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tables/table3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tables/table4.xml" ContentType="application/vnd.openxmlformats-officedocument.spreadsheetml.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tables/table5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tables/table6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tables/table7.xml" ContentType="application/vnd.openxmlformats-officedocument.spreadsheetml.tab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asr-7\Google ドライブ\感染研2\01_2室\01_プロジェクト\03_研究班疫学調査ツール（神谷分担）\第5編ツール解説編\"/>
    </mc:Choice>
  </mc:AlternateContent>
  <xr:revisionPtr revIDLastSave="0" documentId="13_ncr:1_{4E585FA8-3627-418F-B74E-B9703AC42402}" xr6:coauthVersionLast="47" xr6:coauthVersionMax="47" xr10:uidLastSave="{00000000-0000-0000-0000-000000000000}"/>
  <bookViews>
    <workbookView xWindow="-108" yWindow="-108" windowWidth="23256" windowHeight="14160" xr2:uid="{CC5B3865-0AA4-4B99-BA2A-082FFBA86286}"/>
  </bookViews>
  <sheets>
    <sheet name="初めにお読みください" sheetId="32" r:id="rId1"/>
    <sheet name="基本情報入力" sheetId="19" r:id="rId2"/>
    <sheet name="ラインリスト" sheetId="2" r:id="rId3"/>
    <sheet name="ラインリスト定義表" sheetId="25" r:id="rId4"/>
    <sheet name="流行曲線（発症日・判明日）" sheetId="20" r:id="rId5"/>
    <sheet name="推定感染場所別流行曲線（発症日） " sheetId="22" r:id="rId6"/>
    <sheet name="年齢群別流行曲線 （発症日）" sheetId="26" r:id="rId7"/>
    <sheet name="探知契機別流行曲線（発症日）" sheetId="28" r:id="rId8"/>
    <sheet name="疫学リンクの有無別流行曲線（発症日）" sheetId="29" r:id="rId9"/>
    <sheet name="患者属性表まとめ" sheetId="5" r:id="rId10"/>
    <sheet name="期間別推定感染場所まとめ" sheetId="31" r:id="rId11"/>
    <sheet name="患者年齢群・性別図まとめ" sheetId="6" r:id="rId12"/>
    <sheet name="陽性者ガントチャート（自動作成）" sheetId="16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2" i="31" l="1"/>
  <c r="A3" i="20"/>
  <c r="B7" i="22"/>
  <c r="B8" i="22"/>
  <c r="B9" i="22"/>
  <c r="B10" i="22"/>
  <c r="B11" i="22"/>
  <c r="B12" i="22"/>
  <c r="B13" i="22"/>
  <c r="B14" i="22"/>
  <c r="B15" i="22"/>
  <c r="B16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29" i="22"/>
  <c r="B30" i="22"/>
  <c r="B31" i="22"/>
  <c r="B32" i="22"/>
  <c r="B33" i="22"/>
  <c r="B34" i="22"/>
  <c r="B35" i="22"/>
  <c r="B36" i="22"/>
  <c r="B37" i="22"/>
  <c r="B38" i="22"/>
  <c r="B39" i="22"/>
  <c r="B40" i="22"/>
  <c r="B41" i="22"/>
  <c r="B42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83" i="22"/>
  <c r="B84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125" i="22"/>
  <c r="B126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67" i="22"/>
  <c r="B168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209" i="22"/>
  <c r="B210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51" i="22"/>
  <c r="B252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93" i="22"/>
  <c r="B294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07" i="22"/>
  <c r="B308" i="22"/>
  <c r="B309" i="22"/>
  <c r="B310" i="22"/>
  <c r="B311" i="22"/>
  <c r="B312" i="22"/>
  <c r="B313" i="22"/>
  <c r="B314" i="22"/>
  <c r="B315" i="22"/>
  <c r="B316" i="22"/>
  <c r="B317" i="22"/>
  <c r="B318" i="22"/>
  <c r="B319" i="22"/>
  <c r="B320" i="22"/>
  <c r="B321" i="22"/>
  <c r="B322" i="22"/>
  <c r="B323" i="22"/>
  <c r="B324" i="22"/>
  <c r="B325" i="22"/>
  <c r="B326" i="22"/>
  <c r="B327" i="22"/>
  <c r="B328" i="22"/>
  <c r="B329" i="22"/>
  <c r="B330" i="22"/>
  <c r="B331" i="22"/>
  <c r="B332" i="22"/>
  <c r="B333" i="22"/>
  <c r="B334" i="22"/>
  <c r="B335" i="22"/>
  <c r="B336" i="22"/>
  <c r="B337" i="22"/>
  <c r="B338" i="22"/>
  <c r="B339" i="22"/>
  <c r="B340" i="22"/>
  <c r="B341" i="22"/>
  <c r="B342" i="22"/>
  <c r="B343" i="22"/>
  <c r="B344" i="22"/>
  <c r="B345" i="22"/>
  <c r="B346" i="22"/>
  <c r="B347" i="22"/>
  <c r="B348" i="22"/>
  <c r="B349" i="22"/>
  <c r="B350" i="22"/>
  <c r="B351" i="22"/>
  <c r="B352" i="22"/>
  <c r="B353" i="22"/>
  <c r="B354" i="22"/>
  <c r="B355" i="22"/>
  <c r="B356" i="22"/>
  <c r="B357" i="22"/>
  <c r="B358" i="22"/>
  <c r="B359" i="22"/>
  <c r="B360" i="22"/>
  <c r="B361" i="22"/>
  <c r="B362" i="22"/>
  <c r="B363" i="22"/>
  <c r="B364" i="22"/>
  <c r="B365" i="22"/>
  <c r="B366" i="22"/>
  <c r="B367" i="22"/>
  <c r="B368" i="22"/>
  <c r="B369" i="22"/>
  <c r="B370" i="22"/>
  <c r="B371" i="22"/>
  <c r="B372" i="22"/>
  <c r="B373" i="22"/>
  <c r="B374" i="22"/>
  <c r="B375" i="22"/>
  <c r="B376" i="22"/>
  <c r="B377" i="22"/>
  <c r="B378" i="22"/>
  <c r="B379" i="22"/>
  <c r="B380" i="22"/>
  <c r="B381" i="22"/>
  <c r="B382" i="22"/>
  <c r="B383" i="22"/>
  <c r="B384" i="22"/>
  <c r="B385" i="22"/>
  <c r="B386" i="22"/>
  <c r="B387" i="22"/>
  <c r="B388" i="22"/>
  <c r="B389" i="22"/>
  <c r="B390" i="22"/>
  <c r="B391" i="22"/>
  <c r="B392" i="22"/>
  <c r="B393" i="22"/>
  <c r="B394" i="22"/>
  <c r="B395" i="22"/>
  <c r="B396" i="22"/>
  <c r="B397" i="22"/>
  <c r="B398" i="22"/>
  <c r="B399" i="22"/>
  <c r="B400" i="22"/>
  <c r="B401" i="22"/>
  <c r="B402" i="22"/>
  <c r="B403" i="22"/>
  <c r="A3" i="29"/>
  <c r="A3" i="28"/>
  <c r="A3" i="26"/>
  <c r="A3" i="22"/>
  <c r="A4" i="29"/>
  <c r="A4" i="28"/>
  <c r="A4" i="26"/>
  <c r="A4" i="22"/>
  <c r="A4" i="20"/>
  <c r="C26" i="31"/>
  <c r="C25" i="31"/>
  <c r="L17" i="31"/>
  <c r="J17" i="31"/>
  <c r="H17" i="31"/>
  <c r="F17" i="31"/>
  <c r="D17" i="31"/>
  <c r="H24" i="5"/>
  <c r="H23" i="5" s="1"/>
  <c r="H7" i="5"/>
  <c r="H6" i="5"/>
  <c r="C4" i="31"/>
  <c r="L30" i="31"/>
  <c r="L31" i="31"/>
  <c r="L32" i="31"/>
  <c r="L33" i="31"/>
  <c r="L34" i="31"/>
  <c r="L35" i="31"/>
  <c r="L36" i="31"/>
  <c r="L37" i="31"/>
  <c r="L38" i="31"/>
  <c r="L39" i="31"/>
  <c r="J30" i="31"/>
  <c r="J31" i="31"/>
  <c r="J32" i="31"/>
  <c r="J33" i="31"/>
  <c r="J34" i="31"/>
  <c r="J35" i="31"/>
  <c r="J36" i="31"/>
  <c r="J37" i="31"/>
  <c r="J38" i="31"/>
  <c r="J39" i="31"/>
  <c r="H30" i="31"/>
  <c r="H31" i="31"/>
  <c r="H32" i="31"/>
  <c r="H33" i="31"/>
  <c r="H34" i="31"/>
  <c r="H35" i="31"/>
  <c r="H36" i="31"/>
  <c r="H37" i="31"/>
  <c r="H38" i="31"/>
  <c r="H39" i="31"/>
  <c r="F30" i="31"/>
  <c r="F31" i="31"/>
  <c r="F32" i="31"/>
  <c r="F33" i="31"/>
  <c r="F34" i="31"/>
  <c r="F35" i="31"/>
  <c r="F36" i="31"/>
  <c r="F37" i="31"/>
  <c r="F38" i="31"/>
  <c r="F39" i="31"/>
  <c r="L29" i="31"/>
  <c r="J29" i="31"/>
  <c r="H29" i="31"/>
  <c r="F29" i="31"/>
  <c r="D30" i="31"/>
  <c r="D31" i="31"/>
  <c r="D32" i="31"/>
  <c r="D33" i="31"/>
  <c r="D34" i="31"/>
  <c r="D35" i="31"/>
  <c r="D36" i="31"/>
  <c r="D37" i="31"/>
  <c r="D38" i="31"/>
  <c r="D39" i="31"/>
  <c r="D29" i="31"/>
  <c r="C39" i="31"/>
  <c r="C38" i="31"/>
  <c r="C37" i="31"/>
  <c r="C36" i="31"/>
  <c r="C35" i="31"/>
  <c r="C34" i="31"/>
  <c r="C33" i="31"/>
  <c r="C32" i="31"/>
  <c r="C31" i="31"/>
  <c r="C30" i="31"/>
  <c r="C29" i="31"/>
  <c r="L27" i="31"/>
  <c r="J27" i="31"/>
  <c r="H27" i="31"/>
  <c r="F27" i="31"/>
  <c r="D27" i="31"/>
  <c r="D2" i="5"/>
  <c r="L7" i="31"/>
  <c r="L8" i="31"/>
  <c r="L9" i="31"/>
  <c r="L10" i="31"/>
  <c r="L11" i="31"/>
  <c r="L12" i="31"/>
  <c r="L13" i="31"/>
  <c r="L14" i="31"/>
  <c r="L15" i="31"/>
  <c r="L16" i="31"/>
  <c r="J8" i="31"/>
  <c r="J9" i="31"/>
  <c r="J10" i="31"/>
  <c r="J11" i="31"/>
  <c r="J12" i="31"/>
  <c r="J13" i="31"/>
  <c r="J14" i="31"/>
  <c r="J15" i="31"/>
  <c r="J16" i="31"/>
  <c r="J7" i="31"/>
  <c r="H8" i="31"/>
  <c r="H9" i="31"/>
  <c r="H10" i="31"/>
  <c r="H11" i="31"/>
  <c r="H12" i="31"/>
  <c r="H13" i="31"/>
  <c r="H14" i="31"/>
  <c r="H15" i="31"/>
  <c r="H16" i="31"/>
  <c r="H7" i="31"/>
  <c r="F8" i="31"/>
  <c r="F9" i="31"/>
  <c r="F10" i="31"/>
  <c r="F11" i="31"/>
  <c r="F12" i="31"/>
  <c r="F13" i="31"/>
  <c r="F14" i="31"/>
  <c r="F15" i="31"/>
  <c r="F16" i="31"/>
  <c r="F7" i="31"/>
  <c r="D8" i="31"/>
  <c r="D9" i="31"/>
  <c r="D10" i="31"/>
  <c r="D11" i="31"/>
  <c r="D12" i="31"/>
  <c r="D13" i="31"/>
  <c r="D14" i="31"/>
  <c r="D15" i="31"/>
  <c r="D16" i="31"/>
  <c r="D7" i="31"/>
  <c r="L5" i="31"/>
  <c r="J5" i="31"/>
  <c r="H5" i="31"/>
  <c r="F5" i="31"/>
  <c r="D5" i="31"/>
  <c r="C7" i="31"/>
  <c r="C8" i="31"/>
  <c r="C9" i="31"/>
  <c r="C10" i="31"/>
  <c r="C11" i="31"/>
  <c r="C13" i="31"/>
  <c r="C14" i="31"/>
  <c r="C15" i="31"/>
  <c r="C16" i="31"/>
  <c r="C17" i="31"/>
  <c r="A7" i="29"/>
  <c r="A5" i="29"/>
  <c r="A5" i="28"/>
  <c r="A5" i="22"/>
  <c r="A7" i="28"/>
  <c r="A8" i="28" s="1"/>
  <c r="H21" i="5"/>
  <c r="H22" i="5"/>
  <c r="H20" i="5"/>
  <c r="A6" i="26"/>
  <c r="B6" i="26" s="1"/>
  <c r="H25" i="5"/>
  <c r="A5" i="20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449" i="16"/>
  <c r="F450" i="16"/>
  <c r="F451" i="16"/>
  <c r="F452" i="16"/>
  <c r="F453" i="16"/>
  <c r="F454" i="16"/>
  <c r="F455" i="16"/>
  <c r="F456" i="16"/>
  <c r="F457" i="16"/>
  <c r="F458" i="16"/>
  <c r="F459" i="16"/>
  <c r="F460" i="16"/>
  <c r="F461" i="16"/>
  <c r="F462" i="16"/>
  <c r="F463" i="16"/>
  <c r="F464" i="16"/>
  <c r="F465" i="16"/>
  <c r="F466" i="16"/>
  <c r="F467" i="16"/>
  <c r="F468" i="16"/>
  <c r="F469" i="16"/>
  <c r="F470" i="16"/>
  <c r="F471" i="16"/>
  <c r="F472" i="16"/>
  <c r="F473" i="16"/>
  <c r="F474" i="16"/>
  <c r="F475" i="16"/>
  <c r="F476" i="16"/>
  <c r="F477" i="16"/>
  <c r="F478" i="16"/>
  <c r="F479" i="16"/>
  <c r="F480" i="16"/>
  <c r="F481" i="16"/>
  <c r="F482" i="16"/>
  <c r="F483" i="16"/>
  <c r="F484" i="16"/>
  <c r="F485" i="16"/>
  <c r="F486" i="16"/>
  <c r="F487" i="16"/>
  <c r="F488" i="16"/>
  <c r="F489" i="16"/>
  <c r="F490" i="16"/>
  <c r="F491" i="16"/>
  <c r="F492" i="16"/>
  <c r="F493" i="16"/>
  <c r="F494" i="16"/>
  <c r="F495" i="16"/>
  <c r="F496" i="16"/>
  <c r="F497" i="16"/>
  <c r="F498" i="16"/>
  <c r="F499" i="16"/>
  <c r="F500" i="16"/>
  <c r="F501" i="16"/>
  <c r="F502" i="16"/>
  <c r="F503" i="16"/>
  <c r="F504" i="16"/>
  <c r="F505" i="16"/>
  <c r="F506" i="16"/>
  <c r="F507" i="16"/>
  <c r="F508" i="16"/>
  <c r="F509" i="16"/>
  <c r="F510" i="16"/>
  <c r="F11" i="16"/>
  <c r="H5" i="5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B7" i="28" l="1"/>
  <c r="C7" i="28"/>
  <c r="E7" i="28"/>
  <c r="J7" i="28"/>
  <c r="K7" i="28"/>
  <c r="M7" i="28"/>
  <c r="M7" i="29"/>
  <c r="F7" i="29"/>
  <c r="G7" i="29"/>
  <c r="D7" i="29"/>
  <c r="L7" i="29"/>
  <c r="I6" i="5"/>
  <c r="I5" i="5"/>
  <c r="I7" i="5"/>
  <c r="I31" i="31"/>
  <c r="M32" i="31"/>
  <c r="G37" i="31"/>
  <c r="I34" i="31"/>
  <c r="K31" i="31"/>
  <c r="E36" i="31"/>
  <c r="K39" i="31"/>
  <c r="E32" i="31"/>
  <c r="I32" i="31"/>
  <c r="K34" i="31"/>
  <c r="G34" i="31"/>
  <c r="M36" i="31"/>
  <c r="M31" i="31"/>
  <c r="E33" i="31"/>
  <c r="I37" i="31"/>
  <c r="E39" i="31"/>
  <c r="I39" i="31"/>
  <c r="M35" i="31"/>
  <c r="G30" i="31"/>
  <c r="E30" i="31"/>
  <c r="I33" i="31"/>
  <c r="M34" i="31"/>
  <c r="K37" i="31"/>
  <c r="G36" i="31"/>
  <c r="I38" i="31"/>
  <c r="I30" i="31"/>
  <c r="K30" i="31"/>
  <c r="K33" i="31"/>
  <c r="M37" i="31"/>
  <c r="E37" i="31"/>
  <c r="G29" i="31"/>
  <c r="G32" i="31"/>
  <c r="M33" i="31"/>
  <c r="G35" i="31"/>
  <c r="I29" i="31"/>
  <c r="I36" i="31"/>
  <c r="K38" i="31"/>
  <c r="E31" i="31"/>
  <c r="E38" i="31"/>
  <c r="E35" i="31"/>
  <c r="K29" i="31"/>
  <c r="G33" i="31"/>
  <c r="I35" i="31"/>
  <c r="M39" i="31"/>
  <c r="E29" i="31"/>
  <c r="G31" i="31"/>
  <c r="K32" i="31"/>
  <c r="E34" i="31"/>
  <c r="M29" i="31"/>
  <c r="K36" i="31"/>
  <c r="M38" i="31"/>
  <c r="M30" i="31"/>
  <c r="G38" i="31"/>
  <c r="G39" i="31"/>
  <c r="K35" i="31"/>
  <c r="E17" i="31"/>
  <c r="I14" i="31"/>
  <c r="K9" i="31"/>
  <c r="M12" i="31"/>
  <c r="E7" i="31"/>
  <c r="E16" i="31"/>
  <c r="E8" i="31"/>
  <c r="I13" i="31"/>
  <c r="K16" i="31"/>
  <c r="K8" i="31"/>
  <c r="M11" i="31"/>
  <c r="E15" i="31"/>
  <c r="I12" i="31"/>
  <c r="K15" i="31"/>
  <c r="M7" i="31"/>
  <c r="K17" i="31"/>
  <c r="E14" i="31"/>
  <c r="I11" i="31"/>
  <c r="K14" i="31"/>
  <c r="M17" i="31"/>
  <c r="M9" i="31"/>
  <c r="E13" i="31"/>
  <c r="I7" i="31"/>
  <c r="I10" i="31"/>
  <c r="M16" i="31"/>
  <c r="M8" i="31"/>
  <c r="E12" i="31"/>
  <c r="I17" i="31"/>
  <c r="I9" i="31"/>
  <c r="K12" i="31"/>
  <c r="M15" i="31"/>
  <c r="E9" i="31"/>
  <c r="E11" i="31"/>
  <c r="K11" i="31"/>
  <c r="M14" i="31"/>
  <c r="E10" i="31"/>
  <c r="I15" i="31"/>
  <c r="K7" i="31"/>
  <c r="K10" i="31"/>
  <c r="M13" i="31"/>
  <c r="G7" i="31"/>
  <c r="G12" i="31"/>
  <c r="G10" i="31"/>
  <c r="G17" i="31"/>
  <c r="G9" i="31"/>
  <c r="G16" i="31"/>
  <c r="G8" i="31"/>
  <c r="G15" i="31"/>
  <c r="G14" i="31"/>
  <c r="G13" i="31"/>
  <c r="G11" i="31"/>
  <c r="I8" i="31"/>
  <c r="I16" i="31"/>
  <c r="K13" i="31"/>
  <c r="M10" i="31"/>
  <c r="N7" i="29"/>
  <c r="O7" i="29"/>
  <c r="H7" i="29"/>
  <c r="A8" i="29"/>
  <c r="I7" i="29"/>
  <c r="B7" i="29"/>
  <c r="J7" i="29"/>
  <c r="C7" i="29"/>
  <c r="K7" i="29"/>
  <c r="E7" i="29"/>
  <c r="O8" i="28"/>
  <c r="G8" i="28"/>
  <c r="F8" i="28"/>
  <c r="I7" i="28"/>
  <c r="G7" i="28"/>
  <c r="F7" i="28"/>
  <c r="D7" i="28"/>
  <c r="L7" i="28"/>
  <c r="H8" i="28"/>
  <c r="I8" i="28"/>
  <c r="N7" i="28"/>
  <c r="B8" i="28"/>
  <c r="J8" i="28"/>
  <c r="O7" i="28"/>
  <c r="C8" i="28"/>
  <c r="K8" i="28"/>
  <c r="H7" i="28"/>
  <c r="D8" i="28"/>
  <c r="L8" i="28"/>
  <c r="E8" i="28"/>
  <c r="M8" i="28"/>
  <c r="A9" i="28"/>
  <c r="N8" i="28"/>
  <c r="A7" i="26"/>
  <c r="E7" i="26" s="1"/>
  <c r="P6" i="26"/>
  <c r="O6" i="26"/>
  <c r="N6" i="26"/>
  <c r="M6" i="26"/>
  <c r="L6" i="26"/>
  <c r="J6" i="26"/>
  <c r="I6" i="26"/>
  <c r="K6" i="26"/>
  <c r="G6" i="26"/>
  <c r="H6" i="26"/>
  <c r="F6" i="26"/>
  <c r="Q6" i="26" s="1"/>
  <c r="B7" i="26"/>
  <c r="C6" i="26"/>
  <c r="D6" i="26"/>
  <c r="E6" i="26"/>
  <c r="F8" i="29" l="1"/>
  <c r="G8" i="29"/>
  <c r="A8" i="26"/>
  <c r="I8" i="26" s="1"/>
  <c r="C7" i="26"/>
  <c r="D7" i="26"/>
  <c r="N8" i="29"/>
  <c r="M8" i="29"/>
  <c r="E8" i="29"/>
  <c r="L8" i="29"/>
  <c r="D8" i="29"/>
  <c r="K8" i="29"/>
  <c r="C8" i="29"/>
  <c r="J8" i="29"/>
  <c r="B8" i="29"/>
  <c r="I8" i="29"/>
  <c r="A9" i="29"/>
  <c r="H8" i="29"/>
  <c r="O8" i="29"/>
  <c r="R6" i="26"/>
  <c r="T6" i="26"/>
  <c r="S6" i="26"/>
  <c r="G9" i="28"/>
  <c r="F9" i="28"/>
  <c r="K9" i="28"/>
  <c r="C9" i="28"/>
  <c r="J9" i="28"/>
  <c r="B9" i="28"/>
  <c r="I9" i="28"/>
  <c r="H9" i="28"/>
  <c r="O9" i="28"/>
  <c r="N9" i="28"/>
  <c r="A10" i="28"/>
  <c r="M9" i="28"/>
  <c r="E9" i="28"/>
  <c r="L9" i="28"/>
  <c r="D9" i="28"/>
  <c r="O7" i="26"/>
  <c r="P7" i="26"/>
  <c r="L7" i="26"/>
  <c r="N7" i="26"/>
  <c r="M7" i="26"/>
  <c r="J7" i="26"/>
  <c r="I7" i="26"/>
  <c r="G7" i="26"/>
  <c r="K7" i="26"/>
  <c r="H7" i="26"/>
  <c r="F7" i="26"/>
  <c r="Q7" i="26" s="1"/>
  <c r="E8" i="26"/>
  <c r="D8" i="26"/>
  <c r="C8" i="26"/>
  <c r="A9" i="26"/>
  <c r="B8" i="26"/>
  <c r="A271" i="16"/>
  <c r="B271" i="16"/>
  <c r="C271" i="16"/>
  <c r="D271" i="16"/>
  <c r="E271" i="16"/>
  <c r="G271" i="16"/>
  <c r="H271" i="16"/>
  <c r="I271" i="16"/>
  <c r="J271" i="16"/>
  <c r="K271" i="16" s="1"/>
  <c r="A272" i="16"/>
  <c r="B272" i="16"/>
  <c r="C272" i="16"/>
  <c r="D272" i="16"/>
  <c r="E272" i="16"/>
  <c r="G272" i="16"/>
  <c r="H272" i="16"/>
  <c r="I272" i="16"/>
  <c r="J272" i="16"/>
  <c r="K272" i="16" s="1"/>
  <c r="A273" i="16"/>
  <c r="B273" i="16"/>
  <c r="C273" i="16"/>
  <c r="D273" i="16"/>
  <c r="E273" i="16"/>
  <c r="G273" i="16"/>
  <c r="H273" i="16"/>
  <c r="I273" i="16"/>
  <c r="J273" i="16"/>
  <c r="K273" i="16" s="1"/>
  <c r="A274" i="16"/>
  <c r="B274" i="16"/>
  <c r="C274" i="16"/>
  <c r="D274" i="16"/>
  <c r="E274" i="16"/>
  <c r="G274" i="16"/>
  <c r="H274" i="16"/>
  <c r="I274" i="16"/>
  <c r="J274" i="16"/>
  <c r="K274" i="16" s="1"/>
  <c r="A275" i="16"/>
  <c r="B275" i="16"/>
  <c r="C275" i="16"/>
  <c r="D275" i="16"/>
  <c r="E275" i="16"/>
  <c r="G275" i="16"/>
  <c r="H275" i="16"/>
  <c r="I275" i="16"/>
  <c r="J275" i="16"/>
  <c r="K275" i="16" s="1"/>
  <c r="A276" i="16"/>
  <c r="B276" i="16"/>
  <c r="C276" i="16"/>
  <c r="D276" i="16"/>
  <c r="E276" i="16"/>
  <c r="G276" i="16"/>
  <c r="H276" i="16"/>
  <c r="I276" i="16"/>
  <c r="J276" i="16"/>
  <c r="K276" i="16" s="1"/>
  <c r="A277" i="16"/>
  <c r="B277" i="16"/>
  <c r="C277" i="16"/>
  <c r="D277" i="16"/>
  <c r="E277" i="16"/>
  <c r="G277" i="16"/>
  <c r="H277" i="16"/>
  <c r="I277" i="16"/>
  <c r="J277" i="16"/>
  <c r="K277" i="16" s="1"/>
  <c r="A278" i="16"/>
  <c r="B278" i="16"/>
  <c r="C278" i="16"/>
  <c r="D278" i="16"/>
  <c r="E278" i="16"/>
  <c r="G278" i="16"/>
  <c r="H278" i="16"/>
  <c r="I278" i="16"/>
  <c r="J278" i="16"/>
  <c r="K278" i="16" s="1"/>
  <c r="A279" i="16"/>
  <c r="B279" i="16"/>
  <c r="C279" i="16"/>
  <c r="D279" i="16"/>
  <c r="E279" i="16"/>
  <c r="G279" i="16"/>
  <c r="H279" i="16"/>
  <c r="I279" i="16"/>
  <c r="J279" i="16"/>
  <c r="K279" i="16" s="1"/>
  <c r="A280" i="16"/>
  <c r="B280" i="16"/>
  <c r="C280" i="16"/>
  <c r="D280" i="16"/>
  <c r="E280" i="16"/>
  <c r="G280" i="16"/>
  <c r="H280" i="16"/>
  <c r="I280" i="16"/>
  <c r="J280" i="16"/>
  <c r="K280" i="16" s="1"/>
  <c r="A281" i="16"/>
  <c r="B281" i="16"/>
  <c r="C281" i="16"/>
  <c r="D281" i="16"/>
  <c r="E281" i="16"/>
  <c r="G281" i="16"/>
  <c r="H281" i="16"/>
  <c r="I281" i="16"/>
  <c r="J281" i="16"/>
  <c r="K281" i="16" s="1"/>
  <c r="A282" i="16"/>
  <c r="B282" i="16"/>
  <c r="C282" i="16"/>
  <c r="D282" i="16"/>
  <c r="E282" i="16"/>
  <c r="G282" i="16"/>
  <c r="H282" i="16"/>
  <c r="I282" i="16"/>
  <c r="J282" i="16"/>
  <c r="K282" i="16" s="1"/>
  <c r="A283" i="16"/>
  <c r="B283" i="16"/>
  <c r="C283" i="16"/>
  <c r="D283" i="16"/>
  <c r="E283" i="16"/>
  <c r="G283" i="16"/>
  <c r="H283" i="16"/>
  <c r="I283" i="16"/>
  <c r="J283" i="16"/>
  <c r="K283" i="16" s="1"/>
  <c r="A284" i="16"/>
  <c r="B284" i="16"/>
  <c r="C284" i="16"/>
  <c r="D284" i="16"/>
  <c r="E284" i="16"/>
  <c r="G284" i="16"/>
  <c r="H284" i="16"/>
  <c r="I284" i="16"/>
  <c r="J284" i="16"/>
  <c r="K284" i="16" s="1"/>
  <c r="A285" i="16"/>
  <c r="B285" i="16"/>
  <c r="C285" i="16"/>
  <c r="D285" i="16"/>
  <c r="E285" i="16"/>
  <c r="G285" i="16"/>
  <c r="H285" i="16"/>
  <c r="I285" i="16"/>
  <c r="J285" i="16"/>
  <c r="K285" i="16" s="1"/>
  <c r="A286" i="16"/>
  <c r="B286" i="16"/>
  <c r="C286" i="16"/>
  <c r="D286" i="16"/>
  <c r="E286" i="16"/>
  <c r="G286" i="16"/>
  <c r="H286" i="16"/>
  <c r="I286" i="16"/>
  <c r="J286" i="16"/>
  <c r="K286" i="16" s="1"/>
  <c r="A287" i="16"/>
  <c r="B287" i="16"/>
  <c r="C287" i="16"/>
  <c r="D287" i="16"/>
  <c r="E287" i="16"/>
  <c r="G287" i="16"/>
  <c r="H287" i="16"/>
  <c r="I287" i="16"/>
  <c r="J287" i="16"/>
  <c r="K287" i="16" s="1"/>
  <c r="A288" i="16"/>
  <c r="B288" i="16"/>
  <c r="C288" i="16"/>
  <c r="D288" i="16"/>
  <c r="E288" i="16"/>
  <c r="G288" i="16"/>
  <c r="H288" i="16"/>
  <c r="I288" i="16"/>
  <c r="J288" i="16"/>
  <c r="K288" i="16" s="1"/>
  <c r="A289" i="16"/>
  <c r="B289" i="16"/>
  <c r="C289" i="16"/>
  <c r="D289" i="16"/>
  <c r="E289" i="16"/>
  <c r="G289" i="16"/>
  <c r="H289" i="16"/>
  <c r="I289" i="16"/>
  <c r="J289" i="16"/>
  <c r="K289" i="16" s="1"/>
  <c r="A290" i="16"/>
  <c r="B290" i="16"/>
  <c r="C290" i="16"/>
  <c r="D290" i="16"/>
  <c r="E290" i="16"/>
  <c r="G290" i="16"/>
  <c r="H290" i="16"/>
  <c r="I290" i="16"/>
  <c r="J290" i="16"/>
  <c r="K290" i="16" s="1"/>
  <c r="A291" i="16"/>
  <c r="B291" i="16"/>
  <c r="C291" i="16"/>
  <c r="D291" i="16"/>
  <c r="E291" i="16"/>
  <c r="G291" i="16"/>
  <c r="H291" i="16"/>
  <c r="I291" i="16"/>
  <c r="J291" i="16"/>
  <c r="K291" i="16" s="1"/>
  <c r="A292" i="16"/>
  <c r="B292" i="16"/>
  <c r="C292" i="16"/>
  <c r="D292" i="16"/>
  <c r="E292" i="16"/>
  <c r="G292" i="16"/>
  <c r="H292" i="16"/>
  <c r="I292" i="16"/>
  <c r="J292" i="16"/>
  <c r="K292" i="16" s="1"/>
  <c r="A293" i="16"/>
  <c r="B293" i="16"/>
  <c r="C293" i="16"/>
  <c r="D293" i="16"/>
  <c r="E293" i="16"/>
  <c r="G293" i="16"/>
  <c r="H293" i="16"/>
  <c r="I293" i="16"/>
  <c r="J293" i="16"/>
  <c r="K293" i="16" s="1"/>
  <c r="A294" i="16"/>
  <c r="B294" i="16"/>
  <c r="C294" i="16"/>
  <c r="D294" i="16"/>
  <c r="E294" i="16"/>
  <c r="G294" i="16"/>
  <c r="H294" i="16"/>
  <c r="I294" i="16"/>
  <c r="J294" i="16"/>
  <c r="K294" i="16" s="1"/>
  <c r="A295" i="16"/>
  <c r="B295" i="16"/>
  <c r="C295" i="16"/>
  <c r="D295" i="16"/>
  <c r="E295" i="16"/>
  <c r="G295" i="16"/>
  <c r="H295" i="16"/>
  <c r="I295" i="16"/>
  <c r="J295" i="16"/>
  <c r="K295" i="16" s="1"/>
  <c r="A296" i="16"/>
  <c r="B296" i="16"/>
  <c r="C296" i="16"/>
  <c r="D296" i="16"/>
  <c r="E296" i="16"/>
  <c r="G296" i="16"/>
  <c r="H296" i="16"/>
  <c r="I296" i="16"/>
  <c r="J296" i="16"/>
  <c r="K296" i="16" s="1"/>
  <c r="A297" i="16"/>
  <c r="B297" i="16"/>
  <c r="C297" i="16"/>
  <c r="D297" i="16"/>
  <c r="E297" i="16"/>
  <c r="G297" i="16"/>
  <c r="H297" i="16"/>
  <c r="I297" i="16"/>
  <c r="J297" i="16"/>
  <c r="K297" i="16" s="1"/>
  <c r="A298" i="16"/>
  <c r="B298" i="16"/>
  <c r="C298" i="16"/>
  <c r="D298" i="16"/>
  <c r="E298" i="16"/>
  <c r="G298" i="16"/>
  <c r="H298" i="16"/>
  <c r="I298" i="16"/>
  <c r="J298" i="16"/>
  <c r="K298" i="16" s="1"/>
  <c r="A299" i="16"/>
  <c r="B299" i="16"/>
  <c r="C299" i="16"/>
  <c r="D299" i="16"/>
  <c r="E299" i="16"/>
  <c r="G299" i="16"/>
  <c r="H299" i="16"/>
  <c r="I299" i="16"/>
  <c r="J299" i="16"/>
  <c r="K299" i="16" s="1"/>
  <c r="A300" i="16"/>
  <c r="B300" i="16"/>
  <c r="C300" i="16"/>
  <c r="D300" i="16"/>
  <c r="E300" i="16"/>
  <c r="G300" i="16"/>
  <c r="H300" i="16"/>
  <c r="I300" i="16"/>
  <c r="J300" i="16"/>
  <c r="K300" i="16" s="1"/>
  <c r="A301" i="16"/>
  <c r="B301" i="16"/>
  <c r="C301" i="16"/>
  <c r="D301" i="16"/>
  <c r="E301" i="16"/>
  <c r="G301" i="16"/>
  <c r="H301" i="16"/>
  <c r="I301" i="16"/>
  <c r="J301" i="16"/>
  <c r="K301" i="16" s="1"/>
  <c r="A302" i="16"/>
  <c r="B302" i="16"/>
  <c r="C302" i="16"/>
  <c r="D302" i="16"/>
  <c r="E302" i="16"/>
  <c r="G302" i="16"/>
  <c r="H302" i="16"/>
  <c r="I302" i="16"/>
  <c r="J302" i="16"/>
  <c r="K302" i="16" s="1"/>
  <c r="A303" i="16"/>
  <c r="B303" i="16"/>
  <c r="C303" i="16"/>
  <c r="D303" i="16"/>
  <c r="E303" i="16"/>
  <c r="G303" i="16"/>
  <c r="H303" i="16"/>
  <c r="I303" i="16"/>
  <c r="J303" i="16"/>
  <c r="K303" i="16" s="1"/>
  <c r="A304" i="16"/>
  <c r="B304" i="16"/>
  <c r="C304" i="16"/>
  <c r="D304" i="16"/>
  <c r="E304" i="16"/>
  <c r="G304" i="16"/>
  <c r="H304" i="16"/>
  <c r="I304" i="16"/>
  <c r="J304" i="16"/>
  <c r="K304" i="16" s="1"/>
  <c r="A305" i="16"/>
  <c r="B305" i="16"/>
  <c r="C305" i="16"/>
  <c r="D305" i="16"/>
  <c r="E305" i="16"/>
  <c r="G305" i="16"/>
  <c r="H305" i="16"/>
  <c r="I305" i="16"/>
  <c r="J305" i="16"/>
  <c r="K305" i="16" s="1"/>
  <c r="A306" i="16"/>
  <c r="B306" i="16"/>
  <c r="C306" i="16"/>
  <c r="D306" i="16"/>
  <c r="E306" i="16"/>
  <c r="G306" i="16"/>
  <c r="H306" i="16"/>
  <c r="I306" i="16"/>
  <c r="J306" i="16"/>
  <c r="K306" i="16" s="1"/>
  <c r="A307" i="16"/>
  <c r="B307" i="16"/>
  <c r="C307" i="16"/>
  <c r="D307" i="16"/>
  <c r="E307" i="16"/>
  <c r="G307" i="16"/>
  <c r="H307" i="16"/>
  <c r="I307" i="16"/>
  <c r="J307" i="16"/>
  <c r="K307" i="16" s="1"/>
  <c r="A308" i="16"/>
  <c r="B308" i="16"/>
  <c r="C308" i="16"/>
  <c r="D308" i="16"/>
  <c r="E308" i="16"/>
  <c r="G308" i="16"/>
  <c r="H308" i="16"/>
  <c r="I308" i="16"/>
  <c r="J308" i="16"/>
  <c r="K308" i="16" s="1"/>
  <c r="A309" i="16"/>
  <c r="B309" i="16"/>
  <c r="C309" i="16"/>
  <c r="D309" i="16"/>
  <c r="E309" i="16"/>
  <c r="G309" i="16"/>
  <c r="H309" i="16"/>
  <c r="I309" i="16"/>
  <c r="J309" i="16"/>
  <c r="K309" i="16" s="1"/>
  <c r="A310" i="16"/>
  <c r="B310" i="16"/>
  <c r="C310" i="16"/>
  <c r="D310" i="16"/>
  <c r="E310" i="16"/>
  <c r="G310" i="16"/>
  <c r="H310" i="16"/>
  <c r="I310" i="16"/>
  <c r="J310" i="16"/>
  <c r="K310" i="16" s="1"/>
  <c r="A311" i="16"/>
  <c r="B311" i="16"/>
  <c r="C311" i="16"/>
  <c r="D311" i="16"/>
  <c r="E311" i="16"/>
  <c r="G311" i="16"/>
  <c r="H311" i="16"/>
  <c r="I311" i="16"/>
  <c r="J311" i="16"/>
  <c r="K311" i="16" s="1"/>
  <c r="A312" i="16"/>
  <c r="B312" i="16"/>
  <c r="C312" i="16"/>
  <c r="D312" i="16"/>
  <c r="E312" i="16"/>
  <c r="G312" i="16"/>
  <c r="H312" i="16"/>
  <c r="I312" i="16"/>
  <c r="J312" i="16"/>
  <c r="K312" i="16" s="1"/>
  <c r="A313" i="16"/>
  <c r="B313" i="16"/>
  <c r="C313" i="16"/>
  <c r="D313" i="16"/>
  <c r="E313" i="16"/>
  <c r="G313" i="16"/>
  <c r="H313" i="16"/>
  <c r="I313" i="16"/>
  <c r="J313" i="16"/>
  <c r="K313" i="16" s="1"/>
  <c r="A314" i="16"/>
  <c r="B314" i="16"/>
  <c r="C314" i="16"/>
  <c r="D314" i="16"/>
  <c r="E314" i="16"/>
  <c r="G314" i="16"/>
  <c r="H314" i="16"/>
  <c r="I314" i="16"/>
  <c r="J314" i="16"/>
  <c r="K314" i="16" s="1"/>
  <c r="A315" i="16"/>
  <c r="B315" i="16"/>
  <c r="C315" i="16"/>
  <c r="D315" i="16"/>
  <c r="E315" i="16"/>
  <c r="G315" i="16"/>
  <c r="H315" i="16"/>
  <c r="I315" i="16"/>
  <c r="J315" i="16"/>
  <c r="K315" i="16" s="1"/>
  <c r="A316" i="16"/>
  <c r="B316" i="16"/>
  <c r="C316" i="16"/>
  <c r="D316" i="16"/>
  <c r="E316" i="16"/>
  <c r="G316" i="16"/>
  <c r="H316" i="16"/>
  <c r="I316" i="16"/>
  <c r="J316" i="16"/>
  <c r="K316" i="16" s="1"/>
  <c r="A317" i="16"/>
  <c r="B317" i="16"/>
  <c r="C317" i="16"/>
  <c r="D317" i="16"/>
  <c r="E317" i="16"/>
  <c r="G317" i="16"/>
  <c r="H317" i="16"/>
  <c r="I317" i="16"/>
  <c r="J317" i="16"/>
  <c r="K317" i="16" s="1"/>
  <c r="A318" i="16"/>
  <c r="B318" i="16"/>
  <c r="C318" i="16"/>
  <c r="D318" i="16"/>
  <c r="E318" i="16"/>
  <c r="G318" i="16"/>
  <c r="H318" i="16"/>
  <c r="I318" i="16"/>
  <c r="J318" i="16"/>
  <c r="K318" i="16" s="1"/>
  <c r="A319" i="16"/>
  <c r="B319" i="16"/>
  <c r="C319" i="16"/>
  <c r="D319" i="16"/>
  <c r="E319" i="16"/>
  <c r="G319" i="16"/>
  <c r="H319" i="16"/>
  <c r="I319" i="16"/>
  <c r="J319" i="16"/>
  <c r="K319" i="16" s="1"/>
  <c r="A320" i="16"/>
  <c r="B320" i="16"/>
  <c r="C320" i="16"/>
  <c r="D320" i="16"/>
  <c r="E320" i="16"/>
  <c r="G320" i="16"/>
  <c r="H320" i="16"/>
  <c r="I320" i="16"/>
  <c r="J320" i="16"/>
  <c r="K320" i="16" s="1"/>
  <c r="A321" i="16"/>
  <c r="B321" i="16"/>
  <c r="C321" i="16"/>
  <c r="D321" i="16"/>
  <c r="E321" i="16"/>
  <c r="G321" i="16"/>
  <c r="H321" i="16"/>
  <c r="I321" i="16"/>
  <c r="J321" i="16"/>
  <c r="K321" i="16" s="1"/>
  <c r="A322" i="16"/>
  <c r="B322" i="16"/>
  <c r="C322" i="16"/>
  <c r="D322" i="16"/>
  <c r="E322" i="16"/>
  <c r="G322" i="16"/>
  <c r="H322" i="16"/>
  <c r="I322" i="16"/>
  <c r="J322" i="16"/>
  <c r="K322" i="16" s="1"/>
  <c r="A323" i="16"/>
  <c r="B323" i="16"/>
  <c r="C323" i="16"/>
  <c r="D323" i="16"/>
  <c r="E323" i="16"/>
  <c r="G323" i="16"/>
  <c r="H323" i="16"/>
  <c r="I323" i="16"/>
  <c r="J323" i="16"/>
  <c r="K323" i="16" s="1"/>
  <c r="A324" i="16"/>
  <c r="B324" i="16"/>
  <c r="C324" i="16"/>
  <c r="D324" i="16"/>
  <c r="E324" i="16"/>
  <c r="G324" i="16"/>
  <c r="H324" i="16"/>
  <c r="I324" i="16"/>
  <c r="J324" i="16"/>
  <c r="K324" i="16" s="1"/>
  <c r="A325" i="16"/>
  <c r="B325" i="16"/>
  <c r="C325" i="16"/>
  <c r="D325" i="16"/>
  <c r="E325" i="16"/>
  <c r="G325" i="16"/>
  <c r="H325" i="16"/>
  <c r="I325" i="16"/>
  <c r="J325" i="16"/>
  <c r="K325" i="16" s="1"/>
  <c r="A326" i="16"/>
  <c r="B326" i="16"/>
  <c r="C326" i="16"/>
  <c r="D326" i="16"/>
  <c r="E326" i="16"/>
  <c r="G326" i="16"/>
  <c r="H326" i="16"/>
  <c r="I326" i="16"/>
  <c r="J326" i="16"/>
  <c r="K326" i="16" s="1"/>
  <c r="A327" i="16"/>
  <c r="B327" i="16"/>
  <c r="C327" i="16"/>
  <c r="D327" i="16"/>
  <c r="E327" i="16"/>
  <c r="G327" i="16"/>
  <c r="H327" i="16"/>
  <c r="I327" i="16"/>
  <c r="J327" i="16"/>
  <c r="K327" i="16" s="1"/>
  <c r="A328" i="16"/>
  <c r="B328" i="16"/>
  <c r="C328" i="16"/>
  <c r="D328" i="16"/>
  <c r="E328" i="16"/>
  <c r="G328" i="16"/>
  <c r="H328" i="16"/>
  <c r="I328" i="16"/>
  <c r="J328" i="16"/>
  <c r="K328" i="16" s="1"/>
  <c r="A329" i="16"/>
  <c r="B329" i="16"/>
  <c r="C329" i="16"/>
  <c r="D329" i="16"/>
  <c r="E329" i="16"/>
  <c r="G329" i="16"/>
  <c r="H329" i="16"/>
  <c r="I329" i="16"/>
  <c r="J329" i="16"/>
  <c r="K329" i="16" s="1"/>
  <c r="A330" i="16"/>
  <c r="B330" i="16"/>
  <c r="C330" i="16"/>
  <c r="D330" i="16"/>
  <c r="E330" i="16"/>
  <c r="G330" i="16"/>
  <c r="H330" i="16"/>
  <c r="I330" i="16"/>
  <c r="J330" i="16"/>
  <c r="K330" i="16" s="1"/>
  <c r="A331" i="16"/>
  <c r="B331" i="16"/>
  <c r="C331" i="16"/>
  <c r="D331" i="16"/>
  <c r="E331" i="16"/>
  <c r="G331" i="16"/>
  <c r="H331" i="16"/>
  <c r="I331" i="16"/>
  <c r="J331" i="16"/>
  <c r="K331" i="16" s="1"/>
  <c r="A332" i="16"/>
  <c r="B332" i="16"/>
  <c r="C332" i="16"/>
  <c r="D332" i="16"/>
  <c r="E332" i="16"/>
  <c r="G332" i="16"/>
  <c r="H332" i="16"/>
  <c r="I332" i="16"/>
  <c r="J332" i="16"/>
  <c r="K332" i="16" s="1"/>
  <c r="A333" i="16"/>
  <c r="B333" i="16"/>
  <c r="C333" i="16"/>
  <c r="D333" i="16"/>
  <c r="E333" i="16"/>
  <c r="G333" i="16"/>
  <c r="H333" i="16"/>
  <c r="I333" i="16"/>
  <c r="J333" i="16"/>
  <c r="K333" i="16" s="1"/>
  <c r="A334" i="16"/>
  <c r="B334" i="16"/>
  <c r="C334" i="16"/>
  <c r="D334" i="16"/>
  <c r="E334" i="16"/>
  <c r="G334" i="16"/>
  <c r="H334" i="16"/>
  <c r="I334" i="16"/>
  <c r="J334" i="16"/>
  <c r="K334" i="16" s="1"/>
  <c r="A335" i="16"/>
  <c r="B335" i="16"/>
  <c r="C335" i="16"/>
  <c r="D335" i="16"/>
  <c r="E335" i="16"/>
  <c r="G335" i="16"/>
  <c r="H335" i="16"/>
  <c r="I335" i="16"/>
  <c r="J335" i="16"/>
  <c r="K335" i="16" s="1"/>
  <c r="A336" i="16"/>
  <c r="B336" i="16"/>
  <c r="C336" i="16"/>
  <c r="D336" i="16"/>
  <c r="E336" i="16"/>
  <c r="G336" i="16"/>
  <c r="H336" i="16"/>
  <c r="I336" i="16"/>
  <c r="J336" i="16"/>
  <c r="K336" i="16" s="1"/>
  <c r="A337" i="16"/>
  <c r="B337" i="16"/>
  <c r="C337" i="16"/>
  <c r="D337" i="16"/>
  <c r="E337" i="16"/>
  <c r="G337" i="16"/>
  <c r="H337" i="16"/>
  <c r="I337" i="16"/>
  <c r="J337" i="16"/>
  <c r="K337" i="16" s="1"/>
  <c r="A338" i="16"/>
  <c r="B338" i="16"/>
  <c r="C338" i="16"/>
  <c r="D338" i="16"/>
  <c r="E338" i="16"/>
  <c r="G338" i="16"/>
  <c r="H338" i="16"/>
  <c r="I338" i="16"/>
  <c r="J338" i="16"/>
  <c r="K338" i="16" s="1"/>
  <c r="A339" i="16"/>
  <c r="B339" i="16"/>
  <c r="C339" i="16"/>
  <c r="D339" i="16"/>
  <c r="E339" i="16"/>
  <c r="G339" i="16"/>
  <c r="H339" i="16"/>
  <c r="I339" i="16"/>
  <c r="J339" i="16"/>
  <c r="K339" i="16" s="1"/>
  <c r="A340" i="16"/>
  <c r="B340" i="16"/>
  <c r="C340" i="16"/>
  <c r="D340" i="16"/>
  <c r="E340" i="16"/>
  <c r="G340" i="16"/>
  <c r="H340" i="16"/>
  <c r="I340" i="16"/>
  <c r="J340" i="16"/>
  <c r="K340" i="16" s="1"/>
  <c r="A341" i="16"/>
  <c r="B341" i="16"/>
  <c r="C341" i="16"/>
  <c r="D341" i="16"/>
  <c r="E341" i="16"/>
  <c r="G341" i="16"/>
  <c r="H341" i="16"/>
  <c r="I341" i="16"/>
  <c r="J341" i="16"/>
  <c r="K341" i="16" s="1"/>
  <c r="A342" i="16"/>
  <c r="B342" i="16"/>
  <c r="C342" i="16"/>
  <c r="D342" i="16"/>
  <c r="E342" i="16"/>
  <c r="G342" i="16"/>
  <c r="H342" i="16"/>
  <c r="I342" i="16"/>
  <c r="J342" i="16"/>
  <c r="K342" i="16" s="1"/>
  <c r="A343" i="16"/>
  <c r="B343" i="16"/>
  <c r="C343" i="16"/>
  <c r="D343" i="16"/>
  <c r="E343" i="16"/>
  <c r="G343" i="16"/>
  <c r="H343" i="16"/>
  <c r="I343" i="16"/>
  <c r="J343" i="16"/>
  <c r="K343" i="16" s="1"/>
  <c r="A344" i="16"/>
  <c r="B344" i="16"/>
  <c r="C344" i="16"/>
  <c r="D344" i="16"/>
  <c r="E344" i="16"/>
  <c r="G344" i="16"/>
  <c r="H344" i="16"/>
  <c r="I344" i="16"/>
  <c r="J344" i="16"/>
  <c r="K344" i="16" s="1"/>
  <c r="A345" i="16"/>
  <c r="B345" i="16"/>
  <c r="C345" i="16"/>
  <c r="D345" i="16"/>
  <c r="E345" i="16"/>
  <c r="G345" i="16"/>
  <c r="H345" i="16"/>
  <c r="I345" i="16"/>
  <c r="J345" i="16"/>
  <c r="K345" i="16" s="1"/>
  <c r="A346" i="16"/>
  <c r="B346" i="16"/>
  <c r="C346" i="16"/>
  <c r="D346" i="16"/>
  <c r="E346" i="16"/>
  <c r="G346" i="16"/>
  <c r="H346" i="16"/>
  <c r="I346" i="16"/>
  <c r="J346" i="16"/>
  <c r="K346" i="16" s="1"/>
  <c r="A347" i="16"/>
  <c r="B347" i="16"/>
  <c r="C347" i="16"/>
  <c r="D347" i="16"/>
  <c r="E347" i="16"/>
  <c r="G347" i="16"/>
  <c r="H347" i="16"/>
  <c r="I347" i="16"/>
  <c r="J347" i="16"/>
  <c r="K347" i="16" s="1"/>
  <c r="A348" i="16"/>
  <c r="B348" i="16"/>
  <c r="C348" i="16"/>
  <c r="D348" i="16"/>
  <c r="E348" i="16"/>
  <c r="G348" i="16"/>
  <c r="H348" i="16"/>
  <c r="I348" i="16"/>
  <c r="J348" i="16"/>
  <c r="K348" i="16" s="1"/>
  <c r="A349" i="16"/>
  <c r="B349" i="16"/>
  <c r="C349" i="16"/>
  <c r="D349" i="16"/>
  <c r="E349" i="16"/>
  <c r="G349" i="16"/>
  <c r="H349" i="16"/>
  <c r="I349" i="16"/>
  <c r="J349" i="16"/>
  <c r="K349" i="16" s="1"/>
  <c r="A350" i="16"/>
  <c r="B350" i="16"/>
  <c r="C350" i="16"/>
  <c r="D350" i="16"/>
  <c r="E350" i="16"/>
  <c r="G350" i="16"/>
  <c r="H350" i="16"/>
  <c r="I350" i="16"/>
  <c r="J350" i="16"/>
  <c r="K350" i="16" s="1"/>
  <c r="A351" i="16"/>
  <c r="B351" i="16"/>
  <c r="C351" i="16"/>
  <c r="D351" i="16"/>
  <c r="E351" i="16"/>
  <c r="G351" i="16"/>
  <c r="H351" i="16"/>
  <c r="I351" i="16"/>
  <c r="J351" i="16"/>
  <c r="K351" i="16" s="1"/>
  <c r="A352" i="16"/>
  <c r="B352" i="16"/>
  <c r="C352" i="16"/>
  <c r="D352" i="16"/>
  <c r="E352" i="16"/>
  <c r="G352" i="16"/>
  <c r="H352" i="16"/>
  <c r="I352" i="16"/>
  <c r="J352" i="16"/>
  <c r="K352" i="16" s="1"/>
  <c r="A353" i="16"/>
  <c r="B353" i="16"/>
  <c r="C353" i="16"/>
  <c r="D353" i="16"/>
  <c r="E353" i="16"/>
  <c r="G353" i="16"/>
  <c r="H353" i="16"/>
  <c r="I353" i="16"/>
  <c r="J353" i="16"/>
  <c r="K353" i="16" s="1"/>
  <c r="A354" i="16"/>
  <c r="B354" i="16"/>
  <c r="C354" i="16"/>
  <c r="D354" i="16"/>
  <c r="E354" i="16"/>
  <c r="G354" i="16"/>
  <c r="H354" i="16"/>
  <c r="I354" i="16"/>
  <c r="J354" i="16"/>
  <c r="K354" i="16" s="1"/>
  <c r="A355" i="16"/>
  <c r="B355" i="16"/>
  <c r="C355" i="16"/>
  <c r="D355" i="16"/>
  <c r="E355" i="16"/>
  <c r="G355" i="16"/>
  <c r="H355" i="16"/>
  <c r="I355" i="16"/>
  <c r="J355" i="16"/>
  <c r="K355" i="16" s="1"/>
  <c r="A356" i="16"/>
  <c r="B356" i="16"/>
  <c r="C356" i="16"/>
  <c r="D356" i="16"/>
  <c r="E356" i="16"/>
  <c r="G356" i="16"/>
  <c r="H356" i="16"/>
  <c r="I356" i="16"/>
  <c r="J356" i="16"/>
  <c r="K356" i="16" s="1"/>
  <c r="A357" i="16"/>
  <c r="B357" i="16"/>
  <c r="C357" i="16"/>
  <c r="D357" i="16"/>
  <c r="E357" i="16"/>
  <c r="G357" i="16"/>
  <c r="H357" i="16"/>
  <c r="I357" i="16"/>
  <c r="J357" i="16"/>
  <c r="K357" i="16" s="1"/>
  <c r="A358" i="16"/>
  <c r="B358" i="16"/>
  <c r="C358" i="16"/>
  <c r="D358" i="16"/>
  <c r="E358" i="16"/>
  <c r="G358" i="16"/>
  <c r="H358" i="16"/>
  <c r="I358" i="16"/>
  <c r="J358" i="16"/>
  <c r="K358" i="16" s="1"/>
  <c r="A359" i="16"/>
  <c r="B359" i="16"/>
  <c r="C359" i="16"/>
  <c r="D359" i="16"/>
  <c r="E359" i="16"/>
  <c r="G359" i="16"/>
  <c r="H359" i="16"/>
  <c r="I359" i="16"/>
  <c r="J359" i="16"/>
  <c r="K359" i="16" s="1"/>
  <c r="A360" i="16"/>
  <c r="B360" i="16"/>
  <c r="C360" i="16"/>
  <c r="D360" i="16"/>
  <c r="E360" i="16"/>
  <c r="G360" i="16"/>
  <c r="H360" i="16"/>
  <c r="I360" i="16"/>
  <c r="J360" i="16"/>
  <c r="K360" i="16" s="1"/>
  <c r="A361" i="16"/>
  <c r="B361" i="16"/>
  <c r="C361" i="16"/>
  <c r="D361" i="16"/>
  <c r="E361" i="16"/>
  <c r="G361" i="16"/>
  <c r="H361" i="16"/>
  <c r="I361" i="16"/>
  <c r="J361" i="16"/>
  <c r="K361" i="16" s="1"/>
  <c r="A362" i="16"/>
  <c r="B362" i="16"/>
  <c r="C362" i="16"/>
  <c r="D362" i="16"/>
  <c r="E362" i="16"/>
  <c r="G362" i="16"/>
  <c r="H362" i="16"/>
  <c r="I362" i="16"/>
  <c r="J362" i="16"/>
  <c r="K362" i="16" s="1"/>
  <c r="A363" i="16"/>
  <c r="B363" i="16"/>
  <c r="C363" i="16"/>
  <c r="D363" i="16"/>
  <c r="E363" i="16"/>
  <c r="G363" i="16"/>
  <c r="H363" i="16"/>
  <c r="I363" i="16"/>
  <c r="J363" i="16"/>
  <c r="K363" i="16" s="1"/>
  <c r="A364" i="16"/>
  <c r="B364" i="16"/>
  <c r="C364" i="16"/>
  <c r="D364" i="16"/>
  <c r="E364" i="16"/>
  <c r="G364" i="16"/>
  <c r="H364" i="16"/>
  <c r="I364" i="16"/>
  <c r="J364" i="16"/>
  <c r="K364" i="16" s="1"/>
  <c r="A365" i="16"/>
  <c r="B365" i="16"/>
  <c r="C365" i="16"/>
  <c r="D365" i="16"/>
  <c r="E365" i="16"/>
  <c r="G365" i="16"/>
  <c r="H365" i="16"/>
  <c r="I365" i="16"/>
  <c r="J365" i="16"/>
  <c r="K365" i="16" s="1"/>
  <c r="A366" i="16"/>
  <c r="B366" i="16"/>
  <c r="C366" i="16"/>
  <c r="D366" i="16"/>
  <c r="E366" i="16"/>
  <c r="G366" i="16"/>
  <c r="H366" i="16"/>
  <c r="I366" i="16"/>
  <c r="J366" i="16"/>
  <c r="K366" i="16" s="1"/>
  <c r="A367" i="16"/>
  <c r="B367" i="16"/>
  <c r="C367" i="16"/>
  <c r="D367" i="16"/>
  <c r="E367" i="16"/>
  <c r="G367" i="16"/>
  <c r="H367" i="16"/>
  <c r="I367" i="16"/>
  <c r="J367" i="16"/>
  <c r="K367" i="16" s="1"/>
  <c r="A368" i="16"/>
  <c r="B368" i="16"/>
  <c r="C368" i="16"/>
  <c r="D368" i="16"/>
  <c r="E368" i="16"/>
  <c r="G368" i="16"/>
  <c r="H368" i="16"/>
  <c r="I368" i="16"/>
  <c r="J368" i="16"/>
  <c r="K368" i="16" s="1"/>
  <c r="A369" i="16"/>
  <c r="B369" i="16"/>
  <c r="C369" i="16"/>
  <c r="D369" i="16"/>
  <c r="E369" i="16"/>
  <c r="G369" i="16"/>
  <c r="H369" i="16"/>
  <c r="I369" i="16"/>
  <c r="J369" i="16"/>
  <c r="K369" i="16" s="1"/>
  <c r="A370" i="16"/>
  <c r="B370" i="16"/>
  <c r="C370" i="16"/>
  <c r="D370" i="16"/>
  <c r="E370" i="16"/>
  <c r="G370" i="16"/>
  <c r="H370" i="16"/>
  <c r="I370" i="16"/>
  <c r="J370" i="16"/>
  <c r="K370" i="16" s="1"/>
  <c r="A371" i="16"/>
  <c r="B371" i="16"/>
  <c r="C371" i="16"/>
  <c r="D371" i="16"/>
  <c r="E371" i="16"/>
  <c r="G371" i="16"/>
  <c r="H371" i="16"/>
  <c r="I371" i="16"/>
  <c r="J371" i="16"/>
  <c r="K371" i="16" s="1"/>
  <c r="A372" i="16"/>
  <c r="B372" i="16"/>
  <c r="C372" i="16"/>
  <c r="D372" i="16"/>
  <c r="E372" i="16"/>
  <c r="G372" i="16"/>
  <c r="H372" i="16"/>
  <c r="I372" i="16"/>
  <c r="J372" i="16"/>
  <c r="K372" i="16" s="1"/>
  <c r="A373" i="16"/>
  <c r="B373" i="16"/>
  <c r="C373" i="16"/>
  <c r="D373" i="16"/>
  <c r="E373" i="16"/>
  <c r="G373" i="16"/>
  <c r="H373" i="16"/>
  <c r="I373" i="16"/>
  <c r="J373" i="16"/>
  <c r="K373" i="16" s="1"/>
  <c r="A374" i="16"/>
  <c r="B374" i="16"/>
  <c r="C374" i="16"/>
  <c r="D374" i="16"/>
  <c r="E374" i="16"/>
  <c r="G374" i="16"/>
  <c r="H374" i="16"/>
  <c r="I374" i="16"/>
  <c r="J374" i="16"/>
  <c r="K374" i="16" s="1"/>
  <c r="A375" i="16"/>
  <c r="B375" i="16"/>
  <c r="C375" i="16"/>
  <c r="D375" i="16"/>
  <c r="E375" i="16"/>
  <c r="G375" i="16"/>
  <c r="H375" i="16"/>
  <c r="I375" i="16"/>
  <c r="J375" i="16"/>
  <c r="K375" i="16" s="1"/>
  <c r="A376" i="16"/>
  <c r="B376" i="16"/>
  <c r="C376" i="16"/>
  <c r="D376" i="16"/>
  <c r="E376" i="16"/>
  <c r="G376" i="16"/>
  <c r="H376" i="16"/>
  <c r="I376" i="16"/>
  <c r="J376" i="16"/>
  <c r="K376" i="16" s="1"/>
  <c r="A377" i="16"/>
  <c r="B377" i="16"/>
  <c r="C377" i="16"/>
  <c r="D377" i="16"/>
  <c r="E377" i="16"/>
  <c r="G377" i="16"/>
  <c r="H377" i="16"/>
  <c r="I377" i="16"/>
  <c r="J377" i="16"/>
  <c r="K377" i="16" s="1"/>
  <c r="A378" i="16"/>
  <c r="B378" i="16"/>
  <c r="C378" i="16"/>
  <c r="D378" i="16"/>
  <c r="E378" i="16"/>
  <c r="G378" i="16"/>
  <c r="H378" i="16"/>
  <c r="I378" i="16"/>
  <c r="J378" i="16"/>
  <c r="K378" i="16" s="1"/>
  <c r="A379" i="16"/>
  <c r="B379" i="16"/>
  <c r="C379" i="16"/>
  <c r="D379" i="16"/>
  <c r="E379" i="16"/>
  <c r="G379" i="16"/>
  <c r="H379" i="16"/>
  <c r="I379" i="16"/>
  <c r="J379" i="16"/>
  <c r="K379" i="16" s="1"/>
  <c r="A380" i="16"/>
  <c r="B380" i="16"/>
  <c r="C380" i="16"/>
  <c r="D380" i="16"/>
  <c r="E380" i="16"/>
  <c r="G380" i="16"/>
  <c r="H380" i="16"/>
  <c r="I380" i="16"/>
  <c r="J380" i="16"/>
  <c r="K380" i="16" s="1"/>
  <c r="A381" i="16"/>
  <c r="B381" i="16"/>
  <c r="C381" i="16"/>
  <c r="D381" i="16"/>
  <c r="E381" i="16"/>
  <c r="G381" i="16"/>
  <c r="H381" i="16"/>
  <c r="I381" i="16"/>
  <c r="J381" i="16"/>
  <c r="K381" i="16" s="1"/>
  <c r="A382" i="16"/>
  <c r="B382" i="16"/>
  <c r="C382" i="16"/>
  <c r="D382" i="16"/>
  <c r="E382" i="16"/>
  <c r="G382" i="16"/>
  <c r="H382" i="16"/>
  <c r="I382" i="16"/>
  <c r="J382" i="16"/>
  <c r="K382" i="16" s="1"/>
  <c r="A383" i="16"/>
  <c r="B383" i="16"/>
  <c r="C383" i="16"/>
  <c r="D383" i="16"/>
  <c r="E383" i="16"/>
  <c r="G383" i="16"/>
  <c r="H383" i="16"/>
  <c r="I383" i="16"/>
  <c r="J383" i="16"/>
  <c r="K383" i="16" s="1"/>
  <c r="A384" i="16"/>
  <c r="B384" i="16"/>
  <c r="C384" i="16"/>
  <c r="D384" i="16"/>
  <c r="E384" i="16"/>
  <c r="G384" i="16"/>
  <c r="H384" i="16"/>
  <c r="I384" i="16"/>
  <c r="J384" i="16"/>
  <c r="K384" i="16" s="1"/>
  <c r="A385" i="16"/>
  <c r="B385" i="16"/>
  <c r="C385" i="16"/>
  <c r="D385" i="16"/>
  <c r="E385" i="16"/>
  <c r="G385" i="16"/>
  <c r="H385" i="16"/>
  <c r="I385" i="16"/>
  <c r="J385" i="16"/>
  <c r="K385" i="16" s="1"/>
  <c r="A386" i="16"/>
  <c r="B386" i="16"/>
  <c r="C386" i="16"/>
  <c r="D386" i="16"/>
  <c r="E386" i="16"/>
  <c r="G386" i="16"/>
  <c r="H386" i="16"/>
  <c r="I386" i="16"/>
  <c r="J386" i="16"/>
  <c r="K386" i="16" s="1"/>
  <c r="A387" i="16"/>
  <c r="B387" i="16"/>
  <c r="C387" i="16"/>
  <c r="D387" i="16"/>
  <c r="E387" i="16"/>
  <c r="G387" i="16"/>
  <c r="H387" i="16"/>
  <c r="I387" i="16"/>
  <c r="J387" i="16"/>
  <c r="K387" i="16" s="1"/>
  <c r="A388" i="16"/>
  <c r="B388" i="16"/>
  <c r="C388" i="16"/>
  <c r="D388" i="16"/>
  <c r="E388" i="16"/>
  <c r="G388" i="16"/>
  <c r="H388" i="16"/>
  <c r="I388" i="16"/>
  <c r="J388" i="16"/>
  <c r="K388" i="16" s="1"/>
  <c r="A389" i="16"/>
  <c r="B389" i="16"/>
  <c r="C389" i="16"/>
  <c r="D389" i="16"/>
  <c r="E389" i="16"/>
  <c r="G389" i="16"/>
  <c r="H389" i="16"/>
  <c r="I389" i="16"/>
  <c r="J389" i="16"/>
  <c r="K389" i="16" s="1"/>
  <c r="A390" i="16"/>
  <c r="B390" i="16"/>
  <c r="C390" i="16"/>
  <c r="D390" i="16"/>
  <c r="E390" i="16"/>
  <c r="G390" i="16"/>
  <c r="H390" i="16"/>
  <c r="I390" i="16"/>
  <c r="J390" i="16"/>
  <c r="K390" i="16" s="1"/>
  <c r="A391" i="16"/>
  <c r="B391" i="16"/>
  <c r="C391" i="16"/>
  <c r="D391" i="16"/>
  <c r="E391" i="16"/>
  <c r="G391" i="16"/>
  <c r="H391" i="16"/>
  <c r="I391" i="16"/>
  <c r="J391" i="16"/>
  <c r="K391" i="16" s="1"/>
  <c r="A392" i="16"/>
  <c r="B392" i="16"/>
  <c r="C392" i="16"/>
  <c r="D392" i="16"/>
  <c r="E392" i="16"/>
  <c r="G392" i="16"/>
  <c r="H392" i="16"/>
  <c r="I392" i="16"/>
  <c r="J392" i="16"/>
  <c r="K392" i="16" s="1"/>
  <c r="A393" i="16"/>
  <c r="B393" i="16"/>
  <c r="C393" i="16"/>
  <c r="D393" i="16"/>
  <c r="E393" i="16"/>
  <c r="G393" i="16"/>
  <c r="H393" i="16"/>
  <c r="I393" i="16"/>
  <c r="J393" i="16"/>
  <c r="K393" i="16" s="1"/>
  <c r="A394" i="16"/>
  <c r="B394" i="16"/>
  <c r="C394" i="16"/>
  <c r="D394" i="16"/>
  <c r="E394" i="16"/>
  <c r="G394" i="16"/>
  <c r="H394" i="16"/>
  <c r="I394" i="16"/>
  <c r="J394" i="16"/>
  <c r="K394" i="16" s="1"/>
  <c r="A395" i="16"/>
  <c r="B395" i="16"/>
  <c r="C395" i="16"/>
  <c r="D395" i="16"/>
  <c r="E395" i="16"/>
  <c r="G395" i="16"/>
  <c r="H395" i="16"/>
  <c r="I395" i="16"/>
  <c r="J395" i="16"/>
  <c r="K395" i="16" s="1"/>
  <c r="A396" i="16"/>
  <c r="B396" i="16"/>
  <c r="C396" i="16"/>
  <c r="D396" i="16"/>
  <c r="E396" i="16"/>
  <c r="G396" i="16"/>
  <c r="H396" i="16"/>
  <c r="I396" i="16"/>
  <c r="J396" i="16"/>
  <c r="K396" i="16" s="1"/>
  <c r="A397" i="16"/>
  <c r="B397" i="16"/>
  <c r="C397" i="16"/>
  <c r="D397" i="16"/>
  <c r="E397" i="16"/>
  <c r="G397" i="16"/>
  <c r="H397" i="16"/>
  <c r="I397" i="16"/>
  <c r="J397" i="16"/>
  <c r="K397" i="16" s="1"/>
  <c r="A398" i="16"/>
  <c r="B398" i="16"/>
  <c r="C398" i="16"/>
  <c r="D398" i="16"/>
  <c r="E398" i="16"/>
  <c r="G398" i="16"/>
  <c r="H398" i="16"/>
  <c r="I398" i="16"/>
  <c r="J398" i="16"/>
  <c r="K398" i="16" s="1"/>
  <c r="A399" i="16"/>
  <c r="B399" i="16"/>
  <c r="C399" i="16"/>
  <c r="D399" i="16"/>
  <c r="E399" i="16"/>
  <c r="G399" i="16"/>
  <c r="H399" i="16"/>
  <c r="I399" i="16"/>
  <c r="J399" i="16"/>
  <c r="K399" i="16" s="1"/>
  <c r="A400" i="16"/>
  <c r="B400" i="16"/>
  <c r="C400" i="16"/>
  <c r="D400" i="16"/>
  <c r="E400" i="16"/>
  <c r="G400" i="16"/>
  <c r="H400" i="16"/>
  <c r="I400" i="16"/>
  <c r="J400" i="16"/>
  <c r="K400" i="16" s="1"/>
  <c r="A401" i="16"/>
  <c r="B401" i="16"/>
  <c r="C401" i="16"/>
  <c r="D401" i="16"/>
  <c r="E401" i="16"/>
  <c r="G401" i="16"/>
  <c r="H401" i="16"/>
  <c r="I401" i="16"/>
  <c r="J401" i="16"/>
  <c r="K401" i="16" s="1"/>
  <c r="A402" i="16"/>
  <c r="B402" i="16"/>
  <c r="C402" i="16"/>
  <c r="D402" i="16"/>
  <c r="E402" i="16"/>
  <c r="G402" i="16"/>
  <c r="H402" i="16"/>
  <c r="I402" i="16"/>
  <c r="J402" i="16"/>
  <c r="K402" i="16" s="1"/>
  <c r="A403" i="16"/>
  <c r="B403" i="16"/>
  <c r="C403" i="16"/>
  <c r="D403" i="16"/>
  <c r="E403" i="16"/>
  <c r="G403" i="16"/>
  <c r="H403" i="16"/>
  <c r="I403" i="16"/>
  <c r="J403" i="16"/>
  <c r="K403" i="16" s="1"/>
  <c r="A404" i="16"/>
  <c r="B404" i="16"/>
  <c r="C404" i="16"/>
  <c r="D404" i="16"/>
  <c r="E404" i="16"/>
  <c r="G404" i="16"/>
  <c r="H404" i="16"/>
  <c r="I404" i="16"/>
  <c r="J404" i="16"/>
  <c r="K404" i="16" s="1"/>
  <c r="A405" i="16"/>
  <c r="B405" i="16"/>
  <c r="C405" i="16"/>
  <c r="D405" i="16"/>
  <c r="E405" i="16"/>
  <c r="G405" i="16"/>
  <c r="H405" i="16"/>
  <c r="I405" i="16"/>
  <c r="J405" i="16"/>
  <c r="K405" i="16" s="1"/>
  <c r="A406" i="16"/>
  <c r="B406" i="16"/>
  <c r="C406" i="16"/>
  <c r="D406" i="16"/>
  <c r="E406" i="16"/>
  <c r="G406" i="16"/>
  <c r="H406" i="16"/>
  <c r="I406" i="16"/>
  <c r="J406" i="16"/>
  <c r="K406" i="16" s="1"/>
  <c r="A407" i="16"/>
  <c r="B407" i="16"/>
  <c r="C407" i="16"/>
  <c r="D407" i="16"/>
  <c r="E407" i="16"/>
  <c r="G407" i="16"/>
  <c r="H407" i="16"/>
  <c r="I407" i="16"/>
  <c r="J407" i="16"/>
  <c r="K407" i="16" s="1"/>
  <c r="A408" i="16"/>
  <c r="B408" i="16"/>
  <c r="C408" i="16"/>
  <c r="D408" i="16"/>
  <c r="E408" i="16"/>
  <c r="G408" i="16"/>
  <c r="H408" i="16"/>
  <c r="I408" i="16"/>
  <c r="J408" i="16"/>
  <c r="K408" i="16" s="1"/>
  <c r="A409" i="16"/>
  <c r="B409" i="16"/>
  <c r="C409" i="16"/>
  <c r="D409" i="16"/>
  <c r="E409" i="16"/>
  <c r="G409" i="16"/>
  <c r="H409" i="16"/>
  <c r="I409" i="16"/>
  <c r="J409" i="16"/>
  <c r="K409" i="16" s="1"/>
  <c r="A410" i="16"/>
  <c r="B410" i="16"/>
  <c r="C410" i="16"/>
  <c r="D410" i="16"/>
  <c r="E410" i="16"/>
  <c r="G410" i="16"/>
  <c r="H410" i="16"/>
  <c r="I410" i="16"/>
  <c r="J410" i="16"/>
  <c r="K410" i="16" s="1"/>
  <c r="A411" i="16"/>
  <c r="B411" i="16"/>
  <c r="C411" i="16"/>
  <c r="D411" i="16"/>
  <c r="E411" i="16"/>
  <c r="G411" i="16"/>
  <c r="H411" i="16"/>
  <c r="I411" i="16"/>
  <c r="J411" i="16"/>
  <c r="K411" i="16" s="1"/>
  <c r="A412" i="16"/>
  <c r="B412" i="16"/>
  <c r="C412" i="16"/>
  <c r="D412" i="16"/>
  <c r="E412" i="16"/>
  <c r="G412" i="16"/>
  <c r="H412" i="16"/>
  <c r="I412" i="16"/>
  <c r="J412" i="16"/>
  <c r="K412" i="16" s="1"/>
  <c r="A413" i="16"/>
  <c r="B413" i="16"/>
  <c r="C413" i="16"/>
  <c r="D413" i="16"/>
  <c r="E413" i="16"/>
  <c r="G413" i="16"/>
  <c r="H413" i="16"/>
  <c r="I413" i="16"/>
  <c r="J413" i="16"/>
  <c r="K413" i="16" s="1"/>
  <c r="A414" i="16"/>
  <c r="B414" i="16"/>
  <c r="C414" i="16"/>
  <c r="D414" i="16"/>
  <c r="E414" i="16"/>
  <c r="G414" i="16"/>
  <c r="H414" i="16"/>
  <c r="I414" i="16"/>
  <c r="J414" i="16"/>
  <c r="K414" i="16" s="1"/>
  <c r="A415" i="16"/>
  <c r="B415" i="16"/>
  <c r="C415" i="16"/>
  <c r="D415" i="16"/>
  <c r="E415" i="16"/>
  <c r="G415" i="16"/>
  <c r="H415" i="16"/>
  <c r="I415" i="16"/>
  <c r="J415" i="16"/>
  <c r="K415" i="16" s="1"/>
  <c r="A416" i="16"/>
  <c r="B416" i="16"/>
  <c r="C416" i="16"/>
  <c r="D416" i="16"/>
  <c r="E416" i="16"/>
  <c r="G416" i="16"/>
  <c r="H416" i="16"/>
  <c r="I416" i="16"/>
  <c r="J416" i="16"/>
  <c r="K416" i="16" s="1"/>
  <c r="A417" i="16"/>
  <c r="B417" i="16"/>
  <c r="C417" i="16"/>
  <c r="D417" i="16"/>
  <c r="E417" i="16"/>
  <c r="G417" i="16"/>
  <c r="H417" i="16"/>
  <c r="I417" i="16"/>
  <c r="J417" i="16"/>
  <c r="K417" i="16" s="1"/>
  <c r="A418" i="16"/>
  <c r="B418" i="16"/>
  <c r="C418" i="16"/>
  <c r="D418" i="16"/>
  <c r="E418" i="16"/>
  <c r="G418" i="16"/>
  <c r="H418" i="16"/>
  <c r="I418" i="16"/>
  <c r="J418" i="16"/>
  <c r="K418" i="16" s="1"/>
  <c r="A419" i="16"/>
  <c r="B419" i="16"/>
  <c r="C419" i="16"/>
  <c r="D419" i="16"/>
  <c r="E419" i="16"/>
  <c r="G419" i="16"/>
  <c r="H419" i="16"/>
  <c r="I419" i="16"/>
  <c r="J419" i="16"/>
  <c r="K419" i="16" s="1"/>
  <c r="A420" i="16"/>
  <c r="B420" i="16"/>
  <c r="C420" i="16"/>
  <c r="D420" i="16"/>
  <c r="E420" i="16"/>
  <c r="G420" i="16"/>
  <c r="H420" i="16"/>
  <c r="I420" i="16"/>
  <c r="J420" i="16"/>
  <c r="K420" i="16" s="1"/>
  <c r="A421" i="16"/>
  <c r="B421" i="16"/>
  <c r="C421" i="16"/>
  <c r="D421" i="16"/>
  <c r="E421" i="16"/>
  <c r="G421" i="16"/>
  <c r="H421" i="16"/>
  <c r="I421" i="16"/>
  <c r="J421" i="16"/>
  <c r="K421" i="16" s="1"/>
  <c r="A422" i="16"/>
  <c r="B422" i="16"/>
  <c r="C422" i="16"/>
  <c r="D422" i="16"/>
  <c r="E422" i="16"/>
  <c r="G422" i="16"/>
  <c r="H422" i="16"/>
  <c r="I422" i="16"/>
  <c r="J422" i="16"/>
  <c r="K422" i="16" s="1"/>
  <c r="A423" i="16"/>
  <c r="B423" i="16"/>
  <c r="C423" i="16"/>
  <c r="D423" i="16"/>
  <c r="E423" i="16"/>
  <c r="G423" i="16"/>
  <c r="H423" i="16"/>
  <c r="I423" i="16"/>
  <c r="J423" i="16"/>
  <c r="K423" i="16" s="1"/>
  <c r="A424" i="16"/>
  <c r="B424" i="16"/>
  <c r="C424" i="16"/>
  <c r="D424" i="16"/>
  <c r="E424" i="16"/>
  <c r="G424" i="16"/>
  <c r="H424" i="16"/>
  <c r="I424" i="16"/>
  <c r="J424" i="16"/>
  <c r="K424" i="16" s="1"/>
  <c r="A425" i="16"/>
  <c r="B425" i="16"/>
  <c r="C425" i="16"/>
  <c r="D425" i="16"/>
  <c r="E425" i="16"/>
  <c r="G425" i="16"/>
  <c r="H425" i="16"/>
  <c r="I425" i="16"/>
  <c r="J425" i="16"/>
  <c r="K425" i="16" s="1"/>
  <c r="A426" i="16"/>
  <c r="B426" i="16"/>
  <c r="C426" i="16"/>
  <c r="D426" i="16"/>
  <c r="E426" i="16"/>
  <c r="G426" i="16"/>
  <c r="H426" i="16"/>
  <c r="I426" i="16"/>
  <c r="J426" i="16"/>
  <c r="K426" i="16" s="1"/>
  <c r="A427" i="16"/>
  <c r="B427" i="16"/>
  <c r="C427" i="16"/>
  <c r="D427" i="16"/>
  <c r="E427" i="16"/>
  <c r="G427" i="16"/>
  <c r="H427" i="16"/>
  <c r="I427" i="16"/>
  <c r="J427" i="16"/>
  <c r="K427" i="16" s="1"/>
  <c r="A428" i="16"/>
  <c r="B428" i="16"/>
  <c r="C428" i="16"/>
  <c r="D428" i="16"/>
  <c r="E428" i="16"/>
  <c r="G428" i="16"/>
  <c r="H428" i="16"/>
  <c r="I428" i="16"/>
  <c r="J428" i="16"/>
  <c r="K428" i="16" s="1"/>
  <c r="A429" i="16"/>
  <c r="B429" i="16"/>
  <c r="C429" i="16"/>
  <c r="D429" i="16"/>
  <c r="E429" i="16"/>
  <c r="G429" i="16"/>
  <c r="H429" i="16"/>
  <c r="I429" i="16"/>
  <c r="J429" i="16"/>
  <c r="K429" i="16" s="1"/>
  <c r="A430" i="16"/>
  <c r="B430" i="16"/>
  <c r="C430" i="16"/>
  <c r="D430" i="16"/>
  <c r="E430" i="16"/>
  <c r="G430" i="16"/>
  <c r="H430" i="16"/>
  <c r="I430" i="16"/>
  <c r="J430" i="16"/>
  <c r="K430" i="16" s="1"/>
  <c r="A431" i="16"/>
  <c r="B431" i="16"/>
  <c r="C431" i="16"/>
  <c r="D431" i="16"/>
  <c r="E431" i="16"/>
  <c r="G431" i="16"/>
  <c r="H431" i="16"/>
  <c r="I431" i="16"/>
  <c r="J431" i="16"/>
  <c r="K431" i="16" s="1"/>
  <c r="A432" i="16"/>
  <c r="B432" i="16"/>
  <c r="C432" i="16"/>
  <c r="D432" i="16"/>
  <c r="E432" i="16"/>
  <c r="G432" i="16"/>
  <c r="H432" i="16"/>
  <c r="I432" i="16"/>
  <c r="J432" i="16"/>
  <c r="K432" i="16" s="1"/>
  <c r="A433" i="16"/>
  <c r="B433" i="16"/>
  <c r="C433" i="16"/>
  <c r="D433" i="16"/>
  <c r="E433" i="16"/>
  <c r="G433" i="16"/>
  <c r="H433" i="16"/>
  <c r="I433" i="16"/>
  <c r="J433" i="16"/>
  <c r="K433" i="16" s="1"/>
  <c r="A434" i="16"/>
  <c r="B434" i="16"/>
  <c r="C434" i="16"/>
  <c r="D434" i="16"/>
  <c r="E434" i="16"/>
  <c r="G434" i="16"/>
  <c r="H434" i="16"/>
  <c r="I434" i="16"/>
  <c r="J434" i="16"/>
  <c r="K434" i="16" s="1"/>
  <c r="A435" i="16"/>
  <c r="B435" i="16"/>
  <c r="C435" i="16"/>
  <c r="D435" i="16"/>
  <c r="E435" i="16"/>
  <c r="G435" i="16"/>
  <c r="H435" i="16"/>
  <c r="I435" i="16"/>
  <c r="J435" i="16"/>
  <c r="K435" i="16" s="1"/>
  <c r="A436" i="16"/>
  <c r="B436" i="16"/>
  <c r="C436" i="16"/>
  <c r="D436" i="16"/>
  <c r="E436" i="16"/>
  <c r="G436" i="16"/>
  <c r="H436" i="16"/>
  <c r="I436" i="16"/>
  <c r="J436" i="16"/>
  <c r="K436" i="16" s="1"/>
  <c r="A437" i="16"/>
  <c r="B437" i="16"/>
  <c r="C437" i="16"/>
  <c r="D437" i="16"/>
  <c r="E437" i="16"/>
  <c r="G437" i="16"/>
  <c r="H437" i="16"/>
  <c r="I437" i="16"/>
  <c r="J437" i="16"/>
  <c r="K437" i="16" s="1"/>
  <c r="A438" i="16"/>
  <c r="B438" i="16"/>
  <c r="C438" i="16"/>
  <c r="D438" i="16"/>
  <c r="E438" i="16"/>
  <c r="G438" i="16"/>
  <c r="H438" i="16"/>
  <c r="I438" i="16"/>
  <c r="J438" i="16"/>
  <c r="K438" i="16" s="1"/>
  <c r="A439" i="16"/>
  <c r="B439" i="16"/>
  <c r="C439" i="16"/>
  <c r="D439" i="16"/>
  <c r="E439" i="16"/>
  <c r="G439" i="16"/>
  <c r="H439" i="16"/>
  <c r="I439" i="16"/>
  <c r="J439" i="16"/>
  <c r="K439" i="16" s="1"/>
  <c r="A440" i="16"/>
  <c r="B440" i="16"/>
  <c r="C440" i="16"/>
  <c r="D440" i="16"/>
  <c r="E440" i="16"/>
  <c r="G440" i="16"/>
  <c r="H440" i="16"/>
  <c r="I440" i="16"/>
  <c r="J440" i="16"/>
  <c r="K440" i="16" s="1"/>
  <c r="A441" i="16"/>
  <c r="B441" i="16"/>
  <c r="C441" i="16"/>
  <c r="D441" i="16"/>
  <c r="E441" i="16"/>
  <c r="G441" i="16"/>
  <c r="H441" i="16"/>
  <c r="I441" i="16"/>
  <c r="J441" i="16"/>
  <c r="K441" i="16" s="1"/>
  <c r="A442" i="16"/>
  <c r="B442" i="16"/>
  <c r="C442" i="16"/>
  <c r="D442" i="16"/>
  <c r="E442" i="16"/>
  <c r="G442" i="16"/>
  <c r="H442" i="16"/>
  <c r="I442" i="16"/>
  <c r="J442" i="16"/>
  <c r="K442" i="16" s="1"/>
  <c r="A443" i="16"/>
  <c r="B443" i="16"/>
  <c r="C443" i="16"/>
  <c r="D443" i="16"/>
  <c r="E443" i="16"/>
  <c r="G443" i="16"/>
  <c r="H443" i="16"/>
  <c r="I443" i="16"/>
  <c r="J443" i="16"/>
  <c r="K443" i="16" s="1"/>
  <c r="A444" i="16"/>
  <c r="B444" i="16"/>
  <c r="C444" i="16"/>
  <c r="D444" i="16"/>
  <c r="E444" i="16"/>
  <c r="G444" i="16"/>
  <c r="H444" i="16"/>
  <c r="I444" i="16"/>
  <c r="J444" i="16"/>
  <c r="K444" i="16" s="1"/>
  <c r="A445" i="16"/>
  <c r="B445" i="16"/>
  <c r="C445" i="16"/>
  <c r="D445" i="16"/>
  <c r="E445" i="16"/>
  <c r="G445" i="16"/>
  <c r="H445" i="16"/>
  <c r="I445" i="16"/>
  <c r="J445" i="16"/>
  <c r="K445" i="16" s="1"/>
  <c r="A446" i="16"/>
  <c r="B446" i="16"/>
  <c r="C446" i="16"/>
  <c r="D446" i="16"/>
  <c r="E446" i="16"/>
  <c r="G446" i="16"/>
  <c r="H446" i="16"/>
  <c r="I446" i="16"/>
  <c r="J446" i="16"/>
  <c r="K446" i="16" s="1"/>
  <c r="A447" i="16"/>
  <c r="B447" i="16"/>
  <c r="C447" i="16"/>
  <c r="D447" i="16"/>
  <c r="E447" i="16"/>
  <c r="G447" i="16"/>
  <c r="H447" i="16"/>
  <c r="I447" i="16"/>
  <c r="J447" i="16"/>
  <c r="K447" i="16" s="1"/>
  <c r="A448" i="16"/>
  <c r="B448" i="16"/>
  <c r="C448" i="16"/>
  <c r="D448" i="16"/>
  <c r="E448" i="16"/>
  <c r="G448" i="16"/>
  <c r="H448" i="16"/>
  <c r="I448" i="16"/>
  <c r="J448" i="16"/>
  <c r="K448" i="16" s="1"/>
  <c r="A449" i="16"/>
  <c r="B449" i="16"/>
  <c r="C449" i="16"/>
  <c r="D449" i="16"/>
  <c r="E449" i="16"/>
  <c r="G449" i="16"/>
  <c r="H449" i="16"/>
  <c r="I449" i="16"/>
  <c r="J449" i="16"/>
  <c r="K449" i="16" s="1"/>
  <c r="A450" i="16"/>
  <c r="B450" i="16"/>
  <c r="C450" i="16"/>
  <c r="D450" i="16"/>
  <c r="E450" i="16"/>
  <c r="G450" i="16"/>
  <c r="H450" i="16"/>
  <c r="I450" i="16"/>
  <c r="J450" i="16"/>
  <c r="K450" i="16" s="1"/>
  <c r="A451" i="16"/>
  <c r="B451" i="16"/>
  <c r="C451" i="16"/>
  <c r="D451" i="16"/>
  <c r="E451" i="16"/>
  <c r="G451" i="16"/>
  <c r="H451" i="16"/>
  <c r="I451" i="16"/>
  <c r="J451" i="16"/>
  <c r="K451" i="16" s="1"/>
  <c r="A452" i="16"/>
  <c r="B452" i="16"/>
  <c r="C452" i="16"/>
  <c r="D452" i="16"/>
  <c r="E452" i="16"/>
  <c r="G452" i="16"/>
  <c r="H452" i="16"/>
  <c r="I452" i="16"/>
  <c r="J452" i="16"/>
  <c r="K452" i="16" s="1"/>
  <c r="A453" i="16"/>
  <c r="B453" i="16"/>
  <c r="C453" i="16"/>
  <c r="D453" i="16"/>
  <c r="E453" i="16"/>
  <c r="G453" i="16"/>
  <c r="H453" i="16"/>
  <c r="I453" i="16"/>
  <c r="J453" i="16"/>
  <c r="K453" i="16" s="1"/>
  <c r="A454" i="16"/>
  <c r="B454" i="16"/>
  <c r="C454" i="16"/>
  <c r="D454" i="16"/>
  <c r="E454" i="16"/>
  <c r="G454" i="16"/>
  <c r="H454" i="16"/>
  <c r="I454" i="16"/>
  <c r="J454" i="16"/>
  <c r="K454" i="16" s="1"/>
  <c r="A455" i="16"/>
  <c r="B455" i="16"/>
  <c r="C455" i="16"/>
  <c r="D455" i="16"/>
  <c r="E455" i="16"/>
  <c r="G455" i="16"/>
  <c r="H455" i="16"/>
  <c r="I455" i="16"/>
  <c r="J455" i="16"/>
  <c r="K455" i="16" s="1"/>
  <c r="A456" i="16"/>
  <c r="B456" i="16"/>
  <c r="C456" i="16"/>
  <c r="D456" i="16"/>
  <c r="E456" i="16"/>
  <c r="G456" i="16"/>
  <c r="H456" i="16"/>
  <c r="I456" i="16"/>
  <c r="J456" i="16"/>
  <c r="K456" i="16" s="1"/>
  <c r="A457" i="16"/>
  <c r="B457" i="16"/>
  <c r="C457" i="16"/>
  <c r="D457" i="16"/>
  <c r="E457" i="16"/>
  <c r="G457" i="16"/>
  <c r="H457" i="16"/>
  <c r="I457" i="16"/>
  <c r="J457" i="16"/>
  <c r="K457" i="16" s="1"/>
  <c r="A458" i="16"/>
  <c r="B458" i="16"/>
  <c r="C458" i="16"/>
  <c r="D458" i="16"/>
  <c r="E458" i="16"/>
  <c r="G458" i="16"/>
  <c r="H458" i="16"/>
  <c r="I458" i="16"/>
  <c r="J458" i="16"/>
  <c r="K458" i="16" s="1"/>
  <c r="A459" i="16"/>
  <c r="B459" i="16"/>
  <c r="C459" i="16"/>
  <c r="D459" i="16"/>
  <c r="E459" i="16"/>
  <c r="G459" i="16"/>
  <c r="H459" i="16"/>
  <c r="I459" i="16"/>
  <c r="J459" i="16"/>
  <c r="K459" i="16" s="1"/>
  <c r="A460" i="16"/>
  <c r="B460" i="16"/>
  <c r="C460" i="16"/>
  <c r="D460" i="16"/>
  <c r="E460" i="16"/>
  <c r="G460" i="16"/>
  <c r="H460" i="16"/>
  <c r="I460" i="16"/>
  <c r="J460" i="16"/>
  <c r="K460" i="16" s="1"/>
  <c r="A461" i="16"/>
  <c r="B461" i="16"/>
  <c r="C461" i="16"/>
  <c r="D461" i="16"/>
  <c r="E461" i="16"/>
  <c r="G461" i="16"/>
  <c r="H461" i="16"/>
  <c r="I461" i="16"/>
  <c r="J461" i="16"/>
  <c r="K461" i="16" s="1"/>
  <c r="A462" i="16"/>
  <c r="B462" i="16"/>
  <c r="C462" i="16"/>
  <c r="D462" i="16"/>
  <c r="E462" i="16"/>
  <c r="G462" i="16"/>
  <c r="H462" i="16"/>
  <c r="I462" i="16"/>
  <c r="J462" i="16"/>
  <c r="K462" i="16" s="1"/>
  <c r="A463" i="16"/>
  <c r="B463" i="16"/>
  <c r="C463" i="16"/>
  <c r="D463" i="16"/>
  <c r="E463" i="16"/>
  <c r="G463" i="16"/>
  <c r="H463" i="16"/>
  <c r="I463" i="16"/>
  <c r="J463" i="16"/>
  <c r="K463" i="16" s="1"/>
  <c r="A464" i="16"/>
  <c r="B464" i="16"/>
  <c r="C464" i="16"/>
  <c r="D464" i="16"/>
  <c r="E464" i="16"/>
  <c r="G464" i="16"/>
  <c r="H464" i="16"/>
  <c r="I464" i="16"/>
  <c r="J464" i="16"/>
  <c r="K464" i="16" s="1"/>
  <c r="A465" i="16"/>
  <c r="B465" i="16"/>
  <c r="C465" i="16"/>
  <c r="D465" i="16"/>
  <c r="E465" i="16"/>
  <c r="G465" i="16"/>
  <c r="H465" i="16"/>
  <c r="I465" i="16"/>
  <c r="J465" i="16"/>
  <c r="K465" i="16" s="1"/>
  <c r="A466" i="16"/>
  <c r="B466" i="16"/>
  <c r="C466" i="16"/>
  <c r="D466" i="16"/>
  <c r="E466" i="16"/>
  <c r="G466" i="16"/>
  <c r="H466" i="16"/>
  <c r="I466" i="16"/>
  <c r="J466" i="16"/>
  <c r="K466" i="16" s="1"/>
  <c r="A467" i="16"/>
  <c r="B467" i="16"/>
  <c r="C467" i="16"/>
  <c r="D467" i="16"/>
  <c r="E467" i="16"/>
  <c r="G467" i="16"/>
  <c r="H467" i="16"/>
  <c r="I467" i="16"/>
  <c r="J467" i="16"/>
  <c r="K467" i="16" s="1"/>
  <c r="A468" i="16"/>
  <c r="B468" i="16"/>
  <c r="C468" i="16"/>
  <c r="D468" i="16"/>
  <c r="E468" i="16"/>
  <c r="G468" i="16"/>
  <c r="H468" i="16"/>
  <c r="I468" i="16"/>
  <c r="J468" i="16"/>
  <c r="K468" i="16" s="1"/>
  <c r="A469" i="16"/>
  <c r="B469" i="16"/>
  <c r="C469" i="16"/>
  <c r="D469" i="16"/>
  <c r="E469" i="16"/>
  <c r="G469" i="16"/>
  <c r="H469" i="16"/>
  <c r="I469" i="16"/>
  <c r="J469" i="16"/>
  <c r="K469" i="16" s="1"/>
  <c r="A470" i="16"/>
  <c r="B470" i="16"/>
  <c r="C470" i="16"/>
  <c r="D470" i="16"/>
  <c r="E470" i="16"/>
  <c r="G470" i="16"/>
  <c r="H470" i="16"/>
  <c r="I470" i="16"/>
  <c r="J470" i="16"/>
  <c r="K470" i="16" s="1"/>
  <c r="A471" i="16"/>
  <c r="B471" i="16"/>
  <c r="C471" i="16"/>
  <c r="D471" i="16"/>
  <c r="E471" i="16"/>
  <c r="G471" i="16"/>
  <c r="H471" i="16"/>
  <c r="I471" i="16"/>
  <c r="J471" i="16"/>
  <c r="K471" i="16" s="1"/>
  <c r="A472" i="16"/>
  <c r="B472" i="16"/>
  <c r="C472" i="16"/>
  <c r="D472" i="16"/>
  <c r="E472" i="16"/>
  <c r="G472" i="16"/>
  <c r="H472" i="16"/>
  <c r="I472" i="16"/>
  <c r="J472" i="16"/>
  <c r="K472" i="16" s="1"/>
  <c r="A473" i="16"/>
  <c r="B473" i="16"/>
  <c r="C473" i="16"/>
  <c r="D473" i="16"/>
  <c r="E473" i="16"/>
  <c r="G473" i="16"/>
  <c r="H473" i="16"/>
  <c r="I473" i="16"/>
  <c r="J473" i="16"/>
  <c r="K473" i="16" s="1"/>
  <c r="A474" i="16"/>
  <c r="B474" i="16"/>
  <c r="C474" i="16"/>
  <c r="D474" i="16"/>
  <c r="E474" i="16"/>
  <c r="G474" i="16"/>
  <c r="H474" i="16"/>
  <c r="I474" i="16"/>
  <c r="J474" i="16"/>
  <c r="K474" i="16" s="1"/>
  <c r="A475" i="16"/>
  <c r="B475" i="16"/>
  <c r="C475" i="16"/>
  <c r="D475" i="16"/>
  <c r="E475" i="16"/>
  <c r="G475" i="16"/>
  <c r="H475" i="16"/>
  <c r="I475" i="16"/>
  <c r="J475" i="16"/>
  <c r="K475" i="16" s="1"/>
  <c r="A476" i="16"/>
  <c r="B476" i="16"/>
  <c r="C476" i="16"/>
  <c r="D476" i="16"/>
  <c r="E476" i="16"/>
  <c r="G476" i="16"/>
  <c r="H476" i="16"/>
  <c r="I476" i="16"/>
  <c r="J476" i="16"/>
  <c r="K476" i="16" s="1"/>
  <c r="A477" i="16"/>
  <c r="B477" i="16"/>
  <c r="C477" i="16"/>
  <c r="D477" i="16"/>
  <c r="E477" i="16"/>
  <c r="G477" i="16"/>
  <c r="H477" i="16"/>
  <c r="I477" i="16"/>
  <c r="J477" i="16"/>
  <c r="K477" i="16" s="1"/>
  <c r="A478" i="16"/>
  <c r="B478" i="16"/>
  <c r="C478" i="16"/>
  <c r="D478" i="16"/>
  <c r="E478" i="16"/>
  <c r="G478" i="16"/>
  <c r="H478" i="16"/>
  <c r="I478" i="16"/>
  <c r="J478" i="16"/>
  <c r="K478" i="16" s="1"/>
  <c r="A479" i="16"/>
  <c r="B479" i="16"/>
  <c r="C479" i="16"/>
  <c r="D479" i="16"/>
  <c r="E479" i="16"/>
  <c r="G479" i="16"/>
  <c r="H479" i="16"/>
  <c r="I479" i="16"/>
  <c r="J479" i="16"/>
  <c r="K479" i="16" s="1"/>
  <c r="A480" i="16"/>
  <c r="B480" i="16"/>
  <c r="C480" i="16"/>
  <c r="D480" i="16"/>
  <c r="E480" i="16"/>
  <c r="G480" i="16"/>
  <c r="H480" i="16"/>
  <c r="I480" i="16"/>
  <c r="J480" i="16"/>
  <c r="K480" i="16" s="1"/>
  <c r="A481" i="16"/>
  <c r="B481" i="16"/>
  <c r="C481" i="16"/>
  <c r="D481" i="16"/>
  <c r="E481" i="16"/>
  <c r="G481" i="16"/>
  <c r="H481" i="16"/>
  <c r="I481" i="16"/>
  <c r="J481" i="16"/>
  <c r="K481" i="16" s="1"/>
  <c r="A482" i="16"/>
  <c r="B482" i="16"/>
  <c r="C482" i="16"/>
  <c r="D482" i="16"/>
  <c r="E482" i="16"/>
  <c r="G482" i="16"/>
  <c r="H482" i="16"/>
  <c r="I482" i="16"/>
  <c r="J482" i="16"/>
  <c r="K482" i="16" s="1"/>
  <c r="A483" i="16"/>
  <c r="B483" i="16"/>
  <c r="C483" i="16"/>
  <c r="D483" i="16"/>
  <c r="E483" i="16"/>
  <c r="G483" i="16"/>
  <c r="H483" i="16"/>
  <c r="I483" i="16"/>
  <c r="J483" i="16"/>
  <c r="K483" i="16" s="1"/>
  <c r="A484" i="16"/>
  <c r="B484" i="16"/>
  <c r="C484" i="16"/>
  <c r="D484" i="16"/>
  <c r="E484" i="16"/>
  <c r="G484" i="16"/>
  <c r="H484" i="16"/>
  <c r="I484" i="16"/>
  <c r="J484" i="16"/>
  <c r="K484" i="16" s="1"/>
  <c r="A485" i="16"/>
  <c r="B485" i="16"/>
  <c r="C485" i="16"/>
  <c r="D485" i="16"/>
  <c r="E485" i="16"/>
  <c r="G485" i="16"/>
  <c r="H485" i="16"/>
  <c r="I485" i="16"/>
  <c r="J485" i="16"/>
  <c r="K485" i="16" s="1"/>
  <c r="A486" i="16"/>
  <c r="B486" i="16"/>
  <c r="C486" i="16"/>
  <c r="D486" i="16"/>
  <c r="E486" i="16"/>
  <c r="G486" i="16"/>
  <c r="H486" i="16"/>
  <c r="I486" i="16"/>
  <c r="J486" i="16"/>
  <c r="K486" i="16" s="1"/>
  <c r="A487" i="16"/>
  <c r="B487" i="16"/>
  <c r="C487" i="16"/>
  <c r="D487" i="16"/>
  <c r="E487" i="16"/>
  <c r="G487" i="16"/>
  <c r="H487" i="16"/>
  <c r="I487" i="16"/>
  <c r="J487" i="16"/>
  <c r="K487" i="16" s="1"/>
  <c r="A488" i="16"/>
  <c r="B488" i="16"/>
  <c r="C488" i="16"/>
  <c r="D488" i="16"/>
  <c r="E488" i="16"/>
  <c r="G488" i="16"/>
  <c r="H488" i="16"/>
  <c r="I488" i="16"/>
  <c r="J488" i="16"/>
  <c r="K488" i="16" s="1"/>
  <c r="A489" i="16"/>
  <c r="B489" i="16"/>
  <c r="C489" i="16"/>
  <c r="D489" i="16"/>
  <c r="E489" i="16"/>
  <c r="G489" i="16"/>
  <c r="H489" i="16"/>
  <c r="I489" i="16"/>
  <c r="J489" i="16"/>
  <c r="K489" i="16" s="1"/>
  <c r="A490" i="16"/>
  <c r="B490" i="16"/>
  <c r="C490" i="16"/>
  <c r="D490" i="16"/>
  <c r="E490" i="16"/>
  <c r="G490" i="16"/>
  <c r="H490" i="16"/>
  <c r="I490" i="16"/>
  <c r="J490" i="16"/>
  <c r="K490" i="16" s="1"/>
  <c r="A491" i="16"/>
  <c r="B491" i="16"/>
  <c r="C491" i="16"/>
  <c r="D491" i="16"/>
  <c r="E491" i="16"/>
  <c r="G491" i="16"/>
  <c r="H491" i="16"/>
  <c r="I491" i="16"/>
  <c r="J491" i="16"/>
  <c r="K491" i="16" s="1"/>
  <c r="A492" i="16"/>
  <c r="B492" i="16"/>
  <c r="C492" i="16"/>
  <c r="D492" i="16"/>
  <c r="E492" i="16"/>
  <c r="G492" i="16"/>
  <c r="H492" i="16"/>
  <c r="I492" i="16"/>
  <c r="J492" i="16"/>
  <c r="K492" i="16" s="1"/>
  <c r="A493" i="16"/>
  <c r="B493" i="16"/>
  <c r="C493" i="16"/>
  <c r="D493" i="16"/>
  <c r="E493" i="16"/>
  <c r="G493" i="16"/>
  <c r="H493" i="16"/>
  <c r="I493" i="16"/>
  <c r="J493" i="16"/>
  <c r="K493" i="16" s="1"/>
  <c r="A494" i="16"/>
  <c r="B494" i="16"/>
  <c r="C494" i="16"/>
  <c r="D494" i="16"/>
  <c r="E494" i="16"/>
  <c r="G494" i="16"/>
  <c r="H494" i="16"/>
  <c r="I494" i="16"/>
  <c r="J494" i="16"/>
  <c r="K494" i="16" s="1"/>
  <c r="A495" i="16"/>
  <c r="B495" i="16"/>
  <c r="C495" i="16"/>
  <c r="D495" i="16"/>
  <c r="E495" i="16"/>
  <c r="G495" i="16"/>
  <c r="H495" i="16"/>
  <c r="I495" i="16"/>
  <c r="J495" i="16"/>
  <c r="K495" i="16" s="1"/>
  <c r="A496" i="16"/>
  <c r="B496" i="16"/>
  <c r="C496" i="16"/>
  <c r="D496" i="16"/>
  <c r="E496" i="16"/>
  <c r="G496" i="16"/>
  <c r="H496" i="16"/>
  <c r="I496" i="16"/>
  <c r="J496" i="16"/>
  <c r="K496" i="16" s="1"/>
  <c r="A497" i="16"/>
  <c r="B497" i="16"/>
  <c r="C497" i="16"/>
  <c r="D497" i="16"/>
  <c r="E497" i="16"/>
  <c r="G497" i="16"/>
  <c r="H497" i="16"/>
  <c r="I497" i="16"/>
  <c r="J497" i="16"/>
  <c r="K497" i="16" s="1"/>
  <c r="A498" i="16"/>
  <c r="B498" i="16"/>
  <c r="C498" i="16"/>
  <c r="D498" i="16"/>
  <c r="E498" i="16"/>
  <c r="G498" i="16"/>
  <c r="H498" i="16"/>
  <c r="I498" i="16"/>
  <c r="J498" i="16"/>
  <c r="K498" i="16" s="1"/>
  <c r="A499" i="16"/>
  <c r="B499" i="16"/>
  <c r="C499" i="16"/>
  <c r="D499" i="16"/>
  <c r="E499" i="16"/>
  <c r="G499" i="16"/>
  <c r="H499" i="16"/>
  <c r="I499" i="16"/>
  <c r="J499" i="16"/>
  <c r="K499" i="16" s="1"/>
  <c r="A500" i="16"/>
  <c r="B500" i="16"/>
  <c r="C500" i="16"/>
  <c r="D500" i="16"/>
  <c r="E500" i="16"/>
  <c r="G500" i="16"/>
  <c r="H500" i="16"/>
  <c r="I500" i="16"/>
  <c r="J500" i="16"/>
  <c r="K500" i="16" s="1"/>
  <c r="A501" i="16"/>
  <c r="B501" i="16"/>
  <c r="C501" i="16"/>
  <c r="D501" i="16"/>
  <c r="E501" i="16"/>
  <c r="G501" i="16"/>
  <c r="H501" i="16"/>
  <c r="I501" i="16"/>
  <c r="J501" i="16"/>
  <c r="K501" i="16" s="1"/>
  <c r="A502" i="16"/>
  <c r="B502" i="16"/>
  <c r="C502" i="16"/>
  <c r="D502" i="16"/>
  <c r="E502" i="16"/>
  <c r="G502" i="16"/>
  <c r="H502" i="16"/>
  <c r="I502" i="16"/>
  <c r="J502" i="16"/>
  <c r="K502" i="16" s="1"/>
  <c r="A503" i="16"/>
  <c r="B503" i="16"/>
  <c r="C503" i="16"/>
  <c r="D503" i="16"/>
  <c r="E503" i="16"/>
  <c r="G503" i="16"/>
  <c r="H503" i="16"/>
  <c r="I503" i="16"/>
  <c r="J503" i="16"/>
  <c r="K503" i="16" s="1"/>
  <c r="A504" i="16"/>
  <c r="B504" i="16"/>
  <c r="C504" i="16"/>
  <c r="D504" i="16"/>
  <c r="E504" i="16"/>
  <c r="G504" i="16"/>
  <c r="H504" i="16"/>
  <c r="I504" i="16"/>
  <c r="J504" i="16"/>
  <c r="K504" i="16" s="1"/>
  <c r="A505" i="16"/>
  <c r="B505" i="16"/>
  <c r="C505" i="16"/>
  <c r="D505" i="16"/>
  <c r="E505" i="16"/>
  <c r="G505" i="16"/>
  <c r="H505" i="16"/>
  <c r="I505" i="16"/>
  <c r="J505" i="16"/>
  <c r="K505" i="16" s="1"/>
  <c r="A506" i="16"/>
  <c r="B506" i="16"/>
  <c r="C506" i="16"/>
  <c r="D506" i="16"/>
  <c r="E506" i="16"/>
  <c r="G506" i="16"/>
  <c r="H506" i="16"/>
  <c r="I506" i="16"/>
  <c r="J506" i="16"/>
  <c r="K506" i="16" s="1"/>
  <c r="A507" i="16"/>
  <c r="B507" i="16"/>
  <c r="C507" i="16"/>
  <c r="D507" i="16"/>
  <c r="E507" i="16"/>
  <c r="G507" i="16"/>
  <c r="H507" i="16"/>
  <c r="I507" i="16"/>
  <c r="J507" i="16"/>
  <c r="K507" i="16" s="1"/>
  <c r="A508" i="16"/>
  <c r="B508" i="16"/>
  <c r="C508" i="16"/>
  <c r="D508" i="16"/>
  <c r="E508" i="16"/>
  <c r="G508" i="16"/>
  <c r="H508" i="16"/>
  <c r="I508" i="16"/>
  <c r="J508" i="16"/>
  <c r="K508" i="16" s="1"/>
  <c r="A509" i="16"/>
  <c r="B509" i="16"/>
  <c r="C509" i="16"/>
  <c r="D509" i="16"/>
  <c r="E509" i="16"/>
  <c r="G509" i="16"/>
  <c r="H509" i="16"/>
  <c r="I509" i="16"/>
  <c r="J509" i="16"/>
  <c r="K509" i="16" s="1"/>
  <c r="A510" i="16"/>
  <c r="B510" i="16"/>
  <c r="C510" i="16"/>
  <c r="D510" i="16"/>
  <c r="E510" i="16"/>
  <c r="G510" i="16"/>
  <c r="H510" i="16"/>
  <c r="I510" i="16"/>
  <c r="J510" i="16"/>
  <c r="K510" i="16" s="1"/>
  <c r="P7" i="22"/>
  <c r="G7" i="22"/>
  <c r="H4" i="5"/>
  <c r="A7" i="22"/>
  <c r="E7" i="22" s="1"/>
  <c r="A233" i="16"/>
  <c r="B233" i="16"/>
  <c r="C233" i="16"/>
  <c r="D233" i="16"/>
  <c r="E233" i="16"/>
  <c r="G233" i="16"/>
  <c r="H233" i="16"/>
  <c r="I233" i="16"/>
  <c r="J233" i="16"/>
  <c r="K233" i="16" s="1"/>
  <c r="A234" i="16"/>
  <c r="B234" i="16"/>
  <c r="C234" i="16"/>
  <c r="D234" i="16"/>
  <c r="E234" i="16"/>
  <c r="G234" i="16"/>
  <c r="H234" i="16"/>
  <c r="I234" i="16"/>
  <c r="J234" i="16"/>
  <c r="K234" i="16" s="1"/>
  <c r="A235" i="16"/>
  <c r="B235" i="16"/>
  <c r="C235" i="16"/>
  <c r="D235" i="16"/>
  <c r="E235" i="16"/>
  <c r="G235" i="16"/>
  <c r="H235" i="16"/>
  <c r="I235" i="16"/>
  <c r="J235" i="16"/>
  <c r="K235" i="16" s="1"/>
  <c r="A236" i="16"/>
  <c r="B236" i="16"/>
  <c r="C236" i="16"/>
  <c r="D236" i="16"/>
  <c r="E236" i="16"/>
  <c r="G236" i="16"/>
  <c r="H236" i="16"/>
  <c r="I236" i="16"/>
  <c r="J236" i="16"/>
  <c r="K236" i="16" s="1"/>
  <c r="A237" i="16"/>
  <c r="B237" i="16"/>
  <c r="C237" i="16"/>
  <c r="D237" i="16"/>
  <c r="E237" i="16"/>
  <c r="G237" i="16"/>
  <c r="H237" i="16"/>
  <c r="I237" i="16"/>
  <c r="J237" i="16"/>
  <c r="K237" i="16" s="1"/>
  <c r="A238" i="16"/>
  <c r="B238" i="16"/>
  <c r="C238" i="16"/>
  <c r="D238" i="16"/>
  <c r="E238" i="16"/>
  <c r="G238" i="16"/>
  <c r="H238" i="16"/>
  <c r="I238" i="16"/>
  <c r="J238" i="16"/>
  <c r="K238" i="16" s="1"/>
  <c r="A239" i="16"/>
  <c r="B239" i="16"/>
  <c r="C239" i="16"/>
  <c r="D239" i="16"/>
  <c r="E239" i="16"/>
  <c r="G239" i="16"/>
  <c r="H239" i="16"/>
  <c r="I239" i="16"/>
  <c r="J239" i="16"/>
  <c r="K239" i="16" s="1"/>
  <c r="A240" i="16"/>
  <c r="B240" i="16"/>
  <c r="C240" i="16"/>
  <c r="D240" i="16"/>
  <c r="E240" i="16"/>
  <c r="G240" i="16"/>
  <c r="H240" i="16"/>
  <c r="I240" i="16"/>
  <c r="J240" i="16"/>
  <c r="K240" i="16" s="1"/>
  <c r="A241" i="16"/>
  <c r="B241" i="16"/>
  <c r="C241" i="16"/>
  <c r="D241" i="16"/>
  <c r="E241" i="16"/>
  <c r="G241" i="16"/>
  <c r="H241" i="16"/>
  <c r="I241" i="16"/>
  <c r="J241" i="16"/>
  <c r="K241" i="16" s="1"/>
  <c r="A242" i="16"/>
  <c r="B242" i="16"/>
  <c r="C242" i="16"/>
  <c r="D242" i="16"/>
  <c r="E242" i="16"/>
  <c r="G242" i="16"/>
  <c r="H242" i="16"/>
  <c r="I242" i="16"/>
  <c r="J242" i="16"/>
  <c r="K242" i="16" s="1"/>
  <c r="A243" i="16"/>
  <c r="B243" i="16"/>
  <c r="C243" i="16"/>
  <c r="D243" i="16"/>
  <c r="E243" i="16"/>
  <c r="G243" i="16"/>
  <c r="H243" i="16"/>
  <c r="I243" i="16"/>
  <c r="J243" i="16"/>
  <c r="K243" i="16" s="1"/>
  <c r="A244" i="16"/>
  <c r="B244" i="16"/>
  <c r="C244" i="16"/>
  <c r="D244" i="16"/>
  <c r="E244" i="16"/>
  <c r="G244" i="16"/>
  <c r="H244" i="16"/>
  <c r="I244" i="16"/>
  <c r="J244" i="16"/>
  <c r="K244" i="16" s="1"/>
  <c r="A245" i="16"/>
  <c r="B245" i="16"/>
  <c r="C245" i="16"/>
  <c r="D245" i="16"/>
  <c r="E245" i="16"/>
  <c r="G245" i="16"/>
  <c r="H245" i="16"/>
  <c r="I245" i="16"/>
  <c r="J245" i="16"/>
  <c r="K245" i="16" s="1"/>
  <c r="A246" i="16"/>
  <c r="B246" i="16"/>
  <c r="C246" i="16"/>
  <c r="D246" i="16"/>
  <c r="E246" i="16"/>
  <c r="G246" i="16"/>
  <c r="H246" i="16"/>
  <c r="I246" i="16"/>
  <c r="J246" i="16"/>
  <c r="K246" i="16" s="1"/>
  <c r="A247" i="16"/>
  <c r="B247" i="16"/>
  <c r="C247" i="16"/>
  <c r="D247" i="16"/>
  <c r="E247" i="16"/>
  <c r="G247" i="16"/>
  <c r="H247" i="16"/>
  <c r="I247" i="16"/>
  <c r="J247" i="16"/>
  <c r="K247" i="16" s="1"/>
  <c r="A248" i="16"/>
  <c r="B248" i="16"/>
  <c r="C248" i="16"/>
  <c r="D248" i="16"/>
  <c r="E248" i="16"/>
  <c r="G248" i="16"/>
  <c r="H248" i="16"/>
  <c r="I248" i="16"/>
  <c r="J248" i="16"/>
  <c r="K248" i="16" s="1"/>
  <c r="A249" i="16"/>
  <c r="B249" i="16"/>
  <c r="C249" i="16"/>
  <c r="D249" i="16"/>
  <c r="E249" i="16"/>
  <c r="G249" i="16"/>
  <c r="H249" i="16"/>
  <c r="I249" i="16"/>
  <c r="J249" i="16"/>
  <c r="K249" i="16" s="1"/>
  <c r="A250" i="16"/>
  <c r="B250" i="16"/>
  <c r="C250" i="16"/>
  <c r="D250" i="16"/>
  <c r="E250" i="16"/>
  <c r="G250" i="16"/>
  <c r="H250" i="16"/>
  <c r="I250" i="16"/>
  <c r="J250" i="16"/>
  <c r="K250" i="16" s="1"/>
  <c r="A251" i="16"/>
  <c r="B251" i="16"/>
  <c r="C251" i="16"/>
  <c r="D251" i="16"/>
  <c r="E251" i="16"/>
  <c r="G251" i="16"/>
  <c r="H251" i="16"/>
  <c r="I251" i="16"/>
  <c r="J251" i="16"/>
  <c r="K251" i="16" s="1"/>
  <c r="A252" i="16"/>
  <c r="B252" i="16"/>
  <c r="C252" i="16"/>
  <c r="D252" i="16"/>
  <c r="E252" i="16"/>
  <c r="G252" i="16"/>
  <c r="H252" i="16"/>
  <c r="I252" i="16"/>
  <c r="J252" i="16"/>
  <c r="K252" i="16" s="1"/>
  <c r="A253" i="16"/>
  <c r="B253" i="16"/>
  <c r="C253" i="16"/>
  <c r="D253" i="16"/>
  <c r="E253" i="16"/>
  <c r="G253" i="16"/>
  <c r="H253" i="16"/>
  <c r="I253" i="16"/>
  <c r="J253" i="16"/>
  <c r="K253" i="16" s="1"/>
  <c r="A254" i="16"/>
  <c r="B254" i="16"/>
  <c r="C254" i="16"/>
  <c r="D254" i="16"/>
  <c r="E254" i="16"/>
  <c r="G254" i="16"/>
  <c r="H254" i="16"/>
  <c r="I254" i="16"/>
  <c r="J254" i="16"/>
  <c r="K254" i="16" s="1"/>
  <c r="A255" i="16"/>
  <c r="B255" i="16"/>
  <c r="C255" i="16"/>
  <c r="D255" i="16"/>
  <c r="E255" i="16"/>
  <c r="G255" i="16"/>
  <c r="H255" i="16"/>
  <c r="I255" i="16"/>
  <c r="J255" i="16"/>
  <c r="K255" i="16" s="1"/>
  <c r="A256" i="16"/>
  <c r="B256" i="16"/>
  <c r="C256" i="16"/>
  <c r="D256" i="16"/>
  <c r="E256" i="16"/>
  <c r="G256" i="16"/>
  <c r="H256" i="16"/>
  <c r="I256" i="16"/>
  <c r="J256" i="16"/>
  <c r="K256" i="16" s="1"/>
  <c r="A257" i="16"/>
  <c r="B257" i="16"/>
  <c r="C257" i="16"/>
  <c r="D257" i="16"/>
  <c r="E257" i="16"/>
  <c r="G257" i="16"/>
  <c r="H257" i="16"/>
  <c r="I257" i="16"/>
  <c r="J257" i="16"/>
  <c r="K257" i="16" s="1"/>
  <c r="A258" i="16"/>
  <c r="B258" i="16"/>
  <c r="C258" i="16"/>
  <c r="D258" i="16"/>
  <c r="E258" i="16"/>
  <c r="G258" i="16"/>
  <c r="H258" i="16"/>
  <c r="I258" i="16"/>
  <c r="J258" i="16"/>
  <c r="K258" i="16" s="1"/>
  <c r="A259" i="16"/>
  <c r="B259" i="16"/>
  <c r="C259" i="16"/>
  <c r="D259" i="16"/>
  <c r="E259" i="16"/>
  <c r="G259" i="16"/>
  <c r="H259" i="16"/>
  <c r="I259" i="16"/>
  <c r="J259" i="16"/>
  <c r="K259" i="16" s="1"/>
  <c r="A260" i="16"/>
  <c r="B260" i="16"/>
  <c r="C260" i="16"/>
  <c r="D260" i="16"/>
  <c r="E260" i="16"/>
  <c r="G260" i="16"/>
  <c r="H260" i="16"/>
  <c r="I260" i="16"/>
  <c r="J260" i="16"/>
  <c r="K260" i="16" s="1"/>
  <c r="A261" i="16"/>
  <c r="B261" i="16"/>
  <c r="C261" i="16"/>
  <c r="D261" i="16"/>
  <c r="E261" i="16"/>
  <c r="G261" i="16"/>
  <c r="H261" i="16"/>
  <c r="I261" i="16"/>
  <c r="J261" i="16"/>
  <c r="K261" i="16" s="1"/>
  <c r="A262" i="16"/>
  <c r="B262" i="16"/>
  <c r="C262" i="16"/>
  <c r="D262" i="16"/>
  <c r="E262" i="16"/>
  <c r="G262" i="16"/>
  <c r="H262" i="16"/>
  <c r="I262" i="16"/>
  <c r="J262" i="16"/>
  <c r="K262" i="16" s="1"/>
  <c r="A263" i="16"/>
  <c r="B263" i="16"/>
  <c r="C263" i="16"/>
  <c r="D263" i="16"/>
  <c r="E263" i="16"/>
  <c r="G263" i="16"/>
  <c r="H263" i="16"/>
  <c r="I263" i="16"/>
  <c r="J263" i="16"/>
  <c r="K263" i="16" s="1"/>
  <c r="A264" i="16"/>
  <c r="B264" i="16"/>
  <c r="C264" i="16"/>
  <c r="D264" i="16"/>
  <c r="E264" i="16"/>
  <c r="G264" i="16"/>
  <c r="H264" i="16"/>
  <c r="I264" i="16"/>
  <c r="J264" i="16"/>
  <c r="K264" i="16" s="1"/>
  <c r="A265" i="16"/>
  <c r="B265" i="16"/>
  <c r="C265" i="16"/>
  <c r="D265" i="16"/>
  <c r="E265" i="16"/>
  <c r="G265" i="16"/>
  <c r="H265" i="16"/>
  <c r="I265" i="16"/>
  <c r="J265" i="16"/>
  <c r="K265" i="16" s="1"/>
  <c r="A266" i="16"/>
  <c r="B266" i="16"/>
  <c r="C266" i="16"/>
  <c r="D266" i="16"/>
  <c r="E266" i="16"/>
  <c r="G266" i="16"/>
  <c r="H266" i="16"/>
  <c r="I266" i="16"/>
  <c r="J266" i="16"/>
  <c r="K266" i="16" s="1"/>
  <c r="A267" i="16"/>
  <c r="B267" i="16"/>
  <c r="C267" i="16"/>
  <c r="D267" i="16"/>
  <c r="E267" i="16"/>
  <c r="G267" i="16"/>
  <c r="H267" i="16"/>
  <c r="I267" i="16"/>
  <c r="J267" i="16"/>
  <c r="K267" i="16" s="1"/>
  <c r="A268" i="16"/>
  <c r="B268" i="16"/>
  <c r="C268" i="16"/>
  <c r="D268" i="16"/>
  <c r="E268" i="16"/>
  <c r="G268" i="16"/>
  <c r="H268" i="16"/>
  <c r="I268" i="16"/>
  <c r="J268" i="16"/>
  <c r="K268" i="16" s="1"/>
  <c r="A269" i="16"/>
  <c r="B269" i="16"/>
  <c r="C269" i="16"/>
  <c r="D269" i="16"/>
  <c r="E269" i="16"/>
  <c r="G269" i="16"/>
  <c r="H269" i="16"/>
  <c r="I269" i="16"/>
  <c r="J269" i="16"/>
  <c r="K269" i="16" s="1"/>
  <c r="A270" i="16"/>
  <c r="B270" i="16"/>
  <c r="C270" i="16"/>
  <c r="D270" i="16"/>
  <c r="E270" i="16"/>
  <c r="G270" i="16"/>
  <c r="H270" i="16"/>
  <c r="I270" i="16"/>
  <c r="J270" i="16"/>
  <c r="K270" i="16" s="1"/>
  <c r="A51" i="16"/>
  <c r="B51" i="16"/>
  <c r="C51" i="16"/>
  <c r="D51" i="16"/>
  <c r="E51" i="16"/>
  <c r="G51" i="16"/>
  <c r="H51" i="16"/>
  <c r="I51" i="16"/>
  <c r="J51" i="16"/>
  <c r="K51" i="16" s="1"/>
  <c r="A52" i="16"/>
  <c r="B52" i="16"/>
  <c r="C52" i="16"/>
  <c r="D52" i="16"/>
  <c r="E52" i="16"/>
  <c r="G52" i="16"/>
  <c r="H52" i="16"/>
  <c r="I52" i="16"/>
  <c r="J52" i="16"/>
  <c r="K52" i="16" s="1"/>
  <c r="A53" i="16"/>
  <c r="B53" i="16"/>
  <c r="C53" i="16"/>
  <c r="D53" i="16"/>
  <c r="E53" i="16"/>
  <c r="G53" i="16"/>
  <c r="H53" i="16"/>
  <c r="I53" i="16"/>
  <c r="J53" i="16"/>
  <c r="K53" i="16" s="1"/>
  <c r="A54" i="16"/>
  <c r="B54" i="16"/>
  <c r="C54" i="16"/>
  <c r="D54" i="16"/>
  <c r="E54" i="16"/>
  <c r="G54" i="16"/>
  <c r="H54" i="16"/>
  <c r="I54" i="16"/>
  <c r="J54" i="16"/>
  <c r="K54" i="16" s="1"/>
  <c r="A55" i="16"/>
  <c r="B55" i="16"/>
  <c r="C55" i="16"/>
  <c r="D55" i="16"/>
  <c r="E55" i="16"/>
  <c r="G55" i="16"/>
  <c r="H55" i="16"/>
  <c r="I55" i="16"/>
  <c r="J55" i="16"/>
  <c r="K55" i="16" s="1"/>
  <c r="A56" i="16"/>
  <c r="B56" i="16"/>
  <c r="C56" i="16"/>
  <c r="D56" i="16"/>
  <c r="E56" i="16"/>
  <c r="G56" i="16"/>
  <c r="H56" i="16"/>
  <c r="I56" i="16"/>
  <c r="J56" i="16"/>
  <c r="K56" i="16" s="1"/>
  <c r="A57" i="16"/>
  <c r="B57" i="16"/>
  <c r="C57" i="16"/>
  <c r="D57" i="16"/>
  <c r="E57" i="16"/>
  <c r="G57" i="16"/>
  <c r="H57" i="16"/>
  <c r="I57" i="16"/>
  <c r="J57" i="16"/>
  <c r="K57" i="16" s="1"/>
  <c r="A58" i="16"/>
  <c r="B58" i="16"/>
  <c r="C58" i="16"/>
  <c r="D58" i="16"/>
  <c r="E58" i="16"/>
  <c r="G58" i="16"/>
  <c r="H58" i="16"/>
  <c r="I58" i="16"/>
  <c r="J58" i="16"/>
  <c r="K58" i="16" s="1"/>
  <c r="A59" i="16"/>
  <c r="B59" i="16"/>
  <c r="C59" i="16"/>
  <c r="D59" i="16"/>
  <c r="E59" i="16"/>
  <c r="G59" i="16"/>
  <c r="H59" i="16"/>
  <c r="I59" i="16"/>
  <c r="J59" i="16"/>
  <c r="K59" i="16" s="1"/>
  <c r="A60" i="16"/>
  <c r="B60" i="16"/>
  <c r="C60" i="16"/>
  <c r="D60" i="16"/>
  <c r="E60" i="16"/>
  <c r="G60" i="16"/>
  <c r="H60" i="16"/>
  <c r="I60" i="16"/>
  <c r="J60" i="16"/>
  <c r="K60" i="16" s="1"/>
  <c r="A61" i="16"/>
  <c r="B61" i="16"/>
  <c r="C61" i="16"/>
  <c r="D61" i="16"/>
  <c r="E61" i="16"/>
  <c r="G61" i="16"/>
  <c r="H61" i="16"/>
  <c r="I61" i="16"/>
  <c r="J61" i="16"/>
  <c r="K61" i="16" s="1"/>
  <c r="A62" i="16"/>
  <c r="B62" i="16"/>
  <c r="C62" i="16"/>
  <c r="D62" i="16"/>
  <c r="E62" i="16"/>
  <c r="G62" i="16"/>
  <c r="H62" i="16"/>
  <c r="I62" i="16"/>
  <c r="J62" i="16"/>
  <c r="K62" i="16" s="1"/>
  <c r="A63" i="16"/>
  <c r="B63" i="16"/>
  <c r="C63" i="16"/>
  <c r="D63" i="16"/>
  <c r="E63" i="16"/>
  <c r="G63" i="16"/>
  <c r="H63" i="16"/>
  <c r="I63" i="16"/>
  <c r="J63" i="16"/>
  <c r="K63" i="16" s="1"/>
  <c r="A64" i="16"/>
  <c r="B64" i="16"/>
  <c r="C64" i="16"/>
  <c r="D64" i="16"/>
  <c r="E64" i="16"/>
  <c r="G64" i="16"/>
  <c r="H64" i="16"/>
  <c r="I64" i="16"/>
  <c r="J64" i="16"/>
  <c r="K64" i="16" s="1"/>
  <c r="A65" i="16"/>
  <c r="B65" i="16"/>
  <c r="C65" i="16"/>
  <c r="D65" i="16"/>
  <c r="E65" i="16"/>
  <c r="G65" i="16"/>
  <c r="H65" i="16"/>
  <c r="I65" i="16"/>
  <c r="J65" i="16"/>
  <c r="K65" i="16" s="1"/>
  <c r="A66" i="16"/>
  <c r="B66" i="16"/>
  <c r="C66" i="16"/>
  <c r="D66" i="16"/>
  <c r="E66" i="16"/>
  <c r="G66" i="16"/>
  <c r="H66" i="16"/>
  <c r="I66" i="16"/>
  <c r="J66" i="16"/>
  <c r="K66" i="16" s="1"/>
  <c r="A67" i="16"/>
  <c r="B67" i="16"/>
  <c r="C67" i="16"/>
  <c r="D67" i="16"/>
  <c r="E67" i="16"/>
  <c r="G67" i="16"/>
  <c r="H67" i="16"/>
  <c r="I67" i="16"/>
  <c r="J67" i="16"/>
  <c r="K67" i="16" s="1"/>
  <c r="A68" i="16"/>
  <c r="B68" i="16"/>
  <c r="C68" i="16"/>
  <c r="D68" i="16"/>
  <c r="E68" i="16"/>
  <c r="G68" i="16"/>
  <c r="H68" i="16"/>
  <c r="I68" i="16"/>
  <c r="J68" i="16"/>
  <c r="K68" i="16" s="1"/>
  <c r="A69" i="16"/>
  <c r="B69" i="16"/>
  <c r="C69" i="16"/>
  <c r="D69" i="16"/>
  <c r="E69" i="16"/>
  <c r="G69" i="16"/>
  <c r="H69" i="16"/>
  <c r="I69" i="16"/>
  <c r="J69" i="16"/>
  <c r="K69" i="16" s="1"/>
  <c r="A70" i="16"/>
  <c r="B70" i="16"/>
  <c r="C70" i="16"/>
  <c r="D70" i="16"/>
  <c r="E70" i="16"/>
  <c r="G70" i="16"/>
  <c r="H70" i="16"/>
  <c r="I70" i="16"/>
  <c r="J70" i="16"/>
  <c r="K70" i="16" s="1"/>
  <c r="A71" i="16"/>
  <c r="B71" i="16"/>
  <c r="C71" i="16"/>
  <c r="D71" i="16"/>
  <c r="E71" i="16"/>
  <c r="G71" i="16"/>
  <c r="H71" i="16"/>
  <c r="I71" i="16"/>
  <c r="J71" i="16"/>
  <c r="K71" i="16" s="1"/>
  <c r="A72" i="16"/>
  <c r="B72" i="16"/>
  <c r="C72" i="16"/>
  <c r="D72" i="16"/>
  <c r="E72" i="16"/>
  <c r="G72" i="16"/>
  <c r="H72" i="16"/>
  <c r="I72" i="16"/>
  <c r="J72" i="16"/>
  <c r="K72" i="16" s="1"/>
  <c r="A73" i="16"/>
  <c r="B73" i="16"/>
  <c r="C73" i="16"/>
  <c r="D73" i="16"/>
  <c r="E73" i="16"/>
  <c r="G73" i="16"/>
  <c r="H73" i="16"/>
  <c r="I73" i="16"/>
  <c r="J73" i="16"/>
  <c r="K73" i="16" s="1"/>
  <c r="A74" i="16"/>
  <c r="B74" i="16"/>
  <c r="C74" i="16"/>
  <c r="D74" i="16"/>
  <c r="E74" i="16"/>
  <c r="G74" i="16"/>
  <c r="H74" i="16"/>
  <c r="I74" i="16"/>
  <c r="J74" i="16"/>
  <c r="K74" i="16" s="1"/>
  <c r="A75" i="16"/>
  <c r="B75" i="16"/>
  <c r="C75" i="16"/>
  <c r="D75" i="16"/>
  <c r="E75" i="16"/>
  <c r="G75" i="16"/>
  <c r="H75" i="16"/>
  <c r="I75" i="16"/>
  <c r="J75" i="16"/>
  <c r="K75" i="16" s="1"/>
  <c r="A76" i="16"/>
  <c r="B76" i="16"/>
  <c r="C76" i="16"/>
  <c r="D76" i="16"/>
  <c r="E76" i="16"/>
  <c r="G76" i="16"/>
  <c r="H76" i="16"/>
  <c r="I76" i="16"/>
  <c r="J76" i="16"/>
  <c r="K76" i="16" s="1"/>
  <c r="A77" i="16"/>
  <c r="B77" i="16"/>
  <c r="C77" i="16"/>
  <c r="D77" i="16"/>
  <c r="E77" i="16"/>
  <c r="G77" i="16"/>
  <c r="H77" i="16"/>
  <c r="I77" i="16"/>
  <c r="J77" i="16"/>
  <c r="K77" i="16" s="1"/>
  <c r="A78" i="16"/>
  <c r="B78" i="16"/>
  <c r="C78" i="16"/>
  <c r="D78" i="16"/>
  <c r="E78" i="16"/>
  <c r="G78" i="16"/>
  <c r="H78" i="16"/>
  <c r="I78" i="16"/>
  <c r="J78" i="16"/>
  <c r="K78" i="16" s="1"/>
  <c r="A79" i="16"/>
  <c r="B79" i="16"/>
  <c r="C79" i="16"/>
  <c r="D79" i="16"/>
  <c r="E79" i="16"/>
  <c r="G79" i="16"/>
  <c r="H79" i="16"/>
  <c r="I79" i="16"/>
  <c r="J79" i="16"/>
  <c r="K79" i="16" s="1"/>
  <c r="A80" i="16"/>
  <c r="B80" i="16"/>
  <c r="C80" i="16"/>
  <c r="D80" i="16"/>
  <c r="E80" i="16"/>
  <c r="G80" i="16"/>
  <c r="H80" i="16"/>
  <c r="I80" i="16"/>
  <c r="J80" i="16"/>
  <c r="K80" i="16" s="1"/>
  <c r="A81" i="16"/>
  <c r="B81" i="16"/>
  <c r="C81" i="16"/>
  <c r="D81" i="16"/>
  <c r="E81" i="16"/>
  <c r="G81" i="16"/>
  <c r="H81" i="16"/>
  <c r="I81" i="16"/>
  <c r="J81" i="16"/>
  <c r="K81" i="16" s="1"/>
  <c r="A82" i="16"/>
  <c r="B82" i="16"/>
  <c r="C82" i="16"/>
  <c r="D82" i="16"/>
  <c r="E82" i="16"/>
  <c r="G82" i="16"/>
  <c r="H82" i="16"/>
  <c r="I82" i="16"/>
  <c r="J82" i="16"/>
  <c r="K82" i="16" s="1"/>
  <c r="A83" i="16"/>
  <c r="B83" i="16"/>
  <c r="C83" i="16"/>
  <c r="D83" i="16"/>
  <c r="E83" i="16"/>
  <c r="G83" i="16"/>
  <c r="H83" i="16"/>
  <c r="I83" i="16"/>
  <c r="J83" i="16"/>
  <c r="K83" i="16" s="1"/>
  <c r="A84" i="16"/>
  <c r="B84" i="16"/>
  <c r="C84" i="16"/>
  <c r="D84" i="16"/>
  <c r="E84" i="16"/>
  <c r="G84" i="16"/>
  <c r="H84" i="16"/>
  <c r="I84" i="16"/>
  <c r="J84" i="16"/>
  <c r="K84" i="16" s="1"/>
  <c r="A85" i="16"/>
  <c r="B85" i="16"/>
  <c r="C85" i="16"/>
  <c r="D85" i="16"/>
  <c r="E85" i="16"/>
  <c r="G85" i="16"/>
  <c r="H85" i="16"/>
  <c r="I85" i="16"/>
  <c r="J85" i="16"/>
  <c r="K85" i="16" s="1"/>
  <c r="A86" i="16"/>
  <c r="B86" i="16"/>
  <c r="C86" i="16"/>
  <c r="D86" i="16"/>
  <c r="E86" i="16"/>
  <c r="G86" i="16"/>
  <c r="H86" i="16"/>
  <c r="I86" i="16"/>
  <c r="J86" i="16"/>
  <c r="K86" i="16" s="1"/>
  <c r="A87" i="16"/>
  <c r="B87" i="16"/>
  <c r="C87" i="16"/>
  <c r="D87" i="16"/>
  <c r="E87" i="16"/>
  <c r="G87" i="16"/>
  <c r="H87" i="16"/>
  <c r="I87" i="16"/>
  <c r="J87" i="16"/>
  <c r="K87" i="16" s="1"/>
  <c r="A88" i="16"/>
  <c r="B88" i="16"/>
  <c r="C88" i="16"/>
  <c r="D88" i="16"/>
  <c r="E88" i="16"/>
  <c r="G88" i="16"/>
  <c r="H88" i="16"/>
  <c r="I88" i="16"/>
  <c r="J88" i="16"/>
  <c r="K88" i="16" s="1"/>
  <c r="A89" i="16"/>
  <c r="B89" i="16"/>
  <c r="C89" i="16"/>
  <c r="D89" i="16"/>
  <c r="E89" i="16"/>
  <c r="G89" i="16"/>
  <c r="H89" i="16"/>
  <c r="I89" i="16"/>
  <c r="J89" i="16"/>
  <c r="K89" i="16" s="1"/>
  <c r="A90" i="16"/>
  <c r="B90" i="16"/>
  <c r="C90" i="16"/>
  <c r="D90" i="16"/>
  <c r="E90" i="16"/>
  <c r="G90" i="16"/>
  <c r="H90" i="16"/>
  <c r="I90" i="16"/>
  <c r="J90" i="16"/>
  <c r="K90" i="16" s="1"/>
  <c r="A91" i="16"/>
  <c r="B91" i="16"/>
  <c r="C91" i="16"/>
  <c r="D91" i="16"/>
  <c r="E91" i="16"/>
  <c r="G91" i="16"/>
  <c r="H91" i="16"/>
  <c r="I91" i="16"/>
  <c r="J91" i="16"/>
  <c r="K91" i="16" s="1"/>
  <c r="A92" i="16"/>
  <c r="B92" i="16"/>
  <c r="C92" i="16"/>
  <c r="D92" i="16"/>
  <c r="E92" i="16"/>
  <c r="G92" i="16"/>
  <c r="H92" i="16"/>
  <c r="I92" i="16"/>
  <c r="J92" i="16"/>
  <c r="K92" i="16" s="1"/>
  <c r="A93" i="16"/>
  <c r="B93" i="16"/>
  <c r="C93" i="16"/>
  <c r="D93" i="16"/>
  <c r="E93" i="16"/>
  <c r="G93" i="16"/>
  <c r="H93" i="16"/>
  <c r="I93" i="16"/>
  <c r="J93" i="16"/>
  <c r="K93" i="16" s="1"/>
  <c r="A94" i="16"/>
  <c r="B94" i="16"/>
  <c r="C94" i="16"/>
  <c r="D94" i="16"/>
  <c r="E94" i="16"/>
  <c r="G94" i="16"/>
  <c r="H94" i="16"/>
  <c r="I94" i="16"/>
  <c r="J94" i="16"/>
  <c r="K94" i="16" s="1"/>
  <c r="A95" i="16"/>
  <c r="B95" i="16"/>
  <c r="C95" i="16"/>
  <c r="D95" i="16"/>
  <c r="E95" i="16"/>
  <c r="G95" i="16"/>
  <c r="H95" i="16"/>
  <c r="I95" i="16"/>
  <c r="J95" i="16"/>
  <c r="K95" i="16" s="1"/>
  <c r="A96" i="16"/>
  <c r="B96" i="16"/>
  <c r="C96" i="16"/>
  <c r="D96" i="16"/>
  <c r="E96" i="16"/>
  <c r="G96" i="16"/>
  <c r="H96" i="16"/>
  <c r="I96" i="16"/>
  <c r="J96" i="16"/>
  <c r="K96" i="16" s="1"/>
  <c r="A97" i="16"/>
  <c r="B97" i="16"/>
  <c r="C97" i="16"/>
  <c r="D97" i="16"/>
  <c r="E97" i="16"/>
  <c r="G97" i="16"/>
  <c r="H97" i="16"/>
  <c r="I97" i="16"/>
  <c r="J97" i="16"/>
  <c r="K97" i="16" s="1"/>
  <c r="A98" i="16"/>
  <c r="B98" i="16"/>
  <c r="C98" i="16"/>
  <c r="D98" i="16"/>
  <c r="E98" i="16"/>
  <c r="G98" i="16"/>
  <c r="H98" i="16"/>
  <c r="I98" i="16"/>
  <c r="J98" i="16"/>
  <c r="K98" i="16" s="1"/>
  <c r="A99" i="16"/>
  <c r="B99" i="16"/>
  <c r="C99" i="16"/>
  <c r="D99" i="16"/>
  <c r="E99" i="16"/>
  <c r="G99" i="16"/>
  <c r="H99" i="16"/>
  <c r="I99" i="16"/>
  <c r="J99" i="16"/>
  <c r="K99" i="16" s="1"/>
  <c r="A100" i="16"/>
  <c r="B100" i="16"/>
  <c r="C100" i="16"/>
  <c r="D100" i="16"/>
  <c r="E100" i="16"/>
  <c r="G100" i="16"/>
  <c r="H100" i="16"/>
  <c r="I100" i="16"/>
  <c r="J100" i="16"/>
  <c r="K100" i="16" s="1"/>
  <c r="A101" i="16"/>
  <c r="B101" i="16"/>
  <c r="C101" i="16"/>
  <c r="D101" i="16"/>
  <c r="E101" i="16"/>
  <c r="G101" i="16"/>
  <c r="H101" i="16"/>
  <c r="I101" i="16"/>
  <c r="J101" i="16"/>
  <c r="K101" i="16" s="1"/>
  <c r="A102" i="16"/>
  <c r="B102" i="16"/>
  <c r="C102" i="16"/>
  <c r="D102" i="16"/>
  <c r="E102" i="16"/>
  <c r="G102" i="16"/>
  <c r="H102" i="16"/>
  <c r="I102" i="16"/>
  <c r="J102" i="16"/>
  <c r="K102" i="16" s="1"/>
  <c r="A103" i="16"/>
  <c r="B103" i="16"/>
  <c r="C103" i="16"/>
  <c r="D103" i="16"/>
  <c r="E103" i="16"/>
  <c r="G103" i="16"/>
  <c r="H103" i="16"/>
  <c r="I103" i="16"/>
  <c r="J103" i="16"/>
  <c r="K103" i="16" s="1"/>
  <c r="A104" i="16"/>
  <c r="B104" i="16"/>
  <c r="C104" i="16"/>
  <c r="D104" i="16"/>
  <c r="E104" i="16"/>
  <c r="G104" i="16"/>
  <c r="H104" i="16"/>
  <c r="I104" i="16"/>
  <c r="J104" i="16"/>
  <c r="K104" i="16" s="1"/>
  <c r="A105" i="16"/>
  <c r="B105" i="16"/>
  <c r="C105" i="16"/>
  <c r="D105" i="16"/>
  <c r="E105" i="16"/>
  <c r="G105" i="16"/>
  <c r="H105" i="16"/>
  <c r="I105" i="16"/>
  <c r="J105" i="16"/>
  <c r="K105" i="16" s="1"/>
  <c r="A106" i="16"/>
  <c r="B106" i="16"/>
  <c r="C106" i="16"/>
  <c r="D106" i="16"/>
  <c r="E106" i="16"/>
  <c r="G106" i="16"/>
  <c r="H106" i="16"/>
  <c r="I106" i="16"/>
  <c r="J106" i="16"/>
  <c r="K106" i="16" s="1"/>
  <c r="A107" i="16"/>
  <c r="B107" i="16"/>
  <c r="C107" i="16"/>
  <c r="D107" i="16"/>
  <c r="E107" i="16"/>
  <c r="G107" i="16"/>
  <c r="H107" i="16"/>
  <c r="I107" i="16"/>
  <c r="J107" i="16"/>
  <c r="K107" i="16" s="1"/>
  <c r="A108" i="16"/>
  <c r="B108" i="16"/>
  <c r="C108" i="16"/>
  <c r="D108" i="16"/>
  <c r="E108" i="16"/>
  <c r="G108" i="16"/>
  <c r="H108" i="16"/>
  <c r="I108" i="16"/>
  <c r="J108" i="16"/>
  <c r="K108" i="16" s="1"/>
  <c r="A109" i="16"/>
  <c r="B109" i="16"/>
  <c r="C109" i="16"/>
  <c r="D109" i="16"/>
  <c r="E109" i="16"/>
  <c r="G109" i="16"/>
  <c r="H109" i="16"/>
  <c r="I109" i="16"/>
  <c r="J109" i="16"/>
  <c r="K109" i="16" s="1"/>
  <c r="A110" i="16"/>
  <c r="B110" i="16"/>
  <c r="C110" i="16"/>
  <c r="D110" i="16"/>
  <c r="E110" i="16"/>
  <c r="G110" i="16"/>
  <c r="H110" i="16"/>
  <c r="I110" i="16"/>
  <c r="J110" i="16"/>
  <c r="K110" i="16" s="1"/>
  <c r="A111" i="16"/>
  <c r="B111" i="16"/>
  <c r="C111" i="16"/>
  <c r="D111" i="16"/>
  <c r="E111" i="16"/>
  <c r="G111" i="16"/>
  <c r="H111" i="16"/>
  <c r="I111" i="16"/>
  <c r="J111" i="16"/>
  <c r="K111" i="16" s="1"/>
  <c r="A112" i="16"/>
  <c r="B112" i="16"/>
  <c r="C112" i="16"/>
  <c r="D112" i="16"/>
  <c r="E112" i="16"/>
  <c r="G112" i="16"/>
  <c r="H112" i="16"/>
  <c r="I112" i="16"/>
  <c r="J112" i="16"/>
  <c r="K112" i="16" s="1"/>
  <c r="A113" i="16"/>
  <c r="B113" i="16"/>
  <c r="C113" i="16"/>
  <c r="D113" i="16"/>
  <c r="E113" i="16"/>
  <c r="G113" i="16"/>
  <c r="H113" i="16"/>
  <c r="I113" i="16"/>
  <c r="J113" i="16"/>
  <c r="K113" i="16" s="1"/>
  <c r="A114" i="16"/>
  <c r="B114" i="16"/>
  <c r="C114" i="16"/>
  <c r="D114" i="16"/>
  <c r="E114" i="16"/>
  <c r="G114" i="16"/>
  <c r="H114" i="16"/>
  <c r="I114" i="16"/>
  <c r="J114" i="16"/>
  <c r="K114" i="16" s="1"/>
  <c r="A115" i="16"/>
  <c r="B115" i="16"/>
  <c r="C115" i="16"/>
  <c r="D115" i="16"/>
  <c r="E115" i="16"/>
  <c r="G115" i="16"/>
  <c r="H115" i="16"/>
  <c r="I115" i="16"/>
  <c r="J115" i="16"/>
  <c r="K115" i="16" s="1"/>
  <c r="A116" i="16"/>
  <c r="B116" i="16"/>
  <c r="C116" i="16"/>
  <c r="D116" i="16"/>
  <c r="E116" i="16"/>
  <c r="G116" i="16"/>
  <c r="H116" i="16"/>
  <c r="I116" i="16"/>
  <c r="J116" i="16"/>
  <c r="K116" i="16" s="1"/>
  <c r="A117" i="16"/>
  <c r="B117" i="16"/>
  <c r="C117" i="16"/>
  <c r="D117" i="16"/>
  <c r="E117" i="16"/>
  <c r="G117" i="16"/>
  <c r="H117" i="16"/>
  <c r="I117" i="16"/>
  <c r="J117" i="16"/>
  <c r="K117" i="16" s="1"/>
  <c r="A118" i="16"/>
  <c r="B118" i="16"/>
  <c r="C118" i="16"/>
  <c r="D118" i="16"/>
  <c r="E118" i="16"/>
  <c r="G118" i="16"/>
  <c r="H118" i="16"/>
  <c r="I118" i="16"/>
  <c r="J118" i="16"/>
  <c r="K118" i="16" s="1"/>
  <c r="A119" i="16"/>
  <c r="B119" i="16"/>
  <c r="C119" i="16"/>
  <c r="D119" i="16"/>
  <c r="E119" i="16"/>
  <c r="G119" i="16"/>
  <c r="H119" i="16"/>
  <c r="I119" i="16"/>
  <c r="J119" i="16"/>
  <c r="K119" i="16" s="1"/>
  <c r="A120" i="16"/>
  <c r="B120" i="16"/>
  <c r="C120" i="16"/>
  <c r="D120" i="16"/>
  <c r="E120" i="16"/>
  <c r="G120" i="16"/>
  <c r="H120" i="16"/>
  <c r="I120" i="16"/>
  <c r="J120" i="16"/>
  <c r="K120" i="16" s="1"/>
  <c r="A121" i="16"/>
  <c r="B121" i="16"/>
  <c r="C121" i="16"/>
  <c r="D121" i="16"/>
  <c r="E121" i="16"/>
  <c r="G121" i="16"/>
  <c r="H121" i="16"/>
  <c r="I121" i="16"/>
  <c r="J121" i="16"/>
  <c r="K121" i="16" s="1"/>
  <c r="A122" i="16"/>
  <c r="B122" i="16"/>
  <c r="C122" i="16"/>
  <c r="D122" i="16"/>
  <c r="E122" i="16"/>
  <c r="G122" i="16"/>
  <c r="H122" i="16"/>
  <c r="I122" i="16"/>
  <c r="J122" i="16"/>
  <c r="K122" i="16" s="1"/>
  <c r="A123" i="16"/>
  <c r="B123" i="16"/>
  <c r="C123" i="16"/>
  <c r="D123" i="16"/>
  <c r="E123" i="16"/>
  <c r="G123" i="16"/>
  <c r="H123" i="16"/>
  <c r="I123" i="16"/>
  <c r="J123" i="16"/>
  <c r="K123" i="16" s="1"/>
  <c r="A124" i="16"/>
  <c r="B124" i="16"/>
  <c r="C124" i="16"/>
  <c r="D124" i="16"/>
  <c r="E124" i="16"/>
  <c r="G124" i="16"/>
  <c r="H124" i="16"/>
  <c r="I124" i="16"/>
  <c r="J124" i="16"/>
  <c r="K124" i="16" s="1"/>
  <c r="A125" i="16"/>
  <c r="B125" i="16"/>
  <c r="C125" i="16"/>
  <c r="D125" i="16"/>
  <c r="E125" i="16"/>
  <c r="G125" i="16"/>
  <c r="H125" i="16"/>
  <c r="I125" i="16"/>
  <c r="J125" i="16"/>
  <c r="K125" i="16" s="1"/>
  <c r="A126" i="16"/>
  <c r="B126" i="16"/>
  <c r="C126" i="16"/>
  <c r="D126" i="16"/>
  <c r="E126" i="16"/>
  <c r="G126" i="16"/>
  <c r="H126" i="16"/>
  <c r="I126" i="16"/>
  <c r="J126" i="16"/>
  <c r="K126" i="16" s="1"/>
  <c r="A127" i="16"/>
  <c r="B127" i="16"/>
  <c r="C127" i="16"/>
  <c r="D127" i="16"/>
  <c r="E127" i="16"/>
  <c r="G127" i="16"/>
  <c r="H127" i="16"/>
  <c r="I127" i="16"/>
  <c r="J127" i="16"/>
  <c r="K127" i="16" s="1"/>
  <c r="A128" i="16"/>
  <c r="B128" i="16"/>
  <c r="C128" i="16"/>
  <c r="D128" i="16"/>
  <c r="E128" i="16"/>
  <c r="G128" i="16"/>
  <c r="H128" i="16"/>
  <c r="I128" i="16"/>
  <c r="J128" i="16"/>
  <c r="K128" i="16" s="1"/>
  <c r="A129" i="16"/>
  <c r="B129" i="16"/>
  <c r="C129" i="16"/>
  <c r="D129" i="16"/>
  <c r="E129" i="16"/>
  <c r="G129" i="16"/>
  <c r="H129" i="16"/>
  <c r="I129" i="16"/>
  <c r="J129" i="16"/>
  <c r="K129" i="16" s="1"/>
  <c r="A130" i="16"/>
  <c r="B130" i="16"/>
  <c r="C130" i="16"/>
  <c r="D130" i="16"/>
  <c r="E130" i="16"/>
  <c r="G130" i="16"/>
  <c r="H130" i="16"/>
  <c r="I130" i="16"/>
  <c r="J130" i="16"/>
  <c r="K130" i="16" s="1"/>
  <c r="A131" i="16"/>
  <c r="B131" i="16"/>
  <c r="C131" i="16"/>
  <c r="D131" i="16"/>
  <c r="E131" i="16"/>
  <c r="G131" i="16"/>
  <c r="H131" i="16"/>
  <c r="I131" i="16"/>
  <c r="J131" i="16"/>
  <c r="K131" i="16" s="1"/>
  <c r="A132" i="16"/>
  <c r="B132" i="16"/>
  <c r="C132" i="16"/>
  <c r="D132" i="16"/>
  <c r="E132" i="16"/>
  <c r="G132" i="16"/>
  <c r="H132" i="16"/>
  <c r="I132" i="16"/>
  <c r="J132" i="16"/>
  <c r="K132" i="16" s="1"/>
  <c r="A133" i="16"/>
  <c r="B133" i="16"/>
  <c r="C133" i="16"/>
  <c r="D133" i="16"/>
  <c r="E133" i="16"/>
  <c r="G133" i="16"/>
  <c r="H133" i="16"/>
  <c r="I133" i="16"/>
  <c r="J133" i="16"/>
  <c r="K133" i="16" s="1"/>
  <c r="A134" i="16"/>
  <c r="B134" i="16"/>
  <c r="C134" i="16"/>
  <c r="D134" i="16"/>
  <c r="E134" i="16"/>
  <c r="G134" i="16"/>
  <c r="H134" i="16"/>
  <c r="I134" i="16"/>
  <c r="J134" i="16"/>
  <c r="K134" i="16" s="1"/>
  <c r="A135" i="16"/>
  <c r="B135" i="16"/>
  <c r="C135" i="16"/>
  <c r="D135" i="16"/>
  <c r="E135" i="16"/>
  <c r="G135" i="16"/>
  <c r="H135" i="16"/>
  <c r="I135" i="16"/>
  <c r="J135" i="16"/>
  <c r="K135" i="16" s="1"/>
  <c r="A136" i="16"/>
  <c r="B136" i="16"/>
  <c r="C136" i="16"/>
  <c r="D136" i="16"/>
  <c r="E136" i="16"/>
  <c r="G136" i="16"/>
  <c r="H136" i="16"/>
  <c r="I136" i="16"/>
  <c r="J136" i="16"/>
  <c r="K136" i="16" s="1"/>
  <c r="A137" i="16"/>
  <c r="B137" i="16"/>
  <c r="C137" i="16"/>
  <c r="D137" i="16"/>
  <c r="E137" i="16"/>
  <c r="G137" i="16"/>
  <c r="H137" i="16"/>
  <c r="I137" i="16"/>
  <c r="J137" i="16"/>
  <c r="K137" i="16" s="1"/>
  <c r="A138" i="16"/>
  <c r="B138" i="16"/>
  <c r="C138" i="16"/>
  <c r="D138" i="16"/>
  <c r="E138" i="16"/>
  <c r="G138" i="16"/>
  <c r="H138" i="16"/>
  <c r="I138" i="16"/>
  <c r="J138" i="16"/>
  <c r="K138" i="16" s="1"/>
  <c r="A139" i="16"/>
  <c r="B139" i="16"/>
  <c r="C139" i="16"/>
  <c r="D139" i="16"/>
  <c r="E139" i="16"/>
  <c r="G139" i="16"/>
  <c r="H139" i="16"/>
  <c r="I139" i="16"/>
  <c r="J139" i="16"/>
  <c r="K139" i="16" s="1"/>
  <c r="A140" i="16"/>
  <c r="B140" i="16"/>
  <c r="C140" i="16"/>
  <c r="D140" i="16"/>
  <c r="E140" i="16"/>
  <c r="G140" i="16"/>
  <c r="H140" i="16"/>
  <c r="I140" i="16"/>
  <c r="J140" i="16"/>
  <c r="K140" i="16" s="1"/>
  <c r="A141" i="16"/>
  <c r="B141" i="16"/>
  <c r="C141" i="16"/>
  <c r="D141" i="16"/>
  <c r="E141" i="16"/>
  <c r="G141" i="16"/>
  <c r="H141" i="16"/>
  <c r="I141" i="16"/>
  <c r="J141" i="16"/>
  <c r="K141" i="16" s="1"/>
  <c r="A142" i="16"/>
  <c r="B142" i="16"/>
  <c r="C142" i="16"/>
  <c r="D142" i="16"/>
  <c r="E142" i="16"/>
  <c r="G142" i="16"/>
  <c r="H142" i="16"/>
  <c r="I142" i="16"/>
  <c r="J142" i="16"/>
  <c r="K142" i="16" s="1"/>
  <c r="A143" i="16"/>
  <c r="B143" i="16"/>
  <c r="C143" i="16"/>
  <c r="D143" i="16"/>
  <c r="E143" i="16"/>
  <c r="G143" i="16"/>
  <c r="H143" i="16"/>
  <c r="I143" i="16"/>
  <c r="J143" i="16"/>
  <c r="K143" i="16" s="1"/>
  <c r="A144" i="16"/>
  <c r="B144" i="16"/>
  <c r="C144" i="16"/>
  <c r="D144" i="16"/>
  <c r="E144" i="16"/>
  <c r="G144" i="16"/>
  <c r="H144" i="16"/>
  <c r="I144" i="16"/>
  <c r="J144" i="16"/>
  <c r="K144" i="16" s="1"/>
  <c r="A145" i="16"/>
  <c r="B145" i="16"/>
  <c r="C145" i="16"/>
  <c r="D145" i="16"/>
  <c r="E145" i="16"/>
  <c r="G145" i="16"/>
  <c r="H145" i="16"/>
  <c r="I145" i="16"/>
  <c r="J145" i="16"/>
  <c r="K145" i="16" s="1"/>
  <c r="A146" i="16"/>
  <c r="B146" i="16"/>
  <c r="C146" i="16"/>
  <c r="D146" i="16"/>
  <c r="E146" i="16"/>
  <c r="G146" i="16"/>
  <c r="H146" i="16"/>
  <c r="I146" i="16"/>
  <c r="J146" i="16"/>
  <c r="K146" i="16" s="1"/>
  <c r="A147" i="16"/>
  <c r="B147" i="16"/>
  <c r="C147" i="16"/>
  <c r="D147" i="16"/>
  <c r="E147" i="16"/>
  <c r="G147" i="16"/>
  <c r="H147" i="16"/>
  <c r="I147" i="16"/>
  <c r="J147" i="16"/>
  <c r="K147" i="16" s="1"/>
  <c r="A148" i="16"/>
  <c r="B148" i="16"/>
  <c r="C148" i="16"/>
  <c r="D148" i="16"/>
  <c r="E148" i="16"/>
  <c r="G148" i="16"/>
  <c r="H148" i="16"/>
  <c r="I148" i="16"/>
  <c r="J148" i="16"/>
  <c r="K148" i="16" s="1"/>
  <c r="A149" i="16"/>
  <c r="B149" i="16"/>
  <c r="C149" i="16"/>
  <c r="D149" i="16"/>
  <c r="E149" i="16"/>
  <c r="G149" i="16"/>
  <c r="H149" i="16"/>
  <c r="I149" i="16"/>
  <c r="J149" i="16"/>
  <c r="K149" i="16" s="1"/>
  <c r="A150" i="16"/>
  <c r="B150" i="16"/>
  <c r="C150" i="16"/>
  <c r="D150" i="16"/>
  <c r="E150" i="16"/>
  <c r="G150" i="16"/>
  <c r="H150" i="16"/>
  <c r="I150" i="16"/>
  <c r="J150" i="16"/>
  <c r="K150" i="16" s="1"/>
  <c r="A151" i="16"/>
  <c r="B151" i="16"/>
  <c r="C151" i="16"/>
  <c r="D151" i="16"/>
  <c r="E151" i="16"/>
  <c r="G151" i="16"/>
  <c r="H151" i="16"/>
  <c r="I151" i="16"/>
  <c r="J151" i="16"/>
  <c r="K151" i="16" s="1"/>
  <c r="A152" i="16"/>
  <c r="B152" i="16"/>
  <c r="C152" i="16"/>
  <c r="D152" i="16"/>
  <c r="E152" i="16"/>
  <c r="G152" i="16"/>
  <c r="H152" i="16"/>
  <c r="I152" i="16"/>
  <c r="J152" i="16"/>
  <c r="K152" i="16" s="1"/>
  <c r="A153" i="16"/>
  <c r="B153" i="16"/>
  <c r="C153" i="16"/>
  <c r="D153" i="16"/>
  <c r="E153" i="16"/>
  <c r="G153" i="16"/>
  <c r="H153" i="16"/>
  <c r="I153" i="16"/>
  <c r="J153" i="16"/>
  <c r="K153" i="16" s="1"/>
  <c r="A154" i="16"/>
  <c r="B154" i="16"/>
  <c r="C154" i="16"/>
  <c r="D154" i="16"/>
  <c r="E154" i="16"/>
  <c r="G154" i="16"/>
  <c r="H154" i="16"/>
  <c r="I154" i="16"/>
  <c r="J154" i="16"/>
  <c r="K154" i="16" s="1"/>
  <c r="A155" i="16"/>
  <c r="B155" i="16"/>
  <c r="C155" i="16"/>
  <c r="D155" i="16"/>
  <c r="E155" i="16"/>
  <c r="G155" i="16"/>
  <c r="H155" i="16"/>
  <c r="I155" i="16"/>
  <c r="J155" i="16"/>
  <c r="K155" i="16" s="1"/>
  <c r="A156" i="16"/>
  <c r="B156" i="16"/>
  <c r="C156" i="16"/>
  <c r="D156" i="16"/>
  <c r="E156" i="16"/>
  <c r="G156" i="16"/>
  <c r="H156" i="16"/>
  <c r="I156" i="16"/>
  <c r="J156" i="16"/>
  <c r="K156" i="16" s="1"/>
  <c r="A157" i="16"/>
  <c r="B157" i="16"/>
  <c r="C157" i="16"/>
  <c r="D157" i="16"/>
  <c r="E157" i="16"/>
  <c r="G157" i="16"/>
  <c r="H157" i="16"/>
  <c r="I157" i="16"/>
  <c r="J157" i="16"/>
  <c r="K157" i="16" s="1"/>
  <c r="A158" i="16"/>
  <c r="B158" i="16"/>
  <c r="C158" i="16"/>
  <c r="D158" i="16"/>
  <c r="E158" i="16"/>
  <c r="G158" i="16"/>
  <c r="H158" i="16"/>
  <c r="I158" i="16"/>
  <c r="J158" i="16"/>
  <c r="K158" i="16" s="1"/>
  <c r="A159" i="16"/>
  <c r="B159" i="16"/>
  <c r="C159" i="16"/>
  <c r="D159" i="16"/>
  <c r="E159" i="16"/>
  <c r="G159" i="16"/>
  <c r="H159" i="16"/>
  <c r="I159" i="16"/>
  <c r="J159" i="16"/>
  <c r="K159" i="16" s="1"/>
  <c r="A160" i="16"/>
  <c r="B160" i="16"/>
  <c r="C160" i="16"/>
  <c r="D160" i="16"/>
  <c r="E160" i="16"/>
  <c r="G160" i="16"/>
  <c r="H160" i="16"/>
  <c r="I160" i="16"/>
  <c r="J160" i="16"/>
  <c r="K160" i="16" s="1"/>
  <c r="A161" i="16"/>
  <c r="B161" i="16"/>
  <c r="C161" i="16"/>
  <c r="D161" i="16"/>
  <c r="E161" i="16"/>
  <c r="G161" i="16"/>
  <c r="H161" i="16"/>
  <c r="I161" i="16"/>
  <c r="J161" i="16"/>
  <c r="K161" i="16" s="1"/>
  <c r="A162" i="16"/>
  <c r="B162" i="16"/>
  <c r="C162" i="16"/>
  <c r="D162" i="16"/>
  <c r="E162" i="16"/>
  <c r="G162" i="16"/>
  <c r="H162" i="16"/>
  <c r="I162" i="16"/>
  <c r="J162" i="16"/>
  <c r="K162" i="16" s="1"/>
  <c r="A163" i="16"/>
  <c r="B163" i="16"/>
  <c r="C163" i="16"/>
  <c r="D163" i="16"/>
  <c r="E163" i="16"/>
  <c r="G163" i="16"/>
  <c r="H163" i="16"/>
  <c r="I163" i="16"/>
  <c r="J163" i="16"/>
  <c r="K163" i="16" s="1"/>
  <c r="A164" i="16"/>
  <c r="B164" i="16"/>
  <c r="C164" i="16"/>
  <c r="D164" i="16"/>
  <c r="E164" i="16"/>
  <c r="G164" i="16"/>
  <c r="H164" i="16"/>
  <c r="I164" i="16"/>
  <c r="J164" i="16"/>
  <c r="K164" i="16" s="1"/>
  <c r="A165" i="16"/>
  <c r="B165" i="16"/>
  <c r="C165" i="16"/>
  <c r="D165" i="16"/>
  <c r="E165" i="16"/>
  <c r="G165" i="16"/>
  <c r="H165" i="16"/>
  <c r="I165" i="16"/>
  <c r="J165" i="16"/>
  <c r="K165" i="16" s="1"/>
  <c r="A166" i="16"/>
  <c r="B166" i="16"/>
  <c r="C166" i="16"/>
  <c r="D166" i="16"/>
  <c r="E166" i="16"/>
  <c r="G166" i="16"/>
  <c r="H166" i="16"/>
  <c r="I166" i="16"/>
  <c r="J166" i="16"/>
  <c r="K166" i="16" s="1"/>
  <c r="A167" i="16"/>
  <c r="B167" i="16"/>
  <c r="C167" i="16"/>
  <c r="D167" i="16"/>
  <c r="E167" i="16"/>
  <c r="G167" i="16"/>
  <c r="H167" i="16"/>
  <c r="I167" i="16"/>
  <c r="J167" i="16"/>
  <c r="K167" i="16" s="1"/>
  <c r="A168" i="16"/>
  <c r="B168" i="16"/>
  <c r="C168" i="16"/>
  <c r="D168" i="16"/>
  <c r="E168" i="16"/>
  <c r="G168" i="16"/>
  <c r="H168" i="16"/>
  <c r="I168" i="16"/>
  <c r="J168" i="16"/>
  <c r="K168" i="16" s="1"/>
  <c r="A169" i="16"/>
  <c r="B169" i="16"/>
  <c r="C169" i="16"/>
  <c r="D169" i="16"/>
  <c r="E169" i="16"/>
  <c r="G169" i="16"/>
  <c r="H169" i="16"/>
  <c r="I169" i="16"/>
  <c r="J169" i="16"/>
  <c r="K169" i="16" s="1"/>
  <c r="A170" i="16"/>
  <c r="B170" i="16"/>
  <c r="C170" i="16"/>
  <c r="D170" i="16"/>
  <c r="E170" i="16"/>
  <c r="G170" i="16"/>
  <c r="H170" i="16"/>
  <c r="I170" i="16"/>
  <c r="J170" i="16"/>
  <c r="K170" i="16" s="1"/>
  <c r="A171" i="16"/>
  <c r="B171" i="16"/>
  <c r="C171" i="16"/>
  <c r="D171" i="16"/>
  <c r="E171" i="16"/>
  <c r="G171" i="16"/>
  <c r="H171" i="16"/>
  <c r="I171" i="16"/>
  <c r="J171" i="16"/>
  <c r="K171" i="16" s="1"/>
  <c r="A172" i="16"/>
  <c r="B172" i="16"/>
  <c r="C172" i="16"/>
  <c r="D172" i="16"/>
  <c r="E172" i="16"/>
  <c r="G172" i="16"/>
  <c r="H172" i="16"/>
  <c r="I172" i="16"/>
  <c r="J172" i="16"/>
  <c r="K172" i="16" s="1"/>
  <c r="A173" i="16"/>
  <c r="B173" i="16"/>
  <c r="C173" i="16"/>
  <c r="D173" i="16"/>
  <c r="E173" i="16"/>
  <c r="G173" i="16"/>
  <c r="H173" i="16"/>
  <c r="I173" i="16"/>
  <c r="J173" i="16"/>
  <c r="K173" i="16" s="1"/>
  <c r="A174" i="16"/>
  <c r="B174" i="16"/>
  <c r="C174" i="16"/>
  <c r="D174" i="16"/>
  <c r="E174" i="16"/>
  <c r="G174" i="16"/>
  <c r="H174" i="16"/>
  <c r="I174" i="16"/>
  <c r="J174" i="16"/>
  <c r="K174" i="16" s="1"/>
  <c r="A175" i="16"/>
  <c r="B175" i="16"/>
  <c r="C175" i="16"/>
  <c r="D175" i="16"/>
  <c r="E175" i="16"/>
  <c r="G175" i="16"/>
  <c r="H175" i="16"/>
  <c r="I175" i="16"/>
  <c r="J175" i="16"/>
  <c r="K175" i="16" s="1"/>
  <c r="A176" i="16"/>
  <c r="B176" i="16"/>
  <c r="C176" i="16"/>
  <c r="D176" i="16"/>
  <c r="E176" i="16"/>
  <c r="G176" i="16"/>
  <c r="H176" i="16"/>
  <c r="I176" i="16"/>
  <c r="J176" i="16"/>
  <c r="K176" i="16" s="1"/>
  <c r="A177" i="16"/>
  <c r="B177" i="16"/>
  <c r="C177" i="16"/>
  <c r="D177" i="16"/>
  <c r="E177" i="16"/>
  <c r="G177" i="16"/>
  <c r="H177" i="16"/>
  <c r="I177" i="16"/>
  <c r="J177" i="16"/>
  <c r="K177" i="16" s="1"/>
  <c r="A178" i="16"/>
  <c r="B178" i="16"/>
  <c r="C178" i="16"/>
  <c r="D178" i="16"/>
  <c r="E178" i="16"/>
  <c r="G178" i="16"/>
  <c r="H178" i="16"/>
  <c r="I178" i="16"/>
  <c r="J178" i="16"/>
  <c r="K178" i="16" s="1"/>
  <c r="A179" i="16"/>
  <c r="B179" i="16"/>
  <c r="C179" i="16"/>
  <c r="D179" i="16"/>
  <c r="E179" i="16"/>
  <c r="G179" i="16"/>
  <c r="H179" i="16"/>
  <c r="I179" i="16"/>
  <c r="J179" i="16"/>
  <c r="K179" i="16" s="1"/>
  <c r="A180" i="16"/>
  <c r="B180" i="16"/>
  <c r="C180" i="16"/>
  <c r="D180" i="16"/>
  <c r="E180" i="16"/>
  <c r="G180" i="16"/>
  <c r="H180" i="16"/>
  <c r="I180" i="16"/>
  <c r="J180" i="16"/>
  <c r="K180" i="16" s="1"/>
  <c r="A181" i="16"/>
  <c r="B181" i="16"/>
  <c r="C181" i="16"/>
  <c r="D181" i="16"/>
  <c r="E181" i="16"/>
  <c r="G181" i="16"/>
  <c r="H181" i="16"/>
  <c r="I181" i="16"/>
  <c r="J181" i="16"/>
  <c r="K181" i="16" s="1"/>
  <c r="A182" i="16"/>
  <c r="B182" i="16"/>
  <c r="C182" i="16"/>
  <c r="D182" i="16"/>
  <c r="E182" i="16"/>
  <c r="G182" i="16"/>
  <c r="H182" i="16"/>
  <c r="I182" i="16"/>
  <c r="J182" i="16"/>
  <c r="K182" i="16" s="1"/>
  <c r="A183" i="16"/>
  <c r="B183" i="16"/>
  <c r="C183" i="16"/>
  <c r="D183" i="16"/>
  <c r="E183" i="16"/>
  <c r="G183" i="16"/>
  <c r="H183" i="16"/>
  <c r="I183" i="16"/>
  <c r="J183" i="16"/>
  <c r="K183" i="16" s="1"/>
  <c r="A184" i="16"/>
  <c r="B184" i="16"/>
  <c r="C184" i="16"/>
  <c r="D184" i="16"/>
  <c r="E184" i="16"/>
  <c r="G184" i="16"/>
  <c r="H184" i="16"/>
  <c r="I184" i="16"/>
  <c r="J184" i="16"/>
  <c r="K184" i="16" s="1"/>
  <c r="A185" i="16"/>
  <c r="B185" i="16"/>
  <c r="C185" i="16"/>
  <c r="D185" i="16"/>
  <c r="E185" i="16"/>
  <c r="G185" i="16"/>
  <c r="H185" i="16"/>
  <c r="I185" i="16"/>
  <c r="J185" i="16"/>
  <c r="K185" i="16" s="1"/>
  <c r="A186" i="16"/>
  <c r="B186" i="16"/>
  <c r="C186" i="16"/>
  <c r="D186" i="16"/>
  <c r="E186" i="16"/>
  <c r="G186" i="16"/>
  <c r="H186" i="16"/>
  <c r="I186" i="16"/>
  <c r="J186" i="16"/>
  <c r="K186" i="16" s="1"/>
  <c r="A187" i="16"/>
  <c r="B187" i="16"/>
  <c r="C187" i="16"/>
  <c r="D187" i="16"/>
  <c r="E187" i="16"/>
  <c r="G187" i="16"/>
  <c r="H187" i="16"/>
  <c r="I187" i="16"/>
  <c r="J187" i="16"/>
  <c r="K187" i="16" s="1"/>
  <c r="A188" i="16"/>
  <c r="B188" i="16"/>
  <c r="C188" i="16"/>
  <c r="D188" i="16"/>
  <c r="E188" i="16"/>
  <c r="G188" i="16"/>
  <c r="H188" i="16"/>
  <c r="I188" i="16"/>
  <c r="J188" i="16"/>
  <c r="K188" i="16" s="1"/>
  <c r="A189" i="16"/>
  <c r="B189" i="16"/>
  <c r="C189" i="16"/>
  <c r="D189" i="16"/>
  <c r="E189" i="16"/>
  <c r="G189" i="16"/>
  <c r="H189" i="16"/>
  <c r="I189" i="16"/>
  <c r="J189" i="16"/>
  <c r="K189" i="16" s="1"/>
  <c r="A190" i="16"/>
  <c r="B190" i="16"/>
  <c r="C190" i="16"/>
  <c r="D190" i="16"/>
  <c r="E190" i="16"/>
  <c r="G190" i="16"/>
  <c r="H190" i="16"/>
  <c r="I190" i="16"/>
  <c r="J190" i="16"/>
  <c r="K190" i="16" s="1"/>
  <c r="A191" i="16"/>
  <c r="B191" i="16"/>
  <c r="C191" i="16"/>
  <c r="D191" i="16"/>
  <c r="E191" i="16"/>
  <c r="G191" i="16"/>
  <c r="H191" i="16"/>
  <c r="I191" i="16"/>
  <c r="J191" i="16"/>
  <c r="K191" i="16" s="1"/>
  <c r="A192" i="16"/>
  <c r="B192" i="16"/>
  <c r="C192" i="16"/>
  <c r="D192" i="16"/>
  <c r="E192" i="16"/>
  <c r="G192" i="16"/>
  <c r="H192" i="16"/>
  <c r="I192" i="16"/>
  <c r="J192" i="16"/>
  <c r="K192" i="16" s="1"/>
  <c r="A193" i="16"/>
  <c r="B193" i="16"/>
  <c r="C193" i="16"/>
  <c r="D193" i="16"/>
  <c r="E193" i="16"/>
  <c r="G193" i="16"/>
  <c r="H193" i="16"/>
  <c r="I193" i="16"/>
  <c r="J193" i="16"/>
  <c r="K193" i="16" s="1"/>
  <c r="A194" i="16"/>
  <c r="B194" i="16"/>
  <c r="C194" i="16"/>
  <c r="D194" i="16"/>
  <c r="E194" i="16"/>
  <c r="G194" i="16"/>
  <c r="H194" i="16"/>
  <c r="I194" i="16"/>
  <c r="J194" i="16"/>
  <c r="K194" i="16" s="1"/>
  <c r="A195" i="16"/>
  <c r="B195" i="16"/>
  <c r="C195" i="16"/>
  <c r="D195" i="16"/>
  <c r="E195" i="16"/>
  <c r="G195" i="16"/>
  <c r="H195" i="16"/>
  <c r="I195" i="16"/>
  <c r="J195" i="16"/>
  <c r="K195" i="16" s="1"/>
  <c r="A196" i="16"/>
  <c r="B196" i="16"/>
  <c r="C196" i="16"/>
  <c r="D196" i="16"/>
  <c r="E196" i="16"/>
  <c r="G196" i="16"/>
  <c r="H196" i="16"/>
  <c r="I196" i="16"/>
  <c r="J196" i="16"/>
  <c r="K196" i="16" s="1"/>
  <c r="A197" i="16"/>
  <c r="B197" i="16"/>
  <c r="C197" i="16"/>
  <c r="D197" i="16"/>
  <c r="E197" i="16"/>
  <c r="G197" i="16"/>
  <c r="H197" i="16"/>
  <c r="I197" i="16"/>
  <c r="J197" i="16"/>
  <c r="K197" i="16" s="1"/>
  <c r="A198" i="16"/>
  <c r="B198" i="16"/>
  <c r="C198" i="16"/>
  <c r="D198" i="16"/>
  <c r="E198" i="16"/>
  <c r="G198" i="16"/>
  <c r="H198" i="16"/>
  <c r="I198" i="16"/>
  <c r="J198" i="16"/>
  <c r="K198" i="16" s="1"/>
  <c r="A199" i="16"/>
  <c r="B199" i="16"/>
  <c r="C199" i="16"/>
  <c r="D199" i="16"/>
  <c r="E199" i="16"/>
  <c r="G199" i="16"/>
  <c r="H199" i="16"/>
  <c r="I199" i="16"/>
  <c r="J199" i="16"/>
  <c r="K199" i="16" s="1"/>
  <c r="A200" i="16"/>
  <c r="B200" i="16"/>
  <c r="C200" i="16"/>
  <c r="D200" i="16"/>
  <c r="E200" i="16"/>
  <c r="G200" i="16"/>
  <c r="H200" i="16"/>
  <c r="I200" i="16"/>
  <c r="J200" i="16"/>
  <c r="K200" i="16" s="1"/>
  <c r="A201" i="16"/>
  <c r="B201" i="16"/>
  <c r="C201" i="16"/>
  <c r="D201" i="16"/>
  <c r="E201" i="16"/>
  <c r="G201" i="16"/>
  <c r="H201" i="16"/>
  <c r="I201" i="16"/>
  <c r="J201" i="16"/>
  <c r="K201" i="16" s="1"/>
  <c r="A202" i="16"/>
  <c r="B202" i="16"/>
  <c r="C202" i="16"/>
  <c r="D202" i="16"/>
  <c r="E202" i="16"/>
  <c r="G202" i="16"/>
  <c r="H202" i="16"/>
  <c r="I202" i="16"/>
  <c r="J202" i="16"/>
  <c r="K202" i="16" s="1"/>
  <c r="A203" i="16"/>
  <c r="B203" i="16"/>
  <c r="C203" i="16"/>
  <c r="D203" i="16"/>
  <c r="E203" i="16"/>
  <c r="G203" i="16"/>
  <c r="H203" i="16"/>
  <c r="I203" i="16"/>
  <c r="J203" i="16"/>
  <c r="K203" i="16" s="1"/>
  <c r="A204" i="16"/>
  <c r="B204" i="16"/>
  <c r="C204" i="16"/>
  <c r="D204" i="16"/>
  <c r="E204" i="16"/>
  <c r="G204" i="16"/>
  <c r="H204" i="16"/>
  <c r="I204" i="16"/>
  <c r="J204" i="16"/>
  <c r="K204" i="16" s="1"/>
  <c r="A205" i="16"/>
  <c r="B205" i="16"/>
  <c r="C205" i="16"/>
  <c r="D205" i="16"/>
  <c r="E205" i="16"/>
  <c r="G205" i="16"/>
  <c r="H205" i="16"/>
  <c r="I205" i="16"/>
  <c r="J205" i="16"/>
  <c r="K205" i="16" s="1"/>
  <c r="A206" i="16"/>
  <c r="B206" i="16"/>
  <c r="C206" i="16"/>
  <c r="D206" i="16"/>
  <c r="E206" i="16"/>
  <c r="G206" i="16"/>
  <c r="H206" i="16"/>
  <c r="I206" i="16"/>
  <c r="J206" i="16"/>
  <c r="K206" i="16" s="1"/>
  <c r="A207" i="16"/>
  <c r="B207" i="16"/>
  <c r="C207" i="16"/>
  <c r="D207" i="16"/>
  <c r="E207" i="16"/>
  <c r="G207" i="16"/>
  <c r="H207" i="16"/>
  <c r="I207" i="16"/>
  <c r="J207" i="16"/>
  <c r="K207" i="16" s="1"/>
  <c r="A208" i="16"/>
  <c r="B208" i="16"/>
  <c r="C208" i="16"/>
  <c r="D208" i="16"/>
  <c r="E208" i="16"/>
  <c r="G208" i="16"/>
  <c r="H208" i="16"/>
  <c r="I208" i="16"/>
  <c r="J208" i="16"/>
  <c r="K208" i="16" s="1"/>
  <c r="A209" i="16"/>
  <c r="B209" i="16"/>
  <c r="C209" i="16"/>
  <c r="D209" i="16"/>
  <c r="E209" i="16"/>
  <c r="G209" i="16"/>
  <c r="H209" i="16"/>
  <c r="I209" i="16"/>
  <c r="J209" i="16"/>
  <c r="K209" i="16" s="1"/>
  <c r="A210" i="16"/>
  <c r="B210" i="16"/>
  <c r="C210" i="16"/>
  <c r="D210" i="16"/>
  <c r="E210" i="16"/>
  <c r="G210" i="16"/>
  <c r="H210" i="16"/>
  <c r="I210" i="16"/>
  <c r="J210" i="16"/>
  <c r="K210" i="16" s="1"/>
  <c r="A211" i="16"/>
  <c r="B211" i="16"/>
  <c r="C211" i="16"/>
  <c r="D211" i="16"/>
  <c r="E211" i="16"/>
  <c r="G211" i="16"/>
  <c r="H211" i="16"/>
  <c r="I211" i="16"/>
  <c r="J211" i="16"/>
  <c r="K211" i="16" s="1"/>
  <c r="A212" i="16"/>
  <c r="B212" i="16"/>
  <c r="C212" i="16"/>
  <c r="D212" i="16"/>
  <c r="E212" i="16"/>
  <c r="G212" i="16"/>
  <c r="H212" i="16"/>
  <c r="I212" i="16"/>
  <c r="J212" i="16"/>
  <c r="K212" i="16" s="1"/>
  <c r="A213" i="16"/>
  <c r="B213" i="16"/>
  <c r="C213" i="16"/>
  <c r="D213" i="16"/>
  <c r="E213" i="16"/>
  <c r="G213" i="16"/>
  <c r="H213" i="16"/>
  <c r="I213" i="16"/>
  <c r="J213" i="16"/>
  <c r="K213" i="16" s="1"/>
  <c r="A214" i="16"/>
  <c r="B214" i="16"/>
  <c r="C214" i="16"/>
  <c r="D214" i="16"/>
  <c r="E214" i="16"/>
  <c r="G214" i="16"/>
  <c r="H214" i="16"/>
  <c r="I214" i="16"/>
  <c r="J214" i="16"/>
  <c r="K214" i="16" s="1"/>
  <c r="A215" i="16"/>
  <c r="B215" i="16"/>
  <c r="C215" i="16"/>
  <c r="D215" i="16"/>
  <c r="E215" i="16"/>
  <c r="G215" i="16"/>
  <c r="H215" i="16"/>
  <c r="I215" i="16"/>
  <c r="J215" i="16"/>
  <c r="K215" i="16" s="1"/>
  <c r="A216" i="16"/>
  <c r="B216" i="16"/>
  <c r="C216" i="16"/>
  <c r="D216" i="16"/>
  <c r="E216" i="16"/>
  <c r="G216" i="16"/>
  <c r="H216" i="16"/>
  <c r="I216" i="16"/>
  <c r="J216" i="16"/>
  <c r="K216" i="16" s="1"/>
  <c r="A217" i="16"/>
  <c r="B217" i="16"/>
  <c r="C217" i="16"/>
  <c r="D217" i="16"/>
  <c r="E217" i="16"/>
  <c r="G217" i="16"/>
  <c r="H217" i="16"/>
  <c r="I217" i="16"/>
  <c r="J217" i="16"/>
  <c r="K217" i="16" s="1"/>
  <c r="A218" i="16"/>
  <c r="B218" i="16"/>
  <c r="C218" i="16"/>
  <c r="D218" i="16"/>
  <c r="E218" i="16"/>
  <c r="G218" i="16"/>
  <c r="H218" i="16"/>
  <c r="I218" i="16"/>
  <c r="J218" i="16"/>
  <c r="K218" i="16" s="1"/>
  <c r="A219" i="16"/>
  <c r="B219" i="16"/>
  <c r="C219" i="16"/>
  <c r="D219" i="16"/>
  <c r="E219" i="16"/>
  <c r="G219" i="16"/>
  <c r="H219" i="16"/>
  <c r="I219" i="16"/>
  <c r="J219" i="16"/>
  <c r="K219" i="16" s="1"/>
  <c r="A220" i="16"/>
  <c r="B220" i="16"/>
  <c r="C220" i="16"/>
  <c r="D220" i="16"/>
  <c r="E220" i="16"/>
  <c r="G220" i="16"/>
  <c r="H220" i="16"/>
  <c r="I220" i="16"/>
  <c r="J220" i="16"/>
  <c r="K220" i="16" s="1"/>
  <c r="A221" i="16"/>
  <c r="B221" i="16"/>
  <c r="C221" i="16"/>
  <c r="D221" i="16"/>
  <c r="E221" i="16"/>
  <c r="G221" i="16"/>
  <c r="H221" i="16"/>
  <c r="I221" i="16"/>
  <c r="J221" i="16"/>
  <c r="K221" i="16" s="1"/>
  <c r="A222" i="16"/>
  <c r="B222" i="16"/>
  <c r="C222" i="16"/>
  <c r="D222" i="16"/>
  <c r="E222" i="16"/>
  <c r="G222" i="16"/>
  <c r="H222" i="16"/>
  <c r="I222" i="16"/>
  <c r="J222" i="16"/>
  <c r="K222" i="16" s="1"/>
  <c r="A223" i="16"/>
  <c r="B223" i="16"/>
  <c r="C223" i="16"/>
  <c r="D223" i="16"/>
  <c r="E223" i="16"/>
  <c r="G223" i="16"/>
  <c r="H223" i="16"/>
  <c r="I223" i="16"/>
  <c r="J223" i="16"/>
  <c r="K223" i="16" s="1"/>
  <c r="A224" i="16"/>
  <c r="B224" i="16"/>
  <c r="C224" i="16"/>
  <c r="D224" i="16"/>
  <c r="E224" i="16"/>
  <c r="G224" i="16"/>
  <c r="H224" i="16"/>
  <c r="I224" i="16"/>
  <c r="J224" i="16"/>
  <c r="K224" i="16" s="1"/>
  <c r="A225" i="16"/>
  <c r="B225" i="16"/>
  <c r="C225" i="16"/>
  <c r="D225" i="16"/>
  <c r="E225" i="16"/>
  <c r="G225" i="16"/>
  <c r="H225" i="16"/>
  <c r="I225" i="16"/>
  <c r="J225" i="16"/>
  <c r="K225" i="16" s="1"/>
  <c r="A226" i="16"/>
  <c r="B226" i="16"/>
  <c r="C226" i="16"/>
  <c r="D226" i="16"/>
  <c r="E226" i="16"/>
  <c r="G226" i="16"/>
  <c r="H226" i="16"/>
  <c r="I226" i="16"/>
  <c r="J226" i="16"/>
  <c r="K226" i="16" s="1"/>
  <c r="A227" i="16"/>
  <c r="B227" i="16"/>
  <c r="C227" i="16"/>
  <c r="D227" i="16"/>
  <c r="E227" i="16"/>
  <c r="G227" i="16"/>
  <c r="H227" i="16"/>
  <c r="I227" i="16"/>
  <c r="J227" i="16"/>
  <c r="K227" i="16" s="1"/>
  <c r="A228" i="16"/>
  <c r="B228" i="16"/>
  <c r="C228" i="16"/>
  <c r="D228" i="16"/>
  <c r="E228" i="16"/>
  <c r="G228" i="16"/>
  <c r="H228" i="16"/>
  <c r="I228" i="16"/>
  <c r="J228" i="16"/>
  <c r="K228" i="16" s="1"/>
  <c r="A229" i="16"/>
  <c r="B229" i="16"/>
  <c r="C229" i="16"/>
  <c r="D229" i="16"/>
  <c r="E229" i="16"/>
  <c r="G229" i="16"/>
  <c r="H229" i="16"/>
  <c r="I229" i="16"/>
  <c r="J229" i="16"/>
  <c r="K229" i="16" s="1"/>
  <c r="A230" i="16"/>
  <c r="B230" i="16"/>
  <c r="C230" i="16"/>
  <c r="D230" i="16"/>
  <c r="E230" i="16"/>
  <c r="G230" i="16"/>
  <c r="H230" i="16"/>
  <c r="I230" i="16"/>
  <c r="J230" i="16"/>
  <c r="K230" i="16" s="1"/>
  <c r="A231" i="16"/>
  <c r="B231" i="16"/>
  <c r="C231" i="16"/>
  <c r="D231" i="16"/>
  <c r="E231" i="16"/>
  <c r="G231" i="16"/>
  <c r="H231" i="16"/>
  <c r="I231" i="16"/>
  <c r="J231" i="16"/>
  <c r="K231" i="16" s="1"/>
  <c r="A232" i="16"/>
  <c r="B232" i="16"/>
  <c r="C232" i="16"/>
  <c r="D232" i="16"/>
  <c r="E232" i="16"/>
  <c r="G232" i="16"/>
  <c r="H232" i="16"/>
  <c r="I232" i="16"/>
  <c r="J232" i="16"/>
  <c r="K232" i="16" s="1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3" i="2"/>
  <c r="D44" i="2"/>
  <c r="D45" i="2"/>
  <c r="D46" i="2"/>
  <c r="D47" i="2"/>
  <c r="D48" i="2"/>
  <c r="D49" i="2"/>
  <c r="D50" i="2"/>
  <c r="D51" i="2"/>
  <c r="D52" i="2"/>
  <c r="A7" i="20"/>
  <c r="F9" i="29" l="1"/>
  <c r="G9" i="29"/>
  <c r="L8" i="26"/>
  <c r="N8" i="26"/>
  <c r="F8" i="26"/>
  <c r="Q8" i="26" s="1"/>
  <c r="J8" i="26"/>
  <c r="H7" i="22"/>
  <c r="I7" i="22"/>
  <c r="C7" i="22"/>
  <c r="V7" i="22"/>
  <c r="J7" i="22"/>
  <c r="D7" i="22"/>
  <c r="L7" i="22"/>
  <c r="A8" i="22"/>
  <c r="V8" i="22" s="1"/>
  <c r="M7" i="22"/>
  <c r="K7" i="22"/>
  <c r="N7" i="22"/>
  <c r="F7" i="22"/>
  <c r="O7" i="22"/>
  <c r="K8" i="26"/>
  <c r="O8" i="26"/>
  <c r="G8" i="26"/>
  <c r="M8" i="26"/>
  <c r="H8" i="26"/>
  <c r="P8" i="26"/>
  <c r="O9" i="29"/>
  <c r="N9" i="29"/>
  <c r="M9" i="29"/>
  <c r="E9" i="29"/>
  <c r="L9" i="29"/>
  <c r="D9" i="29"/>
  <c r="K9" i="29"/>
  <c r="C9" i="29"/>
  <c r="J9" i="29"/>
  <c r="B9" i="29"/>
  <c r="I9" i="29"/>
  <c r="A10" i="29"/>
  <c r="H9" i="29"/>
  <c r="S7" i="26"/>
  <c r="T7" i="26"/>
  <c r="R7" i="26"/>
  <c r="G10" i="28"/>
  <c r="F10" i="28"/>
  <c r="O10" i="28"/>
  <c r="N10" i="28"/>
  <c r="A11" i="28"/>
  <c r="M10" i="28"/>
  <c r="E10" i="28"/>
  <c r="L10" i="28"/>
  <c r="D10" i="28"/>
  <c r="K10" i="28"/>
  <c r="C10" i="28"/>
  <c r="J10" i="28"/>
  <c r="B10" i="28"/>
  <c r="I10" i="28"/>
  <c r="H10" i="28"/>
  <c r="O9" i="26"/>
  <c r="P9" i="26"/>
  <c r="N9" i="26"/>
  <c r="M9" i="26"/>
  <c r="K9" i="26"/>
  <c r="L9" i="26"/>
  <c r="J9" i="26"/>
  <c r="I9" i="26"/>
  <c r="H9" i="26"/>
  <c r="G9" i="26"/>
  <c r="F9" i="26"/>
  <c r="Q9" i="26" s="1"/>
  <c r="E9" i="26"/>
  <c r="D9" i="26"/>
  <c r="C9" i="26"/>
  <c r="A10" i="26"/>
  <c r="B9" i="26"/>
  <c r="F8" i="22"/>
  <c r="P8" i="22"/>
  <c r="O8" i="22"/>
  <c r="N8" i="22"/>
  <c r="M8" i="22"/>
  <c r="L8" i="22"/>
  <c r="I8" i="22"/>
  <c r="H8" i="22"/>
  <c r="G8" i="22"/>
  <c r="F7" i="20"/>
  <c r="B7" i="20"/>
  <c r="C7" i="20"/>
  <c r="C8" i="22"/>
  <c r="D8" i="22"/>
  <c r="D7" i="20"/>
  <c r="E7" i="20"/>
  <c r="A8" i="20"/>
  <c r="E8" i="20" s="1"/>
  <c r="F10" i="29" l="1"/>
  <c r="G10" i="29"/>
  <c r="S8" i="26"/>
  <c r="E8" i="22"/>
  <c r="K8" i="22"/>
  <c r="A9" i="22"/>
  <c r="V9" i="22" s="1"/>
  <c r="J8" i="22"/>
  <c r="T8" i="26"/>
  <c r="R8" i="26"/>
  <c r="A11" i="29"/>
  <c r="H10" i="29"/>
  <c r="O10" i="29"/>
  <c r="N10" i="29"/>
  <c r="M10" i="29"/>
  <c r="E10" i="29"/>
  <c r="L10" i="29"/>
  <c r="D10" i="29"/>
  <c r="K10" i="29"/>
  <c r="C10" i="29"/>
  <c r="J10" i="29"/>
  <c r="B10" i="29"/>
  <c r="I10" i="29"/>
  <c r="S9" i="26"/>
  <c r="T9" i="26"/>
  <c r="R9" i="26"/>
  <c r="G11" i="28"/>
  <c r="F11" i="28"/>
  <c r="K11" i="28"/>
  <c r="C11" i="28"/>
  <c r="J11" i="28"/>
  <c r="B11" i="28"/>
  <c r="I11" i="28"/>
  <c r="H11" i="28"/>
  <c r="O11" i="28"/>
  <c r="N11" i="28"/>
  <c r="A12" i="28"/>
  <c r="M11" i="28"/>
  <c r="E11" i="28"/>
  <c r="L11" i="28"/>
  <c r="D11" i="28"/>
  <c r="P10" i="26"/>
  <c r="N10" i="26"/>
  <c r="O10" i="26"/>
  <c r="M10" i="26"/>
  <c r="L10" i="26"/>
  <c r="K10" i="26"/>
  <c r="J10" i="26"/>
  <c r="I10" i="26"/>
  <c r="H10" i="26"/>
  <c r="F10" i="26"/>
  <c r="Q10" i="26" s="1"/>
  <c r="G10" i="26"/>
  <c r="D10" i="26"/>
  <c r="C10" i="26"/>
  <c r="A11" i="26"/>
  <c r="B10" i="26"/>
  <c r="E10" i="26"/>
  <c r="P9" i="22"/>
  <c r="O9" i="22"/>
  <c r="N9" i="22"/>
  <c r="M9" i="22"/>
  <c r="J9" i="22"/>
  <c r="K9" i="22"/>
  <c r="I9" i="22"/>
  <c r="L9" i="22"/>
  <c r="H9" i="22"/>
  <c r="F9" i="22"/>
  <c r="G9" i="22"/>
  <c r="F8" i="20"/>
  <c r="B8" i="20"/>
  <c r="C8" i="20"/>
  <c r="A10" i="22"/>
  <c r="V10" i="22" s="1"/>
  <c r="E9" i="22"/>
  <c r="D9" i="22"/>
  <c r="C9" i="22"/>
  <c r="D8" i="20"/>
  <c r="A9" i="20"/>
  <c r="G11" i="29" l="1"/>
  <c r="F11" i="29"/>
  <c r="I11" i="29"/>
  <c r="A12" i="29"/>
  <c r="H11" i="29"/>
  <c r="O11" i="29"/>
  <c r="N11" i="29"/>
  <c r="M11" i="29"/>
  <c r="E11" i="29"/>
  <c r="L11" i="29"/>
  <c r="D11" i="29"/>
  <c r="K11" i="29"/>
  <c r="C11" i="29"/>
  <c r="J11" i="29"/>
  <c r="B11" i="29"/>
  <c r="R10" i="26"/>
  <c r="T10" i="26"/>
  <c r="S10" i="26"/>
  <c r="F12" i="28"/>
  <c r="G12" i="28"/>
  <c r="O12" i="28"/>
  <c r="N12" i="28"/>
  <c r="A13" i="28"/>
  <c r="M12" i="28"/>
  <c r="E12" i="28"/>
  <c r="L12" i="28"/>
  <c r="D12" i="28"/>
  <c r="K12" i="28"/>
  <c r="C12" i="28"/>
  <c r="J12" i="28"/>
  <c r="B12" i="28"/>
  <c r="I12" i="28"/>
  <c r="H12" i="28"/>
  <c r="O11" i="26"/>
  <c r="P11" i="26"/>
  <c r="M11" i="26"/>
  <c r="N11" i="26"/>
  <c r="J11" i="26"/>
  <c r="K11" i="26"/>
  <c r="L11" i="26"/>
  <c r="I11" i="26"/>
  <c r="H11" i="26"/>
  <c r="F11" i="26"/>
  <c r="Q11" i="26" s="1"/>
  <c r="G11" i="26"/>
  <c r="E11" i="26"/>
  <c r="C11" i="26"/>
  <c r="A12" i="26"/>
  <c r="B11" i="26"/>
  <c r="D11" i="26"/>
  <c r="P10" i="22"/>
  <c r="O10" i="22"/>
  <c r="N10" i="22"/>
  <c r="M10" i="22"/>
  <c r="L10" i="22"/>
  <c r="K10" i="22"/>
  <c r="I10" i="22"/>
  <c r="J10" i="22"/>
  <c r="F10" i="22"/>
  <c r="H10" i="22"/>
  <c r="G10" i="22"/>
  <c r="F9" i="20"/>
  <c r="B9" i="20"/>
  <c r="C9" i="20"/>
  <c r="C10" i="22"/>
  <c r="A11" i="22"/>
  <c r="V11" i="22" s="1"/>
  <c r="E10" i="22"/>
  <c r="D10" i="22"/>
  <c r="A10" i="20"/>
  <c r="E9" i="20"/>
  <c r="D9" i="20"/>
  <c r="G12" i="29" l="1"/>
  <c r="F12" i="29"/>
  <c r="S11" i="26"/>
  <c r="R11" i="26"/>
  <c r="J12" i="29"/>
  <c r="B12" i="29"/>
  <c r="I12" i="29"/>
  <c r="A13" i="29"/>
  <c r="H12" i="29"/>
  <c r="O12" i="29"/>
  <c r="N12" i="29"/>
  <c r="M12" i="29"/>
  <c r="E12" i="29"/>
  <c r="L12" i="29"/>
  <c r="D12" i="29"/>
  <c r="K12" i="29"/>
  <c r="C12" i="29"/>
  <c r="T11" i="26"/>
  <c r="F13" i="28"/>
  <c r="G13" i="28"/>
  <c r="K13" i="28"/>
  <c r="C13" i="28"/>
  <c r="J13" i="28"/>
  <c r="B13" i="28"/>
  <c r="I13" i="28"/>
  <c r="H13" i="28"/>
  <c r="O13" i="28"/>
  <c r="N13" i="28"/>
  <c r="A14" i="28"/>
  <c r="M13" i="28"/>
  <c r="E13" i="28"/>
  <c r="L13" i="28"/>
  <c r="D13" i="28"/>
  <c r="P12" i="26"/>
  <c r="N12" i="26"/>
  <c r="L12" i="26"/>
  <c r="M12" i="26"/>
  <c r="O12" i="26"/>
  <c r="J12" i="26"/>
  <c r="K12" i="26"/>
  <c r="I12" i="26"/>
  <c r="H12" i="26"/>
  <c r="G12" i="26"/>
  <c r="F12" i="26"/>
  <c r="Q12" i="26" s="1"/>
  <c r="D12" i="26"/>
  <c r="A13" i="26"/>
  <c r="B12" i="26"/>
  <c r="C12" i="26"/>
  <c r="E12" i="26"/>
  <c r="P11" i="22"/>
  <c r="N11" i="22"/>
  <c r="O11" i="22"/>
  <c r="M11" i="22"/>
  <c r="L11" i="22"/>
  <c r="J11" i="22"/>
  <c r="K11" i="22"/>
  <c r="I11" i="22"/>
  <c r="H11" i="22"/>
  <c r="G11" i="22"/>
  <c r="F11" i="22"/>
  <c r="F10" i="20"/>
  <c r="B10" i="20"/>
  <c r="C10" i="20"/>
  <c r="E11" i="22"/>
  <c r="C11" i="22"/>
  <c r="A12" i="22"/>
  <c r="V12" i="22" s="1"/>
  <c r="D11" i="22"/>
  <c r="D10" i="20"/>
  <c r="A11" i="20"/>
  <c r="A12" i="20" s="1"/>
  <c r="E10" i="20"/>
  <c r="A11" i="16"/>
  <c r="A10" i="16"/>
  <c r="H3" i="5"/>
  <c r="G13" i="29" l="1"/>
  <c r="F13" i="29"/>
  <c r="R12" i="26"/>
  <c r="S12" i="26"/>
  <c r="K13" i="29"/>
  <c r="C13" i="29"/>
  <c r="J13" i="29"/>
  <c r="B13" i="29"/>
  <c r="I13" i="29"/>
  <c r="A14" i="29"/>
  <c r="H13" i="29"/>
  <c r="O13" i="29"/>
  <c r="N13" i="29"/>
  <c r="M13" i="29"/>
  <c r="E13" i="29"/>
  <c r="L13" i="29"/>
  <c r="D13" i="29"/>
  <c r="T12" i="26"/>
  <c r="G14" i="28"/>
  <c r="F14" i="28"/>
  <c r="O14" i="28"/>
  <c r="N14" i="28"/>
  <c r="A15" i="28"/>
  <c r="M14" i="28"/>
  <c r="E14" i="28"/>
  <c r="L14" i="28"/>
  <c r="D14" i="28"/>
  <c r="K14" i="28"/>
  <c r="C14" i="28"/>
  <c r="J14" i="28"/>
  <c r="B14" i="28"/>
  <c r="I14" i="28"/>
  <c r="H14" i="28"/>
  <c r="O13" i="26"/>
  <c r="P13" i="26"/>
  <c r="N13" i="26"/>
  <c r="L13" i="26"/>
  <c r="M13" i="26"/>
  <c r="K13" i="26"/>
  <c r="I13" i="26"/>
  <c r="J13" i="26"/>
  <c r="G13" i="26"/>
  <c r="H13" i="26"/>
  <c r="F13" i="26"/>
  <c r="Q13" i="26" s="1"/>
  <c r="C13" i="26"/>
  <c r="E13" i="26"/>
  <c r="A14" i="26"/>
  <c r="B13" i="26"/>
  <c r="D13" i="26"/>
  <c r="P12" i="22"/>
  <c r="N12" i="22"/>
  <c r="O12" i="22"/>
  <c r="L12" i="22"/>
  <c r="M12" i="22"/>
  <c r="K12" i="22"/>
  <c r="J12" i="22"/>
  <c r="G12" i="22"/>
  <c r="I12" i="22"/>
  <c r="H12" i="22"/>
  <c r="F12" i="22"/>
  <c r="F11" i="20"/>
  <c r="B11" i="20"/>
  <c r="C11" i="20"/>
  <c r="F12" i="20"/>
  <c r="C12" i="20"/>
  <c r="B12" i="20"/>
  <c r="A13" i="22"/>
  <c r="V13" i="22" s="1"/>
  <c r="E12" i="22"/>
  <c r="C12" i="22"/>
  <c r="D12" i="22"/>
  <c r="D11" i="20"/>
  <c r="E11" i="20"/>
  <c r="E12" i="20"/>
  <c r="D12" i="20"/>
  <c r="A13" i="20"/>
  <c r="A9" i="16"/>
  <c r="B2" i="6"/>
  <c r="A1" i="2"/>
  <c r="F14" i="29" l="1"/>
  <c r="G14" i="29"/>
  <c r="S13" i="26"/>
  <c r="N14" i="29"/>
  <c r="L14" i="29"/>
  <c r="M14" i="29"/>
  <c r="D14" i="29"/>
  <c r="K14" i="29"/>
  <c r="C14" i="29"/>
  <c r="J14" i="29"/>
  <c r="B14" i="29"/>
  <c r="I14" i="29"/>
  <c r="H14" i="29"/>
  <c r="A15" i="29"/>
  <c r="O14" i="29"/>
  <c r="E14" i="29"/>
  <c r="R13" i="26"/>
  <c r="T13" i="26"/>
  <c r="G15" i="28"/>
  <c r="F15" i="28"/>
  <c r="K15" i="28"/>
  <c r="C15" i="28"/>
  <c r="J15" i="28"/>
  <c r="B15" i="28"/>
  <c r="I15" i="28"/>
  <c r="H15" i="28"/>
  <c r="O15" i="28"/>
  <c r="N15" i="28"/>
  <c r="A16" i="28"/>
  <c r="M15" i="28"/>
  <c r="E15" i="28"/>
  <c r="L15" i="28"/>
  <c r="D15" i="28"/>
  <c r="P14" i="26"/>
  <c r="O14" i="26"/>
  <c r="N14" i="26"/>
  <c r="M14" i="26"/>
  <c r="L14" i="26"/>
  <c r="K14" i="26"/>
  <c r="I14" i="26"/>
  <c r="J14" i="26"/>
  <c r="G14" i="26"/>
  <c r="F14" i="26"/>
  <c r="Q14" i="26" s="1"/>
  <c r="H14" i="26"/>
  <c r="A15" i="26"/>
  <c r="B14" i="26"/>
  <c r="E14" i="26"/>
  <c r="D14" i="26"/>
  <c r="C14" i="26"/>
  <c r="P13" i="22"/>
  <c r="N13" i="22"/>
  <c r="O13" i="22"/>
  <c r="M13" i="22"/>
  <c r="L13" i="22"/>
  <c r="K13" i="22"/>
  <c r="J13" i="22"/>
  <c r="I13" i="22"/>
  <c r="G13" i="22"/>
  <c r="H13" i="22"/>
  <c r="F13" i="22"/>
  <c r="F13" i="20"/>
  <c r="C13" i="20"/>
  <c r="B13" i="20"/>
  <c r="A14" i="22"/>
  <c r="V14" i="22" s="1"/>
  <c r="E13" i="22"/>
  <c r="D13" i="22"/>
  <c r="C13" i="22"/>
  <c r="E13" i="20"/>
  <c r="D13" i="20"/>
  <c r="A14" i="20"/>
  <c r="J10" i="16"/>
  <c r="K10" i="16"/>
  <c r="H10" i="16"/>
  <c r="I10" i="16"/>
  <c r="D10" i="16"/>
  <c r="B10" i="16"/>
  <c r="C10" i="16"/>
  <c r="E10" i="16"/>
  <c r="G10" i="16"/>
  <c r="I8" i="5"/>
  <c r="B41" i="16"/>
  <c r="C41" i="16"/>
  <c r="D41" i="16"/>
  <c r="E41" i="16"/>
  <c r="G41" i="16"/>
  <c r="H41" i="16"/>
  <c r="I41" i="16"/>
  <c r="J41" i="16"/>
  <c r="K41" i="16" s="1"/>
  <c r="B42" i="16"/>
  <c r="C42" i="16"/>
  <c r="D42" i="16"/>
  <c r="E42" i="16"/>
  <c r="G42" i="16"/>
  <c r="H42" i="16"/>
  <c r="I42" i="16"/>
  <c r="J42" i="16"/>
  <c r="K42" i="16" s="1"/>
  <c r="B43" i="16"/>
  <c r="C43" i="16"/>
  <c r="D43" i="16"/>
  <c r="E43" i="16"/>
  <c r="G43" i="16"/>
  <c r="H43" i="16"/>
  <c r="I43" i="16"/>
  <c r="J43" i="16"/>
  <c r="K43" i="16" s="1"/>
  <c r="B44" i="16"/>
  <c r="C44" i="16"/>
  <c r="D44" i="16"/>
  <c r="E44" i="16"/>
  <c r="G44" i="16"/>
  <c r="H44" i="16"/>
  <c r="I44" i="16"/>
  <c r="J44" i="16"/>
  <c r="K44" i="16" s="1"/>
  <c r="B45" i="16"/>
  <c r="C45" i="16"/>
  <c r="D45" i="16"/>
  <c r="E45" i="16"/>
  <c r="G45" i="16"/>
  <c r="H45" i="16"/>
  <c r="I45" i="16"/>
  <c r="J45" i="16"/>
  <c r="K45" i="16" s="1"/>
  <c r="B46" i="16"/>
  <c r="C46" i="16"/>
  <c r="D46" i="16"/>
  <c r="E46" i="16"/>
  <c r="G46" i="16"/>
  <c r="H46" i="16"/>
  <c r="I46" i="16"/>
  <c r="J46" i="16"/>
  <c r="K46" i="16" s="1"/>
  <c r="B47" i="16"/>
  <c r="C47" i="16"/>
  <c r="D47" i="16"/>
  <c r="E47" i="16"/>
  <c r="G47" i="16"/>
  <c r="H47" i="16"/>
  <c r="I47" i="16"/>
  <c r="J47" i="16"/>
  <c r="K47" i="16" s="1"/>
  <c r="B48" i="16"/>
  <c r="C48" i="16"/>
  <c r="D48" i="16"/>
  <c r="E48" i="16"/>
  <c r="G48" i="16"/>
  <c r="H48" i="16"/>
  <c r="I48" i="16"/>
  <c r="J48" i="16"/>
  <c r="K48" i="16" s="1"/>
  <c r="B49" i="16"/>
  <c r="C49" i="16"/>
  <c r="D49" i="16"/>
  <c r="E49" i="16"/>
  <c r="G49" i="16"/>
  <c r="H49" i="16"/>
  <c r="I49" i="16"/>
  <c r="J49" i="16"/>
  <c r="K49" i="16" s="1"/>
  <c r="B50" i="16"/>
  <c r="C50" i="16"/>
  <c r="D50" i="16"/>
  <c r="E50" i="16"/>
  <c r="G50" i="16"/>
  <c r="H50" i="16"/>
  <c r="I50" i="16"/>
  <c r="J50" i="16"/>
  <c r="K50" i="16" s="1"/>
  <c r="A41" i="16"/>
  <c r="A42" i="16"/>
  <c r="A43" i="16"/>
  <c r="A44" i="16"/>
  <c r="A45" i="16"/>
  <c r="A46" i="16"/>
  <c r="A47" i="16"/>
  <c r="A48" i="16"/>
  <c r="A49" i="16"/>
  <c r="A50" i="16"/>
  <c r="I11" i="16"/>
  <c r="J31" i="16"/>
  <c r="K31" i="16" s="1"/>
  <c r="J32" i="16"/>
  <c r="K32" i="16" s="1"/>
  <c r="J33" i="16"/>
  <c r="K33" i="16" s="1"/>
  <c r="J34" i="16"/>
  <c r="K34" i="16" s="1"/>
  <c r="J35" i="16"/>
  <c r="K35" i="16" s="1"/>
  <c r="J36" i="16"/>
  <c r="K36" i="16" s="1"/>
  <c r="J37" i="16"/>
  <c r="K37" i="16" s="1"/>
  <c r="J38" i="16"/>
  <c r="K38" i="16" s="1"/>
  <c r="J39" i="16"/>
  <c r="K39" i="16" s="1"/>
  <c r="J40" i="16"/>
  <c r="K40" i="16" s="1"/>
  <c r="I31" i="16"/>
  <c r="I32" i="16"/>
  <c r="I33" i="16"/>
  <c r="I34" i="16"/>
  <c r="I35" i="16"/>
  <c r="I36" i="16"/>
  <c r="I37" i="16"/>
  <c r="I38" i="16"/>
  <c r="I39" i="16"/>
  <c r="I40" i="16"/>
  <c r="H31" i="16"/>
  <c r="H32" i="16"/>
  <c r="H33" i="16"/>
  <c r="H34" i="16"/>
  <c r="H35" i="16"/>
  <c r="H36" i="16"/>
  <c r="H37" i="16"/>
  <c r="H38" i="16"/>
  <c r="H39" i="16"/>
  <c r="H40" i="16"/>
  <c r="H24" i="16"/>
  <c r="H25" i="16"/>
  <c r="H26" i="16"/>
  <c r="H27" i="16"/>
  <c r="H28" i="16"/>
  <c r="H29" i="16"/>
  <c r="H30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E11" i="16"/>
  <c r="E31" i="16"/>
  <c r="E32" i="16"/>
  <c r="E33" i="16"/>
  <c r="E34" i="16"/>
  <c r="E35" i="16"/>
  <c r="E36" i="16"/>
  <c r="E37" i="16"/>
  <c r="E38" i="16"/>
  <c r="E39" i="16"/>
  <c r="E40" i="16"/>
  <c r="D31" i="16"/>
  <c r="D32" i="16"/>
  <c r="D33" i="16"/>
  <c r="D34" i="16"/>
  <c r="D35" i="16"/>
  <c r="D36" i="16"/>
  <c r="D37" i="16"/>
  <c r="D38" i="16"/>
  <c r="D39" i="16"/>
  <c r="D40" i="16"/>
  <c r="C31" i="16"/>
  <c r="C32" i="16"/>
  <c r="C33" i="16"/>
  <c r="C34" i="16"/>
  <c r="C35" i="16"/>
  <c r="C36" i="16"/>
  <c r="C37" i="16"/>
  <c r="C38" i="16"/>
  <c r="C39" i="16"/>
  <c r="C40" i="16"/>
  <c r="B31" i="16"/>
  <c r="B32" i="16"/>
  <c r="B33" i="16"/>
  <c r="B34" i="16"/>
  <c r="B35" i="16"/>
  <c r="B36" i="16"/>
  <c r="B37" i="16"/>
  <c r="B38" i="16"/>
  <c r="B39" i="16"/>
  <c r="B40" i="16"/>
  <c r="A40" i="16"/>
  <c r="A38" i="16"/>
  <c r="A39" i="16"/>
  <c r="A31" i="16"/>
  <c r="A32" i="16"/>
  <c r="A33" i="16"/>
  <c r="A34" i="16"/>
  <c r="A35" i="16"/>
  <c r="A36" i="16"/>
  <c r="A37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11" i="16"/>
  <c r="L10" i="16"/>
  <c r="M10" i="16" s="1"/>
  <c r="N10" i="16" s="1"/>
  <c r="O10" i="16" s="1"/>
  <c r="P10" i="16" s="1"/>
  <c r="Q10" i="16" s="1"/>
  <c r="R10" i="16" s="1"/>
  <c r="S10" i="16" s="1"/>
  <c r="T10" i="16" s="1"/>
  <c r="U10" i="16" s="1"/>
  <c r="V10" i="16" s="1"/>
  <c r="W10" i="16" s="1"/>
  <c r="X10" i="16" s="1"/>
  <c r="Y10" i="16" s="1"/>
  <c r="Z10" i="16" s="1"/>
  <c r="AA10" i="16" s="1"/>
  <c r="AB10" i="16" s="1"/>
  <c r="AC10" i="16" s="1"/>
  <c r="AD10" i="16" s="1"/>
  <c r="AE10" i="16" s="1"/>
  <c r="AF10" i="16" s="1"/>
  <c r="AG10" i="16" s="1"/>
  <c r="AH10" i="16" s="1"/>
  <c r="AI10" i="16" s="1"/>
  <c r="AJ10" i="16" s="1"/>
  <c r="AK10" i="16" s="1"/>
  <c r="AL10" i="16" s="1"/>
  <c r="AM10" i="16" s="1"/>
  <c r="AN10" i="16" s="1"/>
  <c r="AO10" i="16" s="1"/>
  <c r="AP10" i="16" s="1"/>
  <c r="AQ10" i="16" s="1"/>
  <c r="AR10" i="16" s="1"/>
  <c r="AS10" i="16" s="1"/>
  <c r="AT10" i="16" s="1"/>
  <c r="AU10" i="16" s="1"/>
  <c r="AV10" i="16" s="1"/>
  <c r="AW10" i="16" s="1"/>
  <c r="AX10" i="16" s="1"/>
  <c r="AY10" i="16" s="1"/>
  <c r="AZ10" i="16" s="1"/>
  <c r="BA10" i="16" s="1"/>
  <c r="BB10" i="16" s="1"/>
  <c r="BC10" i="16" s="1"/>
  <c r="BD10" i="16" s="1"/>
  <c r="BE10" i="16" s="1"/>
  <c r="BF10" i="16" s="1"/>
  <c r="BG10" i="16" s="1"/>
  <c r="BH10" i="16" s="1"/>
  <c r="BI10" i="16" s="1"/>
  <c r="BJ10" i="16" s="1"/>
  <c r="BK10" i="16" s="1"/>
  <c r="BL10" i="16" s="1"/>
  <c r="BM10" i="16" s="1"/>
  <c r="BN10" i="16" s="1"/>
  <c r="BO10" i="16" s="1"/>
  <c r="BP10" i="16" s="1"/>
  <c r="BQ10" i="16" s="1"/>
  <c r="BR10" i="16" s="1"/>
  <c r="BS10" i="16" s="1"/>
  <c r="BT10" i="16" s="1"/>
  <c r="BU10" i="16" s="1"/>
  <c r="BV10" i="16" s="1"/>
  <c r="BW10" i="16" s="1"/>
  <c r="BX10" i="16" s="1"/>
  <c r="BY10" i="16" s="1"/>
  <c r="BZ10" i="16" s="1"/>
  <c r="CA10" i="16" s="1"/>
  <c r="CB10" i="16" s="1"/>
  <c r="CC10" i="16" s="1"/>
  <c r="CD10" i="16" s="1"/>
  <c r="CE10" i="16" s="1"/>
  <c r="CF10" i="16" s="1"/>
  <c r="CG10" i="16" s="1"/>
  <c r="CH10" i="16" s="1"/>
  <c r="CI10" i="16" s="1"/>
  <c r="CJ10" i="16" s="1"/>
  <c r="CK10" i="16" s="1"/>
  <c r="CL10" i="16" s="1"/>
  <c r="CM10" i="16" s="1"/>
  <c r="CN10" i="16" s="1"/>
  <c r="CO10" i="16" s="1"/>
  <c r="CP10" i="16" s="1"/>
  <c r="CQ10" i="16" s="1"/>
  <c r="CR10" i="16" s="1"/>
  <c r="CS10" i="16" s="1"/>
  <c r="CT10" i="16" s="1"/>
  <c r="CU10" i="16" s="1"/>
  <c r="CV10" i="16" s="1"/>
  <c r="CW10" i="16" s="1"/>
  <c r="CX10" i="16" s="1"/>
  <c r="CY10" i="16" s="1"/>
  <c r="CZ10" i="16" s="1"/>
  <c r="DA10" i="16" s="1"/>
  <c r="DB10" i="16" s="1"/>
  <c r="DC10" i="16" s="1"/>
  <c r="DD10" i="16" s="1"/>
  <c r="DE10" i="16" s="1"/>
  <c r="DF10" i="16" s="1"/>
  <c r="DG10" i="16" s="1"/>
  <c r="DH10" i="16" s="1"/>
  <c r="DI10" i="16" s="1"/>
  <c r="DJ10" i="16" s="1"/>
  <c r="DK10" i="16" s="1"/>
  <c r="DL10" i="16" s="1"/>
  <c r="DM10" i="16" s="1"/>
  <c r="DN10" i="16" s="1"/>
  <c r="DO10" i="16" s="1"/>
  <c r="DP10" i="16" s="1"/>
  <c r="DQ10" i="16" s="1"/>
  <c r="DR10" i="16" s="1"/>
  <c r="DS10" i="16" s="1"/>
  <c r="DT10" i="16" s="1"/>
  <c r="DU10" i="16" s="1"/>
  <c r="DV10" i="16" s="1"/>
  <c r="DW10" i="16" s="1"/>
  <c r="DX10" i="16" s="1"/>
  <c r="DY10" i="16" s="1"/>
  <c r="DZ10" i="16" s="1"/>
  <c r="EA10" i="16" s="1"/>
  <c r="EB10" i="16" s="1"/>
  <c r="EC10" i="16" s="1"/>
  <c r="ED10" i="16" s="1"/>
  <c r="EE10" i="16" s="1"/>
  <c r="EF10" i="16" s="1"/>
  <c r="EG10" i="16" s="1"/>
  <c r="EH10" i="16" s="1"/>
  <c r="EI10" i="16" s="1"/>
  <c r="EJ10" i="16" s="1"/>
  <c r="EK10" i="16" s="1"/>
  <c r="EL10" i="16" s="1"/>
  <c r="EM10" i="16" s="1"/>
  <c r="EN10" i="16" s="1"/>
  <c r="EO10" i="16" s="1"/>
  <c r="EP10" i="16" s="1"/>
  <c r="EQ10" i="16" s="1"/>
  <c r="ER10" i="16" s="1"/>
  <c r="ES10" i="16" s="1"/>
  <c r="ET10" i="16" s="1"/>
  <c r="EU10" i="16" s="1"/>
  <c r="EV10" i="16" s="1"/>
  <c r="EW10" i="16" s="1"/>
  <c r="EX10" i="16" s="1"/>
  <c r="EY10" i="16" s="1"/>
  <c r="EZ10" i="16" s="1"/>
  <c r="FA10" i="16" s="1"/>
  <c r="FB10" i="16" s="1"/>
  <c r="FC10" i="16" s="1"/>
  <c r="FD10" i="16" s="1"/>
  <c r="FE10" i="16" s="1"/>
  <c r="FF10" i="16" s="1"/>
  <c r="FG10" i="16" s="1"/>
  <c r="FH10" i="16" s="1"/>
  <c r="FI10" i="16" s="1"/>
  <c r="FJ10" i="16" s="1"/>
  <c r="FK10" i="16" s="1"/>
  <c r="FL10" i="16" s="1"/>
  <c r="FM10" i="16" s="1"/>
  <c r="FN10" i="16" s="1"/>
  <c r="FO10" i="16" s="1"/>
  <c r="FP10" i="16" s="1"/>
  <c r="FQ10" i="16" s="1"/>
  <c r="FR10" i="16" s="1"/>
  <c r="FS10" i="16" s="1"/>
  <c r="FT10" i="16" s="1"/>
  <c r="FU10" i="16" s="1"/>
  <c r="FV10" i="16" s="1"/>
  <c r="FW10" i="16" s="1"/>
  <c r="FX10" i="16" s="1"/>
  <c r="FY10" i="16" s="1"/>
  <c r="FZ10" i="16" s="1"/>
  <c r="GA10" i="16" s="1"/>
  <c r="GB10" i="16" s="1"/>
  <c r="GC10" i="16" s="1"/>
  <c r="GD10" i="16" s="1"/>
  <c r="GE10" i="16" s="1"/>
  <c r="GF10" i="16" s="1"/>
  <c r="GG10" i="16" s="1"/>
  <c r="GH10" i="16" s="1"/>
  <c r="GI10" i="16" s="1"/>
  <c r="GJ10" i="16" s="1"/>
  <c r="GK10" i="16" s="1"/>
  <c r="GL10" i="16" s="1"/>
  <c r="GM10" i="16" s="1"/>
  <c r="GN10" i="16" s="1"/>
  <c r="GO10" i="16" s="1"/>
  <c r="GP10" i="16" s="1"/>
  <c r="GQ10" i="16" s="1"/>
  <c r="GR10" i="16" s="1"/>
  <c r="GS10" i="16" s="1"/>
  <c r="GT10" i="16" s="1"/>
  <c r="GU10" i="16" s="1"/>
  <c r="GV10" i="16" s="1"/>
  <c r="GW10" i="16" s="1"/>
  <c r="GX10" i="16" s="1"/>
  <c r="GY10" i="16" s="1"/>
  <c r="GZ10" i="16" s="1"/>
  <c r="HA10" i="16" s="1"/>
  <c r="HB10" i="16" s="1"/>
  <c r="HC10" i="16" s="1"/>
  <c r="HD10" i="16" s="1"/>
  <c r="HE10" i="16" s="1"/>
  <c r="HF10" i="16" s="1"/>
  <c r="HG10" i="16" s="1"/>
  <c r="HH10" i="16" s="1"/>
  <c r="HI10" i="16" s="1"/>
  <c r="HJ10" i="16" s="1"/>
  <c r="HK10" i="16" s="1"/>
  <c r="HL10" i="16" s="1"/>
  <c r="HM10" i="16" s="1"/>
  <c r="HN10" i="16" s="1"/>
  <c r="HO10" i="16" s="1"/>
  <c r="HP10" i="16" s="1"/>
  <c r="HQ10" i="16" s="1"/>
  <c r="HR10" i="16" s="1"/>
  <c r="HS10" i="16" s="1"/>
  <c r="HT10" i="16" s="1"/>
  <c r="HU10" i="16" s="1"/>
  <c r="HV10" i="16" s="1"/>
  <c r="HW10" i="16" s="1"/>
  <c r="HX10" i="16" s="1"/>
  <c r="HY10" i="16" s="1"/>
  <c r="HZ10" i="16" s="1"/>
  <c r="IA10" i="16" s="1"/>
  <c r="IB10" i="16" s="1"/>
  <c r="IC10" i="16" s="1"/>
  <c r="ID10" i="16" s="1"/>
  <c r="IE10" i="16" s="1"/>
  <c r="IF10" i="16" s="1"/>
  <c r="IG10" i="16" s="1"/>
  <c r="IH10" i="16" s="1"/>
  <c r="II10" i="16" s="1"/>
  <c r="IJ10" i="16" s="1"/>
  <c r="IK10" i="16" s="1"/>
  <c r="IL10" i="16" s="1"/>
  <c r="IM10" i="16" s="1"/>
  <c r="IN10" i="16" s="1"/>
  <c r="IO10" i="16" s="1"/>
  <c r="IP10" i="16" s="1"/>
  <c r="IQ10" i="16" s="1"/>
  <c r="IR10" i="16" s="1"/>
  <c r="IS10" i="16" s="1"/>
  <c r="IT10" i="16" s="1"/>
  <c r="IU10" i="16" s="1"/>
  <c r="IV10" i="16" s="1"/>
  <c r="IW10" i="16" s="1"/>
  <c r="IX10" i="16" s="1"/>
  <c r="IY10" i="16" s="1"/>
  <c r="IZ10" i="16" s="1"/>
  <c r="JA10" i="16" s="1"/>
  <c r="JB10" i="16" s="1"/>
  <c r="JC10" i="16" s="1"/>
  <c r="JD10" i="16" s="1"/>
  <c r="JE10" i="16" s="1"/>
  <c r="JF10" i="16" s="1"/>
  <c r="JG10" i="16" s="1"/>
  <c r="JH10" i="16" s="1"/>
  <c r="JI10" i="16" s="1"/>
  <c r="JJ10" i="16" s="1"/>
  <c r="JK10" i="16" s="1"/>
  <c r="JL10" i="16" s="1"/>
  <c r="JM10" i="16" s="1"/>
  <c r="JN10" i="16" s="1"/>
  <c r="JO10" i="16" s="1"/>
  <c r="JP10" i="16" s="1"/>
  <c r="JQ10" i="16" s="1"/>
  <c r="JR10" i="16" s="1"/>
  <c r="JS10" i="16" s="1"/>
  <c r="JT10" i="16" s="1"/>
  <c r="JU10" i="16" s="1"/>
  <c r="JV10" i="16" s="1"/>
  <c r="JW10" i="16" s="1"/>
  <c r="JX10" i="16" s="1"/>
  <c r="JY10" i="16" s="1"/>
  <c r="JZ10" i="16" s="1"/>
  <c r="KA10" i="16" s="1"/>
  <c r="KB10" i="16" s="1"/>
  <c r="KC10" i="16" s="1"/>
  <c r="KD10" i="16" s="1"/>
  <c r="KE10" i="16" s="1"/>
  <c r="KF10" i="16" s="1"/>
  <c r="KG10" i="16" s="1"/>
  <c r="KH10" i="16" s="1"/>
  <c r="KI10" i="16" s="1"/>
  <c r="KJ10" i="16" s="1"/>
  <c r="KK10" i="16" s="1"/>
  <c r="KL10" i="16" s="1"/>
  <c r="KM10" i="16" s="1"/>
  <c r="KN10" i="16" s="1"/>
  <c r="KO10" i="16" s="1"/>
  <c r="KP10" i="16" s="1"/>
  <c r="KQ10" i="16" s="1"/>
  <c r="KR10" i="16" s="1"/>
  <c r="KS10" i="16" s="1"/>
  <c r="KT10" i="16" s="1"/>
  <c r="KU10" i="16" s="1"/>
  <c r="KV10" i="16" s="1"/>
  <c r="KW10" i="16" s="1"/>
  <c r="KX10" i="16" s="1"/>
  <c r="KY10" i="16" s="1"/>
  <c r="KZ10" i="16" s="1"/>
  <c r="LA10" i="16" s="1"/>
  <c r="LB10" i="16" s="1"/>
  <c r="LC10" i="16" s="1"/>
  <c r="LD10" i="16" s="1"/>
  <c r="LE10" i="16" s="1"/>
  <c r="LF10" i="16" s="1"/>
  <c r="LG10" i="16" s="1"/>
  <c r="LH10" i="16" s="1"/>
  <c r="LI10" i="16" s="1"/>
  <c r="LJ10" i="16" s="1"/>
  <c r="LK10" i="16" s="1"/>
  <c r="LL10" i="16" s="1"/>
  <c r="LM10" i="16" s="1"/>
  <c r="LN10" i="16" s="1"/>
  <c r="LO10" i="16" s="1"/>
  <c r="LP10" i="16" s="1"/>
  <c r="LQ10" i="16" s="1"/>
  <c r="LR10" i="16" s="1"/>
  <c r="LS10" i="16" s="1"/>
  <c r="LT10" i="16" s="1"/>
  <c r="LU10" i="16" s="1"/>
  <c r="LV10" i="16" s="1"/>
  <c r="LW10" i="16" s="1"/>
  <c r="LX10" i="16" s="1"/>
  <c r="LY10" i="16" s="1"/>
  <c r="LZ10" i="16" s="1"/>
  <c r="MA10" i="16" s="1"/>
  <c r="MB10" i="16" s="1"/>
  <c r="MC10" i="16" s="1"/>
  <c r="MD10" i="16" s="1"/>
  <c r="ME10" i="16" s="1"/>
  <c r="MF10" i="16" s="1"/>
  <c r="MG10" i="16" s="1"/>
  <c r="MH10" i="16" s="1"/>
  <c r="MI10" i="16" s="1"/>
  <c r="MJ10" i="16" s="1"/>
  <c r="MK10" i="16" s="1"/>
  <c r="ML10" i="16" s="1"/>
  <c r="MM10" i="16" s="1"/>
  <c r="MN10" i="16" s="1"/>
  <c r="MO10" i="16" s="1"/>
  <c r="MP10" i="16" s="1"/>
  <c r="MQ10" i="16" s="1"/>
  <c r="MR10" i="16" s="1"/>
  <c r="MS10" i="16" s="1"/>
  <c r="MT10" i="16" s="1"/>
  <c r="MU10" i="16" s="1"/>
  <c r="MV10" i="16" s="1"/>
  <c r="MW10" i="16" s="1"/>
  <c r="MX10" i="16" s="1"/>
  <c r="MY10" i="16" s="1"/>
  <c r="MZ10" i="16" s="1"/>
  <c r="NA10" i="16" s="1"/>
  <c r="NB10" i="16" s="1"/>
  <c r="NC10" i="16" s="1"/>
  <c r="ND10" i="16" s="1"/>
  <c r="NE10" i="16" s="1"/>
  <c r="NF10" i="16" s="1"/>
  <c r="NG10" i="16" s="1"/>
  <c r="NH10" i="16" s="1"/>
  <c r="NI10" i="16" s="1"/>
  <c r="NJ10" i="16" s="1"/>
  <c r="NK10" i="16" s="1"/>
  <c r="NL10" i="16" s="1"/>
  <c r="NM10" i="16" s="1"/>
  <c r="NN10" i="16" s="1"/>
  <c r="NO10" i="16" s="1"/>
  <c r="NP10" i="16" s="1"/>
  <c r="NQ10" i="16" s="1"/>
  <c r="NR10" i="16" s="1"/>
  <c r="J12" i="16"/>
  <c r="K12" i="16" s="1"/>
  <c r="J13" i="16"/>
  <c r="K13" i="16" s="1"/>
  <c r="J14" i="16"/>
  <c r="K14" i="16" s="1"/>
  <c r="J15" i="16"/>
  <c r="K15" i="16" s="1"/>
  <c r="J16" i="16"/>
  <c r="K16" i="16" s="1"/>
  <c r="J17" i="16"/>
  <c r="K17" i="16" s="1"/>
  <c r="J18" i="16"/>
  <c r="K18" i="16" s="1"/>
  <c r="J19" i="16"/>
  <c r="K19" i="16" s="1"/>
  <c r="J20" i="16"/>
  <c r="K20" i="16" s="1"/>
  <c r="J21" i="16"/>
  <c r="K21" i="16" s="1"/>
  <c r="J22" i="16"/>
  <c r="K22" i="16" s="1"/>
  <c r="J23" i="16"/>
  <c r="K23" i="16" s="1"/>
  <c r="J24" i="16"/>
  <c r="K24" i="16" s="1"/>
  <c r="J25" i="16"/>
  <c r="K25" i="16" s="1"/>
  <c r="J26" i="16"/>
  <c r="K26" i="16" s="1"/>
  <c r="J27" i="16"/>
  <c r="K27" i="16" s="1"/>
  <c r="J28" i="16"/>
  <c r="K28" i="16" s="1"/>
  <c r="J29" i="16"/>
  <c r="K29" i="16" s="1"/>
  <c r="J30" i="16"/>
  <c r="K30" i="16" s="1"/>
  <c r="J11" i="16"/>
  <c r="K11" i="16" s="1"/>
  <c r="A30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30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11" i="16"/>
  <c r="G11" i="16"/>
  <c r="D11" i="16"/>
  <c r="F15" i="29" l="1"/>
  <c r="G15" i="29"/>
  <c r="O15" i="29"/>
  <c r="M15" i="29"/>
  <c r="E15" i="29"/>
  <c r="I15" i="29"/>
  <c r="H15" i="29"/>
  <c r="A16" i="29"/>
  <c r="D15" i="29"/>
  <c r="N15" i="29"/>
  <c r="C15" i="29"/>
  <c r="L15" i="29"/>
  <c r="B15" i="29"/>
  <c r="K15" i="29"/>
  <c r="J15" i="29"/>
  <c r="S14" i="26"/>
  <c r="T14" i="26"/>
  <c r="R14" i="26"/>
  <c r="G16" i="28"/>
  <c r="F16" i="28"/>
  <c r="O16" i="28"/>
  <c r="N16" i="28"/>
  <c r="A17" i="28"/>
  <c r="M16" i="28"/>
  <c r="E16" i="28"/>
  <c r="L16" i="28"/>
  <c r="D16" i="28"/>
  <c r="K16" i="28"/>
  <c r="C16" i="28"/>
  <c r="J16" i="28"/>
  <c r="B16" i="28"/>
  <c r="I16" i="28"/>
  <c r="H16" i="28"/>
  <c r="O15" i="26"/>
  <c r="P15" i="26"/>
  <c r="N15" i="26"/>
  <c r="M15" i="26"/>
  <c r="J15" i="26"/>
  <c r="S15" i="26" s="1"/>
  <c r="K15" i="26"/>
  <c r="L15" i="26"/>
  <c r="I15" i="26"/>
  <c r="G15" i="26"/>
  <c r="H15" i="26"/>
  <c r="F15" i="26"/>
  <c r="Q15" i="26" s="1"/>
  <c r="E15" i="26"/>
  <c r="D15" i="26"/>
  <c r="C15" i="26"/>
  <c r="A16" i="26"/>
  <c r="B15" i="26"/>
  <c r="P14" i="22"/>
  <c r="N14" i="22"/>
  <c r="O14" i="22"/>
  <c r="L14" i="22"/>
  <c r="M14" i="22"/>
  <c r="K14" i="22"/>
  <c r="I14" i="22"/>
  <c r="J14" i="22"/>
  <c r="G14" i="22"/>
  <c r="H14" i="22"/>
  <c r="F14" i="22"/>
  <c r="F14" i="20"/>
  <c r="B14" i="20"/>
  <c r="C14" i="20"/>
  <c r="C14" i="22"/>
  <c r="A15" i="22"/>
  <c r="V15" i="22" s="1"/>
  <c r="E14" i="22"/>
  <c r="D14" i="22"/>
  <c r="E14" i="20"/>
  <c r="D14" i="20"/>
  <c r="A15" i="20"/>
  <c r="F16" i="29" l="1"/>
  <c r="G16" i="29"/>
  <c r="A17" i="29"/>
  <c r="H16" i="29"/>
  <c r="N16" i="29"/>
  <c r="O16" i="29"/>
  <c r="D16" i="29"/>
  <c r="M16" i="29"/>
  <c r="C16" i="29"/>
  <c r="L16" i="29"/>
  <c r="B16" i="29"/>
  <c r="K16" i="29"/>
  <c r="J16" i="29"/>
  <c r="I16" i="29"/>
  <c r="E16" i="29"/>
  <c r="R15" i="26"/>
  <c r="T15" i="26"/>
  <c r="G17" i="28"/>
  <c r="F17" i="28"/>
  <c r="K17" i="28"/>
  <c r="C17" i="28"/>
  <c r="J17" i="28"/>
  <c r="B17" i="28"/>
  <c r="I17" i="28"/>
  <c r="H17" i="28"/>
  <c r="O17" i="28"/>
  <c r="N17" i="28"/>
  <c r="A18" i="28"/>
  <c r="M17" i="28"/>
  <c r="E17" i="28"/>
  <c r="L17" i="28"/>
  <c r="D17" i="28"/>
  <c r="P16" i="26"/>
  <c r="O16" i="26"/>
  <c r="N16" i="26"/>
  <c r="M16" i="26"/>
  <c r="L16" i="26"/>
  <c r="K16" i="26"/>
  <c r="I16" i="26"/>
  <c r="J16" i="26"/>
  <c r="H16" i="26"/>
  <c r="F16" i="26"/>
  <c r="Q16" i="26" s="1"/>
  <c r="G16" i="26"/>
  <c r="E16" i="26"/>
  <c r="D16" i="26"/>
  <c r="C16" i="26"/>
  <c r="A17" i="26"/>
  <c r="B16" i="26"/>
  <c r="O15" i="22"/>
  <c r="P15" i="22"/>
  <c r="N15" i="22"/>
  <c r="M15" i="22"/>
  <c r="L15" i="22"/>
  <c r="K15" i="22"/>
  <c r="J15" i="22"/>
  <c r="I15" i="22"/>
  <c r="H15" i="22"/>
  <c r="F15" i="22"/>
  <c r="G15" i="22"/>
  <c r="F15" i="20"/>
  <c r="C15" i="20"/>
  <c r="B15" i="20"/>
  <c r="E15" i="22"/>
  <c r="C15" i="22"/>
  <c r="A16" i="22"/>
  <c r="V16" i="22" s="1"/>
  <c r="D15" i="22"/>
  <c r="E15" i="20"/>
  <c r="D15" i="20"/>
  <c r="A16" i="20"/>
  <c r="F17" i="29" l="1"/>
  <c r="G17" i="29"/>
  <c r="R16" i="26"/>
  <c r="I17" i="29"/>
  <c r="O17" i="29"/>
  <c r="K17" i="29"/>
  <c r="J17" i="29"/>
  <c r="H17" i="29"/>
  <c r="A18" i="29"/>
  <c r="E17" i="29"/>
  <c r="N17" i="29"/>
  <c r="D17" i="29"/>
  <c r="M17" i="29"/>
  <c r="C17" i="29"/>
  <c r="L17" i="29"/>
  <c r="B17" i="29"/>
  <c r="S16" i="26"/>
  <c r="T16" i="26"/>
  <c r="G18" i="28"/>
  <c r="F18" i="28"/>
  <c r="O18" i="28"/>
  <c r="N18" i="28"/>
  <c r="A19" i="28"/>
  <c r="M18" i="28"/>
  <c r="E18" i="28"/>
  <c r="L18" i="28"/>
  <c r="D18" i="28"/>
  <c r="K18" i="28"/>
  <c r="C18" i="28"/>
  <c r="J18" i="28"/>
  <c r="B18" i="28"/>
  <c r="I18" i="28"/>
  <c r="H18" i="28"/>
  <c r="O17" i="26"/>
  <c r="P17" i="26"/>
  <c r="K17" i="26"/>
  <c r="N17" i="26"/>
  <c r="L17" i="26"/>
  <c r="M17" i="26"/>
  <c r="I17" i="26"/>
  <c r="H17" i="26"/>
  <c r="J17" i="26"/>
  <c r="F17" i="26"/>
  <c r="Q17" i="26" s="1"/>
  <c r="G17" i="26"/>
  <c r="E17" i="26"/>
  <c r="D17" i="26"/>
  <c r="C17" i="26"/>
  <c r="A18" i="26"/>
  <c r="B17" i="26"/>
  <c r="P16" i="22"/>
  <c r="O16" i="22"/>
  <c r="N16" i="22"/>
  <c r="M16" i="22"/>
  <c r="L16" i="22"/>
  <c r="J16" i="22"/>
  <c r="K16" i="22"/>
  <c r="I16" i="22"/>
  <c r="H16" i="22"/>
  <c r="G16" i="22"/>
  <c r="F16" i="22"/>
  <c r="F16" i="20"/>
  <c r="B16" i="20"/>
  <c r="C16" i="20"/>
  <c r="A17" i="22"/>
  <c r="V17" i="22" s="1"/>
  <c r="E16" i="22"/>
  <c r="C16" i="22"/>
  <c r="D16" i="22"/>
  <c r="E16" i="20"/>
  <c r="D16" i="20"/>
  <c r="A17" i="20"/>
  <c r="F18" i="29" l="1"/>
  <c r="G18" i="29"/>
  <c r="R17" i="26"/>
  <c r="J18" i="29"/>
  <c r="B18" i="29"/>
  <c r="A19" i="29"/>
  <c r="H18" i="29"/>
  <c r="O18" i="29"/>
  <c r="E18" i="29"/>
  <c r="N18" i="29"/>
  <c r="D18" i="29"/>
  <c r="M18" i="29"/>
  <c r="C18" i="29"/>
  <c r="L18" i="29"/>
  <c r="K18" i="29"/>
  <c r="I18" i="29"/>
  <c r="S17" i="26"/>
  <c r="T17" i="26"/>
  <c r="G19" i="28"/>
  <c r="F19" i="28"/>
  <c r="K19" i="28"/>
  <c r="C19" i="28"/>
  <c r="J19" i="28"/>
  <c r="B19" i="28"/>
  <c r="I19" i="28"/>
  <c r="H19" i="28"/>
  <c r="O19" i="28"/>
  <c r="N19" i="28"/>
  <c r="E19" i="28"/>
  <c r="A20" i="28"/>
  <c r="M19" i="28"/>
  <c r="L19" i="28"/>
  <c r="D19" i="28"/>
  <c r="P18" i="26"/>
  <c r="N18" i="26"/>
  <c r="M18" i="26"/>
  <c r="O18" i="26"/>
  <c r="L18" i="26"/>
  <c r="J18" i="26"/>
  <c r="K18" i="26"/>
  <c r="I18" i="26"/>
  <c r="H18" i="26"/>
  <c r="F18" i="26"/>
  <c r="Q18" i="26" s="1"/>
  <c r="G18" i="26"/>
  <c r="D18" i="26"/>
  <c r="C18" i="26"/>
  <c r="A19" i="26"/>
  <c r="B18" i="26"/>
  <c r="E18" i="26"/>
  <c r="P17" i="22"/>
  <c r="O17" i="22"/>
  <c r="N17" i="22"/>
  <c r="M17" i="22"/>
  <c r="L17" i="22"/>
  <c r="J17" i="22"/>
  <c r="K17" i="22"/>
  <c r="I17" i="22"/>
  <c r="H17" i="22"/>
  <c r="F17" i="22"/>
  <c r="G17" i="22"/>
  <c r="F17" i="20"/>
  <c r="C17" i="20"/>
  <c r="B17" i="20"/>
  <c r="A18" i="22"/>
  <c r="V18" i="22" s="1"/>
  <c r="E17" i="22"/>
  <c r="C17" i="22"/>
  <c r="D17" i="22"/>
  <c r="E17" i="20"/>
  <c r="D17" i="20"/>
  <c r="A18" i="20"/>
  <c r="G19" i="29" l="1"/>
  <c r="F19" i="29"/>
  <c r="R18" i="26"/>
  <c r="K19" i="29"/>
  <c r="C19" i="29"/>
  <c r="I19" i="29"/>
  <c r="M19" i="29"/>
  <c r="B19" i="29"/>
  <c r="L19" i="29"/>
  <c r="J19" i="29"/>
  <c r="H19" i="29"/>
  <c r="A20" i="29"/>
  <c r="O19" i="29"/>
  <c r="E19" i="29"/>
  <c r="N19" i="29"/>
  <c r="D19" i="29"/>
  <c r="S18" i="26"/>
  <c r="T18" i="26"/>
  <c r="F20" i="28"/>
  <c r="G20" i="28"/>
  <c r="O20" i="28"/>
  <c r="N20" i="28"/>
  <c r="A21" i="28"/>
  <c r="M20" i="28"/>
  <c r="E20" i="28"/>
  <c r="L20" i="28"/>
  <c r="D20" i="28"/>
  <c r="K20" i="28"/>
  <c r="C20" i="28"/>
  <c r="J20" i="28"/>
  <c r="B20" i="28"/>
  <c r="I20" i="28"/>
  <c r="H20" i="28"/>
  <c r="O19" i="26"/>
  <c r="P19" i="26"/>
  <c r="M19" i="26"/>
  <c r="N19" i="26"/>
  <c r="L19" i="26"/>
  <c r="K19" i="26"/>
  <c r="J19" i="26"/>
  <c r="I19" i="26"/>
  <c r="H19" i="26"/>
  <c r="F19" i="26"/>
  <c r="Q19" i="26" s="1"/>
  <c r="G19" i="26"/>
  <c r="E19" i="26"/>
  <c r="C19" i="26"/>
  <c r="A20" i="26"/>
  <c r="B19" i="26"/>
  <c r="D19" i="26"/>
  <c r="P18" i="22"/>
  <c r="O18" i="22"/>
  <c r="N18" i="22"/>
  <c r="L18" i="22"/>
  <c r="M18" i="22"/>
  <c r="K18" i="22"/>
  <c r="J18" i="22"/>
  <c r="I18" i="22"/>
  <c r="H18" i="22"/>
  <c r="G18" i="22"/>
  <c r="F18" i="22"/>
  <c r="F18" i="20"/>
  <c r="B18" i="20"/>
  <c r="C18" i="20"/>
  <c r="C18" i="22"/>
  <c r="A19" i="22"/>
  <c r="V19" i="22" s="1"/>
  <c r="E18" i="22"/>
  <c r="D18" i="22"/>
  <c r="E18" i="20"/>
  <c r="D18" i="20"/>
  <c r="A19" i="20"/>
  <c r="G20" i="29" l="1"/>
  <c r="F20" i="29"/>
  <c r="R19" i="26"/>
  <c r="S19" i="26"/>
  <c r="L20" i="29"/>
  <c r="D20" i="29"/>
  <c r="J20" i="29"/>
  <c r="B20" i="29"/>
  <c r="H20" i="29"/>
  <c r="A21" i="29"/>
  <c r="O20" i="29"/>
  <c r="E20" i="29"/>
  <c r="N20" i="29"/>
  <c r="C20" i="29"/>
  <c r="M20" i="29"/>
  <c r="K20" i="29"/>
  <c r="I20" i="29"/>
  <c r="T19" i="26"/>
  <c r="F21" i="28"/>
  <c r="G21" i="28"/>
  <c r="K21" i="28"/>
  <c r="C21" i="28"/>
  <c r="J21" i="28"/>
  <c r="B21" i="28"/>
  <c r="I21" i="28"/>
  <c r="H21" i="28"/>
  <c r="O21" i="28"/>
  <c r="N21" i="28"/>
  <c r="A22" i="28"/>
  <c r="M21" i="28"/>
  <c r="E21" i="28"/>
  <c r="L21" i="28"/>
  <c r="D21" i="28"/>
  <c r="P20" i="26"/>
  <c r="O20" i="26"/>
  <c r="N20" i="26"/>
  <c r="M20" i="26"/>
  <c r="L20" i="26"/>
  <c r="K20" i="26"/>
  <c r="J20" i="26"/>
  <c r="I20" i="26"/>
  <c r="H20" i="26"/>
  <c r="F20" i="26"/>
  <c r="Q20" i="26" s="1"/>
  <c r="G20" i="26"/>
  <c r="D20" i="26"/>
  <c r="C20" i="26"/>
  <c r="A21" i="26"/>
  <c r="B20" i="26"/>
  <c r="E20" i="26"/>
  <c r="P19" i="22"/>
  <c r="N19" i="22"/>
  <c r="O19" i="22"/>
  <c r="M19" i="22"/>
  <c r="L19" i="22"/>
  <c r="J19" i="22"/>
  <c r="K19" i="22"/>
  <c r="H19" i="22"/>
  <c r="I19" i="22"/>
  <c r="G19" i="22"/>
  <c r="F19" i="22"/>
  <c r="F19" i="20"/>
  <c r="B19" i="20"/>
  <c r="C19" i="20"/>
  <c r="E19" i="22"/>
  <c r="C19" i="22"/>
  <c r="D19" i="22"/>
  <c r="A20" i="22"/>
  <c r="V20" i="22" s="1"/>
  <c r="E19" i="20"/>
  <c r="D19" i="20"/>
  <c r="A20" i="20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G21" i="29" l="1"/>
  <c r="F21" i="29"/>
  <c r="R20" i="26"/>
  <c r="H19" i="5"/>
  <c r="M21" i="29"/>
  <c r="E21" i="29"/>
  <c r="K21" i="29"/>
  <c r="C21" i="29"/>
  <c r="O21" i="29"/>
  <c r="D21" i="29"/>
  <c r="N21" i="29"/>
  <c r="B21" i="29"/>
  <c r="L21" i="29"/>
  <c r="J21" i="29"/>
  <c r="I21" i="29"/>
  <c r="H21" i="29"/>
  <c r="A22" i="29"/>
  <c r="S20" i="26"/>
  <c r="T20" i="26"/>
  <c r="G22" i="28"/>
  <c r="F22" i="28"/>
  <c r="O22" i="28"/>
  <c r="N22" i="28"/>
  <c r="A23" i="28"/>
  <c r="M22" i="28"/>
  <c r="E22" i="28"/>
  <c r="L22" i="28"/>
  <c r="D22" i="28"/>
  <c r="K22" i="28"/>
  <c r="C22" i="28"/>
  <c r="J22" i="28"/>
  <c r="B22" i="28"/>
  <c r="I22" i="28"/>
  <c r="H22" i="28"/>
  <c r="O21" i="26"/>
  <c r="P21" i="26"/>
  <c r="N21" i="26"/>
  <c r="M21" i="26"/>
  <c r="K21" i="26"/>
  <c r="L21" i="26"/>
  <c r="J21" i="26"/>
  <c r="I21" i="26"/>
  <c r="G21" i="26"/>
  <c r="H21" i="26"/>
  <c r="F21" i="26"/>
  <c r="Q21" i="26" s="1"/>
  <c r="C21" i="26"/>
  <c r="A22" i="26"/>
  <c r="B21" i="26"/>
  <c r="E21" i="26"/>
  <c r="D21" i="26"/>
  <c r="D6" i="6"/>
  <c r="H10" i="5"/>
  <c r="H15" i="5"/>
  <c r="D8" i="6"/>
  <c r="D14" i="6"/>
  <c r="C6" i="6"/>
  <c r="C8" i="6"/>
  <c r="C13" i="6"/>
  <c r="H16" i="5"/>
  <c r="C7" i="6"/>
  <c r="H9" i="5"/>
  <c r="D12" i="6"/>
  <c r="C5" i="6"/>
  <c r="H13" i="5"/>
  <c r="C12" i="6"/>
  <c r="H11" i="5"/>
  <c r="C14" i="6"/>
  <c r="D9" i="6"/>
  <c r="C11" i="6"/>
  <c r="C9" i="6"/>
  <c r="H17" i="5"/>
  <c r="D10" i="6"/>
  <c r="D4" i="6"/>
  <c r="H12" i="5"/>
  <c r="D13" i="6"/>
  <c r="H14" i="5"/>
  <c r="D7" i="6"/>
  <c r="D5" i="6"/>
  <c r="H18" i="5"/>
  <c r="D11" i="6"/>
  <c r="C4" i="6"/>
  <c r="C10" i="6"/>
  <c r="P20" i="22"/>
  <c r="O20" i="22"/>
  <c r="N20" i="22"/>
  <c r="L20" i="22"/>
  <c r="M20" i="22"/>
  <c r="K20" i="22"/>
  <c r="G20" i="22"/>
  <c r="J20" i="22"/>
  <c r="H20" i="22"/>
  <c r="I20" i="22"/>
  <c r="F20" i="22"/>
  <c r="F20" i="20"/>
  <c r="C20" i="20"/>
  <c r="B20" i="20"/>
  <c r="A21" i="22"/>
  <c r="V21" i="22" s="1"/>
  <c r="E20" i="22"/>
  <c r="C20" i="22"/>
  <c r="D20" i="22"/>
  <c r="E20" i="20"/>
  <c r="D20" i="20"/>
  <c r="A21" i="20"/>
  <c r="H8" i="5"/>
  <c r="F22" i="29" l="1"/>
  <c r="G22" i="29"/>
  <c r="N22" i="29"/>
  <c r="L22" i="29"/>
  <c r="D22" i="29"/>
  <c r="J22" i="29"/>
  <c r="I22" i="29"/>
  <c r="H22" i="29"/>
  <c r="A23" i="29"/>
  <c r="E22" i="29"/>
  <c r="O22" i="29"/>
  <c r="C22" i="29"/>
  <c r="M22" i="29"/>
  <c r="B22" i="29"/>
  <c r="K22" i="29"/>
  <c r="R21" i="26"/>
  <c r="S21" i="26"/>
  <c r="T21" i="26"/>
  <c r="I20" i="5"/>
  <c r="I22" i="5"/>
  <c r="I21" i="5"/>
  <c r="G23" i="28"/>
  <c r="F23" i="28"/>
  <c r="K23" i="28"/>
  <c r="C23" i="28"/>
  <c r="J23" i="28"/>
  <c r="B23" i="28"/>
  <c r="I23" i="28"/>
  <c r="H23" i="28"/>
  <c r="O23" i="28"/>
  <c r="N23" i="28"/>
  <c r="A24" i="28"/>
  <c r="M23" i="28"/>
  <c r="E23" i="28"/>
  <c r="L23" i="28"/>
  <c r="D23" i="28"/>
  <c r="P22" i="26"/>
  <c r="O22" i="26"/>
  <c r="N22" i="26"/>
  <c r="M22" i="26"/>
  <c r="L22" i="26"/>
  <c r="K22" i="26"/>
  <c r="J22" i="26"/>
  <c r="I22" i="26"/>
  <c r="G22" i="26"/>
  <c r="H22" i="26"/>
  <c r="F22" i="26"/>
  <c r="Q22" i="26" s="1"/>
  <c r="A23" i="26"/>
  <c r="B22" i="26"/>
  <c r="E22" i="26"/>
  <c r="D22" i="26"/>
  <c r="C22" i="26"/>
  <c r="I25" i="5"/>
  <c r="P21" i="22"/>
  <c r="O21" i="22"/>
  <c r="N21" i="22"/>
  <c r="M21" i="22"/>
  <c r="L21" i="22"/>
  <c r="K21" i="22"/>
  <c r="J21" i="22"/>
  <c r="I21" i="22"/>
  <c r="H21" i="22"/>
  <c r="G21" i="22"/>
  <c r="F21" i="22"/>
  <c r="F21" i="20"/>
  <c r="B21" i="20"/>
  <c r="C21" i="20"/>
  <c r="A22" i="22"/>
  <c r="V22" i="22" s="1"/>
  <c r="E21" i="22"/>
  <c r="D21" i="22"/>
  <c r="C21" i="22"/>
  <c r="E21" i="20"/>
  <c r="D21" i="20"/>
  <c r="A22" i="20"/>
  <c r="I23" i="5"/>
  <c r="F23" i="29" l="1"/>
  <c r="G23" i="29"/>
  <c r="O23" i="29"/>
  <c r="M23" i="29"/>
  <c r="E23" i="29"/>
  <c r="A24" i="29"/>
  <c r="D23" i="29"/>
  <c r="N23" i="29"/>
  <c r="C23" i="29"/>
  <c r="L23" i="29"/>
  <c r="B23" i="29"/>
  <c r="K23" i="29"/>
  <c r="J23" i="29"/>
  <c r="I23" i="29"/>
  <c r="H23" i="29"/>
  <c r="R22" i="26"/>
  <c r="S22" i="26"/>
  <c r="T22" i="26"/>
  <c r="G24" i="28"/>
  <c r="F24" i="28"/>
  <c r="O24" i="28"/>
  <c r="N24" i="28"/>
  <c r="A25" i="28"/>
  <c r="M24" i="28"/>
  <c r="E24" i="28"/>
  <c r="L24" i="28"/>
  <c r="D24" i="28"/>
  <c r="K24" i="28"/>
  <c r="C24" i="28"/>
  <c r="J24" i="28"/>
  <c r="B24" i="28"/>
  <c r="I24" i="28"/>
  <c r="H24" i="28"/>
  <c r="O23" i="26"/>
  <c r="P23" i="26"/>
  <c r="N23" i="26"/>
  <c r="M23" i="26"/>
  <c r="L23" i="26"/>
  <c r="K23" i="26"/>
  <c r="J23" i="26"/>
  <c r="S23" i="26" s="1"/>
  <c r="I23" i="26"/>
  <c r="G23" i="26"/>
  <c r="H23" i="26"/>
  <c r="F23" i="26"/>
  <c r="Q23" i="26" s="1"/>
  <c r="E23" i="26"/>
  <c r="D23" i="26"/>
  <c r="C23" i="26"/>
  <c r="A24" i="26"/>
  <c r="B23" i="26"/>
  <c r="I14" i="5"/>
  <c r="I9" i="5"/>
  <c r="I17" i="5"/>
  <c r="I13" i="5"/>
  <c r="I16" i="5"/>
  <c r="I15" i="5"/>
  <c r="I10" i="5"/>
  <c r="I12" i="5"/>
  <c r="I11" i="5"/>
  <c r="I19" i="5"/>
  <c r="I18" i="5"/>
  <c r="P22" i="22"/>
  <c r="O22" i="22"/>
  <c r="N22" i="22"/>
  <c r="M22" i="22"/>
  <c r="L22" i="22"/>
  <c r="K22" i="22"/>
  <c r="J22" i="22"/>
  <c r="I22" i="22"/>
  <c r="G22" i="22"/>
  <c r="H22" i="22"/>
  <c r="F22" i="22"/>
  <c r="F22" i="20"/>
  <c r="B22" i="20"/>
  <c r="C22" i="20"/>
  <c r="C22" i="22"/>
  <c r="A23" i="22"/>
  <c r="V23" i="22" s="1"/>
  <c r="E22" i="22"/>
  <c r="D22" i="22"/>
  <c r="E22" i="20"/>
  <c r="D22" i="20"/>
  <c r="A23" i="20"/>
  <c r="I24" i="5"/>
  <c r="F24" i="29" l="1"/>
  <c r="G24" i="29"/>
  <c r="A25" i="29"/>
  <c r="H24" i="29"/>
  <c r="N24" i="29"/>
  <c r="L24" i="29"/>
  <c r="B24" i="29"/>
  <c r="K24" i="29"/>
  <c r="J24" i="29"/>
  <c r="I24" i="29"/>
  <c r="E24" i="29"/>
  <c r="O24" i="29"/>
  <c r="D24" i="29"/>
  <c r="M24" i="29"/>
  <c r="C24" i="29"/>
  <c r="R23" i="26"/>
  <c r="T23" i="26"/>
  <c r="G25" i="28"/>
  <c r="F25" i="28"/>
  <c r="K25" i="28"/>
  <c r="C25" i="28"/>
  <c r="J25" i="28"/>
  <c r="B25" i="28"/>
  <c r="I25" i="28"/>
  <c r="H25" i="28"/>
  <c r="O25" i="28"/>
  <c r="N25" i="28"/>
  <c r="A26" i="28"/>
  <c r="M25" i="28"/>
  <c r="E25" i="28"/>
  <c r="L25" i="28"/>
  <c r="D25" i="28"/>
  <c r="P24" i="26"/>
  <c r="O24" i="26"/>
  <c r="N24" i="26"/>
  <c r="L24" i="26"/>
  <c r="K24" i="26"/>
  <c r="J24" i="26"/>
  <c r="I24" i="26"/>
  <c r="M24" i="26"/>
  <c r="H24" i="26"/>
  <c r="F24" i="26"/>
  <c r="Q24" i="26" s="1"/>
  <c r="G24" i="26"/>
  <c r="E24" i="26"/>
  <c r="D24" i="26"/>
  <c r="C24" i="26"/>
  <c r="A25" i="26"/>
  <c r="B24" i="26"/>
  <c r="P23" i="22"/>
  <c r="O23" i="22"/>
  <c r="N23" i="22"/>
  <c r="M23" i="22"/>
  <c r="L23" i="22"/>
  <c r="K23" i="22"/>
  <c r="J23" i="22"/>
  <c r="I23" i="22"/>
  <c r="G23" i="22"/>
  <c r="H23" i="22"/>
  <c r="F23" i="22"/>
  <c r="F23" i="20"/>
  <c r="B23" i="20"/>
  <c r="C23" i="20"/>
  <c r="E23" i="22"/>
  <c r="C23" i="22"/>
  <c r="D23" i="22"/>
  <c r="A24" i="22"/>
  <c r="V24" i="22" s="1"/>
  <c r="E23" i="20"/>
  <c r="D23" i="20"/>
  <c r="A24" i="20"/>
  <c r="F25" i="29" l="1"/>
  <c r="G25" i="29"/>
  <c r="R24" i="26"/>
  <c r="S24" i="26"/>
  <c r="I25" i="29"/>
  <c r="O25" i="29"/>
  <c r="H25" i="29"/>
  <c r="A26" i="29"/>
  <c r="E25" i="29"/>
  <c r="N25" i="29"/>
  <c r="D25" i="29"/>
  <c r="M25" i="29"/>
  <c r="C25" i="29"/>
  <c r="L25" i="29"/>
  <c r="B25" i="29"/>
  <c r="K25" i="29"/>
  <c r="J25" i="29"/>
  <c r="T24" i="26"/>
  <c r="G26" i="28"/>
  <c r="F26" i="28"/>
  <c r="O26" i="28"/>
  <c r="N26" i="28"/>
  <c r="A27" i="28"/>
  <c r="M26" i="28"/>
  <c r="E26" i="28"/>
  <c r="L26" i="28"/>
  <c r="D26" i="28"/>
  <c r="K26" i="28"/>
  <c r="C26" i="28"/>
  <c r="J26" i="28"/>
  <c r="B26" i="28"/>
  <c r="I26" i="28"/>
  <c r="H26" i="28"/>
  <c r="O25" i="26"/>
  <c r="P25" i="26"/>
  <c r="K25" i="26"/>
  <c r="M25" i="26"/>
  <c r="N25" i="26"/>
  <c r="L25" i="26"/>
  <c r="J25" i="26"/>
  <c r="I25" i="26"/>
  <c r="H25" i="26"/>
  <c r="F25" i="26"/>
  <c r="Q25" i="26" s="1"/>
  <c r="G25" i="26"/>
  <c r="E25" i="26"/>
  <c r="D25" i="26"/>
  <c r="C25" i="26"/>
  <c r="A26" i="26"/>
  <c r="B25" i="26"/>
  <c r="P24" i="22"/>
  <c r="O24" i="22"/>
  <c r="N24" i="22"/>
  <c r="M24" i="22"/>
  <c r="L24" i="22"/>
  <c r="J24" i="22"/>
  <c r="K24" i="22"/>
  <c r="I24" i="22"/>
  <c r="H24" i="22"/>
  <c r="G24" i="22"/>
  <c r="F24" i="22"/>
  <c r="F24" i="20"/>
  <c r="B24" i="20"/>
  <c r="C24" i="20"/>
  <c r="A25" i="22"/>
  <c r="V25" i="22" s="1"/>
  <c r="E24" i="22"/>
  <c r="C24" i="22"/>
  <c r="D24" i="22"/>
  <c r="E24" i="20"/>
  <c r="D24" i="20"/>
  <c r="A25" i="20"/>
  <c r="F26" i="29" l="1"/>
  <c r="G26" i="29"/>
  <c r="R25" i="26"/>
  <c r="J26" i="29"/>
  <c r="B26" i="29"/>
  <c r="A27" i="29"/>
  <c r="H26" i="29"/>
  <c r="N26" i="29"/>
  <c r="D26" i="29"/>
  <c r="M26" i="29"/>
  <c r="C26" i="29"/>
  <c r="L26" i="29"/>
  <c r="K26" i="29"/>
  <c r="I26" i="29"/>
  <c r="O26" i="29"/>
  <c r="E26" i="29"/>
  <c r="S25" i="26"/>
  <c r="T25" i="26"/>
  <c r="G27" i="28"/>
  <c r="F27" i="28"/>
  <c r="K27" i="28"/>
  <c r="C27" i="28"/>
  <c r="J27" i="28"/>
  <c r="B27" i="28"/>
  <c r="I27" i="28"/>
  <c r="H27" i="28"/>
  <c r="O27" i="28"/>
  <c r="N27" i="28"/>
  <c r="A28" i="28"/>
  <c r="M27" i="28"/>
  <c r="E27" i="28"/>
  <c r="L27" i="28"/>
  <c r="D27" i="28"/>
  <c r="P26" i="26"/>
  <c r="N26" i="26"/>
  <c r="O26" i="26"/>
  <c r="M26" i="26"/>
  <c r="L26" i="26"/>
  <c r="K26" i="26"/>
  <c r="J26" i="26"/>
  <c r="I26" i="26"/>
  <c r="H26" i="26"/>
  <c r="F26" i="26"/>
  <c r="Q26" i="26" s="1"/>
  <c r="G26" i="26"/>
  <c r="D26" i="26"/>
  <c r="C26" i="26"/>
  <c r="A27" i="26"/>
  <c r="B26" i="26"/>
  <c r="E26" i="26"/>
  <c r="P25" i="22"/>
  <c r="O25" i="22"/>
  <c r="N25" i="22"/>
  <c r="M25" i="22"/>
  <c r="J25" i="22"/>
  <c r="L25" i="22"/>
  <c r="K25" i="22"/>
  <c r="I25" i="22"/>
  <c r="H25" i="22"/>
  <c r="F25" i="22"/>
  <c r="G25" i="22"/>
  <c r="F25" i="20"/>
  <c r="B25" i="20"/>
  <c r="C25" i="20"/>
  <c r="A26" i="22"/>
  <c r="V26" i="22" s="1"/>
  <c r="E25" i="22"/>
  <c r="D25" i="22"/>
  <c r="C25" i="22"/>
  <c r="E25" i="20"/>
  <c r="D25" i="20"/>
  <c r="A26" i="20"/>
  <c r="G27" i="29" l="1"/>
  <c r="F27" i="29"/>
  <c r="O27" i="29"/>
  <c r="K27" i="29"/>
  <c r="C27" i="29"/>
  <c r="I27" i="29"/>
  <c r="J27" i="29"/>
  <c r="H27" i="29"/>
  <c r="A28" i="29"/>
  <c r="E27" i="29"/>
  <c r="N27" i="29"/>
  <c r="D27" i="29"/>
  <c r="M27" i="29"/>
  <c r="B27" i="29"/>
  <c r="L27" i="29"/>
  <c r="R26" i="26"/>
  <c r="S26" i="26"/>
  <c r="T26" i="26"/>
  <c r="F28" i="28"/>
  <c r="G28" i="28"/>
  <c r="O28" i="28"/>
  <c r="N28" i="28"/>
  <c r="A29" i="28"/>
  <c r="M28" i="28"/>
  <c r="E28" i="28"/>
  <c r="L28" i="28"/>
  <c r="D28" i="28"/>
  <c r="K28" i="28"/>
  <c r="C28" i="28"/>
  <c r="J28" i="28"/>
  <c r="B28" i="28"/>
  <c r="I28" i="28"/>
  <c r="H28" i="28"/>
  <c r="O27" i="26"/>
  <c r="P27" i="26"/>
  <c r="N27" i="26"/>
  <c r="M27" i="26"/>
  <c r="J27" i="26"/>
  <c r="L27" i="26"/>
  <c r="K27" i="26"/>
  <c r="H27" i="26"/>
  <c r="I27" i="26"/>
  <c r="F27" i="26"/>
  <c r="Q27" i="26" s="1"/>
  <c r="G27" i="26"/>
  <c r="E27" i="26"/>
  <c r="D27" i="26"/>
  <c r="C27" i="26"/>
  <c r="A28" i="26"/>
  <c r="B27" i="26"/>
  <c r="P26" i="22"/>
  <c r="O26" i="22"/>
  <c r="N26" i="22"/>
  <c r="L26" i="22"/>
  <c r="M26" i="22"/>
  <c r="K26" i="22"/>
  <c r="I26" i="22"/>
  <c r="J26" i="22"/>
  <c r="H26" i="22"/>
  <c r="F26" i="22"/>
  <c r="G26" i="22"/>
  <c r="F26" i="20"/>
  <c r="B26" i="20"/>
  <c r="C26" i="20"/>
  <c r="A27" i="22"/>
  <c r="V27" i="22" s="1"/>
  <c r="C26" i="22"/>
  <c r="D26" i="22"/>
  <c r="E26" i="22"/>
  <c r="E26" i="20"/>
  <c r="D26" i="20"/>
  <c r="A27" i="20"/>
  <c r="G28" i="29" l="1"/>
  <c r="F28" i="29"/>
  <c r="A29" i="29"/>
  <c r="H28" i="29"/>
  <c r="L28" i="29"/>
  <c r="D28" i="29"/>
  <c r="K28" i="29"/>
  <c r="C28" i="29"/>
  <c r="J28" i="29"/>
  <c r="B28" i="29"/>
  <c r="I28" i="29"/>
  <c r="E28" i="29"/>
  <c r="O28" i="29"/>
  <c r="N28" i="29"/>
  <c r="M28" i="29"/>
  <c r="R27" i="26"/>
  <c r="T27" i="26"/>
  <c r="S27" i="26"/>
  <c r="F29" i="28"/>
  <c r="G29" i="28"/>
  <c r="K29" i="28"/>
  <c r="C29" i="28"/>
  <c r="J29" i="28"/>
  <c r="B29" i="28"/>
  <c r="I29" i="28"/>
  <c r="H29" i="28"/>
  <c r="O29" i="28"/>
  <c r="N29" i="28"/>
  <c r="A30" i="28"/>
  <c r="M29" i="28"/>
  <c r="E29" i="28"/>
  <c r="L29" i="28"/>
  <c r="D29" i="28"/>
  <c r="P28" i="26"/>
  <c r="N28" i="26"/>
  <c r="O28" i="26"/>
  <c r="M28" i="26"/>
  <c r="J28" i="26"/>
  <c r="I28" i="26"/>
  <c r="L28" i="26"/>
  <c r="K28" i="26"/>
  <c r="H28" i="26"/>
  <c r="G28" i="26"/>
  <c r="F28" i="26"/>
  <c r="Q28" i="26" s="1"/>
  <c r="D28" i="26"/>
  <c r="C28" i="26"/>
  <c r="A29" i="26"/>
  <c r="B28" i="26"/>
  <c r="E28" i="26"/>
  <c r="P27" i="22"/>
  <c r="O27" i="22"/>
  <c r="N27" i="22"/>
  <c r="M27" i="22"/>
  <c r="L27" i="22"/>
  <c r="K27" i="22"/>
  <c r="J27" i="22"/>
  <c r="H27" i="22"/>
  <c r="I27" i="22"/>
  <c r="G27" i="22"/>
  <c r="F27" i="22"/>
  <c r="F27" i="20"/>
  <c r="C27" i="20"/>
  <c r="B27" i="20"/>
  <c r="E27" i="22"/>
  <c r="C27" i="22"/>
  <c r="A28" i="22"/>
  <c r="V28" i="22" s="1"/>
  <c r="D27" i="22"/>
  <c r="E27" i="20"/>
  <c r="D27" i="20"/>
  <c r="A28" i="20"/>
  <c r="G29" i="29" l="1"/>
  <c r="F29" i="29"/>
  <c r="R28" i="26"/>
  <c r="I29" i="29"/>
  <c r="M29" i="29"/>
  <c r="E29" i="29"/>
  <c r="L29" i="29"/>
  <c r="D29" i="29"/>
  <c r="K29" i="29"/>
  <c r="C29" i="29"/>
  <c r="J29" i="29"/>
  <c r="H29" i="29"/>
  <c r="B29" i="29"/>
  <c r="A30" i="29"/>
  <c r="O29" i="29"/>
  <c r="N29" i="29"/>
  <c r="S28" i="26"/>
  <c r="T28" i="26"/>
  <c r="G30" i="28"/>
  <c r="F30" i="28"/>
  <c r="O30" i="28"/>
  <c r="N30" i="28"/>
  <c r="A31" i="28"/>
  <c r="M30" i="28"/>
  <c r="E30" i="28"/>
  <c r="L30" i="28"/>
  <c r="D30" i="28"/>
  <c r="K30" i="28"/>
  <c r="C30" i="28"/>
  <c r="J30" i="28"/>
  <c r="B30" i="28"/>
  <c r="I30" i="28"/>
  <c r="H30" i="28"/>
  <c r="O29" i="26"/>
  <c r="P29" i="26"/>
  <c r="N29" i="26"/>
  <c r="M29" i="26"/>
  <c r="K29" i="26"/>
  <c r="I29" i="26"/>
  <c r="L29" i="26"/>
  <c r="J29" i="26"/>
  <c r="G29" i="26"/>
  <c r="H29" i="26"/>
  <c r="F29" i="26"/>
  <c r="Q29" i="26" s="1"/>
  <c r="C29" i="26"/>
  <c r="A30" i="26"/>
  <c r="E29" i="26"/>
  <c r="D29" i="26"/>
  <c r="B29" i="26"/>
  <c r="P28" i="22"/>
  <c r="O28" i="22"/>
  <c r="N28" i="22"/>
  <c r="L28" i="22"/>
  <c r="M28" i="22"/>
  <c r="K28" i="22"/>
  <c r="G28" i="22"/>
  <c r="J28" i="22"/>
  <c r="H28" i="22"/>
  <c r="I28" i="22"/>
  <c r="F28" i="22"/>
  <c r="F28" i="20"/>
  <c r="C28" i="20"/>
  <c r="B28" i="20"/>
  <c r="C28" i="22"/>
  <c r="A29" i="22"/>
  <c r="V29" i="22" s="1"/>
  <c r="E28" i="22"/>
  <c r="D28" i="22"/>
  <c r="E28" i="20"/>
  <c r="D28" i="20"/>
  <c r="A29" i="20"/>
  <c r="F30" i="29" l="1"/>
  <c r="G30" i="29"/>
  <c r="J30" i="29"/>
  <c r="B30" i="29"/>
  <c r="N30" i="29"/>
  <c r="M30" i="29"/>
  <c r="E30" i="29"/>
  <c r="L30" i="29"/>
  <c r="D30" i="29"/>
  <c r="K30" i="29"/>
  <c r="I30" i="29"/>
  <c r="H30" i="29"/>
  <c r="C30" i="29"/>
  <c r="A31" i="29"/>
  <c r="O30" i="29"/>
  <c r="R29" i="26"/>
  <c r="S29" i="26"/>
  <c r="T29" i="26"/>
  <c r="G31" i="28"/>
  <c r="F31" i="28"/>
  <c r="K31" i="28"/>
  <c r="C31" i="28"/>
  <c r="J31" i="28"/>
  <c r="B31" i="28"/>
  <c r="I31" i="28"/>
  <c r="H31" i="28"/>
  <c r="O31" i="28"/>
  <c r="N31" i="28"/>
  <c r="A32" i="28"/>
  <c r="M31" i="28"/>
  <c r="E31" i="28"/>
  <c r="L31" i="28"/>
  <c r="D31" i="28"/>
  <c r="P30" i="26"/>
  <c r="O30" i="26"/>
  <c r="N30" i="26"/>
  <c r="M30" i="26"/>
  <c r="L30" i="26"/>
  <c r="K30" i="26"/>
  <c r="I30" i="26"/>
  <c r="G30" i="26"/>
  <c r="J30" i="26"/>
  <c r="F30" i="26"/>
  <c r="Q30" i="26" s="1"/>
  <c r="H30" i="26"/>
  <c r="A31" i="26"/>
  <c r="B30" i="26"/>
  <c r="E30" i="26"/>
  <c r="D30" i="26"/>
  <c r="C30" i="26"/>
  <c r="P29" i="22"/>
  <c r="N29" i="22"/>
  <c r="M29" i="22"/>
  <c r="O29" i="22"/>
  <c r="L29" i="22"/>
  <c r="K29" i="22"/>
  <c r="J29" i="22"/>
  <c r="I29" i="22"/>
  <c r="G29" i="22"/>
  <c r="H29" i="22"/>
  <c r="F29" i="22"/>
  <c r="F29" i="20"/>
  <c r="C29" i="20"/>
  <c r="B29" i="20"/>
  <c r="E29" i="22"/>
  <c r="A30" i="22"/>
  <c r="V30" i="22" s="1"/>
  <c r="D29" i="22"/>
  <c r="C29" i="22"/>
  <c r="E29" i="20"/>
  <c r="D29" i="20"/>
  <c r="A30" i="20"/>
  <c r="F31" i="29" l="1"/>
  <c r="G31" i="29"/>
  <c r="K31" i="29"/>
  <c r="C31" i="29"/>
  <c r="O31" i="29"/>
  <c r="N31" i="29"/>
  <c r="M31" i="29"/>
  <c r="E31" i="29"/>
  <c r="L31" i="29"/>
  <c r="J31" i="29"/>
  <c r="I31" i="29"/>
  <c r="H31" i="29"/>
  <c r="D31" i="29"/>
  <c r="B31" i="29"/>
  <c r="A32" i="29"/>
  <c r="S30" i="26"/>
  <c r="T30" i="26"/>
  <c r="R30" i="26"/>
  <c r="G32" i="28"/>
  <c r="F32" i="28"/>
  <c r="O32" i="28"/>
  <c r="N32" i="28"/>
  <c r="A33" i="28"/>
  <c r="M32" i="28"/>
  <c r="E32" i="28"/>
  <c r="L32" i="28"/>
  <c r="D32" i="28"/>
  <c r="K32" i="28"/>
  <c r="C32" i="28"/>
  <c r="J32" i="28"/>
  <c r="B32" i="28"/>
  <c r="I32" i="28"/>
  <c r="H32" i="28"/>
  <c r="O31" i="26"/>
  <c r="P31" i="26"/>
  <c r="N31" i="26"/>
  <c r="M31" i="26"/>
  <c r="L31" i="26"/>
  <c r="K31" i="26"/>
  <c r="J31" i="26"/>
  <c r="I31" i="26"/>
  <c r="G31" i="26"/>
  <c r="H31" i="26"/>
  <c r="F31" i="26"/>
  <c r="Q31" i="26" s="1"/>
  <c r="E31" i="26"/>
  <c r="D31" i="26"/>
  <c r="C31" i="26"/>
  <c r="A32" i="26"/>
  <c r="B31" i="26"/>
  <c r="P30" i="22"/>
  <c r="O30" i="22"/>
  <c r="N30" i="22"/>
  <c r="M30" i="22"/>
  <c r="L30" i="22"/>
  <c r="K30" i="22"/>
  <c r="J30" i="22"/>
  <c r="I30" i="22"/>
  <c r="G30" i="22"/>
  <c r="H30" i="22"/>
  <c r="F30" i="22"/>
  <c r="F30" i="20"/>
  <c r="B30" i="20"/>
  <c r="C30" i="20"/>
  <c r="A31" i="22"/>
  <c r="V31" i="22" s="1"/>
  <c r="C30" i="22"/>
  <c r="E30" i="22"/>
  <c r="D30" i="22"/>
  <c r="E30" i="20"/>
  <c r="D30" i="20"/>
  <c r="A31" i="20"/>
  <c r="F32" i="29" l="1"/>
  <c r="G32" i="29"/>
  <c r="S31" i="26"/>
  <c r="M32" i="29"/>
  <c r="L32" i="29"/>
  <c r="D32" i="29"/>
  <c r="I32" i="29"/>
  <c r="A33" i="29"/>
  <c r="H32" i="29"/>
  <c r="O32" i="29"/>
  <c r="N32" i="29"/>
  <c r="K32" i="29"/>
  <c r="J32" i="29"/>
  <c r="E32" i="29"/>
  <c r="C32" i="29"/>
  <c r="B32" i="29"/>
  <c r="R31" i="26"/>
  <c r="T31" i="26"/>
  <c r="G33" i="28"/>
  <c r="F33" i="28"/>
  <c r="K33" i="28"/>
  <c r="C33" i="28"/>
  <c r="J33" i="28"/>
  <c r="B33" i="28"/>
  <c r="I33" i="28"/>
  <c r="H33" i="28"/>
  <c r="O33" i="28"/>
  <c r="N33" i="28"/>
  <c r="A34" i="28"/>
  <c r="M33" i="28"/>
  <c r="E33" i="28"/>
  <c r="L33" i="28"/>
  <c r="D33" i="28"/>
  <c r="P32" i="26"/>
  <c r="O32" i="26"/>
  <c r="N32" i="26"/>
  <c r="M32" i="26"/>
  <c r="K32" i="26"/>
  <c r="J32" i="26"/>
  <c r="I32" i="26"/>
  <c r="L32" i="26"/>
  <c r="H32" i="26"/>
  <c r="F32" i="26"/>
  <c r="Q32" i="26" s="1"/>
  <c r="G32" i="26"/>
  <c r="E32" i="26"/>
  <c r="D32" i="26"/>
  <c r="C32" i="26"/>
  <c r="A33" i="26"/>
  <c r="B32" i="26"/>
  <c r="P31" i="22"/>
  <c r="O31" i="22"/>
  <c r="N31" i="22"/>
  <c r="M31" i="22"/>
  <c r="J31" i="22"/>
  <c r="L31" i="22"/>
  <c r="K31" i="22"/>
  <c r="H31" i="22"/>
  <c r="I31" i="22"/>
  <c r="G31" i="22"/>
  <c r="F31" i="22"/>
  <c r="F31" i="20"/>
  <c r="C31" i="20"/>
  <c r="B31" i="20"/>
  <c r="E31" i="22"/>
  <c r="C31" i="22"/>
  <c r="D31" i="22"/>
  <c r="A32" i="22"/>
  <c r="V32" i="22" s="1"/>
  <c r="E31" i="20"/>
  <c r="D31" i="20"/>
  <c r="A32" i="20"/>
  <c r="F33" i="29" l="1"/>
  <c r="G33" i="29"/>
  <c r="S32" i="26"/>
  <c r="R32" i="26"/>
  <c r="N33" i="29"/>
  <c r="M33" i="29"/>
  <c r="E33" i="29"/>
  <c r="L33" i="29"/>
  <c r="K33" i="29"/>
  <c r="J33" i="29"/>
  <c r="B33" i="29"/>
  <c r="I33" i="29"/>
  <c r="A34" i="29"/>
  <c r="H33" i="29"/>
  <c r="O33" i="29"/>
  <c r="D33" i="29"/>
  <c r="C33" i="29"/>
  <c r="T32" i="26"/>
  <c r="G34" i="28"/>
  <c r="F34" i="28"/>
  <c r="O34" i="28"/>
  <c r="N34" i="28"/>
  <c r="A35" i="28"/>
  <c r="M34" i="28"/>
  <c r="E34" i="28"/>
  <c r="L34" i="28"/>
  <c r="D34" i="28"/>
  <c r="K34" i="28"/>
  <c r="C34" i="28"/>
  <c r="J34" i="28"/>
  <c r="B34" i="28"/>
  <c r="I34" i="28"/>
  <c r="H34" i="28"/>
  <c r="O33" i="26"/>
  <c r="P33" i="26"/>
  <c r="N33" i="26"/>
  <c r="M33" i="26"/>
  <c r="K33" i="26"/>
  <c r="L33" i="26"/>
  <c r="J33" i="26"/>
  <c r="I33" i="26"/>
  <c r="H33" i="26"/>
  <c r="G33" i="26"/>
  <c r="F33" i="26"/>
  <c r="Q33" i="26" s="1"/>
  <c r="E33" i="26"/>
  <c r="D33" i="26"/>
  <c r="C33" i="26"/>
  <c r="A34" i="26"/>
  <c r="B33" i="26"/>
  <c r="P32" i="22"/>
  <c r="O32" i="22"/>
  <c r="N32" i="22"/>
  <c r="M32" i="22"/>
  <c r="L32" i="22"/>
  <c r="J32" i="22"/>
  <c r="K32" i="22"/>
  <c r="H32" i="22"/>
  <c r="I32" i="22"/>
  <c r="G32" i="22"/>
  <c r="F32" i="22"/>
  <c r="F32" i="20"/>
  <c r="B32" i="20"/>
  <c r="C32" i="20"/>
  <c r="C32" i="22"/>
  <c r="A33" i="22"/>
  <c r="V33" i="22" s="1"/>
  <c r="E32" i="22"/>
  <c r="D32" i="22"/>
  <c r="E32" i="20"/>
  <c r="D32" i="20"/>
  <c r="A33" i="20"/>
  <c r="F34" i="29" l="1"/>
  <c r="G34" i="29"/>
  <c r="O34" i="29"/>
  <c r="N34" i="29"/>
  <c r="M34" i="29"/>
  <c r="E34" i="29"/>
  <c r="L34" i="29"/>
  <c r="D34" i="29"/>
  <c r="K34" i="29"/>
  <c r="C34" i="29"/>
  <c r="J34" i="29"/>
  <c r="B34" i="29"/>
  <c r="I34" i="29"/>
  <c r="A35" i="29"/>
  <c r="H34" i="29"/>
  <c r="R33" i="26"/>
  <c r="S33" i="26"/>
  <c r="T33" i="26"/>
  <c r="G35" i="28"/>
  <c r="F35" i="28"/>
  <c r="K35" i="28"/>
  <c r="C35" i="28"/>
  <c r="J35" i="28"/>
  <c r="B35" i="28"/>
  <c r="I35" i="28"/>
  <c r="H35" i="28"/>
  <c r="O35" i="28"/>
  <c r="N35" i="28"/>
  <c r="A36" i="28"/>
  <c r="M35" i="28"/>
  <c r="E35" i="28"/>
  <c r="L35" i="28"/>
  <c r="D35" i="28"/>
  <c r="P34" i="26"/>
  <c r="N34" i="26"/>
  <c r="M34" i="26"/>
  <c r="O34" i="26"/>
  <c r="L34" i="26"/>
  <c r="K34" i="26"/>
  <c r="J34" i="26"/>
  <c r="I34" i="26"/>
  <c r="H34" i="26"/>
  <c r="F34" i="26"/>
  <c r="Q34" i="26" s="1"/>
  <c r="G34" i="26"/>
  <c r="D34" i="26"/>
  <c r="C34" i="26"/>
  <c r="A35" i="26"/>
  <c r="B34" i="26"/>
  <c r="E34" i="26"/>
  <c r="P33" i="22"/>
  <c r="O33" i="22"/>
  <c r="N33" i="22"/>
  <c r="M33" i="22"/>
  <c r="L33" i="22"/>
  <c r="J33" i="22"/>
  <c r="K33" i="22"/>
  <c r="I33" i="22"/>
  <c r="H33" i="22"/>
  <c r="F33" i="22"/>
  <c r="G33" i="22"/>
  <c r="F33" i="20"/>
  <c r="B33" i="20"/>
  <c r="C33" i="20"/>
  <c r="E33" i="22"/>
  <c r="D33" i="22"/>
  <c r="A34" i="22"/>
  <c r="V34" i="22" s="1"/>
  <c r="C33" i="22"/>
  <c r="E33" i="20"/>
  <c r="D33" i="20"/>
  <c r="A34" i="20"/>
  <c r="G35" i="29" l="1"/>
  <c r="F35" i="29"/>
  <c r="A36" i="29"/>
  <c r="H35" i="29"/>
  <c r="O35" i="29"/>
  <c r="N35" i="29"/>
  <c r="M35" i="29"/>
  <c r="E35" i="29"/>
  <c r="L35" i="29"/>
  <c r="D35" i="29"/>
  <c r="K35" i="29"/>
  <c r="C35" i="29"/>
  <c r="J35" i="29"/>
  <c r="B35" i="29"/>
  <c r="I35" i="29"/>
  <c r="R34" i="26"/>
  <c r="S34" i="26"/>
  <c r="T34" i="26"/>
  <c r="F36" i="28"/>
  <c r="G36" i="28"/>
  <c r="O36" i="28"/>
  <c r="N36" i="28"/>
  <c r="A37" i="28"/>
  <c r="M36" i="28"/>
  <c r="E36" i="28"/>
  <c r="L36" i="28"/>
  <c r="D36" i="28"/>
  <c r="K36" i="28"/>
  <c r="C36" i="28"/>
  <c r="J36" i="28"/>
  <c r="B36" i="28"/>
  <c r="I36" i="28"/>
  <c r="H36" i="28"/>
  <c r="O35" i="26"/>
  <c r="P35" i="26"/>
  <c r="M35" i="26"/>
  <c r="N35" i="26"/>
  <c r="J35" i="26"/>
  <c r="L35" i="26"/>
  <c r="K35" i="26"/>
  <c r="H35" i="26"/>
  <c r="I35" i="26"/>
  <c r="F35" i="26"/>
  <c r="Q35" i="26" s="1"/>
  <c r="G35" i="26"/>
  <c r="E35" i="26"/>
  <c r="D35" i="26"/>
  <c r="C35" i="26"/>
  <c r="A36" i="26"/>
  <c r="B35" i="26"/>
  <c r="P34" i="22"/>
  <c r="O34" i="22"/>
  <c r="N34" i="22"/>
  <c r="M34" i="22"/>
  <c r="L34" i="22"/>
  <c r="K34" i="22"/>
  <c r="I34" i="22"/>
  <c r="H34" i="22"/>
  <c r="J34" i="22"/>
  <c r="G34" i="22"/>
  <c r="F34" i="22"/>
  <c r="F34" i="20"/>
  <c r="B34" i="20"/>
  <c r="C34" i="20"/>
  <c r="A35" i="22"/>
  <c r="V35" i="22" s="1"/>
  <c r="C34" i="22"/>
  <c r="D34" i="22"/>
  <c r="E34" i="22"/>
  <c r="E34" i="20"/>
  <c r="D34" i="20"/>
  <c r="A35" i="20"/>
  <c r="G36" i="29" l="1"/>
  <c r="F36" i="29"/>
  <c r="R35" i="26"/>
  <c r="I36" i="29"/>
  <c r="A37" i="29"/>
  <c r="H36" i="29"/>
  <c r="O36" i="29"/>
  <c r="N36" i="29"/>
  <c r="M36" i="29"/>
  <c r="E36" i="29"/>
  <c r="L36" i="29"/>
  <c r="D36" i="29"/>
  <c r="K36" i="29"/>
  <c r="C36" i="29"/>
  <c r="J36" i="29"/>
  <c r="B36" i="29"/>
  <c r="S35" i="26"/>
  <c r="T35" i="26"/>
  <c r="F37" i="28"/>
  <c r="G37" i="28"/>
  <c r="K37" i="28"/>
  <c r="C37" i="28"/>
  <c r="J37" i="28"/>
  <c r="B37" i="28"/>
  <c r="I37" i="28"/>
  <c r="H37" i="28"/>
  <c r="O37" i="28"/>
  <c r="N37" i="28"/>
  <c r="A38" i="28"/>
  <c r="M37" i="28"/>
  <c r="E37" i="28"/>
  <c r="L37" i="28"/>
  <c r="D37" i="28"/>
  <c r="P36" i="26"/>
  <c r="N36" i="26"/>
  <c r="O36" i="26"/>
  <c r="M36" i="26"/>
  <c r="J36" i="26"/>
  <c r="L36" i="26"/>
  <c r="I36" i="26"/>
  <c r="K36" i="26"/>
  <c r="H36" i="26"/>
  <c r="G36" i="26"/>
  <c r="F36" i="26"/>
  <c r="Q36" i="26" s="1"/>
  <c r="D36" i="26"/>
  <c r="A37" i="26"/>
  <c r="B36" i="26"/>
  <c r="E36" i="26"/>
  <c r="C36" i="26"/>
  <c r="P35" i="22"/>
  <c r="N35" i="22"/>
  <c r="O35" i="22"/>
  <c r="M35" i="22"/>
  <c r="L35" i="22"/>
  <c r="K35" i="22"/>
  <c r="J35" i="22"/>
  <c r="I35" i="22"/>
  <c r="H35" i="22"/>
  <c r="G35" i="22"/>
  <c r="F35" i="22"/>
  <c r="F35" i="20"/>
  <c r="B35" i="20"/>
  <c r="C35" i="20"/>
  <c r="E35" i="22"/>
  <c r="C35" i="22"/>
  <c r="A36" i="22"/>
  <c r="V36" i="22" s="1"/>
  <c r="D35" i="22"/>
  <c r="E35" i="20"/>
  <c r="D35" i="20"/>
  <c r="A36" i="20"/>
  <c r="G37" i="29" l="1"/>
  <c r="F37" i="29"/>
  <c r="R36" i="26"/>
  <c r="J37" i="29"/>
  <c r="B37" i="29"/>
  <c r="I37" i="29"/>
  <c r="A38" i="29"/>
  <c r="H37" i="29"/>
  <c r="O37" i="29"/>
  <c r="N37" i="29"/>
  <c r="M37" i="29"/>
  <c r="E37" i="29"/>
  <c r="L37" i="29"/>
  <c r="D37" i="29"/>
  <c r="K37" i="29"/>
  <c r="C37" i="29"/>
  <c r="T36" i="26"/>
  <c r="S36" i="26"/>
  <c r="F38" i="28"/>
  <c r="G38" i="28"/>
  <c r="O38" i="28"/>
  <c r="N38" i="28"/>
  <c r="A39" i="28"/>
  <c r="M38" i="28"/>
  <c r="E38" i="28"/>
  <c r="L38" i="28"/>
  <c r="D38" i="28"/>
  <c r="K38" i="28"/>
  <c r="C38" i="28"/>
  <c r="J38" i="28"/>
  <c r="B38" i="28"/>
  <c r="I38" i="28"/>
  <c r="H38" i="28"/>
  <c r="O37" i="26"/>
  <c r="P37" i="26"/>
  <c r="K37" i="26"/>
  <c r="M37" i="26"/>
  <c r="N37" i="26"/>
  <c r="L37" i="26"/>
  <c r="I37" i="26"/>
  <c r="J37" i="26"/>
  <c r="G37" i="26"/>
  <c r="H37" i="26"/>
  <c r="F37" i="26"/>
  <c r="Q37" i="26" s="1"/>
  <c r="C37" i="26"/>
  <c r="A38" i="26"/>
  <c r="B37" i="26"/>
  <c r="E37" i="26"/>
  <c r="D37" i="26"/>
  <c r="P36" i="22"/>
  <c r="N36" i="22"/>
  <c r="O36" i="22"/>
  <c r="L36" i="22"/>
  <c r="M36" i="22"/>
  <c r="K36" i="22"/>
  <c r="J36" i="22"/>
  <c r="G36" i="22"/>
  <c r="I36" i="22"/>
  <c r="H36" i="22"/>
  <c r="F36" i="22"/>
  <c r="F36" i="20"/>
  <c r="C36" i="20"/>
  <c r="B36" i="20"/>
  <c r="C36" i="22"/>
  <c r="A37" i="22"/>
  <c r="V37" i="22" s="1"/>
  <c r="E36" i="22"/>
  <c r="D36" i="22"/>
  <c r="E36" i="20"/>
  <c r="D36" i="20"/>
  <c r="A37" i="20"/>
  <c r="F38" i="29" l="1"/>
  <c r="G38" i="29"/>
  <c r="K38" i="29"/>
  <c r="C38" i="29"/>
  <c r="J38" i="29"/>
  <c r="B38" i="29"/>
  <c r="I38" i="29"/>
  <c r="A39" i="29"/>
  <c r="H38" i="29"/>
  <c r="O38" i="29"/>
  <c r="N38" i="29"/>
  <c r="M38" i="29"/>
  <c r="E38" i="29"/>
  <c r="L38" i="29"/>
  <c r="D38" i="29"/>
  <c r="R37" i="26"/>
  <c r="S37" i="26"/>
  <c r="T37" i="26"/>
  <c r="G39" i="28"/>
  <c r="F39" i="28"/>
  <c r="K39" i="28"/>
  <c r="C39" i="28"/>
  <c r="J39" i="28"/>
  <c r="B39" i="28"/>
  <c r="I39" i="28"/>
  <c r="H39" i="28"/>
  <c r="O39" i="28"/>
  <c r="N39" i="28"/>
  <c r="A40" i="28"/>
  <c r="M39" i="28"/>
  <c r="E39" i="28"/>
  <c r="L39" i="28"/>
  <c r="D39" i="28"/>
  <c r="P38" i="26"/>
  <c r="O38" i="26"/>
  <c r="N38" i="26"/>
  <c r="M38" i="26"/>
  <c r="L38" i="26"/>
  <c r="I38" i="26"/>
  <c r="J38" i="26"/>
  <c r="G38" i="26"/>
  <c r="F38" i="26"/>
  <c r="Q38" i="26" s="1"/>
  <c r="K38" i="26"/>
  <c r="H38" i="26"/>
  <c r="A39" i="26"/>
  <c r="B38" i="26"/>
  <c r="E38" i="26"/>
  <c r="D38" i="26"/>
  <c r="C38" i="26"/>
  <c r="P37" i="22"/>
  <c r="O37" i="22"/>
  <c r="N37" i="22"/>
  <c r="M37" i="22"/>
  <c r="L37" i="22"/>
  <c r="K37" i="22"/>
  <c r="J37" i="22"/>
  <c r="I37" i="22"/>
  <c r="G37" i="22"/>
  <c r="H37" i="22"/>
  <c r="F37" i="22"/>
  <c r="F37" i="20"/>
  <c r="B37" i="20"/>
  <c r="C37" i="20"/>
  <c r="E37" i="22"/>
  <c r="A38" i="22"/>
  <c r="V38" i="22" s="1"/>
  <c r="C37" i="22"/>
  <c r="D37" i="22"/>
  <c r="E37" i="20"/>
  <c r="D37" i="20"/>
  <c r="A38" i="20"/>
  <c r="F39" i="29" l="1"/>
  <c r="G39" i="29"/>
  <c r="L39" i="29"/>
  <c r="D39" i="29"/>
  <c r="K39" i="29"/>
  <c r="C39" i="29"/>
  <c r="J39" i="29"/>
  <c r="B39" i="29"/>
  <c r="I39" i="29"/>
  <c r="A40" i="29"/>
  <c r="H39" i="29"/>
  <c r="O39" i="29"/>
  <c r="N39" i="29"/>
  <c r="M39" i="29"/>
  <c r="E39" i="29"/>
  <c r="R38" i="26"/>
  <c r="S38" i="26"/>
  <c r="T38" i="26"/>
  <c r="G40" i="28"/>
  <c r="F40" i="28"/>
  <c r="O40" i="28"/>
  <c r="N40" i="28"/>
  <c r="A41" i="28"/>
  <c r="M40" i="28"/>
  <c r="E40" i="28"/>
  <c r="L40" i="28"/>
  <c r="D40" i="28"/>
  <c r="K40" i="28"/>
  <c r="C40" i="28"/>
  <c r="J40" i="28"/>
  <c r="B40" i="28"/>
  <c r="I40" i="28"/>
  <c r="H40" i="28"/>
  <c r="O39" i="26"/>
  <c r="P39" i="26"/>
  <c r="N39" i="26"/>
  <c r="L39" i="26"/>
  <c r="M39" i="26"/>
  <c r="J39" i="26"/>
  <c r="K39" i="26"/>
  <c r="I39" i="26"/>
  <c r="G39" i="26"/>
  <c r="H39" i="26"/>
  <c r="F39" i="26"/>
  <c r="Q39" i="26" s="1"/>
  <c r="E39" i="26"/>
  <c r="D39" i="26"/>
  <c r="C39" i="26"/>
  <c r="A40" i="26"/>
  <c r="B39" i="26"/>
  <c r="P38" i="22"/>
  <c r="O38" i="22"/>
  <c r="N38" i="22"/>
  <c r="L38" i="22"/>
  <c r="M38" i="22"/>
  <c r="K38" i="22"/>
  <c r="J38" i="22"/>
  <c r="I38" i="22"/>
  <c r="G38" i="22"/>
  <c r="H38" i="22"/>
  <c r="F38" i="22"/>
  <c r="F38" i="20"/>
  <c r="B38" i="20"/>
  <c r="C38" i="20"/>
  <c r="A39" i="22"/>
  <c r="V39" i="22" s="1"/>
  <c r="C38" i="22"/>
  <c r="D38" i="22"/>
  <c r="E38" i="22"/>
  <c r="D38" i="20"/>
  <c r="E38" i="20"/>
  <c r="A39" i="20"/>
  <c r="F40" i="29" l="1"/>
  <c r="G40" i="29"/>
  <c r="M40" i="29"/>
  <c r="E40" i="29"/>
  <c r="L40" i="29"/>
  <c r="D40" i="29"/>
  <c r="K40" i="29"/>
  <c r="C40" i="29"/>
  <c r="J40" i="29"/>
  <c r="B40" i="29"/>
  <c r="I40" i="29"/>
  <c r="A41" i="29"/>
  <c r="H40" i="29"/>
  <c r="O40" i="29"/>
  <c r="N40" i="29"/>
  <c r="R39" i="26"/>
  <c r="S39" i="26"/>
  <c r="T39" i="26"/>
  <c r="G41" i="28"/>
  <c r="F41" i="28"/>
  <c r="K41" i="28"/>
  <c r="C41" i="28"/>
  <c r="J41" i="28"/>
  <c r="B41" i="28"/>
  <c r="I41" i="28"/>
  <c r="H41" i="28"/>
  <c r="O41" i="28"/>
  <c r="N41" i="28"/>
  <c r="A42" i="28"/>
  <c r="M41" i="28"/>
  <c r="E41" i="28"/>
  <c r="L41" i="28"/>
  <c r="D41" i="28"/>
  <c r="P40" i="26"/>
  <c r="N40" i="26"/>
  <c r="M40" i="26"/>
  <c r="O40" i="26"/>
  <c r="K40" i="26"/>
  <c r="L40" i="26"/>
  <c r="I40" i="26"/>
  <c r="J40" i="26"/>
  <c r="H40" i="26"/>
  <c r="F40" i="26"/>
  <c r="Q40" i="26" s="1"/>
  <c r="G40" i="26"/>
  <c r="E40" i="26"/>
  <c r="D40" i="26"/>
  <c r="C40" i="26"/>
  <c r="A41" i="26"/>
  <c r="B40" i="26"/>
  <c r="P39" i="22"/>
  <c r="O39" i="22"/>
  <c r="N39" i="22"/>
  <c r="L39" i="22"/>
  <c r="M39" i="22"/>
  <c r="K39" i="22"/>
  <c r="I39" i="22"/>
  <c r="H39" i="22"/>
  <c r="J39" i="22"/>
  <c r="G39" i="22"/>
  <c r="F39" i="22"/>
  <c r="F39" i="20"/>
  <c r="C39" i="20"/>
  <c r="B39" i="20"/>
  <c r="E39" i="22"/>
  <c r="A40" i="22"/>
  <c r="V40" i="22" s="1"/>
  <c r="D39" i="22"/>
  <c r="C39" i="22"/>
  <c r="D39" i="20"/>
  <c r="E39" i="20"/>
  <c r="A40" i="20"/>
  <c r="F41" i="29" l="1"/>
  <c r="G41" i="29"/>
  <c r="R40" i="26"/>
  <c r="N41" i="29"/>
  <c r="M41" i="29"/>
  <c r="E41" i="29"/>
  <c r="L41" i="29"/>
  <c r="D41" i="29"/>
  <c r="K41" i="29"/>
  <c r="C41" i="29"/>
  <c r="J41" i="29"/>
  <c r="B41" i="29"/>
  <c r="I41" i="29"/>
  <c r="A42" i="29"/>
  <c r="H41" i="29"/>
  <c r="O41" i="29"/>
  <c r="T40" i="26"/>
  <c r="S40" i="26"/>
  <c r="G42" i="28"/>
  <c r="F42" i="28"/>
  <c r="O42" i="28"/>
  <c r="N42" i="28"/>
  <c r="A43" i="28"/>
  <c r="M42" i="28"/>
  <c r="E42" i="28"/>
  <c r="L42" i="28"/>
  <c r="D42" i="28"/>
  <c r="K42" i="28"/>
  <c r="C42" i="28"/>
  <c r="J42" i="28"/>
  <c r="B42" i="28"/>
  <c r="I42" i="28"/>
  <c r="H42" i="28"/>
  <c r="O41" i="26"/>
  <c r="P41" i="26"/>
  <c r="N41" i="26"/>
  <c r="M41" i="26"/>
  <c r="K41" i="26"/>
  <c r="I41" i="26"/>
  <c r="L41" i="26"/>
  <c r="J41" i="26"/>
  <c r="H41" i="26"/>
  <c r="F41" i="26"/>
  <c r="Q41" i="26" s="1"/>
  <c r="G41" i="26"/>
  <c r="R41" i="26" s="1"/>
  <c r="E41" i="26"/>
  <c r="D41" i="26"/>
  <c r="C41" i="26"/>
  <c r="A42" i="26"/>
  <c r="B41" i="26"/>
  <c r="P40" i="22"/>
  <c r="O40" i="22"/>
  <c r="N40" i="22"/>
  <c r="M40" i="22"/>
  <c r="L40" i="22"/>
  <c r="J40" i="22"/>
  <c r="K40" i="22"/>
  <c r="G40" i="22"/>
  <c r="H40" i="22"/>
  <c r="I40" i="22"/>
  <c r="F40" i="22"/>
  <c r="F40" i="20"/>
  <c r="C40" i="20"/>
  <c r="B40" i="20"/>
  <c r="C40" i="22"/>
  <c r="A41" i="22"/>
  <c r="V41" i="22" s="1"/>
  <c r="E40" i="22"/>
  <c r="D40" i="22"/>
  <c r="D40" i="20"/>
  <c r="E40" i="20"/>
  <c r="A41" i="20"/>
  <c r="F42" i="29" l="1"/>
  <c r="G42" i="29"/>
  <c r="O42" i="29"/>
  <c r="N42" i="29"/>
  <c r="M42" i="29"/>
  <c r="E42" i="29"/>
  <c r="L42" i="29"/>
  <c r="D42" i="29"/>
  <c r="K42" i="29"/>
  <c r="C42" i="29"/>
  <c r="J42" i="29"/>
  <c r="B42" i="29"/>
  <c r="I42" i="29"/>
  <c r="A43" i="29"/>
  <c r="H42" i="29"/>
  <c r="T41" i="26"/>
  <c r="S41" i="26"/>
  <c r="G43" i="28"/>
  <c r="F43" i="28"/>
  <c r="K43" i="28"/>
  <c r="C43" i="28"/>
  <c r="J43" i="28"/>
  <c r="B43" i="28"/>
  <c r="I43" i="28"/>
  <c r="H43" i="28"/>
  <c r="O43" i="28"/>
  <c r="N43" i="28"/>
  <c r="A44" i="28"/>
  <c r="M43" i="28"/>
  <c r="E43" i="28"/>
  <c r="L43" i="28"/>
  <c r="D43" i="28"/>
  <c r="P42" i="26"/>
  <c r="O42" i="26"/>
  <c r="N42" i="26"/>
  <c r="M42" i="26"/>
  <c r="L42" i="26"/>
  <c r="K42" i="26"/>
  <c r="I42" i="26"/>
  <c r="H42" i="26"/>
  <c r="F42" i="26"/>
  <c r="Q42" i="26" s="1"/>
  <c r="J42" i="26"/>
  <c r="G42" i="26"/>
  <c r="E42" i="26"/>
  <c r="D42" i="26"/>
  <c r="C42" i="26"/>
  <c r="A43" i="26"/>
  <c r="B42" i="26"/>
  <c r="P41" i="22"/>
  <c r="O41" i="22"/>
  <c r="N41" i="22"/>
  <c r="M41" i="22"/>
  <c r="J41" i="22"/>
  <c r="L41" i="22"/>
  <c r="K41" i="22"/>
  <c r="I41" i="22"/>
  <c r="H41" i="22"/>
  <c r="F41" i="22"/>
  <c r="G41" i="22"/>
  <c r="F41" i="20"/>
  <c r="C41" i="20"/>
  <c r="B41" i="20"/>
  <c r="E41" i="22"/>
  <c r="A42" i="22"/>
  <c r="V42" i="22" s="1"/>
  <c r="D41" i="22"/>
  <c r="C41" i="22"/>
  <c r="D41" i="20"/>
  <c r="E41" i="20"/>
  <c r="A42" i="20"/>
  <c r="G43" i="29" l="1"/>
  <c r="F43" i="29"/>
  <c r="R42" i="26"/>
  <c r="S42" i="26"/>
  <c r="A44" i="29"/>
  <c r="H43" i="29"/>
  <c r="O43" i="29"/>
  <c r="N43" i="29"/>
  <c r="M43" i="29"/>
  <c r="E43" i="29"/>
  <c r="L43" i="29"/>
  <c r="D43" i="29"/>
  <c r="K43" i="29"/>
  <c r="C43" i="29"/>
  <c r="J43" i="29"/>
  <c r="B43" i="29"/>
  <c r="I43" i="29"/>
  <c r="T42" i="26"/>
  <c r="F44" i="28"/>
  <c r="G44" i="28"/>
  <c r="O44" i="28"/>
  <c r="N44" i="28"/>
  <c r="A45" i="28"/>
  <c r="M44" i="28"/>
  <c r="E44" i="28"/>
  <c r="L44" i="28"/>
  <c r="D44" i="28"/>
  <c r="K44" i="28"/>
  <c r="C44" i="28"/>
  <c r="J44" i="28"/>
  <c r="B44" i="28"/>
  <c r="I44" i="28"/>
  <c r="H44" i="28"/>
  <c r="O43" i="26"/>
  <c r="P43" i="26"/>
  <c r="M43" i="26"/>
  <c r="N43" i="26"/>
  <c r="J43" i="26"/>
  <c r="S43" i="26" s="1"/>
  <c r="K43" i="26"/>
  <c r="L43" i="26"/>
  <c r="H43" i="26"/>
  <c r="F43" i="26"/>
  <c r="Q43" i="26" s="1"/>
  <c r="I43" i="26"/>
  <c r="G43" i="26"/>
  <c r="E43" i="26"/>
  <c r="D43" i="26"/>
  <c r="C43" i="26"/>
  <c r="A44" i="26"/>
  <c r="B43" i="26"/>
  <c r="P42" i="22"/>
  <c r="O42" i="22"/>
  <c r="N42" i="22"/>
  <c r="M42" i="22"/>
  <c r="L42" i="22"/>
  <c r="K42" i="22"/>
  <c r="I42" i="22"/>
  <c r="G42" i="22"/>
  <c r="J42" i="22"/>
  <c r="H42" i="22"/>
  <c r="F42" i="22"/>
  <c r="F42" i="20"/>
  <c r="B42" i="20"/>
  <c r="C42" i="20"/>
  <c r="A43" i="22"/>
  <c r="V43" i="22" s="1"/>
  <c r="E42" i="22"/>
  <c r="C42" i="22"/>
  <c r="D42" i="22"/>
  <c r="D42" i="20"/>
  <c r="E42" i="20"/>
  <c r="A43" i="20"/>
  <c r="G44" i="29" l="1"/>
  <c r="F44" i="29"/>
  <c r="R43" i="26"/>
  <c r="I44" i="29"/>
  <c r="A45" i="29"/>
  <c r="H44" i="29"/>
  <c r="O44" i="29"/>
  <c r="N44" i="29"/>
  <c r="M44" i="29"/>
  <c r="E44" i="29"/>
  <c r="L44" i="29"/>
  <c r="D44" i="29"/>
  <c r="K44" i="29"/>
  <c r="C44" i="29"/>
  <c r="J44" i="29"/>
  <c r="B44" i="29"/>
  <c r="T43" i="26"/>
  <c r="F45" i="28"/>
  <c r="G45" i="28"/>
  <c r="N45" i="28"/>
  <c r="K45" i="28"/>
  <c r="I45" i="28"/>
  <c r="O45" i="28"/>
  <c r="C45" i="28"/>
  <c r="M45" i="28"/>
  <c r="B45" i="28"/>
  <c r="L45" i="28"/>
  <c r="J45" i="28"/>
  <c r="A46" i="28"/>
  <c r="H45" i="28"/>
  <c r="E45" i="28"/>
  <c r="D45" i="28"/>
  <c r="P44" i="26"/>
  <c r="N44" i="26"/>
  <c r="M44" i="26"/>
  <c r="O44" i="26"/>
  <c r="J44" i="26"/>
  <c r="K44" i="26"/>
  <c r="L44" i="26"/>
  <c r="I44" i="26"/>
  <c r="H44" i="26"/>
  <c r="F44" i="26"/>
  <c r="Q44" i="26" s="1"/>
  <c r="G44" i="26"/>
  <c r="D44" i="26"/>
  <c r="C44" i="26"/>
  <c r="A45" i="26"/>
  <c r="B44" i="26"/>
  <c r="E44" i="26"/>
  <c r="P43" i="22"/>
  <c r="N43" i="22"/>
  <c r="O43" i="22"/>
  <c r="M43" i="22"/>
  <c r="L43" i="22"/>
  <c r="J43" i="22"/>
  <c r="K43" i="22"/>
  <c r="H43" i="22"/>
  <c r="I43" i="22"/>
  <c r="G43" i="22"/>
  <c r="F43" i="22"/>
  <c r="F43" i="20"/>
  <c r="B43" i="20"/>
  <c r="C43" i="20"/>
  <c r="A44" i="22"/>
  <c r="V44" i="22" s="1"/>
  <c r="E43" i="22"/>
  <c r="D43" i="22"/>
  <c r="C43" i="22"/>
  <c r="D43" i="20"/>
  <c r="E43" i="20"/>
  <c r="A44" i="20"/>
  <c r="G45" i="29" l="1"/>
  <c r="F45" i="29"/>
  <c r="R44" i="26"/>
  <c r="J45" i="29"/>
  <c r="B45" i="29"/>
  <c r="I45" i="29"/>
  <c r="A46" i="29"/>
  <c r="H45" i="29"/>
  <c r="O45" i="29"/>
  <c r="N45" i="29"/>
  <c r="M45" i="29"/>
  <c r="E45" i="29"/>
  <c r="L45" i="29"/>
  <c r="D45" i="29"/>
  <c r="K45" i="29"/>
  <c r="C45" i="29"/>
  <c r="T44" i="26"/>
  <c r="S44" i="26"/>
  <c r="G46" i="28"/>
  <c r="F46" i="28"/>
  <c r="J46" i="28"/>
  <c r="B46" i="28"/>
  <c r="O46" i="28"/>
  <c r="A47" i="28"/>
  <c r="M46" i="28"/>
  <c r="E46" i="28"/>
  <c r="H46" i="28"/>
  <c r="D46" i="28"/>
  <c r="C46" i="28"/>
  <c r="N46" i="28"/>
  <c r="L46" i="28"/>
  <c r="K46" i="28"/>
  <c r="I46" i="28"/>
  <c r="O45" i="26"/>
  <c r="P45" i="26"/>
  <c r="N45" i="26"/>
  <c r="M45" i="26"/>
  <c r="L45" i="26"/>
  <c r="J45" i="26"/>
  <c r="K45" i="26"/>
  <c r="I45" i="26"/>
  <c r="G45" i="26"/>
  <c r="H45" i="26"/>
  <c r="F45" i="26"/>
  <c r="Q45" i="26" s="1"/>
  <c r="C45" i="26"/>
  <c r="A46" i="26"/>
  <c r="B45" i="26"/>
  <c r="E45" i="26"/>
  <c r="D45" i="26"/>
  <c r="P44" i="22"/>
  <c r="N44" i="22"/>
  <c r="O44" i="22"/>
  <c r="L44" i="22"/>
  <c r="M44" i="22"/>
  <c r="J44" i="22"/>
  <c r="K44" i="22"/>
  <c r="G44" i="22"/>
  <c r="H44" i="22"/>
  <c r="I44" i="22"/>
  <c r="F44" i="22"/>
  <c r="F44" i="20"/>
  <c r="C44" i="20"/>
  <c r="B44" i="20"/>
  <c r="C44" i="22"/>
  <c r="A45" i="22"/>
  <c r="V45" i="22" s="1"/>
  <c r="E44" i="22"/>
  <c r="D44" i="22"/>
  <c r="D44" i="20"/>
  <c r="E44" i="20"/>
  <c r="A45" i="20"/>
  <c r="F46" i="29" l="1"/>
  <c r="G46" i="29"/>
  <c r="S45" i="26"/>
  <c r="K46" i="29"/>
  <c r="C46" i="29"/>
  <c r="J46" i="29"/>
  <c r="B46" i="29"/>
  <c r="I46" i="29"/>
  <c r="A47" i="29"/>
  <c r="H46" i="29"/>
  <c r="O46" i="29"/>
  <c r="N46" i="29"/>
  <c r="M46" i="29"/>
  <c r="E46" i="29"/>
  <c r="L46" i="29"/>
  <c r="D46" i="29"/>
  <c r="T45" i="26"/>
  <c r="R45" i="26"/>
  <c r="G47" i="28"/>
  <c r="F47" i="28"/>
  <c r="N47" i="28"/>
  <c r="K47" i="28"/>
  <c r="C47" i="28"/>
  <c r="I47" i="28"/>
  <c r="M47" i="28"/>
  <c r="L47" i="28"/>
  <c r="J47" i="28"/>
  <c r="A48" i="28"/>
  <c r="H47" i="28"/>
  <c r="E47" i="28"/>
  <c r="D47" i="28"/>
  <c r="O47" i="28"/>
  <c r="B47" i="28"/>
  <c r="P46" i="26"/>
  <c r="O46" i="26"/>
  <c r="N46" i="26"/>
  <c r="M46" i="26"/>
  <c r="L46" i="26"/>
  <c r="J46" i="26"/>
  <c r="K46" i="26"/>
  <c r="I46" i="26"/>
  <c r="G46" i="26"/>
  <c r="F46" i="26"/>
  <c r="Q46" i="26" s="1"/>
  <c r="H46" i="26"/>
  <c r="A47" i="26"/>
  <c r="B46" i="26"/>
  <c r="E46" i="26"/>
  <c r="D46" i="26"/>
  <c r="C46" i="26"/>
  <c r="P45" i="22"/>
  <c r="N45" i="22"/>
  <c r="O45" i="22"/>
  <c r="M45" i="22"/>
  <c r="L45" i="22"/>
  <c r="K45" i="22"/>
  <c r="J45" i="22"/>
  <c r="I45" i="22"/>
  <c r="H45" i="22"/>
  <c r="F45" i="22"/>
  <c r="G45" i="22"/>
  <c r="F45" i="20"/>
  <c r="B45" i="20"/>
  <c r="C45" i="20"/>
  <c r="E45" i="22"/>
  <c r="C45" i="22"/>
  <c r="A46" i="22"/>
  <c r="V46" i="22" s="1"/>
  <c r="D45" i="22"/>
  <c r="D45" i="20"/>
  <c r="E45" i="20"/>
  <c r="A46" i="20"/>
  <c r="F47" i="29" l="1"/>
  <c r="G47" i="29"/>
  <c r="L47" i="29"/>
  <c r="D47" i="29"/>
  <c r="K47" i="29"/>
  <c r="C47" i="29"/>
  <c r="J47" i="29"/>
  <c r="B47" i="29"/>
  <c r="I47" i="29"/>
  <c r="A48" i="29"/>
  <c r="H47" i="29"/>
  <c r="O47" i="29"/>
  <c r="N47" i="29"/>
  <c r="M47" i="29"/>
  <c r="E47" i="29"/>
  <c r="T46" i="26"/>
  <c r="S46" i="26"/>
  <c r="R46" i="26"/>
  <c r="G48" i="28"/>
  <c r="F48" i="28"/>
  <c r="J48" i="28"/>
  <c r="B48" i="28"/>
  <c r="O48" i="28"/>
  <c r="A49" i="28"/>
  <c r="M48" i="28"/>
  <c r="E48" i="28"/>
  <c r="D48" i="28"/>
  <c r="C48" i="28"/>
  <c r="N48" i="28"/>
  <c r="L48" i="28"/>
  <c r="K48" i="28"/>
  <c r="I48" i="28"/>
  <c r="H48" i="28"/>
  <c r="O47" i="26"/>
  <c r="N47" i="26"/>
  <c r="P47" i="26"/>
  <c r="M47" i="26"/>
  <c r="L47" i="26"/>
  <c r="J47" i="26"/>
  <c r="K47" i="26"/>
  <c r="I47" i="26"/>
  <c r="G47" i="26"/>
  <c r="H47" i="26"/>
  <c r="F47" i="26"/>
  <c r="Q47" i="26" s="1"/>
  <c r="E47" i="26"/>
  <c r="D47" i="26"/>
  <c r="C47" i="26"/>
  <c r="A48" i="26"/>
  <c r="B47" i="26"/>
  <c r="P46" i="22"/>
  <c r="N46" i="22"/>
  <c r="O46" i="22"/>
  <c r="L46" i="22"/>
  <c r="M46" i="22"/>
  <c r="K46" i="22"/>
  <c r="I46" i="22"/>
  <c r="J46" i="22"/>
  <c r="G46" i="22"/>
  <c r="H46" i="22"/>
  <c r="F46" i="22"/>
  <c r="F46" i="20"/>
  <c r="B46" i="20"/>
  <c r="C46" i="20"/>
  <c r="A47" i="22"/>
  <c r="V47" i="22" s="1"/>
  <c r="E46" i="22"/>
  <c r="C46" i="22"/>
  <c r="D46" i="22"/>
  <c r="D46" i="20"/>
  <c r="E46" i="20"/>
  <c r="A47" i="20"/>
  <c r="F48" i="29" l="1"/>
  <c r="G48" i="29"/>
  <c r="S47" i="26"/>
  <c r="M48" i="29"/>
  <c r="E48" i="29"/>
  <c r="L48" i="29"/>
  <c r="D48" i="29"/>
  <c r="K48" i="29"/>
  <c r="C48" i="29"/>
  <c r="J48" i="29"/>
  <c r="B48" i="29"/>
  <c r="I48" i="29"/>
  <c r="A49" i="29"/>
  <c r="H48" i="29"/>
  <c r="O48" i="29"/>
  <c r="N48" i="29"/>
  <c r="R47" i="26"/>
  <c r="T47" i="26"/>
  <c r="G49" i="28"/>
  <c r="F49" i="28"/>
  <c r="N49" i="28"/>
  <c r="K49" i="28"/>
  <c r="C49" i="28"/>
  <c r="I49" i="28"/>
  <c r="L49" i="28"/>
  <c r="J49" i="28"/>
  <c r="A50" i="28"/>
  <c r="H49" i="28"/>
  <c r="E49" i="28"/>
  <c r="D49" i="28"/>
  <c r="O49" i="28"/>
  <c r="B49" i="28"/>
  <c r="M49" i="28"/>
  <c r="P48" i="26"/>
  <c r="O48" i="26"/>
  <c r="N48" i="26"/>
  <c r="K48" i="26"/>
  <c r="M48" i="26"/>
  <c r="L48" i="26"/>
  <c r="J48" i="26"/>
  <c r="I48" i="26"/>
  <c r="H48" i="26"/>
  <c r="F48" i="26"/>
  <c r="Q48" i="26" s="1"/>
  <c r="G48" i="26"/>
  <c r="E48" i="26"/>
  <c r="D48" i="26"/>
  <c r="C48" i="26"/>
  <c r="A49" i="26"/>
  <c r="B48" i="26"/>
  <c r="O47" i="22"/>
  <c r="P47" i="22"/>
  <c r="N47" i="22"/>
  <c r="L47" i="22"/>
  <c r="M47" i="22"/>
  <c r="J47" i="22"/>
  <c r="K47" i="22"/>
  <c r="I47" i="22"/>
  <c r="H47" i="22"/>
  <c r="G47" i="22"/>
  <c r="F47" i="22"/>
  <c r="F47" i="20"/>
  <c r="B47" i="20"/>
  <c r="C47" i="20"/>
  <c r="A48" i="22"/>
  <c r="V48" i="22" s="1"/>
  <c r="E47" i="22"/>
  <c r="D47" i="22"/>
  <c r="C47" i="22"/>
  <c r="D47" i="20"/>
  <c r="E47" i="20"/>
  <c r="A48" i="20"/>
  <c r="F49" i="29" l="1"/>
  <c r="G49" i="29"/>
  <c r="R48" i="26"/>
  <c r="N49" i="29"/>
  <c r="M49" i="29"/>
  <c r="E49" i="29"/>
  <c r="L49" i="29"/>
  <c r="D49" i="29"/>
  <c r="K49" i="29"/>
  <c r="C49" i="29"/>
  <c r="J49" i="29"/>
  <c r="B49" i="29"/>
  <c r="I49" i="29"/>
  <c r="A50" i="29"/>
  <c r="H49" i="29"/>
  <c r="O49" i="29"/>
  <c r="S48" i="26"/>
  <c r="T48" i="26"/>
  <c r="G50" i="28"/>
  <c r="F50" i="28"/>
  <c r="J50" i="28"/>
  <c r="B50" i="28"/>
  <c r="O50" i="28"/>
  <c r="A51" i="28"/>
  <c r="M50" i="28"/>
  <c r="E50" i="28"/>
  <c r="D50" i="28"/>
  <c r="C50" i="28"/>
  <c r="N50" i="28"/>
  <c r="L50" i="28"/>
  <c r="K50" i="28"/>
  <c r="I50" i="28"/>
  <c r="H50" i="28"/>
  <c r="O49" i="26"/>
  <c r="P49" i="26"/>
  <c r="N49" i="26"/>
  <c r="M49" i="26"/>
  <c r="K49" i="26"/>
  <c r="L49" i="26"/>
  <c r="J49" i="26"/>
  <c r="I49" i="26"/>
  <c r="H49" i="26"/>
  <c r="G49" i="26"/>
  <c r="F49" i="26"/>
  <c r="Q49" i="26" s="1"/>
  <c r="E49" i="26"/>
  <c r="D49" i="26"/>
  <c r="C49" i="26"/>
  <c r="A50" i="26"/>
  <c r="B49" i="26"/>
  <c r="P48" i="22"/>
  <c r="O48" i="22"/>
  <c r="N48" i="22"/>
  <c r="M48" i="22"/>
  <c r="L48" i="22"/>
  <c r="J48" i="22"/>
  <c r="K48" i="22"/>
  <c r="I48" i="22"/>
  <c r="H48" i="22"/>
  <c r="G48" i="22"/>
  <c r="F48" i="22"/>
  <c r="F48" i="20"/>
  <c r="B48" i="20"/>
  <c r="C48" i="20"/>
  <c r="C48" i="22"/>
  <c r="A49" i="22"/>
  <c r="V49" i="22" s="1"/>
  <c r="D48" i="22"/>
  <c r="E48" i="22"/>
  <c r="D48" i="20"/>
  <c r="E48" i="20"/>
  <c r="A49" i="20"/>
  <c r="F50" i="29" l="1"/>
  <c r="G50" i="29"/>
  <c r="O50" i="29"/>
  <c r="N50" i="29"/>
  <c r="M50" i="29"/>
  <c r="E50" i="29"/>
  <c r="L50" i="29"/>
  <c r="D50" i="29"/>
  <c r="K50" i="29"/>
  <c r="C50" i="29"/>
  <c r="J50" i="29"/>
  <c r="B50" i="29"/>
  <c r="I50" i="29"/>
  <c r="A51" i="29"/>
  <c r="H50" i="29"/>
  <c r="S49" i="26"/>
  <c r="T49" i="26"/>
  <c r="R49" i="26"/>
  <c r="G51" i="28"/>
  <c r="F51" i="28"/>
  <c r="N51" i="28"/>
  <c r="K51" i="28"/>
  <c r="C51" i="28"/>
  <c r="I51" i="28"/>
  <c r="J51" i="28"/>
  <c r="A52" i="28"/>
  <c r="H51" i="28"/>
  <c r="E51" i="28"/>
  <c r="D51" i="28"/>
  <c r="O51" i="28"/>
  <c r="B51" i="28"/>
  <c r="M51" i="28"/>
  <c r="L51" i="28"/>
  <c r="P50" i="26"/>
  <c r="N50" i="26"/>
  <c r="O50" i="26"/>
  <c r="M50" i="26"/>
  <c r="L50" i="26"/>
  <c r="K50" i="26"/>
  <c r="J50" i="26"/>
  <c r="I50" i="26"/>
  <c r="H50" i="26"/>
  <c r="F50" i="26"/>
  <c r="Q50" i="26" s="1"/>
  <c r="G50" i="26"/>
  <c r="E50" i="26"/>
  <c r="D50" i="26"/>
  <c r="C50" i="26"/>
  <c r="A51" i="26"/>
  <c r="B50" i="26"/>
  <c r="P49" i="22"/>
  <c r="O49" i="22"/>
  <c r="N49" i="22"/>
  <c r="M49" i="22"/>
  <c r="J49" i="22"/>
  <c r="K49" i="22"/>
  <c r="L49" i="22"/>
  <c r="I49" i="22"/>
  <c r="H49" i="22"/>
  <c r="F49" i="22"/>
  <c r="G49" i="22"/>
  <c r="F49" i="20"/>
  <c r="C49" i="20"/>
  <c r="B49" i="20"/>
  <c r="E49" i="22"/>
  <c r="C49" i="22"/>
  <c r="A50" i="22"/>
  <c r="V50" i="22" s="1"/>
  <c r="D49" i="22"/>
  <c r="D49" i="20"/>
  <c r="E49" i="20"/>
  <c r="A50" i="20"/>
  <c r="G51" i="29" l="1"/>
  <c r="F51" i="29"/>
  <c r="R50" i="26"/>
  <c r="S50" i="26"/>
  <c r="A52" i="29"/>
  <c r="H51" i="29"/>
  <c r="O51" i="29"/>
  <c r="N51" i="29"/>
  <c r="M51" i="29"/>
  <c r="E51" i="29"/>
  <c r="L51" i="29"/>
  <c r="D51" i="29"/>
  <c r="K51" i="29"/>
  <c r="C51" i="29"/>
  <c r="J51" i="29"/>
  <c r="B51" i="29"/>
  <c r="I51" i="29"/>
  <c r="T50" i="26"/>
  <c r="F52" i="28"/>
  <c r="G52" i="28"/>
  <c r="J52" i="28"/>
  <c r="B52" i="28"/>
  <c r="O52" i="28"/>
  <c r="A53" i="28"/>
  <c r="M52" i="28"/>
  <c r="E52" i="28"/>
  <c r="C52" i="28"/>
  <c r="N52" i="28"/>
  <c r="L52" i="28"/>
  <c r="K52" i="28"/>
  <c r="I52" i="28"/>
  <c r="H52" i="28"/>
  <c r="D52" i="28"/>
  <c r="O51" i="26"/>
  <c r="P51" i="26"/>
  <c r="M51" i="26"/>
  <c r="N51" i="26"/>
  <c r="J51" i="26"/>
  <c r="L51" i="26"/>
  <c r="K51" i="26"/>
  <c r="H51" i="26"/>
  <c r="F51" i="26"/>
  <c r="Q51" i="26" s="1"/>
  <c r="I51" i="26"/>
  <c r="G51" i="26"/>
  <c r="E51" i="26"/>
  <c r="C51" i="26"/>
  <c r="A52" i="26"/>
  <c r="B51" i="26"/>
  <c r="D51" i="26"/>
  <c r="P50" i="22"/>
  <c r="O50" i="22"/>
  <c r="N50" i="22"/>
  <c r="L50" i="22"/>
  <c r="K50" i="22"/>
  <c r="M50" i="22"/>
  <c r="I50" i="22"/>
  <c r="J50" i="22"/>
  <c r="H50" i="22"/>
  <c r="F50" i="22"/>
  <c r="G50" i="22"/>
  <c r="F50" i="20"/>
  <c r="B50" i="20"/>
  <c r="C50" i="20"/>
  <c r="A51" i="22"/>
  <c r="V51" i="22" s="1"/>
  <c r="E50" i="22"/>
  <c r="C50" i="22"/>
  <c r="D50" i="22"/>
  <c r="D50" i="20"/>
  <c r="E50" i="20"/>
  <c r="A51" i="20"/>
  <c r="G52" i="29" l="1"/>
  <c r="F52" i="29"/>
  <c r="I52" i="29"/>
  <c r="A53" i="29"/>
  <c r="H52" i="29"/>
  <c r="O52" i="29"/>
  <c r="N52" i="29"/>
  <c r="M52" i="29"/>
  <c r="E52" i="29"/>
  <c r="L52" i="29"/>
  <c r="D52" i="29"/>
  <c r="K52" i="29"/>
  <c r="C52" i="29"/>
  <c r="J52" i="29"/>
  <c r="B52" i="29"/>
  <c r="R51" i="26"/>
  <c r="T51" i="26"/>
  <c r="S51" i="26"/>
  <c r="F53" i="28"/>
  <c r="G53" i="28"/>
  <c r="N53" i="28"/>
  <c r="K53" i="28"/>
  <c r="C53" i="28"/>
  <c r="I53" i="28"/>
  <c r="A54" i="28"/>
  <c r="H53" i="28"/>
  <c r="E53" i="28"/>
  <c r="D53" i="28"/>
  <c r="O53" i="28"/>
  <c r="B53" i="28"/>
  <c r="M53" i="28"/>
  <c r="L53" i="28"/>
  <c r="J53" i="28"/>
  <c r="P52" i="26"/>
  <c r="N52" i="26"/>
  <c r="O52" i="26"/>
  <c r="M52" i="26"/>
  <c r="J52" i="26"/>
  <c r="L52" i="26"/>
  <c r="K52" i="26"/>
  <c r="I52" i="26"/>
  <c r="H52" i="26"/>
  <c r="F52" i="26"/>
  <c r="Q52" i="26" s="1"/>
  <c r="G52" i="26"/>
  <c r="A53" i="26"/>
  <c r="D52" i="26"/>
  <c r="C52" i="26"/>
  <c r="B52" i="26"/>
  <c r="E52" i="26"/>
  <c r="P51" i="22"/>
  <c r="N51" i="22"/>
  <c r="M51" i="22"/>
  <c r="O51" i="22"/>
  <c r="L51" i="22"/>
  <c r="J51" i="22"/>
  <c r="K51" i="22"/>
  <c r="I51" i="22"/>
  <c r="H51" i="22"/>
  <c r="G51" i="22"/>
  <c r="F51" i="22"/>
  <c r="F51" i="20"/>
  <c r="C51" i="20"/>
  <c r="B51" i="20"/>
  <c r="A52" i="22"/>
  <c r="V52" i="22" s="1"/>
  <c r="E51" i="22"/>
  <c r="D51" i="22"/>
  <c r="C51" i="22"/>
  <c r="D51" i="20"/>
  <c r="E51" i="20"/>
  <c r="A52" i="20"/>
  <c r="G53" i="29" l="1"/>
  <c r="F53" i="29"/>
  <c r="J53" i="29"/>
  <c r="B53" i="29"/>
  <c r="I53" i="29"/>
  <c r="A54" i="29"/>
  <c r="H53" i="29"/>
  <c r="O53" i="29"/>
  <c r="N53" i="29"/>
  <c r="M53" i="29"/>
  <c r="E53" i="29"/>
  <c r="L53" i="29"/>
  <c r="D53" i="29"/>
  <c r="K53" i="29"/>
  <c r="C53" i="29"/>
  <c r="T52" i="26"/>
  <c r="S52" i="26"/>
  <c r="R52" i="26"/>
  <c r="F54" i="28"/>
  <c r="G54" i="28"/>
  <c r="J54" i="28"/>
  <c r="B54" i="28"/>
  <c r="O54" i="28"/>
  <c r="A55" i="28"/>
  <c r="M54" i="28"/>
  <c r="E54" i="28"/>
  <c r="N54" i="28"/>
  <c r="L54" i="28"/>
  <c r="K54" i="28"/>
  <c r="I54" i="28"/>
  <c r="H54" i="28"/>
  <c r="D54" i="28"/>
  <c r="C54" i="28"/>
  <c r="O53" i="26"/>
  <c r="P53" i="26"/>
  <c r="N53" i="26"/>
  <c r="M53" i="26"/>
  <c r="L53" i="26"/>
  <c r="I53" i="26"/>
  <c r="K53" i="26"/>
  <c r="J53" i="26"/>
  <c r="G53" i="26"/>
  <c r="H53" i="26"/>
  <c r="F53" i="26"/>
  <c r="Q53" i="26" s="1"/>
  <c r="D53" i="26"/>
  <c r="C53" i="26"/>
  <c r="E53" i="26"/>
  <c r="A54" i="26"/>
  <c r="B53" i="26"/>
  <c r="P52" i="22"/>
  <c r="O52" i="22"/>
  <c r="N52" i="22"/>
  <c r="L52" i="22"/>
  <c r="M52" i="22"/>
  <c r="K52" i="22"/>
  <c r="J52" i="22"/>
  <c r="G52" i="22"/>
  <c r="I52" i="22"/>
  <c r="H52" i="22"/>
  <c r="F52" i="22"/>
  <c r="F52" i="20"/>
  <c r="C52" i="20"/>
  <c r="B52" i="20"/>
  <c r="C52" i="22"/>
  <c r="A53" i="22"/>
  <c r="V53" i="22" s="1"/>
  <c r="E52" i="22"/>
  <c r="D52" i="22"/>
  <c r="D52" i="20"/>
  <c r="E52" i="20"/>
  <c r="A53" i="20"/>
  <c r="F54" i="29" l="1"/>
  <c r="G54" i="29"/>
  <c r="S53" i="26"/>
  <c r="K54" i="29"/>
  <c r="C54" i="29"/>
  <c r="J54" i="29"/>
  <c r="B54" i="29"/>
  <c r="I54" i="29"/>
  <c r="A55" i="29"/>
  <c r="H54" i="29"/>
  <c r="O54" i="29"/>
  <c r="N54" i="29"/>
  <c r="M54" i="29"/>
  <c r="E54" i="29"/>
  <c r="L54" i="29"/>
  <c r="D54" i="29"/>
  <c r="T53" i="26"/>
  <c r="R53" i="26"/>
  <c r="G55" i="28"/>
  <c r="F55" i="28"/>
  <c r="N55" i="28"/>
  <c r="K55" i="28"/>
  <c r="C55" i="28"/>
  <c r="I55" i="28"/>
  <c r="E55" i="28"/>
  <c r="D55" i="28"/>
  <c r="O55" i="28"/>
  <c r="B55" i="28"/>
  <c r="M55" i="28"/>
  <c r="L55" i="28"/>
  <c r="J55" i="28"/>
  <c r="A56" i="28"/>
  <c r="H55" i="28"/>
  <c r="P54" i="26"/>
  <c r="O54" i="26"/>
  <c r="N54" i="26"/>
  <c r="M54" i="26"/>
  <c r="L54" i="26"/>
  <c r="I54" i="26"/>
  <c r="K54" i="26"/>
  <c r="J54" i="26"/>
  <c r="G54" i="26"/>
  <c r="F54" i="26"/>
  <c r="Q54" i="26" s="1"/>
  <c r="H54" i="26"/>
  <c r="C54" i="26"/>
  <c r="A55" i="26"/>
  <c r="B54" i="26"/>
  <c r="E54" i="26"/>
  <c r="D54" i="26"/>
  <c r="P53" i="22"/>
  <c r="O53" i="22"/>
  <c r="N53" i="22"/>
  <c r="M53" i="22"/>
  <c r="L53" i="22"/>
  <c r="K53" i="22"/>
  <c r="J53" i="22"/>
  <c r="H53" i="22"/>
  <c r="I53" i="22"/>
  <c r="G53" i="22"/>
  <c r="F53" i="22"/>
  <c r="F53" i="20"/>
  <c r="C53" i="20"/>
  <c r="B53" i="20"/>
  <c r="E53" i="22"/>
  <c r="C53" i="22"/>
  <c r="D53" i="22"/>
  <c r="A54" i="22"/>
  <c r="V54" i="22" s="1"/>
  <c r="D53" i="20"/>
  <c r="E53" i="20"/>
  <c r="A54" i="20"/>
  <c r="F55" i="29" l="1"/>
  <c r="G55" i="29"/>
  <c r="S54" i="26"/>
  <c r="L55" i="29"/>
  <c r="D55" i="29"/>
  <c r="K55" i="29"/>
  <c r="C55" i="29"/>
  <c r="J55" i="29"/>
  <c r="B55" i="29"/>
  <c r="I55" i="29"/>
  <c r="A56" i="29"/>
  <c r="H55" i="29"/>
  <c r="O55" i="29"/>
  <c r="N55" i="29"/>
  <c r="M55" i="29"/>
  <c r="E55" i="29"/>
  <c r="T54" i="26"/>
  <c r="R54" i="26"/>
  <c r="G56" i="28"/>
  <c r="F56" i="28"/>
  <c r="J56" i="28"/>
  <c r="B56" i="28"/>
  <c r="O56" i="28"/>
  <c r="A57" i="28"/>
  <c r="M56" i="28"/>
  <c r="E56" i="28"/>
  <c r="L56" i="28"/>
  <c r="K56" i="28"/>
  <c r="I56" i="28"/>
  <c r="H56" i="28"/>
  <c r="D56" i="28"/>
  <c r="C56" i="28"/>
  <c r="N56" i="28"/>
  <c r="O55" i="26"/>
  <c r="P55" i="26"/>
  <c r="N55" i="26"/>
  <c r="M55" i="26"/>
  <c r="L55" i="26"/>
  <c r="J55" i="26"/>
  <c r="I55" i="26"/>
  <c r="K55" i="26"/>
  <c r="G55" i="26"/>
  <c r="H55" i="26"/>
  <c r="F55" i="26"/>
  <c r="Q55" i="26" s="1"/>
  <c r="A56" i="26"/>
  <c r="B55" i="26"/>
  <c r="E55" i="26"/>
  <c r="D55" i="26"/>
  <c r="C55" i="26"/>
  <c r="P54" i="22"/>
  <c r="O54" i="22"/>
  <c r="N54" i="22"/>
  <c r="M54" i="22"/>
  <c r="L54" i="22"/>
  <c r="K54" i="22"/>
  <c r="I54" i="22"/>
  <c r="J54" i="22"/>
  <c r="G54" i="22"/>
  <c r="H54" i="22"/>
  <c r="F54" i="22"/>
  <c r="F54" i="20"/>
  <c r="B54" i="20"/>
  <c r="C54" i="20"/>
  <c r="A55" i="22"/>
  <c r="V55" i="22" s="1"/>
  <c r="E54" i="22"/>
  <c r="C54" i="22"/>
  <c r="D54" i="22"/>
  <c r="D54" i="20"/>
  <c r="E54" i="20"/>
  <c r="A55" i="20"/>
  <c r="F56" i="29" l="1"/>
  <c r="G56" i="29"/>
  <c r="M56" i="29"/>
  <c r="E56" i="29"/>
  <c r="L56" i="29"/>
  <c r="D56" i="29"/>
  <c r="K56" i="29"/>
  <c r="C56" i="29"/>
  <c r="J56" i="29"/>
  <c r="B56" i="29"/>
  <c r="I56" i="29"/>
  <c r="A57" i="29"/>
  <c r="H56" i="29"/>
  <c r="O56" i="29"/>
  <c r="N56" i="29"/>
  <c r="S55" i="26"/>
  <c r="T55" i="26"/>
  <c r="R55" i="26"/>
  <c r="G57" i="28"/>
  <c r="F57" i="28"/>
  <c r="N57" i="28"/>
  <c r="K57" i="28"/>
  <c r="C57" i="28"/>
  <c r="I57" i="28"/>
  <c r="E57" i="28"/>
  <c r="D57" i="28"/>
  <c r="O57" i="28"/>
  <c r="B57" i="28"/>
  <c r="M57" i="28"/>
  <c r="L57" i="28"/>
  <c r="J57" i="28"/>
  <c r="A58" i="28"/>
  <c r="H57" i="28"/>
  <c r="P56" i="26"/>
  <c r="O56" i="26"/>
  <c r="N56" i="26"/>
  <c r="M56" i="26"/>
  <c r="K56" i="26"/>
  <c r="L56" i="26"/>
  <c r="I56" i="26"/>
  <c r="H56" i="26"/>
  <c r="F56" i="26"/>
  <c r="Q56" i="26" s="1"/>
  <c r="G56" i="26"/>
  <c r="R56" i="26" s="1"/>
  <c r="J56" i="26"/>
  <c r="E56" i="26"/>
  <c r="D56" i="26"/>
  <c r="C56" i="26"/>
  <c r="A57" i="26"/>
  <c r="B56" i="26"/>
  <c r="P55" i="22"/>
  <c r="O55" i="22"/>
  <c r="N55" i="22"/>
  <c r="M55" i="22"/>
  <c r="L55" i="22"/>
  <c r="K55" i="22"/>
  <c r="J55" i="22"/>
  <c r="I55" i="22"/>
  <c r="G55" i="22"/>
  <c r="H55" i="22"/>
  <c r="F55" i="22"/>
  <c r="F55" i="20"/>
  <c r="B55" i="20"/>
  <c r="C55" i="20"/>
  <c r="A56" i="22"/>
  <c r="V56" i="22" s="1"/>
  <c r="E55" i="22"/>
  <c r="C55" i="22"/>
  <c r="D55" i="22"/>
  <c r="D55" i="20"/>
  <c r="E55" i="20"/>
  <c r="A56" i="20"/>
  <c r="F57" i="29" l="1"/>
  <c r="G57" i="29"/>
  <c r="N57" i="29"/>
  <c r="M57" i="29"/>
  <c r="E57" i="29"/>
  <c r="L57" i="29"/>
  <c r="D57" i="29"/>
  <c r="K57" i="29"/>
  <c r="C57" i="29"/>
  <c r="J57" i="29"/>
  <c r="B57" i="29"/>
  <c r="I57" i="29"/>
  <c r="A58" i="29"/>
  <c r="H57" i="29"/>
  <c r="O57" i="29"/>
  <c r="T56" i="26"/>
  <c r="S56" i="26"/>
  <c r="G58" i="28"/>
  <c r="F58" i="28"/>
  <c r="J58" i="28"/>
  <c r="B58" i="28"/>
  <c r="O58" i="28"/>
  <c r="A59" i="28"/>
  <c r="M58" i="28"/>
  <c r="E58" i="28"/>
  <c r="K58" i="28"/>
  <c r="I58" i="28"/>
  <c r="H58" i="28"/>
  <c r="D58" i="28"/>
  <c r="C58" i="28"/>
  <c r="N58" i="28"/>
  <c r="L58" i="28"/>
  <c r="O57" i="26"/>
  <c r="P57" i="26"/>
  <c r="N57" i="26"/>
  <c r="K57" i="26"/>
  <c r="M57" i="26"/>
  <c r="J57" i="26"/>
  <c r="L57" i="26"/>
  <c r="I57" i="26"/>
  <c r="H57" i="26"/>
  <c r="G57" i="26"/>
  <c r="F57" i="26"/>
  <c r="Q57" i="26" s="1"/>
  <c r="D57" i="26"/>
  <c r="C57" i="26"/>
  <c r="E57" i="26"/>
  <c r="A58" i="26"/>
  <c r="B57" i="26"/>
  <c r="P56" i="22"/>
  <c r="O56" i="22"/>
  <c r="N56" i="22"/>
  <c r="M56" i="22"/>
  <c r="L56" i="22"/>
  <c r="J56" i="22"/>
  <c r="K56" i="22"/>
  <c r="I56" i="22"/>
  <c r="G56" i="22"/>
  <c r="H56" i="22"/>
  <c r="F56" i="22"/>
  <c r="F56" i="20"/>
  <c r="B56" i="20"/>
  <c r="C56" i="20"/>
  <c r="C56" i="22"/>
  <c r="A57" i="22"/>
  <c r="V57" i="22" s="1"/>
  <c r="D56" i="22"/>
  <c r="E56" i="22"/>
  <c r="D56" i="20"/>
  <c r="E56" i="20"/>
  <c r="A57" i="20"/>
  <c r="F58" i="29" l="1"/>
  <c r="G58" i="29"/>
  <c r="R57" i="26"/>
  <c r="O58" i="29"/>
  <c r="N58" i="29"/>
  <c r="M58" i="29"/>
  <c r="E58" i="29"/>
  <c r="L58" i="29"/>
  <c r="D58" i="29"/>
  <c r="K58" i="29"/>
  <c r="C58" i="29"/>
  <c r="J58" i="29"/>
  <c r="B58" i="29"/>
  <c r="I58" i="29"/>
  <c r="A59" i="29"/>
  <c r="H58" i="29"/>
  <c r="T57" i="26"/>
  <c r="S57" i="26"/>
  <c r="G59" i="28"/>
  <c r="F59" i="28"/>
  <c r="N59" i="28"/>
  <c r="K59" i="28"/>
  <c r="C59" i="28"/>
  <c r="I59" i="28"/>
  <c r="D59" i="28"/>
  <c r="O59" i="28"/>
  <c r="B59" i="28"/>
  <c r="M59" i="28"/>
  <c r="L59" i="28"/>
  <c r="J59" i="28"/>
  <c r="A60" i="28"/>
  <c r="H59" i="28"/>
  <c r="E59" i="28"/>
  <c r="P58" i="26"/>
  <c r="N58" i="26"/>
  <c r="M58" i="26"/>
  <c r="O58" i="26"/>
  <c r="L58" i="26"/>
  <c r="K58" i="26"/>
  <c r="J58" i="26"/>
  <c r="S58" i="26" s="1"/>
  <c r="I58" i="26"/>
  <c r="H58" i="26"/>
  <c r="F58" i="26"/>
  <c r="Q58" i="26" s="1"/>
  <c r="G58" i="26"/>
  <c r="C58" i="26"/>
  <c r="A59" i="26"/>
  <c r="B58" i="26"/>
  <c r="E58" i="26"/>
  <c r="D58" i="26"/>
  <c r="P57" i="22"/>
  <c r="O57" i="22"/>
  <c r="N57" i="22"/>
  <c r="M57" i="22"/>
  <c r="L57" i="22"/>
  <c r="J57" i="22"/>
  <c r="K57" i="22"/>
  <c r="I57" i="22"/>
  <c r="H57" i="22"/>
  <c r="G57" i="22"/>
  <c r="F57" i="22"/>
  <c r="F57" i="20"/>
  <c r="B57" i="20"/>
  <c r="C57" i="20"/>
  <c r="E57" i="22"/>
  <c r="C57" i="22"/>
  <c r="D57" i="22"/>
  <c r="A58" i="22"/>
  <c r="V58" i="22" s="1"/>
  <c r="D57" i="20"/>
  <c r="E57" i="20"/>
  <c r="A58" i="20"/>
  <c r="G59" i="29" l="1"/>
  <c r="F59" i="29"/>
  <c r="R58" i="26"/>
  <c r="A60" i="29"/>
  <c r="H59" i="29"/>
  <c r="O59" i="29"/>
  <c r="N59" i="29"/>
  <c r="M59" i="29"/>
  <c r="E59" i="29"/>
  <c r="L59" i="29"/>
  <c r="D59" i="29"/>
  <c r="K59" i="29"/>
  <c r="C59" i="29"/>
  <c r="J59" i="29"/>
  <c r="B59" i="29"/>
  <c r="I59" i="29"/>
  <c r="T58" i="26"/>
  <c r="F60" i="28"/>
  <c r="G60" i="28"/>
  <c r="J60" i="28"/>
  <c r="B60" i="28"/>
  <c r="O60" i="28"/>
  <c r="A61" i="28"/>
  <c r="M60" i="28"/>
  <c r="E60" i="28"/>
  <c r="I60" i="28"/>
  <c r="H60" i="28"/>
  <c r="D60" i="28"/>
  <c r="C60" i="28"/>
  <c r="N60" i="28"/>
  <c r="L60" i="28"/>
  <c r="K60" i="28"/>
  <c r="O59" i="26"/>
  <c r="P59" i="26"/>
  <c r="M59" i="26"/>
  <c r="N59" i="26"/>
  <c r="L59" i="26"/>
  <c r="J59" i="26"/>
  <c r="K59" i="26"/>
  <c r="I59" i="26"/>
  <c r="H59" i="26"/>
  <c r="F59" i="26"/>
  <c r="Q59" i="26" s="1"/>
  <c r="G59" i="26"/>
  <c r="E59" i="26"/>
  <c r="A60" i="26"/>
  <c r="B59" i="26"/>
  <c r="D59" i="26"/>
  <c r="C59" i="26"/>
  <c r="P58" i="22"/>
  <c r="N58" i="22"/>
  <c r="O58" i="22"/>
  <c r="L58" i="22"/>
  <c r="M58" i="22"/>
  <c r="K58" i="22"/>
  <c r="J58" i="22"/>
  <c r="I58" i="22"/>
  <c r="G58" i="22"/>
  <c r="H58" i="22"/>
  <c r="F58" i="22"/>
  <c r="F58" i="20"/>
  <c r="C58" i="20"/>
  <c r="B58" i="20"/>
  <c r="A59" i="22"/>
  <c r="V59" i="22" s="1"/>
  <c r="E58" i="22"/>
  <c r="C58" i="22"/>
  <c r="D58" i="22"/>
  <c r="D58" i="20"/>
  <c r="E58" i="20"/>
  <c r="A59" i="20"/>
  <c r="G60" i="29" l="1"/>
  <c r="F60" i="29"/>
  <c r="S59" i="26"/>
  <c r="I60" i="29"/>
  <c r="A61" i="29"/>
  <c r="H60" i="29"/>
  <c r="O60" i="29"/>
  <c r="N60" i="29"/>
  <c r="M60" i="29"/>
  <c r="E60" i="29"/>
  <c r="L60" i="29"/>
  <c r="D60" i="29"/>
  <c r="K60" i="29"/>
  <c r="C60" i="29"/>
  <c r="J60" i="29"/>
  <c r="B60" i="29"/>
  <c r="R59" i="26"/>
  <c r="T59" i="26"/>
  <c r="F61" i="28"/>
  <c r="G61" i="28"/>
  <c r="N61" i="28"/>
  <c r="K61" i="28"/>
  <c r="C61" i="28"/>
  <c r="I61" i="28"/>
  <c r="O61" i="28"/>
  <c r="B61" i="28"/>
  <c r="M61" i="28"/>
  <c r="L61" i="28"/>
  <c r="J61" i="28"/>
  <c r="A62" i="28"/>
  <c r="H61" i="28"/>
  <c r="E61" i="28"/>
  <c r="D61" i="28"/>
  <c r="P60" i="26"/>
  <c r="N60" i="26"/>
  <c r="O60" i="26"/>
  <c r="M60" i="26"/>
  <c r="L60" i="26"/>
  <c r="J60" i="26"/>
  <c r="K60" i="26"/>
  <c r="I60" i="26"/>
  <c r="H60" i="26"/>
  <c r="G60" i="26"/>
  <c r="F60" i="26"/>
  <c r="Q60" i="26" s="1"/>
  <c r="E60" i="26"/>
  <c r="D60" i="26"/>
  <c r="C60" i="26"/>
  <c r="A61" i="26"/>
  <c r="B60" i="26"/>
  <c r="P59" i="22"/>
  <c r="O59" i="22"/>
  <c r="N59" i="22"/>
  <c r="M59" i="22"/>
  <c r="L59" i="22"/>
  <c r="K59" i="22"/>
  <c r="J59" i="22"/>
  <c r="H59" i="22"/>
  <c r="I59" i="22"/>
  <c r="G59" i="22"/>
  <c r="F59" i="22"/>
  <c r="F59" i="20"/>
  <c r="B59" i="20"/>
  <c r="C59" i="20"/>
  <c r="A60" i="22"/>
  <c r="V60" i="22" s="1"/>
  <c r="E59" i="22"/>
  <c r="D59" i="22"/>
  <c r="C59" i="22"/>
  <c r="D59" i="20"/>
  <c r="E59" i="20"/>
  <c r="A60" i="20"/>
  <c r="G61" i="29" l="1"/>
  <c r="F61" i="29"/>
  <c r="R60" i="26"/>
  <c r="J61" i="29"/>
  <c r="B61" i="29"/>
  <c r="I61" i="29"/>
  <c r="A62" i="29"/>
  <c r="H61" i="29"/>
  <c r="O61" i="29"/>
  <c r="N61" i="29"/>
  <c r="M61" i="29"/>
  <c r="E61" i="29"/>
  <c r="L61" i="29"/>
  <c r="D61" i="29"/>
  <c r="K61" i="29"/>
  <c r="C61" i="29"/>
  <c r="S60" i="26"/>
  <c r="T60" i="26"/>
  <c r="F62" i="28"/>
  <c r="G62" i="28"/>
  <c r="J62" i="28"/>
  <c r="B62" i="28"/>
  <c r="O62" i="28"/>
  <c r="A63" i="28"/>
  <c r="M62" i="28"/>
  <c r="E62" i="28"/>
  <c r="H62" i="28"/>
  <c r="D62" i="28"/>
  <c r="C62" i="28"/>
  <c r="N62" i="28"/>
  <c r="L62" i="28"/>
  <c r="K62" i="28"/>
  <c r="I62" i="28"/>
  <c r="O61" i="26"/>
  <c r="P61" i="26"/>
  <c r="N61" i="26"/>
  <c r="M61" i="26"/>
  <c r="L61" i="26"/>
  <c r="I61" i="26"/>
  <c r="J61" i="26"/>
  <c r="G61" i="26"/>
  <c r="H61" i="26"/>
  <c r="K61" i="26"/>
  <c r="F61" i="26"/>
  <c r="Q61" i="26" s="1"/>
  <c r="D61" i="26"/>
  <c r="C61" i="26"/>
  <c r="E61" i="26"/>
  <c r="A62" i="26"/>
  <c r="B61" i="26"/>
  <c r="P60" i="22"/>
  <c r="O60" i="22"/>
  <c r="N60" i="22"/>
  <c r="L60" i="22"/>
  <c r="M60" i="22"/>
  <c r="K60" i="22"/>
  <c r="J60" i="22"/>
  <c r="I60" i="22"/>
  <c r="G60" i="22"/>
  <c r="H60" i="22"/>
  <c r="F60" i="22"/>
  <c r="F60" i="20"/>
  <c r="C60" i="20"/>
  <c r="B60" i="20"/>
  <c r="C60" i="22"/>
  <c r="A61" i="22"/>
  <c r="V61" i="22" s="1"/>
  <c r="E60" i="22"/>
  <c r="D60" i="22"/>
  <c r="D60" i="20"/>
  <c r="E60" i="20"/>
  <c r="A61" i="20"/>
  <c r="F62" i="29" l="1"/>
  <c r="G62" i="29"/>
  <c r="K62" i="29"/>
  <c r="C62" i="29"/>
  <c r="J62" i="29"/>
  <c r="B62" i="29"/>
  <c r="I62" i="29"/>
  <c r="A63" i="29"/>
  <c r="H62" i="29"/>
  <c r="O62" i="29"/>
  <c r="N62" i="29"/>
  <c r="M62" i="29"/>
  <c r="E62" i="29"/>
  <c r="L62" i="29"/>
  <c r="D62" i="29"/>
  <c r="S61" i="26"/>
  <c r="T61" i="26"/>
  <c r="R61" i="26"/>
  <c r="G63" i="28"/>
  <c r="F63" i="28"/>
  <c r="N63" i="28"/>
  <c r="K63" i="28"/>
  <c r="C63" i="28"/>
  <c r="I63" i="28"/>
  <c r="M63" i="28"/>
  <c r="L63" i="28"/>
  <c r="J63" i="28"/>
  <c r="H63" i="28"/>
  <c r="A64" i="28"/>
  <c r="E63" i="28"/>
  <c r="D63" i="28"/>
  <c r="O63" i="28"/>
  <c r="B63" i="28"/>
  <c r="P62" i="26"/>
  <c r="O62" i="26"/>
  <c r="N62" i="26"/>
  <c r="M62" i="26"/>
  <c r="L62" i="26"/>
  <c r="K62" i="26"/>
  <c r="I62" i="26"/>
  <c r="J62" i="26"/>
  <c r="G62" i="26"/>
  <c r="H62" i="26"/>
  <c r="F62" i="26"/>
  <c r="Q62" i="26" s="1"/>
  <c r="C62" i="26"/>
  <c r="A63" i="26"/>
  <c r="B62" i="26"/>
  <c r="E62" i="26"/>
  <c r="D62" i="26"/>
  <c r="P61" i="22"/>
  <c r="N61" i="22"/>
  <c r="O61" i="22"/>
  <c r="M61" i="22"/>
  <c r="L61" i="22"/>
  <c r="K61" i="22"/>
  <c r="J61" i="22"/>
  <c r="I61" i="22"/>
  <c r="H61" i="22"/>
  <c r="G61" i="22"/>
  <c r="F61" i="22"/>
  <c r="F61" i="20"/>
  <c r="B61" i="20"/>
  <c r="C61" i="20"/>
  <c r="E61" i="22"/>
  <c r="C61" i="22"/>
  <c r="A62" i="22"/>
  <c r="V62" i="22" s="1"/>
  <c r="D61" i="22"/>
  <c r="D61" i="20"/>
  <c r="E61" i="20"/>
  <c r="A62" i="20"/>
  <c r="F63" i="29" l="1"/>
  <c r="G63" i="29"/>
  <c r="S62" i="26"/>
  <c r="L63" i="29"/>
  <c r="D63" i="29"/>
  <c r="K63" i="29"/>
  <c r="C63" i="29"/>
  <c r="J63" i="29"/>
  <c r="B63" i="29"/>
  <c r="I63" i="29"/>
  <c r="A64" i="29"/>
  <c r="H63" i="29"/>
  <c r="O63" i="29"/>
  <c r="N63" i="29"/>
  <c r="M63" i="29"/>
  <c r="E63" i="29"/>
  <c r="T62" i="26"/>
  <c r="R62" i="26"/>
  <c r="G64" i="28"/>
  <c r="F64" i="28"/>
  <c r="L64" i="28"/>
  <c r="D64" i="28"/>
  <c r="J64" i="28"/>
  <c r="B64" i="28"/>
  <c r="H64" i="28"/>
  <c r="O64" i="28"/>
  <c r="A65" i="28"/>
  <c r="M64" i="28"/>
  <c r="E64" i="28"/>
  <c r="N64" i="28"/>
  <c r="K64" i="28"/>
  <c r="I64" i="28"/>
  <c r="C64" i="28"/>
  <c r="O63" i="26"/>
  <c r="P63" i="26"/>
  <c r="N63" i="26"/>
  <c r="M63" i="26"/>
  <c r="L63" i="26"/>
  <c r="J63" i="26"/>
  <c r="K63" i="26"/>
  <c r="I63" i="26"/>
  <c r="G63" i="26"/>
  <c r="H63" i="26"/>
  <c r="F63" i="26"/>
  <c r="Q63" i="26" s="1"/>
  <c r="A64" i="26"/>
  <c r="B63" i="26"/>
  <c r="E63" i="26"/>
  <c r="D63" i="26"/>
  <c r="C63" i="26"/>
  <c r="P62" i="22"/>
  <c r="O62" i="22"/>
  <c r="N62" i="22"/>
  <c r="M62" i="22"/>
  <c r="L62" i="22"/>
  <c r="K62" i="22"/>
  <c r="J62" i="22"/>
  <c r="I62" i="22"/>
  <c r="G62" i="22"/>
  <c r="H62" i="22"/>
  <c r="F62" i="22"/>
  <c r="F62" i="20"/>
  <c r="B62" i="20"/>
  <c r="C62" i="20"/>
  <c r="A63" i="22"/>
  <c r="V63" i="22" s="1"/>
  <c r="E62" i="22"/>
  <c r="C62" i="22"/>
  <c r="D62" i="22"/>
  <c r="D62" i="20"/>
  <c r="E62" i="20"/>
  <c r="A63" i="20"/>
  <c r="F64" i="29" l="1"/>
  <c r="G64" i="29"/>
  <c r="S63" i="26"/>
  <c r="M64" i="29"/>
  <c r="E64" i="29"/>
  <c r="L64" i="29"/>
  <c r="D64" i="29"/>
  <c r="K64" i="29"/>
  <c r="C64" i="29"/>
  <c r="J64" i="29"/>
  <c r="B64" i="29"/>
  <c r="I64" i="29"/>
  <c r="A65" i="29"/>
  <c r="H64" i="29"/>
  <c r="O64" i="29"/>
  <c r="N64" i="29"/>
  <c r="R63" i="26"/>
  <c r="T63" i="26"/>
  <c r="G65" i="28"/>
  <c r="F65" i="28"/>
  <c r="H65" i="28"/>
  <c r="N65" i="28"/>
  <c r="A66" i="28"/>
  <c r="M65" i="28"/>
  <c r="E65" i="28"/>
  <c r="L65" i="28"/>
  <c r="D65" i="28"/>
  <c r="K65" i="28"/>
  <c r="C65" i="28"/>
  <c r="I65" i="28"/>
  <c r="O65" i="28"/>
  <c r="J65" i="28"/>
  <c r="B65" i="28"/>
  <c r="P64" i="26"/>
  <c r="O64" i="26"/>
  <c r="K64" i="26"/>
  <c r="N64" i="26"/>
  <c r="M64" i="26"/>
  <c r="L64" i="26"/>
  <c r="J64" i="26"/>
  <c r="I64" i="26"/>
  <c r="H64" i="26"/>
  <c r="F64" i="26"/>
  <c r="Q64" i="26" s="1"/>
  <c r="G64" i="26"/>
  <c r="E64" i="26"/>
  <c r="D64" i="26"/>
  <c r="C64" i="26"/>
  <c r="A65" i="26"/>
  <c r="B64" i="26"/>
  <c r="O63" i="22"/>
  <c r="P63" i="22"/>
  <c r="M63" i="22"/>
  <c r="N63" i="22"/>
  <c r="L63" i="22"/>
  <c r="K63" i="22"/>
  <c r="J63" i="22"/>
  <c r="I63" i="22"/>
  <c r="H63" i="22"/>
  <c r="G63" i="22"/>
  <c r="F63" i="22"/>
  <c r="F63" i="20"/>
  <c r="B63" i="20"/>
  <c r="C63" i="20"/>
  <c r="A64" i="22"/>
  <c r="V64" i="22" s="1"/>
  <c r="E63" i="22"/>
  <c r="C63" i="22"/>
  <c r="D63" i="22"/>
  <c r="D63" i="20"/>
  <c r="E63" i="20"/>
  <c r="A64" i="20"/>
  <c r="F65" i="29" l="1"/>
  <c r="G65" i="29"/>
  <c r="R64" i="26"/>
  <c r="N65" i="29"/>
  <c r="M65" i="29"/>
  <c r="E65" i="29"/>
  <c r="L65" i="29"/>
  <c r="D65" i="29"/>
  <c r="K65" i="29"/>
  <c r="C65" i="29"/>
  <c r="J65" i="29"/>
  <c r="B65" i="29"/>
  <c r="I65" i="29"/>
  <c r="A66" i="29"/>
  <c r="H65" i="29"/>
  <c r="O65" i="29"/>
  <c r="S64" i="26"/>
  <c r="T64" i="26"/>
  <c r="G66" i="28"/>
  <c r="F66" i="28"/>
  <c r="L66" i="28"/>
  <c r="D66" i="28"/>
  <c r="J66" i="28"/>
  <c r="B66" i="28"/>
  <c r="I66" i="28"/>
  <c r="H66" i="28"/>
  <c r="O66" i="28"/>
  <c r="A67" i="28"/>
  <c r="M66" i="28"/>
  <c r="E66" i="28"/>
  <c r="C66" i="28"/>
  <c r="N66" i="28"/>
  <c r="K66" i="28"/>
  <c r="P65" i="26"/>
  <c r="N65" i="26"/>
  <c r="O65" i="26"/>
  <c r="M65" i="26"/>
  <c r="K65" i="26"/>
  <c r="L65" i="26"/>
  <c r="J65" i="26"/>
  <c r="I65" i="26"/>
  <c r="F65" i="26"/>
  <c r="Q65" i="26" s="1"/>
  <c r="H65" i="26"/>
  <c r="G65" i="26"/>
  <c r="D65" i="26"/>
  <c r="C65" i="26"/>
  <c r="E65" i="26"/>
  <c r="A66" i="26"/>
  <c r="B65" i="26"/>
  <c r="P64" i="22"/>
  <c r="O64" i="22"/>
  <c r="M64" i="22"/>
  <c r="L64" i="22"/>
  <c r="J64" i="22"/>
  <c r="K64" i="22"/>
  <c r="N64" i="22"/>
  <c r="I64" i="22"/>
  <c r="H64" i="22"/>
  <c r="G64" i="22"/>
  <c r="F64" i="22"/>
  <c r="F64" i="20"/>
  <c r="C64" i="20"/>
  <c r="B64" i="20"/>
  <c r="C64" i="22"/>
  <c r="A65" i="22"/>
  <c r="V65" i="22" s="1"/>
  <c r="E64" i="22"/>
  <c r="D64" i="22"/>
  <c r="D64" i="20"/>
  <c r="E64" i="20"/>
  <c r="A65" i="20"/>
  <c r="F66" i="29" l="1"/>
  <c r="G66" i="29"/>
  <c r="O66" i="29"/>
  <c r="N66" i="29"/>
  <c r="M66" i="29"/>
  <c r="E66" i="29"/>
  <c r="L66" i="29"/>
  <c r="D66" i="29"/>
  <c r="K66" i="29"/>
  <c r="C66" i="29"/>
  <c r="J66" i="29"/>
  <c r="B66" i="29"/>
  <c r="I66" i="29"/>
  <c r="A67" i="29"/>
  <c r="H66" i="29"/>
  <c r="S65" i="26"/>
  <c r="T65" i="26"/>
  <c r="R65" i="26"/>
  <c r="G67" i="28"/>
  <c r="F67" i="28"/>
  <c r="H67" i="28"/>
  <c r="O67" i="28"/>
  <c r="N67" i="28"/>
  <c r="A68" i="28"/>
  <c r="M67" i="28"/>
  <c r="E67" i="28"/>
  <c r="L67" i="28"/>
  <c r="D67" i="28"/>
  <c r="K67" i="28"/>
  <c r="C67" i="28"/>
  <c r="I67" i="28"/>
  <c r="J67" i="28"/>
  <c r="B67" i="28"/>
  <c r="P66" i="26"/>
  <c r="N66" i="26"/>
  <c r="O66" i="26"/>
  <c r="M66" i="26"/>
  <c r="L66" i="26"/>
  <c r="K66" i="26"/>
  <c r="J66" i="26"/>
  <c r="I66" i="26"/>
  <c r="H66" i="26"/>
  <c r="F66" i="26"/>
  <c r="Q66" i="26" s="1"/>
  <c r="G66" i="26"/>
  <c r="C66" i="26"/>
  <c r="A67" i="26"/>
  <c r="B66" i="26"/>
  <c r="D66" i="26"/>
  <c r="E66" i="26"/>
  <c r="P65" i="22"/>
  <c r="O65" i="22"/>
  <c r="N65" i="22"/>
  <c r="M65" i="22"/>
  <c r="J65" i="22"/>
  <c r="L65" i="22"/>
  <c r="K65" i="22"/>
  <c r="I65" i="22"/>
  <c r="H65" i="22"/>
  <c r="G65" i="22"/>
  <c r="F65" i="22"/>
  <c r="F65" i="20"/>
  <c r="B65" i="20"/>
  <c r="C65" i="20"/>
  <c r="E65" i="22"/>
  <c r="C65" i="22"/>
  <c r="A66" i="22"/>
  <c r="V66" i="22" s="1"/>
  <c r="D65" i="22"/>
  <c r="D65" i="20"/>
  <c r="E65" i="20"/>
  <c r="A66" i="20"/>
  <c r="G67" i="29" l="1"/>
  <c r="F67" i="29"/>
  <c r="A68" i="29"/>
  <c r="H67" i="29"/>
  <c r="O67" i="29"/>
  <c r="N67" i="29"/>
  <c r="M67" i="29"/>
  <c r="E67" i="29"/>
  <c r="L67" i="29"/>
  <c r="D67" i="29"/>
  <c r="K67" i="29"/>
  <c r="C67" i="29"/>
  <c r="J67" i="29"/>
  <c r="B67" i="29"/>
  <c r="I67" i="29"/>
  <c r="S66" i="26"/>
  <c r="T66" i="26"/>
  <c r="R66" i="26"/>
  <c r="F68" i="28"/>
  <c r="G68" i="28"/>
  <c r="L68" i="28"/>
  <c r="D68" i="28"/>
  <c r="K68" i="28"/>
  <c r="C68" i="28"/>
  <c r="J68" i="28"/>
  <c r="B68" i="28"/>
  <c r="I68" i="28"/>
  <c r="H68" i="28"/>
  <c r="O68" i="28"/>
  <c r="A69" i="28"/>
  <c r="M68" i="28"/>
  <c r="E68" i="28"/>
  <c r="N68" i="28"/>
  <c r="O67" i="26"/>
  <c r="P67" i="26"/>
  <c r="N67" i="26"/>
  <c r="M67" i="26"/>
  <c r="J67" i="26"/>
  <c r="K67" i="26"/>
  <c r="L67" i="26"/>
  <c r="I67" i="26"/>
  <c r="H67" i="26"/>
  <c r="F67" i="26"/>
  <c r="Q67" i="26" s="1"/>
  <c r="G67" i="26"/>
  <c r="E67" i="26"/>
  <c r="A68" i="26"/>
  <c r="B67" i="26"/>
  <c r="C67" i="26"/>
  <c r="D67" i="26"/>
  <c r="P66" i="22"/>
  <c r="O66" i="22"/>
  <c r="M66" i="22"/>
  <c r="N66" i="22"/>
  <c r="L66" i="22"/>
  <c r="K66" i="22"/>
  <c r="I66" i="22"/>
  <c r="J66" i="22"/>
  <c r="H66" i="22"/>
  <c r="G66" i="22"/>
  <c r="F66" i="22"/>
  <c r="F66" i="20"/>
  <c r="C66" i="20"/>
  <c r="B66" i="20"/>
  <c r="A67" i="22"/>
  <c r="V67" i="22" s="1"/>
  <c r="E66" i="22"/>
  <c r="C66" i="22"/>
  <c r="D66" i="22"/>
  <c r="D66" i="20"/>
  <c r="E66" i="20"/>
  <c r="A67" i="20"/>
  <c r="G68" i="29" l="1"/>
  <c r="F68" i="29"/>
  <c r="R67" i="26"/>
  <c r="I68" i="29"/>
  <c r="A69" i="29"/>
  <c r="H68" i="29"/>
  <c r="O68" i="29"/>
  <c r="N68" i="29"/>
  <c r="M68" i="29"/>
  <c r="E68" i="29"/>
  <c r="L68" i="29"/>
  <c r="D68" i="29"/>
  <c r="K68" i="29"/>
  <c r="C68" i="29"/>
  <c r="J68" i="29"/>
  <c r="B68" i="29"/>
  <c r="S67" i="26"/>
  <c r="T67" i="26"/>
  <c r="F69" i="28"/>
  <c r="G69" i="28"/>
  <c r="H69" i="28"/>
  <c r="O69" i="28"/>
  <c r="N69" i="28"/>
  <c r="A70" i="28"/>
  <c r="M69" i="28"/>
  <c r="E69" i="28"/>
  <c r="L69" i="28"/>
  <c r="D69" i="28"/>
  <c r="K69" i="28"/>
  <c r="C69" i="28"/>
  <c r="I69" i="28"/>
  <c r="J69" i="28"/>
  <c r="B69" i="28"/>
  <c r="P68" i="26"/>
  <c r="N68" i="26"/>
  <c r="O68" i="26"/>
  <c r="M68" i="26"/>
  <c r="J68" i="26"/>
  <c r="K68" i="26"/>
  <c r="I68" i="26"/>
  <c r="L68" i="26"/>
  <c r="H68" i="26"/>
  <c r="G68" i="26"/>
  <c r="F68" i="26"/>
  <c r="Q68" i="26" s="1"/>
  <c r="E68" i="26"/>
  <c r="D68" i="26"/>
  <c r="A69" i="26"/>
  <c r="B68" i="26"/>
  <c r="C68" i="26"/>
  <c r="P67" i="22"/>
  <c r="N67" i="22"/>
  <c r="O67" i="22"/>
  <c r="M67" i="22"/>
  <c r="L67" i="22"/>
  <c r="K67" i="22"/>
  <c r="H67" i="22"/>
  <c r="J67" i="22"/>
  <c r="I67" i="22"/>
  <c r="G67" i="22"/>
  <c r="F67" i="22"/>
  <c r="F67" i="20"/>
  <c r="C67" i="20"/>
  <c r="B67" i="20"/>
  <c r="A68" i="22"/>
  <c r="V68" i="22" s="1"/>
  <c r="E67" i="22"/>
  <c r="D67" i="22"/>
  <c r="C67" i="22"/>
  <c r="D67" i="20"/>
  <c r="E67" i="20"/>
  <c r="A68" i="20"/>
  <c r="G69" i="29" l="1"/>
  <c r="F69" i="29"/>
  <c r="J69" i="29"/>
  <c r="B69" i="29"/>
  <c r="I69" i="29"/>
  <c r="A70" i="29"/>
  <c r="H69" i="29"/>
  <c r="O69" i="29"/>
  <c r="N69" i="29"/>
  <c r="M69" i="29"/>
  <c r="E69" i="29"/>
  <c r="L69" i="29"/>
  <c r="D69" i="29"/>
  <c r="K69" i="29"/>
  <c r="C69" i="29"/>
  <c r="R68" i="26"/>
  <c r="T68" i="26"/>
  <c r="S68" i="26"/>
  <c r="F70" i="28"/>
  <c r="G70" i="28"/>
  <c r="L70" i="28"/>
  <c r="D70" i="28"/>
  <c r="K70" i="28"/>
  <c r="C70" i="28"/>
  <c r="J70" i="28"/>
  <c r="B70" i="28"/>
  <c r="I70" i="28"/>
  <c r="H70" i="28"/>
  <c r="O70" i="28"/>
  <c r="A71" i="28"/>
  <c r="M70" i="28"/>
  <c r="E70" i="28"/>
  <c r="N70" i="28"/>
  <c r="O69" i="26"/>
  <c r="P69" i="26"/>
  <c r="N69" i="26"/>
  <c r="M69" i="26"/>
  <c r="I69" i="26"/>
  <c r="K69" i="26"/>
  <c r="L69" i="26"/>
  <c r="G69" i="26"/>
  <c r="H69" i="26"/>
  <c r="J69" i="26"/>
  <c r="F69" i="26"/>
  <c r="Q69" i="26" s="1"/>
  <c r="D69" i="26"/>
  <c r="C69" i="26"/>
  <c r="E69" i="26"/>
  <c r="A70" i="26"/>
  <c r="B69" i="26"/>
  <c r="P68" i="22"/>
  <c r="N68" i="22"/>
  <c r="O68" i="22"/>
  <c r="L68" i="22"/>
  <c r="M68" i="22"/>
  <c r="J68" i="22"/>
  <c r="K68" i="22"/>
  <c r="G68" i="22"/>
  <c r="H68" i="22"/>
  <c r="I68" i="22"/>
  <c r="F68" i="22"/>
  <c r="F68" i="20"/>
  <c r="C68" i="20"/>
  <c r="B68" i="20"/>
  <c r="C68" i="22"/>
  <c r="A69" i="22"/>
  <c r="V69" i="22" s="1"/>
  <c r="E68" i="22"/>
  <c r="D68" i="22"/>
  <c r="D68" i="20"/>
  <c r="E68" i="20"/>
  <c r="A69" i="20"/>
  <c r="F70" i="29" l="1"/>
  <c r="G70" i="29"/>
  <c r="R69" i="26"/>
  <c r="K70" i="29"/>
  <c r="C70" i="29"/>
  <c r="J70" i="29"/>
  <c r="B70" i="29"/>
  <c r="I70" i="29"/>
  <c r="A71" i="29"/>
  <c r="H70" i="29"/>
  <c r="O70" i="29"/>
  <c r="N70" i="29"/>
  <c r="M70" i="29"/>
  <c r="E70" i="29"/>
  <c r="L70" i="29"/>
  <c r="D70" i="29"/>
  <c r="S69" i="26"/>
  <c r="T69" i="26"/>
  <c r="G71" i="28"/>
  <c r="F71" i="28"/>
  <c r="H71" i="28"/>
  <c r="O71" i="28"/>
  <c r="N71" i="28"/>
  <c r="A72" i="28"/>
  <c r="M71" i="28"/>
  <c r="E71" i="28"/>
  <c r="L71" i="28"/>
  <c r="D71" i="28"/>
  <c r="K71" i="28"/>
  <c r="C71" i="28"/>
  <c r="I71" i="28"/>
  <c r="J71" i="28"/>
  <c r="B71" i="28"/>
  <c r="P70" i="26"/>
  <c r="O70" i="26"/>
  <c r="N70" i="26"/>
  <c r="M70" i="26"/>
  <c r="L70" i="26"/>
  <c r="J70" i="26"/>
  <c r="S70" i="26" s="1"/>
  <c r="I70" i="26"/>
  <c r="K70" i="26"/>
  <c r="G70" i="26"/>
  <c r="H70" i="26"/>
  <c r="F70" i="26"/>
  <c r="Q70" i="26" s="1"/>
  <c r="C70" i="26"/>
  <c r="A71" i="26"/>
  <c r="B70" i="26"/>
  <c r="E70" i="26"/>
  <c r="D70" i="26"/>
  <c r="P69" i="22"/>
  <c r="O69" i="22"/>
  <c r="N69" i="22"/>
  <c r="M69" i="22"/>
  <c r="L69" i="22"/>
  <c r="K69" i="22"/>
  <c r="J69" i="22"/>
  <c r="H69" i="22"/>
  <c r="I69" i="22"/>
  <c r="F69" i="22"/>
  <c r="G69" i="22"/>
  <c r="F69" i="20"/>
  <c r="B69" i="20"/>
  <c r="C69" i="20"/>
  <c r="E69" i="22"/>
  <c r="C69" i="22"/>
  <c r="A70" i="22"/>
  <c r="V70" i="22" s="1"/>
  <c r="D69" i="22"/>
  <c r="D69" i="20"/>
  <c r="E69" i="20"/>
  <c r="A70" i="20"/>
  <c r="F71" i="29" l="1"/>
  <c r="G71" i="29"/>
  <c r="M71" i="29"/>
  <c r="L71" i="29"/>
  <c r="N71" i="29"/>
  <c r="D71" i="29"/>
  <c r="K71" i="29"/>
  <c r="C71" i="29"/>
  <c r="J71" i="29"/>
  <c r="B71" i="29"/>
  <c r="I71" i="29"/>
  <c r="H71" i="29"/>
  <c r="A72" i="29"/>
  <c r="O71" i="29"/>
  <c r="E71" i="29"/>
  <c r="T70" i="26"/>
  <c r="R70" i="26"/>
  <c r="G72" i="28"/>
  <c r="F72" i="28"/>
  <c r="L72" i="28"/>
  <c r="D72" i="28"/>
  <c r="K72" i="28"/>
  <c r="C72" i="28"/>
  <c r="J72" i="28"/>
  <c r="B72" i="28"/>
  <c r="I72" i="28"/>
  <c r="H72" i="28"/>
  <c r="O72" i="28"/>
  <c r="A73" i="28"/>
  <c r="M72" i="28"/>
  <c r="E72" i="28"/>
  <c r="N72" i="28"/>
  <c r="O71" i="26"/>
  <c r="P71" i="26"/>
  <c r="N71" i="26"/>
  <c r="M71" i="26"/>
  <c r="L71" i="26"/>
  <c r="J71" i="26"/>
  <c r="I71" i="26"/>
  <c r="K71" i="26"/>
  <c r="G71" i="26"/>
  <c r="H71" i="26"/>
  <c r="F71" i="26"/>
  <c r="Q71" i="26" s="1"/>
  <c r="A72" i="26"/>
  <c r="B71" i="26"/>
  <c r="E71" i="26"/>
  <c r="D71" i="26"/>
  <c r="C71" i="26"/>
  <c r="P70" i="22"/>
  <c r="O70" i="22"/>
  <c r="N70" i="22"/>
  <c r="L70" i="22"/>
  <c r="M70" i="22"/>
  <c r="K70" i="22"/>
  <c r="J70" i="22"/>
  <c r="I70" i="22"/>
  <c r="G70" i="22"/>
  <c r="H70" i="22"/>
  <c r="F70" i="22"/>
  <c r="F70" i="20"/>
  <c r="B70" i="20"/>
  <c r="C70" i="20"/>
  <c r="A71" i="22"/>
  <c r="V71" i="22" s="1"/>
  <c r="E70" i="22"/>
  <c r="C70" i="22"/>
  <c r="D70" i="22"/>
  <c r="D70" i="20"/>
  <c r="E70" i="20"/>
  <c r="A71" i="20"/>
  <c r="F72" i="29" l="1"/>
  <c r="G72" i="29"/>
  <c r="N72" i="29"/>
  <c r="M72" i="29"/>
  <c r="E72" i="29"/>
  <c r="I72" i="29"/>
  <c r="H72" i="29"/>
  <c r="A73" i="29"/>
  <c r="D72" i="29"/>
  <c r="O72" i="29"/>
  <c r="C72" i="29"/>
  <c r="L72" i="29"/>
  <c r="B72" i="29"/>
  <c r="K72" i="29"/>
  <c r="J72" i="29"/>
  <c r="S71" i="26"/>
  <c r="T71" i="26"/>
  <c r="R71" i="26"/>
  <c r="G73" i="28"/>
  <c r="F73" i="28"/>
  <c r="H73" i="28"/>
  <c r="O73" i="28"/>
  <c r="N73" i="28"/>
  <c r="A74" i="28"/>
  <c r="M73" i="28"/>
  <c r="E73" i="28"/>
  <c r="L73" i="28"/>
  <c r="D73" i="28"/>
  <c r="K73" i="28"/>
  <c r="C73" i="28"/>
  <c r="I73" i="28"/>
  <c r="J73" i="28"/>
  <c r="B73" i="28"/>
  <c r="P72" i="26"/>
  <c r="O72" i="26"/>
  <c r="N72" i="26"/>
  <c r="M72" i="26"/>
  <c r="L72" i="26"/>
  <c r="K72" i="26"/>
  <c r="J72" i="26"/>
  <c r="I72" i="26"/>
  <c r="F72" i="26"/>
  <c r="Q72" i="26" s="1"/>
  <c r="G72" i="26"/>
  <c r="H72" i="26"/>
  <c r="E72" i="26"/>
  <c r="D72" i="26"/>
  <c r="C72" i="26"/>
  <c r="A73" i="26"/>
  <c r="B72" i="26"/>
  <c r="P71" i="22"/>
  <c r="N71" i="22"/>
  <c r="O71" i="22"/>
  <c r="M71" i="22"/>
  <c r="L71" i="22"/>
  <c r="K71" i="22"/>
  <c r="I71" i="22"/>
  <c r="H71" i="22"/>
  <c r="G71" i="22"/>
  <c r="J71" i="22"/>
  <c r="F71" i="22"/>
  <c r="F71" i="20"/>
  <c r="B71" i="20"/>
  <c r="C71" i="20"/>
  <c r="A72" i="22"/>
  <c r="V72" i="22" s="1"/>
  <c r="E71" i="22"/>
  <c r="C71" i="22"/>
  <c r="D71" i="22"/>
  <c r="D71" i="20"/>
  <c r="E71" i="20"/>
  <c r="A72" i="20"/>
  <c r="F73" i="29" l="1"/>
  <c r="G73" i="29"/>
  <c r="R72" i="26"/>
  <c r="O73" i="29"/>
  <c r="N73" i="29"/>
  <c r="A74" i="29"/>
  <c r="D73" i="29"/>
  <c r="M73" i="29"/>
  <c r="C73" i="29"/>
  <c r="L73" i="29"/>
  <c r="B73" i="29"/>
  <c r="K73" i="29"/>
  <c r="J73" i="29"/>
  <c r="I73" i="29"/>
  <c r="H73" i="29"/>
  <c r="E73" i="29"/>
  <c r="S72" i="26"/>
  <c r="T72" i="26"/>
  <c r="G74" i="28"/>
  <c r="F74" i="28"/>
  <c r="L74" i="28"/>
  <c r="D74" i="28"/>
  <c r="K74" i="28"/>
  <c r="C74" i="28"/>
  <c r="J74" i="28"/>
  <c r="B74" i="28"/>
  <c r="I74" i="28"/>
  <c r="H74" i="28"/>
  <c r="O74" i="28"/>
  <c r="A75" i="28"/>
  <c r="M74" i="28"/>
  <c r="E74" i="28"/>
  <c r="N74" i="28"/>
  <c r="P73" i="26"/>
  <c r="N73" i="26"/>
  <c r="O73" i="26"/>
  <c r="M73" i="26"/>
  <c r="L73" i="26"/>
  <c r="K73" i="26"/>
  <c r="J73" i="26"/>
  <c r="I73" i="26"/>
  <c r="G73" i="26"/>
  <c r="H73" i="26"/>
  <c r="F73" i="26"/>
  <c r="Q73" i="26" s="1"/>
  <c r="D73" i="26"/>
  <c r="C73" i="26"/>
  <c r="E73" i="26"/>
  <c r="A74" i="26"/>
  <c r="B73" i="26"/>
  <c r="P72" i="22"/>
  <c r="O72" i="22"/>
  <c r="N72" i="22"/>
  <c r="M72" i="22"/>
  <c r="L72" i="22"/>
  <c r="J72" i="22"/>
  <c r="K72" i="22"/>
  <c r="I72" i="22"/>
  <c r="H72" i="22"/>
  <c r="G72" i="22"/>
  <c r="F72" i="22"/>
  <c r="F72" i="20"/>
  <c r="B72" i="20"/>
  <c r="C72" i="20"/>
  <c r="C72" i="22"/>
  <c r="A73" i="22"/>
  <c r="V73" i="22" s="1"/>
  <c r="E72" i="22"/>
  <c r="D72" i="22"/>
  <c r="D72" i="20"/>
  <c r="E72" i="20"/>
  <c r="A73" i="20"/>
  <c r="F74" i="29" l="1"/>
  <c r="G74" i="29"/>
  <c r="A75" i="29"/>
  <c r="H74" i="29"/>
  <c r="O74" i="29"/>
  <c r="K74" i="29"/>
  <c r="J74" i="29"/>
  <c r="I74" i="29"/>
  <c r="E74" i="29"/>
  <c r="N74" i="29"/>
  <c r="D74" i="29"/>
  <c r="M74" i="29"/>
  <c r="C74" i="29"/>
  <c r="L74" i="29"/>
  <c r="B74" i="29"/>
  <c r="S73" i="26"/>
  <c r="T73" i="26"/>
  <c r="R73" i="26"/>
  <c r="G75" i="28"/>
  <c r="F75" i="28"/>
  <c r="H75" i="28"/>
  <c r="O75" i="28"/>
  <c r="N75" i="28"/>
  <c r="A76" i="28"/>
  <c r="M75" i="28"/>
  <c r="E75" i="28"/>
  <c r="L75" i="28"/>
  <c r="D75" i="28"/>
  <c r="K75" i="28"/>
  <c r="C75" i="28"/>
  <c r="I75" i="28"/>
  <c r="J75" i="28"/>
  <c r="B75" i="28"/>
  <c r="P74" i="26"/>
  <c r="N74" i="26"/>
  <c r="M74" i="26"/>
  <c r="O74" i="26"/>
  <c r="L74" i="26"/>
  <c r="K74" i="26"/>
  <c r="J74" i="26"/>
  <c r="I74" i="26"/>
  <c r="H74" i="26"/>
  <c r="F74" i="26"/>
  <c r="Q74" i="26" s="1"/>
  <c r="G74" i="26"/>
  <c r="C74" i="26"/>
  <c r="A75" i="26"/>
  <c r="B74" i="26"/>
  <c r="E74" i="26"/>
  <c r="D74" i="26"/>
  <c r="P73" i="22"/>
  <c r="O73" i="22"/>
  <c r="N73" i="22"/>
  <c r="M73" i="22"/>
  <c r="J73" i="22"/>
  <c r="K73" i="22"/>
  <c r="I73" i="22"/>
  <c r="L73" i="22"/>
  <c r="H73" i="22"/>
  <c r="G73" i="22"/>
  <c r="F73" i="22"/>
  <c r="F73" i="20"/>
  <c r="B73" i="20"/>
  <c r="C73" i="20"/>
  <c r="E73" i="22"/>
  <c r="C73" i="22"/>
  <c r="A74" i="22"/>
  <c r="V74" i="22" s="1"/>
  <c r="D73" i="22"/>
  <c r="D73" i="20"/>
  <c r="E73" i="20"/>
  <c r="A74" i="20"/>
  <c r="G75" i="29" l="1"/>
  <c r="F75" i="29"/>
  <c r="I75" i="29"/>
  <c r="A76" i="29"/>
  <c r="H75" i="29"/>
  <c r="O75" i="29"/>
  <c r="E75" i="29"/>
  <c r="N75" i="29"/>
  <c r="D75" i="29"/>
  <c r="M75" i="29"/>
  <c r="C75" i="29"/>
  <c r="L75" i="29"/>
  <c r="B75" i="29"/>
  <c r="K75" i="29"/>
  <c r="J75" i="29"/>
  <c r="R74" i="26"/>
  <c r="T74" i="26"/>
  <c r="S74" i="26"/>
  <c r="F76" i="28"/>
  <c r="G76" i="28"/>
  <c r="L76" i="28"/>
  <c r="D76" i="28"/>
  <c r="K76" i="28"/>
  <c r="C76" i="28"/>
  <c r="J76" i="28"/>
  <c r="B76" i="28"/>
  <c r="I76" i="28"/>
  <c r="H76" i="28"/>
  <c r="O76" i="28"/>
  <c r="A77" i="28"/>
  <c r="M76" i="28"/>
  <c r="E76" i="28"/>
  <c r="N76" i="28"/>
  <c r="O75" i="26"/>
  <c r="P75" i="26"/>
  <c r="M75" i="26"/>
  <c r="N75" i="26"/>
  <c r="J75" i="26"/>
  <c r="L75" i="26"/>
  <c r="K75" i="26"/>
  <c r="I75" i="26"/>
  <c r="H75" i="26"/>
  <c r="F75" i="26"/>
  <c r="Q75" i="26" s="1"/>
  <c r="G75" i="26"/>
  <c r="E75" i="26"/>
  <c r="A76" i="26"/>
  <c r="B75" i="26"/>
  <c r="D75" i="26"/>
  <c r="C75" i="26"/>
  <c r="P74" i="22"/>
  <c r="O74" i="22"/>
  <c r="N74" i="22"/>
  <c r="M74" i="22"/>
  <c r="L74" i="22"/>
  <c r="K74" i="22"/>
  <c r="I74" i="22"/>
  <c r="J74" i="22"/>
  <c r="H74" i="22"/>
  <c r="G74" i="22"/>
  <c r="F74" i="22"/>
  <c r="F74" i="20"/>
  <c r="B74" i="20"/>
  <c r="C74" i="20"/>
  <c r="A75" i="22"/>
  <c r="V75" i="22" s="1"/>
  <c r="E74" i="22"/>
  <c r="C74" i="22"/>
  <c r="D74" i="22"/>
  <c r="D74" i="20"/>
  <c r="E74" i="20"/>
  <c r="A75" i="20"/>
  <c r="G76" i="29" l="1"/>
  <c r="F76" i="29"/>
  <c r="R75" i="26"/>
  <c r="J76" i="29"/>
  <c r="B76" i="29"/>
  <c r="I76" i="29"/>
  <c r="M76" i="29"/>
  <c r="C76" i="29"/>
  <c r="L76" i="29"/>
  <c r="K76" i="29"/>
  <c r="H76" i="29"/>
  <c r="A77" i="29"/>
  <c r="O76" i="29"/>
  <c r="E76" i="29"/>
  <c r="N76" i="29"/>
  <c r="D76" i="29"/>
  <c r="T75" i="26"/>
  <c r="S75" i="26"/>
  <c r="F77" i="28"/>
  <c r="G77" i="28"/>
  <c r="H77" i="28"/>
  <c r="O77" i="28"/>
  <c r="N77" i="28"/>
  <c r="A78" i="28"/>
  <c r="M77" i="28"/>
  <c r="E77" i="28"/>
  <c r="L77" i="28"/>
  <c r="D77" i="28"/>
  <c r="K77" i="28"/>
  <c r="C77" i="28"/>
  <c r="I77" i="28"/>
  <c r="J77" i="28"/>
  <c r="B77" i="28"/>
  <c r="P76" i="26"/>
  <c r="N76" i="26"/>
  <c r="O76" i="26"/>
  <c r="M76" i="26"/>
  <c r="J76" i="26"/>
  <c r="L76" i="26"/>
  <c r="K76" i="26"/>
  <c r="I76" i="26"/>
  <c r="H76" i="26"/>
  <c r="G76" i="26"/>
  <c r="F76" i="26"/>
  <c r="Q76" i="26" s="1"/>
  <c r="E76" i="26"/>
  <c r="D76" i="26"/>
  <c r="C76" i="26"/>
  <c r="A77" i="26"/>
  <c r="B76" i="26"/>
  <c r="P75" i="22"/>
  <c r="N75" i="22"/>
  <c r="O75" i="22"/>
  <c r="M75" i="22"/>
  <c r="L75" i="22"/>
  <c r="J75" i="22"/>
  <c r="K75" i="22"/>
  <c r="I75" i="22"/>
  <c r="H75" i="22"/>
  <c r="G75" i="22"/>
  <c r="F75" i="22"/>
  <c r="F75" i="20"/>
  <c r="C75" i="20"/>
  <c r="B75" i="20"/>
  <c r="A76" i="22"/>
  <c r="V76" i="22" s="1"/>
  <c r="E75" i="22"/>
  <c r="D75" i="22"/>
  <c r="C75" i="22"/>
  <c r="D75" i="20"/>
  <c r="E75" i="20"/>
  <c r="A76" i="20"/>
  <c r="G77" i="29" l="1"/>
  <c r="F77" i="29"/>
  <c r="R76" i="26"/>
  <c r="K77" i="29"/>
  <c r="C77" i="29"/>
  <c r="J77" i="29"/>
  <c r="B77" i="29"/>
  <c r="H77" i="29"/>
  <c r="A78" i="29"/>
  <c r="O77" i="29"/>
  <c r="E77" i="29"/>
  <c r="N77" i="29"/>
  <c r="D77" i="29"/>
  <c r="M77" i="29"/>
  <c r="L77" i="29"/>
  <c r="I77" i="29"/>
  <c r="T76" i="26"/>
  <c r="S76" i="26"/>
  <c r="G78" i="28"/>
  <c r="F78" i="28"/>
  <c r="L78" i="28"/>
  <c r="D78" i="28"/>
  <c r="K78" i="28"/>
  <c r="C78" i="28"/>
  <c r="J78" i="28"/>
  <c r="B78" i="28"/>
  <c r="I78" i="28"/>
  <c r="H78" i="28"/>
  <c r="O78" i="28"/>
  <c r="A79" i="28"/>
  <c r="M78" i="28"/>
  <c r="E78" i="28"/>
  <c r="N78" i="28"/>
  <c r="O77" i="26"/>
  <c r="P77" i="26"/>
  <c r="N77" i="26"/>
  <c r="L77" i="26"/>
  <c r="I77" i="26"/>
  <c r="J77" i="26"/>
  <c r="K77" i="26"/>
  <c r="M77" i="26"/>
  <c r="G77" i="26"/>
  <c r="H77" i="26"/>
  <c r="F77" i="26"/>
  <c r="Q77" i="26" s="1"/>
  <c r="D77" i="26"/>
  <c r="C77" i="26"/>
  <c r="E77" i="26"/>
  <c r="A78" i="26"/>
  <c r="B77" i="26"/>
  <c r="P76" i="22"/>
  <c r="N76" i="22"/>
  <c r="O76" i="22"/>
  <c r="L76" i="22"/>
  <c r="M76" i="22"/>
  <c r="K76" i="22"/>
  <c r="J76" i="22"/>
  <c r="G76" i="22"/>
  <c r="I76" i="22"/>
  <c r="H76" i="22"/>
  <c r="F76" i="22"/>
  <c r="F76" i="20"/>
  <c r="C76" i="20"/>
  <c r="B76" i="20"/>
  <c r="C76" i="22"/>
  <c r="A77" i="22"/>
  <c r="V77" i="22" s="1"/>
  <c r="E76" i="22"/>
  <c r="D76" i="22"/>
  <c r="D76" i="20"/>
  <c r="E76" i="20"/>
  <c r="A77" i="20"/>
  <c r="F78" i="29" l="1"/>
  <c r="G78" i="29"/>
  <c r="S77" i="26"/>
  <c r="L78" i="29"/>
  <c r="D78" i="29"/>
  <c r="K78" i="29"/>
  <c r="C78" i="29"/>
  <c r="O78" i="29"/>
  <c r="E78" i="29"/>
  <c r="N78" i="29"/>
  <c r="B78" i="29"/>
  <c r="M78" i="29"/>
  <c r="J78" i="29"/>
  <c r="I78" i="29"/>
  <c r="H78" i="29"/>
  <c r="A79" i="29"/>
  <c r="T77" i="26"/>
  <c r="R77" i="26"/>
  <c r="G79" i="28"/>
  <c r="F79" i="28"/>
  <c r="H79" i="28"/>
  <c r="O79" i="28"/>
  <c r="N79" i="28"/>
  <c r="A80" i="28"/>
  <c r="M79" i="28"/>
  <c r="E79" i="28"/>
  <c r="L79" i="28"/>
  <c r="D79" i="28"/>
  <c r="K79" i="28"/>
  <c r="C79" i="28"/>
  <c r="I79" i="28"/>
  <c r="J79" i="28"/>
  <c r="B79" i="28"/>
  <c r="P78" i="26"/>
  <c r="O78" i="26"/>
  <c r="N78" i="26"/>
  <c r="M78" i="26"/>
  <c r="L78" i="26"/>
  <c r="I78" i="26"/>
  <c r="J78" i="26"/>
  <c r="K78" i="26"/>
  <c r="G78" i="26"/>
  <c r="F78" i="26"/>
  <c r="Q78" i="26" s="1"/>
  <c r="H78" i="26"/>
  <c r="C78" i="26"/>
  <c r="A79" i="26"/>
  <c r="B78" i="26"/>
  <c r="E78" i="26"/>
  <c r="D78" i="26"/>
  <c r="P77" i="22"/>
  <c r="N77" i="22"/>
  <c r="O77" i="22"/>
  <c r="M77" i="22"/>
  <c r="L77" i="22"/>
  <c r="K77" i="22"/>
  <c r="J77" i="22"/>
  <c r="I77" i="22"/>
  <c r="H77" i="22"/>
  <c r="G77" i="22"/>
  <c r="F77" i="22"/>
  <c r="F77" i="20"/>
  <c r="C77" i="20"/>
  <c r="B77" i="20"/>
  <c r="E77" i="22"/>
  <c r="C77" i="22"/>
  <c r="A78" i="22"/>
  <c r="V78" i="22" s="1"/>
  <c r="D77" i="22"/>
  <c r="D77" i="20"/>
  <c r="E77" i="20"/>
  <c r="A78" i="20"/>
  <c r="F79" i="29" l="1"/>
  <c r="G79" i="29"/>
  <c r="M79" i="29"/>
  <c r="E79" i="29"/>
  <c r="L79" i="29"/>
  <c r="D79" i="29"/>
  <c r="J79" i="29"/>
  <c r="I79" i="29"/>
  <c r="H79" i="29"/>
  <c r="A80" i="29"/>
  <c r="O79" i="29"/>
  <c r="C79" i="29"/>
  <c r="N79" i="29"/>
  <c r="B79" i="29"/>
  <c r="K79" i="29"/>
  <c r="S78" i="26"/>
  <c r="T78" i="26"/>
  <c r="R78" i="26"/>
  <c r="G80" i="28"/>
  <c r="F80" i="28"/>
  <c r="L80" i="28"/>
  <c r="D80" i="28"/>
  <c r="K80" i="28"/>
  <c r="C80" i="28"/>
  <c r="J80" i="28"/>
  <c r="B80" i="28"/>
  <c r="I80" i="28"/>
  <c r="H80" i="28"/>
  <c r="O80" i="28"/>
  <c r="A81" i="28"/>
  <c r="M80" i="28"/>
  <c r="E80" i="28"/>
  <c r="N80" i="28"/>
  <c r="O79" i="26"/>
  <c r="P79" i="26"/>
  <c r="N79" i="26"/>
  <c r="M79" i="26"/>
  <c r="L79" i="26"/>
  <c r="J79" i="26"/>
  <c r="I79" i="26"/>
  <c r="K79" i="26"/>
  <c r="G79" i="26"/>
  <c r="H79" i="26"/>
  <c r="F79" i="26"/>
  <c r="Q79" i="26" s="1"/>
  <c r="A80" i="26"/>
  <c r="B79" i="26"/>
  <c r="E79" i="26"/>
  <c r="D79" i="26"/>
  <c r="C79" i="26"/>
  <c r="P78" i="22"/>
  <c r="N78" i="22"/>
  <c r="O78" i="22"/>
  <c r="L78" i="22"/>
  <c r="M78" i="22"/>
  <c r="K78" i="22"/>
  <c r="I78" i="22"/>
  <c r="G78" i="22"/>
  <c r="H78" i="22"/>
  <c r="J78" i="22"/>
  <c r="F78" i="22"/>
  <c r="F78" i="20"/>
  <c r="B78" i="20"/>
  <c r="C78" i="20"/>
  <c r="A79" i="22"/>
  <c r="V79" i="22" s="1"/>
  <c r="E78" i="22"/>
  <c r="C78" i="22"/>
  <c r="D78" i="22"/>
  <c r="D78" i="20"/>
  <c r="E78" i="20"/>
  <c r="A79" i="20"/>
  <c r="F80" i="29" l="1"/>
  <c r="G80" i="29"/>
  <c r="N80" i="29"/>
  <c r="M80" i="29"/>
  <c r="E80" i="29"/>
  <c r="A81" i="29"/>
  <c r="D80" i="29"/>
  <c r="O80" i="29"/>
  <c r="C80" i="29"/>
  <c r="L80" i="29"/>
  <c r="B80" i="29"/>
  <c r="K80" i="29"/>
  <c r="J80" i="29"/>
  <c r="I80" i="29"/>
  <c r="H80" i="29"/>
  <c r="S79" i="26"/>
  <c r="T79" i="26"/>
  <c r="R79" i="26"/>
  <c r="G81" i="28"/>
  <c r="F81" i="28"/>
  <c r="H81" i="28"/>
  <c r="O81" i="28"/>
  <c r="N81" i="28"/>
  <c r="A82" i="28"/>
  <c r="M81" i="28"/>
  <c r="E81" i="28"/>
  <c r="L81" i="28"/>
  <c r="D81" i="28"/>
  <c r="K81" i="28"/>
  <c r="C81" i="28"/>
  <c r="I81" i="28"/>
  <c r="B81" i="28"/>
  <c r="J81" i="28"/>
  <c r="P80" i="26"/>
  <c r="O80" i="26"/>
  <c r="N80" i="26"/>
  <c r="M80" i="26"/>
  <c r="K80" i="26"/>
  <c r="I80" i="26"/>
  <c r="J80" i="26"/>
  <c r="F80" i="26"/>
  <c r="Q80" i="26" s="1"/>
  <c r="L80" i="26"/>
  <c r="G80" i="26"/>
  <c r="H80" i="26"/>
  <c r="E80" i="26"/>
  <c r="D80" i="26"/>
  <c r="C80" i="26"/>
  <c r="A81" i="26"/>
  <c r="B80" i="26"/>
  <c r="O79" i="22"/>
  <c r="P79" i="22"/>
  <c r="N79" i="22"/>
  <c r="L79" i="22"/>
  <c r="M79" i="22"/>
  <c r="K79" i="22"/>
  <c r="J79" i="22"/>
  <c r="H79" i="22"/>
  <c r="G79" i="22"/>
  <c r="I79" i="22"/>
  <c r="F79" i="22"/>
  <c r="F79" i="20"/>
  <c r="B79" i="20"/>
  <c r="C79" i="20"/>
  <c r="A80" i="22"/>
  <c r="V80" i="22" s="1"/>
  <c r="E79" i="22"/>
  <c r="D79" i="22"/>
  <c r="C79" i="22"/>
  <c r="D79" i="20"/>
  <c r="E79" i="20"/>
  <c r="A80" i="20"/>
  <c r="F81" i="29" l="1"/>
  <c r="G81" i="29"/>
  <c r="O81" i="29"/>
  <c r="N81" i="29"/>
  <c r="L81" i="29"/>
  <c r="B81" i="29"/>
  <c r="K81" i="29"/>
  <c r="J81" i="29"/>
  <c r="I81" i="29"/>
  <c r="H81" i="29"/>
  <c r="E81" i="29"/>
  <c r="A82" i="29"/>
  <c r="D81" i="29"/>
  <c r="M81" i="29"/>
  <c r="C81" i="29"/>
  <c r="R80" i="26"/>
  <c r="S80" i="26"/>
  <c r="T80" i="26"/>
  <c r="G82" i="28"/>
  <c r="F82" i="28"/>
  <c r="L82" i="28"/>
  <c r="D82" i="28"/>
  <c r="K82" i="28"/>
  <c r="C82" i="28"/>
  <c r="J82" i="28"/>
  <c r="B82" i="28"/>
  <c r="I82" i="28"/>
  <c r="H82" i="28"/>
  <c r="O82" i="28"/>
  <c r="A83" i="28"/>
  <c r="M82" i="28"/>
  <c r="E82" i="28"/>
  <c r="N82" i="28"/>
  <c r="P81" i="26"/>
  <c r="O81" i="26"/>
  <c r="N81" i="26"/>
  <c r="M81" i="26"/>
  <c r="K81" i="26"/>
  <c r="L81" i="26"/>
  <c r="I81" i="26"/>
  <c r="J81" i="26"/>
  <c r="H81" i="26"/>
  <c r="F81" i="26"/>
  <c r="Q81" i="26" s="1"/>
  <c r="G81" i="26"/>
  <c r="D81" i="26"/>
  <c r="C81" i="26"/>
  <c r="E81" i="26"/>
  <c r="A82" i="26"/>
  <c r="B81" i="26"/>
  <c r="P80" i="22"/>
  <c r="O80" i="22"/>
  <c r="N80" i="22"/>
  <c r="M80" i="22"/>
  <c r="L80" i="22"/>
  <c r="J80" i="22"/>
  <c r="K80" i="22"/>
  <c r="I80" i="22"/>
  <c r="H80" i="22"/>
  <c r="G80" i="22"/>
  <c r="F80" i="22"/>
  <c r="F80" i="20"/>
  <c r="B80" i="20"/>
  <c r="C80" i="20"/>
  <c r="C80" i="22"/>
  <c r="A81" i="22"/>
  <c r="V81" i="22" s="1"/>
  <c r="E80" i="22"/>
  <c r="D80" i="22"/>
  <c r="D80" i="20"/>
  <c r="E80" i="20"/>
  <c r="A81" i="20"/>
  <c r="F82" i="29" l="1"/>
  <c r="G82" i="29"/>
  <c r="S81" i="26"/>
  <c r="R81" i="26"/>
  <c r="A83" i="29"/>
  <c r="H82" i="29"/>
  <c r="O82" i="29"/>
  <c r="I82" i="29"/>
  <c r="E82" i="29"/>
  <c r="N82" i="29"/>
  <c r="D82" i="29"/>
  <c r="M82" i="29"/>
  <c r="C82" i="29"/>
  <c r="L82" i="29"/>
  <c r="B82" i="29"/>
  <c r="K82" i="29"/>
  <c r="J82" i="29"/>
  <c r="T81" i="26"/>
  <c r="G83" i="28"/>
  <c r="F83" i="28"/>
  <c r="H83" i="28"/>
  <c r="O83" i="28"/>
  <c r="N83" i="28"/>
  <c r="A84" i="28"/>
  <c r="M83" i="28"/>
  <c r="E83" i="28"/>
  <c r="L83" i="28"/>
  <c r="D83" i="28"/>
  <c r="K83" i="28"/>
  <c r="C83" i="28"/>
  <c r="I83" i="28"/>
  <c r="J83" i="28"/>
  <c r="B83" i="28"/>
  <c r="P82" i="26"/>
  <c r="N82" i="26"/>
  <c r="M82" i="26"/>
  <c r="O82" i="26"/>
  <c r="L82" i="26"/>
  <c r="K82" i="26"/>
  <c r="J82" i="26"/>
  <c r="I82" i="26"/>
  <c r="H82" i="26"/>
  <c r="F82" i="26"/>
  <c r="Q82" i="26" s="1"/>
  <c r="G82" i="26"/>
  <c r="C82" i="26"/>
  <c r="A83" i="26"/>
  <c r="B82" i="26"/>
  <c r="D82" i="26"/>
  <c r="E82" i="26"/>
  <c r="P81" i="22"/>
  <c r="O81" i="22"/>
  <c r="N81" i="22"/>
  <c r="M81" i="22"/>
  <c r="L81" i="22"/>
  <c r="J81" i="22"/>
  <c r="K81" i="22"/>
  <c r="I81" i="22"/>
  <c r="H81" i="22"/>
  <c r="G81" i="22"/>
  <c r="F81" i="22"/>
  <c r="F81" i="20"/>
  <c r="B81" i="20"/>
  <c r="C81" i="20"/>
  <c r="E81" i="22"/>
  <c r="C81" i="22"/>
  <c r="A82" i="22"/>
  <c r="V82" i="22" s="1"/>
  <c r="D81" i="22"/>
  <c r="D81" i="20"/>
  <c r="E81" i="20"/>
  <c r="A82" i="20"/>
  <c r="G83" i="29" l="1"/>
  <c r="F83" i="29"/>
  <c r="I83" i="29"/>
  <c r="A84" i="29"/>
  <c r="H83" i="29"/>
  <c r="N83" i="29"/>
  <c r="D83" i="29"/>
  <c r="M83" i="29"/>
  <c r="C83" i="29"/>
  <c r="L83" i="29"/>
  <c r="B83" i="29"/>
  <c r="K83" i="29"/>
  <c r="J83" i="29"/>
  <c r="O83" i="29"/>
  <c r="E83" i="29"/>
  <c r="R82" i="26"/>
  <c r="S82" i="26"/>
  <c r="T82" i="26"/>
  <c r="F84" i="28"/>
  <c r="G84" i="28"/>
  <c r="L84" i="28"/>
  <c r="D84" i="28"/>
  <c r="K84" i="28"/>
  <c r="C84" i="28"/>
  <c r="J84" i="28"/>
  <c r="B84" i="28"/>
  <c r="I84" i="28"/>
  <c r="H84" i="28"/>
  <c r="O84" i="28"/>
  <c r="A85" i="28"/>
  <c r="M84" i="28"/>
  <c r="E84" i="28"/>
  <c r="N84" i="28"/>
  <c r="O83" i="26"/>
  <c r="P83" i="26"/>
  <c r="M83" i="26"/>
  <c r="N83" i="26"/>
  <c r="J83" i="26"/>
  <c r="K83" i="26"/>
  <c r="L83" i="26"/>
  <c r="I83" i="26"/>
  <c r="H83" i="26"/>
  <c r="F83" i="26"/>
  <c r="Q83" i="26" s="1"/>
  <c r="G83" i="26"/>
  <c r="E83" i="26"/>
  <c r="A84" i="26"/>
  <c r="B83" i="26"/>
  <c r="C83" i="26"/>
  <c r="D83" i="26"/>
  <c r="P82" i="22"/>
  <c r="O82" i="22"/>
  <c r="L82" i="22"/>
  <c r="M82" i="22"/>
  <c r="K82" i="22"/>
  <c r="J82" i="22"/>
  <c r="I82" i="22"/>
  <c r="N82" i="22"/>
  <c r="H82" i="22"/>
  <c r="G82" i="22"/>
  <c r="F82" i="22"/>
  <c r="F82" i="20"/>
  <c r="B82" i="20"/>
  <c r="C82" i="20"/>
  <c r="A83" i="22"/>
  <c r="V83" i="22" s="1"/>
  <c r="E82" i="22"/>
  <c r="C82" i="22"/>
  <c r="D82" i="22"/>
  <c r="D82" i="20"/>
  <c r="E82" i="20"/>
  <c r="A83" i="20"/>
  <c r="G84" i="29" l="1"/>
  <c r="F84" i="29"/>
  <c r="J84" i="29"/>
  <c r="B84" i="29"/>
  <c r="I84" i="29"/>
  <c r="K84" i="29"/>
  <c r="H84" i="29"/>
  <c r="A85" i="29"/>
  <c r="O84" i="29"/>
  <c r="E84" i="29"/>
  <c r="N84" i="29"/>
  <c r="D84" i="29"/>
  <c r="M84" i="29"/>
  <c r="C84" i="29"/>
  <c r="L84" i="29"/>
  <c r="T83" i="26"/>
  <c r="S83" i="26"/>
  <c r="R83" i="26"/>
  <c r="F85" i="28"/>
  <c r="G85" i="28"/>
  <c r="H85" i="28"/>
  <c r="O85" i="28"/>
  <c r="N85" i="28"/>
  <c r="A86" i="28"/>
  <c r="M85" i="28"/>
  <c r="E85" i="28"/>
  <c r="L85" i="28"/>
  <c r="D85" i="28"/>
  <c r="K85" i="28"/>
  <c r="C85" i="28"/>
  <c r="I85" i="28"/>
  <c r="J85" i="28"/>
  <c r="B85" i="28"/>
  <c r="P84" i="26"/>
  <c r="N84" i="26"/>
  <c r="O84" i="26"/>
  <c r="M84" i="26"/>
  <c r="L84" i="26"/>
  <c r="J84" i="26"/>
  <c r="K84" i="26"/>
  <c r="I84" i="26"/>
  <c r="H84" i="26"/>
  <c r="G84" i="26"/>
  <c r="R84" i="26" s="1"/>
  <c r="F84" i="26"/>
  <c r="Q84" i="26" s="1"/>
  <c r="E84" i="26"/>
  <c r="D84" i="26"/>
  <c r="A85" i="26"/>
  <c r="B84" i="26"/>
  <c r="C84" i="26"/>
  <c r="P83" i="22"/>
  <c r="N83" i="22"/>
  <c r="O83" i="22"/>
  <c r="M83" i="22"/>
  <c r="L83" i="22"/>
  <c r="J83" i="22"/>
  <c r="K83" i="22"/>
  <c r="H83" i="22"/>
  <c r="I83" i="22"/>
  <c r="G83" i="22"/>
  <c r="F83" i="22"/>
  <c r="F83" i="20"/>
  <c r="B83" i="20"/>
  <c r="C83" i="20"/>
  <c r="A84" i="22"/>
  <c r="V84" i="22" s="1"/>
  <c r="E83" i="22"/>
  <c r="C83" i="22"/>
  <c r="D83" i="22"/>
  <c r="D83" i="20"/>
  <c r="E83" i="20"/>
  <c r="A84" i="20"/>
  <c r="G85" i="29" l="1"/>
  <c r="F85" i="29"/>
  <c r="S84" i="26"/>
  <c r="K85" i="29"/>
  <c r="C85" i="29"/>
  <c r="J85" i="29"/>
  <c r="B85" i="29"/>
  <c r="A86" i="29"/>
  <c r="O85" i="29"/>
  <c r="E85" i="29"/>
  <c r="N85" i="29"/>
  <c r="D85" i="29"/>
  <c r="M85" i="29"/>
  <c r="L85" i="29"/>
  <c r="I85" i="29"/>
  <c r="H85" i="29"/>
  <c r="T84" i="26"/>
  <c r="G86" i="28"/>
  <c r="F86" i="28"/>
  <c r="L86" i="28"/>
  <c r="D86" i="28"/>
  <c r="K86" i="28"/>
  <c r="C86" i="28"/>
  <c r="J86" i="28"/>
  <c r="B86" i="28"/>
  <c r="I86" i="28"/>
  <c r="H86" i="28"/>
  <c r="O86" i="28"/>
  <c r="A87" i="28"/>
  <c r="M86" i="28"/>
  <c r="E86" i="28"/>
  <c r="N86" i="28"/>
  <c r="O85" i="26"/>
  <c r="P85" i="26"/>
  <c r="N85" i="26"/>
  <c r="M85" i="26"/>
  <c r="L85" i="26"/>
  <c r="K85" i="26"/>
  <c r="J85" i="26"/>
  <c r="G85" i="26"/>
  <c r="I85" i="26"/>
  <c r="H85" i="26"/>
  <c r="F85" i="26"/>
  <c r="Q85" i="26" s="1"/>
  <c r="D85" i="26"/>
  <c r="C85" i="26"/>
  <c r="E85" i="26"/>
  <c r="A86" i="26"/>
  <c r="B85" i="26"/>
  <c r="P84" i="22"/>
  <c r="O84" i="22"/>
  <c r="N84" i="22"/>
  <c r="L84" i="22"/>
  <c r="M84" i="22"/>
  <c r="K84" i="22"/>
  <c r="J84" i="22"/>
  <c r="G84" i="22"/>
  <c r="H84" i="22"/>
  <c r="I84" i="22"/>
  <c r="F84" i="22"/>
  <c r="F84" i="20"/>
  <c r="C84" i="20"/>
  <c r="B84" i="20"/>
  <c r="C84" i="22"/>
  <c r="A85" i="22"/>
  <c r="V85" i="22" s="1"/>
  <c r="E84" i="22"/>
  <c r="D84" i="22"/>
  <c r="D84" i="20"/>
  <c r="E84" i="20"/>
  <c r="A85" i="20"/>
  <c r="F86" i="29" l="1"/>
  <c r="G86" i="29"/>
  <c r="L86" i="29"/>
  <c r="D86" i="29"/>
  <c r="K86" i="29"/>
  <c r="C86" i="29"/>
  <c r="M86" i="29"/>
  <c r="J86" i="29"/>
  <c r="I86" i="29"/>
  <c r="H86" i="29"/>
  <c r="A87" i="29"/>
  <c r="O86" i="29"/>
  <c r="E86" i="29"/>
  <c r="N86" i="29"/>
  <c r="B86" i="29"/>
  <c r="R85" i="26"/>
  <c r="S85" i="26"/>
  <c r="T85" i="26"/>
  <c r="G87" i="28"/>
  <c r="F87" i="28"/>
  <c r="H87" i="28"/>
  <c r="O87" i="28"/>
  <c r="N87" i="28"/>
  <c r="A88" i="28"/>
  <c r="M87" i="28"/>
  <c r="E87" i="28"/>
  <c r="L87" i="28"/>
  <c r="D87" i="28"/>
  <c r="K87" i="28"/>
  <c r="C87" i="28"/>
  <c r="I87" i="28"/>
  <c r="J87" i="28"/>
  <c r="B87" i="28"/>
  <c r="P86" i="26"/>
  <c r="N86" i="26"/>
  <c r="M86" i="26"/>
  <c r="O86" i="26"/>
  <c r="L86" i="26"/>
  <c r="K86" i="26"/>
  <c r="J86" i="26"/>
  <c r="I86" i="26"/>
  <c r="G86" i="26"/>
  <c r="H86" i="26"/>
  <c r="F86" i="26"/>
  <c r="Q86" i="26" s="1"/>
  <c r="C86" i="26"/>
  <c r="A87" i="26"/>
  <c r="B86" i="26"/>
  <c r="E86" i="26"/>
  <c r="D86" i="26"/>
  <c r="P85" i="22"/>
  <c r="O85" i="22"/>
  <c r="N85" i="22"/>
  <c r="M85" i="22"/>
  <c r="L85" i="22"/>
  <c r="K85" i="22"/>
  <c r="J85" i="22"/>
  <c r="I85" i="22"/>
  <c r="G85" i="22"/>
  <c r="H85" i="22"/>
  <c r="F85" i="22"/>
  <c r="F85" i="20"/>
  <c r="B85" i="20"/>
  <c r="C85" i="20"/>
  <c r="E85" i="22"/>
  <c r="C85" i="22"/>
  <c r="D85" i="22"/>
  <c r="A86" i="22"/>
  <c r="V86" i="22" s="1"/>
  <c r="D85" i="20"/>
  <c r="E85" i="20"/>
  <c r="A86" i="20"/>
  <c r="F87" i="29" l="1"/>
  <c r="G87" i="29"/>
  <c r="M87" i="29"/>
  <c r="E87" i="29"/>
  <c r="L87" i="29"/>
  <c r="D87" i="29"/>
  <c r="H87" i="29"/>
  <c r="A88" i="29"/>
  <c r="O87" i="29"/>
  <c r="C87" i="29"/>
  <c r="N87" i="29"/>
  <c r="B87" i="29"/>
  <c r="K87" i="29"/>
  <c r="J87" i="29"/>
  <c r="I87" i="29"/>
  <c r="T86" i="26"/>
  <c r="R86" i="26"/>
  <c r="S86" i="26"/>
  <c r="G88" i="28"/>
  <c r="F88" i="28"/>
  <c r="L88" i="28"/>
  <c r="D88" i="28"/>
  <c r="K88" i="28"/>
  <c r="C88" i="28"/>
  <c r="J88" i="28"/>
  <c r="B88" i="28"/>
  <c r="I88" i="28"/>
  <c r="H88" i="28"/>
  <c r="O88" i="28"/>
  <c r="A89" i="28"/>
  <c r="M88" i="28"/>
  <c r="E88" i="28"/>
  <c r="N88" i="28"/>
  <c r="O87" i="26"/>
  <c r="P87" i="26"/>
  <c r="L87" i="26"/>
  <c r="M87" i="26"/>
  <c r="N87" i="26"/>
  <c r="J87" i="26"/>
  <c r="K87" i="26"/>
  <c r="G87" i="26"/>
  <c r="I87" i="26"/>
  <c r="H87" i="26"/>
  <c r="F87" i="26"/>
  <c r="Q87" i="26" s="1"/>
  <c r="A88" i="26"/>
  <c r="B87" i="26"/>
  <c r="E87" i="26"/>
  <c r="D87" i="26"/>
  <c r="C87" i="26"/>
  <c r="P86" i="22"/>
  <c r="O86" i="22"/>
  <c r="N86" i="22"/>
  <c r="M86" i="22"/>
  <c r="L86" i="22"/>
  <c r="K86" i="22"/>
  <c r="J86" i="22"/>
  <c r="I86" i="22"/>
  <c r="G86" i="22"/>
  <c r="H86" i="22"/>
  <c r="F86" i="22"/>
  <c r="F86" i="20"/>
  <c r="B86" i="20"/>
  <c r="C86" i="20"/>
  <c r="A87" i="22"/>
  <c r="V87" i="22" s="1"/>
  <c r="E86" i="22"/>
  <c r="C86" i="22"/>
  <c r="D86" i="22"/>
  <c r="D86" i="20"/>
  <c r="E86" i="20"/>
  <c r="A87" i="20"/>
  <c r="F88" i="29" l="1"/>
  <c r="G88" i="29"/>
  <c r="S87" i="26"/>
  <c r="N88" i="29"/>
  <c r="M88" i="29"/>
  <c r="E88" i="29"/>
  <c r="O88" i="29"/>
  <c r="C88" i="29"/>
  <c r="L88" i="29"/>
  <c r="B88" i="29"/>
  <c r="K88" i="29"/>
  <c r="J88" i="29"/>
  <c r="I88" i="29"/>
  <c r="H88" i="29"/>
  <c r="A89" i="29"/>
  <c r="D88" i="29"/>
  <c r="T87" i="26"/>
  <c r="R87" i="26"/>
  <c r="G89" i="28"/>
  <c r="F89" i="28"/>
  <c r="H89" i="28"/>
  <c r="O89" i="28"/>
  <c r="N89" i="28"/>
  <c r="A90" i="28"/>
  <c r="M89" i="28"/>
  <c r="E89" i="28"/>
  <c r="L89" i="28"/>
  <c r="D89" i="28"/>
  <c r="K89" i="28"/>
  <c r="C89" i="28"/>
  <c r="I89" i="28"/>
  <c r="J89" i="28"/>
  <c r="B89" i="28"/>
  <c r="P88" i="26"/>
  <c r="O88" i="26"/>
  <c r="M88" i="26"/>
  <c r="K88" i="26"/>
  <c r="L88" i="26"/>
  <c r="N88" i="26"/>
  <c r="J88" i="26"/>
  <c r="I88" i="26"/>
  <c r="F88" i="26"/>
  <c r="Q88" i="26" s="1"/>
  <c r="G88" i="26"/>
  <c r="H88" i="26"/>
  <c r="E88" i="26"/>
  <c r="D88" i="26"/>
  <c r="C88" i="26"/>
  <c r="A89" i="26"/>
  <c r="B88" i="26"/>
  <c r="P87" i="22"/>
  <c r="O87" i="22"/>
  <c r="N87" i="22"/>
  <c r="M87" i="22"/>
  <c r="L87" i="22"/>
  <c r="K87" i="22"/>
  <c r="J87" i="22"/>
  <c r="I87" i="22"/>
  <c r="G87" i="22"/>
  <c r="H87" i="22"/>
  <c r="F87" i="22"/>
  <c r="F87" i="20"/>
  <c r="B87" i="20"/>
  <c r="C87" i="20"/>
  <c r="A88" i="22"/>
  <c r="V88" i="22" s="1"/>
  <c r="E87" i="22"/>
  <c r="D87" i="22"/>
  <c r="C87" i="22"/>
  <c r="D87" i="20"/>
  <c r="E87" i="20"/>
  <c r="A88" i="20"/>
  <c r="F89" i="29" l="1"/>
  <c r="G89" i="29"/>
  <c r="R88" i="26"/>
  <c r="O89" i="29"/>
  <c r="N89" i="29"/>
  <c r="J89" i="29"/>
  <c r="I89" i="29"/>
  <c r="H89" i="29"/>
  <c r="E89" i="29"/>
  <c r="A90" i="29"/>
  <c r="D89" i="29"/>
  <c r="M89" i="29"/>
  <c r="C89" i="29"/>
  <c r="L89" i="29"/>
  <c r="B89" i="29"/>
  <c r="K89" i="29"/>
  <c r="S88" i="26"/>
  <c r="T88" i="26"/>
  <c r="G90" i="28"/>
  <c r="F90" i="28"/>
  <c r="L90" i="28"/>
  <c r="D90" i="28"/>
  <c r="K90" i="28"/>
  <c r="C90" i="28"/>
  <c r="J90" i="28"/>
  <c r="B90" i="28"/>
  <c r="I90" i="28"/>
  <c r="H90" i="28"/>
  <c r="O90" i="28"/>
  <c r="A91" i="28"/>
  <c r="M90" i="28"/>
  <c r="E90" i="28"/>
  <c r="N90" i="28"/>
  <c r="P89" i="26"/>
  <c r="N89" i="26"/>
  <c r="O89" i="26"/>
  <c r="M89" i="26"/>
  <c r="K89" i="26"/>
  <c r="L89" i="26"/>
  <c r="J89" i="26"/>
  <c r="I89" i="26"/>
  <c r="G89" i="26"/>
  <c r="F89" i="26"/>
  <c r="Q89" i="26" s="1"/>
  <c r="H89" i="26"/>
  <c r="D89" i="26"/>
  <c r="C89" i="26"/>
  <c r="E89" i="26"/>
  <c r="A90" i="26"/>
  <c r="B89" i="26"/>
  <c r="P88" i="22"/>
  <c r="O88" i="22"/>
  <c r="M88" i="22"/>
  <c r="N88" i="22"/>
  <c r="L88" i="22"/>
  <c r="J88" i="22"/>
  <c r="K88" i="22"/>
  <c r="I88" i="22"/>
  <c r="H88" i="22"/>
  <c r="F88" i="22"/>
  <c r="G88" i="22"/>
  <c r="F88" i="20"/>
  <c r="C88" i="20"/>
  <c r="B88" i="20"/>
  <c r="C88" i="22"/>
  <c r="A89" i="22"/>
  <c r="V89" i="22" s="1"/>
  <c r="D88" i="22"/>
  <c r="E88" i="22"/>
  <c r="D88" i="20"/>
  <c r="E88" i="20"/>
  <c r="A89" i="20"/>
  <c r="F90" i="29" l="1"/>
  <c r="G90" i="29"/>
  <c r="S89" i="26"/>
  <c r="A91" i="29"/>
  <c r="H90" i="29"/>
  <c r="O90" i="29"/>
  <c r="E90" i="29"/>
  <c r="N90" i="29"/>
  <c r="D90" i="29"/>
  <c r="M90" i="29"/>
  <c r="C90" i="29"/>
  <c r="L90" i="29"/>
  <c r="B90" i="29"/>
  <c r="K90" i="29"/>
  <c r="J90" i="29"/>
  <c r="I90" i="29"/>
  <c r="T89" i="26"/>
  <c r="R89" i="26"/>
  <c r="G91" i="28"/>
  <c r="F91" i="28"/>
  <c r="H91" i="28"/>
  <c r="O91" i="28"/>
  <c r="N91" i="28"/>
  <c r="A92" i="28"/>
  <c r="M91" i="28"/>
  <c r="E91" i="28"/>
  <c r="L91" i="28"/>
  <c r="D91" i="28"/>
  <c r="K91" i="28"/>
  <c r="C91" i="28"/>
  <c r="I91" i="28"/>
  <c r="J91" i="28"/>
  <c r="B91" i="28"/>
  <c r="P90" i="26"/>
  <c r="O90" i="26"/>
  <c r="N90" i="26"/>
  <c r="M90" i="26"/>
  <c r="L90" i="26"/>
  <c r="K90" i="26"/>
  <c r="J90" i="26"/>
  <c r="I90" i="26"/>
  <c r="H90" i="26"/>
  <c r="G90" i="26"/>
  <c r="F90" i="26"/>
  <c r="Q90" i="26" s="1"/>
  <c r="C90" i="26"/>
  <c r="A91" i="26"/>
  <c r="B90" i="26"/>
  <c r="E90" i="26"/>
  <c r="D90" i="26"/>
  <c r="P89" i="22"/>
  <c r="O89" i="22"/>
  <c r="N89" i="22"/>
  <c r="M89" i="22"/>
  <c r="J89" i="22"/>
  <c r="L89" i="22"/>
  <c r="K89" i="22"/>
  <c r="I89" i="22"/>
  <c r="H89" i="22"/>
  <c r="G89" i="22"/>
  <c r="F89" i="22"/>
  <c r="F89" i="20"/>
  <c r="B89" i="20"/>
  <c r="C89" i="20"/>
  <c r="E89" i="22"/>
  <c r="C89" i="22"/>
  <c r="D89" i="22"/>
  <c r="A90" i="22"/>
  <c r="V90" i="22" s="1"/>
  <c r="D89" i="20"/>
  <c r="E89" i="20"/>
  <c r="A90" i="20"/>
  <c r="G91" i="29" l="1"/>
  <c r="F91" i="29"/>
  <c r="R90" i="26"/>
  <c r="I91" i="29"/>
  <c r="A92" i="29"/>
  <c r="H91" i="29"/>
  <c r="L91" i="29"/>
  <c r="B91" i="29"/>
  <c r="K91" i="29"/>
  <c r="J91" i="29"/>
  <c r="O91" i="29"/>
  <c r="E91" i="29"/>
  <c r="N91" i="29"/>
  <c r="D91" i="29"/>
  <c r="M91" i="29"/>
  <c r="C91" i="29"/>
  <c r="S90" i="26"/>
  <c r="T90" i="26"/>
  <c r="F92" i="28"/>
  <c r="G92" i="28"/>
  <c r="L92" i="28"/>
  <c r="D92" i="28"/>
  <c r="K92" i="28"/>
  <c r="C92" i="28"/>
  <c r="J92" i="28"/>
  <c r="B92" i="28"/>
  <c r="I92" i="28"/>
  <c r="H92" i="28"/>
  <c r="O92" i="28"/>
  <c r="A93" i="28"/>
  <c r="M92" i="28"/>
  <c r="E92" i="28"/>
  <c r="N92" i="28"/>
  <c r="O91" i="26"/>
  <c r="P91" i="26"/>
  <c r="N91" i="26"/>
  <c r="M91" i="26"/>
  <c r="J91" i="26"/>
  <c r="K91" i="26"/>
  <c r="L91" i="26"/>
  <c r="H91" i="26"/>
  <c r="F91" i="26"/>
  <c r="Q91" i="26" s="1"/>
  <c r="I91" i="26"/>
  <c r="G91" i="26"/>
  <c r="E91" i="26"/>
  <c r="A92" i="26"/>
  <c r="B91" i="26"/>
  <c r="D91" i="26"/>
  <c r="C91" i="26"/>
  <c r="P90" i="22"/>
  <c r="N90" i="22"/>
  <c r="O90" i="22"/>
  <c r="L90" i="22"/>
  <c r="M90" i="22"/>
  <c r="K90" i="22"/>
  <c r="I90" i="22"/>
  <c r="J90" i="22"/>
  <c r="H90" i="22"/>
  <c r="G90" i="22"/>
  <c r="F90" i="22"/>
  <c r="F90" i="20"/>
  <c r="C90" i="20"/>
  <c r="B90" i="20"/>
  <c r="A91" i="22"/>
  <c r="V91" i="22" s="1"/>
  <c r="E90" i="22"/>
  <c r="C90" i="22"/>
  <c r="D90" i="22"/>
  <c r="D90" i="20"/>
  <c r="E90" i="20"/>
  <c r="A91" i="20"/>
  <c r="G92" i="29" l="1"/>
  <c r="F92" i="29"/>
  <c r="J92" i="29"/>
  <c r="B92" i="29"/>
  <c r="I92" i="29"/>
  <c r="A93" i="29"/>
  <c r="O92" i="29"/>
  <c r="E92" i="29"/>
  <c r="N92" i="29"/>
  <c r="D92" i="29"/>
  <c r="M92" i="29"/>
  <c r="C92" i="29"/>
  <c r="L92" i="29"/>
  <c r="K92" i="29"/>
  <c r="H92" i="29"/>
  <c r="T91" i="26"/>
  <c r="S91" i="26"/>
  <c r="R91" i="26"/>
  <c r="F93" i="28"/>
  <c r="G93" i="28"/>
  <c r="H93" i="28"/>
  <c r="O93" i="28"/>
  <c r="N93" i="28"/>
  <c r="A94" i="28"/>
  <c r="M93" i="28"/>
  <c r="E93" i="28"/>
  <c r="L93" i="28"/>
  <c r="D93" i="28"/>
  <c r="K93" i="28"/>
  <c r="C93" i="28"/>
  <c r="I93" i="28"/>
  <c r="J93" i="28"/>
  <c r="B93" i="28"/>
  <c r="P92" i="26"/>
  <c r="N92" i="26"/>
  <c r="M92" i="26"/>
  <c r="O92" i="26"/>
  <c r="J92" i="26"/>
  <c r="K92" i="26"/>
  <c r="L92" i="26"/>
  <c r="H92" i="26"/>
  <c r="I92" i="26"/>
  <c r="F92" i="26"/>
  <c r="Q92" i="26" s="1"/>
  <c r="G92" i="26"/>
  <c r="E92" i="26"/>
  <c r="D92" i="26"/>
  <c r="C92" i="26"/>
  <c r="A93" i="26"/>
  <c r="B92" i="26"/>
  <c r="P91" i="22"/>
  <c r="O91" i="22"/>
  <c r="N91" i="22"/>
  <c r="M91" i="22"/>
  <c r="L91" i="22"/>
  <c r="K91" i="22"/>
  <c r="J91" i="22"/>
  <c r="H91" i="22"/>
  <c r="I91" i="22"/>
  <c r="G91" i="22"/>
  <c r="F91" i="22"/>
  <c r="F91" i="20"/>
  <c r="B91" i="20"/>
  <c r="C91" i="20"/>
  <c r="A92" i="22"/>
  <c r="V92" i="22" s="1"/>
  <c r="E91" i="22"/>
  <c r="D91" i="22"/>
  <c r="C91" i="22"/>
  <c r="D91" i="20"/>
  <c r="E91" i="20"/>
  <c r="A92" i="20"/>
  <c r="G93" i="29" l="1"/>
  <c r="F93" i="29"/>
  <c r="K93" i="29"/>
  <c r="C93" i="29"/>
  <c r="J93" i="29"/>
  <c r="B93" i="29"/>
  <c r="N93" i="29"/>
  <c r="D93" i="29"/>
  <c r="M93" i="29"/>
  <c r="L93" i="29"/>
  <c r="I93" i="29"/>
  <c r="H93" i="29"/>
  <c r="A94" i="29"/>
  <c r="O93" i="29"/>
  <c r="E93" i="29"/>
  <c r="R92" i="26"/>
  <c r="S92" i="26"/>
  <c r="T92" i="26"/>
  <c r="G94" i="28"/>
  <c r="F94" i="28"/>
  <c r="L94" i="28"/>
  <c r="D94" i="28"/>
  <c r="K94" i="28"/>
  <c r="C94" i="28"/>
  <c r="J94" i="28"/>
  <c r="B94" i="28"/>
  <c r="I94" i="28"/>
  <c r="H94" i="28"/>
  <c r="O94" i="28"/>
  <c r="A95" i="28"/>
  <c r="M94" i="28"/>
  <c r="E94" i="28"/>
  <c r="N94" i="28"/>
  <c r="O93" i="26"/>
  <c r="P93" i="26"/>
  <c r="N93" i="26"/>
  <c r="M93" i="26"/>
  <c r="L93" i="26"/>
  <c r="K93" i="26"/>
  <c r="J93" i="26"/>
  <c r="I93" i="26"/>
  <c r="G93" i="26"/>
  <c r="H93" i="26"/>
  <c r="F93" i="26"/>
  <c r="Q93" i="26" s="1"/>
  <c r="D93" i="26"/>
  <c r="C93" i="26"/>
  <c r="E93" i="26"/>
  <c r="A94" i="26"/>
  <c r="B93" i="26"/>
  <c r="P92" i="22"/>
  <c r="O92" i="22"/>
  <c r="N92" i="22"/>
  <c r="L92" i="22"/>
  <c r="M92" i="22"/>
  <c r="G92" i="22"/>
  <c r="K92" i="22"/>
  <c r="J92" i="22"/>
  <c r="H92" i="22"/>
  <c r="I92" i="22"/>
  <c r="F92" i="22"/>
  <c r="F92" i="20"/>
  <c r="C92" i="20"/>
  <c r="B92" i="20"/>
  <c r="C92" i="22"/>
  <c r="A93" i="22"/>
  <c r="V93" i="22" s="1"/>
  <c r="E92" i="22"/>
  <c r="D92" i="22"/>
  <c r="D92" i="20"/>
  <c r="E92" i="20"/>
  <c r="A93" i="20"/>
  <c r="F94" i="29" l="1"/>
  <c r="G94" i="29"/>
  <c r="L94" i="29"/>
  <c r="D94" i="29"/>
  <c r="K94" i="29"/>
  <c r="C94" i="29"/>
  <c r="I94" i="29"/>
  <c r="H94" i="29"/>
  <c r="A95" i="29"/>
  <c r="O94" i="29"/>
  <c r="E94" i="29"/>
  <c r="N94" i="29"/>
  <c r="B94" i="29"/>
  <c r="M94" i="29"/>
  <c r="J94" i="29"/>
  <c r="S93" i="26"/>
  <c r="T93" i="26"/>
  <c r="R93" i="26"/>
  <c r="G95" i="28"/>
  <c r="F95" i="28"/>
  <c r="H95" i="28"/>
  <c r="O95" i="28"/>
  <c r="N95" i="28"/>
  <c r="A96" i="28"/>
  <c r="M95" i="28"/>
  <c r="E95" i="28"/>
  <c r="L95" i="28"/>
  <c r="D95" i="28"/>
  <c r="K95" i="28"/>
  <c r="C95" i="28"/>
  <c r="I95" i="28"/>
  <c r="J95" i="28"/>
  <c r="B95" i="28"/>
  <c r="P94" i="26"/>
  <c r="O94" i="26"/>
  <c r="N94" i="26"/>
  <c r="M94" i="26"/>
  <c r="L94" i="26"/>
  <c r="K94" i="26"/>
  <c r="J94" i="26"/>
  <c r="I94" i="26"/>
  <c r="G94" i="26"/>
  <c r="H94" i="26"/>
  <c r="F94" i="26"/>
  <c r="Q94" i="26" s="1"/>
  <c r="C94" i="26"/>
  <c r="A95" i="26"/>
  <c r="B94" i="26"/>
  <c r="E94" i="26"/>
  <c r="D94" i="26"/>
  <c r="P93" i="22"/>
  <c r="N93" i="22"/>
  <c r="M93" i="22"/>
  <c r="L93" i="22"/>
  <c r="O93" i="22"/>
  <c r="K93" i="22"/>
  <c r="J93" i="22"/>
  <c r="I93" i="22"/>
  <c r="H93" i="22"/>
  <c r="F93" i="22"/>
  <c r="G93" i="22"/>
  <c r="F93" i="20"/>
  <c r="B93" i="20"/>
  <c r="C93" i="20"/>
  <c r="E93" i="22"/>
  <c r="C93" i="22"/>
  <c r="A94" i="22"/>
  <c r="V94" i="22" s="1"/>
  <c r="D93" i="22"/>
  <c r="D93" i="20"/>
  <c r="E93" i="20"/>
  <c r="A94" i="20"/>
  <c r="F95" i="29" l="1"/>
  <c r="G95" i="29"/>
  <c r="M95" i="29"/>
  <c r="E95" i="29"/>
  <c r="L95" i="29"/>
  <c r="D95" i="29"/>
  <c r="A96" i="29"/>
  <c r="O95" i="29"/>
  <c r="C95" i="29"/>
  <c r="N95" i="29"/>
  <c r="B95" i="29"/>
  <c r="K95" i="29"/>
  <c r="J95" i="29"/>
  <c r="I95" i="29"/>
  <c r="H95" i="29"/>
  <c r="T94" i="26"/>
  <c r="R94" i="26"/>
  <c r="S94" i="26"/>
  <c r="G96" i="28"/>
  <c r="F96" i="28"/>
  <c r="L96" i="28"/>
  <c r="D96" i="28"/>
  <c r="K96" i="28"/>
  <c r="C96" i="28"/>
  <c r="J96" i="28"/>
  <c r="B96" i="28"/>
  <c r="I96" i="28"/>
  <c r="H96" i="28"/>
  <c r="O96" i="28"/>
  <c r="A97" i="28"/>
  <c r="M96" i="28"/>
  <c r="E96" i="28"/>
  <c r="N96" i="28"/>
  <c r="O95" i="26"/>
  <c r="P95" i="26"/>
  <c r="N95" i="26"/>
  <c r="M95" i="26"/>
  <c r="L95" i="26"/>
  <c r="J95" i="26"/>
  <c r="K95" i="26"/>
  <c r="I95" i="26"/>
  <c r="G95" i="26"/>
  <c r="H95" i="26"/>
  <c r="F95" i="26"/>
  <c r="Q95" i="26" s="1"/>
  <c r="A96" i="26"/>
  <c r="B95" i="26"/>
  <c r="E95" i="26"/>
  <c r="D95" i="26"/>
  <c r="C95" i="26"/>
  <c r="P94" i="22"/>
  <c r="O94" i="22"/>
  <c r="N94" i="22"/>
  <c r="M94" i="22"/>
  <c r="L94" i="22"/>
  <c r="K94" i="22"/>
  <c r="J94" i="22"/>
  <c r="I94" i="22"/>
  <c r="G94" i="22"/>
  <c r="H94" i="22"/>
  <c r="F94" i="22"/>
  <c r="F94" i="20"/>
  <c r="B94" i="20"/>
  <c r="C94" i="20"/>
  <c r="A95" i="22"/>
  <c r="V95" i="22" s="1"/>
  <c r="E94" i="22"/>
  <c r="C94" i="22"/>
  <c r="D94" i="22"/>
  <c r="D94" i="20"/>
  <c r="E94" i="20"/>
  <c r="A95" i="20"/>
  <c r="F96" i="29" l="1"/>
  <c r="G96" i="29"/>
  <c r="S95" i="26"/>
  <c r="N96" i="29"/>
  <c r="M96" i="29"/>
  <c r="E96" i="29"/>
  <c r="K96" i="29"/>
  <c r="J96" i="29"/>
  <c r="I96" i="29"/>
  <c r="H96" i="29"/>
  <c r="A97" i="29"/>
  <c r="D96" i="29"/>
  <c r="O96" i="29"/>
  <c r="C96" i="29"/>
  <c r="L96" i="29"/>
  <c r="B96" i="29"/>
  <c r="T95" i="26"/>
  <c r="R95" i="26"/>
  <c r="G97" i="28"/>
  <c r="F97" i="28"/>
  <c r="H97" i="28"/>
  <c r="O97" i="28"/>
  <c r="N97" i="28"/>
  <c r="A98" i="28"/>
  <c r="M97" i="28"/>
  <c r="E97" i="28"/>
  <c r="L97" i="28"/>
  <c r="D97" i="28"/>
  <c r="K97" i="28"/>
  <c r="C97" i="28"/>
  <c r="I97" i="28"/>
  <c r="B97" i="28"/>
  <c r="J97" i="28"/>
  <c r="P96" i="26"/>
  <c r="N96" i="26"/>
  <c r="M96" i="26"/>
  <c r="K96" i="26"/>
  <c r="O96" i="26"/>
  <c r="J96" i="26"/>
  <c r="L96" i="26"/>
  <c r="F96" i="26"/>
  <c r="Q96" i="26" s="1"/>
  <c r="I96" i="26"/>
  <c r="G96" i="26"/>
  <c r="H96" i="26"/>
  <c r="E96" i="26"/>
  <c r="D96" i="26"/>
  <c r="C96" i="26"/>
  <c r="A97" i="26"/>
  <c r="B96" i="26"/>
  <c r="P95" i="22"/>
  <c r="O95" i="22"/>
  <c r="N95" i="22"/>
  <c r="M95" i="22"/>
  <c r="J95" i="22"/>
  <c r="K95" i="22"/>
  <c r="I95" i="22"/>
  <c r="H95" i="22"/>
  <c r="L95" i="22"/>
  <c r="G95" i="22"/>
  <c r="F95" i="22"/>
  <c r="F95" i="20"/>
  <c r="C95" i="20"/>
  <c r="B95" i="20"/>
  <c r="A96" i="22"/>
  <c r="V96" i="22" s="1"/>
  <c r="E95" i="22"/>
  <c r="D95" i="22"/>
  <c r="C95" i="22"/>
  <c r="D95" i="20"/>
  <c r="E95" i="20"/>
  <c r="A96" i="20"/>
  <c r="F97" i="29" l="1"/>
  <c r="G97" i="29"/>
  <c r="R96" i="26"/>
  <c r="O97" i="29"/>
  <c r="N97" i="29"/>
  <c r="H97" i="29"/>
  <c r="E97" i="29"/>
  <c r="A98" i="29"/>
  <c r="D97" i="29"/>
  <c r="M97" i="29"/>
  <c r="C97" i="29"/>
  <c r="L97" i="29"/>
  <c r="B97" i="29"/>
  <c r="K97" i="29"/>
  <c r="J97" i="29"/>
  <c r="I97" i="29"/>
  <c r="T96" i="26"/>
  <c r="S96" i="26"/>
  <c r="G98" i="28"/>
  <c r="F98" i="28"/>
  <c r="L98" i="28"/>
  <c r="D98" i="28"/>
  <c r="K98" i="28"/>
  <c r="C98" i="28"/>
  <c r="J98" i="28"/>
  <c r="B98" i="28"/>
  <c r="I98" i="28"/>
  <c r="H98" i="28"/>
  <c r="O98" i="28"/>
  <c r="A99" i="28"/>
  <c r="M98" i="28"/>
  <c r="E98" i="28"/>
  <c r="N98" i="28"/>
  <c r="P97" i="26"/>
  <c r="O97" i="26"/>
  <c r="N97" i="26"/>
  <c r="M97" i="26"/>
  <c r="L97" i="26"/>
  <c r="K97" i="26"/>
  <c r="J97" i="26"/>
  <c r="I97" i="26"/>
  <c r="G97" i="26"/>
  <c r="F97" i="26"/>
  <c r="Q97" i="26" s="1"/>
  <c r="H97" i="26"/>
  <c r="D97" i="26"/>
  <c r="C97" i="26"/>
  <c r="E97" i="26"/>
  <c r="A98" i="26"/>
  <c r="B97" i="26"/>
  <c r="P96" i="22"/>
  <c r="O96" i="22"/>
  <c r="N96" i="22"/>
  <c r="M96" i="22"/>
  <c r="L96" i="22"/>
  <c r="J96" i="22"/>
  <c r="K96" i="22"/>
  <c r="I96" i="22"/>
  <c r="H96" i="22"/>
  <c r="G96" i="22"/>
  <c r="F96" i="22"/>
  <c r="F96" i="20"/>
  <c r="B96" i="20"/>
  <c r="C96" i="20"/>
  <c r="C96" i="22"/>
  <c r="A97" i="22"/>
  <c r="V97" i="22" s="1"/>
  <c r="E96" i="22"/>
  <c r="D96" i="22"/>
  <c r="D96" i="20"/>
  <c r="E96" i="20"/>
  <c r="A97" i="20"/>
  <c r="F98" i="29" l="1"/>
  <c r="G98" i="29"/>
  <c r="A99" i="29"/>
  <c r="H98" i="29"/>
  <c r="O98" i="29"/>
  <c r="M98" i="29"/>
  <c r="C98" i="29"/>
  <c r="L98" i="29"/>
  <c r="B98" i="29"/>
  <c r="K98" i="29"/>
  <c r="J98" i="29"/>
  <c r="I98" i="29"/>
  <c r="E98" i="29"/>
  <c r="N98" i="29"/>
  <c r="D98" i="29"/>
  <c r="S97" i="26"/>
  <c r="T97" i="26"/>
  <c r="R97" i="26"/>
  <c r="G99" i="28"/>
  <c r="F99" i="28"/>
  <c r="H99" i="28"/>
  <c r="O99" i="28"/>
  <c r="N99" i="28"/>
  <c r="A100" i="28"/>
  <c r="M99" i="28"/>
  <c r="E99" i="28"/>
  <c r="L99" i="28"/>
  <c r="D99" i="28"/>
  <c r="K99" i="28"/>
  <c r="C99" i="28"/>
  <c r="I99" i="28"/>
  <c r="J99" i="28"/>
  <c r="B99" i="28"/>
  <c r="P98" i="26"/>
  <c r="N98" i="26"/>
  <c r="O98" i="26"/>
  <c r="M98" i="26"/>
  <c r="L98" i="26"/>
  <c r="K98" i="26"/>
  <c r="J98" i="26"/>
  <c r="H98" i="26"/>
  <c r="I98" i="26"/>
  <c r="F98" i="26"/>
  <c r="Q98" i="26" s="1"/>
  <c r="G98" i="26"/>
  <c r="C98" i="26"/>
  <c r="A99" i="26"/>
  <c r="B98" i="26"/>
  <c r="D98" i="26"/>
  <c r="E98" i="26"/>
  <c r="P97" i="22"/>
  <c r="O97" i="22"/>
  <c r="N97" i="22"/>
  <c r="M97" i="22"/>
  <c r="L97" i="22"/>
  <c r="J97" i="22"/>
  <c r="K97" i="22"/>
  <c r="I97" i="22"/>
  <c r="H97" i="22"/>
  <c r="G97" i="22"/>
  <c r="F97" i="22"/>
  <c r="F97" i="20"/>
  <c r="B97" i="20"/>
  <c r="C97" i="20"/>
  <c r="E97" i="22"/>
  <c r="C97" i="22"/>
  <c r="A98" i="22"/>
  <c r="V98" i="22" s="1"/>
  <c r="D97" i="22"/>
  <c r="D97" i="20"/>
  <c r="E97" i="20"/>
  <c r="A98" i="20"/>
  <c r="G99" i="29" l="1"/>
  <c r="F99" i="29"/>
  <c r="I99" i="29"/>
  <c r="A100" i="29"/>
  <c r="H99" i="29"/>
  <c r="J99" i="29"/>
  <c r="O99" i="29"/>
  <c r="E99" i="29"/>
  <c r="N99" i="29"/>
  <c r="D99" i="29"/>
  <c r="M99" i="29"/>
  <c r="C99" i="29"/>
  <c r="L99" i="29"/>
  <c r="B99" i="29"/>
  <c r="K99" i="29"/>
  <c r="T98" i="26"/>
  <c r="R98" i="26"/>
  <c r="S98" i="26"/>
  <c r="F100" i="28"/>
  <c r="G100" i="28"/>
  <c r="L100" i="28"/>
  <c r="D100" i="28"/>
  <c r="K100" i="28"/>
  <c r="C100" i="28"/>
  <c r="J100" i="28"/>
  <c r="B100" i="28"/>
  <c r="I100" i="28"/>
  <c r="H100" i="28"/>
  <c r="O100" i="28"/>
  <c r="A101" i="28"/>
  <c r="M100" i="28"/>
  <c r="E100" i="28"/>
  <c r="N100" i="28"/>
  <c r="O99" i="26"/>
  <c r="P99" i="26"/>
  <c r="N99" i="26"/>
  <c r="M99" i="26"/>
  <c r="J99" i="26"/>
  <c r="L99" i="26"/>
  <c r="K99" i="26"/>
  <c r="H99" i="26"/>
  <c r="F99" i="26"/>
  <c r="Q99" i="26" s="1"/>
  <c r="I99" i="26"/>
  <c r="G99" i="26"/>
  <c r="E99" i="26"/>
  <c r="A100" i="26"/>
  <c r="B99" i="26"/>
  <c r="C99" i="26"/>
  <c r="D99" i="26"/>
  <c r="P98" i="22"/>
  <c r="O98" i="22"/>
  <c r="N98" i="22"/>
  <c r="M98" i="22"/>
  <c r="L98" i="22"/>
  <c r="K98" i="22"/>
  <c r="I98" i="22"/>
  <c r="J98" i="22"/>
  <c r="G98" i="22"/>
  <c r="H98" i="22"/>
  <c r="F98" i="22"/>
  <c r="F98" i="20"/>
  <c r="B98" i="20"/>
  <c r="C98" i="20"/>
  <c r="A99" i="22"/>
  <c r="V99" i="22" s="1"/>
  <c r="E98" i="22"/>
  <c r="C98" i="22"/>
  <c r="D98" i="22"/>
  <c r="D98" i="20"/>
  <c r="E98" i="20"/>
  <c r="A99" i="20"/>
  <c r="G100" i="29" l="1"/>
  <c r="F100" i="29"/>
  <c r="J100" i="29"/>
  <c r="B100" i="29"/>
  <c r="I100" i="29"/>
  <c r="O100" i="29"/>
  <c r="E100" i="29"/>
  <c r="N100" i="29"/>
  <c r="D100" i="29"/>
  <c r="M100" i="29"/>
  <c r="C100" i="29"/>
  <c r="L100" i="29"/>
  <c r="K100" i="29"/>
  <c r="H100" i="29"/>
  <c r="A101" i="29"/>
  <c r="T99" i="26"/>
  <c r="S99" i="26"/>
  <c r="R99" i="26"/>
  <c r="F101" i="28"/>
  <c r="G101" i="28"/>
  <c r="H101" i="28"/>
  <c r="O101" i="28"/>
  <c r="N101" i="28"/>
  <c r="A102" i="28"/>
  <c r="M101" i="28"/>
  <c r="E101" i="28"/>
  <c r="L101" i="28"/>
  <c r="D101" i="28"/>
  <c r="K101" i="28"/>
  <c r="C101" i="28"/>
  <c r="I101" i="28"/>
  <c r="J101" i="28"/>
  <c r="B101" i="28"/>
  <c r="P100" i="26"/>
  <c r="N100" i="26"/>
  <c r="O100" i="26"/>
  <c r="M100" i="26"/>
  <c r="J100" i="26"/>
  <c r="L100" i="26"/>
  <c r="K100" i="26"/>
  <c r="H100" i="26"/>
  <c r="I100" i="26"/>
  <c r="G100" i="26"/>
  <c r="R100" i="26" s="1"/>
  <c r="F100" i="26"/>
  <c r="Q100" i="26" s="1"/>
  <c r="E100" i="26"/>
  <c r="D100" i="26"/>
  <c r="A101" i="26"/>
  <c r="B100" i="26"/>
  <c r="C100" i="26"/>
  <c r="P99" i="22"/>
  <c r="N99" i="22"/>
  <c r="O99" i="22"/>
  <c r="M99" i="22"/>
  <c r="L99" i="22"/>
  <c r="K99" i="22"/>
  <c r="J99" i="22"/>
  <c r="I99" i="22"/>
  <c r="H99" i="22"/>
  <c r="G99" i="22"/>
  <c r="F99" i="22"/>
  <c r="F99" i="20"/>
  <c r="B99" i="20"/>
  <c r="C99" i="20"/>
  <c r="A100" i="22"/>
  <c r="V100" i="22" s="1"/>
  <c r="E99" i="22"/>
  <c r="D99" i="22"/>
  <c r="C99" i="22"/>
  <c r="D99" i="20"/>
  <c r="E99" i="20"/>
  <c r="A100" i="20"/>
  <c r="G101" i="29" l="1"/>
  <c r="F101" i="29"/>
  <c r="K101" i="29"/>
  <c r="C101" i="29"/>
  <c r="J101" i="29"/>
  <c r="B101" i="29"/>
  <c r="L101" i="29"/>
  <c r="I101" i="29"/>
  <c r="H101" i="29"/>
  <c r="A102" i="29"/>
  <c r="O101" i="29"/>
  <c r="E101" i="29"/>
  <c r="N101" i="29"/>
  <c r="D101" i="29"/>
  <c r="M101" i="29"/>
  <c r="T100" i="26"/>
  <c r="S100" i="26"/>
  <c r="F102" i="28"/>
  <c r="G102" i="28"/>
  <c r="L102" i="28"/>
  <c r="D102" i="28"/>
  <c r="K102" i="28"/>
  <c r="C102" i="28"/>
  <c r="J102" i="28"/>
  <c r="B102" i="28"/>
  <c r="I102" i="28"/>
  <c r="H102" i="28"/>
  <c r="O102" i="28"/>
  <c r="A103" i="28"/>
  <c r="M102" i="28"/>
  <c r="E102" i="28"/>
  <c r="N102" i="28"/>
  <c r="O101" i="26"/>
  <c r="P101" i="26"/>
  <c r="N101" i="26"/>
  <c r="M101" i="26"/>
  <c r="L101" i="26"/>
  <c r="J101" i="26"/>
  <c r="K101" i="26"/>
  <c r="I101" i="26"/>
  <c r="G101" i="26"/>
  <c r="H101" i="26"/>
  <c r="F101" i="26"/>
  <c r="Q101" i="26" s="1"/>
  <c r="D101" i="26"/>
  <c r="C101" i="26"/>
  <c r="A102" i="26"/>
  <c r="B101" i="26"/>
  <c r="E101" i="26"/>
  <c r="P100" i="22"/>
  <c r="N100" i="22"/>
  <c r="O100" i="22"/>
  <c r="L100" i="22"/>
  <c r="M100" i="22"/>
  <c r="K100" i="22"/>
  <c r="J100" i="22"/>
  <c r="G100" i="22"/>
  <c r="I100" i="22"/>
  <c r="H100" i="22"/>
  <c r="F100" i="22"/>
  <c r="F100" i="20"/>
  <c r="C100" i="20"/>
  <c r="B100" i="20"/>
  <c r="C100" i="22"/>
  <c r="A101" i="22"/>
  <c r="V101" i="22" s="1"/>
  <c r="D100" i="22"/>
  <c r="E100" i="22"/>
  <c r="D100" i="20"/>
  <c r="E100" i="20"/>
  <c r="A101" i="20"/>
  <c r="F102" i="29" l="1"/>
  <c r="G102" i="29"/>
  <c r="S101" i="26"/>
  <c r="L102" i="29"/>
  <c r="D102" i="29"/>
  <c r="K102" i="29"/>
  <c r="C102" i="29"/>
  <c r="A103" i="29"/>
  <c r="O102" i="29"/>
  <c r="E102" i="29"/>
  <c r="N102" i="29"/>
  <c r="B102" i="29"/>
  <c r="M102" i="29"/>
  <c r="J102" i="29"/>
  <c r="I102" i="29"/>
  <c r="H102" i="29"/>
  <c r="T101" i="26"/>
  <c r="R101" i="26"/>
  <c r="G103" i="28"/>
  <c r="F103" i="28"/>
  <c r="H103" i="28"/>
  <c r="O103" i="28"/>
  <c r="N103" i="28"/>
  <c r="A104" i="28"/>
  <c r="M103" i="28"/>
  <c r="E103" i="28"/>
  <c r="L103" i="28"/>
  <c r="D103" i="28"/>
  <c r="K103" i="28"/>
  <c r="C103" i="28"/>
  <c r="I103" i="28"/>
  <c r="J103" i="28"/>
  <c r="B103" i="28"/>
  <c r="P102" i="26"/>
  <c r="N102" i="26"/>
  <c r="O102" i="26"/>
  <c r="M102" i="26"/>
  <c r="L102" i="26"/>
  <c r="J102" i="26"/>
  <c r="K102" i="26"/>
  <c r="I102" i="26"/>
  <c r="G102" i="26"/>
  <c r="F102" i="26"/>
  <c r="Q102" i="26" s="1"/>
  <c r="H102" i="26"/>
  <c r="E102" i="26"/>
  <c r="C102" i="26"/>
  <c r="A103" i="26"/>
  <c r="B102" i="26"/>
  <c r="D102" i="26"/>
  <c r="P101" i="22"/>
  <c r="O101" i="22"/>
  <c r="N101" i="22"/>
  <c r="M101" i="22"/>
  <c r="L101" i="22"/>
  <c r="K101" i="22"/>
  <c r="J101" i="22"/>
  <c r="I101" i="22"/>
  <c r="G101" i="22"/>
  <c r="H101" i="22"/>
  <c r="F101" i="22"/>
  <c r="F101" i="20"/>
  <c r="B101" i="20"/>
  <c r="C101" i="20"/>
  <c r="E101" i="22"/>
  <c r="C101" i="22"/>
  <c r="A102" i="22"/>
  <c r="V102" i="22" s="1"/>
  <c r="D101" i="22"/>
  <c r="D101" i="20"/>
  <c r="E101" i="20"/>
  <c r="A102" i="20"/>
  <c r="F103" i="29" l="1"/>
  <c r="G103" i="29"/>
  <c r="M103" i="29"/>
  <c r="E103" i="29"/>
  <c r="L103" i="29"/>
  <c r="D103" i="29"/>
  <c r="N103" i="29"/>
  <c r="B103" i="29"/>
  <c r="K103" i="29"/>
  <c r="J103" i="29"/>
  <c r="I103" i="29"/>
  <c r="H103" i="29"/>
  <c r="A104" i="29"/>
  <c r="O103" i="29"/>
  <c r="C103" i="29"/>
  <c r="S102" i="26"/>
  <c r="T102" i="26"/>
  <c r="R102" i="26"/>
  <c r="G104" i="28"/>
  <c r="F104" i="28"/>
  <c r="L104" i="28"/>
  <c r="D104" i="28"/>
  <c r="K104" i="28"/>
  <c r="C104" i="28"/>
  <c r="J104" i="28"/>
  <c r="B104" i="28"/>
  <c r="I104" i="28"/>
  <c r="H104" i="28"/>
  <c r="O104" i="28"/>
  <c r="A105" i="28"/>
  <c r="M104" i="28"/>
  <c r="E104" i="28"/>
  <c r="N104" i="28"/>
  <c r="O103" i="26"/>
  <c r="P103" i="26"/>
  <c r="N103" i="26"/>
  <c r="M103" i="26"/>
  <c r="L103" i="26"/>
  <c r="J103" i="26"/>
  <c r="K103" i="26"/>
  <c r="I103" i="26"/>
  <c r="G103" i="26"/>
  <c r="H103" i="26"/>
  <c r="F103" i="26"/>
  <c r="Q103" i="26" s="1"/>
  <c r="D103" i="26"/>
  <c r="A104" i="26"/>
  <c r="B103" i="26"/>
  <c r="E103" i="26"/>
  <c r="C103" i="26"/>
  <c r="P102" i="22"/>
  <c r="O102" i="22"/>
  <c r="N102" i="22"/>
  <c r="L102" i="22"/>
  <c r="M102" i="22"/>
  <c r="K102" i="22"/>
  <c r="J102" i="22"/>
  <c r="I102" i="22"/>
  <c r="G102" i="22"/>
  <c r="H102" i="22"/>
  <c r="F102" i="22"/>
  <c r="F102" i="20"/>
  <c r="B102" i="20"/>
  <c r="C102" i="20"/>
  <c r="A103" i="22"/>
  <c r="V103" i="22" s="1"/>
  <c r="E102" i="22"/>
  <c r="C102" i="22"/>
  <c r="D102" i="22"/>
  <c r="D102" i="20"/>
  <c r="E102" i="20"/>
  <c r="A103" i="20"/>
  <c r="F104" i="29" l="1"/>
  <c r="G104" i="29"/>
  <c r="S103" i="26"/>
  <c r="L104" i="29"/>
  <c r="J104" i="29"/>
  <c r="I104" i="29"/>
  <c r="A105" i="29"/>
  <c r="H104" i="29"/>
  <c r="N104" i="29"/>
  <c r="M104" i="29"/>
  <c r="E104" i="29"/>
  <c r="O104" i="29"/>
  <c r="K104" i="29"/>
  <c r="D104" i="29"/>
  <c r="C104" i="29"/>
  <c r="B104" i="29"/>
  <c r="T103" i="26"/>
  <c r="R103" i="26"/>
  <c r="G105" i="28"/>
  <c r="F105" i="28"/>
  <c r="H105" i="28"/>
  <c r="O105" i="28"/>
  <c r="N105" i="28"/>
  <c r="A106" i="28"/>
  <c r="M105" i="28"/>
  <c r="E105" i="28"/>
  <c r="L105" i="28"/>
  <c r="D105" i="28"/>
  <c r="K105" i="28"/>
  <c r="C105" i="28"/>
  <c r="I105" i="28"/>
  <c r="J105" i="28"/>
  <c r="B105" i="28"/>
  <c r="P104" i="26"/>
  <c r="O104" i="26"/>
  <c r="N104" i="26"/>
  <c r="M104" i="26"/>
  <c r="K104" i="26"/>
  <c r="L104" i="26"/>
  <c r="J104" i="26"/>
  <c r="F104" i="26"/>
  <c r="Q104" i="26" s="1"/>
  <c r="I104" i="26"/>
  <c r="G104" i="26"/>
  <c r="H104" i="26"/>
  <c r="C104" i="26"/>
  <c r="E104" i="26"/>
  <c r="D104" i="26"/>
  <c r="B104" i="26"/>
  <c r="A105" i="26"/>
  <c r="P103" i="22"/>
  <c r="O103" i="22"/>
  <c r="N103" i="22"/>
  <c r="M103" i="22"/>
  <c r="L103" i="22"/>
  <c r="K103" i="22"/>
  <c r="I103" i="22"/>
  <c r="H103" i="22"/>
  <c r="J103" i="22"/>
  <c r="G103" i="22"/>
  <c r="F103" i="22"/>
  <c r="F103" i="20"/>
  <c r="C103" i="20"/>
  <c r="B103" i="20"/>
  <c r="A104" i="22"/>
  <c r="V104" i="22" s="1"/>
  <c r="E103" i="22"/>
  <c r="C103" i="22"/>
  <c r="D103" i="22"/>
  <c r="D103" i="20"/>
  <c r="E103" i="20"/>
  <c r="A104" i="20"/>
  <c r="F105" i="29" l="1"/>
  <c r="G105" i="29"/>
  <c r="S104" i="26"/>
  <c r="R104" i="26"/>
  <c r="M105" i="29"/>
  <c r="E105" i="29"/>
  <c r="K105" i="29"/>
  <c r="C105" i="29"/>
  <c r="J105" i="29"/>
  <c r="B105" i="29"/>
  <c r="I105" i="29"/>
  <c r="O105" i="29"/>
  <c r="N105" i="29"/>
  <c r="A106" i="29"/>
  <c r="L105" i="29"/>
  <c r="H105" i="29"/>
  <c r="D105" i="29"/>
  <c r="T104" i="26"/>
  <c r="G106" i="28"/>
  <c r="F106" i="28"/>
  <c r="A107" i="28"/>
  <c r="L106" i="28"/>
  <c r="D106" i="28"/>
  <c r="K106" i="28"/>
  <c r="C106" i="28"/>
  <c r="J106" i="28"/>
  <c r="B106" i="28"/>
  <c r="I106" i="28"/>
  <c r="H106" i="28"/>
  <c r="O106" i="28"/>
  <c r="M106" i="28"/>
  <c r="E106" i="28"/>
  <c r="N106" i="28"/>
  <c r="P105" i="26"/>
  <c r="N105" i="26"/>
  <c r="O105" i="26"/>
  <c r="M105" i="26"/>
  <c r="K105" i="26"/>
  <c r="L105" i="26"/>
  <c r="J105" i="26"/>
  <c r="I105" i="26"/>
  <c r="H105" i="26"/>
  <c r="G105" i="26"/>
  <c r="F105" i="26"/>
  <c r="Q105" i="26" s="1"/>
  <c r="A106" i="26"/>
  <c r="B105" i="26"/>
  <c r="E105" i="26"/>
  <c r="D105" i="26"/>
  <c r="C105" i="26"/>
  <c r="P104" i="22"/>
  <c r="O104" i="22"/>
  <c r="M104" i="22"/>
  <c r="N104" i="22"/>
  <c r="L104" i="22"/>
  <c r="J104" i="22"/>
  <c r="K104" i="22"/>
  <c r="H104" i="22"/>
  <c r="G104" i="22"/>
  <c r="I104" i="22"/>
  <c r="F104" i="22"/>
  <c r="F104" i="20"/>
  <c r="C104" i="20"/>
  <c r="B104" i="20"/>
  <c r="C104" i="22"/>
  <c r="A105" i="22"/>
  <c r="V105" i="22" s="1"/>
  <c r="E104" i="22"/>
  <c r="D104" i="22"/>
  <c r="D104" i="20"/>
  <c r="E104" i="20"/>
  <c r="A105" i="20"/>
  <c r="F106" i="29" l="1"/>
  <c r="G106" i="29"/>
  <c r="N106" i="29"/>
  <c r="L106" i="29"/>
  <c r="D106" i="29"/>
  <c r="K106" i="29"/>
  <c r="C106" i="29"/>
  <c r="J106" i="29"/>
  <c r="B106" i="29"/>
  <c r="A107" i="29"/>
  <c r="H106" i="29"/>
  <c r="O106" i="29"/>
  <c r="M106" i="29"/>
  <c r="I106" i="29"/>
  <c r="E106" i="29"/>
  <c r="S105" i="26"/>
  <c r="T105" i="26"/>
  <c r="R105" i="26"/>
  <c r="G107" i="28"/>
  <c r="F107" i="28"/>
  <c r="A108" i="28"/>
  <c r="M107" i="28"/>
  <c r="E107" i="28"/>
  <c r="J107" i="28"/>
  <c r="I107" i="28"/>
  <c r="L107" i="28"/>
  <c r="K107" i="28"/>
  <c r="H107" i="28"/>
  <c r="D107" i="28"/>
  <c r="N107" i="28"/>
  <c r="B107" i="28"/>
  <c r="O107" i="28"/>
  <c r="C107" i="28"/>
  <c r="P106" i="26"/>
  <c r="N106" i="26"/>
  <c r="O106" i="26"/>
  <c r="M106" i="26"/>
  <c r="L106" i="26"/>
  <c r="K106" i="26"/>
  <c r="J106" i="26"/>
  <c r="H106" i="26"/>
  <c r="I106" i="26"/>
  <c r="G106" i="26"/>
  <c r="R106" i="26" s="1"/>
  <c r="F106" i="26"/>
  <c r="Q106" i="26" s="1"/>
  <c r="E106" i="26"/>
  <c r="D106" i="26"/>
  <c r="C106" i="26"/>
  <c r="A107" i="26"/>
  <c r="B106" i="26"/>
  <c r="P105" i="22"/>
  <c r="O105" i="22"/>
  <c r="N105" i="22"/>
  <c r="M105" i="22"/>
  <c r="J105" i="22"/>
  <c r="L105" i="22"/>
  <c r="K105" i="22"/>
  <c r="H105" i="22"/>
  <c r="I105" i="22"/>
  <c r="G105" i="22"/>
  <c r="F105" i="22"/>
  <c r="F105" i="20"/>
  <c r="B105" i="20"/>
  <c r="C105" i="20"/>
  <c r="E105" i="22"/>
  <c r="C105" i="22"/>
  <c r="A106" i="22"/>
  <c r="V106" i="22" s="1"/>
  <c r="D105" i="22"/>
  <c r="D105" i="20"/>
  <c r="E105" i="20"/>
  <c r="A106" i="20"/>
  <c r="G107" i="29" l="1"/>
  <c r="F107" i="29"/>
  <c r="O107" i="29"/>
  <c r="M107" i="29"/>
  <c r="E107" i="29"/>
  <c r="L107" i="29"/>
  <c r="D107" i="29"/>
  <c r="K107" i="29"/>
  <c r="C107" i="29"/>
  <c r="I107" i="29"/>
  <c r="A108" i="29"/>
  <c r="H107" i="29"/>
  <c r="B107" i="29"/>
  <c r="N107" i="29"/>
  <c r="J107" i="29"/>
  <c r="S106" i="26"/>
  <c r="T106" i="26"/>
  <c r="F108" i="28"/>
  <c r="G108" i="28"/>
  <c r="I108" i="28"/>
  <c r="N108" i="28"/>
  <c r="A109" i="28"/>
  <c r="M108" i="28"/>
  <c r="E108" i="28"/>
  <c r="D108" i="28"/>
  <c r="C108" i="28"/>
  <c r="O108" i="28"/>
  <c r="B108" i="28"/>
  <c r="L108" i="28"/>
  <c r="K108" i="28"/>
  <c r="J108" i="28"/>
  <c r="H108" i="28"/>
  <c r="O107" i="26"/>
  <c r="P107" i="26"/>
  <c r="N107" i="26"/>
  <c r="J107" i="26"/>
  <c r="M107" i="26"/>
  <c r="K107" i="26"/>
  <c r="L107" i="26"/>
  <c r="H107" i="26"/>
  <c r="F107" i="26"/>
  <c r="Q107" i="26" s="1"/>
  <c r="G107" i="26"/>
  <c r="I107" i="26"/>
  <c r="E107" i="26"/>
  <c r="D107" i="26"/>
  <c r="C107" i="26"/>
  <c r="A108" i="26"/>
  <c r="B107" i="26"/>
  <c r="P106" i="22"/>
  <c r="O106" i="22"/>
  <c r="M106" i="22"/>
  <c r="N106" i="22"/>
  <c r="L106" i="22"/>
  <c r="K106" i="22"/>
  <c r="I106" i="22"/>
  <c r="J106" i="22"/>
  <c r="H106" i="22"/>
  <c r="G106" i="22"/>
  <c r="F106" i="22"/>
  <c r="F106" i="20"/>
  <c r="B106" i="20"/>
  <c r="C106" i="20"/>
  <c r="A107" i="22"/>
  <c r="V107" i="22" s="1"/>
  <c r="E106" i="22"/>
  <c r="C106" i="22"/>
  <c r="D106" i="22"/>
  <c r="D106" i="20"/>
  <c r="E106" i="20"/>
  <c r="A107" i="20"/>
  <c r="G108" i="29" l="1"/>
  <c r="F108" i="29"/>
  <c r="A109" i="29"/>
  <c r="H108" i="29"/>
  <c r="N108" i="29"/>
  <c r="M108" i="29"/>
  <c r="E108" i="29"/>
  <c r="L108" i="29"/>
  <c r="D108" i="29"/>
  <c r="J108" i="29"/>
  <c r="B108" i="29"/>
  <c r="I108" i="29"/>
  <c r="O108" i="29"/>
  <c r="K108" i="29"/>
  <c r="C108" i="29"/>
  <c r="T107" i="26"/>
  <c r="S107" i="26"/>
  <c r="R107" i="26"/>
  <c r="F109" i="28"/>
  <c r="G109" i="28"/>
  <c r="O109" i="28"/>
  <c r="A110" i="28"/>
  <c r="M109" i="28"/>
  <c r="E109" i="28"/>
  <c r="J109" i="28"/>
  <c r="B109" i="28"/>
  <c r="I109" i="28"/>
  <c r="H109" i="28"/>
  <c r="N109" i="28"/>
  <c r="L109" i="28"/>
  <c r="K109" i="28"/>
  <c r="D109" i="28"/>
  <c r="C109" i="28"/>
  <c r="P108" i="26"/>
  <c r="N108" i="26"/>
  <c r="O108" i="26"/>
  <c r="M108" i="26"/>
  <c r="J108" i="26"/>
  <c r="K108" i="26"/>
  <c r="L108" i="26"/>
  <c r="H108" i="26"/>
  <c r="I108" i="26"/>
  <c r="G108" i="26"/>
  <c r="R108" i="26" s="1"/>
  <c r="F108" i="26"/>
  <c r="Q108" i="26" s="1"/>
  <c r="E108" i="26"/>
  <c r="D108" i="26"/>
  <c r="C108" i="26"/>
  <c r="A109" i="26"/>
  <c r="B108" i="26"/>
  <c r="P107" i="22"/>
  <c r="N107" i="22"/>
  <c r="O107" i="22"/>
  <c r="M107" i="22"/>
  <c r="L107" i="22"/>
  <c r="J107" i="22"/>
  <c r="K107" i="22"/>
  <c r="H107" i="22"/>
  <c r="G107" i="22"/>
  <c r="I107" i="22"/>
  <c r="F107" i="22"/>
  <c r="F107" i="20"/>
  <c r="B107" i="20"/>
  <c r="C107" i="20"/>
  <c r="A108" i="22"/>
  <c r="V108" i="22" s="1"/>
  <c r="E107" i="22"/>
  <c r="D107" i="22"/>
  <c r="C107" i="22"/>
  <c r="D107" i="20"/>
  <c r="E107" i="20"/>
  <c r="A108" i="20"/>
  <c r="G109" i="29" l="1"/>
  <c r="F109" i="29"/>
  <c r="I109" i="29"/>
  <c r="O109" i="29"/>
  <c r="N109" i="29"/>
  <c r="M109" i="29"/>
  <c r="E109" i="29"/>
  <c r="K109" i="29"/>
  <c r="C109" i="29"/>
  <c r="J109" i="29"/>
  <c r="B109" i="29"/>
  <c r="D109" i="29"/>
  <c r="A110" i="29"/>
  <c r="L109" i="29"/>
  <c r="H109" i="29"/>
  <c r="T108" i="26"/>
  <c r="S108" i="26"/>
  <c r="G110" i="28"/>
  <c r="F110" i="28"/>
  <c r="K110" i="28"/>
  <c r="C110" i="28"/>
  <c r="I110" i="28"/>
  <c r="N110" i="28"/>
  <c r="A111" i="28"/>
  <c r="M110" i="28"/>
  <c r="E110" i="28"/>
  <c r="L110" i="28"/>
  <c r="D110" i="28"/>
  <c r="O110" i="28"/>
  <c r="J110" i="28"/>
  <c r="H110" i="28"/>
  <c r="B110" i="28"/>
  <c r="O109" i="26"/>
  <c r="P109" i="26"/>
  <c r="M109" i="26"/>
  <c r="N109" i="26"/>
  <c r="L109" i="26"/>
  <c r="J109" i="26"/>
  <c r="K109" i="26"/>
  <c r="I109" i="26"/>
  <c r="G109" i="26"/>
  <c r="H109" i="26"/>
  <c r="F109" i="26"/>
  <c r="Q109" i="26" s="1"/>
  <c r="D109" i="26"/>
  <c r="C109" i="26"/>
  <c r="A110" i="26"/>
  <c r="B109" i="26"/>
  <c r="E109" i="26"/>
  <c r="P108" i="22"/>
  <c r="N108" i="22"/>
  <c r="O108" i="22"/>
  <c r="L108" i="22"/>
  <c r="M108" i="22"/>
  <c r="J108" i="22"/>
  <c r="K108" i="22"/>
  <c r="G108" i="22"/>
  <c r="H108" i="22"/>
  <c r="I108" i="22"/>
  <c r="F108" i="22"/>
  <c r="F108" i="20"/>
  <c r="C108" i="20"/>
  <c r="B108" i="20"/>
  <c r="C108" i="22"/>
  <c r="A109" i="22"/>
  <c r="V109" i="22" s="1"/>
  <c r="E108" i="22"/>
  <c r="D108" i="22"/>
  <c r="D108" i="20"/>
  <c r="E108" i="20"/>
  <c r="A109" i="20"/>
  <c r="F110" i="29" l="1"/>
  <c r="G110" i="29"/>
  <c r="J110" i="29"/>
  <c r="B110" i="29"/>
  <c r="A111" i="29"/>
  <c r="H110" i="29"/>
  <c r="O110" i="29"/>
  <c r="N110" i="29"/>
  <c r="L110" i="29"/>
  <c r="D110" i="29"/>
  <c r="K110" i="29"/>
  <c r="C110" i="29"/>
  <c r="M110" i="29"/>
  <c r="I110" i="29"/>
  <c r="E110" i="29"/>
  <c r="S109" i="26"/>
  <c r="T109" i="26"/>
  <c r="R109" i="26"/>
  <c r="G111" i="28"/>
  <c r="F111" i="28"/>
  <c r="O111" i="28"/>
  <c r="N111" i="28"/>
  <c r="A112" i="28"/>
  <c r="M111" i="28"/>
  <c r="E111" i="28"/>
  <c r="J111" i="28"/>
  <c r="B111" i="28"/>
  <c r="I111" i="28"/>
  <c r="H111" i="28"/>
  <c r="L111" i="28"/>
  <c r="K111" i="28"/>
  <c r="C111" i="28"/>
  <c r="D111" i="28"/>
  <c r="P110" i="26"/>
  <c r="O110" i="26"/>
  <c r="N110" i="26"/>
  <c r="M110" i="26"/>
  <c r="L110" i="26"/>
  <c r="J110" i="26"/>
  <c r="K110" i="26"/>
  <c r="I110" i="26"/>
  <c r="F110" i="26"/>
  <c r="Q110" i="26" s="1"/>
  <c r="H110" i="26"/>
  <c r="G110" i="26"/>
  <c r="E110" i="26"/>
  <c r="C110" i="26"/>
  <c r="A111" i="26"/>
  <c r="B110" i="26"/>
  <c r="D110" i="26"/>
  <c r="P109" i="22"/>
  <c r="N109" i="22"/>
  <c r="O109" i="22"/>
  <c r="M109" i="22"/>
  <c r="K109" i="22"/>
  <c r="L109" i="22"/>
  <c r="J109" i="22"/>
  <c r="I109" i="22"/>
  <c r="H109" i="22"/>
  <c r="G109" i="22"/>
  <c r="F109" i="22"/>
  <c r="F109" i="20"/>
  <c r="B109" i="20"/>
  <c r="C109" i="20"/>
  <c r="E109" i="22"/>
  <c r="C109" i="22"/>
  <c r="D109" i="22"/>
  <c r="A110" i="22"/>
  <c r="V110" i="22" s="1"/>
  <c r="D109" i="20"/>
  <c r="E109" i="20"/>
  <c r="A110" i="20"/>
  <c r="F111" i="29" l="1"/>
  <c r="G111" i="29"/>
  <c r="R110" i="26"/>
  <c r="K111" i="29"/>
  <c r="C111" i="29"/>
  <c r="I111" i="29"/>
  <c r="A112" i="29"/>
  <c r="H111" i="29"/>
  <c r="O111" i="29"/>
  <c r="M111" i="29"/>
  <c r="E111" i="29"/>
  <c r="L111" i="29"/>
  <c r="D111" i="29"/>
  <c r="B111" i="29"/>
  <c r="N111" i="29"/>
  <c r="J111" i="29"/>
  <c r="T110" i="26"/>
  <c r="S110" i="26"/>
  <c r="G112" i="28"/>
  <c r="F112" i="28"/>
  <c r="K112" i="28"/>
  <c r="C112" i="28"/>
  <c r="J112" i="28"/>
  <c r="B112" i="28"/>
  <c r="I112" i="28"/>
  <c r="N112" i="28"/>
  <c r="A113" i="28"/>
  <c r="M112" i="28"/>
  <c r="E112" i="28"/>
  <c r="L112" i="28"/>
  <c r="D112" i="28"/>
  <c r="H112" i="28"/>
  <c r="O112" i="28"/>
  <c r="O111" i="26"/>
  <c r="P111" i="26"/>
  <c r="N111" i="26"/>
  <c r="M111" i="26"/>
  <c r="L111" i="26"/>
  <c r="J111" i="26"/>
  <c r="K111" i="26"/>
  <c r="I111" i="26"/>
  <c r="G111" i="26"/>
  <c r="H111" i="26"/>
  <c r="F111" i="26"/>
  <c r="Q111" i="26" s="1"/>
  <c r="D111" i="26"/>
  <c r="A112" i="26"/>
  <c r="B111" i="26"/>
  <c r="E111" i="26"/>
  <c r="C111" i="26"/>
  <c r="P110" i="22"/>
  <c r="N110" i="22"/>
  <c r="O110" i="22"/>
  <c r="L110" i="22"/>
  <c r="M110" i="22"/>
  <c r="K110" i="22"/>
  <c r="I110" i="22"/>
  <c r="G110" i="22"/>
  <c r="J110" i="22"/>
  <c r="H110" i="22"/>
  <c r="F110" i="22"/>
  <c r="F110" i="20"/>
  <c r="B110" i="20"/>
  <c r="C110" i="20"/>
  <c r="A111" i="22"/>
  <c r="V111" i="22" s="1"/>
  <c r="E110" i="22"/>
  <c r="C110" i="22"/>
  <c r="D110" i="22"/>
  <c r="D110" i="20"/>
  <c r="E110" i="20"/>
  <c r="A111" i="20"/>
  <c r="F112" i="29" l="1"/>
  <c r="G112" i="29"/>
  <c r="L112" i="29"/>
  <c r="D112" i="29"/>
  <c r="J112" i="29"/>
  <c r="B112" i="29"/>
  <c r="I112" i="29"/>
  <c r="A113" i="29"/>
  <c r="H112" i="29"/>
  <c r="N112" i="29"/>
  <c r="M112" i="29"/>
  <c r="E112" i="29"/>
  <c r="O112" i="29"/>
  <c r="K112" i="29"/>
  <c r="C112" i="29"/>
  <c r="R111" i="26"/>
  <c r="S111" i="26"/>
  <c r="T111" i="26"/>
  <c r="G113" i="28"/>
  <c r="F113" i="28"/>
  <c r="O113" i="28"/>
  <c r="N113" i="28"/>
  <c r="A114" i="28"/>
  <c r="M113" i="28"/>
  <c r="E113" i="28"/>
  <c r="J113" i="28"/>
  <c r="B113" i="28"/>
  <c r="I113" i="28"/>
  <c r="H113" i="28"/>
  <c r="L113" i="28"/>
  <c r="K113" i="28"/>
  <c r="D113" i="28"/>
  <c r="C113" i="28"/>
  <c r="P112" i="26"/>
  <c r="O112" i="26"/>
  <c r="N112" i="26"/>
  <c r="M112" i="26"/>
  <c r="K112" i="26"/>
  <c r="L112" i="26"/>
  <c r="J112" i="26"/>
  <c r="F112" i="26"/>
  <c r="Q112" i="26" s="1"/>
  <c r="I112" i="26"/>
  <c r="G112" i="26"/>
  <c r="H112" i="26"/>
  <c r="C112" i="26"/>
  <c r="E112" i="26"/>
  <c r="D112" i="26"/>
  <c r="B112" i="26"/>
  <c r="A113" i="26"/>
  <c r="O111" i="22"/>
  <c r="P111" i="22"/>
  <c r="N111" i="22"/>
  <c r="M111" i="22"/>
  <c r="L111" i="22"/>
  <c r="J111" i="22"/>
  <c r="K111" i="22"/>
  <c r="I111" i="22"/>
  <c r="G111" i="22"/>
  <c r="H111" i="22"/>
  <c r="F111" i="22"/>
  <c r="F111" i="20"/>
  <c r="B111" i="20"/>
  <c r="C111" i="20"/>
  <c r="A112" i="22"/>
  <c r="V112" i="22" s="1"/>
  <c r="E111" i="22"/>
  <c r="D111" i="22"/>
  <c r="C111" i="22"/>
  <c r="D111" i="20"/>
  <c r="E111" i="20"/>
  <c r="A112" i="20"/>
  <c r="F113" i="29" l="1"/>
  <c r="G113" i="29"/>
  <c r="M113" i="29"/>
  <c r="E113" i="29"/>
  <c r="K113" i="29"/>
  <c r="C113" i="29"/>
  <c r="J113" i="29"/>
  <c r="B113" i="29"/>
  <c r="I113" i="29"/>
  <c r="O113" i="29"/>
  <c r="N113" i="29"/>
  <c r="H113" i="29"/>
  <c r="D113" i="29"/>
  <c r="A114" i="29"/>
  <c r="L113" i="29"/>
  <c r="S112" i="26"/>
  <c r="T112" i="26"/>
  <c r="R112" i="26"/>
  <c r="G114" i="28"/>
  <c r="F114" i="28"/>
  <c r="K114" i="28"/>
  <c r="C114" i="28"/>
  <c r="J114" i="28"/>
  <c r="B114" i="28"/>
  <c r="I114" i="28"/>
  <c r="N114" i="28"/>
  <c r="A115" i="28"/>
  <c r="M114" i="28"/>
  <c r="E114" i="28"/>
  <c r="L114" i="28"/>
  <c r="D114" i="28"/>
  <c r="O114" i="28"/>
  <c r="H114" i="28"/>
  <c r="P113" i="26"/>
  <c r="M113" i="26"/>
  <c r="N113" i="26"/>
  <c r="O113" i="26"/>
  <c r="K113" i="26"/>
  <c r="L113" i="26"/>
  <c r="J113" i="26"/>
  <c r="I113" i="26"/>
  <c r="F113" i="26"/>
  <c r="Q113" i="26" s="1"/>
  <c r="H113" i="26"/>
  <c r="G113" i="26"/>
  <c r="A114" i="26"/>
  <c r="B113" i="26"/>
  <c r="E113" i="26"/>
  <c r="D113" i="26"/>
  <c r="C113" i="26"/>
  <c r="P112" i="22"/>
  <c r="O112" i="22"/>
  <c r="N112" i="22"/>
  <c r="M112" i="22"/>
  <c r="L112" i="22"/>
  <c r="J112" i="22"/>
  <c r="K112" i="22"/>
  <c r="I112" i="22"/>
  <c r="H112" i="22"/>
  <c r="G112" i="22"/>
  <c r="F112" i="22"/>
  <c r="F112" i="20"/>
  <c r="C112" i="20"/>
  <c r="B112" i="20"/>
  <c r="C112" i="22"/>
  <c r="A113" i="22"/>
  <c r="V113" i="22" s="1"/>
  <c r="E112" i="22"/>
  <c r="D112" i="22"/>
  <c r="D112" i="20"/>
  <c r="E112" i="20"/>
  <c r="A113" i="20"/>
  <c r="F114" i="29" l="1"/>
  <c r="G114" i="29"/>
  <c r="R113" i="26"/>
  <c r="N114" i="29"/>
  <c r="L114" i="29"/>
  <c r="D114" i="29"/>
  <c r="K114" i="29"/>
  <c r="C114" i="29"/>
  <c r="J114" i="29"/>
  <c r="B114" i="29"/>
  <c r="A115" i="29"/>
  <c r="H114" i="29"/>
  <c r="O114" i="29"/>
  <c r="M114" i="29"/>
  <c r="I114" i="29"/>
  <c r="E114" i="29"/>
  <c r="S113" i="26"/>
  <c r="T113" i="26"/>
  <c r="G115" i="28"/>
  <c r="F115" i="28"/>
  <c r="O115" i="28"/>
  <c r="N115" i="28"/>
  <c r="A116" i="28"/>
  <c r="M115" i="28"/>
  <c r="E115" i="28"/>
  <c r="J115" i="28"/>
  <c r="B115" i="28"/>
  <c r="I115" i="28"/>
  <c r="H115" i="28"/>
  <c r="L115" i="28"/>
  <c r="K115" i="28"/>
  <c r="D115" i="28"/>
  <c r="C115" i="28"/>
  <c r="P114" i="26"/>
  <c r="N114" i="26"/>
  <c r="M114" i="26"/>
  <c r="O114" i="26"/>
  <c r="L114" i="26"/>
  <c r="K114" i="26"/>
  <c r="J114" i="26"/>
  <c r="H114" i="26"/>
  <c r="I114" i="26"/>
  <c r="F114" i="26"/>
  <c r="Q114" i="26" s="1"/>
  <c r="G114" i="26"/>
  <c r="R114" i="26" s="1"/>
  <c r="E114" i="26"/>
  <c r="D114" i="26"/>
  <c r="C114" i="26"/>
  <c r="A115" i="26"/>
  <c r="B114" i="26"/>
  <c r="P113" i="22"/>
  <c r="O113" i="22"/>
  <c r="N113" i="22"/>
  <c r="M113" i="22"/>
  <c r="J113" i="22"/>
  <c r="K113" i="22"/>
  <c r="L113" i="22"/>
  <c r="H113" i="22"/>
  <c r="I113" i="22"/>
  <c r="G113" i="22"/>
  <c r="F113" i="22"/>
  <c r="F113" i="20"/>
  <c r="C113" i="20"/>
  <c r="B113" i="20"/>
  <c r="E113" i="22"/>
  <c r="C113" i="22"/>
  <c r="A114" i="22"/>
  <c r="V114" i="22" s="1"/>
  <c r="D113" i="22"/>
  <c r="D113" i="20"/>
  <c r="E113" i="20"/>
  <c r="A114" i="20"/>
  <c r="G115" i="29" l="1"/>
  <c r="F115" i="29"/>
  <c r="O115" i="29"/>
  <c r="M115" i="29"/>
  <c r="E115" i="29"/>
  <c r="L115" i="29"/>
  <c r="D115" i="29"/>
  <c r="K115" i="29"/>
  <c r="C115" i="29"/>
  <c r="I115" i="29"/>
  <c r="A116" i="29"/>
  <c r="H115" i="29"/>
  <c r="J115" i="29"/>
  <c r="B115" i="29"/>
  <c r="N115" i="29"/>
  <c r="T114" i="26"/>
  <c r="S114" i="26"/>
  <c r="F116" i="28"/>
  <c r="G116" i="28"/>
  <c r="K116" i="28"/>
  <c r="C116" i="28"/>
  <c r="J116" i="28"/>
  <c r="B116" i="28"/>
  <c r="I116" i="28"/>
  <c r="N116" i="28"/>
  <c r="A117" i="28"/>
  <c r="M116" i="28"/>
  <c r="E116" i="28"/>
  <c r="L116" i="28"/>
  <c r="D116" i="28"/>
  <c r="O116" i="28"/>
  <c r="H116" i="28"/>
  <c r="O115" i="26"/>
  <c r="P115" i="26"/>
  <c r="M115" i="26"/>
  <c r="N115" i="26"/>
  <c r="J115" i="26"/>
  <c r="L115" i="26"/>
  <c r="K115" i="26"/>
  <c r="H115" i="26"/>
  <c r="F115" i="26"/>
  <c r="Q115" i="26" s="1"/>
  <c r="G115" i="26"/>
  <c r="I115" i="26"/>
  <c r="E115" i="26"/>
  <c r="D115" i="26"/>
  <c r="A116" i="26"/>
  <c r="C115" i="26"/>
  <c r="B115" i="26"/>
  <c r="P114" i="22"/>
  <c r="O114" i="22"/>
  <c r="N114" i="22"/>
  <c r="L114" i="22"/>
  <c r="M114" i="22"/>
  <c r="K114" i="22"/>
  <c r="I114" i="22"/>
  <c r="J114" i="22"/>
  <c r="G114" i="22"/>
  <c r="H114" i="22"/>
  <c r="F114" i="22"/>
  <c r="F114" i="20"/>
  <c r="C114" i="20"/>
  <c r="B114" i="20"/>
  <c r="A115" i="22"/>
  <c r="V115" i="22" s="1"/>
  <c r="E114" i="22"/>
  <c r="C114" i="22"/>
  <c r="D114" i="22"/>
  <c r="D114" i="20"/>
  <c r="E114" i="20"/>
  <c r="A115" i="20"/>
  <c r="G116" i="29" l="1"/>
  <c r="F116" i="29"/>
  <c r="A117" i="29"/>
  <c r="H116" i="29"/>
  <c r="N116" i="29"/>
  <c r="M116" i="29"/>
  <c r="E116" i="29"/>
  <c r="L116" i="29"/>
  <c r="D116" i="29"/>
  <c r="J116" i="29"/>
  <c r="B116" i="29"/>
  <c r="I116" i="29"/>
  <c r="O116" i="29"/>
  <c r="K116" i="29"/>
  <c r="C116" i="29"/>
  <c r="T115" i="26"/>
  <c r="S115" i="26"/>
  <c r="R115" i="26"/>
  <c r="F117" i="28"/>
  <c r="G117" i="28"/>
  <c r="O117" i="28"/>
  <c r="N117" i="28"/>
  <c r="A118" i="28"/>
  <c r="M117" i="28"/>
  <c r="E117" i="28"/>
  <c r="J117" i="28"/>
  <c r="B117" i="28"/>
  <c r="I117" i="28"/>
  <c r="H117" i="28"/>
  <c r="D117" i="28"/>
  <c r="C117" i="28"/>
  <c r="K117" i="28"/>
  <c r="L117" i="28"/>
  <c r="P116" i="26"/>
  <c r="O116" i="26"/>
  <c r="N116" i="26"/>
  <c r="J116" i="26"/>
  <c r="M116" i="26"/>
  <c r="L116" i="26"/>
  <c r="K116" i="26"/>
  <c r="H116" i="26"/>
  <c r="I116" i="26"/>
  <c r="G116" i="26"/>
  <c r="F116" i="26"/>
  <c r="Q116" i="26" s="1"/>
  <c r="A117" i="26"/>
  <c r="B116" i="26"/>
  <c r="E116" i="26"/>
  <c r="D116" i="26"/>
  <c r="C116" i="26"/>
  <c r="P115" i="22"/>
  <c r="N115" i="22"/>
  <c r="O115" i="22"/>
  <c r="M115" i="22"/>
  <c r="L115" i="22"/>
  <c r="J115" i="22"/>
  <c r="H115" i="22"/>
  <c r="K115" i="22"/>
  <c r="I115" i="22"/>
  <c r="G115" i="22"/>
  <c r="F115" i="22"/>
  <c r="F115" i="20"/>
  <c r="B115" i="20"/>
  <c r="C115" i="20"/>
  <c r="A116" i="22"/>
  <c r="V116" i="22" s="1"/>
  <c r="E115" i="22"/>
  <c r="C115" i="22"/>
  <c r="D115" i="22"/>
  <c r="D115" i="20"/>
  <c r="E115" i="20"/>
  <c r="A116" i="20"/>
  <c r="G117" i="29" l="1"/>
  <c r="F117" i="29"/>
  <c r="I117" i="29"/>
  <c r="O117" i="29"/>
  <c r="N117" i="29"/>
  <c r="M117" i="29"/>
  <c r="E117" i="29"/>
  <c r="K117" i="29"/>
  <c r="C117" i="29"/>
  <c r="J117" i="29"/>
  <c r="B117" i="29"/>
  <c r="L117" i="29"/>
  <c r="H117" i="29"/>
  <c r="D117" i="29"/>
  <c r="A118" i="29"/>
  <c r="R116" i="26"/>
  <c r="T116" i="26"/>
  <c r="S116" i="26"/>
  <c r="F118" i="28"/>
  <c r="G118" i="28"/>
  <c r="K118" i="28"/>
  <c r="C118" i="28"/>
  <c r="J118" i="28"/>
  <c r="B118" i="28"/>
  <c r="I118" i="28"/>
  <c r="N118" i="28"/>
  <c r="A119" i="28"/>
  <c r="M118" i="28"/>
  <c r="E118" i="28"/>
  <c r="L118" i="28"/>
  <c r="D118" i="28"/>
  <c r="O118" i="28"/>
  <c r="H118" i="28"/>
  <c r="O117" i="26"/>
  <c r="N117" i="26"/>
  <c r="P117" i="26"/>
  <c r="M117" i="26"/>
  <c r="L117" i="26"/>
  <c r="K117" i="26"/>
  <c r="J117" i="26"/>
  <c r="I117" i="26"/>
  <c r="G117" i="26"/>
  <c r="H117" i="26"/>
  <c r="F117" i="26"/>
  <c r="Q117" i="26" s="1"/>
  <c r="E117" i="26"/>
  <c r="D117" i="26"/>
  <c r="A118" i="26"/>
  <c r="B117" i="26"/>
  <c r="C117" i="26"/>
  <c r="P116" i="22"/>
  <c r="O116" i="22"/>
  <c r="N116" i="22"/>
  <c r="L116" i="22"/>
  <c r="M116" i="22"/>
  <c r="K116" i="22"/>
  <c r="J116" i="22"/>
  <c r="G116" i="22"/>
  <c r="H116" i="22"/>
  <c r="I116" i="22"/>
  <c r="F116" i="22"/>
  <c r="F116" i="20"/>
  <c r="C116" i="20"/>
  <c r="B116" i="20"/>
  <c r="C116" i="22"/>
  <c r="A117" i="22"/>
  <c r="V117" i="22" s="1"/>
  <c r="E116" i="22"/>
  <c r="D116" i="22"/>
  <c r="D116" i="20"/>
  <c r="E116" i="20"/>
  <c r="A117" i="20"/>
  <c r="F118" i="29" l="1"/>
  <c r="G118" i="29"/>
  <c r="J118" i="29"/>
  <c r="B118" i="29"/>
  <c r="A119" i="29"/>
  <c r="H118" i="29"/>
  <c r="O118" i="29"/>
  <c r="N118" i="29"/>
  <c r="L118" i="29"/>
  <c r="D118" i="29"/>
  <c r="K118" i="29"/>
  <c r="C118" i="29"/>
  <c r="M118" i="29"/>
  <c r="I118" i="29"/>
  <c r="E118" i="29"/>
  <c r="S117" i="26"/>
  <c r="R117" i="26"/>
  <c r="T117" i="26"/>
  <c r="G119" i="28"/>
  <c r="F119" i="28"/>
  <c r="O119" i="28"/>
  <c r="N119" i="28"/>
  <c r="A120" i="28"/>
  <c r="M119" i="28"/>
  <c r="E119" i="28"/>
  <c r="J119" i="28"/>
  <c r="B119" i="28"/>
  <c r="I119" i="28"/>
  <c r="H119" i="28"/>
  <c r="L119" i="28"/>
  <c r="K119" i="28"/>
  <c r="C119" i="28"/>
  <c r="D119" i="28"/>
  <c r="P118" i="26"/>
  <c r="N118" i="26"/>
  <c r="O118" i="26"/>
  <c r="M118" i="26"/>
  <c r="L118" i="26"/>
  <c r="K118" i="26"/>
  <c r="J118" i="26"/>
  <c r="I118" i="26"/>
  <c r="G118" i="26"/>
  <c r="H118" i="26"/>
  <c r="F118" i="26"/>
  <c r="Q118" i="26" s="1"/>
  <c r="E118" i="26"/>
  <c r="D118" i="26"/>
  <c r="C118" i="26"/>
  <c r="B118" i="26"/>
  <c r="A119" i="26"/>
  <c r="P117" i="22"/>
  <c r="O117" i="22"/>
  <c r="N117" i="22"/>
  <c r="M117" i="22"/>
  <c r="L117" i="22"/>
  <c r="K117" i="22"/>
  <c r="J117" i="22"/>
  <c r="H117" i="22"/>
  <c r="I117" i="22"/>
  <c r="F117" i="22"/>
  <c r="G117" i="22"/>
  <c r="F117" i="20"/>
  <c r="C117" i="20"/>
  <c r="B117" i="20"/>
  <c r="E117" i="22"/>
  <c r="C117" i="22"/>
  <c r="D117" i="22"/>
  <c r="A118" i="22"/>
  <c r="V118" i="22" s="1"/>
  <c r="D117" i="20"/>
  <c r="E117" i="20"/>
  <c r="A118" i="20"/>
  <c r="F119" i="29" l="1"/>
  <c r="G119" i="29"/>
  <c r="O119" i="29"/>
  <c r="N119" i="29"/>
  <c r="L119" i="29"/>
  <c r="C119" i="29"/>
  <c r="J119" i="29"/>
  <c r="I119" i="29"/>
  <c r="H119" i="29"/>
  <c r="A120" i="29"/>
  <c r="E119" i="29"/>
  <c r="M119" i="29"/>
  <c r="D119" i="29"/>
  <c r="K119" i="29"/>
  <c r="B119" i="29"/>
  <c r="R118" i="26"/>
  <c r="S118" i="26"/>
  <c r="T118" i="26"/>
  <c r="G120" i="28"/>
  <c r="F120" i="28"/>
  <c r="K120" i="28"/>
  <c r="C120" i="28"/>
  <c r="J120" i="28"/>
  <c r="B120" i="28"/>
  <c r="I120" i="28"/>
  <c r="N120" i="28"/>
  <c r="A121" i="28"/>
  <c r="M120" i="28"/>
  <c r="E120" i="28"/>
  <c r="L120" i="28"/>
  <c r="D120" i="28"/>
  <c r="H120" i="28"/>
  <c r="O120" i="28"/>
  <c r="O119" i="26"/>
  <c r="P119" i="26"/>
  <c r="N119" i="26"/>
  <c r="M119" i="26"/>
  <c r="L119" i="26"/>
  <c r="J119" i="26"/>
  <c r="K119" i="26"/>
  <c r="I119" i="26"/>
  <c r="G119" i="26"/>
  <c r="H119" i="26"/>
  <c r="F119" i="26"/>
  <c r="Q119" i="26" s="1"/>
  <c r="E119" i="26"/>
  <c r="D119" i="26"/>
  <c r="C119" i="26"/>
  <c r="A120" i="26"/>
  <c r="B119" i="26"/>
  <c r="P118" i="22"/>
  <c r="O118" i="22"/>
  <c r="N118" i="22"/>
  <c r="M118" i="22"/>
  <c r="L118" i="22"/>
  <c r="K118" i="22"/>
  <c r="I118" i="22"/>
  <c r="J118" i="22"/>
  <c r="G118" i="22"/>
  <c r="H118" i="22"/>
  <c r="F118" i="22"/>
  <c r="F118" i="20"/>
  <c r="B118" i="20"/>
  <c r="C118" i="20"/>
  <c r="A119" i="22"/>
  <c r="V119" i="22" s="1"/>
  <c r="E118" i="22"/>
  <c r="C118" i="22"/>
  <c r="D118" i="22"/>
  <c r="D118" i="20"/>
  <c r="E118" i="20"/>
  <c r="A119" i="20"/>
  <c r="F120" i="29" l="1"/>
  <c r="G120" i="29"/>
  <c r="A121" i="29"/>
  <c r="H120" i="29"/>
  <c r="O120" i="29"/>
  <c r="I120" i="29"/>
  <c r="E120" i="29"/>
  <c r="N120" i="29"/>
  <c r="D120" i="29"/>
  <c r="M120" i="29"/>
  <c r="C120" i="29"/>
  <c r="K120" i="29"/>
  <c r="J120" i="29"/>
  <c r="B120" i="29"/>
  <c r="L120" i="29"/>
  <c r="S119" i="26"/>
  <c r="R119" i="26"/>
  <c r="T119" i="26"/>
  <c r="G121" i="28"/>
  <c r="F121" i="28"/>
  <c r="O121" i="28"/>
  <c r="N121" i="28"/>
  <c r="A122" i="28"/>
  <c r="M121" i="28"/>
  <c r="E121" i="28"/>
  <c r="J121" i="28"/>
  <c r="B121" i="28"/>
  <c r="I121" i="28"/>
  <c r="H121" i="28"/>
  <c r="L121" i="28"/>
  <c r="K121" i="28"/>
  <c r="D121" i="28"/>
  <c r="C121" i="28"/>
  <c r="P120" i="26"/>
  <c r="O120" i="26"/>
  <c r="M120" i="26"/>
  <c r="K120" i="26"/>
  <c r="N120" i="26"/>
  <c r="L120" i="26"/>
  <c r="F120" i="26"/>
  <c r="Q120" i="26" s="1"/>
  <c r="J120" i="26"/>
  <c r="I120" i="26"/>
  <c r="G120" i="26"/>
  <c r="H120" i="26"/>
  <c r="D120" i="26"/>
  <c r="C120" i="26"/>
  <c r="A121" i="26"/>
  <c r="B120" i="26"/>
  <c r="E120" i="26"/>
  <c r="P119" i="22"/>
  <c r="O119" i="22"/>
  <c r="N119" i="22"/>
  <c r="M119" i="22"/>
  <c r="L119" i="22"/>
  <c r="K119" i="22"/>
  <c r="J119" i="22"/>
  <c r="G119" i="22"/>
  <c r="H119" i="22"/>
  <c r="I119" i="22"/>
  <c r="F119" i="22"/>
  <c r="F119" i="20"/>
  <c r="B119" i="20"/>
  <c r="C119" i="20"/>
  <c r="A120" i="22"/>
  <c r="V120" i="22" s="1"/>
  <c r="E119" i="22"/>
  <c r="D119" i="22"/>
  <c r="C119" i="22"/>
  <c r="D119" i="20"/>
  <c r="E119" i="20"/>
  <c r="A120" i="20"/>
  <c r="F121" i="29" l="1"/>
  <c r="G121" i="29"/>
  <c r="I121" i="29"/>
  <c r="A122" i="29"/>
  <c r="H121" i="29"/>
  <c r="N121" i="29"/>
  <c r="D121" i="29"/>
  <c r="L121" i="29"/>
  <c r="B121" i="29"/>
  <c r="K121" i="29"/>
  <c r="J121" i="29"/>
  <c r="O121" i="29"/>
  <c r="E121" i="29"/>
  <c r="M121" i="29"/>
  <c r="C121" i="29"/>
  <c r="S120" i="26"/>
  <c r="T120" i="26"/>
  <c r="R120" i="26"/>
  <c r="G122" i="28"/>
  <c r="F122" i="28"/>
  <c r="K122" i="28"/>
  <c r="C122" i="28"/>
  <c r="J122" i="28"/>
  <c r="B122" i="28"/>
  <c r="I122" i="28"/>
  <c r="N122" i="28"/>
  <c r="A123" i="28"/>
  <c r="M122" i="28"/>
  <c r="E122" i="28"/>
  <c r="L122" i="28"/>
  <c r="D122" i="28"/>
  <c r="O122" i="28"/>
  <c r="H122" i="28"/>
  <c r="O121" i="26"/>
  <c r="N121" i="26"/>
  <c r="K121" i="26"/>
  <c r="M121" i="26"/>
  <c r="P121" i="26"/>
  <c r="J121" i="26"/>
  <c r="L121" i="26"/>
  <c r="I121" i="26"/>
  <c r="F121" i="26"/>
  <c r="Q121" i="26" s="1"/>
  <c r="G121" i="26"/>
  <c r="H121" i="26"/>
  <c r="E121" i="26"/>
  <c r="C121" i="26"/>
  <c r="A122" i="26"/>
  <c r="B121" i="26"/>
  <c r="D121" i="26"/>
  <c r="P120" i="22"/>
  <c r="O120" i="22"/>
  <c r="N120" i="22"/>
  <c r="M120" i="22"/>
  <c r="L120" i="22"/>
  <c r="J120" i="22"/>
  <c r="K120" i="22"/>
  <c r="I120" i="22"/>
  <c r="H120" i="22"/>
  <c r="G120" i="22"/>
  <c r="F120" i="22"/>
  <c r="F120" i="20"/>
  <c r="B120" i="20"/>
  <c r="C120" i="20"/>
  <c r="C120" i="22"/>
  <c r="A121" i="22"/>
  <c r="V121" i="22" s="1"/>
  <c r="D120" i="22"/>
  <c r="E120" i="22"/>
  <c r="D120" i="20"/>
  <c r="E120" i="20"/>
  <c r="A121" i="20"/>
  <c r="F122" i="29" l="1"/>
  <c r="G122" i="29"/>
  <c r="J122" i="29"/>
  <c r="B122" i="29"/>
  <c r="I122" i="29"/>
  <c r="K122" i="29"/>
  <c r="A123" i="29"/>
  <c r="O122" i="29"/>
  <c r="E122" i="29"/>
  <c r="M122" i="29"/>
  <c r="C122" i="29"/>
  <c r="L122" i="29"/>
  <c r="N122" i="29"/>
  <c r="H122" i="29"/>
  <c r="D122" i="29"/>
  <c r="S121" i="26"/>
  <c r="R121" i="26"/>
  <c r="T121" i="26"/>
  <c r="G123" i="28"/>
  <c r="F123" i="28"/>
  <c r="O123" i="28"/>
  <c r="N123" i="28"/>
  <c r="A124" i="28"/>
  <c r="M123" i="28"/>
  <c r="E123" i="28"/>
  <c r="J123" i="28"/>
  <c r="B123" i="28"/>
  <c r="I123" i="28"/>
  <c r="H123" i="28"/>
  <c r="L123" i="28"/>
  <c r="K123" i="28"/>
  <c r="D123" i="28"/>
  <c r="C123" i="28"/>
  <c r="P122" i="26"/>
  <c r="N122" i="26"/>
  <c r="O122" i="26"/>
  <c r="M122" i="26"/>
  <c r="L122" i="26"/>
  <c r="K122" i="26"/>
  <c r="J122" i="26"/>
  <c r="H122" i="26"/>
  <c r="I122" i="26"/>
  <c r="F122" i="26"/>
  <c r="Q122" i="26" s="1"/>
  <c r="G122" i="26"/>
  <c r="D122" i="26"/>
  <c r="A123" i="26"/>
  <c r="B122" i="26"/>
  <c r="E122" i="26"/>
  <c r="C122" i="26"/>
  <c r="P121" i="22"/>
  <c r="O121" i="22"/>
  <c r="N121" i="22"/>
  <c r="M121" i="22"/>
  <c r="J121" i="22"/>
  <c r="L121" i="22"/>
  <c r="K121" i="22"/>
  <c r="H121" i="22"/>
  <c r="I121" i="22"/>
  <c r="G121" i="22"/>
  <c r="F121" i="22"/>
  <c r="F121" i="20"/>
  <c r="B121" i="20"/>
  <c r="C121" i="20"/>
  <c r="E121" i="22"/>
  <c r="C121" i="22"/>
  <c r="D121" i="22"/>
  <c r="A122" i="22"/>
  <c r="V122" i="22" s="1"/>
  <c r="D121" i="20"/>
  <c r="E121" i="20"/>
  <c r="A122" i="20"/>
  <c r="G123" i="29" l="1"/>
  <c r="F123" i="29"/>
  <c r="R122" i="26"/>
  <c r="K123" i="29"/>
  <c r="C123" i="29"/>
  <c r="J123" i="29"/>
  <c r="B123" i="29"/>
  <c r="A124" i="29"/>
  <c r="N123" i="29"/>
  <c r="D123" i="29"/>
  <c r="M123" i="29"/>
  <c r="L123" i="29"/>
  <c r="H123" i="29"/>
  <c r="O123" i="29"/>
  <c r="I123" i="29"/>
  <c r="E123" i="29"/>
  <c r="T122" i="26"/>
  <c r="S122" i="26"/>
  <c r="F124" i="28"/>
  <c r="G124" i="28"/>
  <c r="K124" i="28"/>
  <c r="C124" i="28"/>
  <c r="J124" i="28"/>
  <c r="B124" i="28"/>
  <c r="I124" i="28"/>
  <c r="N124" i="28"/>
  <c r="A125" i="28"/>
  <c r="M124" i="28"/>
  <c r="E124" i="28"/>
  <c r="L124" i="28"/>
  <c r="D124" i="28"/>
  <c r="O124" i="28"/>
  <c r="H124" i="28"/>
  <c r="O123" i="26"/>
  <c r="P123" i="26"/>
  <c r="N123" i="26"/>
  <c r="L123" i="26"/>
  <c r="J123" i="26"/>
  <c r="K123" i="26"/>
  <c r="M123" i="26"/>
  <c r="H123" i="26"/>
  <c r="F123" i="26"/>
  <c r="Q123" i="26" s="1"/>
  <c r="G123" i="26"/>
  <c r="I123" i="26"/>
  <c r="C123" i="26"/>
  <c r="D123" i="26"/>
  <c r="A124" i="26"/>
  <c r="E123" i="26"/>
  <c r="B123" i="26"/>
  <c r="P122" i="22"/>
  <c r="O122" i="22"/>
  <c r="N122" i="22"/>
  <c r="L122" i="22"/>
  <c r="M122" i="22"/>
  <c r="K122" i="22"/>
  <c r="J122" i="22"/>
  <c r="I122" i="22"/>
  <c r="G122" i="22"/>
  <c r="H122" i="22"/>
  <c r="F122" i="22"/>
  <c r="F122" i="20"/>
  <c r="C122" i="20"/>
  <c r="B122" i="20"/>
  <c r="A123" i="22"/>
  <c r="V123" i="22" s="1"/>
  <c r="E122" i="22"/>
  <c r="C122" i="22"/>
  <c r="D122" i="22"/>
  <c r="D122" i="20"/>
  <c r="E122" i="20"/>
  <c r="A123" i="20"/>
  <c r="G124" i="29" l="1"/>
  <c r="F124" i="29"/>
  <c r="L124" i="29"/>
  <c r="D124" i="29"/>
  <c r="K124" i="29"/>
  <c r="C124" i="29"/>
  <c r="M124" i="29"/>
  <c r="I124" i="29"/>
  <c r="H124" i="29"/>
  <c r="O124" i="29"/>
  <c r="E124" i="29"/>
  <c r="N124" i="29"/>
  <c r="B124" i="29"/>
  <c r="A125" i="29"/>
  <c r="J124" i="29"/>
  <c r="S123" i="26"/>
  <c r="T123" i="26"/>
  <c r="R123" i="26"/>
  <c r="F125" i="28"/>
  <c r="G125" i="28"/>
  <c r="O125" i="28"/>
  <c r="N125" i="28"/>
  <c r="A126" i="28"/>
  <c r="M125" i="28"/>
  <c r="E125" i="28"/>
  <c r="J125" i="28"/>
  <c r="B125" i="28"/>
  <c r="I125" i="28"/>
  <c r="H125" i="28"/>
  <c r="D125" i="28"/>
  <c r="C125" i="28"/>
  <c r="K125" i="28"/>
  <c r="L125" i="28"/>
  <c r="P124" i="26"/>
  <c r="N124" i="26"/>
  <c r="O124" i="26"/>
  <c r="M124" i="26"/>
  <c r="L124" i="26"/>
  <c r="J124" i="26"/>
  <c r="K124" i="26"/>
  <c r="H124" i="26"/>
  <c r="I124" i="26"/>
  <c r="F124" i="26"/>
  <c r="Q124" i="26" s="1"/>
  <c r="G124" i="26"/>
  <c r="R124" i="26" s="1"/>
  <c r="A125" i="26"/>
  <c r="B124" i="26"/>
  <c r="E124" i="26"/>
  <c r="C124" i="26"/>
  <c r="D124" i="26"/>
  <c r="P123" i="22"/>
  <c r="O123" i="22"/>
  <c r="N123" i="22"/>
  <c r="M123" i="22"/>
  <c r="L123" i="22"/>
  <c r="K123" i="22"/>
  <c r="J123" i="22"/>
  <c r="I123" i="22"/>
  <c r="H123" i="22"/>
  <c r="G123" i="22"/>
  <c r="F123" i="22"/>
  <c r="F123" i="20"/>
  <c r="B123" i="20"/>
  <c r="C123" i="20"/>
  <c r="A124" i="22"/>
  <c r="V124" i="22" s="1"/>
  <c r="E123" i="22"/>
  <c r="D123" i="22"/>
  <c r="C123" i="22"/>
  <c r="D123" i="20"/>
  <c r="E123" i="20"/>
  <c r="A124" i="20"/>
  <c r="G125" i="29" l="1"/>
  <c r="F125" i="29"/>
  <c r="M125" i="29"/>
  <c r="E125" i="29"/>
  <c r="L125" i="29"/>
  <c r="D125" i="29"/>
  <c r="H125" i="29"/>
  <c r="A126" i="29"/>
  <c r="O125" i="29"/>
  <c r="C125" i="29"/>
  <c r="N125" i="29"/>
  <c r="B125" i="29"/>
  <c r="J125" i="29"/>
  <c r="I125" i="29"/>
  <c r="K125" i="29"/>
  <c r="S124" i="26"/>
  <c r="T124" i="26"/>
  <c r="G126" i="28"/>
  <c r="F126" i="28"/>
  <c r="K126" i="28"/>
  <c r="C126" i="28"/>
  <c r="J126" i="28"/>
  <c r="B126" i="28"/>
  <c r="I126" i="28"/>
  <c r="N126" i="28"/>
  <c r="A127" i="28"/>
  <c r="M126" i="28"/>
  <c r="E126" i="28"/>
  <c r="L126" i="28"/>
  <c r="D126" i="28"/>
  <c r="O126" i="28"/>
  <c r="H126" i="28"/>
  <c r="O125" i="26"/>
  <c r="P125" i="26"/>
  <c r="N125" i="26"/>
  <c r="M125" i="26"/>
  <c r="L125" i="26"/>
  <c r="J125" i="26"/>
  <c r="I125" i="26"/>
  <c r="K125" i="26"/>
  <c r="G125" i="26"/>
  <c r="H125" i="26"/>
  <c r="F125" i="26"/>
  <c r="Q125" i="26" s="1"/>
  <c r="E125" i="26"/>
  <c r="D125" i="26"/>
  <c r="A126" i="26"/>
  <c r="B125" i="26"/>
  <c r="C125" i="26"/>
  <c r="P124" i="22"/>
  <c r="O124" i="22"/>
  <c r="N124" i="22"/>
  <c r="L124" i="22"/>
  <c r="M124" i="22"/>
  <c r="K124" i="22"/>
  <c r="J124" i="22"/>
  <c r="G124" i="22"/>
  <c r="I124" i="22"/>
  <c r="H124" i="22"/>
  <c r="F124" i="22"/>
  <c r="F124" i="20"/>
  <c r="C124" i="20"/>
  <c r="B124" i="20"/>
  <c r="C124" i="22"/>
  <c r="A125" i="22"/>
  <c r="V125" i="22" s="1"/>
  <c r="E124" i="22"/>
  <c r="D124" i="22"/>
  <c r="D124" i="20"/>
  <c r="E124" i="20"/>
  <c r="A125" i="20"/>
  <c r="F126" i="29" l="1"/>
  <c r="G126" i="29"/>
  <c r="N126" i="29"/>
  <c r="M126" i="29"/>
  <c r="E126" i="29"/>
  <c r="O126" i="29"/>
  <c r="C126" i="29"/>
  <c r="K126" i="29"/>
  <c r="J126" i="29"/>
  <c r="I126" i="29"/>
  <c r="A127" i="29"/>
  <c r="D126" i="29"/>
  <c r="L126" i="29"/>
  <c r="H126" i="29"/>
  <c r="B126" i="29"/>
  <c r="S125" i="26"/>
  <c r="T125" i="26"/>
  <c r="R125" i="26"/>
  <c r="G127" i="28"/>
  <c r="F127" i="28"/>
  <c r="O127" i="28"/>
  <c r="N127" i="28"/>
  <c r="A128" i="28"/>
  <c r="M127" i="28"/>
  <c r="E127" i="28"/>
  <c r="J127" i="28"/>
  <c r="B127" i="28"/>
  <c r="I127" i="28"/>
  <c r="H127" i="28"/>
  <c r="L127" i="28"/>
  <c r="K127" i="28"/>
  <c r="C127" i="28"/>
  <c r="D127" i="28"/>
  <c r="P126" i="26"/>
  <c r="N126" i="26"/>
  <c r="M126" i="26"/>
  <c r="O126" i="26"/>
  <c r="L126" i="26"/>
  <c r="K126" i="26"/>
  <c r="J126" i="26"/>
  <c r="I126" i="26"/>
  <c r="H126" i="26"/>
  <c r="F126" i="26"/>
  <c r="Q126" i="26" s="1"/>
  <c r="G126" i="26"/>
  <c r="R126" i="26" s="1"/>
  <c r="E126" i="26"/>
  <c r="D126" i="26"/>
  <c r="C126" i="26"/>
  <c r="B126" i="26"/>
  <c r="A127" i="26"/>
  <c r="P125" i="22"/>
  <c r="N125" i="22"/>
  <c r="M125" i="22"/>
  <c r="O125" i="22"/>
  <c r="K125" i="22"/>
  <c r="L125" i="22"/>
  <c r="J125" i="22"/>
  <c r="G125" i="22"/>
  <c r="I125" i="22"/>
  <c r="H125" i="22"/>
  <c r="F125" i="22"/>
  <c r="F125" i="20"/>
  <c r="B125" i="20"/>
  <c r="C125" i="20"/>
  <c r="E125" i="22"/>
  <c r="C125" i="22"/>
  <c r="A126" i="22"/>
  <c r="V126" i="22" s="1"/>
  <c r="D125" i="22"/>
  <c r="D125" i="20"/>
  <c r="E125" i="20"/>
  <c r="A126" i="20"/>
  <c r="F127" i="29" l="1"/>
  <c r="G127" i="29"/>
  <c r="O127" i="29"/>
  <c r="N127" i="29"/>
  <c r="J127" i="29"/>
  <c r="H127" i="29"/>
  <c r="E127" i="29"/>
  <c r="A128" i="29"/>
  <c r="D127" i="29"/>
  <c r="L127" i="29"/>
  <c r="B127" i="29"/>
  <c r="K127" i="29"/>
  <c r="M127" i="29"/>
  <c r="I127" i="29"/>
  <c r="C127" i="29"/>
  <c r="T126" i="26"/>
  <c r="S126" i="26"/>
  <c r="G128" i="28"/>
  <c r="F128" i="28"/>
  <c r="K128" i="28"/>
  <c r="C128" i="28"/>
  <c r="J128" i="28"/>
  <c r="B128" i="28"/>
  <c r="I128" i="28"/>
  <c r="O128" i="28"/>
  <c r="N128" i="28"/>
  <c r="A129" i="28"/>
  <c r="M128" i="28"/>
  <c r="E128" i="28"/>
  <c r="L128" i="28"/>
  <c r="D128" i="28"/>
  <c r="H128" i="28"/>
  <c r="O127" i="26"/>
  <c r="P127" i="26"/>
  <c r="M127" i="26"/>
  <c r="L127" i="26"/>
  <c r="N127" i="26"/>
  <c r="J127" i="26"/>
  <c r="K127" i="26"/>
  <c r="I127" i="26"/>
  <c r="G127" i="26"/>
  <c r="H127" i="26"/>
  <c r="F127" i="26"/>
  <c r="Q127" i="26" s="1"/>
  <c r="E127" i="26"/>
  <c r="D127" i="26"/>
  <c r="C127" i="26"/>
  <c r="A128" i="26"/>
  <c r="B127" i="26"/>
  <c r="P126" i="22"/>
  <c r="O126" i="22"/>
  <c r="N126" i="22"/>
  <c r="M126" i="22"/>
  <c r="L126" i="22"/>
  <c r="K126" i="22"/>
  <c r="J126" i="22"/>
  <c r="I126" i="22"/>
  <c r="G126" i="22"/>
  <c r="H126" i="22"/>
  <c r="F126" i="22"/>
  <c r="F126" i="20"/>
  <c r="B126" i="20"/>
  <c r="C126" i="20"/>
  <c r="A127" i="22"/>
  <c r="V127" i="22" s="1"/>
  <c r="E126" i="22"/>
  <c r="C126" i="22"/>
  <c r="D126" i="22"/>
  <c r="D126" i="20"/>
  <c r="E126" i="20"/>
  <c r="A127" i="20"/>
  <c r="F128" i="29" l="1"/>
  <c r="G128" i="29"/>
  <c r="S127" i="26"/>
  <c r="A129" i="29"/>
  <c r="H128" i="29"/>
  <c r="O128" i="29"/>
  <c r="E128" i="29"/>
  <c r="M128" i="29"/>
  <c r="C128" i="29"/>
  <c r="L128" i="29"/>
  <c r="B128" i="29"/>
  <c r="K128" i="29"/>
  <c r="I128" i="29"/>
  <c r="J128" i="29"/>
  <c r="D128" i="29"/>
  <c r="N128" i="29"/>
  <c r="T127" i="26"/>
  <c r="R127" i="26"/>
  <c r="G129" i="28"/>
  <c r="F129" i="28"/>
  <c r="O129" i="28"/>
  <c r="N129" i="28"/>
  <c r="A130" i="28"/>
  <c r="M129" i="28"/>
  <c r="E129" i="28"/>
  <c r="L129" i="28"/>
  <c r="D129" i="28"/>
  <c r="K129" i="28"/>
  <c r="C129" i="28"/>
  <c r="J129" i="28"/>
  <c r="B129" i="28"/>
  <c r="I129" i="28"/>
  <c r="H129" i="28"/>
  <c r="P128" i="26"/>
  <c r="O128" i="26"/>
  <c r="N128" i="26"/>
  <c r="M128" i="26"/>
  <c r="K128" i="26"/>
  <c r="L128" i="26"/>
  <c r="J128" i="26"/>
  <c r="F128" i="26"/>
  <c r="Q128" i="26" s="1"/>
  <c r="I128" i="26"/>
  <c r="G128" i="26"/>
  <c r="H128" i="26"/>
  <c r="D128" i="26"/>
  <c r="C128" i="26"/>
  <c r="A129" i="26"/>
  <c r="B128" i="26"/>
  <c r="E128" i="26"/>
  <c r="O127" i="22"/>
  <c r="P127" i="22"/>
  <c r="M127" i="22"/>
  <c r="N127" i="22"/>
  <c r="L127" i="22"/>
  <c r="K127" i="22"/>
  <c r="J127" i="22"/>
  <c r="I127" i="22"/>
  <c r="G127" i="22"/>
  <c r="H127" i="22"/>
  <c r="F127" i="22"/>
  <c r="F127" i="20"/>
  <c r="C127" i="20"/>
  <c r="B127" i="20"/>
  <c r="A128" i="22"/>
  <c r="V128" i="22" s="1"/>
  <c r="E127" i="22"/>
  <c r="D127" i="22"/>
  <c r="C127" i="22"/>
  <c r="D127" i="20"/>
  <c r="E127" i="20"/>
  <c r="A128" i="20"/>
  <c r="F129" i="29" l="1"/>
  <c r="G129" i="29"/>
  <c r="I129" i="29"/>
  <c r="A130" i="29"/>
  <c r="H129" i="29"/>
  <c r="L129" i="29"/>
  <c r="B129" i="29"/>
  <c r="J129" i="29"/>
  <c r="N129" i="29"/>
  <c r="D129" i="29"/>
  <c r="M129" i="29"/>
  <c r="C129" i="29"/>
  <c r="O129" i="29"/>
  <c r="K129" i="29"/>
  <c r="E129" i="29"/>
  <c r="S128" i="26"/>
  <c r="T128" i="26"/>
  <c r="R128" i="26"/>
  <c r="G130" i="28"/>
  <c r="F130" i="28"/>
  <c r="K130" i="28"/>
  <c r="C130" i="28"/>
  <c r="J130" i="28"/>
  <c r="B130" i="28"/>
  <c r="I130" i="28"/>
  <c r="H130" i="28"/>
  <c r="O130" i="28"/>
  <c r="N130" i="28"/>
  <c r="A131" i="28"/>
  <c r="M130" i="28"/>
  <c r="E130" i="28"/>
  <c r="L130" i="28"/>
  <c r="D130" i="28"/>
  <c r="O129" i="26"/>
  <c r="P129" i="26"/>
  <c r="N129" i="26"/>
  <c r="M129" i="26"/>
  <c r="K129" i="26"/>
  <c r="L129" i="26"/>
  <c r="J129" i="26"/>
  <c r="I129" i="26"/>
  <c r="G129" i="26"/>
  <c r="H129" i="26"/>
  <c r="F129" i="26"/>
  <c r="Q129" i="26" s="1"/>
  <c r="E129" i="26"/>
  <c r="C129" i="26"/>
  <c r="A130" i="26"/>
  <c r="B129" i="26"/>
  <c r="D129" i="26"/>
  <c r="P128" i="22"/>
  <c r="O128" i="22"/>
  <c r="M128" i="22"/>
  <c r="L128" i="22"/>
  <c r="N128" i="22"/>
  <c r="J128" i="22"/>
  <c r="K128" i="22"/>
  <c r="H128" i="22"/>
  <c r="I128" i="22"/>
  <c r="G128" i="22"/>
  <c r="F128" i="22"/>
  <c r="F128" i="20"/>
  <c r="B128" i="20"/>
  <c r="C128" i="20"/>
  <c r="C128" i="22"/>
  <c r="A129" i="22"/>
  <c r="V129" i="22" s="1"/>
  <c r="E128" i="22"/>
  <c r="D128" i="22"/>
  <c r="D128" i="20"/>
  <c r="E128" i="20"/>
  <c r="A129" i="20"/>
  <c r="F130" i="29" l="1"/>
  <c r="G130" i="29"/>
  <c r="J130" i="29"/>
  <c r="B130" i="29"/>
  <c r="I130" i="29"/>
  <c r="O130" i="29"/>
  <c r="E130" i="29"/>
  <c r="N130" i="29"/>
  <c r="D130" i="29"/>
  <c r="M130" i="29"/>
  <c r="C130" i="29"/>
  <c r="K130" i="29"/>
  <c r="H130" i="29"/>
  <c r="A131" i="29"/>
  <c r="L130" i="29"/>
  <c r="S129" i="26"/>
  <c r="T129" i="26"/>
  <c r="R129" i="26"/>
  <c r="G131" i="28"/>
  <c r="F131" i="28"/>
  <c r="O131" i="28"/>
  <c r="N131" i="28"/>
  <c r="A132" i="28"/>
  <c r="M131" i="28"/>
  <c r="E131" i="28"/>
  <c r="L131" i="28"/>
  <c r="D131" i="28"/>
  <c r="K131" i="28"/>
  <c r="C131" i="28"/>
  <c r="J131" i="28"/>
  <c r="B131" i="28"/>
  <c r="I131" i="28"/>
  <c r="H131" i="28"/>
  <c r="P130" i="26"/>
  <c r="N130" i="26"/>
  <c r="M130" i="26"/>
  <c r="O130" i="26"/>
  <c r="L130" i="26"/>
  <c r="K130" i="26"/>
  <c r="J130" i="26"/>
  <c r="H130" i="26"/>
  <c r="I130" i="26"/>
  <c r="F130" i="26"/>
  <c r="Q130" i="26" s="1"/>
  <c r="G130" i="26"/>
  <c r="R130" i="26" s="1"/>
  <c r="D130" i="26"/>
  <c r="A131" i="26"/>
  <c r="B130" i="26"/>
  <c r="E130" i="26"/>
  <c r="C130" i="26"/>
  <c r="P129" i="22"/>
  <c r="O129" i="22"/>
  <c r="N129" i="22"/>
  <c r="M129" i="22"/>
  <c r="J129" i="22"/>
  <c r="K129" i="22"/>
  <c r="L129" i="22"/>
  <c r="H129" i="22"/>
  <c r="G129" i="22"/>
  <c r="I129" i="22"/>
  <c r="F129" i="22"/>
  <c r="F129" i="20"/>
  <c r="B129" i="20"/>
  <c r="C129" i="20"/>
  <c r="E129" i="22"/>
  <c r="C129" i="22"/>
  <c r="A130" i="22"/>
  <c r="V130" i="22" s="1"/>
  <c r="D129" i="22"/>
  <c r="D129" i="20"/>
  <c r="E129" i="20"/>
  <c r="A130" i="20"/>
  <c r="G131" i="29" l="1"/>
  <c r="F131" i="29"/>
  <c r="S130" i="26"/>
  <c r="K131" i="29"/>
  <c r="C131" i="29"/>
  <c r="J131" i="29"/>
  <c r="B131" i="29"/>
  <c r="N131" i="29"/>
  <c r="D131" i="29"/>
  <c r="L131" i="29"/>
  <c r="I131" i="29"/>
  <c r="H131" i="29"/>
  <c r="A132" i="29"/>
  <c r="O131" i="29"/>
  <c r="E131" i="29"/>
  <c r="M131" i="29"/>
  <c r="T130" i="26"/>
  <c r="F132" i="28"/>
  <c r="G132" i="28"/>
  <c r="K132" i="28"/>
  <c r="C132" i="28"/>
  <c r="J132" i="28"/>
  <c r="B132" i="28"/>
  <c r="I132" i="28"/>
  <c r="H132" i="28"/>
  <c r="O132" i="28"/>
  <c r="N132" i="28"/>
  <c r="A133" i="28"/>
  <c r="M132" i="28"/>
  <c r="E132" i="28"/>
  <c r="L132" i="28"/>
  <c r="D132" i="28"/>
  <c r="O131" i="26"/>
  <c r="P131" i="26"/>
  <c r="N131" i="26"/>
  <c r="M131" i="26"/>
  <c r="J131" i="26"/>
  <c r="K131" i="26"/>
  <c r="L131" i="26"/>
  <c r="H131" i="26"/>
  <c r="F131" i="26"/>
  <c r="Q131" i="26" s="1"/>
  <c r="G131" i="26"/>
  <c r="I131" i="26"/>
  <c r="C131" i="26"/>
  <c r="D131" i="26"/>
  <c r="A132" i="26"/>
  <c r="E131" i="26"/>
  <c r="B131" i="26"/>
  <c r="P130" i="22"/>
  <c r="O130" i="22"/>
  <c r="M130" i="22"/>
  <c r="L130" i="22"/>
  <c r="N130" i="22"/>
  <c r="K130" i="22"/>
  <c r="I130" i="22"/>
  <c r="J130" i="22"/>
  <c r="H130" i="22"/>
  <c r="G130" i="22"/>
  <c r="F130" i="22"/>
  <c r="F130" i="20"/>
  <c r="B130" i="20"/>
  <c r="C130" i="20"/>
  <c r="A131" i="22"/>
  <c r="V131" i="22" s="1"/>
  <c r="E130" i="22"/>
  <c r="C130" i="22"/>
  <c r="D130" i="22"/>
  <c r="D130" i="20"/>
  <c r="E130" i="20"/>
  <c r="A131" i="20"/>
  <c r="G132" i="29" l="1"/>
  <c r="F132" i="29"/>
  <c r="L132" i="29"/>
  <c r="D132" i="29"/>
  <c r="K132" i="29"/>
  <c r="C132" i="29"/>
  <c r="I132" i="29"/>
  <c r="A133" i="29"/>
  <c r="O132" i="29"/>
  <c r="E132" i="29"/>
  <c r="M132" i="29"/>
  <c r="J132" i="29"/>
  <c r="N132" i="29"/>
  <c r="H132" i="29"/>
  <c r="B132" i="29"/>
  <c r="T131" i="26"/>
  <c r="S131" i="26"/>
  <c r="R131" i="26"/>
  <c r="F133" i="28"/>
  <c r="G133" i="28"/>
  <c r="O133" i="28"/>
  <c r="N133" i="28"/>
  <c r="A134" i="28"/>
  <c r="M133" i="28"/>
  <c r="E133" i="28"/>
  <c r="L133" i="28"/>
  <c r="D133" i="28"/>
  <c r="K133" i="28"/>
  <c r="C133" i="28"/>
  <c r="J133" i="28"/>
  <c r="B133" i="28"/>
  <c r="I133" i="28"/>
  <c r="H133" i="28"/>
  <c r="P132" i="26"/>
  <c r="O132" i="26"/>
  <c r="N132" i="26"/>
  <c r="M132" i="26"/>
  <c r="J132" i="26"/>
  <c r="K132" i="26"/>
  <c r="L132" i="26"/>
  <c r="H132" i="26"/>
  <c r="I132" i="26"/>
  <c r="F132" i="26"/>
  <c r="Q132" i="26" s="1"/>
  <c r="G132" i="26"/>
  <c r="R132" i="26" s="1"/>
  <c r="A133" i="26"/>
  <c r="B132" i="26"/>
  <c r="E132" i="26"/>
  <c r="C132" i="26"/>
  <c r="D132" i="26"/>
  <c r="P131" i="22"/>
  <c r="N131" i="22"/>
  <c r="O131" i="22"/>
  <c r="M131" i="22"/>
  <c r="L131" i="22"/>
  <c r="K131" i="22"/>
  <c r="I131" i="22"/>
  <c r="H131" i="22"/>
  <c r="J131" i="22"/>
  <c r="G131" i="22"/>
  <c r="F131" i="22"/>
  <c r="F131" i="20"/>
  <c r="C131" i="20"/>
  <c r="B131" i="20"/>
  <c r="A132" i="22"/>
  <c r="V132" i="22" s="1"/>
  <c r="E131" i="22"/>
  <c r="D131" i="22"/>
  <c r="C131" i="22"/>
  <c r="D131" i="20"/>
  <c r="E131" i="20"/>
  <c r="A132" i="20"/>
  <c r="G133" i="29" l="1"/>
  <c r="F133" i="29"/>
  <c r="S132" i="26"/>
  <c r="M133" i="29"/>
  <c r="E133" i="29"/>
  <c r="L133" i="29"/>
  <c r="D133" i="29"/>
  <c r="A134" i="29"/>
  <c r="N133" i="29"/>
  <c r="B133" i="29"/>
  <c r="K133" i="29"/>
  <c r="J133" i="29"/>
  <c r="H133" i="29"/>
  <c r="O133" i="29"/>
  <c r="I133" i="29"/>
  <c r="C133" i="29"/>
  <c r="T132" i="26"/>
  <c r="F134" i="28"/>
  <c r="G134" i="28"/>
  <c r="K134" i="28"/>
  <c r="C134" i="28"/>
  <c r="J134" i="28"/>
  <c r="B134" i="28"/>
  <c r="I134" i="28"/>
  <c r="H134" i="28"/>
  <c r="O134" i="28"/>
  <c r="N134" i="28"/>
  <c r="A135" i="28"/>
  <c r="M134" i="28"/>
  <c r="E134" i="28"/>
  <c r="L134" i="28"/>
  <c r="D134" i="28"/>
  <c r="O133" i="26"/>
  <c r="P133" i="26"/>
  <c r="N133" i="26"/>
  <c r="M133" i="26"/>
  <c r="K133" i="26"/>
  <c r="L133" i="26"/>
  <c r="I133" i="26"/>
  <c r="G133" i="26"/>
  <c r="J133" i="26"/>
  <c r="H133" i="26"/>
  <c r="F133" i="26"/>
  <c r="Q133" i="26" s="1"/>
  <c r="E133" i="26"/>
  <c r="D133" i="26"/>
  <c r="A134" i="26"/>
  <c r="B133" i="26"/>
  <c r="C133" i="26"/>
  <c r="P132" i="22"/>
  <c r="N132" i="22"/>
  <c r="O132" i="22"/>
  <c r="L132" i="22"/>
  <c r="M132" i="22"/>
  <c r="J132" i="22"/>
  <c r="K132" i="22"/>
  <c r="G132" i="22"/>
  <c r="I132" i="22"/>
  <c r="H132" i="22"/>
  <c r="F132" i="22"/>
  <c r="F132" i="20"/>
  <c r="C132" i="20"/>
  <c r="B132" i="20"/>
  <c r="C132" i="22"/>
  <c r="A133" i="22"/>
  <c r="V133" i="22" s="1"/>
  <c r="D132" i="22"/>
  <c r="E132" i="22"/>
  <c r="D132" i="20"/>
  <c r="E132" i="20"/>
  <c r="A133" i="20"/>
  <c r="F134" i="29" l="1"/>
  <c r="G134" i="29"/>
  <c r="S133" i="26"/>
  <c r="N134" i="29"/>
  <c r="M134" i="29"/>
  <c r="E134" i="29"/>
  <c r="K134" i="29"/>
  <c r="I134" i="29"/>
  <c r="H134" i="29"/>
  <c r="O134" i="29"/>
  <c r="C134" i="29"/>
  <c r="L134" i="29"/>
  <c r="B134" i="29"/>
  <c r="D134" i="29"/>
  <c r="A135" i="29"/>
  <c r="J134" i="29"/>
  <c r="R133" i="26"/>
  <c r="T133" i="26"/>
  <c r="G135" i="28"/>
  <c r="F135" i="28"/>
  <c r="O135" i="28"/>
  <c r="N135" i="28"/>
  <c r="A136" i="28"/>
  <c r="M135" i="28"/>
  <c r="E135" i="28"/>
  <c r="L135" i="28"/>
  <c r="D135" i="28"/>
  <c r="K135" i="28"/>
  <c r="C135" i="28"/>
  <c r="J135" i="28"/>
  <c r="B135" i="28"/>
  <c r="I135" i="28"/>
  <c r="H135" i="28"/>
  <c r="P134" i="26"/>
  <c r="N134" i="26"/>
  <c r="M134" i="26"/>
  <c r="O134" i="26"/>
  <c r="L134" i="26"/>
  <c r="J134" i="26"/>
  <c r="K134" i="26"/>
  <c r="I134" i="26"/>
  <c r="H134" i="26"/>
  <c r="F134" i="26"/>
  <c r="Q134" i="26" s="1"/>
  <c r="G134" i="26"/>
  <c r="E134" i="26"/>
  <c r="D134" i="26"/>
  <c r="C134" i="26"/>
  <c r="A135" i="26"/>
  <c r="B134" i="26"/>
  <c r="P133" i="22"/>
  <c r="O133" i="22"/>
  <c r="N133" i="22"/>
  <c r="M133" i="22"/>
  <c r="L133" i="22"/>
  <c r="K133" i="22"/>
  <c r="J133" i="22"/>
  <c r="I133" i="22"/>
  <c r="H133" i="22"/>
  <c r="G133" i="22"/>
  <c r="F133" i="22"/>
  <c r="F133" i="20"/>
  <c r="B133" i="20"/>
  <c r="C133" i="20"/>
  <c r="E133" i="22"/>
  <c r="C133" i="22"/>
  <c r="A134" i="22"/>
  <c r="V134" i="22" s="1"/>
  <c r="D133" i="22"/>
  <c r="D133" i="20"/>
  <c r="E133" i="20"/>
  <c r="A134" i="20"/>
  <c r="F135" i="29" l="1"/>
  <c r="G135" i="29"/>
  <c r="R134" i="26"/>
  <c r="O135" i="29"/>
  <c r="N135" i="29"/>
  <c r="H135" i="29"/>
  <c r="A136" i="29"/>
  <c r="D135" i="29"/>
  <c r="M135" i="29"/>
  <c r="C135" i="29"/>
  <c r="L135" i="29"/>
  <c r="B135" i="29"/>
  <c r="J135" i="29"/>
  <c r="I135" i="29"/>
  <c r="K135" i="29"/>
  <c r="E135" i="29"/>
  <c r="T134" i="26"/>
  <c r="S134" i="26"/>
  <c r="G136" i="28"/>
  <c r="F136" i="28"/>
  <c r="K136" i="28"/>
  <c r="C136" i="28"/>
  <c r="J136" i="28"/>
  <c r="B136" i="28"/>
  <c r="I136" i="28"/>
  <c r="H136" i="28"/>
  <c r="O136" i="28"/>
  <c r="N136" i="28"/>
  <c r="A137" i="28"/>
  <c r="M136" i="28"/>
  <c r="E136" i="28"/>
  <c r="L136" i="28"/>
  <c r="D136" i="28"/>
  <c r="O135" i="26"/>
  <c r="P135" i="26"/>
  <c r="M135" i="26"/>
  <c r="N135" i="26"/>
  <c r="L135" i="26"/>
  <c r="J135" i="26"/>
  <c r="K135" i="26"/>
  <c r="I135" i="26"/>
  <c r="G135" i="26"/>
  <c r="H135" i="26"/>
  <c r="F135" i="26"/>
  <c r="Q135" i="26" s="1"/>
  <c r="E135" i="26"/>
  <c r="D135" i="26"/>
  <c r="C135" i="26"/>
  <c r="A136" i="26"/>
  <c r="B135" i="26"/>
  <c r="P134" i="22"/>
  <c r="O134" i="22"/>
  <c r="N134" i="22"/>
  <c r="L134" i="22"/>
  <c r="M134" i="22"/>
  <c r="K134" i="22"/>
  <c r="J134" i="22"/>
  <c r="I134" i="22"/>
  <c r="G134" i="22"/>
  <c r="H134" i="22"/>
  <c r="F134" i="22"/>
  <c r="F134" i="20"/>
  <c r="B134" i="20"/>
  <c r="C134" i="20"/>
  <c r="A135" i="22"/>
  <c r="V135" i="22" s="1"/>
  <c r="E134" i="22"/>
  <c r="C134" i="22"/>
  <c r="D134" i="22"/>
  <c r="D134" i="20"/>
  <c r="E134" i="20"/>
  <c r="A135" i="20"/>
  <c r="F136" i="29" l="1"/>
  <c r="G136" i="29"/>
  <c r="A137" i="29"/>
  <c r="H136" i="29"/>
  <c r="O136" i="29"/>
  <c r="M136" i="29"/>
  <c r="C136" i="29"/>
  <c r="K136" i="29"/>
  <c r="J136" i="29"/>
  <c r="I136" i="29"/>
  <c r="E136" i="29"/>
  <c r="N136" i="29"/>
  <c r="D136" i="29"/>
  <c r="L136" i="29"/>
  <c r="B136" i="29"/>
  <c r="S135" i="26"/>
  <c r="T135" i="26"/>
  <c r="R135" i="26"/>
  <c r="G137" i="28"/>
  <c r="F137" i="28"/>
  <c r="O137" i="28"/>
  <c r="N137" i="28"/>
  <c r="A138" i="28"/>
  <c r="M137" i="28"/>
  <c r="E137" i="28"/>
  <c r="L137" i="28"/>
  <c r="D137" i="28"/>
  <c r="K137" i="28"/>
  <c r="C137" i="28"/>
  <c r="J137" i="28"/>
  <c r="B137" i="28"/>
  <c r="I137" i="28"/>
  <c r="H137" i="28"/>
  <c r="P136" i="26"/>
  <c r="O136" i="26"/>
  <c r="N136" i="26"/>
  <c r="M136" i="26"/>
  <c r="L136" i="26"/>
  <c r="K136" i="26"/>
  <c r="J136" i="26"/>
  <c r="S136" i="26" s="1"/>
  <c r="F136" i="26"/>
  <c r="Q136" i="26" s="1"/>
  <c r="I136" i="26"/>
  <c r="G136" i="26"/>
  <c r="H136" i="26"/>
  <c r="D136" i="26"/>
  <c r="C136" i="26"/>
  <c r="A137" i="26"/>
  <c r="B136" i="26"/>
  <c r="E136" i="26"/>
  <c r="P135" i="22"/>
  <c r="N135" i="22"/>
  <c r="O135" i="22"/>
  <c r="L135" i="22"/>
  <c r="M135" i="22"/>
  <c r="I135" i="22"/>
  <c r="K135" i="22"/>
  <c r="G135" i="22"/>
  <c r="H135" i="22"/>
  <c r="J135" i="22"/>
  <c r="F135" i="22"/>
  <c r="F135" i="20"/>
  <c r="B135" i="20"/>
  <c r="C135" i="20"/>
  <c r="A136" i="22"/>
  <c r="V136" i="22" s="1"/>
  <c r="E135" i="22"/>
  <c r="C135" i="22"/>
  <c r="D135" i="22"/>
  <c r="D135" i="20"/>
  <c r="E135" i="20"/>
  <c r="A136" i="20"/>
  <c r="F137" i="29" l="1"/>
  <c r="G137" i="29"/>
  <c r="I137" i="29"/>
  <c r="A138" i="29"/>
  <c r="H137" i="29"/>
  <c r="J137" i="29"/>
  <c r="O137" i="29"/>
  <c r="E137" i="29"/>
  <c r="N137" i="29"/>
  <c r="D137" i="29"/>
  <c r="L137" i="29"/>
  <c r="B137" i="29"/>
  <c r="K137" i="29"/>
  <c r="C137" i="29"/>
  <c r="M137" i="29"/>
  <c r="T136" i="26"/>
  <c r="R136" i="26"/>
  <c r="G138" i="28"/>
  <c r="F138" i="28"/>
  <c r="K138" i="28"/>
  <c r="C138" i="28"/>
  <c r="J138" i="28"/>
  <c r="B138" i="28"/>
  <c r="I138" i="28"/>
  <c r="H138" i="28"/>
  <c r="O138" i="28"/>
  <c r="N138" i="28"/>
  <c r="A139" i="28"/>
  <c r="M138" i="28"/>
  <c r="E138" i="28"/>
  <c r="L138" i="28"/>
  <c r="D138" i="28"/>
  <c r="P137" i="26"/>
  <c r="N137" i="26"/>
  <c r="M137" i="26"/>
  <c r="L137" i="26"/>
  <c r="K137" i="26"/>
  <c r="O137" i="26"/>
  <c r="J137" i="26"/>
  <c r="I137" i="26"/>
  <c r="H137" i="26"/>
  <c r="G137" i="26"/>
  <c r="F137" i="26"/>
  <c r="Q137" i="26" s="1"/>
  <c r="E137" i="26"/>
  <c r="C137" i="26"/>
  <c r="A138" i="26"/>
  <c r="B137" i="26"/>
  <c r="D137" i="26"/>
  <c r="P136" i="22"/>
  <c r="O136" i="22"/>
  <c r="N136" i="22"/>
  <c r="M136" i="22"/>
  <c r="L136" i="22"/>
  <c r="J136" i="22"/>
  <c r="K136" i="22"/>
  <c r="H136" i="22"/>
  <c r="I136" i="22"/>
  <c r="F136" i="22"/>
  <c r="G136" i="22"/>
  <c r="F136" i="20"/>
  <c r="B136" i="20"/>
  <c r="C136" i="20"/>
  <c r="C136" i="22"/>
  <c r="A137" i="22"/>
  <c r="V137" i="22" s="1"/>
  <c r="E136" i="22"/>
  <c r="D136" i="22"/>
  <c r="D136" i="20"/>
  <c r="E136" i="20"/>
  <c r="A137" i="20"/>
  <c r="F138" i="29" l="1"/>
  <c r="G138" i="29"/>
  <c r="R137" i="26"/>
  <c r="J138" i="29"/>
  <c r="B138" i="29"/>
  <c r="I138" i="29"/>
  <c r="O138" i="29"/>
  <c r="E138" i="29"/>
  <c r="M138" i="29"/>
  <c r="C138" i="29"/>
  <c r="L138" i="29"/>
  <c r="K138" i="29"/>
  <c r="A139" i="29"/>
  <c r="N138" i="29"/>
  <c r="H138" i="29"/>
  <c r="D138" i="29"/>
  <c r="S137" i="26"/>
  <c r="T137" i="26"/>
  <c r="G139" i="28"/>
  <c r="F139" i="28"/>
  <c r="O139" i="28"/>
  <c r="N139" i="28"/>
  <c r="A140" i="28"/>
  <c r="M139" i="28"/>
  <c r="E139" i="28"/>
  <c r="L139" i="28"/>
  <c r="D139" i="28"/>
  <c r="K139" i="28"/>
  <c r="C139" i="28"/>
  <c r="J139" i="28"/>
  <c r="B139" i="28"/>
  <c r="I139" i="28"/>
  <c r="H139" i="28"/>
  <c r="P138" i="26"/>
  <c r="N138" i="26"/>
  <c r="O138" i="26"/>
  <c r="L138" i="26"/>
  <c r="M138" i="26"/>
  <c r="K138" i="26"/>
  <c r="J138" i="26"/>
  <c r="H138" i="26"/>
  <c r="I138" i="26"/>
  <c r="G138" i="26"/>
  <c r="F138" i="26"/>
  <c r="Q138" i="26" s="1"/>
  <c r="D138" i="26"/>
  <c r="A139" i="26"/>
  <c r="B138" i="26"/>
  <c r="E138" i="26"/>
  <c r="C138" i="26"/>
  <c r="P137" i="22"/>
  <c r="O137" i="22"/>
  <c r="N137" i="22"/>
  <c r="M137" i="22"/>
  <c r="J137" i="22"/>
  <c r="L137" i="22"/>
  <c r="K137" i="22"/>
  <c r="H137" i="22"/>
  <c r="I137" i="22"/>
  <c r="G137" i="22"/>
  <c r="F137" i="22"/>
  <c r="F137" i="20"/>
  <c r="C137" i="20"/>
  <c r="B137" i="20"/>
  <c r="E137" i="22"/>
  <c r="C137" i="22"/>
  <c r="A138" i="22"/>
  <c r="V138" i="22" s="1"/>
  <c r="D137" i="22"/>
  <c r="D137" i="20"/>
  <c r="E137" i="20"/>
  <c r="A138" i="20"/>
  <c r="G139" i="29" l="1"/>
  <c r="F139" i="29"/>
  <c r="K139" i="29"/>
  <c r="C139" i="29"/>
  <c r="J139" i="29"/>
  <c r="B139" i="29"/>
  <c r="L139" i="29"/>
  <c r="H139" i="29"/>
  <c r="A140" i="29"/>
  <c r="N139" i="29"/>
  <c r="D139" i="29"/>
  <c r="M139" i="29"/>
  <c r="O139" i="29"/>
  <c r="I139" i="29"/>
  <c r="E139" i="29"/>
  <c r="S138" i="26"/>
  <c r="T138" i="26"/>
  <c r="R138" i="26"/>
  <c r="F140" i="28"/>
  <c r="G140" i="28"/>
  <c r="K140" i="28"/>
  <c r="C140" i="28"/>
  <c r="J140" i="28"/>
  <c r="B140" i="28"/>
  <c r="I140" i="28"/>
  <c r="H140" i="28"/>
  <c r="O140" i="28"/>
  <c r="N140" i="28"/>
  <c r="A141" i="28"/>
  <c r="M140" i="28"/>
  <c r="E140" i="28"/>
  <c r="L140" i="28"/>
  <c r="D140" i="28"/>
  <c r="O139" i="26"/>
  <c r="P139" i="26"/>
  <c r="M139" i="26"/>
  <c r="J139" i="26"/>
  <c r="L139" i="26"/>
  <c r="K139" i="26"/>
  <c r="N139" i="26"/>
  <c r="H139" i="26"/>
  <c r="F139" i="26"/>
  <c r="Q139" i="26" s="1"/>
  <c r="I139" i="26"/>
  <c r="G139" i="26"/>
  <c r="C139" i="26"/>
  <c r="D139" i="26"/>
  <c r="E139" i="26"/>
  <c r="B139" i="26"/>
  <c r="A140" i="26"/>
  <c r="P138" i="22"/>
  <c r="O138" i="22"/>
  <c r="N138" i="22"/>
  <c r="M138" i="22"/>
  <c r="L138" i="22"/>
  <c r="K138" i="22"/>
  <c r="I138" i="22"/>
  <c r="J138" i="22"/>
  <c r="H138" i="22"/>
  <c r="G138" i="22"/>
  <c r="F138" i="22"/>
  <c r="F138" i="20"/>
  <c r="B138" i="20"/>
  <c r="C138" i="20"/>
  <c r="A139" i="22"/>
  <c r="V139" i="22" s="1"/>
  <c r="E138" i="22"/>
  <c r="C138" i="22"/>
  <c r="D138" i="22"/>
  <c r="D138" i="20"/>
  <c r="E138" i="20"/>
  <c r="A139" i="20"/>
  <c r="G140" i="29" l="1"/>
  <c r="F140" i="29"/>
  <c r="L140" i="29"/>
  <c r="D140" i="29"/>
  <c r="K140" i="29"/>
  <c r="C140" i="29"/>
  <c r="O140" i="29"/>
  <c r="E140" i="29"/>
  <c r="N140" i="29"/>
  <c r="B140" i="29"/>
  <c r="M140" i="29"/>
  <c r="I140" i="29"/>
  <c r="H140" i="29"/>
  <c r="A141" i="29"/>
  <c r="J140" i="29"/>
  <c r="R139" i="26"/>
  <c r="T139" i="26"/>
  <c r="S139" i="26"/>
  <c r="F141" i="28"/>
  <c r="G141" i="28"/>
  <c r="O141" i="28"/>
  <c r="N141" i="28"/>
  <c r="A142" i="28"/>
  <c r="M141" i="28"/>
  <c r="E141" i="28"/>
  <c r="L141" i="28"/>
  <c r="D141" i="28"/>
  <c r="K141" i="28"/>
  <c r="C141" i="28"/>
  <c r="J141" i="28"/>
  <c r="B141" i="28"/>
  <c r="I141" i="28"/>
  <c r="H141" i="28"/>
  <c r="P140" i="26"/>
  <c r="N140" i="26"/>
  <c r="O140" i="26"/>
  <c r="M140" i="26"/>
  <c r="J140" i="26"/>
  <c r="L140" i="26"/>
  <c r="K140" i="26"/>
  <c r="H140" i="26"/>
  <c r="I140" i="26"/>
  <c r="G140" i="26"/>
  <c r="F140" i="26"/>
  <c r="Q140" i="26" s="1"/>
  <c r="A141" i="26"/>
  <c r="B140" i="26"/>
  <c r="E140" i="26"/>
  <c r="C140" i="26"/>
  <c r="D140" i="26"/>
  <c r="P139" i="22"/>
  <c r="N139" i="22"/>
  <c r="O139" i="22"/>
  <c r="M139" i="22"/>
  <c r="L139" i="22"/>
  <c r="J139" i="22"/>
  <c r="H139" i="22"/>
  <c r="G139" i="22"/>
  <c r="K139" i="22"/>
  <c r="I139" i="22"/>
  <c r="F139" i="22"/>
  <c r="F139" i="20"/>
  <c r="C139" i="20"/>
  <c r="B139" i="20"/>
  <c r="A140" i="22"/>
  <c r="V140" i="22" s="1"/>
  <c r="E139" i="22"/>
  <c r="D139" i="22"/>
  <c r="C139" i="22"/>
  <c r="D139" i="20"/>
  <c r="E139" i="20"/>
  <c r="A140" i="20"/>
  <c r="G141" i="29" l="1"/>
  <c r="F141" i="29"/>
  <c r="M141" i="29"/>
  <c r="E141" i="29"/>
  <c r="L141" i="29"/>
  <c r="D141" i="29"/>
  <c r="N141" i="29"/>
  <c r="B141" i="29"/>
  <c r="J141" i="29"/>
  <c r="I141" i="29"/>
  <c r="H141" i="29"/>
  <c r="A142" i="29"/>
  <c r="O141" i="29"/>
  <c r="C141" i="29"/>
  <c r="K141" i="29"/>
  <c r="S140" i="26"/>
  <c r="T140" i="26"/>
  <c r="R140" i="26"/>
  <c r="G142" i="28"/>
  <c r="F142" i="28"/>
  <c r="K142" i="28"/>
  <c r="C142" i="28"/>
  <c r="J142" i="28"/>
  <c r="B142" i="28"/>
  <c r="I142" i="28"/>
  <c r="H142" i="28"/>
  <c r="O142" i="28"/>
  <c r="N142" i="28"/>
  <c r="A143" i="28"/>
  <c r="M142" i="28"/>
  <c r="E142" i="28"/>
  <c r="L142" i="28"/>
  <c r="D142" i="28"/>
  <c r="O141" i="26"/>
  <c r="P141" i="26"/>
  <c r="N141" i="26"/>
  <c r="M141" i="26"/>
  <c r="L141" i="26"/>
  <c r="J141" i="26"/>
  <c r="K141" i="26"/>
  <c r="I141" i="26"/>
  <c r="G141" i="26"/>
  <c r="H141" i="26"/>
  <c r="F141" i="26"/>
  <c r="Q141" i="26" s="1"/>
  <c r="E141" i="26"/>
  <c r="D141" i="26"/>
  <c r="A142" i="26"/>
  <c r="B141" i="26"/>
  <c r="C141" i="26"/>
  <c r="P140" i="22"/>
  <c r="N140" i="22"/>
  <c r="O140" i="22"/>
  <c r="L140" i="22"/>
  <c r="M140" i="22"/>
  <c r="K140" i="22"/>
  <c r="J140" i="22"/>
  <c r="G140" i="22"/>
  <c r="H140" i="22"/>
  <c r="I140" i="22"/>
  <c r="F140" i="22"/>
  <c r="F140" i="20"/>
  <c r="C140" i="20"/>
  <c r="B140" i="20"/>
  <c r="C140" i="22"/>
  <c r="A141" i="22"/>
  <c r="V141" i="22" s="1"/>
  <c r="E140" i="22"/>
  <c r="D140" i="22"/>
  <c r="D140" i="20"/>
  <c r="E140" i="20"/>
  <c r="A141" i="20"/>
  <c r="F142" i="29" l="1"/>
  <c r="G142" i="29"/>
  <c r="S141" i="26"/>
  <c r="N142" i="29"/>
  <c r="M142" i="29"/>
  <c r="E142" i="29"/>
  <c r="I142" i="29"/>
  <c r="A143" i="29"/>
  <c r="D142" i="29"/>
  <c r="O142" i="29"/>
  <c r="C142" i="29"/>
  <c r="K142" i="29"/>
  <c r="J142" i="29"/>
  <c r="L142" i="29"/>
  <c r="H142" i="29"/>
  <c r="B142" i="29"/>
  <c r="T141" i="26"/>
  <c r="R141" i="26"/>
  <c r="G143" i="28"/>
  <c r="F143" i="28"/>
  <c r="O143" i="28"/>
  <c r="N143" i="28"/>
  <c r="A144" i="28"/>
  <c r="M143" i="28"/>
  <c r="E143" i="28"/>
  <c r="L143" i="28"/>
  <c r="D143" i="28"/>
  <c r="K143" i="28"/>
  <c r="C143" i="28"/>
  <c r="J143" i="28"/>
  <c r="B143" i="28"/>
  <c r="I143" i="28"/>
  <c r="H143" i="28"/>
  <c r="P142" i="26"/>
  <c r="O142" i="26"/>
  <c r="N142" i="26"/>
  <c r="L142" i="26"/>
  <c r="M142" i="26"/>
  <c r="J142" i="26"/>
  <c r="K142" i="26"/>
  <c r="I142" i="26"/>
  <c r="G142" i="26"/>
  <c r="F142" i="26"/>
  <c r="Q142" i="26" s="1"/>
  <c r="H142" i="26"/>
  <c r="E142" i="26"/>
  <c r="D142" i="26"/>
  <c r="C142" i="26"/>
  <c r="A143" i="26"/>
  <c r="B142" i="26"/>
  <c r="P141" i="22"/>
  <c r="N141" i="22"/>
  <c r="O141" i="22"/>
  <c r="M141" i="22"/>
  <c r="K141" i="22"/>
  <c r="L141" i="22"/>
  <c r="J141" i="22"/>
  <c r="I141" i="22"/>
  <c r="H141" i="22"/>
  <c r="G141" i="22"/>
  <c r="F141" i="22"/>
  <c r="F141" i="20"/>
  <c r="C141" i="20"/>
  <c r="B141" i="20"/>
  <c r="E141" i="22"/>
  <c r="C141" i="22"/>
  <c r="A142" i="22"/>
  <c r="V142" i="22" s="1"/>
  <c r="D141" i="22"/>
  <c r="D141" i="20"/>
  <c r="E141" i="20"/>
  <c r="A142" i="20"/>
  <c r="F143" i="29" l="1"/>
  <c r="G143" i="29"/>
  <c r="O143" i="29"/>
  <c r="N143" i="29"/>
  <c r="A144" i="29"/>
  <c r="D143" i="29"/>
  <c r="L143" i="29"/>
  <c r="B143" i="29"/>
  <c r="K143" i="29"/>
  <c r="J143" i="29"/>
  <c r="H143" i="29"/>
  <c r="E143" i="29"/>
  <c r="M143" i="29"/>
  <c r="I143" i="29"/>
  <c r="C143" i="29"/>
  <c r="S142" i="26"/>
  <c r="T142" i="26"/>
  <c r="R142" i="26"/>
  <c r="G144" i="28"/>
  <c r="F144" i="28"/>
  <c r="K144" i="28"/>
  <c r="C144" i="28"/>
  <c r="J144" i="28"/>
  <c r="B144" i="28"/>
  <c r="I144" i="28"/>
  <c r="H144" i="28"/>
  <c r="O144" i="28"/>
  <c r="N144" i="28"/>
  <c r="A145" i="28"/>
  <c r="M144" i="28"/>
  <c r="E144" i="28"/>
  <c r="L144" i="28"/>
  <c r="D144" i="28"/>
  <c r="O143" i="26"/>
  <c r="N143" i="26"/>
  <c r="P143" i="26"/>
  <c r="M143" i="26"/>
  <c r="L143" i="26"/>
  <c r="J143" i="26"/>
  <c r="I143" i="26"/>
  <c r="K143" i="26"/>
  <c r="G143" i="26"/>
  <c r="H143" i="26"/>
  <c r="F143" i="26"/>
  <c r="Q143" i="26" s="1"/>
  <c r="E143" i="26"/>
  <c r="D143" i="26"/>
  <c r="C143" i="26"/>
  <c r="A144" i="26"/>
  <c r="B143" i="26"/>
  <c r="P142" i="22"/>
  <c r="N142" i="22"/>
  <c r="O142" i="22"/>
  <c r="L142" i="22"/>
  <c r="M142" i="22"/>
  <c r="K142" i="22"/>
  <c r="I142" i="22"/>
  <c r="G142" i="22"/>
  <c r="H142" i="22"/>
  <c r="J142" i="22"/>
  <c r="F142" i="22"/>
  <c r="F142" i="20"/>
  <c r="B142" i="20"/>
  <c r="C142" i="20"/>
  <c r="A143" i="22"/>
  <c r="V143" i="22" s="1"/>
  <c r="E142" i="22"/>
  <c r="C142" i="22"/>
  <c r="D142" i="22"/>
  <c r="D142" i="20"/>
  <c r="E142" i="20"/>
  <c r="A143" i="20"/>
  <c r="F144" i="29" l="1"/>
  <c r="G144" i="29"/>
  <c r="S143" i="26"/>
  <c r="A145" i="29"/>
  <c r="H144" i="29"/>
  <c r="O144" i="29"/>
  <c r="K144" i="29"/>
  <c r="I144" i="29"/>
  <c r="E144" i="29"/>
  <c r="M144" i="29"/>
  <c r="C144" i="29"/>
  <c r="L144" i="29"/>
  <c r="B144" i="29"/>
  <c r="N144" i="29"/>
  <c r="J144" i="29"/>
  <c r="D144" i="29"/>
  <c r="T143" i="26"/>
  <c r="R143" i="26"/>
  <c r="G145" i="28"/>
  <c r="F145" i="28"/>
  <c r="O145" i="28"/>
  <c r="N145" i="28"/>
  <c r="A146" i="28"/>
  <c r="M145" i="28"/>
  <c r="E145" i="28"/>
  <c r="L145" i="28"/>
  <c r="D145" i="28"/>
  <c r="K145" i="28"/>
  <c r="C145" i="28"/>
  <c r="J145" i="28"/>
  <c r="B145" i="28"/>
  <c r="I145" i="28"/>
  <c r="H145" i="28"/>
  <c r="P144" i="26"/>
  <c r="N144" i="26"/>
  <c r="O144" i="26"/>
  <c r="M144" i="26"/>
  <c r="K144" i="26"/>
  <c r="L144" i="26"/>
  <c r="J144" i="26"/>
  <c r="F144" i="26"/>
  <c r="Q144" i="26" s="1"/>
  <c r="I144" i="26"/>
  <c r="G144" i="26"/>
  <c r="H144" i="26"/>
  <c r="D144" i="26"/>
  <c r="C144" i="26"/>
  <c r="A145" i="26"/>
  <c r="B144" i="26"/>
  <c r="E144" i="26"/>
  <c r="O143" i="22"/>
  <c r="P143" i="22"/>
  <c r="N143" i="22"/>
  <c r="M143" i="22"/>
  <c r="L143" i="22"/>
  <c r="K143" i="22"/>
  <c r="I143" i="22"/>
  <c r="J143" i="22"/>
  <c r="H143" i="22"/>
  <c r="F143" i="22"/>
  <c r="G143" i="22"/>
  <c r="F143" i="20"/>
  <c r="B143" i="20"/>
  <c r="C143" i="20"/>
  <c r="A144" i="22"/>
  <c r="V144" i="22" s="1"/>
  <c r="E143" i="22"/>
  <c r="D143" i="22"/>
  <c r="C143" i="22"/>
  <c r="D143" i="20"/>
  <c r="E143" i="20"/>
  <c r="A144" i="20"/>
  <c r="F145" i="29" l="1"/>
  <c r="G145" i="29"/>
  <c r="I145" i="29"/>
  <c r="A146" i="29"/>
  <c r="H145" i="29"/>
  <c r="N145" i="29"/>
  <c r="D145" i="29"/>
  <c r="M145" i="29"/>
  <c r="C145" i="29"/>
  <c r="L145" i="29"/>
  <c r="B145" i="29"/>
  <c r="J145" i="29"/>
  <c r="K145" i="29"/>
  <c r="E145" i="29"/>
  <c r="O145" i="29"/>
  <c r="S144" i="26"/>
  <c r="T144" i="26"/>
  <c r="R144" i="26"/>
  <c r="G146" i="28"/>
  <c r="F146" i="28"/>
  <c r="K146" i="28"/>
  <c r="C146" i="28"/>
  <c r="J146" i="28"/>
  <c r="B146" i="28"/>
  <c r="I146" i="28"/>
  <c r="H146" i="28"/>
  <c r="O146" i="28"/>
  <c r="N146" i="28"/>
  <c r="A147" i="28"/>
  <c r="M146" i="28"/>
  <c r="E146" i="28"/>
  <c r="L146" i="28"/>
  <c r="D146" i="28"/>
  <c r="P145" i="26"/>
  <c r="O145" i="26"/>
  <c r="N145" i="26"/>
  <c r="M145" i="26"/>
  <c r="K145" i="26"/>
  <c r="I145" i="26"/>
  <c r="L145" i="26"/>
  <c r="J145" i="26"/>
  <c r="H145" i="26"/>
  <c r="G145" i="26"/>
  <c r="F145" i="26"/>
  <c r="Q145" i="26" s="1"/>
  <c r="E145" i="26"/>
  <c r="C145" i="26"/>
  <c r="A146" i="26"/>
  <c r="B145" i="26"/>
  <c r="D145" i="26"/>
  <c r="P144" i="22"/>
  <c r="O144" i="22"/>
  <c r="N144" i="22"/>
  <c r="M144" i="22"/>
  <c r="L144" i="22"/>
  <c r="J144" i="22"/>
  <c r="K144" i="22"/>
  <c r="I144" i="22"/>
  <c r="H144" i="22"/>
  <c r="G144" i="22"/>
  <c r="F144" i="22"/>
  <c r="F144" i="20"/>
  <c r="B144" i="20"/>
  <c r="C144" i="20"/>
  <c r="C144" i="22"/>
  <c r="A145" i="22"/>
  <c r="V145" i="22" s="1"/>
  <c r="E144" i="22"/>
  <c r="D144" i="22"/>
  <c r="D144" i="20"/>
  <c r="E144" i="20"/>
  <c r="A145" i="20"/>
  <c r="F146" i="29" l="1"/>
  <c r="G146" i="29"/>
  <c r="R145" i="26"/>
  <c r="J146" i="29"/>
  <c r="B146" i="29"/>
  <c r="I146" i="29"/>
  <c r="M146" i="29"/>
  <c r="C146" i="29"/>
  <c r="K146" i="29"/>
  <c r="H146" i="29"/>
  <c r="O146" i="29"/>
  <c r="E146" i="29"/>
  <c r="N146" i="29"/>
  <c r="D146" i="29"/>
  <c r="A147" i="29"/>
  <c r="L146" i="29"/>
  <c r="S145" i="26"/>
  <c r="T145" i="26"/>
  <c r="G147" i="28"/>
  <c r="F147" i="28"/>
  <c r="O147" i="28"/>
  <c r="N147" i="28"/>
  <c r="A148" i="28"/>
  <c r="M147" i="28"/>
  <c r="E147" i="28"/>
  <c r="L147" i="28"/>
  <c r="D147" i="28"/>
  <c r="K147" i="28"/>
  <c r="C147" i="28"/>
  <c r="J147" i="28"/>
  <c r="B147" i="28"/>
  <c r="I147" i="28"/>
  <c r="H147" i="28"/>
  <c r="P146" i="26"/>
  <c r="N146" i="26"/>
  <c r="O146" i="26"/>
  <c r="L146" i="26"/>
  <c r="M146" i="26"/>
  <c r="K146" i="26"/>
  <c r="J146" i="26"/>
  <c r="S146" i="26" s="1"/>
  <c r="H146" i="26"/>
  <c r="I146" i="26"/>
  <c r="G146" i="26"/>
  <c r="F146" i="26"/>
  <c r="Q146" i="26" s="1"/>
  <c r="D146" i="26"/>
  <c r="A147" i="26"/>
  <c r="B146" i="26"/>
  <c r="E146" i="26"/>
  <c r="C146" i="26"/>
  <c r="P145" i="22"/>
  <c r="O145" i="22"/>
  <c r="N145" i="22"/>
  <c r="M145" i="22"/>
  <c r="J145" i="22"/>
  <c r="K145" i="22"/>
  <c r="L145" i="22"/>
  <c r="H145" i="22"/>
  <c r="I145" i="22"/>
  <c r="G145" i="22"/>
  <c r="F145" i="22"/>
  <c r="F145" i="20"/>
  <c r="B145" i="20"/>
  <c r="C145" i="20"/>
  <c r="E145" i="22"/>
  <c r="C145" i="22"/>
  <c r="A146" i="22"/>
  <c r="V146" i="22" s="1"/>
  <c r="D145" i="22"/>
  <c r="D145" i="20"/>
  <c r="E145" i="20"/>
  <c r="A146" i="20"/>
  <c r="G147" i="29" l="1"/>
  <c r="F147" i="29"/>
  <c r="K147" i="29"/>
  <c r="C147" i="29"/>
  <c r="J147" i="29"/>
  <c r="B147" i="29"/>
  <c r="H147" i="29"/>
  <c r="A148" i="29"/>
  <c r="O147" i="29"/>
  <c r="E147" i="29"/>
  <c r="N147" i="29"/>
  <c r="D147" i="29"/>
  <c r="L147" i="29"/>
  <c r="I147" i="29"/>
  <c r="M147" i="29"/>
  <c r="T146" i="26"/>
  <c r="R146" i="26"/>
  <c r="F148" i="28"/>
  <c r="G148" i="28"/>
  <c r="K148" i="28"/>
  <c r="C148" i="28"/>
  <c r="J148" i="28"/>
  <c r="B148" i="28"/>
  <c r="I148" i="28"/>
  <c r="H148" i="28"/>
  <c r="O148" i="28"/>
  <c r="N148" i="28"/>
  <c r="A149" i="28"/>
  <c r="M148" i="28"/>
  <c r="E148" i="28"/>
  <c r="L148" i="28"/>
  <c r="D148" i="28"/>
  <c r="O147" i="26"/>
  <c r="P147" i="26"/>
  <c r="M147" i="26"/>
  <c r="N147" i="26"/>
  <c r="J147" i="26"/>
  <c r="K147" i="26"/>
  <c r="L147" i="26"/>
  <c r="H147" i="26"/>
  <c r="F147" i="26"/>
  <c r="Q147" i="26" s="1"/>
  <c r="I147" i="26"/>
  <c r="G147" i="26"/>
  <c r="C147" i="26"/>
  <c r="D147" i="26"/>
  <c r="B147" i="26"/>
  <c r="A148" i="26"/>
  <c r="E147" i="26"/>
  <c r="P146" i="22"/>
  <c r="O146" i="22"/>
  <c r="N146" i="22"/>
  <c r="L146" i="22"/>
  <c r="M146" i="22"/>
  <c r="K146" i="22"/>
  <c r="J146" i="22"/>
  <c r="I146" i="22"/>
  <c r="G146" i="22"/>
  <c r="H146" i="22"/>
  <c r="F146" i="22"/>
  <c r="F146" i="20"/>
  <c r="B146" i="20"/>
  <c r="C146" i="20"/>
  <c r="A147" i="22"/>
  <c r="V147" i="22" s="1"/>
  <c r="E146" i="22"/>
  <c r="C146" i="22"/>
  <c r="D146" i="22"/>
  <c r="D146" i="20"/>
  <c r="E146" i="20"/>
  <c r="A147" i="20"/>
  <c r="G148" i="29" l="1"/>
  <c r="F148" i="29"/>
  <c r="L148" i="29"/>
  <c r="D148" i="29"/>
  <c r="K148" i="29"/>
  <c r="C148" i="29"/>
  <c r="O148" i="29"/>
  <c r="E148" i="29"/>
  <c r="M148" i="29"/>
  <c r="J148" i="29"/>
  <c r="I148" i="29"/>
  <c r="H148" i="29"/>
  <c r="A149" i="29"/>
  <c r="N148" i="29"/>
  <c r="B148" i="29"/>
  <c r="T147" i="26"/>
  <c r="S147" i="26"/>
  <c r="R147" i="26"/>
  <c r="F149" i="28"/>
  <c r="G149" i="28"/>
  <c r="O149" i="28"/>
  <c r="N149" i="28"/>
  <c r="A150" i="28"/>
  <c r="M149" i="28"/>
  <c r="E149" i="28"/>
  <c r="L149" i="28"/>
  <c r="D149" i="28"/>
  <c r="K149" i="28"/>
  <c r="C149" i="28"/>
  <c r="J149" i="28"/>
  <c r="B149" i="28"/>
  <c r="I149" i="28"/>
  <c r="H149" i="28"/>
  <c r="P148" i="26"/>
  <c r="N148" i="26"/>
  <c r="O148" i="26"/>
  <c r="M148" i="26"/>
  <c r="L148" i="26"/>
  <c r="J148" i="26"/>
  <c r="K148" i="26"/>
  <c r="H148" i="26"/>
  <c r="I148" i="26"/>
  <c r="G148" i="26"/>
  <c r="F148" i="26"/>
  <c r="Q148" i="26" s="1"/>
  <c r="A149" i="26"/>
  <c r="B148" i="26"/>
  <c r="E148" i="26"/>
  <c r="C148" i="26"/>
  <c r="D148" i="26"/>
  <c r="P147" i="22"/>
  <c r="N147" i="22"/>
  <c r="O147" i="22"/>
  <c r="M147" i="22"/>
  <c r="L147" i="22"/>
  <c r="J147" i="22"/>
  <c r="K147" i="22"/>
  <c r="H147" i="22"/>
  <c r="I147" i="22"/>
  <c r="G147" i="22"/>
  <c r="F147" i="22"/>
  <c r="F147" i="20"/>
  <c r="B147" i="20"/>
  <c r="C147" i="20"/>
  <c r="A148" i="22"/>
  <c r="V148" i="22" s="1"/>
  <c r="E147" i="22"/>
  <c r="C147" i="22"/>
  <c r="D147" i="22"/>
  <c r="D147" i="20"/>
  <c r="E147" i="20"/>
  <c r="A148" i="20"/>
  <c r="G149" i="29" l="1"/>
  <c r="F149" i="29"/>
  <c r="M149" i="29"/>
  <c r="E149" i="29"/>
  <c r="L149" i="29"/>
  <c r="D149" i="29"/>
  <c r="J149" i="29"/>
  <c r="I149" i="29"/>
  <c r="H149" i="29"/>
  <c r="A150" i="29"/>
  <c r="O149" i="29"/>
  <c r="C149" i="29"/>
  <c r="N149" i="29"/>
  <c r="B149" i="29"/>
  <c r="K149" i="29"/>
  <c r="S148" i="26"/>
  <c r="T148" i="26"/>
  <c r="R148" i="26"/>
  <c r="G150" i="28"/>
  <c r="F150" i="28"/>
  <c r="K150" i="28"/>
  <c r="C150" i="28"/>
  <c r="J150" i="28"/>
  <c r="B150" i="28"/>
  <c r="I150" i="28"/>
  <c r="H150" i="28"/>
  <c r="O150" i="28"/>
  <c r="N150" i="28"/>
  <c r="A151" i="28"/>
  <c r="M150" i="28"/>
  <c r="E150" i="28"/>
  <c r="L150" i="28"/>
  <c r="D150" i="28"/>
  <c r="O149" i="26"/>
  <c r="P149" i="26"/>
  <c r="N149" i="26"/>
  <c r="M149" i="26"/>
  <c r="L149" i="26"/>
  <c r="K149" i="26"/>
  <c r="J149" i="26"/>
  <c r="I149" i="26"/>
  <c r="G149" i="26"/>
  <c r="H149" i="26"/>
  <c r="F149" i="26"/>
  <c r="Q149" i="26" s="1"/>
  <c r="E149" i="26"/>
  <c r="D149" i="26"/>
  <c r="A150" i="26"/>
  <c r="B149" i="26"/>
  <c r="C149" i="26"/>
  <c r="P148" i="22"/>
  <c r="O148" i="22"/>
  <c r="N148" i="22"/>
  <c r="L148" i="22"/>
  <c r="M148" i="22"/>
  <c r="K148" i="22"/>
  <c r="J148" i="22"/>
  <c r="G148" i="22"/>
  <c r="H148" i="22"/>
  <c r="I148" i="22"/>
  <c r="F148" i="22"/>
  <c r="F148" i="20"/>
  <c r="C148" i="20"/>
  <c r="B148" i="20"/>
  <c r="C148" i="22"/>
  <c r="A149" i="22"/>
  <c r="V149" i="22" s="1"/>
  <c r="E148" i="22"/>
  <c r="D148" i="22"/>
  <c r="D148" i="20"/>
  <c r="E148" i="20"/>
  <c r="A149" i="20"/>
  <c r="F150" i="29" l="1"/>
  <c r="G150" i="29"/>
  <c r="N150" i="29"/>
  <c r="M150" i="29"/>
  <c r="E150" i="29"/>
  <c r="A151" i="29"/>
  <c r="D150" i="29"/>
  <c r="O150" i="29"/>
  <c r="C150" i="29"/>
  <c r="L150" i="29"/>
  <c r="B150" i="29"/>
  <c r="K150" i="29"/>
  <c r="J150" i="29"/>
  <c r="I150" i="29"/>
  <c r="H150" i="29"/>
  <c r="T149" i="26"/>
  <c r="R149" i="26"/>
  <c r="S149" i="26"/>
  <c r="G151" i="28"/>
  <c r="F151" i="28"/>
  <c r="O151" i="28"/>
  <c r="N151" i="28"/>
  <c r="A152" i="28"/>
  <c r="M151" i="28"/>
  <c r="E151" i="28"/>
  <c r="L151" i="28"/>
  <c r="D151" i="28"/>
  <c r="K151" i="28"/>
  <c r="C151" i="28"/>
  <c r="J151" i="28"/>
  <c r="B151" i="28"/>
  <c r="I151" i="28"/>
  <c r="H151" i="28"/>
  <c r="P150" i="26"/>
  <c r="N150" i="26"/>
  <c r="O150" i="26"/>
  <c r="L150" i="26"/>
  <c r="M150" i="26"/>
  <c r="K150" i="26"/>
  <c r="J150" i="26"/>
  <c r="I150" i="26"/>
  <c r="H150" i="26"/>
  <c r="F150" i="26"/>
  <c r="Q150" i="26" s="1"/>
  <c r="G150" i="26"/>
  <c r="E150" i="26"/>
  <c r="D150" i="26"/>
  <c r="C150" i="26"/>
  <c r="B150" i="26"/>
  <c r="A151" i="26"/>
  <c r="P149" i="22"/>
  <c r="O149" i="22"/>
  <c r="N149" i="22"/>
  <c r="M149" i="22"/>
  <c r="L149" i="22"/>
  <c r="K149" i="22"/>
  <c r="J149" i="22"/>
  <c r="H149" i="22"/>
  <c r="I149" i="22"/>
  <c r="G149" i="22"/>
  <c r="F149" i="22"/>
  <c r="F149" i="20"/>
  <c r="C149" i="20"/>
  <c r="B149" i="20"/>
  <c r="E149" i="22"/>
  <c r="C149" i="22"/>
  <c r="D149" i="22"/>
  <c r="A150" i="22"/>
  <c r="V150" i="22" s="1"/>
  <c r="D149" i="20"/>
  <c r="E149" i="20"/>
  <c r="A150" i="20"/>
  <c r="F151" i="29" l="1"/>
  <c r="G151" i="29"/>
  <c r="S150" i="26"/>
  <c r="R150" i="26"/>
  <c r="O151" i="29"/>
  <c r="N151" i="29"/>
  <c r="L151" i="29"/>
  <c r="B151" i="29"/>
  <c r="K151" i="29"/>
  <c r="J151" i="29"/>
  <c r="I151" i="29"/>
  <c r="H151" i="29"/>
  <c r="E151" i="29"/>
  <c r="A152" i="29"/>
  <c r="D151" i="29"/>
  <c r="M151" i="29"/>
  <c r="C151" i="29"/>
  <c r="T150" i="26"/>
  <c r="G152" i="28"/>
  <c r="F152" i="28"/>
  <c r="K152" i="28"/>
  <c r="C152" i="28"/>
  <c r="J152" i="28"/>
  <c r="B152" i="28"/>
  <c r="I152" i="28"/>
  <c r="H152" i="28"/>
  <c r="O152" i="28"/>
  <c r="N152" i="28"/>
  <c r="A153" i="28"/>
  <c r="M152" i="28"/>
  <c r="E152" i="28"/>
  <c r="L152" i="28"/>
  <c r="D152" i="28"/>
  <c r="O151" i="26"/>
  <c r="P151" i="26"/>
  <c r="M151" i="26"/>
  <c r="N151" i="26"/>
  <c r="L151" i="26"/>
  <c r="J151" i="26"/>
  <c r="K151" i="26"/>
  <c r="I151" i="26"/>
  <c r="G151" i="26"/>
  <c r="H151" i="26"/>
  <c r="F151" i="26"/>
  <c r="Q151" i="26" s="1"/>
  <c r="E151" i="26"/>
  <c r="D151" i="26"/>
  <c r="C151" i="26"/>
  <c r="A152" i="26"/>
  <c r="B151" i="26"/>
  <c r="P150" i="22"/>
  <c r="O150" i="22"/>
  <c r="N150" i="22"/>
  <c r="M150" i="22"/>
  <c r="L150" i="22"/>
  <c r="K150" i="22"/>
  <c r="J150" i="22"/>
  <c r="I150" i="22"/>
  <c r="G150" i="22"/>
  <c r="H150" i="22"/>
  <c r="F150" i="22"/>
  <c r="F150" i="20"/>
  <c r="B150" i="20"/>
  <c r="C150" i="20"/>
  <c r="A151" i="22"/>
  <c r="V151" i="22" s="1"/>
  <c r="E150" i="22"/>
  <c r="C150" i="22"/>
  <c r="D150" i="22"/>
  <c r="D150" i="20"/>
  <c r="E150" i="20"/>
  <c r="A151" i="20"/>
  <c r="F152" i="29" l="1"/>
  <c r="G152" i="29"/>
  <c r="S151" i="26"/>
  <c r="A153" i="29"/>
  <c r="H152" i="29"/>
  <c r="O152" i="29"/>
  <c r="I152" i="29"/>
  <c r="E152" i="29"/>
  <c r="N152" i="29"/>
  <c r="D152" i="29"/>
  <c r="M152" i="29"/>
  <c r="C152" i="29"/>
  <c r="L152" i="29"/>
  <c r="B152" i="29"/>
  <c r="K152" i="29"/>
  <c r="J152" i="29"/>
  <c r="T151" i="26"/>
  <c r="R151" i="26"/>
  <c r="G153" i="28"/>
  <c r="F153" i="28"/>
  <c r="O153" i="28"/>
  <c r="N153" i="28"/>
  <c r="A154" i="28"/>
  <c r="M153" i="28"/>
  <c r="E153" i="28"/>
  <c r="L153" i="28"/>
  <c r="D153" i="28"/>
  <c r="K153" i="28"/>
  <c r="C153" i="28"/>
  <c r="J153" i="28"/>
  <c r="B153" i="28"/>
  <c r="I153" i="28"/>
  <c r="H153" i="28"/>
  <c r="P152" i="26"/>
  <c r="O152" i="26"/>
  <c r="N152" i="26"/>
  <c r="M152" i="26"/>
  <c r="K152" i="26"/>
  <c r="L152" i="26"/>
  <c r="J152" i="26"/>
  <c r="F152" i="26"/>
  <c r="Q152" i="26" s="1"/>
  <c r="I152" i="26"/>
  <c r="G152" i="26"/>
  <c r="H152" i="26"/>
  <c r="D152" i="26"/>
  <c r="C152" i="26"/>
  <c r="A153" i="26"/>
  <c r="B152" i="26"/>
  <c r="E152" i="26"/>
  <c r="P151" i="22"/>
  <c r="O151" i="22"/>
  <c r="N151" i="22"/>
  <c r="M151" i="22"/>
  <c r="L151" i="22"/>
  <c r="K151" i="22"/>
  <c r="J151" i="22"/>
  <c r="G151" i="22"/>
  <c r="H151" i="22"/>
  <c r="I151" i="22"/>
  <c r="F151" i="22"/>
  <c r="F151" i="20"/>
  <c r="C151" i="20"/>
  <c r="B151" i="20"/>
  <c r="A152" i="22"/>
  <c r="V152" i="22" s="1"/>
  <c r="E151" i="22"/>
  <c r="D151" i="22"/>
  <c r="C151" i="22"/>
  <c r="D151" i="20"/>
  <c r="E151" i="20"/>
  <c r="A152" i="20"/>
  <c r="F153" i="29" l="1"/>
  <c r="G153" i="29"/>
  <c r="I153" i="29"/>
  <c r="A154" i="29"/>
  <c r="H153" i="29"/>
  <c r="N153" i="29"/>
  <c r="D153" i="29"/>
  <c r="M153" i="29"/>
  <c r="C153" i="29"/>
  <c r="L153" i="29"/>
  <c r="B153" i="29"/>
  <c r="K153" i="29"/>
  <c r="J153" i="29"/>
  <c r="O153" i="29"/>
  <c r="E153" i="29"/>
  <c r="S152" i="26"/>
  <c r="T152" i="26"/>
  <c r="R152" i="26"/>
  <c r="G154" i="28"/>
  <c r="F154" i="28"/>
  <c r="K154" i="28"/>
  <c r="C154" i="28"/>
  <c r="J154" i="28"/>
  <c r="B154" i="28"/>
  <c r="I154" i="28"/>
  <c r="H154" i="28"/>
  <c r="O154" i="28"/>
  <c r="N154" i="28"/>
  <c r="A155" i="28"/>
  <c r="M154" i="28"/>
  <c r="E154" i="28"/>
  <c r="L154" i="28"/>
  <c r="D154" i="28"/>
  <c r="P153" i="26"/>
  <c r="N153" i="26"/>
  <c r="K153" i="26"/>
  <c r="M153" i="26"/>
  <c r="L153" i="26"/>
  <c r="O153" i="26"/>
  <c r="J153" i="26"/>
  <c r="I153" i="26"/>
  <c r="F153" i="26"/>
  <c r="Q153" i="26" s="1"/>
  <c r="H153" i="26"/>
  <c r="G153" i="26"/>
  <c r="E153" i="26"/>
  <c r="C153" i="26"/>
  <c r="A154" i="26"/>
  <c r="B153" i="26"/>
  <c r="D153" i="26"/>
  <c r="P152" i="22"/>
  <c r="O152" i="22"/>
  <c r="M152" i="22"/>
  <c r="N152" i="22"/>
  <c r="L152" i="22"/>
  <c r="J152" i="22"/>
  <c r="K152" i="22"/>
  <c r="I152" i="22"/>
  <c r="H152" i="22"/>
  <c r="G152" i="22"/>
  <c r="F152" i="22"/>
  <c r="F152" i="20"/>
  <c r="B152" i="20"/>
  <c r="C152" i="20"/>
  <c r="C152" i="22"/>
  <c r="A153" i="22"/>
  <c r="V153" i="22" s="1"/>
  <c r="D152" i="22"/>
  <c r="E152" i="22"/>
  <c r="D152" i="20"/>
  <c r="E152" i="20"/>
  <c r="A153" i="20"/>
  <c r="F154" i="29" l="1"/>
  <c r="G154" i="29"/>
  <c r="J154" i="29"/>
  <c r="B154" i="29"/>
  <c r="I154" i="29"/>
  <c r="K154" i="29"/>
  <c r="H154" i="29"/>
  <c r="A155" i="29"/>
  <c r="O154" i="29"/>
  <c r="E154" i="29"/>
  <c r="N154" i="29"/>
  <c r="D154" i="29"/>
  <c r="M154" i="29"/>
  <c r="C154" i="29"/>
  <c r="L154" i="29"/>
  <c r="T153" i="26"/>
  <c r="R153" i="26"/>
  <c r="S153" i="26"/>
  <c r="G155" i="28"/>
  <c r="F155" i="28"/>
  <c r="O155" i="28"/>
  <c r="N155" i="28"/>
  <c r="A156" i="28"/>
  <c r="M155" i="28"/>
  <c r="E155" i="28"/>
  <c r="L155" i="28"/>
  <c r="D155" i="28"/>
  <c r="K155" i="28"/>
  <c r="C155" i="28"/>
  <c r="J155" i="28"/>
  <c r="B155" i="28"/>
  <c r="I155" i="28"/>
  <c r="H155" i="28"/>
  <c r="P154" i="26"/>
  <c r="O154" i="26"/>
  <c r="N154" i="26"/>
  <c r="M154" i="26"/>
  <c r="L154" i="26"/>
  <c r="K154" i="26"/>
  <c r="J154" i="26"/>
  <c r="H154" i="26"/>
  <c r="I154" i="26"/>
  <c r="G154" i="26"/>
  <c r="F154" i="26"/>
  <c r="Q154" i="26" s="1"/>
  <c r="D154" i="26"/>
  <c r="A155" i="26"/>
  <c r="B154" i="26"/>
  <c r="E154" i="26"/>
  <c r="C154" i="26"/>
  <c r="P153" i="22"/>
  <c r="O153" i="22"/>
  <c r="N153" i="22"/>
  <c r="M153" i="22"/>
  <c r="J153" i="22"/>
  <c r="L153" i="22"/>
  <c r="K153" i="22"/>
  <c r="H153" i="22"/>
  <c r="I153" i="22"/>
  <c r="G153" i="22"/>
  <c r="F153" i="22"/>
  <c r="F153" i="20"/>
  <c r="B153" i="20"/>
  <c r="C153" i="20"/>
  <c r="E153" i="22"/>
  <c r="C153" i="22"/>
  <c r="D153" i="22"/>
  <c r="A154" i="22"/>
  <c r="V154" i="22" s="1"/>
  <c r="D153" i="20"/>
  <c r="E153" i="20"/>
  <c r="A154" i="20"/>
  <c r="G155" i="29" l="1"/>
  <c r="F155" i="29"/>
  <c r="K155" i="29"/>
  <c r="C155" i="29"/>
  <c r="J155" i="29"/>
  <c r="B155" i="29"/>
  <c r="A156" i="29"/>
  <c r="O155" i="29"/>
  <c r="E155" i="29"/>
  <c r="N155" i="29"/>
  <c r="D155" i="29"/>
  <c r="M155" i="29"/>
  <c r="L155" i="29"/>
  <c r="I155" i="29"/>
  <c r="H155" i="29"/>
  <c r="S154" i="26"/>
  <c r="T154" i="26"/>
  <c r="R154" i="26"/>
  <c r="F156" i="28"/>
  <c r="G156" i="28"/>
  <c r="K156" i="28"/>
  <c r="C156" i="28"/>
  <c r="J156" i="28"/>
  <c r="B156" i="28"/>
  <c r="I156" i="28"/>
  <c r="H156" i="28"/>
  <c r="O156" i="28"/>
  <c r="N156" i="28"/>
  <c r="A157" i="28"/>
  <c r="M156" i="28"/>
  <c r="E156" i="28"/>
  <c r="L156" i="28"/>
  <c r="D156" i="28"/>
  <c r="O155" i="26"/>
  <c r="P155" i="26"/>
  <c r="N155" i="26"/>
  <c r="M155" i="26"/>
  <c r="J155" i="26"/>
  <c r="K155" i="26"/>
  <c r="L155" i="26"/>
  <c r="H155" i="26"/>
  <c r="F155" i="26"/>
  <c r="Q155" i="26" s="1"/>
  <c r="G155" i="26"/>
  <c r="I155" i="26"/>
  <c r="C155" i="26"/>
  <c r="D155" i="26"/>
  <c r="A156" i="26"/>
  <c r="E155" i="26"/>
  <c r="B155" i="26"/>
  <c r="P154" i="22"/>
  <c r="N154" i="22"/>
  <c r="O154" i="22"/>
  <c r="L154" i="22"/>
  <c r="M154" i="22"/>
  <c r="K154" i="22"/>
  <c r="I154" i="22"/>
  <c r="J154" i="22"/>
  <c r="H154" i="22"/>
  <c r="G154" i="22"/>
  <c r="F154" i="22"/>
  <c r="F154" i="20"/>
  <c r="B154" i="20"/>
  <c r="C154" i="20"/>
  <c r="A155" i="22"/>
  <c r="V155" i="22" s="1"/>
  <c r="E154" i="22"/>
  <c r="C154" i="22"/>
  <c r="D154" i="22"/>
  <c r="D154" i="20"/>
  <c r="E154" i="20"/>
  <c r="A155" i="20"/>
  <c r="G156" i="29" l="1"/>
  <c r="F156" i="29"/>
  <c r="L156" i="29"/>
  <c r="D156" i="29"/>
  <c r="K156" i="29"/>
  <c r="C156" i="29"/>
  <c r="M156" i="29"/>
  <c r="J156" i="29"/>
  <c r="I156" i="29"/>
  <c r="H156" i="29"/>
  <c r="A157" i="29"/>
  <c r="O156" i="29"/>
  <c r="E156" i="29"/>
  <c r="N156" i="29"/>
  <c r="B156" i="29"/>
  <c r="T155" i="26"/>
  <c r="S155" i="26"/>
  <c r="R155" i="26"/>
  <c r="F157" i="28"/>
  <c r="G157" i="28"/>
  <c r="O157" i="28"/>
  <c r="N157" i="28"/>
  <c r="A158" i="28"/>
  <c r="M157" i="28"/>
  <c r="E157" i="28"/>
  <c r="L157" i="28"/>
  <c r="D157" i="28"/>
  <c r="K157" i="28"/>
  <c r="C157" i="28"/>
  <c r="J157" i="28"/>
  <c r="B157" i="28"/>
  <c r="I157" i="28"/>
  <c r="H157" i="28"/>
  <c r="P156" i="26"/>
  <c r="N156" i="26"/>
  <c r="O156" i="26"/>
  <c r="M156" i="26"/>
  <c r="J156" i="26"/>
  <c r="K156" i="26"/>
  <c r="L156" i="26"/>
  <c r="H156" i="26"/>
  <c r="I156" i="26"/>
  <c r="G156" i="26"/>
  <c r="F156" i="26"/>
  <c r="Q156" i="26" s="1"/>
  <c r="A157" i="26"/>
  <c r="B156" i="26"/>
  <c r="E156" i="26"/>
  <c r="C156" i="26"/>
  <c r="D156" i="26"/>
  <c r="P155" i="22"/>
  <c r="O155" i="22"/>
  <c r="N155" i="22"/>
  <c r="M155" i="22"/>
  <c r="L155" i="22"/>
  <c r="K155" i="22"/>
  <c r="J155" i="22"/>
  <c r="I155" i="22"/>
  <c r="H155" i="22"/>
  <c r="G155" i="22"/>
  <c r="F155" i="22"/>
  <c r="F155" i="20"/>
  <c r="B155" i="20"/>
  <c r="C155" i="20"/>
  <c r="A156" i="22"/>
  <c r="V156" i="22" s="1"/>
  <c r="E155" i="22"/>
  <c r="D155" i="22"/>
  <c r="C155" i="22"/>
  <c r="D155" i="20"/>
  <c r="E155" i="20"/>
  <c r="A156" i="20"/>
  <c r="G157" i="29" l="1"/>
  <c r="F157" i="29"/>
  <c r="M157" i="29"/>
  <c r="E157" i="29"/>
  <c r="L157" i="29"/>
  <c r="D157" i="29"/>
  <c r="H157" i="29"/>
  <c r="A158" i="29"/>
  <c r="O157" i="29"/>
  <c r="C157" i="29"/>
  <c r="N157" i="29"/>
  <c r="B157" i="29"/>
  <c r="K157" i="29"/>
  <c r="J157" i="29"/>
  <c r="I157" i="29"/>
  <c r="S156" i="26"/>
  <c r="T156" i="26"/>
  <c r="R156" i="26"/>
  <c r="G158" i="28"/>
  <c r="F158" i="28"/>
  <c r="A159" i="28"/>
  <c r="K158" i="28"/>
  <c r="C158" i="28"/>
  <c r="J158" i="28"/>
  <c r="B158" i="28"/>
  <c r="I158" i="28"/>
  <c r="H158" i="28"/>
  <c r="O158" i="28"/>
  <c r="N158" i="28"/>
  <c r="M158" i="28"/>
  <c r="E158" i="28"/>
  <c r="L158" i="28"/>
  <c r="D158" i="28"/>
  <c r="O157" i="26"/>
  <c r="P157" i="26"/>
  <c r="N157" i="26"/>
  <c r="M157" i="26"/>
  <c r="L157" i="26"/>
  <c r="K157" i="26"/>
  <c r="J157" i="26"/>
  <c r="I157" i="26"/>
  <c r="G157" i="26"/>
  <c r="H157" i="26"/>
  <c r="F157" i="26"/>
  <c r="Q157" i="26" s="1"/>
  <c r="E157" i="26"/>
  <c r="D157" i="26"/>
  <c r="A158" i="26"/>
  <c r="B157" i="26"/>
  <c r="C157" i="26"/>
  <c r="P156" i="22"/>
  <c r="O156" i="22"/>
  <c r="N156" i="22"/>
  <c r="L156" i="22"/>
  <c r="M156" i="22"/>
  <c r="G156" i="22"/>
  <c r="J156" i="22"/>
  <c r="I156" i="22"/>
  <c r="H156" i="22"/>
  <c r="K156" i="22"/>
  <c r="F156" i="22"/>
  <c r="F156" i="20"/>
  <c r="C156" i="20"/>
  <c r="B156" i="20"/>
  <c r="C156" i="22"/>
  <c r="A157" i="22"/>
  <c r="V157" i="22" s="1"/>
  <c r="E156" i="22"/>
  <c r="D156" i="22"/>
  <c r="D156" i="20"/>
  <c r="E156" i="20"/>
  <c r="A157" i="20"/>
  <c r="F158" i="29" l="1"/>
  <c r="G158" i="29"/>
  <c r="S157" i="26"/>
  <c r="N158" i="29"/>
  <c r="M158" i="29"/>
  <c r="E158" i="29"/>
  <c r="O158" i="29"/>
  <c r="C158" i="29"/>
  <c r="L158" i="29"/>
  <c r="B158" i="29"/>
  <c r="K158" i="29"/>
  <c r="J158" i="29"/>
  <c r="I158" i="29"/>
  <c r="H158" i="29"/>
  <c r="A159" i="29"/>
  <c r="D158" i="29"/>
  <c r="R157" i="26"/>
  <c r="T157" i="26"/>
  <c r="G159" i="28"/>
  <c r="F159" i="28"/>
  <c r="L159" i="28"/>
  <c r="D159" i="28"/>
  <c r="K159" i="28"/>
  <c r="C159" i="28"/>
  <c r="I159" i="28"/>
  <c r="H159" i="28"/>
  <c r="A160" i="28"/>
  <c r="M159" i="28"/>
  <c r="E159" i="28"/>
  <c r="O159" i="28"/>
  <c r="N159" i="28"/>
  <c r="J159" i="28"/>
  <c r="B159" i="28"/>
  <c r="P158" i="26"/>
  <c r="O158" i="26"/>
  <c r="N158" i="26"/>
  <c r="L158" i="26"/>
  <c r="M158" i="26"/>
  <c r="K158" i="26"/>
  <c r="I158" i="26"/>
  <c r="G158" i="26"/>
  <c r="H158" i="26"/>
  <c r="J158" i="26"/>
  <c r="F158" i="26"/>
  <c r="Q158" i="26" s="1"/>
  <c r="E158" i="26"/>
  <c r="D158" i="26"/>
  <c r="C158" i="26"/>
  <c r="B158" i="26"/>
  <c r="A159" i="26"/>
  <c r="P157" i="22"/>
  <c r="N157" i="22"/>
  <c r="M157" i="22"/>
  <c r="O157" i="22"/>
  <c r="K157" i="22"/>
  <c r="L157" i="22"/>
  <c r="J157" i="22"/>
  <c r="I157" i="22"/>
  <c r="H157" i="22"/>
  <c r="G157" i="22"/>
  <c r="F157" i="22"/>
  <c r="F157" i="20"/>
  <c r="B157" i="20"/>
  <c r="C157" i="20"/>
  <c r="E157" i="22"/>
  <c r="C157" i="22"/>
  <c r="A158" i="22"/>
  <c r="V158" i="22" s="1"/>
  <c r="D157" i="22"/>
  <c r="D157" i="20"/>
  <c r="E157" i="20"/>
  <c r="A158" i="20"/>
  <c r="F159" i="29" l="1"/>
  <c r="G159" i="29"/>
  <c r="M159" i="29"/>
  <c r="K159" i="29"/>
  <c r="A160" i="29"/>
  <c r="H159" i="29"/>
  <c r="O159" i="29"/>
  <c r="N159" i="29"/>
  <c r="L159" i="29"/>
  <c r="J159" i="29"/>
  <c r="I159" i="29"/>
  <c r="E159" i="29"/>
  <c r="D159" i="29"/>
  <c r="C159" i="29"/>
  <c r="B159" i="29"/>
  <c r="S158" i="26"/>
  <c r="T158" i="26"/>
  <c r="R158" i="26"/>
  <c r="G160" i="28"/>
  <c r="F160" i="28"/>
  <c r="H160" i="28"/>
  <c r="O160" i="28"/>
  <c r="A161" i="28"/>
  <c r="M160" i="28"/>
  <c r="E160" i="28"/>
  <c r="L160" i="28"/>
  <c r="D160" i="28"/>
  <c r="I160" i="28"/>
  <c r="B160" i="28"/>
  <c r="N160" i="28"/>
  <c r="K160" i="28"/>
  <c r="J160" i="28"/>
  <c r="C160" i="28"/>
  <c r="O159" i="26"/>
  <c r="P159" i="26"/>
  <c r="M159" i="26"/>
  <c r="N159" i="26"/>
  <c r="L159" i="26"/>
  <c r="J159" i="26"/>
  <c r="K159" i="26"/>
  <c r="I159" i="26"/>
  <c r="G159" i="26"/>
  <c r="H159" i="26"/>
  <c r="F159" i="26"/>
  <c r="Q159" i="26" s="1"/>
  <c r="E159" i="26"/>
  <c r="D159" i="26"/>
  <c r="C159" i="26"/>
  <c r="A160" i="26"/>
  <c r="B159" i="26"/>
  <c r="P158" i="22"/>
  <c r="O158" i="22"/>
  <c r="N158" i="22"/>
  <c r="M158" i="22"/>
  <c r="L158" i="22"/>
  <c r="K158" i="22"/>
  <c r="J158" i="22"/>
  <c r="I158" i="22"/>
  <c r="G158" i="22"/>
  <c r="H158" i="22"/>
  <c r="F158" i="22"/>
  <c r="F158" i="20"/>
  <c r="B158" i="20"/>
  <c r="C158" i="20"/>
  <c r="A159" i="22"/>
  <c r="V159" i="22" s="1"/>
  <c r="E158" i="22"/>
  <c r="C158" i="22"/>
  <c r="D158" i="22"/>
  <c r="D158" i="20"/>
  <c r="E158" i="20"/>
  <c r="A159" i="20"/>
  <c r="F160" i="29" l="1"/>
  <c r="G160" i="29"/>
  <c r="N160" i="29"/>
  <c r="M160" i="29"/>
  <c r="E160" i="29"/>
  <c r="L160" i="29"/>
  <c r="D160" i="29"/>
  <c r="K160" i="29"/>
  <c r="C160" i="29"/>
  <c r="J160" i="29"/>
  <c r="B160" i="29"/>
  <c r="I160" i="29"/>
  <c r="A161" i="29"/>
  <c r="H160" i="29"/>
  <c r="O160" i="29"/>
  <c r="T159" i="26"/>
  <c r="R159" i="26"/>
  <c r="S159" i="26"/>
  <c r="G161" i="28"/>
  <c r="F161" i="28"/>
  <c r="L161" i="28"/>
  <c r="D161" i="28"/>
  <c r="K161" i="28"/>
  <c r="C161" i="28"/>
  <c r="I161" i="28"/>
  <c r="H161" i="28"/>
  <c r="A162" i="28"/>
  <c r="M161" i="28"/>
  <c r="E161" i="28"/>
  <c r="B161" i="28"/>
  <c r="O161" i="28"/>
  <c r="N161" i="28"/>
  <c r="J161" i="28"/>
  <c r="P160" i="26"/>
  <c r="O160" i="26"/>
  <c r="M160" i="26"/>
  <c r="N160" i="26"/>
  <c r="K160" i="26"/>
  <c r="J160" i="26"/>
  <c r="S160" i="26" s="1"/>
  <c r="L160" i="26"/>
  <c r="F160" i="26"/>
  <c r="Q160" i="26" s="1"/>
  <c r="I160" i="26"/>
  <c r="G160" i="26"/>
  <c r="H160" i="26"/>
  <c r="D160" i="26"/>
  <c r="C160" i="26"/>
  <c r="A161" i="26"/>
  <c r="B160" i="26"/>
  <c r="E160" i="26"/>
  <c r="P159" i="22"/>
  <c r="O159" i="22"/>
  <c r="N159" i="22"/>
  <c r="M159" i="22"/>
  <c r="L159" i="22"/>
  <c r="J159" i="22"/>
  <c r="K159" i="22"/>
  <c r="I159" i="22"/>
  <c r="G159" i="22"/>
  <c r="H159" i="22"/>
  <c r="F159" i="22"/>
  <c r="F159" i="20"/>
  <c r="C159" i="20"/>
  <c r="B159" i="20"/>
  <c r="A160" i="22"/>
  <c r="V160" i="22" s="1"/>
  <c r="E159" i="22"/>
  <c r="D159" i="22"/>
  <c r="C159" i="22"/>
  <c r="D159" i="20"/>
  <c r="E159" i="20"/>
  <c r="A160" i="20"/>
  <c r="F161" i="29" l="1"/>
  <c r="G161" i="29"/>
  <c r="O161" i="29"/>
  <c r="N161" i="29"/>
  <c r="M161" i="29"/>
  <c r="E161" i="29"/>
  <c r="L161" i="29"/>
  <c r="D161" i="29"/>
  <c r="K161" i="29"/>
  <c r="C161" i="29"/>
  <c r="J161" i="29"/>
  <c r="B161" i="29"/>
  <c r="I161" i="29"/>
  <c r="A162" i="29"/>
  <c r="H161" i="29"/>
  <c r="T160" i="26"/>
  <c r="R160" i="26"/>
  <c r="G162" i="28"/>
  <c r="F162" i="28"/>
  <c r="H162" i="28"/>
  <c r="O162" i="28"/>
  <c r="A163" i="28"/>
  <c r="M162" i="28"/>
  <c r="E162" i="28"/>
  <c r="L162" i="28"/>
  <c r="D162" i="28"/>
  <c r="I162" i="28"/>
  <c r="C162" i="28"/>
  <c r="B162" i="28"/>
  <c r="N162" i="28"/>
  <c r="K162" i="28"/>
  <c r="J162" i="28"/>
  <c r="P161" i="26"/>
  <c r="O161" i="26"/>
  <c r="N161" i="26"/>
  <c r="M161" i="26"/>
  <c r="L161" i="26"/>
  <c r="K161" i="26"/>
  <c r="J161" i="26"/>
  <c r="S161" i="26" s="1"/>
  <c r="I161" i="26"/>
  <c r="G161" i="26"/>
  <c r="F161" i="26"/>
  <c r="Q161" i="26" s="1"/>
  <c r="H161" i="26"/>
  <c r="E161" i="26"/>
  <c r="C161" i="26"/>
  <c r="A162" i="26"/>
  <c r="B161" i="26"/>
  <c r="D161" i="26"/>
  <c r="P160" i="22"/>
  <c r="O160" i="22"/>
  <c r="N160" i="22"/>
  <c r="M160" i="22"/>
  <c r="L160" i="22"/>
  <c r="J160" i="22"/>
  <c r="K160" i="22"/>
  <c r="I160" i="22"/>
  <c r="H160" i="22"/>
  <c r="G160" i="22"/>
  <c r="F160" i="22"/>
  <c r="F160" i="20"/>
  <c r="B160" i="20"/>
  <c r="C160" i="20"/>
  <c r="C160" i="22"/>
  <c r="A161" i="22"/>
  <c r="V161" i="22" s="1"/>
  <c r="E160" i="22"/>
  <c r="D160" i="22"/>
  <c r="D160" i="20"/>
  <c r="E160" i="20"/>
  <c r="A161" i="20"/>
  <c r="F162" i="29" l="1"/>
  <c r="G162" i="29"/>
  <c r="A163" i="29"/>
  <c r="H162" i="29"/>
  <c r="O162" i="29"/>
  <c r="N162" i="29"/>
  <c r="M162" i="29"/>
  <c r="E162" i="29"/>
  <c r="L162" i="29"/>
  <c r="D162" i="29"/>
  <c r="K162" i="29"/>
  <c r="C162" i="29"/>
  <c r="J162" i="29"/>
  <c r="B162" i="29"/>
  <c r="I162" i="29"/>
  <c r="T161" i="26"/>
  <c r="R161" i="26"/>
  <c r="G163" i="28"/>
  <c r="F163" i="28"/>
  <c r="L163" i="28"/>
  <c r="D163" i="28"/>
  <c r="K163" i="28"/>
  <c r="C163" i="28"/>
  <c r="I163" i="28"/>
  <c r="H163" i="28"/>
  <c r="A164" i="28"/>
  <c r="M163" i="28"/>
  <c r="E163" i="28"/>
  <c r="B163" i="28"/>
  <c r="O163" i="28"/>
  <c r="N163" i="28"/>
  <c r="J163" i="28"/>
  <c r="P162" i="26"/>
  <c r="N162" i="26"/>
  <c r="O162" i="26"/>
  <c r="M162" i="26"/>
  <c r="L162" i="26"/>
  <c r="K162" i="26"/>
  <c r="J162" i="26"/>
  <c r="H162" i="26"/>
  <c r="I162" i="26"/>
  <c r="F162" i="26"/>
  <c r="Q162" i="26" s="1"/>
  <c r="G162" i="26"/>
  <c r="D162" i="26"/>
  <c r="A163" i="26"/>
  <c r="B162" i="26"/>
  <c r="E162" i="26"/>
  <c r="C162" i="26"/>
  <c r="P161" i="22"/>
  <c r="O161" i="22"/>
  <c r="N161" i="22"/>
  <c r="M161" i="22"/>
  <c r="J161" i="22"/>
  <c r="K161" i="22"/>
  <c r="L161" i="22"/>
  <c r="H161" i="22"/>
  <c r="G161" i="22"/>
  <c r="I161" i="22"/>
  <c r="F161" i="22"/>
  <c r="F161" i="20"/>
  <c r="C161" i="20"/>
  <c r="B161" i="20"/>
  <c r="E161" i="22"/>
  <c r="C161" i="22"/>
  <c r="A162" i="22"/>
  <c r="V162" i="22" s="1"/>
  <c r="D161" i="22"/>
  <c r="D161" i="20"/>
  <c r="E161" i="20"/>
  <c r="A162" i="20"/>
  <c r="G163" i="29" l="1"/>
  <c r="F163" i="29"/>
  <c r="R162" i="26"/>
  <c r="I163" i="29"/>
  <c r="A164" i="29"/>
  <c r="H163" i="29"/>
  <c r="O163" i="29"/>
  <c r="N163" i="29"/>
  <c r="M163" i="29"/>
  <c r="E163" i="29"/>
  <c r="L163" i="29"/>
  <c r="D163" i="29"/>
  <c r="K163" i="29"/>
  <c r="C163" i="29"/>
  <c r="J163" i="29"/>
  <c r="B163" i="29"/>
  <c r="S162" i="26"/>
  <c r="T162" i="26"/>
  <c r="F164" i="28"/>
  <c r="G164" i="28"/>
  <c r="H164" i="28"/>
  <c r="O164" i="28"/>
  <c r="A165" i="28"/>
  <c r="M164" i="28"/>
  <c r="E164" i="28"/>
  <c r="L164" i="28"/>
  <c r="D164" i="28"/>
  <c r="I164" i="28"/>
  <c r="C164" i="28"/>
  <c r="B164" i="28"/>
  <c r="N164" i="28"/>
  <c r="K164" i="28"/>
  <c r="J164" i="28"/>
  <c r="O163" i="26"/>
  <c r="P163" i="26"/>
  <c r="N163" i="26"/>
  <c r="M163" i="26"/>
  <c r="J163" i="26"/>
  <c r="L163" i="26"/>
  <c r="K163" i="26"/>
  <c r="H163" i="26"/>
  <c r="F163" i="26"/>
  <c r="Q163" i="26" s="1"/>
  <c r="I163" i="26"/>
  <c r="G163" i="26"/>
  <c r="C163" i="26"/>
  <c r="D163" i="26"/>
  <c r="A164" i="26"/>
  <c r="E163" i="26"/>
  <c r="B163" i="26"/>
  <c r="P162" i="22"/>
  <c r="O162" i="22"/>
  <c r="N162" i="22"/>
  <c r="M162" i="22"/>
  <c r="L162" i="22"/>
  <c r="K162" i="22"/>
  <c r="I162" i="22"/>
  <c r="J162" i="22"/>
  <c r="H162" i="22"/>
  <c r="G162" i="22"/>
  <c r="F162" i="22"/>
  <c r="F162" i="20"/>
  <c r="B162" i="20"/>
  <c r="C162" i="20"/>
  <c r="A163" i="22"/>
  <c r="V163" i="22" s="1"/>
  <c r="E162" i="22"/>
  <c r="C162" i="22"/>
  <c r="D162" i="22"/>
  <c r="D162" i="20"/>
  <c r="E162" i="20"/>
  <c r="A163" i="20"/>
  <c r="G164" i="29" l="1"/>
  <c r="F164" i="29"/>
  <c r="R163" i="26"/>
  <c r="J164" i="29"/>
  <c r="B164" i="29"/>
  <c r="I164" i="29"/>
  <c r="A165" i="29"/>
  <c r="H164" i="29"/>
  <c r="O164" i="29"/>
  <c r="N164" i="29"/>
  <c r="M164" i="29"/>
  <c r="E164" i="29"/>
  <c r="L164" i="29"/>
  <c r="D164" i="29"/>
  <c r="K164" i="29"/>
  <c r="C164" i="29"/>
  <c r="T163" i="26"/>
  <c r="S163" i="26"/>
  <c r="F165" i="28"/>
  <c r="G165" i="28"/>
  <c r="L165" i="28"/>
  <c r="D165" i="28"/>
  <c r="K165" i="28"/>
  <c r="C165" i="28"/>
  <c r="I165" i="28"/>
  <c r="H165" i="28"/>
  <c r="A166" i="28"/>
  <c r="M165" i="28"/>
  <c r="E165" i="28"/>
  <c r="B165" i="28"/>
  <c r="O165" i="28"/>
  <c r="N165" i="28"/>
  <c r="J165" i="28"/>
  <c r="P164" i="26"/>
  <c r="N164" i="26"/>
  <c r="O164" i="26"/>
  <c r="J164" i="26"/>
  <c r="L164" i="26"/>
  <c r="K164" i="26"/>
  <c r="M164" i="26"/>
  <c r="H164" i="26"/>
  <c r="I164" i="26"/>
  <c r="F164" i="26"/>
  <c r="Q164" i="26" s="1"/>
  <c r="G164" i="26"/>
  <c r="A165" i="26"/>
  <c r="B164" i="26"/>
  <c r="E164" i="26"/>
  <c r="C164" i="26"/>
  <c r="D164" i="26"/>
  <c r="P163" i="22"/>
  <c r="O163" i="22"/>
  <c r="N163" i="22"/>
  <c r="M163" i="22"/>
  <c r="L163" i="22"/>
  <c r="K163" i="22"/>
  <c r="J163" i="22"/>
  <c r="I163" i="22"/>
  <c r="H163" i="22"/>
  <c r="G163" i="22"/>
  <c r="F163" i="22"/>
  <c r="F163" i="20"/>
  <c r="C163" i="20"/>
  <c r="B163" i="20"/>
  <c r="A164" i="22"/>
  <c r="V164" i="22" s="1"/>
  <c r="E163" i="22"/>
  <c r="D163" i="22"/>
  <c r="C163" i="22"/>
  <c r="D163" i="20"/>
  <c r="E163" i="20"/>
  <c r="A164" i="20"/>
  <c r="G165" i="29" l="1"/>
  <c r="F165" i="29"/>
  <c r="K165" i="29"/>
  <c r="C165" i="29"/>
  <c r="J165" i="29"/>
  <c r="B165" i="29"/>
  <c r="I165" i="29"/>
  <c r="A166" i="29"/>
  <c r="H165" i="29"/>
  <c r="O165" i="29"/>
  <c r="N165" i="29"/>
  <c r="M165" i="29"/>
  <c r="E165" i="29"/>
  <c r="L165" i="29"/>
  <c r="D165" i="29"/>
  <c r="R164" i="26"/>
  <c r="T164" i="26"/>
  <c r="S164" i="26"/>
  <c r="F166" i="28"/>
  <c r="G166" i="28"/>
  <c r="H166" i="28"/>
  <c r="O166" i="28"/>
  <c r="A167" i="28"/>
  <c r="M166" i="28"/>
  <c r="E166" i="28"/>
  <c r="L166" i="28"/>
  <c r="D166" i="28"/>
  <c r="I166" i="28"/>
  <c r="J166" i="28"/>
  <c r="C166" i="28"/>
  <c r="B166" i="28"/>
  <c r="N166" i="28"/>
  <c r="K166" i="28"/>
  <c r="O165" i="26"/>
  <c r="P165" i="26"/>
  <c r="N165" i="26"/>
  <c r="M165" i="26"/>
  <c r="L165" i="26"/>
  <c r="J165" i="26"/>
  <c r="K165" i="26"/>
  <c r="I165" i="26"/>
  <c r="G165" i="26"/>
  <c r="H165" i="26"/>
  <c r="F165" i="26"/>
  <c r="Q165" i="26" s="1"/>
  <c r="E165" i="26"/>
  <c r="D165" i="26"/>
  <c r="A166" i="26"/>
  <c r="B165" i="26"/>
  <c r="C165" i="26"/>
  <c r="P164" i="22"/>
  <c r="N164" i="22"/>
  <c r="O164" i="22"/>
  <c r="L164" i="22"/>
  <c r="M164" i="22"/>
  <c r="K164" i="22"/>
  <c r="J164" i="22"/>
  <c r="G164" i="22"/>
  <c r="H164" i="22"/>
  <c r="I164" i="22"/>
  <c r="F164" i="22"/>
  <c r="F164" i="20"/>
  <c r="C164" i="20"/>
  <c r="B164" i="20"/>
  <c r="C164" i="22"/>
  <c r="A165" i="22"/>
  <c r="V165" i="22" s="1"/>
  <c r="D164" i="22"/>
  <c r="E164" i="22"/>
  <c r="D164" i="20"/>
  <c r="E164" i="20"/>
  <c r="A165" i="20"/>
  <c r="F166" i="29" l="1"/>
  <c r="G166" i="29"/>
  <c r="L166" i="29"/>
  <c r="D166" i="29"/>
  <c r="K166" i="29"/>
  <c r="C166" i="29"/>
  <c r="J166" i="29"/>
  <c r="B166" i="29"/>
  <c r="I166" i="29"/>
  <c r="A167" i="29"/>
  <c r="H166" i="29"/>
  <c r="O166" i="29"/>
  <c r="N166" i="29"/>
  <c r="M166" i="29"/>
  <c r="E166" i="29"/>
  <c r="R165" i="26"/>
  <c r="S165" i="26"/>
  <c r="T165" i="26"/>
  <c r="G167" i="28"/>
  <c r="F167" i="28"/>
  <c r="L167" i="28"/>
  <c r="D167" i="28"/>
  <c r="K167" i="28"/>
  <c r="C167" i="28"/>
  <c r="I167" i="28"/>
  <c r="H167" i="28"/>
  <c r="A168" i="28"/>
  <c r="M167" i="28"/>
  <c r="E167" i="28"/>
  <c r="J167" i="28"/>
  <c r="B167" i="28"/>
  <c r="O167" i="28"/>
  <c r="N167" i="28"/>
  <c r="P166" i="26"/>
  <c r="N166" i="26"/>
  <c r="O166" i="26"/>
  <c r="M166" i="26"/>
  <c r="L166" i="26"/>
  <c r="J166" i="26"/>
  <c r="I166" i="26"/>
  <c r="K166" i="26"/>
  <c r="G166" i="26"/>
  <c r="F166" i="26"/>
  <c r="Q166" i="26" s="1"/>
  <c r="H166" i="26"/>
  <c r="E166" i="26"/>
  <c r="D166" i="26"/>
  <c r="C166" i="26"/>
  <c r="A167" i="26"/>
  <c r="B166" i="26"/>
  <c r="P165" i="22"/>
  <c r="O165" i="22"/>
  <c r="N165" i="22"/>
  <c r="M165" i="22"/>
  <c r="L165" i="22"/>
  <c r="K165" i="22"/>
  <c r="J165" i="22"/>
  <c r="I165" i="22"/>
  <c r="H165" i="22"/>
  <c r="G165" i="22"/>
  <c r="F165" i="22"/>
  <c r="F165" i="20"/>
  <c r="B165" i="20"/>
  <c r="C165" i="20"/>
  <c r="E165" i="22"/>
  <c r="C165" i="22"/>
  <c r="A166" i="22"/>
  <c r="V166" i="22" s="1"/>
  <c r="D165" i="22"/>
  <c r="D165" i="20"/>
  <c r="E165" i="20"/>
  <c r="A166" i="20"/>
  <c r="F167" i="29" l="1"/>
  <c r="G167" i="29"/>
  <c r="M167" i="29"/>
  <c r="L167" i="29"/>
  <c r="O167" i="29"/>
  <c r="E167" i="29"/>
  <c r="N167" i="29"/>
  <c r="D167" i="29"/>
  <c r="K167" i="29"/>
  <c r="C167" i="29"/>
  <c r="J167" i="29"/>
  <c r="B167" i="29"/>
  <c r="I167" i="29"/>
  <c r="H167" i="29"/>
  <c r="A168" i="29"/>
  <c r="S166" i="26"/>
  <c r="T166" i="26"/>
  <c r="R166" i="26"/>
  <c r="G168" i="28"/>
  <c r="F168" i="28"/>
  <c r="H168" i="28"/>
  <c r="O168" i="28"/>
  <c r="A169" i="28"/>
  <c r="M168" i="28"/>
  <c r="E168" i="28"/>
  <c r="L168" i="28"/>
  <c r="D168" i="28"/>
  <c r="I168" i="28"/>
  <c r="K168" i="28"/>
  <c r="J168" i="28"/>
  <c r="C168" i="28"/>
  <c r="B168" i="28"/>
  <c r="N168" i="28"/>
  <c r="O167" i="26"/>
  <c r="P167" i="26"/>
  <c r="M167" i="26"/>
  <c r="L167" i="26"/>
  <c r="N167" i="26"/>
  <c r="J167" i="26"/>
  <c r="K167" i="26"/>
  <c r="I167" i="26"/>
  <c r="G167" i="26"/>
  <c r="H167" i="26"/>
  <c r="F167" i="26"/>
  <c r="Q167" i="26" s="1"/>
  <c r="E167" i="26"/>
  <c r="D167" i="26"/>
  <c r="C167" i="26"/>
  <c r="A168" i="26"/>
  <c r="B167" i="26"/>
  <c r="P166" i="22"/>
  <c r="O166" i="22"/>
  <c r="N166" i="22"/>
  <c r="L166" i="22"/>
  <c r="M166" i="22"/>
  <c r="K166" i="22"/>
  <c r="J166" i="22"/>
  <c r="I166" i="22"/>
  <c r="G166" i="22"/>
  <c r="H166" i="22"/>
  <c r="F166" i="22"/>
  <c r="F166" i="20"/>
  <c r="B166" i="20"/>
  <c r="C166" i="20"/>
  <c r="A167" i="22"/>
  <c r="V167" i="22" s="1"/>
  <c r="E166" i="22"/>
  <c r="C166" i="22"/>
  <c r="D166" i="22"/>
  <c r="D166" i="20"/>
  <c r="E166" i="20"/>
  <c r="A167" i="20"/>
  <c r="F168" i="29" l="1"/>
  <c r="G168" i="29"/>
  <c r="N168" i="29"/>
  <c r="M168" i="29"/>
  <c r="E168" i="29"/>
  <c r="J168" i="29"/>
  <c r="I168" i="29"/>
  <c r="H168" i="29"/>
  <c r="A169" i="29"/>
  <c r="D168" i="29"/>
  <c r="O168" i="29"/>
  <c r="C168" i="29"/>
  <c r="L168" i="29"/>
  <c r="B168" i="29"/>
  <c r="K168" i="29"/>
  <c r="R167" i="26"/>
  <c r="S167" i="26"/>
  <c r="T167" i="26"/>
  <c r="G169" i="28"/>
  <c r="F169" i="28"/>
  <c r="L169" i="28"/>
  <c r="D169" i="28"/>
  <c r="K169" i="28"/>
  <c r="C169" i="28"/>
  <c r="I169" i="28"/>
  <c r="H169" i="28"/>
  <c r="A170" i="28"/>
  <c r="M169" i="28"/>
  <c r="E169" i="28"/>
  <c r="N169" i="28"/>
  <c r="J169" i="28"/>
  <c r="B169" i="28"/>
  <c r="O169" i="28"/>
  <c r="P168" i="26"/>
  <c r="O168" i="26"/>
  <c r="N168" i="26"/>
  <c r="M168" i="26"/>
  <c r="K168" i="26"/>
  <c r="L168" i="26"/>
  <c r="J168" i="26"/>
  <c r="F168" i="26"/>
  <c r="Q168" i="26" s="1"/>
  <c r="I168" i="26"/>
  <c r="G168" i="26"/>
  <c r="H168" i="26"/>
  <c r="D168" i="26"/>
  <c r="C168" i="26"/>
  <c r="A169" i="26"/>
  <c r="B168" i="26"/>
  <c r="E168" i="26"/>
  <c r="P167" i="22"/>
  <c r="O167" i="22"/>
  <c r="N167" i="22"/>
  <c r="L167" i="22"/>
  <c r="M167" i="22"/>
  <c r="K167" i="22"/>
  <c r="J167" i="22"/>
  <c r="I167" i="22"/>
  <c r="H167" i="22"/>
  <c r="G167" i="22"/>
  <c r="F167" i="22"/>
  <c r="F167" i="20"/>
  <c r="B167" i="20"/>
  <c r="C167" i="20"/>
  <c r="A168" i="22"/>
  <c r="V168" i="22" s="1"/>
  <c r="E167" i="22"/>
  <c r="C167" i="22"/>
  <c r="D167" i="22"/>
  <c r="D167" i="20"/>
  <c r="E167" i="20"/>
  <c r="A168" i="20"/>
  <c r="F169" i="29" l="1"/>
  <c r="G169" i="29"/>
  <c r="O169" i="29"/>
  <c r="N169" i="29"/>
  <c r="E169" i="29"/>
  <c r="A170" i="29"/>
  <c r="D169" i="29"/>
  <c r="M169" i="29"/>
  <c r="C169" i="29"/>
  <c r="L169" i="29"/>
  <c r="B169" i="29"/>
  <c r="K169" i="29"/>
  <c r="J169" i="29"/>
  <c r="I169" i="29"/>
  <c r="H169" i="29"/>
  <c r="T168" i="26"/>
  <c r="S168" i="26"/>
  <c r="R168" i="26"/>
  <c r="G170" i="28"/>
  <c r="F170" i="28"/>
  <c r="H170" i="28"/>
  <c r="O170" i="28"/>
  <c r="A171" i="28"/>
  <c r="M170" i="28"/>
  <c r="E170" i="28"/>
  <c r="L170" i="28"/>
  <c r="D170" i="28"/>
  <c r="I170" i="28"/>
  <c r="N170" i="28"/>
  <c r="K170" i="28"/>
  <c r="J170" i="28"/>
  <c r="C170" i="28"/>
  <c r="B170" i="28"/>
  <c r="P169" i="26"/>
  <c r="N169" i="26"/>
  <c r="O169" i="26"/>
  <c r="M169" i="26"/>
  <c r="K169" i="26"/>
  <c r="L169" i="26"/>
  <c r="J169" i="26"/>
  <c r="I169" i="26"/>
  <c r="H169" i="26"/>
  <c r="G169" i="26"/>
  <c r="F169" i="26"/>
  <c r="Q169" i="26" s="1"/>
  <c r="E169" i="26"/>
  <c r="C169" i="26"/>
  <c r="A170" i="26"/>
  <c r="B169" i="26"/>
  <c r="D169" i="26"/>
  <c r="P168" i="22"/>
  <c r="O168" i="22"/>
  <c r="N168" i="22"/>
  <c r="M168" i="22"/>
  <c r="L168" i="22"/>
  <c r="J168" i="22"/>
  <c r="K168" i="22"/>
  <c r="I168" i="22"/>
  <c r="H168" i="22"/>
  <c r="G168" i="22"/>
  <c r="F168" i="22"/>
  <c r="F168" i="20"/>
  <c r="C168" i="20"/>
  <c r="B168" i="20"/>
  <c r="C168" i="22"/>
  <c r="A169" i="22"/>
  <c r="V169" i="22" s="1"/>
  <c r="E168" i="22"/>
  <c r="D168" i="22"/>
  <c r="D168" i="20"/>
  <c r="E168" i="20"/>
  <c r="A169" i="20"/>
  <c r="F170" i="29" l="1"/>
  <c r="G170" i="29"/>
  <c r="A171" i="29"/>
  <c r="H170" i="29"/>
  <c r="O170" i="29"/>
  <c r="L170" i="29"/>
  <c r="B170" i="29"/>
  <c r="K170" i="29"/>
  <c r="J170" i="29"/>
  <c r="I170" i="29"/>
  <c r="E170" i="29"/>
  <c r="N170" i="29"/>
  <c r="D170" i="29"/>
  <c r="M170" i="29"/>
  <c r="C170" i="29"/>
  <c r="S169" i="26"/>
  <c r="T169" i="26"/>
  <c r="R169" i="26"/>
  <c r="G171" i="28"/>
  <c r="F171" i="28"/>
  <c r="L171" i="28"/>
  <c r="D171" i="28"/>
  <c r="K171" i="28"/>
  <c r="C171" i="28"/>
  <c r="I171" i="28"/>
  <c r="H171" i="28"/>
  <c r="A172" i="28"/>
  <c r="M171" i="28"/>
  <c r="E171" i="28"/>
  <c r="O171" i="28"/>
  <c r="N171" i="28"/>
  <c r="J171" i="28"/>
  <c r="B171" i="28"/>
  <c r="P170" i="26"/>
  <c r="N170" i="26"/>
  <c r="O170" i="26"/>
  <c r="M170" i="26"/>
  <c r="L170" i="26"/>
  <c r="K170" i="26"/>
  <c r="H170" i="26"/>
  <c r="I170" i="26"/>
  <c r="J170" i="26"/>
  <c r="G170" i="26"/>
  <c r="R170" i="26" s="1"/>
  <c r="F170" i="26"/>
  <c r="Q170" i="26" s="1"/>
  <c r="D170" i="26"/>
  <c r="A171" i="26"/>
  <c r="B170" i="26"/>
  <c r="E170" i="26"/>
  <c r="C170" i="26"/>
  <c r="P169" i="22"/>
  <c r="O169" i="22"/>
  <c r="N169" i="22"/>
  <c r="M169" i="22"/>
  <c r="J169" i="22"/>
  <c r="L169" i="22"/>
  <c r="K169" i="22"/>
  <c r="H169" i="22"/>
  <c r="I169" i="22"/>
  <c r="G169" i="22"/>
  <c r="F169" i="22"/>
  <c r="F169" i="20"/>
  <c r="B169" i="20"/>
  <c r="C169" i="20"/>
  <c r="E169" i="22"/>
  <c r="C169" i="22"/>
  <c r="A170" i="22"/>
  <c r="V170" i="22" s="1"/>
  <c r="D169" i="22"/>
  <c r="D169" i="20"/>
  <c r="E169" i="20"/>
  <c r="A170" i="20"/>
  <c r="G171" i="29" l="1"/>
  <c r="F171" i="29"/>
  <c r="I171" i="29"/>
  <c r="A172" i="29"/>
  <c r="H171" i="29"/>
  <c r="O171" i="29"/>
  <c r="E171" i="29"/>
  <c r="N171" i="29"/>
  <c r="D171" i="29"/>
  <c r="M171" i="29"/>
  <c r="C171" i="29"/>
  <c r="L171" i="29"/>
  <c r="B171" i="29"/>
  <c r="K171" i="29"/>
  <c r="J171" i="29"/>
  <c r="T170" i="26"/>
  <c r="S170" i="26"/>
  <c r="F172" i="28"/>
  <c r="G172" i="28"/>
  <c r="H172" i="28"/>
  <c r="O172" i="28"/>
  <c r="A173" i="28"/>
  <c r="M172" i="28"/>
  <c r="E172" i="28"/>
  <c r="L172" i="28"/>
  <c r="D172" i="28"/>
  <c r="I172" i="28"/>
  <c r="N172" i="28"/>
  <c r="K172" i="28"/>
  <c r="J172" i="28"/>
  <c r="C172" i="28"/>
  <c r="B172" i="28"/>
  <c r="O171" i="26"/>
  <c r="P171" i="26"/>
  <c r="M171" i="26"/>
  <c r="N171" i="26"/>
  <c r="J171" i="26"/>
  <c r="K171" i="26"/>
  <c r="L171" i="26"/>
  <c r="H171" i="26"/>
  <c r="F171" i="26"/>
  <c r="Q171" i="26" s="1"/>
  <c r="G171" i="26"/>
  <c r="I171" i="26"/>
  <c r="C171" i="26"/>
  <c r="A172" i="26"/>
  <c r="B171" i="26"/>
  <c r="D171" i="26"/>
  <c r="E171" i="26"/>
  <c r="P170" i="22"/>
  <c r="O170" i="22"/>
  <c r="N170" i="22"/>
  <c r="M170" i="22"/>
  <c r="L170" i="22"/>
  <c r="K170" i="22"/>
  <c r="I170" i="22"/>
  <c r="G170" i="22"/>
  <c r="H170" i="22"/>
  <c r="J170" i="22"/>
  <c r="F170" i="22"/>
  <c r="F170" i="20"/>
  <c r="C170" i="20"/>
  <c r="B170" i="20"/>
  <c r="A171" i="22"/>
  <c r="V171" i="22" s="1"/>
  <c r="E170" i="22"/>
  <c r="C170" i="22"/>
  <c r="D170" i="22"/>
  <c r="D170" i="20"/>
  <c r="E170" i="20"/>
  <c r="A171" i="20"/>
  <c r="G172" i="29" l="1"/>
  <c r="F172" i="29"/>
  <c r="J172" i="29"/>
  <c r="B172" i="29"/>
  <c r="I172" i="29"/>
  <c r="N172" i="29"/>
  <c r="D172" i="29"/>
  <c r="M172" i="29"/>
  <c r="C172" i="29"/>
  <c r="L172" i="29"/>
  <c r="K172" i="29"/>
  <c r="H172" i="29"/>
  <c r="A173" i="29"/>
  <c r="O172" i="29"/>
  <c r="E172" i="29"/>
  <c r="S171" i="26"/>
  <c r="T171" i="26"/>
  <c r="R171" i="26"/>
  <c r="F173" i="28"/>
  <c r="G173" i="28"/>
  <c r="L173" i="28"/>
  <c r="D173" i="28"/>
  <c r="K173" i="28"/>
  <c r="C173" i="28"/>
  <c r="I173" i="28"/>
  <c r="H173" i="28"/>
  <c r="A174" i="28"/>
  <c r="M173" i="28"/>
  <c r="E173" i="28"/>
  <c r="O173" i="28"/>
  <c r="N173" i="28"/>
  <c r="J173" i="28"/>
  <c r="B173" i="28"/>
  <c r="P172" i="26"/>
  <c r="N172" i="26"/>
  <c r="O172" i="26"/>
  <c r="M172" i="26"/>
  <c r="J172" i="26"/>
  <c r="K172" i="26"/>
  <c r="L172" i="26"/>
  <c r="H172" i="26"/>
  <c r="I172" i="26"/>
  <c r="G172" i="26"/>
  <c r="F172" i="26"/>
  <c r="Q172" i="26" s="1"/>
  <c r="A173" i="26"/>
  <c r="B172" i="26"/>
  <c r="E172" i="26"/>
  <c r="C172" i="26"/>
  <c r="D172" i="26"/>
  <c r="P171" i="22"/>
  <c r="O171" i="22"/>
  <c r="N171" i="22"/>
  <c r="M171" i="22"/>
  <c r="L171" i="22"/>
  <c r="J171" i="22"/>
  <c r="K171" i="22"/>
  <c r="H171" i="22"/>
  <c r="G171" i="22"/>
  <c r="I171" i="22"/>
  <c r="F171" i="22"/>
  <c r="F171" i="20"/>
  <c r="B171" i="20"/>
  <c r="C171" i="20"/>
  <c r="A172" i="22"/>
  <c r="V172" i="22" s="1"/>
  <c r="E171" i="22"/>
  <c r="D171" i="22"/>
  <c r="C171" i="22"/>
  <c r="D171" i="20"/>
  <c r="E171" i="20"/>
  <c r="A172" i="20"/>
  <c r="G173" i="29" l="1"/>
  <c r="F173" i="29"/>
  <c r="K173" i="29"/>
  <c r="C173" i="29"/>
  <c r="J173" i="29"/>
  <c r="B173" i="29"/>
  <c r="I173" i="29"/>
  <c r="H173" i="29"/>
  <c r="A174" i="29"/>
  <c r="O173" i="29"/>
  <c r="E173" i="29"/>
  <c r="N173" i="29"/>
  <c r="D173" i="29"/>
  <c r="M173" i="29"/>
  <c r="L173" i="29"/>
  <c r="T172" i="26"/>
  <c r="S172" i="26"/>
  <c r="R172" i="26"/>
  <c r="G174" i="28"/>
  <c r="F174" i="28"/>
  <c r="H174" i="28"/>
  <c r="O174" i="28"/>
  <c r="A175" i="28"/>
  <c r="M174" i="28"/>
  <c r="E174" i="28"/>
  <c r="L174" i="28"/>
  <c r="D174" i="28"/>
  <c r="I174" i="28"/>
  <c r="N174" i="28"/>
  <c r="K174" i="28"/>
  <c r="J174" i="28"/>
  <c r="C174" i="28"/>
  <c r="B174" i="28"/>
  <c r="O173" i="26"/>
  <c r="P173" i="26"/>
  <c r="N173" i="26"/>
  <c r="M173" i="26"/>
  <c r="L173" i="26"/>
  <c r="J173" i="26"/>
  <c r="K173" i="26"/>
  <c r="I173" i="26"/>
  <c r="G173" i="26"/>
  <c r="H173" i="26"/>
  <c r="F173" i="26"/>
  <c r="Q173" i="26" s="1"/>
  <c r="E173" i="26"/>
  <c r="D173" i="26"/>
  <c r="A174" i="26"/>
  <c r="B173" i="26"/>
  <c r="C173" i="26"/>
  <c r="P172" i="22"/>
  <c r="N172" i="22"/>
  <c r="O172" i="22"/>
  <c r="L172" i="22"/>
  <c r="M172" i="22"/>
  <c r="J172" i="22"/>
  <c r="K172" i="22"/>
  <c r="G172" i="22"/>
  <c r="H172" i="22"/>
  <c r="I172" i="22"/>
  <c r="F172" i="22"/>
  <c r="F172" i="20"/>
  <c r="C172" i="20"/>
  <c r="B172" i="20"/>
  <c r="C172" i="22"/>
  <c r="A173" i="22"/>
  <c r="V173" i="22" s="1"/>
  <c r="E172" i="22"/>
  <c r="D172" i="22"/>
  <c r="D172" i="20"/>
  <c r="E172" i="20"/>
  <c r="A173" i="20"/>
  <c r="F174" i="29" l="1"/>
  <c r="G174" i="29"/>
  <c r="S173" i="26"/>
  <c r="L174" i="29"/>
  <c r="D174" i="29"/>
  <c r="K174" i="29"/>
  <c r="C174" i="29"/>
  <c r="A175" i="29"/>
  <c r="O174" i="29"/>
  <c r="E174" i="29"/>
  <c r="N174" i="29"/>
  <c r="B174" i="29"/>
  <c r="M174" i="29"/>
  <c r="J174" i="29"/>
  <c r="I174" i="29"/>
  <c r="H174" i="29"/>
  <c r="R173" i="26"/>
  <c r="T173" i="26"/>
  <c r="G175" i="28"/>
  <c r="F175" i="28"/>
  <c r="L175" i="28"/>
  <c r="D175" i="28"/>
  <c r="K175" i="28"/>
  <c r="C175" i="28"/>
  <c r="I175" i="28"/>
  <c r="H175" i="28"/>
  <c r="A176" i="28"/>
  <c r="M175" i="28"/>
  <c r="E175" i="28"/>
  <c r="O175" i="28"/>
  <c r="N175" i="28"/>
  <c r="J175" i="28"/>
  <c r="B175" i="28"/>
  <c r="P174" i="26"/>
  <c r="O174" i="26"/>
  <c r="N174" i="26"/>
  <c r="M174" i="26"/>
  <c r="L174" i="26"/>
  <c r="J174" i="26"/>
  <c r="K174" i="26"/>
  <c r="I174" i="26"/>
  <c r="F174" i="26"/>
  <c r="Q174" i="26" s="1"/>
  <c r="H174" i="26"/>
  <c r="G174" i="26"/>
  <c r="E174" i="26"/>
  <c r="D174" i="26"/>
  <c r="C174" i="26"/>
  <c r="A175" i="26"/>
  <c r="B174" i="26"/>
  <c r="P173" i="22"/>
  <c r="N173" i="22"/>
  <c r="O173" i="22"/>
  <c r="M173" i="22"/>
  <c r="K173" i="22"/>
  <c r="L173" i="22"/>
  <c r="J173" i="22"/>
  <c r="I173" i="22"/>
  <c r="H173" i="22"/>
  <c r="F173" i="22"/>
  <c r="G173" i="22"/>
  <c r="F173" i="20"/>
  <c r="C173" i="20"/>
  <c r="B173" i="20"/>
  <c r="E173" i="22"/>
  <c r="C173" i="22"/>
  <c r="A174" i="22"/>
  <c r="V174" i="22" s="1"/>
  <c r="D173" i="22"/>
  <c r="D173" i="20"/>
  <c r="E173" i="20"/>
  <c r="A174" i="20"/>
  <c r="F175" i="29" l="1"/>
  <c r="G175" i="29"/>
  <c r="R174" i="26"/>
  <c r="M175" i="29"/>
  <c r="E175" i="29"/>
  <c r="L175" i="29"/>
  <c r="D175" i="29"/>
  <c r="K175" i="29"/>
  <c r="J175" i="29"/>
  <c r="I175" i="29"/>
  <c r="H175" i="29"/>
  <c r="A176" i="29"/>
  <c r="O175" i="29"/>
  <c r="C175" i="29"/>
  <c r="N175" i="29"/>
  <c r="B175" i="29"/>
  <c r="S174" i="26"/>
  <c r="T174" i="26"/>
  <c r="G176" i="28"/>
  <c r="F176" i="28"/>
  <c r="H176" i="28"/>
  <c r="O176" i="28"/>
  <c r="A177" i="28"/>
  <c r="M176" i="28"/>
  <c r="E176" i="28"/>
  <c r="L176" i="28"/>
  <c r="D176" i="28"/>
  <c r="I176" i="28"/>
  <c r="B176" i="28"/>
  <c r="N176" i="28"/>
  <c r="K176" i="28"/>
  <c r="J176" i="28"/>
  <c r="C176" i="28"/>
  <c r="O175" i="26"/>
  <c r="P175" i="26"/>
  <c r="N175" i="26"/>
  <c r="M175" i="26"/>
  <c r="L175" i="26"/>
  <c r="J175" i="26"/>
  <c r="K175" i="26"/>
  <c r="I175" i="26"/>
  <c r="G175" i="26"/>
  <c r="H175" i="26"/>
  <c r="F175" i="26"/>
  <c r="Q175" i="26" s="1"/>
  <c r="E175" i="26"/>
  <c r="D175" i="26"/>
  <c r="C175" i="26"/>
  <c r="A176" i="26"/>
  <c r="B175" i="26"/>
  <c r="P174" i="22"/>
  <c r="N174" i="22"/>
  <c r="O174" i="22"/>
  <c r="L174" i="22"/>
  <c r="M174" i="22"/>
  <c r="K174" i="22"/>
  <c r="I174" i="22"/>
  <c r="G174" i="22"/>
  <c r="J174" i="22"/>
  <c r="H174" i="22"/>
  <c r="F174" i="22"/>
  <c r="F174" i="20"/>
  <c r="B174" i="20"/>
  <c r="C174" i="20"/>
  <c r="A175" i="22"/>
  <c r="V175" i="22" s="1"/>
  <c r="E174" i="22"/>
  <c r="C174" i="22"/>
  <c r="D174" i="22"/>
  <c r="D174" i="20"/>
  <c r="E174" i="20"/>
  <c r="A175" i="20"/>
  <c r="F176" i="29" l="1"/>
  <c r="G176" i="29"/>
  <c r="N176" i="29"/>
  <c r="M176" i="29"/>
  <c r="E176" i="29"/>
  <c r="H176" i="29"/>
  <c r="A177" i="29"/>
  <c r="D176" i="29"/>
  <c r="O176" i="29"/>
  <c r="C176" i="29"/>
  <c r="L176" i="29"/>
  <c r="B176" i="29"/>
  <c r="K176" i="29"/>
  <c r="J176" i="29"/>
  <c r="I176" i="29"/>
  <c r="T175" i="26"/>
  <c r="R175" i="26"/>
  <c r="S175" i="26"/>
  <c r="G177" i="28"/>
  <c r="F177" i="28"/>
  <c r="L177" i="28"/>
  <c r="D177" i="28"/>
  <c r="K177" i="28"/>
  <c r="C177" i="28"/>
  <c r="I177" i="28"/>
  <c r="H177" i="28"/>
  <c r="A178" i="28"/>
  <c r="M177" i="28"/>
  <c r="E177" i="28"/>
  <c r="B177" i="28"/>
  <c r="O177" i="28"/>
  <c r="N177" i="28"/>
  <c r="J177" i="28"/>
  <c r="P176" i="26"/>
  <c r="N176" i="26"/>
  <c r="M176" i="26"/>
  <c r="O176" i="26"/>
  <c r="K176" i="26"/>
  <c r="L176" i="26"/>
  <c r="J176" i="26"/>
  <c r="I176" i="26"/>
  <c r="G176" i="26"/>
  <c r="H176" i="26"/>
  <c r="F176" i="26"/>
  <c r="Q176" i="26" s="1"/>
  <c r="E176" i="26"/>
  <c r="D176" i="26"/>
  <c r="C176" i="26"/>
  <c r="A177" i="26"/>
  <c r="B176" i="26"/>
  <c r="O175" i="22"/>
  <c r="P175" i="22"/>
  <c r="N175" i="22"/>
  <c r="M175" i="22"/>
  <c r="L175" i="22"/>
  <c r="J175" i="22"/>
  <c r="K175" i="22"/>
  <c r="I175" i="22"/>
  <c r="G175" i="22"/>
  <c r="H175" i="22"/>
  <c r="F175" i="22"/>
  <c r="F175" i="20"/>
  <c r="B175" i="20"/>
  <c r="C175" i="20"/>
  <c r="A176" i="22"/>
  <c r="V176" i="22" s="1"/>
  <c r="E175" i="22"/>
  <c r="D175" i="22"/>
  <c r="C175" i="22"/>
  <c r="D175" i="20"/>
  <c r="E175" i="20"/>
  <c r="A176" i="20"/>
  <c r="F177" i="29" l="1"/>
  <c r="G177" i="29"/>
  <c r="S176" i="26"/>
  <c r="O177" i="29"/>
  <c r="N177" i="29"/>
  <c r="M177" i="29"/>
  <c r="C177" i="29"/>
  <c r="L177" i="29"/>
  <c r="B177" i="29"/>
  <c r="K177" i="29"/>
  <c r="J177" i="29"/>
  <c r="I177" i="29"/>
  <c r="H177" i="29"/>
  <c r="E177" i="29"/>
  <c r="A178" i="29"/>
  <c r="D177" i="29"/>
  <c r="T176" i="26"/>
  <c r="R176" i="26"/>
  <c r="G178" i="28"/>
  <c r="F178" i="28"/>
  <c r="H178" i="28"/>
  <c r="O178" i="28"/>
  <c r="A179" i="28"/>
  <c r="M178" i="28"/>
  <c r="E178" i="28"/>
  <c r="L178" i="28"/>
  <c r="D178" i="28"/>
  <c r="I178" i="28"/>
  <c r="C178" i="28"/>
  <c r="B178" i="28"/>
  <c r="N178" i="28"/>
  <c r="K178" i="28"/>
  <c r="J178" i="28"/>
  <c r="P177" i="26"/>
  <c r="N177" i="26"/>
  <c r="O177" i="26"/>
  <c r="M177" i="26"/>
  <c r="K177" i="26"/>
  <c r="L177" i="26"/>
  <c r="J177" i="26"/>
  <c r="S177" i="26" s="1"/>
  <c r="I177" i="26"/>
  <c r="H177" i="26"/>
  <c r="F177" i="26"/>
  <c r="Q177" i="26" s="1"/>
  <c r="G177" i="26"/>
  <c r="R177" i="26" s="1"/>
  <c r="A178" i="26"/>
  <c r="E177" i="26"/>
  <c r="D177" i="26"/>
  <c r="C177" i="26"/>
  <c r="B177" i="26"/>
  <c r="P176" i="22"/>
  <c r="O176" i="22"/>
  <c r="M176" i="22"/>
  <c r="L176" i="22"/>
  <c r="N176" i="22"/>
  <c r="J176" i="22"/>
  <c r="K176" i="22"/>
  <c r="I176" i="22"/>
  <c r="H176" i="22"/>
  <c r="G176" i="22"/>
  <c r="F176" i="22"/>
  <c r="F176" i="20"/>
  <c r="C176" i="20"/>
  <c r="B176" i="20"/>
  <c r="C176" i="22"/>
  <c r="A177" i="22"/>
  <c r="V177" i="22" s="1"/>
  <c r="E176" i="22"/>
  <c r="D176" i="22"/>
  <c r="D176" i="20"/>
  <c r="E176" i="20"/>
  <c r="A177" i="20"/>
  <c r="F178" i="29" l="1"/>
  <c r="G178" i="29"/>
  <c r="A179" i="29"/>
  <c r="H178" i="29"/>
  <c r="O178" i="29"/>
  <c r="J178" i="29"/>
  <c r="I178" i="29"/>
  <c r="E178" i="29"/>
  <c r="N178" i="29"/>
  <c r="D178" i="29"/>
  <c r="M178" i="29"/>
  <c r="C178" i="29"/>
  <c r="L178" i="29"/>
  <c r="B178" i="29"/>
  <c r="K178" i="29"/>
  <c r="T177" i="26"/>
  <c r="G179" i="28"/>
  <c r="F179" i="28"/>
  <c r="L179" i="28"/>
  <c r="D179" i="28"/>
  <c r="K179" i="28"/>
  <c r="C179" i="28"/>
  <c r="I179" i="28"/>
  <c r="H179" i="28"/>
  <c r="A180" i="28"/>
  <c r="M179" i="28"/>
  <c r="E179" i="28"/>
  <c r="B179" i="28"/>
  <c r="O179" i="28"/>
  <c r="N179" i="28"/>
  <c r="J179" i="28"/>
  <c r="P178" i="26"/>
  <c r="N178" i="26"/>
  <c r="O178" i="26"/>
  <c r="L178" i="26"/>
  <c r="M178" i="26"/>
  <c r="K178" i="26"/>
  <c r="J178" i="26"/>
  <c r="H178" i="26"/>
  <c r="I178" i="26"/>
  <c r="F178" i="26"/>
  <c r="Q178" i="26" s="1"/>
  <c r="G178" i="26"/>
  <c r="E178" i="26"/>
  <c r="D178" i="26"/>
  <c r="A179" i="26"/>
  <c r="B178" i="26"/>
  <c r="C178" i="26"/>
  <c r="P177" i="22"/>
  <c r="O177" i="22"/>
  <c r="M177" i="22"/>
  <c r="J177" i="22"/>
  <c r="N177" i="22"/>
  <c r="K177" i="22"/>
  <c r="L177" i="22"/>
  <c r="H177" i="22"/>
  <c r="I177" i="22"/>
  <c r="G177" i="22"/>
  <c r="F177" i="22"/>
  <c r="F177" i="20"/>
  <c r="C177" i="20"/>
  <c r="B177" i="20"/>
  <c r="E177" i="22"/>
  <c r="C177" i="22"/>
  <c r="A178" i="22"/>
  <c r="V178" i="22" s="1"/>
  <c r="D177" i="22"/>
  <c r="D177" i="20"/>
  <c r="E177" i="20"/>
  <c r="A178" i="20"/>
  <c r="G179" i="29" l="1"/>
  <c r="F179" i="29"/>
  <c r="I179" i="29"/>
  <c r="A180" i="29"/>
  <c r="H179" i="29"/>
  <c r="O179" i="29"/>
  <c r="E179" i="29"/>
  <c r="N179" i="29"/>
  <c r="D179" i="29"/>
  <c r="M179" i="29"/>
  <c r="C179" i="29"/>
  <c r="L179" i="29"/>
  <c r="B179" i="29"/>
  <c r="K179" i="29"/>
  <c r="J179" i="29"/>
  <c r="R178" i="26"/>
  <c r="S178" i="26"/>
  <c r="T178" i="26"/>
  <c r="F180" i="28"/>
  <c r="G180" i="28"/>
  <c r="H180" i="28"/>
  <c r="O180" i="28"/>
  <c r="A181" i="28"/>
  <c r="M180" i="28"/>
  <c r="E180" i="28"/>
  <c r="L180" i="28"/>
  <c r="D180" i="28"/>
  <c r="I180" i="28"/>
  <c r="C180" i="28"/>
  <c r="B180" i="28"/>
  <c r="N180" i="28"/>
  <c r="K180" i="28"/>
  <c r="J180" i="28"/>
  <c r="O179" i="26"/>
  <c r="P179" i="26"/>
  <c r="M179" i="26"/>
  <c r="N179" i="26"/>
  <c r="J179" i="26"/>
  <c r="L179" i="26"/>
  <c r="K179" i="26"/>
  <c r="H179" i="26"/>
  <c r="G179" i="26"/>
  <c r="I179" i="26"/>
  <c r="F179" i="26"/>
  <c r="Q179" i="26" s="1"/>
  <c r="D179" i="26"/>
  <c r="C179" i="26"/>
  <c r="E179" i="26"/>
  <c r="A180" i="26"/>
  <c r="B179" i="26"/>
  <c r="P178" i="22"/>
  <c r="O178" i="22"/>
  <c r="N178" i="22"/>
  <c r="L178" i="22"/>
  <c r="K178" i="22"/>
  <c r="I178" i="22"/>
  <c r="M178" i="22"/>
  <c r="J178" i="22"/>
  <c r="H178" i="22"/>
  <c r="G178" i="22"/>
  <c r="F178" i="22"/>
  <c r="F178" i="20"/>
  <c r="B178" i="20"/>
  <c r="C178" i="20"/>
  <c r="A179" i="22"/>
  <c r="V179" i="22" s="1"/>
  <c r="D178" i="22"/>
  <c r="E178" i="22"/>
  <c r="C178" i="22"/>
  <c r="D178" i="20"/>
  <c r="E178" i="20"/>
  <c r="A179" i="20"/>
  <c r="G180" i="29" l="1"/>
  <c r="F180" i="29"/>
  <c r="J180" i="29"/>
  <c r="B180" i="29"/>
  <c r="I180" i="29"/>
  <c r="L180" i="29"/>
  <c r="K180" i="29"/>
  <c r="H180" i="29"/>
  <c r="A181" i="29"/>
  <c r="O180" i="29"/>
  <c r="E180" i="29"/>
  <c r="N180" i="29"/>
  <c r="D180" i="29"/>
  <c r="M180" i="29"/>
  <c r="C180" i="29"/>
  <c r="R179" i="26"/>
  <c r="T179" i="26"/>
  <c r="S179" i="26"/>
  <c r="F181" i="28"/>
  <c r="G181" i="28"/>
  <c r="L181" i="28"/>
  <c r="D181" i="28"/>
  <c r="K181" i="28"/>
  <c r="C181" i="28"/>
  <c r="I181" i="28"/>
  <c r="H181" i="28"/>
  <c r="A182" i="28"/>
  <c r="M181" i="28"/>
  <c r="E181" i="28"/>
  <c r="B181" i="28"/>
  <c r="O181" i="28"/>
  <c r="N181" i="28"/>
  <c r="J181" i="28"/>
  <c r="P180" i="26"/>
  <c r="O180" i="26"/>
  <c r="N180" i="26"/>
  <c r="M180" i="26"/>
  <c r="J180" i="26"/>
  <c r="L180" i="26"/>
  <c r="K180" i="26"/>
  <c r="H180" i="26"/>
  <c r="I180" i="26"/>
  <c r="G180" i="26"/>
  <c r="F180" i="26"/>
  <c r="Q180" i="26" s="1"/>
  <c r="E180" i="26"/>
  <c r="C180" i="26"/>
  <c r="A181" i="26"/>
  <c r="B180" i="26"/>
  <c r="D180" i="26"/>
  <c r="P179" i="22"/>
  <c r="N179" i="22"/>
  <c r="M179" i="22"/>
  <c r="O179" i="22"/>
  <c r="L179" i="22"/>
  <c r="J179" i="22"/>
  <c r="K179" i="22"/>
  <c r="H179" i="22"/>
  <c r="I179" i="22"/>
  <c r="G179" i="22"/>
  <c r="F179" i="22"/>
  <c r="F179" i="20"/>
  <c r="B179" i="20"/>
  <c r="C179" i="20"/>
  <c r="D179" i="22"/>
  <c r="C179" i="22"/>
  <c r="E179" i="22"/>
  <c r="A180" i="22"/>
  <c r="V180" i="22" s="1"/>
  <c r="D179" i="20"/>
  <c r="E179" i="20"/>
  <c r="A180" i="20"/>
  <c r="G181" i="29" l="1"/>
  <c r="F181" i="29"/>
  <c r="K181" i="29"/>
  <c r="C181" i="29"/>
  <c r="J181" i="29"/>
  <c r="B181" i="29"/>
  <c r="A182" i="29"/>
  <c r="O181" i="29"/>
  <c r="E181" i="29"/>
  <c r="N181" i="29"/>
  <c r="D181" i="29"/>
  <c r="M181" i="29"/>
  <c r="L181" i="29"/>
  <c r="I181" i="29"/>
  <c r="H181" i="29"/>
  <c r="T180" i="26"/>
  <c r="S180" i="26"/>
  <c r="R180" i="26"/>
  <c r="F182" i="28"/>
  <c r="G182" i="28"/>
  <c r="H182" i="28"/>
  <c r="O182" i="28"/>
  <c r="A183" i="28"/>
  <c r="M182" i="28"/>
  <c r="E182" i="28"/>
  <c r="L182" i="28"/>
  <c r="D182" i="28"/>
  <c r="I182" i="28"/>
  <c r="J182" i="28"/>
  <c r="C182" i="28"/>
  <c r="B182" i="28"/>
  <c r="N182" i="28"/>
  <c r="K182" i="28"/>
  <c r="O181" i="26"/>
  <c r="N181" i="26"/>
  <c r="P181" i="26"/>
  <c r="M181" i="26"/>
  <c r="K181" i="26"/>
  <c r="J181" i="26"/>
  <c r="I181" i="26"/>
  <c r="G181" i="26"/>
  <c r="H181" i="26"/>
  <c r="L181" i="26"/>
  <c r="F181" i="26"/>
  <c r="Q181" i="26" s="1"/>
  <c r="D181" i="26"/>
  <c r="A182" i="26"/>
  <c r="B181" i="26"/>
  <c r="E181" i="26"/>
  <c r="C181" i="26"/>
  <c r="P180" i="22"/>
  <c r="O180" i="22"/>
  <c r="N180" i="22"/>
  <c r="L180" i="22"/>
  <c r="M180" i="22"/>
  <c r="G180" i="22"/>
  <c r="K180" i="22"/>
  <c r="H180" i="22"/>
  <c r="I180" i="22"/>
  <c r="J180" i="22"/>
  <c r="F180" i="22"/>
  <c r="F180" i="20"/>
  <c r="C180" i="20"/>
  <c r="B180" i="20"/>
  <c r="E180" i="22"/>
  <c r="C180" i="22"/>
  <c r="A181" i="22"/>
  <c r="V181" i="22" s="1"/>
  <c r="D180" i="22"/>
  <c r="D180" i="20"/>
  <c r="E180" i="20"/>
  <c r="A181" i="20"/>
  <c r="F182" i="29" l="1"/>
  <c r="G182" i="29"/>
  <c r="L182" i="29"/>
  <c r="D182" i="29"/>
  <c r="K182" i="29"/>
  <c r="C182" i="29"/>
  <c r="N182" i="29"/>
  <c r="B182" i="29"/>
  <c r="M182" i="29"/>
  <c r="J182" i="29"/>
  <c r="I182" i="29"/>
  <c r="H182" i="29"/>
  <c r="A183" i="29"/>
  <c r="O182" i="29"/>
  <c r="E182" i="29"/>
  <c r="T181" i="26"/>
  <c r="S181" i="26"/>
  <c r="R181" i="26"/>
  <c r="G183" i="28"/>
  <c r="F183" i="28"/>
  <c r="L183" i="28"/>
  <c r="D183" i="28"/>
  <c r="K183" i="28"/>
  <c r="C183" i="28"/>
  <c r="I183" i="28"/>
  <c r="H183" i="28"/>
  <c r="A184" i="28"/>
  <c r="M183" i="28"/>
  <c r="E183" i="28"/>
  <c r="J183" i="28"/>
  <c r="B183" i="28"/>
  <c r="O183" i="28"/>
  <c r="N183" i="28"/>
  <c r="P182" i="26"/>
  <c r="N182" i="26"/>
  <c r="O182" i="26"/>
  <c r="L182" i="26"/>
  <c r="M182" i="26"/>
  <c r="K182" i="26"/>
  <c r="J182" i="26"/>
  <c r="I182" i="26"/>
  <c r="F182" i="26"/>
  <c r="Q182" i="26" s="1"/>
  <c r="G182" i="26"/>
  <c r="H182" i="26"/>
  <c r="C182" i="26"/>
  <c r="D182" i="26"/>
  <c r="E182" i="26"/>
  <c r="A183" i="26"/>
  <c r="B182" i="26"/>
  <c r="P181" i="22"/>
  <c r="O181" i="22"/>
  <c r="N181" i="22"/>
  <c r="M181" i="22"/>
  <c r="L181" i="22"/>
  <c r="K181" i="22"/>
  <c r="J181" i="22"/>
  <c r="H181" i="22"/>
  <c r="I181" i="22"/>
  <c r="G181" i="22"/>
  <c r="F181" i="22"/>
  <c r="F181" i="20"/>
  <c r="C181" i="20"/>
  <c r="B181" i="20"/>
  <c r="D181" i="22"/>
  <c r="A182" i="22"/>
  <c r="V182" i="22" s="1"/>
  <c r="E181" i="22"/>
  <c r="C181" i="22"/>
  <c r="D181" i="20"/>
  <c r="E181" i="20"/>
  <c r="A182" i="20"/>
  <c r="F183" i="29" l="1"/>
  <c r="G183" i="29"/>
  <c r="M183" i="29"/>
  <c r="E183" i="29"/>
  <c r="L183" i="29"/>
  <c r="D183" i="29"/>
  <c r="I183" i="29"/>
  <c r="H183" i="29"/>
  <c r="A184" i="29"/>
  <c r="O183" i="29"/>
  <c r="C183" i="29"/>
  <c r="N183" i="29"/>
  <c r="B183" i="29"/>
  <c r="K183" i="29"/>
  <c r="J183" i="29"/>
  <c r="S182" i="26"/>
  <c r="T182" i="26"/>
  <c r="R182" i="26"/>
  <c r="G184" i="28"/>
  <c r="F184" i="28"/>
  <c r="H184" i="28"/>
  <c r="O184" i="28"/>
  <c r="A185" i="28"/>
  <c r="M184" i="28"/>
  <c r="E184" i="28"/>
  <c r="L184" i="28"/>
  <c r="D184" i="28"/>
  <c r="I184" i="28"/>
  <c r="K184" i="28"/>
  <c r="J184" i="28"/>
  <c r="C184" i="28"/>
  <c r="B184" i="28"/>
  <c r="N184" i="28"/>
  <c r="O183" i="26"/>
  <c r="P183" i="26"/>
  <c r="N183" i="26"/>
  <c r="M183" i="26"/>
  <c r="L183" i="26"/>
  <c r="J183" i="26"/>
  <c r="K183" i="26"/>
  <c r="I183" i="26"/>
  <c r="G183" i="26"/>
  <c r="H183" i="26"/>
  <c r="F183" i="26"/>
  <c r="Q183" i="26" s="1"/>
  <c r="A184" i="26"/>
  <c r="B183" i="26"/>
  <c r="C183" i="26"/>
  <c r="E183" i="26"/>
  <c r="D183" i="26"/>
  <c r="P182" i="22"/>
  <c r="O182" i="22"/>
  <c r="N182" i="22"/>
  <c r="M182" i="22"/>
  <c r="L182" i="22"/>
  <c r="K182" i="22"/>
  <c r="I182" i="22"/>
  <c r="J182" i="22"/>
  <c r="G182" i="22"/>
  <c r="H182" i="22"/>
  <c r="F182" i="22"/>
  <c r="F182" i="20"/>
  <c r="B182" i="20"/>
  <c r="C182" i="20"/>
  <c r="A183" i="22"/>
  <c r="V183" i="22" s="1"/>
  <c r="D182" i="22"/>
  <c r="E182" i="22"/>
  <c r="C182" i="22"/>
  <c r="D182" i="20"/>
  <c r="E182" i="20"/>
  <c r="A183" i="20"/>
  <c r="F184" i="29" l="1"/>
  <c r="G184" i="29"/>
  <c r="N184" i="29"/>
  <c r="M184" i="29"/>
  <c r="E184" i="29"/>
  <c r="A185" i="29"/>
  <c r="D184" i="29"/>
  <c r="O184" i="29"/>
  <c r="C184" i="29"/>
  <c r="L184" i="29"/>
  <c r="B184" i="29"/>
  <c r="K184" i="29"/>
  <c r="J184" i="29"/>
  <c r="I184" i="29"/>
  <c r="H184" i="29"/>
  <c r="T183" i="26"/>
  <c r="R183" i="26"/>
  <c r="S183" i="26"/>
  <c r="G185" i="28"/>
  <c r="F185" i="28"/>
  <c r="L185" i="28"/>
  <c r="D185" i="28"/>
  <c r="K185" i="28"/>
  <c r="C185" i="28"/>
  <c r="I185" i="28"/>
  <c r="H185" i="28"/>
  <c r="A186" i="28"/>
  <c r="M185" i="28"/>
  <c r="E185" i="28"/>
  <c r="N185" i="28"/>
  <c r="J185" i="28"/>
  <c r="B185" i="28"/>
  <c r="O185" i="28"/>
  <c r="P184" i="26"/>
  <c r="O184" i="26"/>
  <c r="M184" i="26"/>
  <c r="N184" i="26"/>
  <c r="K184" i="26"/>
  <c r="L184" i="26"/>
  <c r="J184" i="26"/>
  <c r="I184" i="26"/>
  <c r="G184" i="26"/>
  <c r="F184" i="26"/>
  <c r="Q184" i="26" s="1"/>
  <c r="H184" i="26"/>
  <c r="A185" i="26"/>
  <c r="B184" i="26"/>
  <c r="E184" i="26"/>
  <c r="D184" i="26"/>
  <c r="C184" i="26"/>
  <c r="P183" i="22"/>
  <c r="O183" i="22"/>
  <c r="N183" i="22"/>
  <c r="M183" i="22"/>
  <c r="L183" i="22"/>
  <c r="K183" i="22"/>
  <c r="J183" i="22"/>
  <c r="I183" i="22"/>
  <c r="G183" i="22"/>
  <c r="H183" i="22"/>
  <c r="F183" i="22"/>
  <c r="F183" i="20"/>
  <c r="B183" i="20"/>
  <c r="C183" i="20"/>
  <c r="D183" i="22"/>
  <c r="A184" i="22"/>
  <c r="V184" i="22" s="1"/>
  <c r="E183" i="22"/>
  <c r="C183" i="22"/>
  <c r="D183" i="20"/>
  <c r="E183" i="20"/>
  <c r="A184" i="20"/>
  <c r="F185" i="29" l="1"/>
  <c r="G185" i="29"/>
  <c r="O185" i="29"/>
  <c r="N185" i="29"/>
  <c r="K185" i="29"/>
  <c r="J185" i="29"/>
  <c r="I185" i="29"/>
  <c r="H185" i="29"/>
  <c r="E185" i="29"/>
  <c r="A186" i="29"/>
  <c r="D185" i="29"/>
  <c r="M185" i="29"/>
  <c r="C185" i="29"/>
  <c r="L185" i="29"/>
  <c r="B185" i="29"/>
  <c r="T184" i="26"/>
  <c r="S184" i="26"/>
  <c r="R184" i="26"/>
  <c r="G186" i="28"/>
  <c r="F186" i="28"/>
  <c r="H186" i="28"/>
  <c r="O186" i="28"/>
  <c r="A187" i="28"/>
  <c r="M186" i="28"/>
  <c r="E186" i="28"/>
  <c r="L186" i="28"/>
  <c r="D186" i="28"/>
  <c r="I186" i="28"/>
  <c r="N186" i="28"/>
  <c r="K186" i="28"/>
  <c r="J186" i="28"/>
  <c r="C186" i="28"/>
  <c r="B186" i="28"/>
  <c r="O185" i="26"/>
  <c r="P185" i="26"/>
  <c r="N185" i="26"/>
  <c r="K185" i="26"/>
  <c r="M185" i="26"/>
  <c r="L185" i="26"/>
  <c r="J185" i="26"/>
  <c r="I185" i="26"/>
  <c r="G185" i="26"/>
  <c r="F185" i="26"/>
  <c r="Q185" i="26" s="1"/>
  <c r="H185" i="26"/>
  <c r="E185" i="26"/>
  <c r="D185" i="26"/>
  <c r="C185" i="26"/>
  <c r="A186" i="26"/>
  <c r="B185" i="26"/>
  <c r="P184" i="22"/>
  <c r="O184" i="22"/>
  <c r="N184" i="22"/>
  <c r="M184" i="22"/>
  <c r="L184" i="22"/>
  <c r="J184" i="22"/>
  <c r="K184" i="22"/>
  <c r="I184" i="22"/>
  <c r="G184" i="22"/>
  <c r="H184" i="22"/>
  <c r="F184" i="22"/>
  <c r="F184" i="20"/>
  <c r="B184" i="20"/>
  <c r="C184" i="20"/>
  <c r="A185" i="22"/>
  <c r="V185" i="22" s="1"/>
  <c r="D184" i="22"/>
  <c r="E184" i="22"/>
  <c r="C184" i="22"/>
  <c r="D184" i="20"/>
  <c r="E184" i="20"/>
  <c r="A185" i="20"/>
  <c r="F186" i="29" l="1"/>
  <c r="G186" i="29"/>
  <c r="A187" i="29"/>
  <c r="H186" i="29"/>
  <c r="O186" i="29"/>
  <c r="E186" i="29"/>
  <c r="N186" i="29"/>
  <c r="D186" i="29"/>
  <c r="M186" i="29"/>
  <c r="C186" i="29"/>
  <c r="L186" i="29"/>
  <c r="B186" i="29"/>
  <c r="K186" i="29"/>
  <c r="J186" i="29"/>
  <c r="I186" i="29"/>
  <c r="S185" i="26"/>
  <c r="T185" i="26"/>
  <c r="R185" i="26"/>
  <c r="G187" i="28"/>
  <c r="F187" i="28"/>
  <c r="L187" i="28"/>
  <c r="D187" i="28"/>
  <c r="K187" i="28"/>
  <c r="C187" i="28"/>
  <c r="I187" i="28"/>
  <c r="H187" i="28"/>
  <c r="A188" i="28"/>
  <c r="M187" i="28"/>
  <c r="E187" i="28"/>
  <c r="O187" i="28"/>
  <c r="N187" i="28"/>
  <c r="J187" i="28"/>
  <c r="B187" i="28"/>
  <c r="P186" i="26"/>
  <c r="N186" i="26"/>
  <c r="O186" i="26"/>
  <c r="M186" i="26"/>
  <c r="L186" i="26"/>
  <c r="K186" i="26"/>
  <c r="J186" i="26"/>
  <c r="H186" i="26"/>
  <c r="I186" i="26"/>
  <c r="G186" i="26"/>
  <c r="F186" i="26"/>
  <c r="Q186" i="26" s="1"/>
  <c r="E186" i="26"/>
  <c r="D186" i="26"/>
  <c r="C186" i="26"/>
  <c r="A187" i="26"/>
  <c r="B186" i="26"/>
  <c r="P185" i="22"/>
  <c r="O185" i="22"/>
  <c r="N185" i="22"/>
  <c r="M185" i="22"/>
  <c r="J185" i="22"/>
  <c r="L185" i="22"/>
  <c r="K185" i="22"/>
  <c r="H185" i="22"/>
  <c r="I185" i="22"/>
  <c r="G185" i="22"/>
  <c r="F185" i="22"/>
  <c r="F185" i="20"/>
  <c r="C185" i="20"/>
  <c r="B185" i="20"/>
  <c r="D185" i="22"/>
  <c r="A186" i="22"/>
  <c r="V186" i="22" s="1"/>
  <c r="E185" i="22"/>
  <c r="C185" i="22"/>
  <c r="D185" i="20"/>
  <c r="E185" i="20"/>
  <c r="A186" i="20"/>
  <c r="G187" i="29" l="1"/>
  <c r="F187" i="29"/>
  <c r="I187" i="29"/>
  <c r="A188" i="29"/>
  <c r="H187" i="29"/>
  <c r="M187" i="29"/>
  <c r="C187" i="29"/>
  <c r="L187" i="29"/>
  <c r="B187" i="29"/>
  <c r="K187" i="29"/>
  <c r="J187" i="29"/>
  <c r="O187" i="29"/>
  <c r="E187" i="29"/>
  <c r="N187" i="29"/>
  <c r="D187" i="29"/>
  <c r="R186" i="26"/>
  <c r="T186" i="26"/>
  <c r="S186" i="26"/>
  <c r="F188" i="28"/>
  <c r="G188" i="28"/>
  <c r="H188" i="28"/>
  <c r="O188" i="28"/>
  <c r="A189" i="28"/>
  <c r="M188" i="28"/>
  <c r="E188" i="28"/>
  <c r="L188" i="28"/>
  <c r="D188" i="28"/>
  <c r="I188" i="28"/>
  <c r="N188" i="28"/>
  <c r="K188" i="28"/>
  <c r="J188" i="28"/>
  <c r="C188" i="28"/>
  <c r="B188" i="28"/>
  <c r="O187" i="26"/>
  <c r="P187" i="26"/>
  <c r="N187" i="26"/>
  <c r="M187" i="26"/>
  <c r="L187" i="26"/>
  <c r="J187" i="26"/>
  <c r="K187" i="26"/>
  <c r="H187" i="26"/>
  <c r="G187" i="26"/>
  <c r="I187" i="26"/>
  <c r="F187" i="26"/>
  <c r="Q187" i="26" s="1"/>
  <c r="D187" i="26"/>
  <c r="C187" i="26"/>
  <c r="E187" i="26"/>
  <c r="A188" i="26"/>
  <c r="B187" i="26"/>
  <c r="P186" i="22"/>
  <c r="N186" i="22"/>
  <c r="O186" i="22"/>
  <c r="L186" i="22"/>
  <c r="M186" i="22"/>
  <c r="K186" i="22"/>
  <c r="J186" i="22"/>
  <c r="I186" i="22"/>
  <c r="G186" i="22"/>
  <c r="H186" i="22"/>
  <c r="F186" i="22"/>
  <c r="F186" i="20"/>
  <c r="C186" i="20"/>
  <c r="B186" i="20"/>
  <c r="D186" i="22"/>
  <c r="E186" i="22"/>
  <c r="C186" i="22"/>
  <c r="A187" i="22"/>
  <c r="V187" i="22" s="1"/>
  <c r="D186" i="20"/>
  <c r="E186" i="20"/>
  <c r="A187" i="20"/>
  <c r="G188" i="29" l="1"/>
  <c r="F188" i="29"/>
  <c r="J188" i="29"/>
  <c r="B188" i="29"/>
  <c r="I188" i="29"/>
  <c r="H188" i="29"/>
  <c r="A189" i="29"/>
  <c r="O188" i="29"/>
  <c r="E188" i="29"/>
  <c r="N188" i="29"/>
  <c r="D188" i="29"/>
  <c r="M188" i="29"/>
  <c r="C188" i="29"/>
  <c r="L188" i="29"/>
  <c r="K188" i="29"/>
  <c r="R187" i="26"/>
  <c r="S187" i="26"/>
  <c r="T187" i="26"/>
  <c r="F189" i="28"/>
  <c r="G189" i="28"/>
  <c r="L189" i="28"/>
  <c r="D189" i="28"/>
  <c r="K189" i="28"/>
  <c r="C189" i="28"/>
  <c r="J189" i="28"/>
  <c r="I189" i="28"/>
  <c r="H189" i="28"/>
  <c r="O189" i="28"/>
  <c r="A190" i="28"/>
  <c r="M189" i="28"/>
  <c r="E189" i="28"/>
  <c r="N189" i="28"/>
  <c r="B189" i="28"/>
  <c r="P188" i="26"/>
  <c r="N188" i="26"/>
  <c r="O188" i="26"/>
  <c r="M188" i="26"/>
  <c r="L188" i="26"/>
  <c r="J188" i="26"/>
  <c r="K188" i="26"/>
  <c r="H188" i="26"/>
  <c r="I188" i="26"/>
  <c r="F188" i="26"/>
  <c r="Q188" i="26" s="1"/>
  <c r="G188" i="26"/>
  <c r="E188" i="26"/>
  <c r="C188" i="26"/>
  <c r="A189" i="26"/>
  <c r="B188" i="26"/>
  <c r="D188" i="26"/>
  <c r="P187" i="22"/>
  <c r="O187" i="22"/>
  <c r="N187" i="22"/>
  <c r="M187" i="22"/>
  <c r="L187" i="22"/>
  <c r="K187" i="22"/>
  <c r="J187" i="22"/>
  <c r="I187" i="22"/>
  <c r="H187" i="22"/>
  <c r="G187" i="22"/>
  <c r="F187" i="22"/>
  <c r="F187" i="20"/>
  <c r="C187" i="20"/>
  <c r="B187" i="20"/>
  <c r="D187" i="22"/>
  <c r="A188" i="22"/>
  <c r="V188" i="22" s="1"/>
  <c r="C187" i="22"/>
  <c r="E187" i="22"/>
  <c r="D187" i="20"/>
  <c r="E187" i="20"/>
  <c r="A188" i="20"/>
  <c r="G189" i="29" l="1"/>
  <c r="F189" i="29"/>
  <c r="S188" i="26"/>
  <c r="R188" i="26"/>
  <c r="K189" i="29"/>
  <c r="C189" i="29"/>
  <c r="J189" i="29"/>
  <c r="B189" i="29"/>
  <c r="O189" i="29"/>
  <c r="E189" i="29"/>
  <c r="N189" i="29"/>
  <c r="D189" i="29"/>
  <c r="M189" i="29"/>
  <c r="L189" i="29"/>
  <c r="I189" i="29"/>
  <c r="H189" i="29"/>
  <c r="A190" i="29"/>
  <c r="T188" i="26"/>
  <c r="G190" i="28"/>
  <c r="F190" i="28"/>
  <c r="H190" i="28"/>
  <c r="O190" i="28"/>
  <c r="N190" i="28"/>
  <c r="A191" i="28"/>
  <c r="M190" i="28"/>
  <c r="E190" i="28"/>
  <c r="L190" i="28"/>
  <c r="D190" i="28"/>
  <c r="K190" i="28"/>
  <c r="C190" i="28"/>
  <c r="I190" i="28"/>
  <c r="J190" i="28"/>
  <c r="B190" i="28"/>
  <c r="O189" i="26"/>
  <c r="P189" i="26"/>
  <c r="N189" i="26"/>
  <c r="L189" i="26"/>
  <c r="M189" i="26"/>
  <c r="J189" i="26"/>
  <c r="I189" i="26"/>
  <c r="G189" i="26"/>
  <c r="K189" i="26"/>
  <c r="H189" i="26"/>
  <c r="F189" i="26"/>
  <c r="Q189" i="26" s="1"/>
  <c r="D189" i="26"/>
  <c r="A190" i="26"/>
  <c r="B189" i="26"/>
  <c r="E189" i="26"/>
  <c r="C189" i="26"/>
  <c r="P188" i="22"/>
  <c r="O188" i="22"/>
  <c r="N188" i="22"/>
  <c r="L188" i="22"/>
  <c r="M188" i="22"/>
  <c r="K188" i="22"/>
  <c r="J188" i="22"/>
  <c r="G188" i="22"/>
  <c r="I188" i="22"/>
  <c r="H188" i="22"/>
  <c r="F188" i="22"/>
  <c r="F188" i="20"/>
  <c r="C188" i="20"/>
  <c r="B188" i="20"/>
  <c r="E188" i="22"/>
  <c r="C188" i="22"/>
  <c r="A189" i="22"/>
  <c r="V189" i="22" s="1"/>
  <c r="D188" i="22"/>
  <c r="D188" i="20"/>
  <c r="E188" i="20"/>
  <c r="A189" i="20"/>
  <c r="F190" i="29" l="1"/>
  <c r="G190" i="29"/>
  <c r="T189" i="26"/>
  <c r="L190" i="29"/>
  <c r="D190" i="29"/>
  <c r="K190" i="29"/>
  <c r="C190" i="29"/>
  <c r="J190" i="29"/>
  <c r="I190" i="29"/>
  <c r="H190" i="29"/>
  <c r="A191" i="29"/>
  <c r="O190" i="29"/>
  <c r="E190" i="29"/>
  <c r="N190" i="29"/>
  <c r="B190" i="29"/>
  <c r="M190" i="29"/>
  <c r="S189" i="26"/>
  <c r="R189" i="26"/>
  <c r="G191" i="28"/>
  <c r="F191" i="28"/>
  <c r="L191" i="28"/>
  <c r="D191" i="28"/>
  <c r="K191" i="28"/>
  <c r="C191" i="28"/>
  <c r="J191" i="28"/>
  <c r="B191" i="28"/>
  <c r="I191" i="28"/>
  <c r="H191" i="28"/>
  <c r="O191" i="28"/>
  <c r="A192" i="28"/>
  <c r="M191" i="28"/>
  <c r="E191" i="28"/>
  <c r="N191" i="28"/>
  <c r="P190" i="26"/>
  <c r="N190" i="26"/>
  <c r="O190" i="26"/>
  <c r="L190" i="26"/>
  <c r="M190" i="26"/>
  <c r="K190" i="26"/>
  <c r="J190" i="26"/>
  <c r="I190" i="26"/>
  <c r="H190" i="26"/>
  <c r="F190" i="26"/>
  <c r="Q190" i="26" s="1"/>
  <c r="G190" i="26"/>
  <c r="R190" i="26" s="1"/>
  <c r="C190" i="26"/>
  <c r="D190" i="26"/>
  <c r="E190" i="26"/>
  <c r="B190" i="26"/>
  <c r="A191" i="26"/>
  <c r="P189" i="22"/>
  <c r="N189" i="22"/>
  <c r="O189" i="22"/>
  <c r="M189" i="22"/>
  <c r="K189" i="22"/>
  <c r="L189" i="22"/>
  <c r="J189" i="22"/>
  <c r="G189" i="22"/>
  <c r="H189" i="22"/>
  <c r="I189" i="22"/>
  <c r="F189" i="22"/>
  <c r="F189" i="20"/>
  <c r="B189" i="20"/>
  <c r="C189" i="20"/>
  <c r="D189" i="22"/>
  <c r="C189" i="22"/>
  <c r="E189" i="22"/>
  <c r="A190" i="22"/>
  <c r="V190" i="22" s="1"/>
  <c r="D189" i="20"/>
  <c r="E189" i="20"/>
  <c r="A190" i="20"/>
  <c r="F191" i="29" l="1"/>
  <c r="G191" i="29"/>
  <c r="M191" i="29"/>
  <c r="E191" i="29"/>
  <c r="L191" i="29"/>
  <c r="D191" i="29"/>
  <c r="A192" i="29"/>
  <c r="O191" i="29"/>
  <c r="C191" i="29"/>
  <c r="N191" i="29"/>
  <c r="B191" i="29"/>
  <c r="K191" i="29"/>
  <c r="J191" i="29"/>
  <c r="I191" i="29"/>
  <c r="H191" i="29"/>
  <c r="S190" i="26"/>
  <c r="T190" i="26"/>
  <c r="G192" i="28"/>
  <c r="F192" i="28"/>
  <c r="H192" i="28"/>
  <c r="O192" i="28"/>
  <c r="N192" i="28"/>
  <c r="A193" i="28"/>
  <c r="M192" i="28"/>
  <c r="E192" i="28"/>
  <c r="L192" i="28"/>
  <c r="D192" i="28"/>
  <c r="K192" i="28"/>
  <c r="C192" i="28"/>
  <c r="I192" i="28"/>
  <c r="J192" i="28"/>
  <c r="B192" i="28"/>
  <c r="O191" i="26"/>
  <c r="P191" i="26"/>
  <c r="M191" i="26"/>
  <c r="L191" i="26"/>
  <c r="N191" i="26"/>
  <c r="K191" i="26"/>
  <c r="J191" i="26"/>
  <c r="I191" i="26"/>
  <c r="G191" i="26"/>
  <c r="H191" i="26"/>
  <c r="F191" i="26"/>
  <c r="Q191" i="26" s="1"/>
  <c r="A192" i="26"/>
  <c r="B191" i="26"/>
  <c r="C191" i="26"/>
  <c r="E191" i="26"/>
  <c r="D191" i="26"/>
  <c r="P190" i="22"/>
  <c r="O190" i="22"/>
  <c r="N190" i="22"/>
  <c r="M190" i="22"/>
  <c r="L190" i="22"/>
  <c r="K190" i="22"/>
  <c r="J190" i="22"/>
  <c r="I190" i="22"/>
  <c r="G190" i="22"/>
  <c r="H190" i="22"/>
  <c r="F190" i="22"/>
  <c r="F190" i="20"/>
  <c r="B190" i="20"/>
  <c r="C190" i="20"/>
  <c r="D190" i="22"/>
  <c r="A191" i="22"/>
  <c r="V191" i="22" s="1"/>
  <c r="C190" i="22"/>
  <c r="E190" i="22"/>
  <c r="D190" i="20"/>
  <c r="E190" i="20"/>
  <c r="A191" i="20"/>
  <c r="F192" i="29" l="1"/>
  <c r="G192" i="29"/>
  <c r="T191" i="26"/>
  <c r="N192" i="29"/>
  <c r="M192" i="29"/>
  <c r="E192" i="29"/>
  <c r="L192" i="29"/>
  <c r="B192" i="29"/>
  <c r="K192" i="29"/>
  <c r="J192" i="29"/>
  <c r="I192" i="29"/>
  <c r="H192" i="29"/>
  <c r="A193" i="29"/>
  <c r="D192" i="29"/>
  <c r="O192" i="29"/>
  <c r="C192" i="29"/>
  <c r="S191" i="26"/>
  <c r="R191" i="26"/>
  <c r="G193" i="28"/>
  <c r="F193" i="28"/>
  <c r="L193" i="28"/>
  <c r="D193" i="28"/>
  <c r="K193" i="28"/>
  <c r="C193" i="28"/>
  <c r="J193" i="28"/>
  <c r="B193" i="28"/>
  <c r="I193" i="28"/>
  <c r="H193" i="28"/>
  <c r="O193" i="28"/>
  <c r="A194" i="28"/>
  <c r="M193" i="28"/>
  <c r="E193" i="28"/>
  <c r="N193" i="28"/>
  <c r="P192" i="26"/>
  <c r="O192" i="26"/>
  <c r="N192" i="26"/>
  <c r="M192" i="26"/>
  <c r="K192" i="26"/>
  <c r="L192" i="26"/>
  <c r="J192" i="26"/>
  <c r="I192" i="26"/>
  <c r="G192" i="26"/>
  <c r="H192" i="26"/>
  <c r="F192" i="26"/>
  <c r="Q192" i="26" s="1"/>
  <c r="E192" i="26"/>
  <c r="A193" i="26"/>
  <c r="B192" i="26"/>
  <c r="D192" i="26"/>
  <c r="C192" i="26"/>
  <c r="O191" i="22"/>
  <c r="P191" i="22"/>
  <c r="M191" i="22"/>
  <c r="N191" i="22"/>
  <c r="L191" i="22"/>
  <c r="K191" i="22"/>
  <c r="J191" i="22"/>
  <c r="I191" i="22"/>
  <c r="H191" i="22"/>
  <c r="F191" i="22"/>
  <c r="G191" i="22"/>
  <c r="F191" i="20"/>
  <c r="B191" i="20"/>
  <c r="C191" i="20"/>
  <c r="D191" i="22"/>
  <c r="C191" i="22"/>
  <c r="A192" i="22"/>
  <c r="V192" i="22" s="1"/>
  <c r="E191" i="22"/>
  <c r="D191" i="20"/>
  <c r="E191" i="20"/>
  <c r="A192" i="20"/>
  <c r="F193" i="29" l="1"/>
  <c r="G193" i="29"/>
  <c r="S192" i="26"/>
  <c r="O193" i="29"/>
  <c r="N193" i="29"/>
  <c r="I193" i="29"/>
  <c r="H193" i="29"/>
  <c r="E193" i="29"/>
  <c r="A194" i="29"/>
  <c r="D193" i="29"/>
  <c r="M193" i="29"/>
  <c r="C193" i="29"/>
  <c r="L193" i="29"/>
  <c r="B193" i="29"/>
  <c r="K193" i="29"/>
  <c r="J193" i="29"/>
  <c r="T192" i="26"/>
  <c r="R192" i="26"/>
  <c r="G194" i="28"/>
  <c r="F194" i="28"/>
  <c r="H194" i="28"/>
  <c r="O194" i="28"/>
  <c r="N194" i="28"/>
  <c r="A195" i="28"/>
  <c r="M194" i="28"/>
  <c r="E194" i="28"/>
  <c r="L194" i="28"/>
  <c r="D194" i="28"/>
  <c r="K194" i="28"/>
  <c r="C194" i="28"/>
  <c r="I194" i="28"/>
  <c r="J194" i="28"/>
  <c r="B194" i="28"/>
  <c r="O193" i="26"/>
  <c r="P193" i="26"/>
  <c r="N193" i="26"/>
  <c r="M193" i="26"/>
  <c r="K193" i="26"/>
  <c r="L193" i="26"/>
  <c r="J193" i="26"/>
  <c r="I193" i="26"/>
  <c r="G193" i="26"/>
  <c r="H193" i="26"/>
  <c r="F193" i="26"/>
  <c r="Q193" i="26" s="1"/>
  <c r="E193" i="26"/>
  <c r="D193" i="26"/>
  <c r="A194" i="26"/>
  <c r="B193" i="26"/>
  <c r="C193" i="26"/>
  <c r="P192" i="22"/>
  <c r="O192" i="22"/>
  <c r="M192" i="22"/>
  <c r="N192" i="22"/>
  <c r="L192" i="22"/>
  <c r="J192" i="22"/>
  <c r="K192" i="22"/>
  <c r="I192" i="22"/>
  <c r="H192" i="22"/>
  <c r="G192" i="22"/>
  <c r="F192" i="22"/>
  <c r="F192" i="20"/>
  <c r="B192" i="20"/>
  <c r="C192" i="20"/>
  <c r="A193" i="22"/>
  <c r="V193" i="22" s="1"/>
  <c r="D192" i="22"/>
  <c r="E192" i="22"/>
  <c r="C192" i="22"/>
  <c r="D192" i="20"/>
  <c r="E192" i="20"/>
  <c r="A193" i="20"/>
  <c r="F194" i="29" l="1"/>
  <c r="G194" i="29"/>
  <c r="A195" i="29"/>
  <c r="H194" i="29"/>
  <c r="O194" i="29"/>
  <c r="N194" i="29"/>
  <c r="D194" i="29"/>
  <c r="M194" i="29"/>
  <c r="C194" i="29"/>
  <c r="L194" i="29"/>
  <c r="B194" i="29"/>
  <c r="K194" i="29"/>
  <c r="J194" i="29"/>
  <c r="I194" i="29"/>
  <c r="E194" i="29"/>
  <c r="T193" i="26"/>
  <c r="S193" i="26"/>
  <c r="R193" i="26"/>
  <c r="G195" i="28"/>
  <c r="F195" i="28"/>
  <c r="L195" i="28"/>
  <c r="D195" i="28"/>
  <c r="K195" i="28"/>
  <c r="C195" i="28"/>
  <c r="J195" i="28"/>
  <c r="B195" i="28"/>
  <c r="I195" i="28"/>
  <c r="H195" i="28"/>
  <c r="O195" i="28"/>
  <c r="A196" i="28"/>
  <c r="M195" i="28"/>
  <c r="E195" i="28"/>
  <c r="N195" i="28"/>
  <c r="P194" i="26"/>
  <c r="N194" i="26"/>
  <c r="M194" i="26"/>
  <c r="O194" i="26"/>
  <c r="L194" i="26"/>
  <c r="K194" i="26"/>
  <c r="J194" i="26"/>
  <c r="H194" i="26"/>
  <c r="I194" i="26"/>
  <c r="G194" i="26"/>
  <c r="F194" i="26"/>
  <c r="Q194" i="26" s="1"/>
  <c r="E194" i="26"/>
  <c r="D194" i="26"/>
  <c r="C194" i="26"/>
  <c r="B194" i="26"/>
  <c r="A195" i="26"/>
  <c r="P193" i="22"/>
  <c r="O193" i="22"/>
  <c r="N193" i="22"/>
  <c r="M193" i="22"/>
  <c r="J193" i="22"/>
  <c r="K193" i="22"/>
  <c r="L193" i="22"/>
  <c r="H193" i="22"/>
  <c r="G193" i="22"/>
  <c r="I193" i="22"/>
  <c r="F193" i="22"/>
  <c r="F193" i="20"/>
  <c r="B193" i="20"/>
  <c r="C193" i="20"/>
  <c r="D193" i="22"/>
  <c r="E193" i="22"/>
  <c r="A194" i="22"/>
  <c r="V194" i="22" s="1"/>
  <c r="C193" i="22"/>
  <c r="D193" i="20"/>
  <c r="E193" i="20"/>
  <c r="A194" i="20"/>
  <c r="G195" i="29" l="1"/>
  <c r="F195" i="29"/>
  <c r="R194" i="26"/>
  <c r="I195" i="29"/>
  <c r="A196" i="29"/>
  <c r="H195" i="29"/>
  <c r="K195" i="29"/>
  <c r="J195" i="29"/>
  <c r="O195" i="29"/>
  <c r="E195" i="29"/>
  <c r="N195" i="29"/>
  <c r="D195" i="29"/>
  <c r="M195" i="29"/>
  <c r="C195" i="29"/>
  <c r="L195" i="29"/>
  <c r="B195" i="29"/>
  <c r="S194" i="26"/>
  <c r="T194" i="26"/>
  <c r="F196" i="28"/>
  <c r="G196" i="28"/>
  <c r="H196" i="28"/>
  <c r="O196" i="28"/>
  <c r="N196" i="28"/>
  <c r="A197" i="28"/>
  <c r="M196" i="28"/>
  <c r="E196" i="28"/>
  <c r="L196" i="28"/>
  <c r="D196" i="28"/>
  <c r="K196" i="28"/>
  <c r="C196" i="28"/>
  <c r="I196" i="28"/>
  <c r="J196" i="28"/>
  <c r="B196" i="28"/>
  <c r="O195" i="26"/>
  <c r="P195" i="26"/>
  <c r="N195" i="26"/>
  <c r="M195" i="26"/>
  <c r="J195" i="26"/>
  <c r="K195" i="26"/>
  <c r="L195" i="26"/>
  <c r="H195" i="26"/>
  <c r="G195" i="26"/>
  <c r="I195" i="26"/>
  <c r="F195" i="26"/>
  <c r="Q195" i="26" s="1"/>
  <c r="D195" i="26"/>
  <c r="C195" i="26"/>
  <c r="A196" i="26"/>
  <c r="B195" i="26"/>
  <c r="E195" i="26"/>
  <c r="P194" i="22"/>
  <c r="O194" i="22"/>
  <c r="N194" i="22"/>
  <c r="M194" i="22"/>
  <c r="L194" i="22"/>
  <c r="K194" i="22"/>
  <c r="I194" i="22"/>
  <c r="J194" i="22"/>
  <c r="G194" i="22"/>
  <c r="H194" i="22"/>
  <c r="F194" i="22"/>
  <c r="F194" i="20"/>
  <c r="B194" i="20"/>
  <c r="C194" i="20"/>
  <c r="D194" i="22"/>
  <c r="E194" i="22"/>
  <c r="A195" i="22"/>
  <c r="V195" i="22" s="1"/>
  <c r="C194" i="22"/>
  <c r="D194" i="20"/>
  <c r="E194" i="20"/>
  <c r="A195" i="20"/>
  <c r="G196" i="29" l="1"/>
  <c r="F196" i="29"/>
  <c r="J196" i="29"/>
  <c r="B196" i="29"/>
  <c r="I196" i="29"/>
  <c r="A197" i="29"/>
  <c r="O196" i="29"/>
  <c r="E196" i="29"/>
  <c r="N196" i="29"/>
  <c r="D196" i="29"/>
  <c r="M196" i="29"/>
  <c r="C196" i="29"/>
  <c r="L196" i="29"/>
  <c r="K196" i="29"/>
  <c r="H196" i="29"/>
  <c r="T195" i="26"/>
  <c r="S195" i="26"/>
  <c r="R195" i="26"/>
  <c r="F197" i="28"/>
  <c r="G197" i="28"/>
  <c r="L197" i="28"/>
  <c r="D197" i="28"/>
  <c r="K197" i="28"/>
  <c r="C197" i="28"/>
  <c r="J197" i="28"/>
  <c r="B197" i="28"/>
  <c r="I197" i="28"/>
  <c r="H197" i="28"/>
  <c r="O197" i="28"/>
  <c r="A198" i="28"/>
  <c r="M197" i="28"/>
  <c r="E197" i="28"/>
  <c r="N197" i="28"/>
  <c r="P196" i="26"/>
  <c r="O196" i="26"/>
  <c r="N196" i="26"/>
  <c r="M196" i="26"/>
  <c r="J196" i="26"/>
  <c r="K196" i="26"/>
  <c r="L196" i="26"/>
  <c r="H196" i="26"/>
  <c r="I196" i="26"/>
  <c r="G196" i="26"/>
  <c r="F196" i="26"/>
  <c r="Q196" i="26" s="1"/>
  <c r="E196" i="26"/>
  <c r="C196" i="26"/>
  <c r="A197" i="26"/>
  <c r="B196" i="26"/>
  <c r="D196" i="26"/>
  <c r="P195" i="22"/>
  <c r="O195" i="22"/>
  <c r="N195" i="22"/>
  <c r="M195" i="22"/>
  <c r="K195" i="22"/>
  <c r="L195" i="22"/>
  <c r="I195" i="22"/>
  <c r="J195" i="22"/>
  <c r="H195" i="22"/>
  <c r="G195" i="22"/>
  <c r="F195" i="22"/>
  <c r="F195" i="20"/>
  <c r="C195" i="20"/>
  <c r="B195" i="20"/>
  <c r="D195" i="22"/>
  <c r="E195" i="22"/>
  <c r="A196" i="22"/>
  <c r="V196" i="22" s="1"/>
  <c r="C195" i="22"/>
  <c r="D195" i="20"/>
  <c r="E195" i="20"/>
  <c r="A196" i="20"/>
  <c r="G197" i="29" l="1"/>
  <c r="F197" i="29"/>
  <c r="R196" i="26"/>
  <c r="K197" i="29"/>
  <c r="C197" i="29"/>
  <c r="J197" i="29"/>
  <c r="B197" i="29"/>
  <c r="M197" i="29"/>
  <c r="L197" i="29"/>
  <c r="I197" i="29"/>
  <c r="H197" i="29"/>
  <c r="A198" i="29"/>
  <c r="O197" i="29"/>
  <c r="E197" i="29"/>
  <c r="N197" i="29"/>
  <c r="D197" i="29"/>
  <c r="S196" i="26"/>
  <c r="T196" i="26"/>
  <c r="F198" i="28"/>
  <c r="G198" i="28"/>
  <c r="H198" i="28"/>
  <c r="O198" i="28"/>
  <c r="N198" i="28"/>
  <c r="A199" i="28"/>
  <c r="M198" i="28"/>
  <c r="E198" i="28"/>
  <c r="L198" i="28"/>
  <c r="D198" i="28"/>
  <c r="K198" i="28"/>
  <c r="C198" i="28"/>
  <c r="I198" i="28"/>
  <c r="J198" i="28"/>
  <c r="B198" i="28"/>
  <c r="O197" i="26"/>
  <c r="P197" i="26"/>
  <c r="N197" i="26"/>
  <c r="M197" i="26"/>
  <c r="K197" i="26"/>
  <c r="J197" i="26"/>
  <c r="S197" i="26" s="1"/>
  <c r="L197" i="26"/>
  <c r="I197" i="26"/>
  <c r="G197" i="26"/>
  <c r="H197" i="26"/>
  <c r="F197" i="26"/>
  <c r="Q197" i="26" s="1"/>
  <c r="D197" i="26"/>
  <c r="A198" i="26"/>
  <c r="B197" i="26"/>
  <c r="E197" i="26"/>
  <c r="C197" i="26"/>
  <c r="P196" i="22"/>
  <c r="N196" i="22"/>
  <c r="O196" i="22"/>
  <c r="L196" i="22"/>
  <c r="M196" i="22"/>
  <c r="J196" i="22"/>
  <c r="K196" i="22"/>
  <c r="G196" i="22"/>
  <c r="H196" i="22"/>
  <c r="I196" i="22"/>
  <c r="F196" i="22"/>
  <c r="F196" i="20"/>
  <c r="C196" i="20"/>
  <c r="B196" i="20"/>
  <c r="E196" i="22"/>
  <c r="C196" i="22"/>
  <c r="A197" i="22"/>
  <c r="V197" i="22" s="1"/>
  <c r="D196" i="22"/>
  <c r="D196" i="20"/>
  <c r="E196" i="20"/>
  <c r="A197" i="20"/>
  <c r="F198" i="29" l="1"/>
  <c r="G198" i="29"/>
  <c r="L198" i="29"/>
  <c r="D198" i="29"/>
  <c r="K198" i="29"/>
  <c r="C198" i="29"/>
  <c r="H198" i="29"/>
  <c r="A199" i="29"/>
  <c r="O198" i="29"/>
  <c r="E198" i="29"/>
  <c r="N198" i="29"/>
  <c r="B198" i="29"/>
  <c r="M198" i="29"/>
  <c r="J198" i="29"/>
  <c r="I198" i="29"/>
  <c r="T197" i="26"/>
  <c r="R197" i="26"/>
  <c r="G199" i="28"/>
  <c r="F199" i="28"/>
  <c r="L199" i="28"/>
  <c r="D199" i="28"/>
  <c r="K199" i="28"/>
  <c r="C199" i="28"/>
  <c r="J199" i="28"/>
  <c r="B199" i="28"/>
  <c r="I199" i="28"/>
  <c r="H199" i="28"/>
  <c r="O199" i="28"/>
  <c r="A200" i="28"/>
  <c r="M199" i="28"/>
  <c r="E199" i="28"/>
  <c r="N199" i="28"/>
  <c r="P198" i="26"/>
  <c r="N198" i="26"/>
  <c r="L198" i="26"/>
  <c r="M198" i="26"/>
  <c r="O198" i="26"/>
  <c r="K198" i="26"/>
  <c r="J198" i="26"/>
  <c r="I198" i="26"/>
  <c r="F198" i="26"/>
  <c r="Q198" i="26" s="1"/>
  <c r="H198" i="26"/>
  <c r="G198" i="26"/>
  <c r="C198" i="26"/>
  <c r="A199" i="26"/>
  <c r="B198" i="26"/>
  <c r="D198" i="26"/>
  <c r="E198" i="26"/>
  <c r="P197" i="22"/>
  <c r="O197" i="22"/>
  <c r="N197" i="22"/>
  <c r="M197" i="22"/>
  <c r="L197" i="22"/>
  <c r="K197" i="22"/>
  <c r="J197" i="22"/>
  <c r="I197" i="22"/>
  <c r="H197" i="22"/>
  <c r="F197" i="22"/>
  <c r="G197" i="22"/>
  <c r="F197" i="20"/>
  <c r="C197" i="20"/>
  <c r="B197" i="20"/>
  <c r="D197" i="22"/>
  <c r="C197" i="22"/>
  <c r="E197" i="22"/>
  <c r="A198" i="22"/>
  <c r="V198" i="22" s="1"/>
  <c r="D197" i="20"/>
  <c r="E197" i="20"/>
  <c r="A198" i="20"/>
  <c r="F199" i="29" l="1"/>
  <c r="G199" i="29"/>
  <c r="M199" i="29"/>
  <c r="E199" i="29"/>
  <c r="L199" i="29"/>
  <c r="D199" i="29"/>
  <c r="O199" i="29"/>
  <c r="C199" i="29"/>
  <c r="N199" i="29"/>
  <c r="B199" i="29"/>
  <c r="K199" i="29"/>
  <c r="J199" i="29"/>
  <c r="I199" i="29"/>
  <c r="H199" i="29"/>
  <c r="A200" i="29"/>
  <c r="R198" i="26"/>
  <c r="S198" i="26"/>
  <c r="T198" i="26"/>
  <c r="G200" i="28"/>
  <c r="F200" i="28"/>
  <c r="H200" i="28"/>
  <c r="O200" i="28"/>
  <c r="N200" i="28"/>
  <c r="A201" i="28"/>
  <c r="M200" i="28"/>
  <c r="E200" i="28"/>
  <c r="L200" i="28"/>
  <c r="D200" i="28"/>
  <c r="K200" i="28"/>
  <c r="C200" i="28"/>
  <c r="I200" i="28"/>
  <c r="J200" i="28"/>
  <c r="B200" i="28"/>
  <c r="O199" i="26"/>
  <c r="P199" i="26"/>
  <c r="N199" i="26"/>
  <c r="M199" i="26"/>
  <c r="L199" i="26"/>
  <c r="K199" i="26"/>
  <c r="J199" i="26"/>
  <c r="I199" i="26"/>
  <c r="G199" i="26"/>
  <c r="H199" i="26"/>
  <c r="F199" i="26"/>
  <c r="Q199" i="26" s="1"/>
  <c r="A200" i="26"/>
  <c r="B199" i="26"/>
  <c r="C199" i="26"/>
  <c r="E199" i="26"/>
  <c r="D199" i="26"/>
  <c r="P198" i="22"/>
  <c r="O198" i="22"/>
  <c r="N198" i="22"/>
  <c r="L198" i="22"/>
  <c r="M198" i="22"/>
  <c r="K198" i="22"/>
  <c r="J198" i="22"/>
  <c r="I198" i="22"/>
  <c r="G198" i="22"/>
  <c r="H198" i="22"/>
  <c r="F198" i="22"/>
  <c r="F198" i="20"/>
  <c r="B198" i="20"/>
  <c r="C198" i="20"/>
  <c r="D198" i="22"/>
  <c r="A199" i="22"/>
  <c r="V199" i="22" s="1"/>
  <c r="E198" i="22"/>
  <c r="C198" i="22"/>
  <c r="D198" i="20"/>
  <c r="E198" i="20"/>
  <c r="A199" i="20"/>
  <c r="F200" i="29" l="1"/>
  <c r="G200" i="29"/>
  <c r="N200" i="29"/>
  <c r="M200" i="29"/>
  <c r="E200" i="29"/>
  <c r="J200" i="29"/>
  <c r="I200" i="29"/>
  <c r="H200" i="29"/>
  <c r="A201" i="29"/>
  <c r="D200" i="29"/>
  <c r="O200" i="29"/>
  <c r="C200" i="29"/>
  <c r="L200" i="29"/>
  <c r="B200" i="29"/>
  <c r="K200" i="29"/>
  <c r="S199" i="26"/>
  <c r="T199" i="26"/>
  <c r="R199" i="26"/>
  <c r="G201" i="28"/>
  <c r="F201" i="28"/>
  <c r="L201" i="28"/>
  <c r="D201" i="28"/>
  <c r="K201" i="28"/>
  <c r="C201" i="28"/>
  <c r="J201" i="28"/>
  <c r="B201" i="28"/>
  <c r="I201" i="28"/>
  <c r="H201" i="28"/>
  <c r="O201" i="28"/>
  <c r="A202" i="28"/>
  <c r="M201" i="28"/>
  <c r="E201" i="28"/>
  <c r="N201" i="28"/>
  <c r="P200" i="26"/>
  <c r="O200" i="26"/>
  <c r="M200" i="26"/>
  <c r="L200" i="26"/>
  <c r="K200" i="26"/>
  <c r="N200" i="26"/>
  <c r="J200" i="26"/>
  <c r="S200" i="26" s="1"/>
  <c r="I200" i="26"/>
  <c r="G200" i="26"/>
  <c r="F200" i="26"/>
  <c r="Q200" i="26" s="1"/>
  <c r="H200" i="26"/>
  <c r="E200" i="26"/>
  <c r="A201" i="26"/>
  <c r="B200" i="26"/>
  <c r="C200" i="26"/>
  <c r="D200" i="26"/>
  <c r="P199" i="22"/>
  <c r="O199" i="22"/>
  <c r="N199" i="22"/>
  <c r="L199" i="22"/>
  <c r="M199" i="22"/>
  <c r="K199" i="22"/>
  <c r="J199" i="22"/>
  <c r="I199" i="22"/>
  <c r="G199" i="22"/>
  <c r="H199" i="22"/>
  <c r="F199" i="22"/>
  <c r="F199" i="20"/>
  <c r="B199" i="20"/>
  <c r="C199" i="20"/>
  <c r="D199" i="22"/>
  <c r="A200" i="22"/>
  <c r="V200" i="22" s="1"/>
  <c r="C199" i="22"/>
  <c r="E199" i="22"/>
  <c r="D199" i="20"/>
  <c r="E199" i="20"/>
  <c r="A200" i="20"/>
  <c r="F201" i="29" l="1"/>
  <c r="G201" i="29"/>
  <c r="O201" i="29"/>
  <c r="N201" i="29"/>
  <c r="E201" i="29"/>
  <c r="A202" i="29"/>
  <c r="D201" i="29"/>
  <c r="M201" i="29"/>
  <c r="C201" i="29"/>
  <c r="L201" i="29"/>
  <c r="B201" i="29"/>
  <c r="K201" i="29"/>
  <c r="J201" i="29"/>
  <c r="I201" i="29"/>
  <c r="H201" i="29"/>
  <c r="T200" i="26"/>
  <c r="R200" i="26"/>
  <c r="G202" i="28"/>
  <c r="F202" i="28"/>
  <c r="H202" i="28"/>
  <c r="O202" i="28"/>
  <c r="N202" i="28"/>
  <c r="A203" i="28"/>
  <c r="M202" i="28"/>
  <c r="E202" i="28"/>
  <c r="L202" i="28"/>
  <c r="D202" i="28"/>
  <c r="K202" i="28"/>
  <c r="C202" i="28"/>
  <c r="I202" i="28"/>
  <c r="J202" i="28"/>
  <c r="B202" i="28"/>
  <c r="O201" i="26"/>
  <c r="N201" i="26"/>
  <c r="M201" i="26"/>
  <c r="P201" i="26"/>
  <c r="L201" i="26"/>
  <c r="K201" i="26"/>
  <c r="J201" i="26"/>
  <c r="I201" i="26"/>
  <c r="F201" i="26"/>
  <c r="Q201" i="26" s="1"/>
  <c r="H201" i="26"/>
  <c r="G201" i="26"/>
  <c r="E201" i="26"/>
  <c r="D201" i="26"/>
  <c r="A202" i="26"/>
  <c r="C201" i="26"/>
  <c r="B201" i="26"/>
  <c r="P200" i="22"/>
  <c r="O200" i="22"/>
  <c r="N200" i="22"/>
  <c r="M200" i="22"/>
  <c r="L200" i="22"/>
  <c r="J200" i="22"/>
  <c r="K200" i="22"/>
  <c r="I200" i="22"/>
  <c r="G200" i="22"/>
  <c r="H200" i="22"/>
  <c r="F200" i="22"/>
  <c r="F200" i="20"/>
  <c r="C200" i="20"/>
  <c r="B200" i="20"/>
  <c r="A201" i="22"/>
  <c r="V201" i="22" s="1"/>
  <c r="E200" i="22"/>
  <c r="D200" i="22"/>
  <c r="C200" i="22"/>
  <c r="D200" i="20"/>
  <c r="E200" i="20"/>
  <c r="A201" i="20"/>
  <c r="F202" i="29" l="1"/>
  <c r="G202" i="29"/>
  <c r="A203" i="29"/>
  <c r="H202" i="29"/>
  <c r="O202" i="29"/>
  <c r="L202" i="29"/>
  <c r="B202" i="29"/>
  <c r="K202" i="29"/>
  <c r="J202" i="29"/>
  <c r="I202" i="29"/>
  <c r="E202" i="29"/>
  <c r="N202" i="29"/>
  <c r="D202" i="29"/>
  <c r="M202" i="29"/>
  <c r="C202" i="29"/>
  <c r="S201" i="26"/>
  <c r="T201" i="26"/>
  <c r="R201" i="26"/>
  <c r="G203" i="28"/>
  <c r="F203" i="28"/>
  <c r="L203" i="28"/>
  <c r="D203" i="28"/>
  <c r="K203" i="28"/>
  <c r="C203" i="28"/>
  <c r="J203" i="28"/>
  <c r="B203" i="28"/>
  <c r="I203" i="28"/>
  <c r="H203" i="28"/>
  <c r="O203" i="28"/>
  <c r="A204" i="28"/>
  <c r="M203" i="28"/>
  <c r="E203" i="28"/>
  <c r="N203" i="28"/>
  <c r="P202" i="26"/>
  <c r="N202" i="26"/>
  <c r="O202" i="26"/>
  <c r="L202" i="26"/>
  <c r="M202" i="26"/>
  <c r="K202" i="26"/>
  <c r="J202" i="26"/>
  <c r="H202" i="26"/>
  <c r="I202" i="26"/>
  <c r="F202" i="26"/>
  <c r="Q202" i="26" s="1"/>
  <c r="G202" i="26"/>
  <c r="E202" i="26"/>
  <c r="D202" i="26"/>
  <c r="C202" i="26"/>
  <c r="A203" i="26"/>
  <c r="B202" i="26"/>
  <c r="P201" i="22"/>
  <c r="O201" i="22"/>
  <c r="M201" i="22"/>
  <c r="N201" i="22"/>
  <c r="J201" i="22"/>
  <c r="L201" i="22"/>
  <c r="K201" i="22"/>
  <c r="H201" i="22"/>
  <c r="I201" i="22"/>
  <c r="G201" i="22"/>
  <c r="F201" i="22"/>
  <c r="F201" i="20"/>
  <c r="B201" i="20"/>
  <c r="C201" i="20"/>
  <c r="D201" i="22"/>
  <c r="A202" i="22"/>
  <c r="V202" i="22" s="1"/>
  <c r="E201" i="22"/>
  <c r="C201" i="22"/>
  <c r="D201" i="20"/>
  <c r="E201" i="20"/>
  <c r="A202" i="20"/>
  <c r="G203" i="29" l="1"/>
  <c r="F203" i="29"/>
  <c r="I203" i="29"/>
  <c r="A204" i="29"/>
  <c r="H203" i="29"/>
  <c r="O203" i="29"/>
  <c r="E203" i="29"/>
  <c r="N203" i="29"/>
  <c r="D203" i="29"/>
  <c r="M203" i="29"/>
  <c r="C203" i="29"/>
  <c r="L203" i="29"/>
  <c r="B203" i="29"/>
  <c r="K203" i="29"/>
  <c r="J203" i="29"/>
  <c r="T202" i="26"/>
  <c r="R202" i="26"/>
  <c r="S202" i="26"/>
  <c r="F204" i="28"/>
  <c r="G204" i="28"/>
  <c r="H204" i="28"/>
  <c r="O204" i="28"/>
  <c r="N204" i="28"/>
  <c r="A205" i="28"/>
  <c r="M204" i="28"/>
  <c r="E204" i="28"/>
  <c r="L204" i="28"/>
  <c r="D204" i="28"/>
  <c r="K204" i="28"/>
  <c r="C204" i="28"/>
  <c r="I204" i="28"/>
  <c r="B204" i="28"/>
  <c r="J204" i="28"/>
  <c r="O203" i="26"/>
  <c r="P203" i="26"/>
  <c r="N203" i="26"/>
  <c r="M203" i="26"/>
  <c r="J203" i="26"/>
  <c r="L203" i="26"/>
  <c r="K203" i="26"/>
  <c r="H203" i="26"/>
  <c r="I203" i="26"/>
  <c r="G203" i="26"/>
  <c r="F203" i="26"/>
  <c r="Q203" i="26" s="1"/>
  <c r="E203" i="26"/>
  <c r="D203" i="26"/>
  <c r="C203" i="26"/>
  <c r="A204" i="26"/>
  <c r="B203" i="26"/>
  <c r="P202" i="22"/>
  <c r="O202" i="22"/>
  <c r="M202" i="22"/>
  <c r="L202" i="22"/>
  <c r="N202" i="22"/>
  <c r="K202" i="22"/>
  <c r="I202" i="22"/>
  <c r="J202" i="22"/>
  <c r="H202" i="22"/>
  <c r="G202" i="22"/>
  <c r="F202" i="22"/>
  <c r="F202" i="20"/>
  <c r="B202" i="20"/>
  <c r="C202" i="20"/>
  <c r="D202" i="22"/>
  <c r="A203" i="22"/>
  <c r="V203" i="22" s="1"/>
  <c r="E202" i="22"/>
  <c r="C202" i="22"/>
  <c r="D202" i="20"/>
  <c r="E202" i="20"/>
  <c r="A203" i="20"/>
  <c r="G204" i="29" l="1"/>
  <c r="F204" i="29"/>
  <c r="S203" i="26"/>
  <c r="R203" i="26"/>
  <c r="J204" i="29"/>
  <c r="B204" i="29"/>
  <c r="I204" i="29"/>
  <c r="N204" i="29"/>
  <c r="D204" i="29"/>
  <c r="M204" i="29"/>
  <c r="C204" i="29"/>
  <c r="L204" i="29"/>
  <c r="K204" i="29"/>
  <c r="H204" i="29"/>
  <c r="A205" i="29"/>
  <c r="O204" i="29"/>
  <c r="E204" i="29"/>
  <c r="T203" i="26"/>
  <c r="F205" i="28"/>
  <c r="G205" i="28"/>
  <c r="L205" i="28"/>
  <c r="D205" i="28"/>
  <c r="K205" i="28"/>
  <c r="C205" i="28"/>
  <c r="J205" i="28"/>
  <c r="B205" i="28"/>
  <c r="I205" i="28"/>
  <c r="H205" i="28"/>
  <c r="O205" i="28"/>
  <c r="A206" i="28"/>
  <c r="M205" i="28"/>
  <c r="E205" i="28"/>
  <c r="N205" i="28"/>
  <c r="P204" i="26"/>
  <c r="N204" i="26"/>
  <c r="O204" i="26"/>
  <c r="M204" i="26"/>
  <c r="J204" i="26"/>
  <c r="L204" i="26"/>
  <c r="K204" i="26"/>
  <c r="H204" i="26"/>
  <c r="I204" i="26"/>
  <c r="G204" i="26"/>
  <c r="F204" i="26"/>
  <c r="Q204" i="26" s="1"/>
  <c r="E204" i="26"/>
  <c r="D204" i="26"/>
  <c r="C204" i="26"/>
  <c r="A205" i="26"/>
  <c r="B204" i="26"/>
  <c r="P203" i="22"/>
  <c r="O203" i="22"/>
  <c r="M203" i="22"/>
  <c r="N203" i="22"/>
  <c r="L203" i="22"/>
  <c r="J203" i="22"/>
  <c r="H203" i="22"/>
  <c r="K203" i="22"/>
  <c r="G203" i="22"/>
  <c r="I203" i="22"/>
  <c r="F203" i="22"/>
  <c r="F203" i="20"/>
  <c r="B203" i="20"/>
  <c r="C203" i="20"/>
  <c r="D203" i="22"/>
  <c r="E203" i="22"/>
  <c r="A204" i="22"/>
  <c r="V204" i="22" s="1"/>
  <c r="C203" i="22"/>
  <c r="D203" i="20"/>
  <c r="E203" i="20"/>
  <c r="A204" i="20"/>
  <c r="G205" i="29" l="1"/>
  <c r="F205" i="29"/>
  <c r="R204" i="26"/>
  <c r="K205" i="29"/>
  <c r="C205" i="29"/>
  <c r="J205" i="29"/>
  <c r="B205" i="29"/>
  <c r="I205" i="29"/>
  <c r="H205" i="29"/>
  <c r="A206" i="29"/>
  <c r="O205" i="29"/>
  <c r="E205" i="29"/>
  <c r="N205" i="29"/>
  <c r="D205" i="29"/>
  <c r="M205" i="29"/>
  <c r="L205" i="29"/>
  <c r="T204" i="26"/>
  <c r="S204" i="26"/>
  <c r="G206" i="28"/>
  <c r="F206" i="28"/>
  <c r="H206" i="28"/>
  <c r="O206" i="28"/>
  <c r="N206" i="28"/>
  <c r="A207" i="28"/>
  <c r="M206" i="28"/>
  <c r="E206" i="28"/>
  <c r="L206" i="28"/>
  <c r="D206" i="28"/>
  <c r="K206" i="28"/>
  <c r="C206" i="28"/>
  <c r="I206" i="28"/>
  <c r="J206" i="28"/>
  <c r="B206" i="28"/>
  <c r="O205" i="26"/>
  <c r="P205" i="26"/>
  <c r="N205" i="26"/>
  <c r="M205" i="26"/>
  <c r="L205" i="26"/>
  <c r="J205" i="26"/>
  <c r="K205" i="26"/>
  <c r="I205" i="26"/>
  <c r="G205" i="26"/>
  <c r="H205" i="26"/>
  <c r="F205" i="26"/>
  <c r="Q205" i="26" s="1"/>
  <c r="D205" i="26"/>
  <c r="C205" i="26"/>
  <c r="A206" i="26"/>
  <c r="B205" i="26"/>
  <c r="E205" i="26"/>
  <c r="P204" i="22"/>
  <c r="N204" i="22"/>
  <c r="O204" i="22"/>
  <c r="L204" i="22"/>
  <c r="M204" i="22"/>
  <c r="K204" i="22"/>
  <c r="J204" i="22"/>
  <c r="G204" i="22"/>
  <c r="H204" i="22"/>
  <c r="I204" i="22"/>
  <c r="F204" i="22"/>
  <c r="F204" i="20"/>
  <c r="C204" i="20"/>
  <c r="B204" i="20"/>
  <c r="C204" i="22"/>
  <c r="A205" i="22"/>
  <c r="V205" i="22" s="1"/>
  <c r="D204" i="22"/>
  <c r="E204" i="22"/>
  <c r="D204" i="20"/>
  <c r="E204" i="20"/>
  <c r="A205" i="20"/>
  <c r="F206" i="29" l="1"/>
  <c r="G206" i="29"/>
  <c r="S205" i="26"/>
  <c r="L206" i="29"/>
  <c r="D206" i="29"/>
  <c r="K206" i="29"/>
  <c r="C206" i="29"/>
  <c r="A207" i="29"/>
  <c r="O206" i="29"/>
  <c r="E206" i="29"/>
  <c r="N206" i="29"/>
  <c r="B206" i="29"/>
  <c r="M206" i="29"/>
  <c r="J206" i="29"/>
  <c r="I206" i="29"/>
  <c r="H206" i="29"/>
  <c r="T205" i="26"/>
  <c r="R205" i="26"/>
  <c r="G207" i="28"/>
  <c r="F207" i="28"/>
  <c r="L207" i="28"/>
  <c r="D207" i="28"/>
  <c r="K207" i="28"/>
  <c r="C207" i="28"/>
  <c r="J207" i="28"/>
  <c r="B207" i="28"/>
  <c r="I207" i="28"/>
  <c r="H207" i="28"/>
  <c r="O207" i="28"/>
  <c r="A208" i="28"/>
  <c r="M207" i="28"/>
  <c r="E207" i="28"/>
  <c r="N207" i="28"/>
  <c r="P206" i="26"/>
  <c r="O206" i="26"/>
  <c r="N206" i="26"/>
  <c r="L206" i="26"/>
  <c r="M206" i="26"/>
  <c r="J206" i="26"/>
  <c r="K206" i="26"/>
  <c r="I206" i="26"/>
  <c r="G206" i="26"/>
  <c r="F206" i="26"/>
  <c r="Q206" i="26" s="1"/>
  <c r="H206" i="26"/>
  <c r="C206" i="26"/>
  <c r="A207" i="26"/>
  <c r="B206" i="26"/>
  <c r="D206" i="26"/>
  <c r="E206" i="26"/>
  <c r="P205" i="22"/>
  <c r="N205" i="22"/>
  <c r="O205" i="22"/>
  <c r="M205" i="22"/>
  <c r="K205" i="22"/>
  <c r="L205" i="22"/>
  <c r="I205" i="22"/>
  <c r="J205" i="22"/>
  <c r="G205" i="22"/>
  <c r="H205" i="22"/>
  <c r="F205" i="22"/>
  <c r="F205" i="20"/>
  <c r="C205" i="20"/>
  <c r="B205" i="20"/>
  <c r="D205" i="22"/>
  <c r="C205" i="22"/>
  <c r="A206" i="22"/>
  <c r="V206" i="22" s="1"/>
  <c r="E205" i="22"/>
  <c r="D205" i="20"/>
  <c r="E205" i="20"/>
  <c r="A206" i="20"/>
  <c r="F207" i="29" l="1"/>
  <c r="G207" i="29"/>
  <c r="S206" i="26"/>
  <c r="O207" i="29"/>
  <c r="N207" i="29"/>
  <c r="M207" i="29"/>
  <c r="E207" i="29"/>
  <c r="L207" i="29"/>
  <c r="D207" i="29"/>
  <c r="K207" i="29"/>
  <c r="J207" i="29"/>
  <c r="I207" i="29"/>
  <c r="H207" i="29"/>
  <c r="C207" i="29"/>
  <c r="A208" i="29"/>
  <c r="B207" i="29"/>
  <c r="T206" i="26"/>
  <c r="R206" i="26"/>
  <c r="G208" i="28"/>
  <c r="F208" i="28"/>
  <c r="H208" i="28"/>
  <c r="O208" i="28"/>
  <c r="N208" i="28"/>
  <c r="A209" i="28"/>
  <c r="M208" i="28"/>
  <c r="E208" i="28"/>
  <c r="L208" i="28"/>
  <c r="D208" i="28"/>
  <c r="K208" i="28"/>
  <c r="C208" i="28"/>
  <c r="I208" i="28"/>
  <c r="J208" i="28"/>
  <c r="B208" i="28"/>
  <c r="O207" i="26"/>
  <c r="M207" i="26"/>
  <c r="P207" i="26"/>
  <c r="N207" i="26"/>
  <c r="L207" i="26"/>
  <c r="J207" i="26"/>
  <c r="I207" i="26"/>
  <c r="G207" i="26"/>
  <c r="H207" i="26"/>
  <c r="K207" i="26"/>
  <c r="F207" i="26"/>
  <c r="Q207" i="26" s="1"/>
  <c r="A208" i="26"/>
  <c r="B207" i="26"/>
  <c r="C207" i="26"/>
  <c r="E207" i="26"/>
  <c r="D207" i="26"/>
  <c r="P206" i="22"/>
  <c r="N206" i="22"/>
  <c r="O206" i="22"/>
  <c r="L206" i="22"/>
  <c r="M206" i="22"/>
  <c r="K206" i="22"/>
  <c r="I206" i="22"/>
  <c r="G206" i="22"/>
  <c r="H206" i="22"/>
  <c r="J206" i="22"/>
  <c r="F206" i="22"/>
  <c r="F206" i="20"/>
  <c r="B206" i="20"/>
  <c r="C206" i="20"/>
  <c r="D206" i="22"/>
  <c r="C206" i="22"/>
  <c r="E206" i="22"/>
  <c r="A207" i="22"/>
  <c r="V207" i="22" s="1"/>
  <c r="D206" i="20"/>
  <c r="E206" i="20"/>
  <c r="A207" i="20"/>
  <c r="F208" i="29" l="1"/>
  <c r="G208" i="29"/>
  <c r="L208" i="29"/>
  <c r="D208" i="29"/>
  <c r="K208" i="29"/>
  <c r="A209" i="29"/>
  <c r="H208" i="29"/>
  <c r="O208" i="29"/>
  <c r="N208" i="29"/>
  <c r="M208" i="29"/>
  <c r="E208" i="29"/>
  <c r="J208" i="29"/>
  <c r="I208" i="29"/>
  <c r="C208" i="29"/>
  <c r="B208" i="29"/>
  <c r="R207" i="26"/>
  <c r="S207" i="26"/>
  <c r="T207" i="26"/>
  <c r="G209" i="28"/>
  <c r="F209" i="28"/>
  <c r="N209" i="28"/>
  <c r="A210" i="28"/>
  <c r="M209" i="28"/>
  <c r="L209" i="28"/>
  <c r="D209" i="28"/>
  <c r="K209" i="28"/>
  <c r="C209" i="28"/>
  <c r="J209" i="28"/>
  <c r="B209" i="28"/>
  <c r="I209" i="28"/>
  <c r="H209" i="28"/>
  <c r="O209" i="28"/>
  <c r="E209" i="28"/>
  <c r="P208" i="26"/>
  <c r="O208" i="26"/>
  <c r="M208" i="26"/>
  <c r="N208" i="26"/>
  <c r="K208" i="26"/>
  <c r="J208" i="26"/>
  <c r="S208" i="26" s="1"/>
  <c r="L208" i="26"/>
  <c r="I208" i="26"/>
  <c r="G208" i="26"/>
  <c r="F208" i="26"/>
  <c r="Q208" i="26" s="1"/>
  <c r="H208" i="26"/>
  <c r="E208" i="26"/>
  <c r="A209" i="26"/>
  <c r="B208" i="26"/>
  <c r="D208" i="26"/>
  <c r="C208" i="26"/>
  <c r="O207" i="22"/>
  <c r="P207" i="22"/>
  <c r="N207" i="22"/>
  <c r="M207" i="22"/>
  <c r="L207" i="22"/>
  <c r="J207" i="22"/>
  <c r="K207" i="22"/>
  <c r="H207" i="22"/>
  <c r="I207" i="22"/>
  <c r="G207" i="22"/>
  <c r="F207" i="22"/>
  <c r="F207" i="20"/>
  <c r="B207" i="20"/>
  <c r="C207" i="20"/>
  <c r="D207" i="22"/>
  <c r="A208" i="22"/>
  <c r="V208" i="22" s="1"/>
  <c r="C207" i="22"/>
  <c r="E207" i="22"/>
  <c r="D207" i="20"/>
  <c r="E207" i="20"/>
  <c r="A208" i="20"/>
  <c r="F209" i="29" l="1"/>
  <c r="G209" i="29"/>
  <c r="M209" i="29"/>
  <c r="E209" i="29"/>
  <c r="L209" i="29"/>
  <c r="D209" i="29"/>
  <c r="I209" i="29"/>
  <c r="A210" i="29"/>
  <c r="H209" i="29"/>
  <c r="O209" i="29"/>
  <c r="N209" i="29"/>
  <c r="J209" i="29"/>
  <c r="C209" i="29"/>
  <c r="B209" i="29"/>
  <c r="K209" i="29"/>
  <c r="R208" i="26"/>
  <c r="T208" i="26"/>
  <c r="G210" i="28"/>
  <c r="F210" i="28"/>
  <c r="L210" i="28"/>
  <c r="D210" i="28"/>
  <c r="J210" i="28"/>
  <c r="B210" i="28"/>
  <c r="I210" i="28"/>
  <c r="H210" i="28"/>
  <c r="A211" i="28"/>
  <c r="E210" i="28"/>
  <c r="C210" i="28"/>
  <c r="O210" i="28"/>
  <c r="N210" i="28"/>
  <c r="K210" i="28"/>
  <c r="M210" i="28"/>
  <c r="P209" i="26"/>
  <c r="O209" i="26"/>
  <c r="N209" i="26"/>
  <c r="M209" i="26"/>
  <c r="K209" i="26"/>
  <c r="J209" i="26"/>
  <c r="L209" i="26"/>
  <c r="I209" i="26"/>
  <c r="H209" i="26"/>
  <c r="G209" i="26"/>
  <c r="F209" i="26"/>
  <c r="Q209" i="26" s="1"/>
  <c r="E209" i="26"/>
  <c r="D209" i="26"/>
  <c r="C209" i="26"/>
  <c r="B209" i="26"/>
  <c r="A210" i="26"/>
  <c r="P208" i="22"/>
  <c r="O208" i="22"/>
  <c r="N208" i="22"/>
  <c r="M208" i="22"/>
  <c r="L208" i="22"/>
  <c r="J208" i="22"/>
  <c r="K208" i="22"/>
  <c r="I208" i="22"/>
  <c r="G208" i="22"/>
  <c r="H208" i="22"/>
  <c r="F208" i="22"/>
  <c r="F208" i="20"/>
  <c r="B208" i="20"/>
  <c r="C208" i="20"/>
  <c r="D208" i="22"/>
  <c r="A209" i="22"/>
  <c r="V209" i="22" s="1"/>
  <c r="E208" i="22"/>
  <c r="C208" i="22"/>
  <c r="D208" i="20"/>
  <c r="E208" i="20"/>
  <c r="A209" i="20"/>
  <c r="F210" i="29" l="1"/>
  <c r="G210" i="29"/>
  <c r="S209" i="26"/>
  <c r="N210" i="29"/>
  <c r="M210" i="29"/>
  <c r="E210" i="29"/>
  <c r="J210" i="29"/>
  <c r="B210" i="29"/>
  <c r="I210" i="29"/>
  <c r="A211" i="29"/>
  <c r="H210" i="29"/>
  <c r="O210" i="29"/>
  <c r="L210" i="29"/>
  <c r="K210" i="29"/>
  <c r="D210" i="29"/>
  <c r="C210" i="29"/>
  <c r="R209" i="26"/>
  <c r="T209" i="26"/>
  <c r="G211" i="28"/>
  <c r="F211" i="28"/>
  <c r="H211" i="28"/>
  <c r="N211" i="28"/>
  <c r="A212" i="28"/>
  <c r="M211" i="28"/>
  <c r="E211" i="28"/>
  <c r="L211" i="28"/>
  <c r="D211" i="28"/>
  <c r="C211" i="28"/>
  <c r="B211" i="28"/>
  <c r="O211" i="28"/>
  <c r="K211" i="28"/>
  <c r="J211" i="28"/>
  <c r="I211" i="28"/>
  <c r="P210" i="26"/>
  <c r="N210" i="26"/>
  <c r="O210" i="26"/>
  <c r="L210" i="26"/>
  <c r="M210" i="26"/>
  <c r="K210" i="26"/>
  <c r="J210" i="26"/>
  <c r="H210" i="26"/>
  <c r="I210" i="26"/>
  <c r="G210" i="26"/>
  <c r="F210" i="26"/>
  <c r="Q210" i="26" s="1"/>
  <c r="E210" i="26"/>
  <c r="D210" i="26"/>
  <c r="C210" i="26"/>
  <c r="A211" i="26"/>
  <c r="B210" i="26"/>
  <c r="P209" i="22"/>
  <c r="O209" i="22"/>
  <c r="N209" i="22"/>
  <c r="M209" i="22"/>
  <c r="K209" i="22"/>
  <c r="J209" i="22"/>
  <c r="L209" i="22"/>
  <c r="H209" i="22"/>
  <c r="I209" i="22"/>
  <c r="G209" i="22"/>
  <c r="F209" i="22"/>
  <c r="F209" i="20"/>
  <c r="B209" i="20"/>
  <c r="C209" i="20"/>
  <c r="D209" i="22"/>
  <c r="A210" i="22"/>
  <c r="V210" i="22" s="1"/>
  <c r="E209" i="22"/>
  <c r="C209" i="22"/>
  <c r="D209" i="20"/>
  <c r="E209" i="20"/>
  <c r="A210" i="20"/>
  <c r="G211" i="29" l="1"/>
  <c r="F211" i="29"/>
  <c r="S210" i="26"/>
  <c r="O211" i="29"/>
  <c r="N211" i="29"/>
  <c r="K211" i="29"/>
  <c r="C211" i="29"/>
  <c r="J211" i="29"/>
  <c r="B211" i="29"/>
  <c r="I211" i="29"/>
  <c r="A212" i="29"/>
  <c r="H211" i="29"/>
  <c r="L211" i="29"/>
  <c r="E211" i="29"/>
  <c r="D211" i="29"/>
  <c r="M211" i="29"/>
  <c r="R210" i="26"/>
  <c r="T210" i="26"/>
  <c r="F212" i="28"/>
  <c r="G212" i="28"/>
  <c r="L212" i="28"/>
  <c r="D212" i="28"/>
  <c r="J212" i="28"/>
  <c r="B212" i="28"/>
  <c r="I212" i="28"/>
  <c r="H212" i="28"/>
  <c r="O212" i="28"/>
  <c r="N212" i="28"/>
  <c r="M212" i="28"/>
  <c r="K212" i="28"/>
  <c r="C212" i="28"/>
  <c r="A213" i="28"/>
  <c r="E212" i="28"/>
  <c r="O211" i="26"/>
  <c r="P211" i="26"/>
  <c r="N211" i="26"/>
  <c r="M211" i="26"/>
  <c r="J211" i="26"/>
  <c r="K211" i="26"/>
  <c r="H211" i="26"/>
  <c r="L211" i="26"/>
  <c r="I211" i="26"/>
  <c r="G211" i="26"/>
  <c r="F211" i="26"/>
  <c r="Q211" i="26" s="1"/>
  <c r="E211" i="26"/>
  <c r="D211" i="26"/>
  <c r="C211" i="26"/>
  <c r="A212" i="26"/>
  <c r="B211" i="26"/>
  <c r="P210" i="22"/>
  <c r="O210" i="22"/>
  <c r="N210" i="22"/>
  <c r="L210" i="22"/>
  <c r="M210" i="22"/>
  <c r="K210" i="22"/>
  <c r="I210" i="22"/>
  <c r="J210" i="22"/>
  <c r="H210" i="22"/>
  <c r="G210" i="22"/>
  <c r="F210" i="22"/>
  <c r="F210" i="20"/>
  <c r="C210" i="20"/>
  <c r="B210" i="20"/>
  <c r="D210" i="22"/>
  <c r="E210" i="22"/>
  <c r="A211" i="22"/>
  <c r="V211" i="22" s="1"/>
  <c r="C210" i="22"/>
  <c r="D210" i="20"/>
  <c r="E210" i="20"/>
  <c r="A211" i="20"/>
  <c r="G212" i="29" l="1"/>
  <c r="F212" i="29"/>
  <c r="R211" i="26"/>
  <c r="A213" i="29"/>
  <c r="H212" i="29"/>
  <c r="O212" i="29"/>
  <c r="L212" i="29"/>
  <c r="D212" i="29"/>
  <c r="K212" i="29"/>
  <c r="C212" i="29"/>
  <c r="J212" i="29"/>
  <c r="B212" i="29"/>
  <c r="I212" i="29"/>
  <c r="N212" i="29"/>
  <c r="M212" i="29"/>
  <c r="E212" i="29"/>
  <c r="S211" i="26"/>
  <c r="T211" i="26"/>
  <c r="F213" i="28"/>
  <c r="G213" i="28"/>
  <c r="H213" i="28"/>
  <c r="N213" i="28"/>
  <c r="A214" i="28"/>
  <c r="M213" i="28"/>
  <c r="E213" i="28"/>
  <c r="L213" i="28"/>
  <c r="D213" i="28"/>
  <c r="K213" i="28"/>
  <c r="J213" i="28"/>
  <c r="I213" i="28"/>
  <c r="C213" i="28"/>
  <c r="B213" i="28"/>
  <c r="O213" i="28"/>
  <c r="P212" i="26"/>
  <c r="O212" i="26"/>
  <c r="N212" i="26"/>
  <c r="M212" i="26"/>
  <c r="L212" i="26"/>
  <c r="J212" i="26"/>
  <c r="K212" i="26"/>
  <c r="H212" i="26"/>
  <c r="I212" i="26"/>
  <c r="G212" i="26"/>
  <c r="F212" i="26"/>
  <c r="Q212" i="26" s="1"/>
  <c r="E212" i="26"/>
  <c r="D212" i="26"/>
  <c r="C212" i="26"/>
  <c r="A213" i="26"/>
  <c r="B212" i="26"/>
  <c r="P211" i="22"/>
  <c r="O211" i="22"/>
  <c r="N211" i="22"/>
  <c r="M211" i="22"/>
  <c r="L211" i="22"/>
  <c r="K211" i="22"/>
  <c r="J211" i="22"/>
  <c r="H211" i="22"/>
  <c r="I211" i="22"/>
  <c r="G211" i="22"/>
  <c r="F211" i="22"/>
  <c r="F211" i="20"/>
  <c r="B211" i="20"/>
  <c r="C211" i="20"/>
  <c r="D211" i="22"/>
  <c r="E211" i="22"/>
  <c r="A212" i="22"/>
  <c r="V212" i="22" s="1"/>
  <c r="C211" i="22"/>
  <c r="D211" i="20"/>
  <c r="E211" i="20"/>
  <c r="A212" i="20"/>
  <c r="G213" i="29" l="1"/>
  <c r="F213" i="29"/>
  <c r="I213" i="29"/>
  <c r="A214" i="29"/>
  <c r="H213" i="29"/>
  <c r="M213" i="29"/>
  <c r="E213" i="29"/>
  <c r="L213" i="29"/>
  <c r="D213" i="29"/>
  <c r="K213" i="29"/>
  <c r="C213" i="29"/>
  <c r="J213" i="29"/>
  <c r="B213" i="29"/>
  <c r="N213" i="29"/>
  <c r="O213" i="29"/>
  <c r="T212" i="26"/>
  <c r="S212" i="26"/>
  <c r="R212" i="26"/>
  <c r="G214" i="28"/>
  <c r="F214" i="28"/>
  <c r="L214" i="28"/>
  <c r="D214" i="28"/>
  <c r="J214" i="28"/>
  <c r="B214" i="28"/>
  <c r="I214" i="28"/>
  <c r="H214" i="28"/>
  <c r="A215" i="28"/>
  <c r="E214" i="28"/>
  <c r="C214" i="28"/>
  <c r="O214" i="28"/>
  <c r="N214" i="28"/>
  <c r="K214" i="28"/>
  <c r="M214" i="28"/>
  <c r="O213" i="26"/>
  <c r="P213" i="26"/>
  <c r="N213" i="26"/>
  <c r="M213" i="26"/>
  <c r="L213" i="26"/>
  <c r="K213" i="26"/>
  <c r="J213" i="26"/>
  <c r="I213" i="26"/>
  <c r="G213" i="26"/>
  <c r="H213" i="26"/>
  <c r="F213" i="26"/>
  <c r="Q213" i="26" s="1"/>
  <c r="D213" i="26"/>
  <c r="C213" i="26"/>
  <c r="A214" i="26"/>
  <c r="B213" i="26"/>
  <c r="E213" i="26"/>
  <c r="P212" i="22"/>
  <c r="O212" i="22"/>
  <c r="N212" i="22"/>
  <c r="L212" i="22"/>
  <c r="M212" i="22"/>
  <c r="K212" i="22"/>
  <c r="J212" i="22"/>
  <c r="G212" i="22"/>
  <c r="H212" i="22"/>
  <c r="I212" i="22"/>
  <c r="F212" i="22"/>
  <c r="F212" i="20"/>
  <c r="C212" i="20"/>
  <c r="B212" i="20"/>
  <c r="E212" i="22"/>
  <c r="C212" i="22"/>
  <c r="A213" i="22"/>
  <c r="V213" i="22" s="1"/>
  <c r="D212" i="22"/>
  <c r="D212" i="20"/>
  <c r="E212" i="20"/>
  <c r="A213" i="20"/>
  <c r="F214" i="29" l="1"/>
  <c r="G214" i="29"/>
  <c r="J214" i="29"/>
  <c r="B214" i="29"/>
  <c r="I214" i="29"/>
  <c r="N214" i="29"/>
  <c r="M214" i="29"/>
  <c r="E214" i="29"/>
  <c r="L214" i="29"/>
  <c r="D214" i="29"/>
  <c r="K214" i="29"/>
  <c r="C214" i="29"/>
  <c r="A215" i="29"/>
  <c r="O214" i="29"/>
  <c r="H214" i="29"/>
  <c r="S213" i="26"/>
  <c r="T213" i="26"/>
  <c r="R213" i="26"/>
  <c r="G215" i="28"/>
  <c r="F215" i="28"/>
  <c r="H215" i="28"/>
  <c r="N215" i="28"/>
  <c r="A216" i="28"/>
  <c r="M215" i="28"/>
  <c r="E215" i="28"/>
  <c r="L215" i="28"/>
  <c r="D215" i="28"/>
  <c r="C215" i="28"/>
  <c r="B215" i="28"/>
  <c r="O215" i="28"/>
  <c r="K215" i="28"/>
  <c r="J215" i="28"/>
  <c r="I215" i="28"/>
  <c r="P214" i="26"/>
  <c r="N214" i="26"/>
  <c r="O214" i="26"/>
  <c r="L214" i="26"/>
  <c r="M214" i="26"/>
  <c r="K214" i="26"/>
  <c r="I214" i="26"/>
  <c r="J214" i="26"/>
  <c r="H214" i="26"/>
  <c r="F214" i="26"/>
  <c r="Q214" i="26" s="1"/>
  <c r="G214" i="26"/>
  <c r="C214" i="26"/>
  <c r="A215" i="26"/>
  <c r="B214" i="26"/>
  <c r="D214" i="26"/>
  <c r="E214" i="26"/>
  <c r="P213" i="22"/>
  <c r="O213" i="22"/>
  <c r="N213" i="22"/>
  <c r="M213" i="22"/>
  <c r="L213" i="22"/>
  <c r="K213" i="22"/>
  <c r="J213" i="22"/>
  <c r="I213" i="22"/>
  <c r="H213" i="22"/>
  <c r="G213" i="22"/>
  <c r="F213" i="22"/>
  <c r="F213" i="20"/>
  <c r="B213" i="20"/>
  <c r="C213" i="20"/>
  <c r="D213" i="22"/>
  <c r="C213" i="22"/>
  <c r="E213" i="22"/>
  <c r="A214" i="22"/>
  <c r="V214" i="22" s="1"/>
  <c r="D213" i="20"/>
  <c r="E213" i="20"/>
  <c r="A214" i="20"/>
  <c r="F215" i="29" l="1"/>
  <c r="G215" i="29"/>
  <c r="S214" i="26"/>
  <c r="K215" i="29"/>
  <c r="C215" i="29"/>
  <c r="J215" i="29"/>
  <c r="B215" i="29"/>
  <c r="O215" i="29"/>
  <c r="N215" i="29"/>
  <c r="M215" i="29"/>
  <c r="E215" i="29"/>
  <c r="L215" i="29"/>
  <c r="D215" i="29"/>
  <c r="A216" i="29"/>
  <c r="I215" i="29"/>
  <c r="H215" i="29"/>
  <c r="T214" i="26"/>
  <c r="R214" i="26"/>
  <c r="G216" i="28"/>
  <c r="F216" i="28"/>
  <c r="L216" i="28"/>
  <c r="D216" i="28"/>
  <c r="J216" i="28"/>
  <c r="B216" i="28"/>
  <c r="I216" i="28"/>
  <c r="H216" i="28"/>
  <c r="O216" i="28"/>
  <c r="N216" i="28"/>
  <c r="M216" i="28"/>
  <c r="K216" i="28"/>
  <c r="C216" i="28"/>
  <c r="A217" i="28"/>
  <c r="E216" i="28"/>
  <c r="O215" i="26"/>
  <c r="P215" i="26"/>
  <c r="N215" i="26"/>
  <c r="M215" i="26"/>
  <c r="L215" i="26"/>
  <c r="J215" i="26"/>
  <c r="K215" i="26"/>
  <c r="I215" i="26"/>
  <c r="G215" i="26"/>
  <c r="H215" i="26"/>
  <c r="F215" i="26"/>
  <c r="Q215" i="26" s="1"/>
  <c r="A216" i="26"/>
  <c r="B215" i="26"/>
  <c r="C215" i="26"/>
  <c r="D215" i="26"/>
  <c r="E215" i="26"/>
  <c r="P214" i="22"/>
  <c r="O214" i="22"/>
  <c r="N214" i="22"/>
  <c r="M214" i="22"/>
  <c r="L214" i="22"/>
  <c r="K214" i="22"/>
  <c r="I214" i="22"/>
  <c r="J214" i="22"/>
  <c r="G214" i="22"/>
  <c r="H214" i="22"/>
  <c r="F214" i="22"/>
  <c r="F214" i="20"/>
  <c r="B214" i="20"/>
  <c r="C214" i="20"/>
  <c r="D214" i="22"/>
  <c r="A215" i="22"/>
  <c r="V215" i="22" s="1"/>
  <c r="C214" i="22"/>
  <c r="E214" i="22"/>
  <c r="D214" i="20"/>
  <c r="E214" i="20"/>
  <c r="A215" i="20"/>
  <c r="F216" i="29" l="1"/>
  <c r="G216" i="29"/>
  <c r="S215" i="26"/>
  <c r="L216" i="29"/>
  <c r="D216" i="29"/>
  <c r="K216" i="29"/>
  <c r="C216" i="29"/>
  <c r="A217" i="29"/>
  <c r="H216" i="29"/>
  <c r="O216" i="29"/>
  <c r="N216" i="29"/>
  <c r="M216" i="29"/>
  <c r="E216" i="29"/>
  <c r="J216" i="29"/>
  <c r="I216" i="29"/>
  <c r="B216" i="29"/>
  <c r="T215" i="26"/>
  <c r="R215" i="26"/>
  <c r="G217" i="28"/>
  <c r="F217" i="28"/>
  <c r="H217" i="28"/>
  <c r="N217" i="28"/>
  <c r="A218" i="28"/>
  <c r="M217" i="28"/>
  <c r="E217" i="28"/>
  <c r="L217" i="28"/>
  <c r="D217" i="28"/>
  <c r="K217" i="28"/>
  <c r="J217" i="28"/>
  <c r="I217" i="28"/>
  <c r="C217" i="28"/>
  <c r="B217" i="28"/>
  <c r="O217" i="28"/>
  <c r="P216" i="26"/>
  <c r="N216" i="26"/>
  <c r="M216" i="26"/>
  <c r="O216" i="26"/>
  <c r="K216" i="26"/>
  <c r="L216" i="26"/>
  <c r="J216" i="26"/>
  <c r="I216" i="26"/>
  <c r="G216" i="26"/>
  <c r="H216" i="26"/>
  <c r="F216" i="26"/>
  <c r="Q216" i="26" s="1"/>
  <c r="E216" i="26"/>
  <c r="A217" i="26"/>
  <c r="B216" i="26"/>
  <c r="D216" i="26"/>
  <c r="C216" i="26"/>
  <c r="P215" i="22"/>
  <c r="O215" i="22"/>
  <c r="M215" i="22"/>
  <c r="L215" i="22"/>
  <c r="N215" i="22"/>
  <c r="K215" i="22"/>
  <c r="J215" i="22"/>
  <c r="G215" i="22"/>
  <c r="I215" i="22"/>
  <c r="F215" i="22"/>
  <c r="H215" i="22"/>
  <c r="F215" i="20"/>
  <c r="B215" i="20"/>
  <c r="C215" i="20"/>
  <c r="D215" i="22"/>
  <c r="A216" i="22"/>
  <c r="V216" i="22" s="1"/>
  <c r="E215" i="22"/>
  <c r="C215" i="22"/>
  <c r="D215" i="20"/>
  <c r="E215" i="20"/>
  <c r="A216" i="20"/>
  <c r="F217" i="29" l="1"/>
  <c r="G217" i="29"/>
  <c r="M217" i="29"/>
  <c r="E217" i="29"/>
  <c r="L217" i="29"/>
  <c r="D217" i="29"/>
  <c r="I217" i="29"/>
  <c r="A218" i="29"/>
  <c r="H217" i="29"/>
  <c r="O217" i="29"/>
  <c r="N217" i="29"/>
  <c r="K217" i="29"/>
  <c r="J217" i="29"/>
  <c r="C217" i="29"/>
  <c r="B217" i="29"/>
  <c r="R216" i="26"/>
  <c r="S216" i="26"/>
  <c r="T216" i="26"/>
  <c r="G218" i="28"/>
  <c r="F218" i="28"/>
  <c r="L218" i="28"/>
  <c r="D218" i="28"/>
  <c r="J218" i="28"/>
  <c r="B218" i="28"/>
  <c r="I218" i="28"/>
  <c r="H218" i="28"/>
  <c r="A219" i="28"/>
  <c r="E218" i="28"/>
  <c r="C218" i="28"/>
  <c r="O218" i="28"/>
  <c r="N218" i="28"/>
  <c r="K218" i="28"/>
  <c r="M218" i="28"/>
  <c r="P217" i="26"/>
  <c r="N217" i="26"/>
  <c r="O217" i="26"/>
  <c r="K217" i="26"/>
  <c r="M217" i="26"/>
  <c r="L217" i="26"/>
  <c r="J217" i="26"/>
  <c r="I217" i="26"/>
  <c r="H217" i="26"/>
  <c r="F217" i="26"/>
  <c r="Q217" i="26" s="1"/>
  <c r="G217" i="26"/>
  <c r="E217" i="26"/>
  <c r="D217" i="26"/>
  <c r="C217" i="26"/>
  <c r="A218" i="26"/>
  <c r="B217" i="26"/>
  <c r="P216" i="22"/>
  <c r="O216" i="22"/>
  <c r="M216" i="22"/>
  <c r="N216" i="22"/>
  <c r="L216" i="22"/>
  <c r="J216" i="22"/>
  <c r="K216" i="22"/>
  <c r="I216" i="22"/>
  <c r="H216" i="22"/>
  <c r="G216" i="22"/>
  <c r="F216" i="22"/>
  <c r="F216" i="20"/>
  <c r="B216" i="20"/>
  <c r="C216" i="20"/>
  <c r="A217" i="22"/>
  <c r="V217" i="22" s="1"/>
  <c r="D216" i="22"/>
  <c r="E216" i="22"/>
  <c r="C216" i="22"/>
  <c r="D216" i="20"/>
  <c r="E216" i="20"/>
  <c r="A217" i="20"/>
  <c r="F218" i="29" l="1"/>
  <c r="G218" i="29"/>
  <c r="T217" i="26"/>
  <c r="N218" i="29"/>
  <c r="M218" i="29"/>
  <c r="E218" i="29"/>
  <c r="J218" i="29"/>
  <c r="B218" i="29"/>
  <c r="I218" i="29"/>
  <c r="A219" i="29"/>
  <c r="H218" i="29"/>
  <c r="O218" i="29"/>
  <c r="C218" i="29"/>
  <c r="L218" i="29"/>
  <c r="K218" i="29"/>
  <c r="D218" i="29"/>
  <c r="R217" i="26"/>
  <c r="S217" i="26"/>
  <c r="G219" i="28"/>
  <c r="F219" i="28"/>
  <c r="H219" i="28"/>
  <c r="N219" i="28"/>
  <c r="A220" i="28"/>
  <c r="M219" i="28"/>
  <c r="E219" i="28"/>
  <c r="L219" i="28"/>
  <c r="D219" i="28"/>
  <c r="C219" i="28"/>
  <c r="B219" i="28"/>
  <c r="O219" i="28"/>
  <c r="K219" i="28"/>
  <c r="J219" i="28"/>
  <c r="I219" i="28"/>
  <c r="P218" i="26"/>
  <c r="O218" i="26"/>
  <c r="N218" i="26"/>
  <c r="M218" i="26"/>
  <c r="L218" i="26"/>
  <c r="K218" i="26"/>
  <c r="J218" i="26"/>
  <c r="H218" i="26"/>
  <c r="I218" i="26"/>
  <c r="G218" i="26"/>
  <c r="F218" i="26"/>
  <c r="Q218" i="26" s="1"/>
  <c r="D218" i="26"/>
  <c r="C218" i="26"/>
  <c r="E218" i="26"/>
  <c r="A219" i="26"/>
  <c r="B218" i="26"/>
  <c r="P217" i="22"/>
  <c r="O217" i="22"/>
  <c r="N217" i="22"/>
  <c r="M217" i="22"/>
  <c r="L217" i="22"/>
  <c r="K217" i="22"/>
  <c r="J217" i="22"/>
  <c r="H217" i="22"/>
  <c r="I217" i="22"/>
  <c r="G217" i="22"/>
  <c r="F217" i="22"/>
  <c r="F217" i="20"/>
  <c r="B217" i="20"/>
  <c r="C217" i="20"/>
  <c r="D217" i="22"/>
  <c r="A218" i="22"/>
  <c r="V218" i="22" s="1"/>
  <c r="E217" i="22"/>
  <c r="C217" i="22"/>
  <c r="D217" i="20"/>
  <c r="E217" i="20"/>
  <c r="A218" i="20"/>
  <c r="G219" i="29" l="1"/>
  <c r="F219" i="29"/>
  <c r="T218" i="26"/>
  <c r="S218" i="26"/>
  <c r="O219" i="29"/>
  <c r="N219" i="29"/>
  <c r="K219" i="29"/>
  <c r="C219" i="29"/>
  <c r="J219" i="29"/>
  <c r="B219" i="29"/>
  <c r="I219" i="29"/>
  <c r="A220" i="29"/>
  <c r="H219" i="29"/>
  <c r="M219" i="29"/>
  <c r="L219" i="29"/>
  <c r="E219" i="29"/>
  <c r="D219" i="29"/>
  <c r="R218" i="26"/>
  <c r="F220" i="28"/>
  <c r="G220" i="28"/>
  <c r="L220" i="28"/>
  <c r="D220" i="28"/>
  <c r="J220" i="28"/>
  <c r="B220" i="28"/>
  <c r="I220" i="28"/>
  <c r="H220" i="28"/>
  <c r="O220" i="28"/>
  <c r="N220" i="28"/>
  <c r="M220" i="28"/>
  <c r="K220" i="28"/>
  <c r="C220" i="28"/>
  <c r="A221" i="28"/>
  <c r="E220" i="28"/>
  <c r="O219" i="26"/>
  <c r="P219" i="26"/>
  <c r="N219" i="26"/>
  <c r="M219" i="26"/>
  <c r="J219" i="26"/>
  <c r="K219" i="26"/>
  <c r="L219" i="26"/>
  <c r="H219" i="26"/>
  <c r="G219" i="26"/>
  <c r="I219" i="26"/>
  <c r="F219" i="26"/>
  <c r="Q219" i="26" s="1"/>
  <c r="C219" i="26"/>
  <c r="A220" i="26"/>
  <c r="B219" i="26"/>
  <c r="E219" i="26"/>
  <c r="D219" i="26"/>
  <c r="P218" i="22"/>
  <c r="N218" i="22"/>
  <c r="O218" i="22"/>
  <c r="L218" i="22"/>
  <c r="M218" i="22"/>
  <c r="K218" i="22"/>
  <c r="J218" i="22"/>
  <c r="I218" i="22"/>
  <c r="H218" i="22"/>
  <c r="G218" i="22"/>
  <c r="F218" i="22"/>
  <c r="F218" i="20"/>
  <c r="B218" i="20"/>
  <c r="C218" i="20"/>
  <c r="D218" i="22"/>
  <c r="E218" i="22"/>
  <c r="A219" i="22"/>
  <c r="V219" i="22" s="1"/>
  <c r="C218" i="22"/>
  <c r="D218" i="20"/>
  <c r="E218" i="20"/>
  <c r="A219" i="20"/>
  <c r="G220" i="29" l="1"/>
  <c r="F220" i="29"/>
  <c r="A221" i="29"/>
  <c r="H220" i="29"/>
  <c r="O220" i="29"/>
  <c r="L220" i="29"/>
  <c r="D220" i="29"/>
  <c r="K220" i="29"/>
  <c r="C220" i="29"/>
  <c r="J220" i="29"/>
  <c r="B220" i="29"/>
  <c r="I220" i="29"/>
  <c r="E220" i="29"/>
  <c r="N220" i="29"/>
  <c r="M220" i="29"/>
  <c r="T219" i="26"/>
  <c r="S219" i="26"/>
  <c r="R219" i="26"/>
  <c r="F221" i="28"/>
  <c r="G221" i="28"/>
  <c r="H221" i="28"/>
  <c r="N221" i="28"/>
  <c r="A222" i="28"/>
  <c r="M221" i="28"/>
  <c r="E221" i="28"/>
  <c r="L221" i="28"/>
  <c r="D221" i="28"/>
  <c r="K221" i="28"/>
  <c r="J221" i="28"/>
  <c r="I221" i="28"/>
  <c r="C221" i="28"/>
  <c r="B221" i="28"/>
  <c r="O221" i="28"/>
  <c r="P220" i="26"/>
  <c r="O220" i="26"/>
  <c r="N220" i="26"/>
  <c r="M220" i="26"/>
  <c r="J220" i="26"/>
  <c r="K220" i="26"/>
  <c r="L220" i="26"/>
  <c r="H220" i="26"/>
  <c r="I220" i="26"/>
  <c r="G220" i="26"/>
  <c r="F220" i="26"/>
  <c r="Q220" i="26" s="1"/>
  <c r="A221" i="26"/>
  <c r="B220" i="26"/>
  <c r="E220" i="26"/>
  <c r="D220" i="26"/>
  <c r="C220" i="26"/>
  <c r="P219" i="22"/>
  <c r="O219" i="22"/>
  <c r="N219" i="22"/>
  <c r="M219" i="22"/>
  <c r="L219" i="22"/>
  <c r="K219" i="22"/>
  <c r="I219" i="22"/>
  <c r="H219" i="22"/>
  <c r="J219" i="22"/>
  <c r="G219" i="22"/>
  <c r="F219" i="22"/>
  <c r="F219" i="20"/>
  <c r="B219" i="20"/>
  <c r="C219" i="20"/>
  <c r="D219" i="22"/>
  <c r="A220" i="22"/>
  <c r="V220" i="22" s="1"/>
  <c r="E219" i="22"/>
  <c r="C219" i="22"/>
  <c r="D219" i="20"/>
  <c r="E219" i="20"/>
  <c r="A220" i="20"/>
  <c r="G221" i="29" l="1"/>
  <c r="F221" i="29"/>
  <c r="S220" i="26"/>
  <c r="I221" i="29"/>
  <c r="A222" i="29"/>
  <c r="H221" i="29"/>
  <c r="M221" i="29"/>
  <c r="E221" i="29"/>
  <c r="L221" i="29"/>
  <c r="D221" i="29"/>
  <c r="K221" i="29"/>
  <c r="C221" i="29"/>
  <c r="J221" i="29"/>
  <c r="B221" i="29"/>
  <c r="O221" i="29"/>
  <c r="N221" i="29"/>
  <c r="R220" i="26"/>
  <c r="T220" i="26"/>
  <c r="G222" i="28"/>
  <c r="F222" i="28"/>
  <c r="L222" i="28"/>
  <c r="D222" i="28"/>
  <c r="J222" i="28"/>
  <c r="B222" i="28"/>
  <c r="I222" i="28"/>
  <c r="H222" i="28"/>
  <c r="A223" i="28"/>
  <c r="E222" i="28"/>
  <c r="C222" i="28"/>
  <c r="O222" i="28"/>
  <c r="N222" i="28"/>
  <c r="K222" i="28"/>
  <c r="M222" i="28"/>
  <c r="P221" i="26"/>
  <c r="O221" i="26"/>
  <c r="N221" i="26"/>
  <c r="M221" i="26"/>
  <c r="L221" i="26"/>
  <c r="K221" i="26"/>
  <c r="J221" i="26"/>
  <c r="I221" i="26"/>
  <c r="G221" i="26"/>
  <c r="H221" i="26"/>
  <c r="F221" i="26"/>
  <c r="Q221" i="26" s="1"/>
  <c r="E221" i="26"/>
  <c r="D221" i="26"/>
  <c r="C221" i="26"/>
  <c r="A222" i="26"/>
  <c r="B221" i="26"/>
  <c r="P220" i="22"/>
  <c r="O220" i="22"/>
  <c r="N220" i="22"/>
  <c r="L220" i="22"/>
  <c r="M220" i="22"/>
  <c r="G220" i="22"/>
  <c r="I220" i="22"/>
  <c r="H220" i="22"/>
  <c r="K220" i="22"/>
  <c r="J220" i="22"/>
  <c r="F220" i="22"/>
  <c r="F220" i="20"/>
  <c r="C220" i="20"/>
  <c r="B220" i="20"/>
  <c r="E220" i="22"/>
  <c r="C220" i="22"/>
  <c r="A221" i="22"/>
  <c r="V221" i="22" s="1"/>
  <c r="D220" i="22"/>
  <c r="D220" i="20"/>
  <c r="E220" i="20"/>
  <c r="A221" i="20"/>
  <c r="F222" i="29" l="1"/>
  <c r="G222" i="29"/>
  <c r="J222" i="29"/>
  <c r="B222" i="29"/>
  <c r="I222" i="29"/>
  <c r="N222" i="29"/>
  <c r="M222" i="29"/>
  <c r="E222" i="29"/>
  <c r="L222" i="29"/>
  <c r="D222" i="29"/>
  <c r="K222" i="29"/>
  <c r="C222" i="29"/>
  <c r="A223" i="29"/>
  <c r="O222" i="29"/>
  <c r="H222" i="29"/>
  <c r="S221" i="26"/>
  <c r="T221" i="26"/>
  <c r="R221" i="26"/>
  <c r="G223" i="28"/>
  <c r="F223" i="28"/>
  <c r="H223" i="28"/>
  <c r="N223" i="28"/>
  <c r="A224" i="28"/>
  <c r="M223" i="28"/>
  <c r="E223" i="28"/>
  <c r="L223" i="28"/>
  <c r="D223" i="28"/>
  <c r="C223" i="28"/>
  <c r="B223" i="28"/>
  <c r="O223" i="28"/>
  <c r="K223" i="28"/>
  <c r="J223" i="28"/>
  <c r="I223" i="28"/>
  <c r="P222" i="26"/>
  <c r="N222" i="26"/>
  <c r="O222" i="26"/>
  <c r="L222" i="26"/>
  <c r="M222" i="26"/>
  <c r="K222" i="26"/>
  <c r="J222" i="26"/>
  <c r="I222" i="26"/>
  <c r="F222" i="26"/>
  <c r="Q222" i="26" s="1"/>
  <c r="G222" i="26"/>
  <c r="H222" i="26"/>
  <c r="D222" i="26"/>
  <c r="C222" i="26"/>
  <c r="A223" i="26"/>
  <c r="B222" i="26"/>
  <c r="E222" i="26"/>
  <c r="P221" i="22"/>
  <c r="N221" i="22"/>
  <c r="M221" i="22"/>
  <c r="O221" i="22"/>
  <c r="K221" i="22"/>
  <c r="L221" i="22"/>
  <c r="J221" i="22"/>
  <c r="I221" i="22"/>
  <c r="H221" i="22"/>
  <c r="F221" i="22"/>
  <c r="G221" i="22"/>
  <c r="F221" i="20"/>
  <c r="B221" i="20"/>
  <c r="C221" i="20"/>
  <c r="D221" i="22"/>
  <c r="C221" i="22"/>
  <c r="A222" i="22"/>
  <c r="V222" i="22" s="1"/>
  <c r="E221" i="22"/>
  <c r="D221" i="20"/>
  <c r="E221" i="20"/>
  <c r="A222" i="20"/>
  <c r="F223" i="29" l="1"/>
  <c r="G223" i="29"/>
  <c r="S222" i="26"/>
  <c r="K223" i="29"/>
  <c r="C223" i="29"/>
  <c r="J223" i="29"/>
  <c r="B223" i="29"/>
  <c r="O223" i="29"/>
  <c r="N223" i="29"/>
  <c r="M223" i="29"/>
  <c r="E223" i="29"/>
  <c r="L223" i="29"/>
  <c r="D223" i="29"/>
  <c r="A224" i="29"/>
  <c r="I223" i="29"/>
  <c r="H223" i="29"/>
  <c r="T222" i="26"/>
  <c r="R222" i="26"/>
  <c r="G224" i="28"/>
  <c r="F224" i="28"/>
  <c r="L224" i="28"/>
  <c r="D224" i="28"/>
  <c r="J224" i="28"/>
  <c r="B224" i="28"/>
  <c r="I224" i="28"/>
  <c r="H224" i="28"/>
  <c r="O224" i="28"/>
  <c r="N224" i="28"/>
  <c r="M224" i="28"/>
  <c r="K224" i="28"/>
  <c r="C224" i="28"/>
  <c r="E224" i="28"/>
  <c r="A225" i="28"/>
  <c r="O223" i="26"/>
  <c r="P223" i="26"/>
  <c r="M223" i="26"/>
  <c r="L223" i="26"/>
  <c r="N223" i="26"/>
  <c r="K223" i="26"/>
  <c r="J223" i="26"/>
  <c r="I223" i="26"/>
  <c r="G223" i="26"/>
  <c r="H223" i="26"/>
  <c r="F223" i="26"/>
  <c r="Q223" i="26" s="1"/>
  <c r="C223" i="26"/>
  <c r="A224" i="26"/>
  <c r="B223" i="26"/>
  <c r="D223" i="26"/>
  <c r="E223" i="26"/>
  <c r="P222" i="22"/>
  <c r="O222" i="22"/>
  <c r="N222" i="22"/>
  <c r="M222" i="22"/>
  <c r="L222" i="22"/>
  <c r="K222" i="22"/>
  <c r="J222" i="22"/>
  <c r="I222" i="22"/>
  <c r="G222" i="22"/>
  <c r="H222" i="22"/>
  <c r="F222" i="22"/>
  <c r="F222" i="20"/>
  <c r="B222" i="20"/>
  <c r="C222" i="20"/>
  <c r="D222" i="22"/>
  <c r="A223" i="22"/>
  <c r="V223" i="22" s="1"/>
  <c r="C222" i="22"/>
  <c r="E222" i="22"/>
  <c r="D222" i="20"/>
  <c r="E222" i="20"/>
  <c r="A223" i="20"/>
  <c r="F224" i="29" l="1"/>
  <c r="G224" i="29"/>
  <c r="L224" i="29"/>
  <c r="D224" i="29"/>
  <c r="K224" i="29"/>
  <c r="C224" i="29"/>
  <c r="A225" i="29"/>
  <c r="H224" i="29"/>
  <c r="O224" i="29"/>
  <c r="N224" i="29"/>
  <c r="M224" i="29"/>
  <c r="E224" i="29"/>
  <c r="I224" i="29"/>
  <c r="B224" i="29"/>
  <c r="J224" i="29"/>
  <c r="T223" i="26"/>
  <c r="S223" i="26"/>
  <c r="R223" i="26"/>
  <c r="G225" i="28"/>
  <c r="F225" i="28"/>
  <c r="H225" i="28"/>
  <c r="N225" i="28"/>
  <c r="A226" i="28"/>
  <c r="M225" i="28"/>
  <c r="E225" i="28"/>
  <c r="L225" i="28"/>
  <c r="D225" i="28"/>
  <c r="K225" i="28"/>
  <c r="J225" i="28"/>
  <c r="I225" i="28"/>
  <c r="C225" i="28"/>
  <c r="B225" i="28"/>
  <c r="O225" i="28"/>
  <c r="P224" i="26"/>
  <c r="O224" i="26"/>
  <c r="M224" i="26"/>
  <c r="N224" i="26"/>
  <c r="K224" i="26"/>
  <c r="L224" i="26"/>
  <c r="I224" i="26"/>
  <c r="J224" i="26"/>
  <c r="G224" i="26"/>
  <c r="F224" i="26"/>
  <c r="Q224" i="26" s="1"/>
  <c r="H224" i="26"/>
  <c r="E224" i="26"/>
  <c r="A225" i="26"/>
  <c r="B224" i="26"/>
  <c r="C224" i="26"/>
  <c r="D224" i="26"/>
  <c r="P223" i="22"/>
  <c r="O223" i="22"/>
  <c r="N223" i="22"/>
  <c r="M223" i="22"/>
  <c r="L223" i="22"/>
  <c r="J223" i="22"/>
  <c r="G223" i="22"/>
  <c r="K223" i="22"/>
  <c r="I223" i="22"/>
  <c r="F223" i="22"/>
  <c r="H223" i="22"/>
  <c r="F223" i="20"/>
  <c r="C223" i="20"/>
  <c r="B223" i="20"/>
  <c r="D223" i="22"/>
  <c r="C223" i="22"/>
  <c r="E223" i="22"/>
  <c r="A224" i="22"/>
  <c r="V224" i="22" s="1"/>
  <c r="D223" i="20"/>
  <c r="E223" i="20"/>
  <c r="A224" i="20"/>
  <c r="F225" i="29" l="1"/>
  <c r="G225" i="29"/>
  <c r="M225" i="29"/>
  <c r="E225" i="29"/>
  <c r="L225" i="29"/>
  <c r="D225" i="29"/>
  <c r="I225" i="29"/>
  <c r="A226" i="29"/>
  <c r="H225" i="29"/>
  <c r="O225" i="29"/>
  <c r="N225" i="29"/>
  <c r="K225" i="29"/>
  <c r="J225" i="29"/>
  <c r="C225" i="29"/>
  <c r="B225" i="29"/>
  <c r="T224" i="26"/>
  <c r="R224" i="26"/>
  <c r="S224" i="26"/>
  <c r="G226" i="28"/>
  <c r="F226" i="28"/>
  <c r="L226" i="28"/>
  <c r="D226" i="28"/>
  <c r="J226" i="28"/>
  <c r="B226" i="28"/>
  <c r="I226" i="28"/>
  <c r="H226" i="28"/>
  <c r="A227" i="28"/>
  <c r="E226" i="28"/>
  <c r="C226" i="28"/>
  <c r="O226" i="28"/>
  <c r="N226" i="28"/>
  <c r="K226" i="28"/>
  <c r="M226" i="28"/>
  <c r="P225" i="26"/>
  <c r="N225" i="26"/>
  <c r="O225" i="26"/>
  <c r="M225" i="26"/>
  <c r="L225" i="26"/>
  <c r="K225" i="26"/>
  <c r="J225" i="26"/>
  <c r="I225" i="26"/>
  <c r="G225" i="26"/>
  <c r="F225" i="26"/>
  <c r="Q225" i="26" s="1"/>
  <c r="H225" i="26"/>
  <c r="E225" i="26"/>
  <c r="D225" i="26"/>
  <c r="A226" i="26"/>
  <c r="B225" i="26"/>
  <c r="C225" i="26"/>
  <c r="P224" i="22"/>
  <c r="O224" i="22"/>
  <c r="N224" i="22"/>
  <c r="M224" i="22"/>
  <c r="J224" i="22"/>
  <c r="K224" i="22"/>
  <c r="L224" i="22"/>
  <c r="H224" i="22"/>
  <c r="G224" i="22"/>
  <c r="I224" i="22"/>
  <c r="F224" i="22"/>
  <c r="F224" i="20"/>
  <c r="C224" i="20"/>
  <c r="B224" i="20"/>
  <c r="A225" i="22"/>
  <c r="V225" i="22" s="1"/>
  <c r="D224" i="22"/>
  <c r="E224" i="22"/>
  <c r="C224" i="22"/>
  <c r="D224" i="20"/>
  <c r="E224" i="20"/>
  <c r="A225" i="20"/>
  <c r="F226" i="29" l="1"/>
  <c r="G226" i="29"/>
  <c r="N226" i="29"/>
  <c r="M226" i="29"/>
  <c r="E226" i="29"/>
  <c r="J226" i="29"/>
  <c r="B226" i="29"/>
  <c r="I226" i="29"/>
  <c r="A227" i="29"/>
  <c r="H226" i="29"/>
  <c r="O226" i="29"/>
  <c r="K226" i="29"/>
  <c r="D226" i="29"/>
  <c r="C226" i="29"/>
  <c r="L226" i="29"/>
  <c r="T225" i="26"/>
  <c r="R225" i="26"/>
  <c r="S225" i="26"/>
  <c r="G227" i="28"/>
  <c r="F227" i="28"/>
  <c r="H227" i="28"/>
  <c r="N227" i="28"/>
  <c r="A228" i="28"/>
  <c r="M227" i="28"/>
  <c r="E227" i="28"/>
  <c r="L227" i="28"/>
  <c r="D227" i="28"/>
  <c r="C227" i="28"/>
  <c r="B227" i="28"/>
  <c r="O227" i="28"/>
  <c r="K227" i="28"/>
  <c r="J227" i="28"/>
  <c r="I227" i="28"/>
  <c r="P226" i="26"/>
  <c r="N226" i="26"/>
  <c r="O226" i="26"/>
  <c r="M226" i="26"/>
  <c r="L226" i="26"/>
  <c r="K226" i="26"/>
  <c r="J226" i="26"/>
  <c r="S226" i="26" s="1"/>
  <c r="H226" i="26"/>
  <c r="I226" i="26"/>
  <c r="G226" i="26"/>
  <c r="F226" i="26"/>
  <c r="Q226" i="26" s="1"/>
  <c r="D226" i="26"/>
  <c r="C226" i="26"/>
  <c r="B226" i="26"/>
  <c r="E226" i="26"/>
  <c r="A227" i="26"/>
  <c r="P225" i="22"/>
  <c r="O225" i="22"/>
  <c r="N225" i="22"/>
  <c r="M225" i="22"/>
  <c r="L225" i="22"/>
  <c r="K225" i="22"/>
  <c r="H225" i="22"/>
  <c r="I225" i="22"/>
  <c r="G225" i="22"/>
  <c r="J225" i="22"/>
  <c r="F225" i="22"/>
  <c r="F225" i="20"/>
  <c r="B225" i="20"/>
  <c r="C225" i="20"/>
  <c r="C225" i="22"/>
  <c r="A226" i="22"/>
  <c r="V226" i="22" s="1"/>
  <c r="E225" i="22"/>
  <c r="D225" i="22"/>
  <c r="D225" i="20"/>
  <c r="E225" i="20"/>
  <c r="A226" i="20"/>
  <c r="G227" i="29" l="1"/>
  <c r="F227" i="29"/>
  <c r="T226" i="26"/>
  <c r="O227" i="29"/>
  <c r="N227" i="29"/>
  <c r="K227" i="29"/>
  <c r="C227" i="29"/>
  <c r="J227" i="29"/>
  <c r="B227" i="29"/>
  <c r="I227" i="29"/>
  <c r="A228" i="29"/>
  <c r="H227" i="29"/>
  <c r="M227" i="29"/>
  <c r="L227" i="29"/>
  <c r="E227" i="29"/>
  <c r="D227" i="29"/>
  <c r="R226" i="26"/>
  <c r="F228" i="28"/>
  <c r="G228" i="28"/>
  <c r="L228" i="28"/>
  <c r="D228" i="28"/>
  <c r="J228" i="28"/>
  <c r="B228" i="28"/>
  <c r="I228" i="28"/>
  <c r="H228" i="28"/>
  <c r="O228" i="28"/>
  <c r="N228" i="28"/>
  <c r="M228" i="28"/>
  <c r="K228" i="28"/>
  <c r="C228" i="28"/>
  <c r="A229" i="28"/>
  <c r="E228" i="28"/>
  <c r="O227" i="26"/>
  <c r="P227" i="26"/>
  <c r="N227" i="26"/>
  <c r="M227" i="26"/>
  <c r="J227" i="26"/>
  <c r="L227" i="26"/>
  <c r="K227" i="26"/>
  <c r="H227" i="26"/>
  <c r="I227" i="26"/>
  <c r="F227" i="26"/>
  <c r="Q227" i="26" s="1"/>
  <c r="G227" i="26"/>
  <c r="C227" i="26"/>
  <c r="A228" i="26"/>
  <c r="B227" i="26"/>
  <c r="E227" i="26"/>
  <c r="D227" i="26"/>
  <c r="P226" i="22"/>
  <c r="O226" i="22"/>
  <c r="N226" i="22"/>
  <c r="M226" i="22"/>
  <c r="L226" i="22"/>
  <c r="K226" i="22"/>
  <c r="J226" i="22"/>
  <c r="I226" i="22"/>
  <c r="H226" i="22"/>
  <c r="G226" i="22"/>
  <c r="F226" i="22"/>
  <c r="F226" i="20"/>
  <c r="B226" i="20"/>
  <c r="C226" i="20"/>
  <c r="E226" i="22"/>
  <c r="A227" i="22"/>
  <c r="V227" i="22" s="1"/>
  <c r="D226" i="22"/>
  <c r="C226" i="22"/>
  <c r="D226" i="20"/>
  <c r="E226" i="20"/>
  <c r="A227" i="20"/>
  <c r="G228" i="29" l="1"/>
  <c r="F228" i="29"/>
  <c r="S227" i="26"/>
  <c r="A229" i="29"/>
  <c r="H228" i="29"/>
  <c r="O228" i="29"/>
  <c r="L228" i="29"/>
  <c r="D228" i="29"/>
  <c r="K228" i="29"/>
  <c r="C228" i="29"/>
  <c r="J228" i="29"/>
  <c r="B228" i="29"/>
  <c r="I228" i="29"/>
  <c r="M228" i="29"/>
  <c r="E228" i="29"/>
  <c r="N228" i="29"/>
  <c r="R227" i="26"/>
  <c r="T227" i="26"/>
  <c r="F229" i="28"/>
  <c r="G229" i="28"/>
  <c r="H229" i="28"/>
  <c r="N229" i="28"/>
  <c r="A230" i="28"/>
  <c r="M229" i="28"/>
  <c r="E229" i="28"/>
  <c r="L229" i="28"/>
  <c r="D229" i="28"/>
  <c r="K229" i="28"/>
  <c r="J229" i="28"/>
  <c r="I229" i="28"/>
  <c r="C229" i="28"/>
  <c r="B229" i="28"/>
  <c r="O229" i="28"/>
  <c r="P228" i="26"/>
  <c r="O228" i="26"/>
  <c r="N228" i="26"/>
  <c r="J228" i="26"/>
  <c r="L228" i="26"/>
  <c r="M228" i="26"/>
  <c r="K228" i="26"/>
  <c r="H228" i="26"/>
  <c r="I228" i="26"/>
  <c r="G228" i="26"/>
  <c r="F228" i="26"/>
  <c r="Q228" i="26" s="1"/>
  <c r="A229" i="26"/>
  <c r="B228" i="26"/>
  <c r="E228" i="26"/>
  <c r="D228" i="26"/>
  <c r="C228" i="26"/>
  <c r="P227" i="22"/>
  <c r="O227" i="22"/>
  <c r="N227" i="22"/>
  <c r="M227" i="22"/>
  <c r="L227" i="22"/>
  <c r="K227" i="22"/>
  <c r="J227" i="22"/>
  <c r="I227" i="22"/>
  <c r="H227" i="22"/>
  <c r="G227" i="22"/>
  <c r="F227" i="22"/>
  <c r="F227" i="20"/>
  <c r="B227" i="20"/>
  <c r="C227" i="20"/>
  <c r="A228" i="22"/>
  <c r="V228" i="22" s="1"/>
  <c r="E227" i="22"/>
  <c r="C227" i="22"/>
  <c r="D227" i="22"/>
  <c r="D227" i="20"/>
  <c r="E227" i="20"/>
  <c r="A228" i="20"/>
  <c r="G229" i="29" l="1"/>
  <c r="F229" i="29"/>
  <c r="S228" i="26"/>
  <c r="N229" i="29"/>
  <c r="I229" i="29"/>
  <c r="H229" i="29"/>
  <c r="M229" i="29"/>
  <c r="E229" i="29"/>
  <c r="L229" i="29"/>
  <c r="D229" i="29"/>
  <c r="K229" i="29"/>
  <c r="C229" i="29"/>
  <c r="J229" i="29"/>
  <c r="B229" i="29"/>
  <c r="A230" i="29"/>
  <c r="O229" i="29"/>
  <c r="T228" i="26"/>
  <c r="R228" i="26"/>
  <c r="F230" i="28"/>
  <c r="G230" i="28"/>
  <c r="L230" i="28"/>
  <c r="D230" i="28"/>
  <c r="J230" i="28"/>
  <c r="B230" i="28"/>
  <c r="I230" i="28"/>
  <c r="H230" i="28"/>
  <c r="A231" i="28"/>
  <c r="E230" i="28"/>
  <c r="C230" i="28"/>
  <c r="O230" i="28"/>
  <c r="N230" i="28"/>
  <c r="K230" i="28"/>
  <c r="M230" i="28"/>
  <c r="O229" i="26"/>
  <c r="P229" i="26"/>
  <c r="N229" i="26"/>
  <c r="L229" i="26"/>
  <c r="J229" i="26"/>
  <c r="M229" i="26"/>
  <c r="K229" i="26"/>
  <c r="I229" i="26"/>
  <c r="G229" i="26"/>
  <c r="H229" i="26"/>
  <c r="F229" i="26"/>
  <c r="Q229" i="26" s="1"/>
  <c r="E229" i="26"/>
  <c r="D229" i="26"/>
  <c r="C229" i="26"/>
  <c r="B229" i="26"/>
  <c r="A230" i="26"/>
  <c r="P228" i="22"/>
  <c r="N228" i="22"/>
  <c r="O228" i="22"/>
  <c r="M228" i="22"/>
  <c r="L228" i="22"/>
  <c r="K228" i="22"/>
  <c r="J228" i="22"/>
  <c r="G228" i="22"/>
  <c r="H228" i="22"/>
  <c r="I228" i="22"/>
  <c r="F228" i="22"/>
  <c r="F228" i="20"/>
  <c r="C228" i="20"/>
  <c r="B228" i="20"/>
  <c r="A229" i="22"/>
  <c r="V229" i="22" s="1"/>
  <c r="E228" i="22"/>
  <c r="D228" i="22"/>
  <c r="C228" i="22"/>
  <c r="D228" i="20"/>
  <c r="E228" i="20"/>
  <c r="A229" i="20"/>
  <c r="F230" i="29" l="1"/>
  <c r="G230" i="29"/>
  <c r="O230" i="29"/>
  <c r="N230" i="29"/>
  <c r="M230" i="29"/>
  <c r="C230" i="29"/>
  <c r="L230" i="29"/>
  <c r="B230" i="29"/>
  <c r="I230" i="29"/>
  <c r="H230" i="29"/>
  <c r="E230" i="29"/>
  <c r="A231" i="29"/>
  <c r="D230" i="29"/>
  <c r="K230" i="29"/>
  <c r="J230" i="29"/>
  <c r="S229" i="26"/>
  <c r="R229" i="26"/>
  <c r="T229" i="26"/>
  <c r="G231" i="28"/>
  <c r="F231" i="28"/>
  <c r="H231" i="28"/>
  <c r="N231" i="28"/>
  <c r="A232" i="28"/>
  <c r="M231" i="28"/>
  <c r="E231" i="28"/>
  <c r="L231" i="28"/>
  <c r="D231" i="28"/>
  <c r="C231" i="28"/>
  <c r="B231" i="28"/>
  <c r="O231" i="28"/>
  <c r="K231" i="28"/>
  <c r="J231" i="28"/>
  <c r="I231" i="28"/>
  <c r="P230" i="26"/>
  <c r="N230" i="26"/>
  <c r="O230" i="26"/>
  <c r="M230" i="26"/>
  <c r="L230" i="26"/>
  <c r="J230" i="26"/>
  <c r="I230" i="26"/>
  <c r="K230" i="26"/>
  <c r="G230" i="26"/>
  <c r="F230" i="26"/>
  <c r="Q230" i="26" s="1"/>
  <c r="H230" i="26"/>
  <c r="D230" i="26"/>
  <c r="C230" i="26"/>
  <c r="E230" i="26"/>
  <c r="A231" i="26"/>
  <c r="B230" i="26"/>
  <c r="P229" i="22"/>
  <c r="O229" i="22"/>
  <c r="N229" i="22"/>
  <c r="M229" i="22"/>
  <c r="K229" i="22"/>
  <c r="L229" i="22"/>
  <c r="J229" i="22"/>
  <c r="I229" i="22"/>
  <c r="H229" i="22"/>
  <c r="G229" i="22"/>
  <c r="F229" i="22"/>
  <c r="F229" i="20"/>
  <c r="B229" i="20"/>
  <c r="C229" i="20"/>
  <c r="C229" i="22"/>
  <c r="A230" i="22"/>
  <c r="V230" i="22" s="1"/>
  <c r="E229" i="22"/>
  <c r="D229" i="22"/>
  <c r="D229" i="20"/>
  <c r="E229" i="20"/>
  <c r="A230" i="20"/>
  <c r="F231" i="29" l="1"/>
  <c r="G231" i="29"/>
  <c r="T230" i="26"/>
  <c r="A232" i="29"/>
  <c r="H231" i="29"/>
  <c r="O231" i="29"/>
  <c r="J231" i="29"/>
  <c r="I231" i="29"/>
  <c r="N231" i="29"/>
  <c r="D231" i="29"/>
  <c r="M231" i="29"/>
  <c r="C231" i="29"/>
  <c r="L231" i="29"/>
  <c r="B231" i="29"/>
  <c r="K231" i="29"/>
  <c r="E231" i="29"/>
  <c r="R230" i="26"/>
  <c r="S230" i="26"/>
  <c r="G232" i="28"/>
  <c r="F232" i="28"/>
  <c r="L232" i="28"/>
  <c r="D232" i="28"/>
  <c r="J232" i="28"/>
  <c r="B232" i="28"/>
  <c r="I232" i="28"/>
  <c r="H232" i="28"/>
  <c r="O232" i="28"/>
  <c r="N232" i="28"/>
  <c r="M232" i="28"/>
  <c r="K232" i="28"/>
  <c r="C232" i="28"/>
  <c r="A233" i="28"/>
  <c r="E232" i="28"/>
  <c r="O231" i="26"/>
  <c r="P231" i="26"/>
  <c r="N231" i="26"/>
  <c r="M231" i="26"/>
  <c r="L231" i="26"/>
  <c r="K231" i="26"/>
  <c r="J231" i="26"/>
  <c r="I231" i="26"/>
  <c r="G231" i="26"/>
  <c r="H231" i="26"/>
  <c r="F231" i="26"/>
  <c r="Q231" i="26" s="1"/>
  <c r="C231" i="26"/>
  <c r="A232" i="26"/>
  <c r="B231" i="26"/>
  <c r="E231" i="26"/>
  <c r="D231" i="26"/>
  <c r="P230" i="22"/>
  <c r="O230" i="22"/>
  <c r="N230" i="22"/>
  <c r="M230" i="22"/>
  <c r="K230" i="22"/>
  <c r="L230" i="22"/>
  <c r="J230" i="22"/>
  <c r="I230" i="22"/>
  <c r="G230" i="22"/>
  <c r="F230" i="22"/>
  <c r="H230" i="22"/>
  <c r="F230" i="20"/>
  <c r="B230" i="20"/>
  <c r="C230" i="20"/>
  <c r="E230" i="22"/>
  <c r="C230" i="22"/>
  <c r="D230" i="22"/>
  <c r="A231" i="22"/>
  <c r="V231" i="22" s="1"/>
  <c r="D230" i="20"/>
  <c r="E230" i="20"/>
  <c r="A231" i="20"/>
  <c r="F232" i="29" l="1"/>
  <c r="G232" i="29"/>
  <c r="I232" i="29"/>
  <c r="A233" i="29"/>
  <c r="H232" i="29"/>
  <c r="O232" i="29"/>
  <c r="E232" i="29"/>
  <c r="N232" i="29"/>
  <c r="D232" i="29"/>
  <c r="K232" i="29"/>
  <c r="J232" i="29"/>
  <c r="M232" i="29"/>
  <c r="L232" i="29"/>
  <c r="C232" i="29"/>
  <c r="B232" i="29"/>
  <c r="S231" i="26"/>
  <c r="T231" i="26"/>
  <c r="R231" i="26"/>
  <c r="G233" i="28"/>
  <c r="F233" i="28"/>
  <c r="H233" i="28"/>
  <c r="N233" i="28"/>
  <c r="A234" i="28"/>
  <c r="M233" i="28"/>
  <c r="E233" i="28"/>
  <c r="L233" i="28"/>
  <c r="D233" i="28"/>
  <c r="K233" i="28"/>
  <c r="J233" i="28"/>
  <c r="I233" i="28"/>
  <c r="C233" i="28"/>
  <c r="B233" i="28"/>
  <c r="O233" i="28"/>
  <c r="P232" i="26"/>
  <c r="O232" i="26"/>
  <c r="M232" i="26"/>
  <c r="N232" i="26"/>
  <c r="K232" i="26"/>
  <c r="L232" i="26"/>
  <c r="J232" i="26"/>
  <c r="I232" i="26"/>
  <c r="G232" i="26"/>
  <c r="H232" i="26"/>
  <c r="F232" i="26"/>
  <c r="Q232" i="26" s="1"/>
  <c r="E232" i="26"/>
  <c r="A233" i="26"/>
  <c r="B232" i="26"/>
  <c r="D232" i="26"/>
  <c r="C232" i="26"/>
  <c r="P231" i="22"/>
  <c r="O231" i="22"/>
  <c r="N231" i="22"/>
  <c r="M231" i="22"/>
  <c r="L231" i="22"/>
  <c r="K231" i="22"/>
  <c r="J231" i="22"/>
  <c r="I231" i="22"/>
  <c r="H231" i="22"/>
  <c r="G231" i="22"/>
  <c r="F231" i="22"/>
  <c r="F231" i="20"/>
  <c r="C231" i="20"/>
  <c r="B231" i="20"/>
  <c r="A232" i="22"/>
  <c r="V232" i="22" s="1"/>
  <c r="E231" i="22"/>
  <c r="C231" i="22"/>
  <c r="D231" i="22"/>
  <c r="D231" i="20"/>
  <c r="E231" i="20"/>
  <c r="A232" i="20"/>
  <c r="F233" i="29" l="1"/>
  <c r="G233" i="29"/>
  <c r="J233" i="29"/>
  <c r="B233" i="29"/>
  <c r="I233" i="29"/>
  <c r="L233" i="29"/>
  <c r="K233" i="29"/>
  <c r="A234" i="29"/>
  <c r="O233" i="29"/>
  <c r="E233" i="29"/>
  <c r="N233" i="29"/>
  <c r="D233" i="29"/>
  <c r="M233" i="29"/>
  <c r="C233" i="29"/>
  <c r="H233" i="29"/>
  <c r="R232" i="26"/>
  <c r="T232" i="26"/>
  <c r="S232" i="26"/>
  <c r="G234" i="28"/>
  <c r="F234" i="28"/>
  <c r="L234" i="28"/>
  <c r="D234" i="28"/>
  <c r="J234" i="28"/>
  <c r="B234" i="28"/>
  <c r="I234" i="28"/>
  <c r="H234" i="28"/>
  <c r="A235" i="28"/>
  <c r="E234" i="28"/>
  <c r="C234" i="28"/>
  <c r="O234" i="28"/>
  <c r="N234" i="28"/>
  <c r="K234" i="28"/>
  <c r="M234" i="28"/>
  <c r="P233" i="26"/>
  <c r="O233" i="26"/>
  <c r="N233" i="26"/>
  <c r="M233" i="26"/>
  <c r="K233" i="26"/>
  <c r="L233" i="26"/>
  <c r="J233" i="26"/>
  <c r="I233" i="26"/>
  <c r="H233" i="26"/>
  <c r="G233" i="26"/>
  <c r="F233" i="26"/>
  <c r="Q233" i="26" s="1"/>
  <c r="E233" i="26"/>
  <c r="D233" i="26"/>
  <c r="C233" i="26"/>
  <c r="A234" i="26"/>
  <c r="B233" i="26"/>
  <c r="P232" i="22"/>
  <c r="O232" i="22"/>
  <c r="N232" i="22"/>
  <c r="M232" i="22"/>
  <c r="J232" i="22"/>
  <c r="K232" i="22"/>
  <c r="L232" i="22"/>
  <c r="G232" i="22"/>
  <c r="I232" i="22"/>
  <c r="H232" i="22"/>
  <c r="F232" i="22"/>
  <c r="F232" i="20"/>
  <c r="C232" i="20"/>
  <c r="B232" i="20"/>
  <c r="A233" i="22"/>
  <c r="V233" i="22" s="1"/>
  <c r="E232" i="22"/>
  <c r="C232" i="22"/>
  <c r="D232" i="22"/>
  <c r="D232" i="20"/>
  <c r="E232" i="20"/>
  <c r="A233" i="20"/>
  <c r="F234" i="29" l="1"/>
  <c r="G234" i="29"/>
  <c r="K234" i="29"/>
  <c r="C234" i="29"/>
  <c r="J234" i="29"/>
  <c r="B234" i="29"/>
  <c r="A235" i="29"/>
  <c r="M234" i="29"/>
  <c r="L234" i="29"/>
  <c r="I234" i="29"/>
  <c r="H234" i="29"/>
  <c r="D234" i="29"/>
  <c r="O234" i="29"/>
  <c r="N234" i="29"/>
  <c r="E234" i="29"/>
  <c r="T233" i="26"/>
  <c r="R233" i="26"/>
  <c r="S233" i="26"/>
  <c r="G235" i="28"/>
  <c r="F235" i="28"/>
  <c r="O235" i="28"/>
  <c r="H235" i="28"/>
  <c r="N235" i="28"/>
  <c r="M235" i="28"/>
  <c r="E235" i="28"/>
  <c r="A236" i="28"/>
  <c r="L235" i="28"/>
  <c r="D235" i="28"/>
  <c r="C235" i="28"/>
  <c r="B235" i="28"/>
  <c r="K235" i="28"/>
  <c r="J235" i="28"/>
  <c r="I235" i="28"/>
  <c r="P234" i="26"/>
  <c r="N234" i="26"/>
  <c r="O234" i="26"/>
  <c r="M234" i="26"/>
  <c r="L234" i="26"/>
  <c r="K234" i="26"/>
  <c r="H234" i="26"/>
  <c r="J234" i="26"/>
  <c r="I234" i="26"/>
  <c r="G234" i="26"/>
  <c r="F234" i="26"/>
  <c r="Q234" i="26" s="1"/>
  <c r="D234" i="26"/>
  <c r="C234" i="26"/>
  <c r="E234" i="26"/>
  <c r="A235" i="26"/>
  <c r="B234" i="26"/>
  <c r="P233" i="22"/>
  <c r="O233" i="22"/>
  <c r="N233" i="22"/>
  <c r="M233" i="22"/>
  <c r="K233" i="22"/>
  <c r="L233" i="22"/>
  <c r="H233" i="22"/>
  <c r="J233" i="22"/>
  <c r="I233" i="22"/>
  <c r="G233" i="22"/>
  <c r="F233" i="22"/>
  <c r="F233" i="20"/>
  <c r="B233" i="20"/>
  <c r="C233" i="20"/>
  <c r="C233" i="22"/>
  <c r="A234" i="22"/>
  <c r="V234" i="22" s="1"/>
  <c r="D233" i="22"/>
  <c r="E233" i="22"/>
  <c r="D233" i="20"/>
  <c r="E233" i="20"/>
  <c r="A234" i="20"/>
  <c r="G235" i="29" l="1"/>
  <c r="F235" i="29"/>
  <c r="R234" i="26"/>
  <c r="L235" i="29"/>
  <c r="D235" i="29"/>
  <c r="K235" i="29"/>
  <c r="C235" i="29"/>
  <c r="N235" i="29"/>
  <c r="B235" i="29"/>
  <c r="M235" i="29"/>
  <c r="H235" i="29"/>
  <c r="A236" i="29"/>
  <c r="O235" i="29"/>
  <c r="E235" i="29"/>
  <c r="J235" i="29"/>
  <c r="I235" i="29"/>
  <c r="S234" i="26"/>
  <c r="T234" i="26"/>
  <c r="F236" i="28"/>
  <c r="G236" i="28"/>
  <c r="H236" i="28"/>
  <c r="N236" i="28"/>
  <c r="A237" i="28"/>
  <c r="M236" i="28"/>
  <c r="E236" i="28"/>
  <c r="L236" i="28"/>
  <c r="D236" i="28"/>
  <c r="K236" i="28"/>
  <c r="C236" i="28"/>
  <c r="J236" i="28"/>
  <c r="O236" i="28"/>
  <c r="B236" i="28"/>
  <c r="I236" i="28"/>
  <c r="O235" i="26"/>
  <c r="P235" i="26"/>
  <c r="N235" i="26"/>
  <c r="M235" i="26"/>
  <c r="J235" i="26"/>
  <c r="K235" i="26"/>
  <c r="L235" i="26"/>
  <c r="H235" i="26"/>
  <c r="G235" i="26"/>
  <c r="I235" i="26"/>
  <c r="F235" i="26"/>
  <c r="Q235" i="26" s="1"/>
  <c r="C235" i="26"/>
  <c r="A236" i="26"/>
  <c r="B235" i="26"/>
  <c r="E235" i="26"/>
  <c r="D235" i="26"/>
  <c r="P234" i="22"/>
  <c r="O234" i="22"/>
  <c r="N234" i="22"/>
  <c r="M234" i="22"/>
  <c r="L234" i="22"/>
  <c r="K234" i="22"/>
  <c r="I234" i="22"/>
  <c r="J234" i="22"/>
  <c r="G234" i="22"/>
  <c r="H234" i="22"/>
  <c r="F234" i="22"/>
  <c r="F234" i="20"/>
  <c r="C234" i="20"/>
  <c r="B234" i="20"/>
  <c r="E234" i="22"/>
  <c r="C234" i="22"/>
  <c r="A235" i="22"/>
  <c r="V235" i="22" s="1"/>
  <c r="D234" i="22"/>
  <c r="D234" i="20"/>
  <c r="E234" i="20"/>
  <c r="A235" i="20"/>
  <c r="G236" i="29" l="1"/>
  <c r="F236" i="29"/>
  <c r="S235" i="26"/>
  <c r="M236" i="29"/>
  <c r="E236" i="29"/>
  <c r="L236" i="29"/>
  <c r="D236" i="29"/>
  <c r="I236" i="29"/>
  <c r="H236" i="29"/>
  <c r="O236" i="29"/>
  <c r="C236" i="29"/>
  <c r="N236" i="29"/>
  <c r="B236" i="29"/>
  <c r="K236" i="29"/>
  <c r="J236" i="29"/>
  <c r="A237" i="29"/>
  <c r="R235" i="26"/>
  <c r="T235" i="26"/>
  <c r="F237" i="28"/>
  <c r="G237" i="28"/>
  <c r="L237" i="28"/>
  <c r="D237" i="28"/>
  <c r="J237" i="28"/>
  <c r="B237" i="28"/>
  <c r="I237" i="28"/>
  <c r="H237" i="28"/>
  <c r="O237" i="28"/>
  <c r="N237" i="28"/>
  <c r="M237" i="28"/>
  <c r="K237" i="28"/>
  <c r="A238" i="28"/>
  <c r="E237" i="28"/>
  <c r="C237" i="28"/>
  <c r="P236" i="26"/>
  <c r="N236" i="26"/>
  <c r="O236" i="26"/>
  <c r="M236" i="26"/>
  <c r="K236" i="26"/>
  <c r="J236" i="26"/>
  <c r="L236" i="26"/>
  <c r="H236" i="26"/>
  <c r="I236" i="26"/>
  <c r="G236" i="26"/>
  <c r="F236" i="26"/>
  <c r="Q236" i="26" s="1"/>
  <c r="A237" i="26"/>
  <c r="B236" i="26"/>
  <c r="E236" i="26"/>
  <c r="D236" i="26"/>
  <c r="C236" i="26"/>
  <c r="P235" i="22"/>
  <c r="O235" i="22"/>
  <c r="N235" i="22"/>
  <c r="M235" i="22"/>
  <c r="L235" i="22"/>
  <c r="J235" i="22"/>
  <c r="K235" i="22"/>
  <c r="H235" i="22"/>
  <c r="I235" i="22"/>
  <c r="G235" i="22"/>
  <c r="F235" i="22"/>
  <c r="F235" i="20"/>
  <c r="B235" i="20"/>
  <c r="C235" i="20"/>
  <c r="A236" i="22"/>
  <c r="V236" i="22" s="1"/>
  <c r="E235" i="22"/>
  <c r="C235" i="22"/>
  <c r="D235" i="22"/>
  <c r="D235" i="20"/>
  <c r="E235" i="20"/>
  <c r="A236" i="20"/>
  <c r="G237" i="29" l="1"/>
  <c r="F237" i="29"/>
  <c r="R236" i="26"/>
  <c r="N237" i="29"/>
  <c r="M237" i="29"/>
  <c r="E237" i="29"/>
  <c r="A238" i="29"/>
  <c r="D237" i="29"/>
  <c r="O237" i="29"/>
  <c r="C237" i="29"/>
  <c r="J237" i="29"/>
  <c r="I237" i="29"/>
  <c r="H237" i="29"/>
  <c r="L237" i="29"/>
  <c r="K237" i="29"/>
  <c r="B237" i="29"/>
  <c r="S236" i="26"/>
  <c r="T236" i="26"/>
  <c r="G238" i="28"/>
  <c r="F238" i="28"/>
  <c r="H238" i="28"/>
  <c r="N238" i="28"/>
  <c r="A239" i="28"/>
  <c r="M238" i="28"/>
  <c r="E238" i="28"/>
  <c r="L238" i="28"/>
  <c r="D238" i="28"/>
  <c r="K238" i="28"/>
  <c r="C238" i="28"/>
  <c r="J238" i="28"/>
  <c r="B238" i="28"/>
  <c r="O238" i="28"/>
  <c r="I238" i="28"/>
  <c r="P237" i="26"/>
  <c r="O237" i="26"/>
  <c r="N237" i="26"/>
  <c r="M237" i="26"/>
  <c r="L237" i="26"/>
  <c r="K237" i="26"/>
  <c r="J237" i="26"/>
  <c r="I237" i="26"/>
  <c r="G237" i="26"/>
  <c r="H237" i="26"/>
  <c r="F237" i="26"/>
  <c r="Q237" i="26" s="1"/>
  <c r="E237" i="26"/>
  <c r="D237" i="26"/>
  <c r="C237" i="26"/>
  <c r="A238" i="26"/>
  <c r="B237" i="26"/>
  <c r="P236" i="22"/>
  <c r="N236" i="22"/>
  <c r="O236" i="22"/>
  <c r="M236" i="22"/>
  <c r="L236" i="22"/>
  <c r="J236" i="22"/>
  <c r="K236" i="22"/>
  <c r="G236" i="22"/>
  <c r="H236" i="22"/>
  <c r="I236" i="22"/>
  <c r="F236" i="22"/>
  <c r="F236" i="20"/>
  <c r="C236" i="20"/>
  <c r="B236" i="20"/>
  <c r="A237" i="22"/>
  <c r="V237" i="22" s="1"/>
  <c r="E236" i="22"/>
  <c r="D236" i="22"/>
  <c r="C236" i="22"/>
  <c r="D236" i="20"/>
  <c r="E236" i="20"/>
  <c r="A237" i="20"/>
  <c r="F238" i="29" l="1"/>
  <c r="G238" i="29"/>
  <c r="O238" i="29"/>
  <c r="N238" i="29"/>
  <c r="K238" i="29"/>
  <c r="J238" i="29"/>
  <c r="E238" i="29"/>
  <c r="A239" i="29"/>
  <c r="D238" i="29"/>
  <c r="M238" i="29"/>
  <c r="C238" i="29"/>
  <c r="L238" i="29"/>
  <c r="B238" i="29"/>
  <c r="I238" i="29"/>
  <c r="H238" i="29"/>
  <c r="S237" i="26"/>
  <c r="T237" i="26"/>
  <c r="R237" i="26"/>
  <c r="G239" i="28"/>
  <c r="F239" i="28"/>
  <c r="L239" i="28"/>
  <c r="D239" i="28"/>
  <c r="J239" i="28"/>
  <c r="B239" i="28"/>
  <c r="I239" i="28"/>
  <c r="H239" i="28"/>
  <c r="O239" i="28"/>
  <c r="N239" i="28"/>
  <c r="K239" i="28"/>
  <c r="E239" i="28"/>
  <c r="C239" i="28"/>
  <c r="M239" i="28"/>
  <c r="A240" i="28"/>
  <c r="P238" i="26"/>
  <c r="N238" i="26"/>
  <c r="O238" i="26"/>
  <c r="M238" i="26"/>
  <c r="L238" i="26"/>
  <c r="K238" i="26"/>
  <c r="J238" i="26"/>
  <c r="I238" i="26"/>
  <c r="F238" i="26"/>
  <c r="Q238" i="26" s="1"/>
  <c r="H238" i="26"/>
  <c r="G238" i="26"/>
  <c r="D238" i="26"/>
  <c r="C238" i="26"/>
  <c r="A239" i="26"/>
  <c r="B238" i="26"/>
  <c r="E238" i="26"/>
  <c r="P237" i="22"/>
  <c r="N237" i="22"/>
  <c r="O237" i="22"/>
  <c r="M237" i="22"/>
  <c r="K237" i="22"/>
  <c r="L237" i="22"/>
  <c r="I237" i="22"/>
  <c r="J237" i="22"/>
  <c r="H237" i="22"/>
  <c r="G237" i="22"/>
  <c r="F237" i="22"/>
  <c r="F237" i="20"/>
  <c r="B237" i="20"/>
  <c r="C237" i="20"/>
  <c r="C237" i="22"/>
  <c r="A238" i="22"/>
  <c r="V238" i="22" s="1"/>
  <c r="E237" i="22"/>
  <c r="D237" i="22"/>
  <c r="D237" i="20"/>
  <c r="E237" i="20"/>
  <c r="A238" i="20"/>
  <c r="F239" i="29" l="1"/>
  <c r="G239" i="29"/>
  <c r="A240" i="29"/>
  <c r="H239" i="29"/>
  <c r="O239" i="29"/>
  <c r="E239" i="29"/>
  <c r="N239" i="29"/>
  <c r="L239" i="29"/>
  <c r="B239" i="29"/>
  <c r="K239" i="29"/>
  <c r="J239" i="29"/>
  <c r="I239" i="29"/>
  <c r="M239" i="29"/>
  <c r="D239" i="29"/>
  <c r="C239" i="29"/>
  <c r="R238" i="26"/>
  <c r="S238" i="26"/>
  <c r="T238" i="26"/>
  <c r="G240" i="28"/>
  <c r="F240" i="28"/>
  <c r="H240" i="28"/>
  <c r="N240" i="28"/>
  <c r="A241" i="28"/>
  <c r="M240" i="28"/>
  <c r="E240" i="28"/>
  <c r="L240" i="28"/>
  <c r="D240" i="28"/>
  <c r="K240" i="28"/>
  <c r="C240" i="28"/>
  <c r="J240" i="28"/>
  <c r="B240" i="28"/>
  <c r="O240" i="28"/>
  <c r="I240" i="28"/>
  <c r="O239" i="26"/>
  <c r="P239" i="26"/>
  <c r="N239" i="26"/>
  <c r="M239" i="26"/>
  <c r="L239" i="26"/>
  <c r="K239" i="26"/>
  <c r="J239" i="26"/>
  <c r="I239" i="26"/>
  <c r="G239" i="26"/>
  <c r="H239" i="26"/>
  <c r="F239" i="26"/>
  <c r="Q239" i="26" s="1"/>
  <c r="C239" i="26"/>
  <c r="A240" i="26"/>
  <c r="B239" i="26"/>
  <c r="D239" i="26"/>
  <c r="E239" i="26"/>
  <c r="P238" i="22"/>
  <c r="N238" i="22"/>
  <c r="O238" i="22"/>
  <c r="M238" i="22"/>
  <c r="K238" i="22"/>
  <c r="L238" i="22"/>
  <c r="I238" i="22"/>
  <c r="G238" i="22"/>
  <c r="J238" i="22"/>
  <c r="H238" i="22"/>
  <c r="F238" i="22"/>
  <c r="F238" i="20"/>
  <c r="B238" i="20"/>
  <c r="C238" i="20"/>
  <c r="E238" i="22"/>
  <c r="C238" i="22"/>
  <c r="A239" i="22"/>
  <c r="V239" i="22" s="1"/>
  <c r="D238" i="22"/>
  <c r="D238" i="20"/>
  <c r="E238" i="20"/>
  <c r="A239" i="20"/>
  <c r="F240" i="29" l="1"/>
  <c r="G240" i="29"/>
  <c r="I240" i="29"/>
  <c r="A241" i="29"/>
  <c r="H240" i="29"/>
  <c r="M240" i="29"/>
  <c r="C240" i="29"/>
  <c r="L240" i="29"/>
  <c r="B240" i="29"/>
  <c r="K240" i="29"/>
  <c r="J240" i="29"/>
  <c r="O240" i="29"/>
  <c r="E240" i="29"/>
  <c r="N240" i="29"/>
  <c r="D240" i="29"/>
  <c r="S239" i="26"/>
  <c r="T239" i="26"/>
  <c r="R239" i="26"/>
  <c r="G241" i="28"/>
  <c r="F241" i="28"/>
  <c r="L241" i="28"/>
  <c r="D241" i="28"/>
  <c r="J241" i="28"/>
  <c r="B241" i="28"/>
  <c r="I241" i="28"/>
  <c r="H241" i="28"/>
  <c r="O241" i="28"/>
  <c r="N241" i="28"/>
  <c r="K241" i="28"/>
  <c r="C241" i="28"/>
  <c r="A242" i="28"/>
  <c r="M241" i="28"/>
  <c r="E241" i="28"/>
  <c r="P240" i="26"/>
  <c r="O240" i="26"/>
  <c r="M240" i="26"/>
  <c r="K240" i="26"/>
  <c r="L240" i="26"/>
  <c r="N240" i="26"/>
  <c r="J240" i="26"/>
  <c r="I240" i="26"/>
  <c r="G240" i="26"/>
  <c r="H240" i="26"/>
  <c r="F240" i="26"/>
  <c r="Q240" i="26" s="1"/>
  <c r="E240" i="26"/>
  <c r="A241" i="26"/>
  <c r="B240" i="26"/>
  <c r="C240" i="26"/>
  <c r="D240" i="26"/>
  <c r="O239" i="22"/>
  <c r="P239" i="22"/>
  <c r="N239" i="22"/>
  <c r="M239" i="22"/>
  <c r="L239" i="22"/>
  <c r="J239" i="22"/>
  <c r="K239" i="22"/>
  <c r="I239" i="22"/>
  <c r="H239" i="22"/>
  <c r="G239" i="22"/>
  <c r="F239" i="22"/>
  <c r="F239" i="20"/>
  <c r="B239" i="20"/>
  <c r="C239" i="20"/>
  <c r="A240" i="22"/>
  <c r="V240" i="22" s="1"/>
  <c r="E239" i="22"/>
  <c r="C239" i="22"/>
  <c r="D239" i="22"/>
  <c r="D239" i="20"/>
  <c r="E239" i="20"/>
  <c r="A240" i="20"/>
  <c r="F241" i="29" l="1"/>
  <c r="G241" i="29"/>
  <c r="J241" i="29"/>
  <c r="B241" i="29"/>
  <c r="I241" i="29"/>
  <c r="H241" i="29"/>
  <c r="A242" i="29"/>
  <c r="O241" i="29"/>
  <c r="E241" i="29"/>
  <c r="N241" i="29"/>
  <c r="D241" i="29"/>
  <c r="M241" i="29"/>
  <c r="C241" i="29"/>
  <c r="L241" i="29"/>
  <c r="K241" i="29"/>
  <c r="S240" i="26"/>
  <c r="R240" i="26"/>
  <c r="T240" i="26"/>
  <c r="G242" i="28"/>
  <c r="F242" i="28"/>
  <c r="H242" i="28"/>
  <c r="N242" i="28"/>
  <c r="A243" i="28"/>
  <c r="M242" i="28"/>
  <c r="E242" i="28"/>
  <c r="L242" i="28"/>
  <c r="D242" i="28"/>
  <c r="K242" i="28"/>
  <c r="C242" i="28"/>
  <c r="J242" i="28"/>
  <c r="B242" i="28"/>
  <c r="O242" i="28"/>
  <c r="I242" i="28"/>
  <c r="P241" i="26"/>
  <c r="O241" i="26"/>
  <c r="N241" i="26"/>
  <c r="M241" i="26"/>
  <c r="K241" i="26"/>
  <c r="L241" i="26"/>
  <c r="J241" i="26"/>
  <c r="I241" i="26"/>
  <c r="H241" i="26"/>
  <c r="F241" i="26"/>
  <c r="Q241" i="26" s="1"/>
  <c r="G241" i="26"/>
  <c r="R241" i="26" s="1"/>
  <c r="E241" i="26"/>
  <c r="D241" i="26"/>
  <c r="A242" i="26"/>
  <c r="B241" i="26"/>
  <c r="C241" i="26"/>
  <c r="P240" i="22"/>
  <c r="O240" i="22"/>
  <c r="M240" i="22"/>
  <c r="J240" i="22"/>
  <c r="K240" i="22"/>
  <c r="N240" i="22"/>
  <c r="L240" i="22"/>
  <c r="I240" i="22"/>
  <c r="H240" i="22"/>
  <c r="F240" i="22"/>
  <c r="G240" i="22"/>
  <c r="F240" i="20"/>
  <c r="B240" i="20"/>
  <c r="C240" i="20"/>
  <c r="A241" i="22"/>
  <c r="V241" i="22" s="1"/>
  <c r="E240" i="22"/>
  <c r="C240" i="22"/>
  <c r="D240" i="22"/>
  <c r="D240" i="20"/>
  <c r="E240" i="20"/>
  <c r="A241" i="20"/>
  <c r="F242" i="29" l="1"/>
  <c r="G242" i="29"/>
  <c r="K242" i="29"/>
  <c r="C242" i="29"/>
  <c r="J242" i="29"/>
  <c r="B242" i="29"/>
  <c r="O242" i="29"/>
  <c r="E242" i="29"/>
  <c r="N242" i="29"/>
  <c r="D242" i="29"/>
  <c r="M242" i="29"/>
  <c r="L242" i="29"/>
  <c r="I242" i="29"/>
  <c r="H242" i="29"/>
  <c r="A243" i="29"/>
  <c r="S241" i="26"/>
  <c r="T241" i="26"/>
  <c r="G243" i="28"/>
  <c r="F243" i="28"/>
  <c r="L243" i="28"/>
  <c r="D243" i="28"/>
  <c r="J243" i="28"/>
  <c r="B243" i="28"/>
  <c r="I243" i="28"/>
  <c r="H243" i="28"/>
  <c r="O243" i="28"/>
  <c r="N243" i="28"/>
  <c r="C243" i="28"/>
  <c r="A244" i="28"/>
  <c r="M243" i="28"/>
  <c r="K243" i="28"/>
  <c r="E243" i="28"/>
  <c r="P242" i="26"/>
  <c r="N242" i="26"/>
  <c r="O242" i="26"/>
  <c r="L242" i="26"/>
  <c r="M242" i="26"/>
  <c r="K242" i="26"/>
  <c r="J242" i="26"/>
  <c r="H242" i="26"/>
  <c r="I242" i="26"/>
  <c r="F242" i="26"/>
  <c r="Q242" i="26" s="1"/>
  <c r="G242" i="26"/>
  <c r="D242" i="26"/>
  <c r="C242" i="26"/>
  <c r="E242" i="26"/>
  <c r="A243" i="26"/>
  <c r="B242" i="26"/>
  <c r="P241" i="22"/>
  <c r="O241" i="22"/>
  <c r="N241" i="22"/>
  <c r="M241" i="22"/>
  <c r="K241" i="22"/>
  <c r="J241" i="22"/>
  <c r="L241" i="22"/>
  <c r="H241" i="22"/>
  <c r="I241" i="22"/>
  <c r="G241" i="22"/>
  <c r="F241" i="22"/>
  <c r="F241" i="20"/>
  <c r="C241" i="20"/>
  <c r="B241" i="20"/>
  <c r="C241" i="22"/>
  <c r="A242" i="22"/>
  <c r="V242" i="22" s="1"/>
  <c r="D241" i="22"/>
  <c r="E241" i="22"/>
  <c r="D241" i="20"/>
  <c r="E241" i="20"/>
  <c r="A242" i="20"/>
  <c r="G243" i="29" l="1"/>
  <c r="F243" i="29"/>
  <c r="R242" i="26"/>
  <c r="L243" i="29"/>
  <c r="D243" i="29"/>
  <c r="K243" i="29"/>
  <c r="C243" i="29"/>
  <c r="J243" i="29"/>
  <c r="I243" i="29"/>
  <c r="H243" i="29"/>
  <c r="A244" i="29"/>
  <c r="O243" i="29"/>
  <c r="E243" i="29"/>
  <c r="N243" i="29"/>
  <c r="B243" i="29"/>
  <c r="M243" i="29"/>
  <c r="S242" i="26"/>
  <c r="T242" i="26"/>
  <c r="F244" i="28"/>
  <c r="G244" i="28"/>
  <c r="H244" i="28"/>
  <c r="N244" i="28"/>
  <c r="A245" i="28"/>
  <c r="M244" i="28"/>
  <c r="E244" i="28"/>
  <c r="L244" i="28"/>
  <c r="D244" i="28"/>
  <c r="K244" i="28"/>
  <c r="C244" i="28"/>
  <c r="J244" i="28"/>
  <c r="B244" i="28"/>
  <c r="O244" i="28"/>
  <c r="I244" i="28"/>
  <c r="O243" i="26"/>
  <c r="P243" i="26"/>
  <c r="M243" i="26"/>
  <c r="J243" i="26"/>
  <c r="L243" i="26"/>
  <c r="K243" i="26"/>
  <c r="N243" i="26"/>
  <c r="H243" i="26"/>
  <c r="G243" i="26"/>
  <c r="I243" i="26"/>
  <c r="F243" i="26"/>
  <c r="Q243" i="26" s="1"/>
  <c r="C243" i="26"/>
  <c r="A244" i="26"/>
  <c r="B243" i="26"/>
  <c r="E243" i="26"/>
  <c r="D243" i="26"/>
  <c r="P242" i="22"/>
  <c r="O242" i="22"/>
  <c r="L242" i="22"/>
  <c r="M242" i="22"/>
  <c r="K242" i="22"/>
  <c r="I242" i="22"/>
  <c r="N242" i="22"/>
  <c r="H242" i="22"/>
  <c r="J242" i="22"/>
  <c r="G242" i="22"/>
  <c r="F242" i="22"/>
  <c r="F242" i="20"/>
  <c r="B242" i="20"/>
  <c r="C242" i="20"/>
  <c r="E242" i="22"/>
  <c r="C242" i="22"/>
  <c r="D242" i="22"/>
  <c r="A243" i="22"/>
  <c r="V243" i="22" s="1"/>
  <c r="D242" i="20"/>
  <c r="E242" i="20"/>
  <c r="A243" i="20"/>
  <c r="G244" i="29" l="1"/>
  <c r="F244" i="29"/>
  <c r="M244" i="29"/>
  <c r="E244" i="29"/>
  <c r="L244" i="29"/>
  <c r="D244" i="29"/>
  <c r="A245" i="29"/>
  <c r="O244" i="29"/>
  <c r="C244" i="29"/>
  <c r="N244" i="29"/>
  <c r="B244" i="29"/>
  <c r="K244" i="29"/>
  <c r="J244" i="29"/>
  <c r="I244" i="29"/>
  <c r="H244" i="29"/>
  <c r="S243" i="26"/>
  <c r="T243" i="26"/>
  <c r="R243" i="26"/>
  <c r="F245" i="28"/>
  <c r="G245" i="28"/>
  <c r="L245" i="28"/>
  <c r="D245" i="28"/>
  <c r="J245" i="28"/>
  <c r="B245" i="28"/>
  <c r="I245" i="28"/>
  <c r="H245" i="28"/>
  <c r="O245" i="28"/>
  <c r="N245" i="28"/>
  <c r="M245" i="28"/>
  <c r="K245" i="28"/>
  <c r="E245" i="28"/>
  <c r="C245" i="28"/>
  <c r="A246" i="28"/>
  <c r="P244" i="26"/>
  <c r="O244" i="26"/>
  <c r="N244" i="26"/>
  <c r="M244" i="26"/>
  <c r="L244" i="26"/>
  <c r="K244" i="26"/>
  <c r="H244" i="26"/>
  <c r="I244" i="26"/>
  <c r="G244" i="26"/>
  <c r="R244" i="26" s="1"/>
  <c r="F244" i="26"/>
  <c r="Q244" i="26" s="1"/>
  <c r="J244" i="26"/>
  <c r="S244" i="26" s="1"/>
  <c r="A245" i="26"/>
  <c r="B244" i="26"/>
  <c r="E244" i="26"/>
  <c r="D244" i="26"/>
  <c r="C244" i="26"/>
  <c r="P243" i="22"/>
  <c r="N243" i="22"/>
  <c r="O243" i="22"/>
  <c r="M243" i="22"/>
  <c r="L243" i="22"/>
  <c r="H243" i="22"/>
  <c r="J243" i="22"/>
  <c r="G243" i="22"/>
  <c r="I243" i="22"/>
  <c r="K243" i="22"/>
  <c r="F243" i="22"/>
  <c r="F243" i="20"/>
  <c r="B243" i="20"/>
  <c r="C243" i="20"/>
  <c r="A244" i="22"/>
  <c r="V244" i="22" s="1"/>
  <c r="E243" i="22"/>
  <c r="C243" i="22"/>
  <c r="D243" i="22"/>
  <c r="D243" i="20"/>
  <c r="E243" i="20"/>
  <c r="A244" i="20"/>
  <c r="G245" i="29" l="1"/>
  <c r="F245" i="29"/>
  <c r="N245" i="29"/>
  <c r="M245" i="29"/>
  <c r="E245" i="29"/>
  <c r="L245" i="29"/>
  <c r="B245" i="29"/>
  <c r="K245" i="29"/>
  <c r="J245" i="29"/>
  <c r="I245" i="29"/>
  <c r="H245" i="29"/>
  <c r="A246" i="29"/>
  <c r="D245" i="29"/>
  <c r="O245" i="29"/>
  <c r="C245" i="29"/>
  <c r="T244" i="26"/>
  <c r="F246" i="28"/>
  <c r="G246" i="28"/>
  <c r="H246" i="28"/>
  <c r="N246" i="28"/>
  <c r="A247" i="28"/>
  <c r="M246" i="28"/>
  <c r="E246" i="28"/>
  <c r="L246" i="28"/>
  <c r="D246" i="28"/>
  <c r="K246" i="28"/>
  <c r="C246" i="28"/>
  <c r="J246" i="28"/>
  <c r="B246" i="28"/>
  <c r="O246" i="28"/>
  <c r="I246" i="28"/>
  <c r="O245" i="26"/>
  <c r="P245" i="26"/>
  <c r="N245" i="26"/>
  <c r="M245" i="26"/>
  <c r="J245" i="26"/>
  <c r="S245" i="26" s="1"/>
  <c r="K245" i="26"/>
  <c r="L245" i="26"/>
  <c r="I245" i="26"/>
  <c r="G245" i="26"/>
  <c r="H245" i="26"/>
  <c r="F245" i="26"/>
  <c r="Q245" i="26" s="1"/>
  <c r="E245" i="26"/>
  <c r="D245" i="26"/>
  <c r="C245" i="26"/>
  <c r="A246" i="26"/>
  <c r="B245" i="26"/>
  <c r="P244" i="22"/>
  <c r="O244" i="22"/>
  <c r="N244" i="22"/>
  <c r="M244" i="22"/>
  <c r="L244" i="22"/>
  <c r="J244" i="22"/>
  <c r="K244" i="22"/>
  <c r="G244" i="22"/>
  <c r="H244" i="22"/>
  <c r="I244" i="22"/>
  <c r="F244" i="22"/>
  <c r="F244" i="20"/>
  <c r="C244" i="20"/>
  <c r="B244" i="20"/>
  <c r="A245" i="22"/>
  <c r="V245" i="22" s="1"/>
  <c r="E244" i="22"/>
  <c r="D244" i="22"/>
  <c r="C244" i="22"/>
  <c r="D244" i="20"/>
  <c r="E244" i="20"/>
  <c r="A245" i="20"/>
  <c r="F246" i="29" l="1"/>
  <c r="G246" i="29"/>
  <c r="O246" i="29"/>
  <c r="N246" i="29"/>
  <c r="I246" i="29"/>
  <c r="H246" i="29"/>
  <c r="E246" i="29"/>
  <c r="A247" i="29"/>
  <c r="D246" i="29"/>
  <c r="M246" i="29"/>
  <c r="C246" i="29"/>
  <c r="L246" i="29"/>
  <c r="B246" i="29"/>
  <c r="K246" i="29"/>
  <c r="J246" i="29"/>
  <c r="T245" i="26"/>
  <c r="R245" i="26"/>
  <c r="G247" i="28"/>
  <c r="F247" i="28"/>
  <c r="L247" i="28"/>
  <c r="D247" i="28"/>
  <c r="J247" i="28"/>
  <c r="B247" i="28"/>
  <c r="I247" i="28"/>
  <c r="H247" i="28"/>
  <c r="O247" i="28"/>
  <c r="N247" i="28"/>
  <c r="K247" i="28"/>
  <c r="E247" i="28"/>
  <c r="C247" i="28"/>
  <c r="A248" i="28"/>
  <c r="M247" i="28"/>
  <c r="P246" i="26"/>
  <c r="N246" i="26"/>
  <c r="O246" i="26"/>
  <c r="L246" i="26"/>
  <c r="M246" i="26"/>
  <c r="J246" i="26"/>
  <c r="K246" i="26"/>
  <c r="I246" i="26"/>
  <c r="F246" i="26"/>
  <c r="Q246" i="26" s="1"/>
  <c r="G246" i="26"/>
  <c r="H246" i="26"/>
  <c r="D246" i="26"/>
  <c r="C246" i="26"/>
  <c r="E246" i="26"/>
  <c r="A247" i="26"/>
  <c r="B246" i="26"/>
  <c r="P245" i="22"/>
  <c r="O245" i="22"/>
  <c r="N245" i="22"/>
  <c r="M245" i="22"/>
  <c r="K245" i="22"/>
  <c r="L245" i="22"/>
  <c r="J245" i="22"/>
  <c r="H245" i="22"/>
  <c r="I245" i="22"/>
  <c r="F245" i="22"/>
  <c r="G245" i="22"/>
  <c r="F245" i="20"/>
  <c r="C245" i="20"/>
  <c r="B245" i="20"/>
  <c r="C245" i="22"/>
  <c r="A246" i="22"/>
  <c r="V246" i="22" s="1"/>
  <c r="E245" i="22"/>
  <c r="D245" i="22"/>
  <c r="D245" i="20"/>
  <c r="E245" i="20"/>
  <c r="A246" i="20"/>
  <c r="F247" i="29" l="1"/>
  <c r="G247" i="29"/>
  <c r="S246" i="26"/>
  <c r="A248" i="29"/>
  <c r="H247" i="29"/>
  <c r="O247" i="29"/>
  <c r="N247" i="29"/>
  <c r="D247" i="29"/>
  <c r="M247" i="29"/>
  <c r="C247" i="29"/>
  <c r="L247" i="29"/>
  <c r="B247" i="29"/>
  <c r="K247" i="29"/>
  <c r="J247" i="29"/>
  <c r="I247" i="29"/>
  <c r="E247" i="29"/>
  <c r="T246" i="26"/>
  <c r="R246" i="26"/>
  <c r="G248" i="28"/>
  <c r="F248" i="28"/>
  <c r="H248" i="28"/>
  <c r="N248" i="28"/>
  <c r="A249" i="28"/>
  <c r="M248" i="28"/>
  <c r="E248" i="28"/>
  <c r="L248" i="28"/>
  <c r="D248" i="28"/>
  <c r="K248" i="28"/>
  <c r="C248" i="28"/>
  <c r="J248" i="28"/>
  <c r="B248" i="28"/>
  <c r="O248" i="28"/>
  <c r="I248" i="28"/>
  <c r="O247" i="26"/>
  <c r="P247" i="26"/>
  <c r="N247" i="26"/>
  <c r="M247" i="26"/>
  <c r="L247" i="26"/>
  <c r="J247" i="26"/>
  <c r="K247" i="26"/>
  <c r="I247" i="26"/>
  <c r="G247" i="26"/>
  <c r="H247" i="26"/>
  <c r="F247" i="26"/>
  <c r="Q247" i="26" s="1"/>
  <c r="C247" i="26"/>
  <c r="A248" i="26"/>
  <c r="B247" i="26"/>
  <c r="E247" i="26"/>
  <c r="D247" i="26"/>
  <c r="P246" i="22"/>
  <c r="O246" i="22"/>
  <c r="N246" i="22"/>
  <c r="M246" i="22"/>
  <c r="K246" i="22"/>
  <c r="L246" i="22"/>
  <c r="I246" i="22"/>
  <c r="J246" i="22"/>
  <c r="G246" i="22"/>
  <c r="H246" i="22"/>
  <c r="F246" i="22"/>
  <c r="F246" i="20"/>
  <c r="B246" i="20"/>
  <c r="C246" i="20"/>
  <c r="E246" i="22"/>
  <c r="C246" i="22"/>
  <c r="D246" i="22"/>
  <c r="A247" i="22"/>
  <c r="V247" i="22" s="1"/>
  <c r="D246" i="20"/>
  <c r="E246" i="20"/>
  <c r="A247" i="20"/>
  <c r="G248" i="29" l="1"/>
  <c r="F248" i="29"/>
  <c r="I248" i="29"/>
  <c r="A249" i="29"/>
  <c r="H248" i="29"/>
  <c r="K248" i="29"/>
  <c r="J248" i="29"/>
  <c r="O248" i="29"/>
  <c r="E248" i="29"/>
  <c r="N248" i="29"/>
  <c r="D248" i="29"/>
  <c r="M248" i="29"/>
  <c r="C248" i="29"/>
  <c r="L248" i="29"/>
  <c r="B248" i="29"/>
  <c r="S247" i="26"/>
  <c r="T247" i="26"/>
  <c r="R247" i="26"/>
  <c r="G249" i="28"/>
  <c r="F249" i="28"/>
  <c r="L249" i="28"/>
  <c r="D249" i="28"/>
  <c r="J249" i="28"/>
  <c r="B249" i="28"/>
  <c r="I249" i="28"/>
  <c r="H249" i="28"/>
  <c r="O249" i="28"/>
  <c r="N249" i="28"/>
  <c r="K249" i="28"/>
  <c r="C249" i="28"/>
  <c r="A250" i="28"/>
  <c r="E249" i="28"/>
  <c r="M249" i="28"/>
  <c r="P248" i="26"/>
  <c r="N248" i="26"/>
  <c r="O248" i="26"/>
  <c r="M248" i="26"/>
  <c r="K248" i="26"/>
  <c r="J248" i="26"/>
  <c r="L248" i="26"/>
  <c r="I248" i="26"/>
  <c r="G248" i="26"/>
  <c r="F248" i="26"/>
  <c r="Q248" i="26" s="1"/>
  <c r="H248" i="26"/>
  <c r="E248" i="26"/>
  <c r="C248" i="26"/>
  <c r="A249" i="26"/>
  <c r="B248" i="26"/>
  <c r="D248" i="26"/>
  <c r="P247" i="22"/>
  <c r="O247" i="22"/>
  <c r="N247" i="22"/>
  <c r="M247" i="22"/>
  <c r="L247" i="22"/>
  <c r="K247" i="22"/>
  <c r="J247" i="22"/>
  <c r="G247" i="22"/>
  <c r="I247" i="22"/>
  <c r="H247" i="22"/>
  <c r="F247" i="22"/>
  <c r="F247" i="20"/>
  <c r="C247" i="20"/>
  <c r="B247" i="20"/>
  <c r="A248" i="22"/>
  <c r="V248" i="22" s="1"/>
  <c r="E247" i="22"/>
  <c r="C247" i="22"/>
  <c r="D247" i="22"/>
  <c r="D247" i="20"/>
  <c r="E247" i="20"/>
  <c r="A248" i="20"/>
  <c r="F249" i="29" l="1"/>
  <c r="G249" i="29"/>
  <c r="S248" i="26"/>
  <c r="J249" i="29"/>
  <c r="B249" i="29"/>
  <c r="I249" i="29"/>
  <c r="A250" i="29"/>
  <c r="O249" i="29"/>
  <c r="E249" i="29"/>
  <c r="N249" i="29"/>
  <c r="D249" i="29"/>
  <c r="M249" i="29"/>
  <c r="C249" i="29"/>
  <c r="L249" i="29"/>
  <c r="K249" i="29"/>
  <c r="H249" i="29"/>
  <c r="R248" i="26"/>
  <c r="T248" i="26"/>
  <c r="G250" i="28"/>
  <c r="F250" i="28"/>
  <c r="H250" i="28"/>
  <c r="N250" i="28"/>
  <c r="A251" i="28"/>
  <c r="M250" i="28"/>
  <c r="E250" i="28"/>
  <c r="L250" i="28"/>
  <c r="D250" i="28"/>
  <c r="K250" i="28"/>
  <c r="C250" i="28"/>
  <c r="J250" i="28"/>
  <c r="B250" i="28"/>
  <c r="O250" i="28"/>
  <c r="I250" i="28"/>
  <c r="P249" i="26"/>
  <c r="O249" i="26"/>
  <c r="N249" i="26"/>
  <c r="M249" i="26"/>
  <c r="K249" i="26"/>
  <c r="L249" i="26"/>
  <c r="J249" i="26"/>
  <c r="I249" i="26"/>
  <c r="G249" i="26"/>
  <c r="F249" i="26"/>
  <c r="Q249" i="26" s="1"/>
  <c r="H249" i="26"/>
  <c r="E249" i="26"/>
  <c r="D249" i="26"/>
  <c r="A250" i="26"/>
  <c r="B249" i="26"/>
  <c r="C249" i="26"/>
  <c r="P248" i="22"/>
  <c r="O248" i="22"/>
  <c r="N248" i="22"/>
  <c r="M248" i="22"/>
  <c r="J248" i="22"/>
  <c r="K248" i="22"/>
  <c r="L248" i="22"/>
  <c r="I248" i="22"/>
  <c r="G248" i="22"/>
  <c r="H248" i="22"/>
  <c r="F248" i="22"/>
  <c r="F248" i="20"/>
  <c r="B248" i="20"/>
  <c r="C248" i="20"/>
  <c r="A249" i="22"/>
  <c r="V249" i="22" s="1"/>
  <c r="E248" i="22"/>
  <c r="C248" i="22"/>
  <c r="D248" i="22"/>
  <c r="D248" i="20"/>
  <c r="E248" i="20"/>
  <c r="A249" i="20"/>
  <c r="F250" i="29" l="1"/>
  <c r="G250" i="29"/>
  <c r="K250" i="29"/>
  <c r="C250" i="29"/>
  <c r="J250" i="29"/>
  <c r="B250" i="29"/>
  <c r="M250" i="29"/>
  <c r="L250" i="29"/>
  <c r="I250" i="29"/>
  <c r="H250" i="29"/>
  <c r="A251" i="29"/>
  <c r="O250" i="29"/>
  <c r="E250" i="29"/>
  <c r="N250" i="29"/>
  <c r="D250" i="29"/>
  <c r="S249" i="26"/>
  <c r="T249" i="26"/>
  <c r="R249" i="26"/>
  <c r="G251" i="28"/>
  <c r="F251" i="28"/>
  <c r="L251" i="28"/>
  <c r="D251" i="28"/>
  <c r="J251" i="28"/>
  <c r="B251" i="28"/>
  <c r="I251" i="28"/>
  <c r="H251" i="28"/>
  <c r="O251" i="28"/>
  <c r="N251" i="28"/>
  <c r="C251" i="28"/>
  <c r="A252" i="28"/>
  <c r="M251" i="28"/>
  <c r="K251" i="28"/>
  <c r="E251" i="28"/>
  <c r="P250" i="26"/>
  <c r="O250" i="26"/>
  <c r="N250" i="26"/>
  <c r="M250" i="26"/>
  <c r="L250" i="26"/>
  <c r="K250" i="26"/>
  <c r="J250" i="26"/>
  <c r="H250" i="26"/>
  <c r="I250" i="26"/>
  <c r="G250" i="26"/>
  <c r="F250" i="26"/>
  <c r="Q250" i="26" s="1"/>
  <c r="D250" i="26"/>
  <c r="C250" i="26"/>
  <c r="B250" i="26"/>
  <c r="A251" i="26"/>
  <c r="E250" i="26"/>
  <c r="P249" i="22"/>
  <c r="O249" i="22"/>
  <c r="N249" i="22"/>
  <c r="M249" i="22"/>
  <c r="K249" i="22"/>
  <c r="L249" i="22"/>
  <c r="J249" i="22"/>
  <c r="H249" i="22"/>
  <c r="G249" i="22"/>
  <c r="I249" i="22"/>
  <c r="F249" i="22"/>
  <c r="F249" i="20"/>
  <c r="C249" i="20"/>
  <c r="B249" i="20"/>
  <c r="C249" i="22"/>
  <c r="A250" i="22"/>
  <c r="V250" i="22" s="1"/>
  <c r="D249" i="22"/>
  <c r="E249" i="22"/>
  <c r="D249" i="20"/>
  <c r="E249" i="20"/>
  <c r="A250" i="20"/>
  <c r="G251" i="29" l="1"/>
  <c r="F251" i="29"/>
  <c r="R250" i="26"/>
  <c r="A252" i="29"/>
  <c r="H251" i="29"/>
  <c r="O251" i="29"/>
  <c r="L251" i="29"/>
  <c r="D251" i="29"/>
  <c r="K251" i="29"/>
  <c r="C251" i="29"/>
  <c r="J251" i="29"/>
  <c r="I251" i="29"/>
  <c r="E251" i="29"/>
  <c r="B251" i="29"/>
  <c r="N251" i="29"/>
  <c r="M251" i="29"/>
  <c r="T250" i="26"/>
  <c r="S250" i="26"/>
  <c r="F252" i="28"/>
  <c r="G252" i="28"/>
  <c r="H252" i="28"/>
  <c r="N252" i="28"/>
  <c r="A253" i="28"/>
  <c r="M252" i="28"/>
  <c r="E252" i="28"/>
  <c r="L252" i="28"/>
  <c r="D252" i="28"/>
  <c r="K252" i="28"/>
  <c r="C252" i="28"/>
  <c r="J252" i="28"/>
  <c r="B252" i="28"/>
  <c r="O252" i="28"/>
  <c r="I252" i="28"/>
  <c r="O251" i="26"/>
  <c r="P251" i="26"/>
  <c r="N251" i="26"/>
  <c r="M251" i="26"/>
  <c r="L251" i="26"/>
  <c r="J251" i="26"/>
  <c r="K251" i="26"/>
  <c r="H251" i="26"/>
  <c r="G251" i="26"/>
  <c r="I251" i="26"/>
  <c r="F251" i="26"/>
  <c r="Q251" i="26" s="1"/>
  <c r="C251" i="26"/>
  <c r="A252" i="26"/>
  <c r="B251" i="26"/>
  <c r="E251" i="26"/>
  <c r="D251" i="26"/>
  <c r="P250" i="22"/>
  <c r="O250" i="22"/>
  <c r="N250" i="22"/>
  <c r="L250" i="22"/>
  <c r="M250" i="22"/>
  <c r="K250" i="22"/>
  <c r="I250" i="22"/>
  <c r="J250" i="22"/>
  <c r="H250" i="22"/>
  <c r="G250" i="22"/>
  <c r="F250" i="22"/>
  <c r="F250" i="20"/>
  <c r="C250" i="20"/>
  <c r="B250" i="20"/>
  <c r="E250" i="22"/>
  <c r="C250" i="22"/>
  <c r="A251" i="22"/>
  <c r="V251" i="22" s="1"/>
  <c r="D250" i="22"/>
  <c r="D250" i="20"/>
  <c r="E250" i="20"/>
  <c r="A251" i="20"/>
  <c r="G252" i="29" l="1"/>
  <c r="F252" i="29"/>
  <c r="I252" i="29"/>
  <c r="A253" i="29"/>
  <c r="H252" i="29"/>
  <c r="M252" i="29"/>
  <c r="E252" i="29"/>
  <c r="L252" i="29"/>
  <c r="D252" i="29"/>
  <c r="K252" i="29"/>
  <c r="J252" i="29"/>
  <c r="C252" i="29"/>
  <c r="B252" i="29"/>
  <c r="O252" i="29"/>
  <c r="N252" i="29"/>
  <c r="T251" i="26"/>
  <c r="R251" i="26"/>
  <c r="S251" i="26"/>
  <c r="F253" i="28"/>
  <c r="G253" i="28"/>
  <c r="L253" i="28"/>
  <c r="D253" i="28"/>
  <c r="J253" i="28"/>
  <c r="B253" i="28"/>
  <c r="I253" i="28"/>
  <c r="H253" i="28"/>
  <c r="O253" i="28"/>
  <c r="N253" i="28"/>
  <c r="M253" i="28"/>
  <c r="K253" i="28"/>
  <c r="A254" i="28"/>
  <c r="E253" i="28"/>
  <c r="C253" i="28"/>
  <c r="P252" i="26"/>
  <c r="N252" i="26"/>
  <c r="M252" i="26"/>
  <c r="O252" i="26"/>
  <c r="L252" i="26"/>
  <c r="K252" i="26"/>
  <c r="J252" i="26"/>
  <c r="H252" i="26"/>
  <c r="I252" i="26"/>
  <c r="F252" i="26"/>
  <c r="Q252" i="26" s="1"/>
  <c r="G252" i="26"/>
  <c r="A253" i="26"/>
  <c r="B252" i="26"/>
  <c r="E252" i="26"/>
  <c r="D252" i="26"/>
  <c r="C252" i="26"/>
  <c r="P251" i="22"/>
  <c r="O251" i="22"/>
  <c r="N251" i="22"/>
  <c r="M251" i="22"/>
  <c r="L251" i="22"/>
  <c r="K251" i="22"/>
  <c r="J251" i="22"/>
  <c r="I251" i="22"/>
  <c r="H251" i="22"/>
  <c r="G251" i="22"/>
  <c r="F251" i="22"/>
  <c r="F251" i="20"/>
  <c r="B251" i="20"/>
  <c r="C251" i="20"/>
  <c r="A252" i="22"/>
  <c r="V252" i="22" s="1"/>
  <c r="E251" i="22"/>
  <c r="C251" i="22"/>
  <c r="D251" i="22"/>
  <c r="D251" i="20"/>
  <c r="E251" i="20"/>
  <c r="A252" i="20"/>
  <c r="G253" i="29" l="1"/>
  <c r="F253" i="29"/>
  <c r="R252" i="26"/>
  <c r="J253" i="29"/>
  <c r="B253" i="29"/>
  <c r="I253" i="29"/>
  <c r="N253" i="29"/>
  <c r="M253" i="29"/>
  <c r="E253" i="29"/>
  <c r="L253" i="29"/>
  <c r="K253" i="29"/>
  <c r="H253" i="29"/>
  <c r="D253" i="29"/>
  <c r="C253" i="29"/>
  <c r="A254" i="29"/>
  <c r="O253" i="29"/>
  <c r="S252" i="26"/>
  <c r="T252" i="26"/>
  <c r="F254" i="28"/>
  <c r="G254" i="28"/>
  <c r="H254" i="28"/>
  <c r="N254" i="28"/>
  <c r="A255" i="28"/>
  <c r="M254" i="28"/>
  <c r="E254" i="28"/>
  <c r="L254" i="28"/>
  <c r="D254" i="28"/>
  <c r="K254" i="28"/>
  <c r="C254" i="28"/>
  <c r="J254" i="28"/>
  <c r="B254" i="28"/>
  <c r="O254" i="28"/>
  <c r="I254" i="28"/>
  <c r="P253" i="26"/>
  <c r="O253" i="26"/>
  <c r="N253" i="26"/>
  <c r="M253" i="26"/>
  <c r="L253" i="26"/>
  <c r="K253" i="26"/>
  <c r="I253" i="26"/>
  <c r="G253" i="26"/>
  <c r="H253" i="26"/>
  <c r="J253" i="26"/>
  <c r="F253" i="26"/>
  <c r="Q253" i="26" s="1"/>
  <c r="E253" i="26"/>
  <c r="D253" i="26"/>
  <c r="A254" i="26"/>
  <c r="C253" i="26"/>
  <c r="B253" i="26"/>
  <c r="P252" i="22"/>
  <c r="O252" i="22"/>
  <c r="N252" i="22"/>
  <c r="L252" i="22"/>
  <c r="M252" i="22"/>
  <c r="K252" i="22"/>
  <c r="G252" i="22"/>
  <c r="J252" i="22"/>
  <c r="I252" i="22"/>
  <c r="H252" i="22"/>
  <c r="F252" i="22"/>
  <c r="F252" i="20"/>
  <c r="C252" i="20"/>
  <c r="B252" i="20"/>
  <c r="A253" i="22"/>
  <c r="V253" i="22" s="1"/>
  <c r="E252" i="22"/>
  <c r="D252" i="22"/>
  <c r="C252" i="22"/>
  <c r="D252" i="20"/>
  <c r="E252" i="20"/>
  <c r="A253" i="20"/>
  <c r="F254" i="29" l="1"/>
  <c r="G254" i="29"/>
  <c r="K254" i="29"/>
  <c r="C254" i="29"/>
  <c r="J254" i="29"/>
  <c r="B254" i="29"/>
  <c r="O254" i="29"/>
  <c r="N254" i="29"/>
  <c r="M254" i="29"/>
  <c r="L254" i="29"/>
  <c r="I254" i="29"/>
  <c r="H254" i="29"/>
  <c r="E254" i="29"/>
  <c r="D254" i="29"/>
  <c r="A255" i="29"/>
  <c r="S253" i="26"/>
  <c r="T253" i="26"/>
  <c r="R253" i="26"/>
  <c r="G255" i="28"/>
  <c r="F255" i="28"/>
  <c r="L255" i="28"/>
  <c r="D255" i="28"/>
  <c r="J255" i="28"/>
  <c r="B255" i="28"/>
  <c r="I255" i="28"/>
  <c r="H255" i="28"/>
  <c r="O255" i="28"/>
  <c r="N255" i="28"/>
  <c r="K255" i="28"/>
  <c r="E255" i="28"/>
  <c r="C255" i="28"/>
  <c r="M255" i="28"/>
  <c r="A256" i="28"/>
  <c r="P254" i="26"/>
  <c r="O254" i="26"/>
  <c r="L254" i="26"/>
  <c r="N254" i="26"/>
  <c r="M254" i="26"/>
  <c r="K254" i="26"/>
  <c r="J254" i="26"/>
  <c r="I254" i="26"/>
  <c r="H254" i="26"/>
  <c r="F254" i="26"/>
  <c r="Q254" i="26" s="1"/>
  <c r="G254" i="26"/>
  <c r="A255" i="26"/>
  <c r="B254" i="26"/>
  <c r="E254" i="26"/>
  <c r="D254" i="26"/>
  <c r="C254" i="26"/>
  <c r="P253" i="22"/>
  <c r="N253" i="22"/>
  <c r="M253" i="22"/>
  <c r="O253" i="22"/>
  <c r="K253" i="22"/>
  <c r="L253" i="22"/>
  <c r="J253" i="22"/>
  <c r="I253" i="22"/>
  <c r="G253" i="22"/>
  <c r="F253" i="22"/>
  <c r="H253" i="22"/>
  <c r="F253" i="20"/>
  <c r="B253" i="20"/>
  <c r="C253" i="20"/>
  <c r="C253" i="22"/>
  <c r="A254" i="22"/>
  <c r="V254" i="22" s="1"/>
  <c r="E253" i="22"/>
  <c r="D253" i="22"/>
  <c r="D253" i="20"/>
  <c r="E253" i="20"/>
  <c r="A254" i="20"/>
  <c r="F255" i="29" l="1"/>
  <c r="G255" i="29"/>
  <c r="R254" i="26"/>
  <c r="L255" i="29"/>
  <c r="D255" i="29"/>
  <c r="K255" i="29"/>
  <c r="C255" i="29"/>
  <c r="A256" i="29"/>
  <c r="H255" i="29"/>
  <c r="O255" i="29"/>
  <c r="N255" i="29"/>
  <c r="M255" i="29"/>
  <c r="J255" i="29"/>
  <c r="I255" i="29"/>
  <c r="E255" i="29"/>
  <c r="B255" i="29"/>
  <c r="S254" i="26"/>
  <c r="T254" i="26"/>
  <c r="G256" i="28"/>
  <c r="F256" i="28"/>
  <c r="H256" i="28"/>
  <c r="N256" i="28"/>
  <c r="A257" i="28"/>
  <c r="M256" i="28"/>
  <c r="E256" i="28"/>
  <c r="L256" i="28"/>
  <c r="D256" i="28"/>
  <c r="K256" i="28"/>
  <c r="C256" i="28"/>
  <c r="J256" i="28"/>
  <c r="B256" i="28"/>
  <c r="O256" i="28"/>
  <c r="I256" i="28"/>
  <c r="P255" i="26"/>
  <c r="O255" i="26"/>
  <c r="N255" i="26"/>
  <c r="M255" i="26"/>
  <c r="L255" i="26"/>
  <c r="K255" i="26"/>
  <c r="J255" i="26"/>
  <c r="I255" i="26"/>
  <c r="G255" i="26"/>
  <c r="H255" i="26"/>
  <c r="F255" i="26"/>
  <c r="Q255" i="26" s="1"/>
  <c r="E255" i="26"/>
  <c r="D255" i="26"/>
  <c r="C255" i="26"/>
  <c r="A256" i="26"/>
  <c r="B255" i="26"/>
  <c r="P254" i="22"/>
  <c r="O254" i="22"/>
  <c r="N254" i="22"/>
  <c r="M254" i="22"/>
  <c r="K254" i="22"/>
  <c r="L254" i="22"/>
  <c r="J254" i="22"/>
  <c r="I254" i="22"/>
  <c r="G254" i="22"/>
  <c r="H254" i="22"/>
  <c r="F254" i="22"/>
  <c r="F254" i="20"/>
  <c r="B254" i="20"/>
  <c r="C254" i="20"/>
  <c r="E254" i="22"/>
  <c r="C254" i="22"/>
  <c r="D254" i="22"/>
  <c r="A255" i="22"/>
  <c r="V255" i="22" s="1"/>
  <c r="D254" i="20"/>
  <c r="E254" i="20"/>
  <c r="A255" i="20"/>
  <c r="G256" i="29" l="1"/>
  <c r="F256" i="29"/>
  <c r="M256" i="29"/>
  <c r="E256" i="29"/>
  <c r="L256" i="29"/>
  <c r="D256" i="29"/>
  <c r="I256" i="29"/>
  <c r="A257" i="29"/>
  <c r="H256" i="29"/>
  <c r="O256" i="29"/>
  <c r="N256" i="29"/>
  <c r="K256" i="29"/>
  <c r="J256" i="29"/>
  <c r="C256" i="29"/>
  <c r="B256" i="29"/>
  <c r="S255" i="26"/>
  <c r="T255" i="26"/>
  <c r="R255" i="26"/>
  <c r="G257" i="28"/>
  <c r="F257" i="28"/>
  <c r="L257" i="28"/>
  <c r="D257" i="28"/>
  <c r="J257" i="28"/>
  <c r="B257" i="28"/>
  <c r="I257" i="28"/>
  <c r="H257" i="28"/>
  <c r="O257" i="28"/>
  <c r="N257" i="28"/>
  <c r="K257" i="28"/>
  <c r="C257" i="28"/>
  <c r="A258" i="28"/>
  <c r="M257" i="28"/>
  <c r="E257" i="28"/>
  <c r="P256" i="26"/>
  <c r="O256" i="26"/>
  <c r="N256" i="26"/>
  <c r="M256" i="26"/>
  <c r="K256" i="26"/>
  <c r="L256" i="26"/>
  <c r="J256" i="26"/>
  <c r="S256" i="26" s="1"/>
  <c r="I256" i="26"/>
  <c r="G256" i="26"/>
  <c r="H256" i="26"/>
  <c r="F256" i="26"/>
  <c r="Q256" i="26" s="1"/>
  <c r="E256" i="26"/>
  <c r="D256" i="26"/>
  <c r="C256" i="26"/>
  <c r="A257" i="26"/>
  <c r="B256" i="26"/>
  <c r="O255" i="22"/>
  <c r="P255" i="22"/>
  <c r="N255" i="22"/>
  <c r="M255" i="22"/>
  <c r="L255" i="22"/>
  <c r="K255" i="22"/>
  <c r="J255" i="22"/>
  <c r="H255" i="22"/>
  <c r="I255" i="22"/>
  <c r="G255" i="22"/>
  <c r="F255" i="22"/>
  <c r="F255" i="20"/>
  <c r="B255" i="20"/>
  <c r="C255" i="20"/>
  <c r="A256" i="22"/>
  <c r="V256" i="22" s="1"/>
  <c r="E255" i="22"/>
  <c r="C255" i="22"/>
  <c r="D255" i="22"/>
  <c r="D255" i="20"/>
  <c r="E255" i="20"/>
  <c r="A256" i="20"/>
  <c r="F257" i="29" l="1"/>
  <c r="G257" i="29"/>
  <c r="N257" i="29"/>
  <c r="M257" i="29"/>
  <c r="E257" i="29"/>
  <c r="J257" i="29"/>
  <c r="B257" i="29"/>
  <c r="I257" i="29"/>
  <c r="A258" i="29"/>
  <c r="O257" i="29"/>
  <c r="L257" i="29"/>
  <c r="K257" i="29"/>
  <c r="H257" i="29"/>
  <c r="D257" i="29"/>
  <c r="C257" i="29"/>
  <c r="R256" i="26"/>
  <c r="T256" i="26"/>
  <c r="G258" i="28"/>
  <c r="F258" i="28"/>
  <c r="H258" i="28"/>
  <c r="N258" i="28"/>
  <c r="A259" i="28"/>
  <c r="M258" i="28"/>
  <c r="E258" i="28"/>
  <c r="L258" i="28"/>
  <c r="D258" i="28"/>
  <c r="K258" i="28"/>
  <c r="C258" i="28"/>
  <c r="J258" i="28"/>
  <c r="B258" i="28"/>
  <c r="O258" i="28"/>
  <c r="I258" i="28"/>
  <c r="P257" i="26"/>
  <c r="O257" i="26"/>
  <c r="M257" i="26"/>
  <c r="N257" i="26"/>
  <c r="K257" i="26"/>
  <c r="L257" i="26"/>
  <c r="J257" i="26"/>
  <c r="I257" i="26"/>
  <c r="G257" i="26"/>
  <c r="H257" i="26"/>
  <c r="F257" i="26"/>
  <c r="Q257" i="26" s="1"/>
  <c r="E257" i="26"/>
  <c r="D257" i="26"/>
  <c r="C257" i="26"/>
  <c r="A258" i="26"/>
  <c r="B257" i="26"/>
  <c r="P256" i="22"/>
  <c r="O256" i="22"/>
  <c r="M256" i="22"/>
  <c r="N256" i="22"/>
  <c r="J256" i="22"/>
  <c r="K256" i="22"/>
  <c r="L256" i="22"/>
  <c r="H256" i="22"/>
  <c r="I256" i="22"/>
  <c r="G256" i="22"/>
  <c r="F256" i="22"/>
  <c r="F256" i="20"/>
  <c r="B256" i="20"/>
  <c r="C256" i="20"/>
  <c r="A257" i="22"/>
  <c r="V257" i="22" s="1"/>
  <c r="E256" i="22"/>
  <c r="C256" i="22"/>
  <c r="D256" i="22"/>
  <c r="D256" i="20"/>
  <c r="E256" i="20"/>
  <c r="A257" i="20"/>
  <c r="F258" i="29" l="1"/>
  <c r="G258" i="29"/>
  <c r="O258" i="29"/>
  <c r="N258" i="29"/>
  <c r="K258" i="29"/>
  <c r="C258" i="29"/>
  <c r="J258" i="29"/>
  <c r="B258" i="29"/>
  <c r="A259" i="29"/>
  <c r="M258" i="29"/>
  <c r="L258" i="29"/>
  <c r="I258" i="29"/>
  <c r="H258" i="29"/>
  <c r="E258" i="29"/>
  <c r="D258" i="29"/>
  <c r="R257" i="26"/>
  <c r="S257" i="26"/>
  <c r="T257" i="26"/>
  <c r="G259" i="28"/>
  <c r="F259" i="28"/>
  <c r="L259" i="28"/>
  <c r="D259" i="28"/>
  <c r="J259" i="28"/>
  <c r="B259" i="28"/>
  <c r="I259" i="28"/>
  <c r="H259" i="28"/>
  <c r="O259" i="28"/>
  <c r="N259" i="28"/>
  <c r="C259" i="28"/>
  <c r="A260" i="28"/>
  <c r="M259" i="28"/>
  <c r="K259" i="28"/>
  <c r="E259" i="28"/>
  <c r="P258" i="26"/>
  <c r="N258" i="26"/>
  <c r="O258" i="26"/>
  <c r="M258" i="26"/>
  <c r="L258" i="26"/>
  <c r="K258" i="26"/>
  <c r="J258" i="26"/>
  <c r="H258" i="26"/>
  <c r="I258" i="26"/>
  <c r="G258" i="26"/>
  <c r="R258" i="26" s="1"/>
  <c r="F258" i="26"/>
  <c r="Q258" i="26" s="1"/>
  <c r="D258" i="26"/>
  <c r="C258" i="26"/>
  <c r="A259" i="26"/>
  <c r="B258" i="26"/>
  <c r="E258" i="26"/>
  <c r="P257" i="22"/>
  <c r="O257" i="22"/>
  <c r="M257" i="22"/>
  <c r="N257" i="22"/>
  <c r="K257" i="22"/>
  <c r="L257" i="22"/>
  <c r="H257" i="22"/>
  <c r="I257" i="22"/>
  <c r="G257" i="22"/>
  <c r="J257" i="22"/>
  <c r="F257" i="22"/>
  <c r="F257" i="20"/>
  <c r="B257" i="20"/>
  <c r="C257" i="20"/>
  <c r="C257" i="22"/>
  <c r="A258" i="22"/>
  <c r="V258" i="22" s="1"/>
  <c r="D257" i="22"/>
  <c r="E257" i="22"/>
  <c r="D257" i="20"/>
  <c r="E257" i="20"/>
  <c r="A258" i="20"/>
  <c r="G259" i="29" l="1"/>
  <c r="F259" i="29"/>
  <c r="A260" i="29"/>
  <c r="H259" i="29"/>
  <c r="O259" i="29"/>
  <c r="L259" i="29"/>
  <c r="D259" i="29"/>
  <c r="K259" i="29"/>
  <c r="C259" i="29"/>
  <c r="B259" i="29"/>
  <c r="N259" i="29"/>
  <c r="M259" i="29"/>
  <c r="J259" i="29"/>
  <c r="I259" i="29"/>
  <c r="E259" i="29"/>
  <c r="S258" i="26"/>
  <c r="T258" i="26"/>
  <c r="F260" i="28"/>
  <c r="G260" i="28"/>
  <c r="H260" i="28"/>
  <c r="N260" i="28"/>
  <c r="A261" i="28"/>
  <c r="M260" i="28"/>
  <c r="E260" i="28"/>
  <c r="L260" i="28"/>
  <c r="D260" i="28"/>
  <c r="K260" i="28"/>
  <c r="C260" i="28"/>
  <c r="J260" i="28"/>
  <c r="B260" i="28"/>
  <c r="O260" i="28"/>
  <c r="I260" i="28"/>
  <c r="O259" i="26"/>
  <c r="P259" i="26"/>
  <c r="N259" i="26"/>
  <c r="M259" i="26"/>
  <c r="J259" i="26"/>
  <c r="K259" i="26"/>
  <c r="L259" i="26"/>
  <c r="H259" i="26"/>
  <c r="G259" i="26"/>
  <c r="I259" i="26"/>
  <c r="F259" i="26"/>
  <c r="Q259" i="26" s="1"/>
  <c r="E259" i="26"/>
  <c r="C259" i="26"/>
  <c r="A260" i="26"/>
  <c r="B259" i="26"/>
  <c r="D259" i="26"/>
  <c r="P258" i="22"/>
  <c r="O258" i="22"/>
  <c r="N258" i="22"/>
  <c r="M258" i="22"/>
  <c r="L258" i="22"/>
  <c r="K258" i="22"/>
  <c r="I258" i="22"/>
  <c r="J258" i="22"/>
  <c r="G258" i="22"/>
  <c r="H258" i="22"/>
  <c r="F258" i="22"/>
  <c r="F258" i="20"/>
  <c r="C258" i="20"/>
  <c r="B258" i="20"/>
  <c r="E258" i="22"/>
  <c r="C258" i="22"/>
  <c r="A259" i="22"/>
  <c r="V259" i="22" s="1"/>
  <c r="D258" i="22"/>
  <c r="D258" i="20"/>
  <c r="E258" i="20"/>
  <c r="A259" i="20"/>
  <c r="G260" i="29" l="1"/>
  <c r="F260" i="29"/>
  <c r="I260" i="29"/>
  <c r="A261" i="29"/>
  <c r="H260" i="29"/>
  <c r="M260" i="29"/>
  <c r="E260" i="29"/>
  <c r="L260" i="29"/>
  <c r="D260" i="29"/>
  <c r="C260" i="29"/>
  <c r="B260" i="29"/>
  <c r="O260" i="29"/>
  <c r="N260" i="29"/>
  <c r="K260" i="29"/>
  <c r="J260" i="29"/>
  <c r="S259" i="26"/>
  <c r="T259" i="26"/>
  <c r="R259" i="26"/>
  <c r="F261" i="28"/>
  <c r="G261" i="28"/>
  <c r="L261" i="28"/>
  <c r="D261" i="28"/>
  <c r="J261" i="28"/>
  <c r="B261" i="28"/>
  <c r="I261" i="28"/>
  <c r="H261" i="28"/>
  <c r="O261" i="28"/>
  <c r="N261" i="28"/>
  <c r="M261" i="28"/>
  <c r="K261" i="28"/>
  <c r="E261" i="28"/>
  <c r="C261" i="28"/>
  <c r="A262" i="28"/>
  <c r="P260" i="26"/>
  <c r="O260" i="26"/>
  <c r="N260" i="26"/>
  <c r="M260" i="26"/>
  <c r="K260" i="26"/>
  <c r="L260" i="26"/>
  <c r="J260" i="26"/>
  <c r="H260" i="26"/>
  <c r="I260" i="26"/>
  <c r="G260" i="26"/>
  <c r="R260" i="26" s="1"/>
  <c r="F260" i="26"/>
  <c r="Q260" i="26" s="1"/>
  <c r="D260" i="26"/>
  <c r="A261" i="26"/>
  <c r="B260" i="26"/>
  <c r="E260" i="26"/>
  <c r="C260" i="26"/>
  <c r="P259" i="22"/>
  <c r="O259" i="22"/>
  <c r="N259" i="22"/>
  <c r="M259" i="22"/>
  <c r="L259" i="22"/>
  <c r="K259" i="22"/>
  <c r="J259" i="22"/>
  <c r="I259" i="22"/>
  <c r="H259" i="22"/>
  <c r="G259" i="22"/>
  <c r="F259" i="22"/>
  <c r="F259" i="20"/>
  <c r="C259" i="20"/>
  <c r="B259" i="20"/>
  <c r="A260" i="22"/>
  <c r="V260" i="22" s="1"/>
  <c r="E259" i="22"/>
  <c r="C259" i="22"/>
  <c r="D259" i="22"/>
  <c r="D259" i="20"/>
  <c r="E259" i="20"/>
  <c r="A260" i="20"/>
  <c r="G261" i="29" l="1"/>
  <c r="F261" i="29"/>
  <c r="J261" i="29"/>
  <c r="B261" i="29"/>
  <c r="I261" i="29"/>
  <c r="N261" i="29"/>
  <c r="M261" i="29"/>
  <c r="E261" i="29"/>
  <c r="D261" i="29"/>
  <c r="C261" i="29"/>
  <c r="A262" i="29"/>
  <c r="O261" i="29"/>
  <c r="L261" i="29"/>
  <c r="K261" i="29"/>
  <c r="H261" i="29"/>
  <c r="S260" i="26"/>
  <c r="T260" i="26"/>
  <c r="G262" i="28"/>
  <c r="F262" i="28"/>
  <c r="H262" i="28"/>
  <c r="N262" i="28"/>
  <c r="A263" i="28"/>
  <c r="M262" i="28"/>
  <c r="E262" i="28"/>
  <c r="L262" i="28"/>
  <c r="D262" i="28"/>
  <c r="K262" i="28"/>
  <c r="C262" i="28"/>
  <c r="J262" i="28"/>
  <c r="B262" i="28"/>
  <c r="O262" i="28"/>
  <c r="I262" i="28"/>
  <c r="O261" i="26"/>
  <c r="N261" i="26"/>
  <c r="P261" i="26"/>
  <c r="M261" i="26"/>
  <c r="K261" i="26"/>
  <c r="L261" i="26"/>
  <c r="J261" i="26"/>
  <c r="I261" i="26"/>
  <c r="G261" i="26"/>
  <c r="H261" i="26"/>
  <c r="F261" i="26"/>
  <c r="Q261" i="26" s="1"/>
  <c r="C261" i="26"/>
  <c r="E261" i="26"/>
  <c r="D261" i="26"/>
  <c r="B261" i="26"/>
  <c r="A262" i="26"/>
  <c r="P260" i="22"/>
  <c r="N260" i="22"/>
  <c r="O260" i="22"/>
  <c r="L260" i="22"/>
  <c r="M260" i="22"/>
  <c r="K260" i="22"/>
  <c r="G260" i="22"/>
  <c r="H260" i="22"/>
  <c r="I260" i="22"/>
  <c r="J260" i="22"/>
  <c r="F260" i="22"/>
  <c r="F260" i="20"/>
  <c r="C260" i="20"/>
  <c r="B260" i="20"/>
  <c r="A261" i="22"/>
  <c r="V261" i="22" s="1"/>
  <c r="E260" i="22"/>
  <c r="D260" i="22"/>
  <c r="C260" i="22"/>
  <c r="D260" i="20"/>
  <c r="E260" i="20"/>
  <c r="A261" i="20"/>
  <c r="F262" i="29" l="1"/>
  <c r="G262" i="29"/>
  <c r="L262" i="29"/>
  <c r="K262" i="29"/>
  <c r="M262" i="29"/>
  <c r="C262" i="29"/>
  <c r="J262" i="29"/>
  <c r="B262" i="29"/>
  <c r="A263" i="29"/>
  <c r="E262" i="29"/>
  <c r="D262" i="29"/>
  <c r="O262" i="29"/>
  <c r="N262" i="29"/>
  <c r="I262" i="29"/>
  <c r="H262" i="29"/>
  <c r="R261" i="26"/>
  <c r="S261" i="26"/>
  <c r="T261" i="26"/>
  <c r="G263" i="28"/>
  <c r="F263" i="28"/>
  <c r="L263" i="28"/>
  <c r="D263" i="28"/>
  <c r="J263" i="28"/>
  <c r="B263" i="28"/>
  <c r="I263" i="28"/>
  <c r="H263" i="28"/>
  <c r="O263" i="28"/>
  <c r="N263" i="28"/>
  <c r="K263" i="28"/>
  <c r="E263" i="28"/>
  <c r="C263" i="28"/>
  <c r="A264" i="28"/>
  <c r="M263" i="28"/>
  <c r="P262" i="26"/>
  <c r="O262" i="26"/>
  <c r="L262" i="26"/>
  <c r="M262" i="26"/>
  <c r="K262" i="26"/>
  <c r="N262" i="26"/>
  <c r="J262" i="26"/>
  <c r="I262" i="26"/>
  <c r="F262" i="26"/>
  <c r="Q262" i="26" s="1"/>
  <c r="H262" i="26"/>
  <c r="G262" i="26"/>
  <c r="A263" i="26"/>
  <c r="B262" i="26"/>
  <c r="E262" i="26"/>
  <c r="D262" i="26"/>
  <c r="C262" i="26"/>
  <c r="P261" i="22"/>
  <c r="O261" i="22"/>
  <c r="M261" i="22"/>
  <c r="N261" i="22"/>
  <c r="K261" i="22"/>
  <c r="L261" i="22"/>
  <c r="I261" i="22"/>
  <c r="J261" i="22"/>
  <c r="F261" i="22"/>
  <c r="H261" i="22"/>
  <c r="G261" i="22"/>
  <c r="F261" i="20"/>
  <c r="B261" i="20"/>
  <c r="C261" i="20"/>
  <c r="C261" i="22"/>
  <c r="A262" i="22"/>
  <c r="V262" i="22" s="1"/>
  <c r="E261" i="22"/>
  <c r="D261" i="22"/>
  <c r="D261" i="20"/>
  <c r="E261" i="20"/>
  <c r="A262" i="20"/>
  <c r="F263" i="29" l="1"/>
  <c r="G263" i="29"/>
  <c r="M263" i="29"/>
  <c r="E263" i="29"/>
  <c r="L263" i="29"/>
  <c r="D263" i="29"/>
  <c r="H263" i="29"/>
  <c r="N263" i="29"/>
  <c r="B263" i="29"/>
  <c r="K263" i="29"/>
  <c r="J263" i="29"/>
  <c r="I263" i="29"/>
  <c r="C263" i="29"/>
  <c r="A264" i="29"/>
  <c r="O263" i="29"/>
  <c r="R262" i="26"/>
  <c r="S262" i="26"/>
  <c r="T262" i="26"/>
  <c r="G264" i="28"/>
  <c r="F264" i="28"/>
  <c r="H264" i="28"/>
  <c r="N264" i="28"/>
  <c r="A265" i="28"/>
  <c r="M264" i="28"/>
  <c r="E264" i="28"/>
  <c r="L264" i="28"/>
  <c r="D264" i="28"/>
  <c r="K264" i="28"/>
  <c r="C264" i="28"/>
  <c r="J264" i="28"/>
  <c r="B264" i="28"/>
  <c r="O264" i="28"/>
  <c r="I264" i="28"/>
  <c r="P263" i="26"/>
  <c r="N263" i="26"/>
  <c r="O263" i="26"/>
  <c r="M263" i="26"/>
  <c r="L263" i="26"/>
  <c r="J263" i="26"/>
  <c r="K263" i="26"/>
  <c r="I263" i="26"/>
  <c r="G263" i="26"/>
  <c r="H263" i="26"/>
  <c r="F263" i="26"/>
  <c r="Q263" i="26" s="1"/>
  <c r="E263" i="26"/>
  <c r="D263" i="26"/>
  <c r="C263" i="26"/>
  <c r="A264" i="26"/>
  <c r="B263" i="26"/>
  <c r="P262" i="22"/>
  <c r="O262" i="22"/>
  <c r="M262" i="22"/>
  <c r="N262" i="22"/>
  <c r="K262" i="22"/>
  <c r="L262" i="22"/>
  <c r="J262" i="22"/>
  <c r="I262" i="22"/>
  <c r="G262" i="22"/>
  <c r="H262" i="22"/>
  <c r="F262" i="22"/>
  <c r="F262" i="20"/>
  <c r="B262" i="20"/>
  <c r="C262" i="20"/>
  <c r="E262" i="22"/>
  <c r="C262" i="22"/>
  <c r="A263" i="22"/>
  <c r="V263" i="22" s="1"/>
  <c r="D262" i="22"/>
  <c r="D262" i="20"/>
  <c r="E262" i="20"/>
  <c r="A263" i="20"/>
  <c r="G264" i="29" l="1"/>
  <c r="F264" i="29"/>
  <c r="N264" i="29"/>
  <c r="M264" i="29"/>
  <c r="E264" i="29"/>
  <c r="O264" i="29"/>
  <c r="C264" i="29"/>
  <c r="L264" i="29"/>
  <c r="B264" i="29"/>
  <c r="I264" i="29"/>
  <c r="H264" i="29"/>
  <c r="A265" i="29"/>
  <c r="K264" i="29"/>
  <c r="J264" i="29"/>
  <c r="D264" i="29"/>
  <c r="R263" i="26"/>
  <c r="T263" i="26"/>
  <c r="S263" i="26"/>
  <c r="G265" i="28"/>
  <c r="F265" i="28"/>
  <c r="L265" i="28"/>
  <c r="D265" i="28"/>
  <c r="J265" i="28"/>
  <c r="B265" i="28"/>
  <c r="I265" i="28"/>
  <c r="H265" i="28"/>
  <c r="O265" i="28"/>
  <c r="N265" i="28"/>
  <c r="K265" i="28"/>
  <c r="C265" i="28"/>
  <c r="A266" i="28"/>
  <c r="E265" i="28"/>
  <c r="M265" i="28"/>
  <c r="P264" i="26"/>
  <c r="O264" i="26"/>
  <c r="N264" i="26"/>
  <c r="M264" i="26"/>
  <c r="L264" i="26"/>
  <c r="K264" i="26"/>
  <c r="J264" i="26"/>
  <c r="I264" i="26"/>
  <c r="G264" i="26"/>
  <c r="F264" i="26"/>
  <c r="Q264" i="26" s="1"/>
  <c r="H264" i="26"/>
  <c r="E264" i="26"/>
  <c r="D264" i="26"/>
  <c r="C264" i="26"/>
  <c r="A265" i="26"/>
  <c r="B264" i="26"/>
  <c r="P263" i="22"/>
  <c r="O263" i="22"/>
  <c r="N263" i="22"/>
  <c r="L263" i="22"/>
  <c r="J263" i="22"/>
  <c r="M263" i="22"/>
  <c r="K263" i="22"/>
  <c r="I263" i="22"/>
  <c r="G263" i="22"/>
  <c r="H263" i="22"/>
  <c r="F263" i="22"/>
  <c r="F263" i="20"/>
  <c r="B263" i="20"/>
  <c r="C263" i="20"/>
  <c r="A264" i="22"/>
  <c r="V264" i="22" s="1"/>
  <c r="E263" i="22"/>
  <c r="C263" i="22"/>
  <c r="D263" i="22"/>
  <c r="D263" i="20"/>
  <c r="E263" i="20"/>
  <c r="A264" i="20"/>
  <c r="F265" i="29" l="1"/>
  <c r="G265" i="29"/>
  <c r="O265" i="29"/>
  <c r="N265" i="29"/>
  <c r="J265" i="29"/>
  <c r="I265" i="29"/>
  <c r="E265" i="29"/>
  <c r="A266" i="29"/>
  <c r="D265" i="29"/>
  <c r="M265" i="29"/>
  <c r="C265" i="29"/>
  <c r="B265" i="29"/>
  <c r="L265" i="29"/>
  <c r="K265" i="29"/>
  <c r="H265" i="29"/>
  <c r="S264" i="26"/>
  <c r="T264" i="26"/>
  <c r="R264" i="26"/>
  <c r="G266" i="28"/>
  <c r="F266" i="28"/>
  <c r="H266" i="28"/>
  <c r="N266" i="28"/>
  <c r="A267" i="28"/>
  <c r="M266" i="28"/>
  <c r="E266" i="28"/>
  <c r="L266" i="28"/>
  <c r="D266" i="28"/>
  <c r="K266" i="28"/>
  <c r="C266" i="28"/>
  <c r="J266" i="28"/>
  <c r="B266" i="28"/>
  <c r="O266" i="28"/>
  <c r="I266" i="28"/>
  <c r="N265" i="26"/>
  <c r="M265" i="26"/>
  <c r="O265" i="26"/>
  <c r="P265" i="26"/>
  <c r="L265" i="26"/>
  <c r="K265" i="26"/>
  <c r="J265" i="26"/>
  <c r="I265" i="26"/>
  <c r="F265" i="26"/>
  <c r="Q265" i="26" s="1"/>
  <c r="H265" i="26"/>
  <c r="G265" i="26"/>
  <c r="E265" i="26"/>
  <c r="D265" i="26"/>
  <c r="C265" i="26"/>
  <c r="A266" i="26"/>
  <c r="B265" i="26"/>
  <c r="P264" i="22"/>
  <c r="O264" i="22"/>
  <c r="M264" i="22"/>
  <c r="N264" i="22"/>
  <c r="L264" i="22"/>
  <c r="J264" i="22"/>
  <c r="K264" i="22"/>
  <c r="H264" i="22"/>
  <c r="I264" i="22"/>
  <c r="G264" i="22"/>
  <c r="F264" i="22"/>
  <c r="F264" i="20"/>
  <c r="B264" i="20"/>
  <c r="C264" i="20"/>
  <c r="A265" i="22"/>
  <c r="V265" i="22" s="1"/>
  <c r="E264" i="22"/>
  <c r="D264" i="22"/>
  <c r="C264" i="22"/>
  <c r="D264" i="20"/>
  <c r="E264" i="20"/>
  <c r="A265" i="20"/>
  <c r="F266" i="29" l="1"/>
  <c r="G266" i="29"/>
  <c r="S265" i="26"/>
  <c r="A267" i="29"/>
  <c r="H266" i="29"/>
  <c r="O266" i="29"/>
  <c r="I266" i="29"/>
  <c r="E266" i="29"/>
  <c r="N266" i="29"/>
  <c r="D266" i="29"/>
  <c r="M266" i="29"/>
  <c r="C266" i="29"/>
  <c r="L266" i="29"/>
  <c r="B266" i="29"/>
  <c r="K266" i="29"/>
  <c r="J266" i="29"/>
  <c r="R265" i="26"/>
  <c r="T265" i="26"/>
  <c r="G267" i="28"/>
  <c r="F267" i="28"/>
  <c r="N267" i="28"/>
  <c r="L267" i="28"/>
  <c r="D267" i="28"/>
  <c r="J267" i="28"/>
  <c r="B267" i="28"/>
  <c r="A268" i="28"/>
  <c r="I267" i="28"/>
  <c r="H267" i="28"/>
  <c r="O267" i="28"/>
  <c r="C267" i="28"/>
  <c r="M267" i="28"/>
  <c r="K267" i="28"/>
  <c r="E267" i="28"/>
  <c r="P266" i="26"/>
  <c r="N266" i="26"/>
  <c r="O266" i="26"/>
  <c r="L266" i="26"/>
  <c r="K266" i="26"/>
  <c r="J266" i="26"/>
  <c r="M266" i="26"/>
  <c r="H266" i="26"/>
  <c r="I266" i="26"/>
  <c r="F266" i="26"/>
  <c r="Q266" i="26" s="1"/>
  <c r="G266" i="26"/>
  <c r="D266" i="26"/>
  <c r="C266" i="26"/>
  <c r="A267" i="26"/>
  <c r="B266" i="26"/>
  <c r="E266" i="26"/>
  <c r="P265" i="22"/>
  <c r="O265" i="22"/>
  <c r="N265" i="22"/>
  <c r="M265" i="22"/>
  <c r="K265" i="22"/>
  <c r="L265" i="22"/>
  <c r="J265" i="22"/>
  <c r="H265" i="22"/>
  <c r="I265" i="22"/>
  <c r="G265" i="22"/>
  <c r="F265" i="22"/>
  <c r="F265" i="20"/>
  <c r="B265" i="20"/>
  <c r="C265" i="20"/>
  <c r="C265" i="22"/>
  <c r="A266" i="22"/>
  <c r="V266" i="22" s="1"/>
  <c r="D265" i="22"/>
  <c r="E265" i="22"/>
  <c r="D265" i="20"/>
  <c r="E265" i="20"/>
  <c r="A266" i="20"/>
  <c r="G267" i="29" l="1"/>
  <c r="F267" i="29"/>
  <c r="R266" i="26"/>
  <c r="I267" i="29"/>
  <c r="A268" i="29"/>
  <c r="H267" i="29"/>
  <c r="N267" i="29"/>
  <c r="D267" i="29"/>
  <c r="L267" i="29"/>
  <c r="B267" i="29"/>
  <c r="K267" i="29"/>
  <c r="J267" i="29"/>
  <c r="O267" i="29"/>
  <c r="E267" i="29"/>
  <c r="M267" i="29"/>
  <c r="C267" i="29"/>
  <c r="T266" i="26"/>
  <c r="S266" i="26"/>
  <c r="F268" i="28"/>
  <c r="G268" i="28"/>
  <c r="L268" i="28"/>
  <c r="D268" i="28"/>
  <c r="J268" i="28"/>
  <c r="B268" i="28"/>
  <c r="I268" i="28"/>
  <c r="H268" i="28"/>
  <c r="O268" i="28"/>
  <c r="A269" i="28"/>
  <c r="M268" i="28"/>
  <c r="E268" i="28"/>
  <c r="N268" i="28"/>
  <c r="K268" i="28"/>
  <c r="C268" i="28"/>
  <c r="O267" i="26"/>
  <c r="P267" i="26"/>
  <c r="N267" i="26"/>
  <c r="M267" i="26"/>
  <c r="J267" i="26"/>
  <c r="L267" i="26"/>
  <c r="K267" i="26"/>
  <c r="H267" i="26"/>
  <c r="I267" i="26"/>
  <c r="G267" i="26"/>
  <c r="F267" i="26"/>
  <c r="Q267" i="26" s="1"/>
  <c r="E267" i="26"/>
  <c r="C267" i="26"/>
  <c r="A268" i="26"/>
  <c r="B267" i="26"/>
  <c r="D267" i="26"/>
  <c r="P266" i="22"/>
  <c r="O266" i="22"/>
  <c r="N266" i="22"/>
  <c r="M266" i="22"/>
  <c r="L266" i="22"/>
  <c r="K266" i="22"/>
  <c r="I266" i="22"/>
  <c r="J266" i="22"/>
  <c r="H266" i="22"/>
  <c r="G266" i="22"/>
  <c r="F266" i="22"/>
  <c r="F266" i="20"/>
  <c r="B266" i="20"/>
  <c r="C266" i="20"/>
  <c r="E266" i="22"/>
  <c r="C266" i="22"/>
  <c r="A267" i="22"/>
  <c r="V267" i="22" s="1"/>
  <c r="D266" i="22"/>
  <c r="D266" i="20"/>
  <c r="E266" i="20"/>
  <c r="A267" i="20"/>
  <c r="G268" i="29" l="1"/>
  <c r="F268" i="29"/>
  <c r="R267" i="26"/>
  <c r="J268" i="29"/>
  <c r="B268" i="29"/>
  <c r="I268" i="29"/>
  <c r="K268" i="29"/>
  <c r="A269" i="29"/>
  <c r="O268" i="29"/>
  <c r="E268" i="29"/>
  <c r="N268" i="29"/>
  <c r="D268" i="29"/>
  <c r="M268" i="29"/>
  <c r="C268" i="29"/>
  <c r="L268" i="29"/>
  <c r="H268" i="29"/>
  <c r="T267" i="26"/>
  <c r="S267" i="26"/>
  <c r="F269" i="28"/>
  <c r="G269" i="28"/>
  <c r="H269" i="28"/>
  <c r="O269" i="28"/>
  <c r="N269" i="28"/>
  <c r="A270" i="28"/>
  <c r="M269" i="28"/>
  <c r="E269" i="28"/>
  <c r="L269" i="28"/>
  <c r="D269" i="28"/>
  <c r="K269" i="28"/>
  <c r="C269" i="28"/>
  <c r="I269" i="28"/>
  <c r="J269" i="28"/>
  <c r="B269" i="28"/>
  <c r="P268" i="26"/>
  <c r="O268" i="26"/>
  <c r="N268" i="26"/>
  <c r="M268" i="26"/>
  <c r="L268" i="26"/>
  <c r="K268" i="26"/>
  <c r="J268" i="26"/>
  <c r="H268" i="26"/>
  <c r="I268" i="26"/>
  <c r="G268" i="26"/>
  <c r="R268" i="26" s="1"/>
  <c r="F268" i="26"/>
  <c r="Q268" i="26" s="1"/>
  <c r="D268" i="26"/>
  <c r="A269" i="26"/>
  <c r="B268" i="26"/>
  <c r="E268" i="26"/>
  <c r="C268" i="26"/>
  <c r="P267" i="22"/>
  <c r="O267" i="22"/>
  <c r="N267" i="22"/>
  <c r="M267" i="22"/>
  <c r="L267" i="22"/>
  <c r="K267" i="22"/>
  <c r="J267" i="22"/>
  <c r="H267" i="22"/>
  <c r="G267" i="22"/>
  <c r="I267" i="22"/>
  <c r="F267" i="22"/>
  <c r="F267" i="20"/>
  <c r="B267" i="20"/>
  <c r="C267" i="20"/>
  <c r="A268" i="22"/>
  <c r="V268" i="22" s="1"/>
  <c r="E267" i="22"/>
  <c r="C267" i="22"/>
  <c r="D267" i="22"/>
  <c r="D267" i="20"/>
  <c r="E267" i="20"/>
  <c r="A268" i="20"/>
  <c r="G269" i="29" l="1"/>
  <c r="F269" i="29"/>
  <c r="K269" i="29"/>
  <c r="C269" i="29"/>
  <c r="J269" i="29"/>
  <c r="B269" i="29"/>
  <c r="A270" i="29"/>
  <c r="O269" i="29"/>
  <c r="N269" i="29"/>
  <c r="D269" i="29"/>
  <c r="M269" i="29"/>
  <c r="L269" i="29"/>
  <c r="I269" i="29"/>
  <c r="H269" i="29"/>
  <c r="E269" i="29"/>
  <c r="S268" i="26"/>
  <c r="T268" i="26"/>
  <c r="G270" i="28"/>
  <c r="F270" i="28"/>
  <c r="L270" i="28"/>
  <c r="D270" i="28"/>
  <c r="K270" i="28"/>
  <c r="C270" i="28"/>
  <c r="J270" i="28"/>
  <c r="B270" i="28"/>
  <c r="I270" i="28"/>
  <c r="H270" i="28"/>
  <c r="O270" i="28"/>
  <c r="A271" i="28"/>
  <c r="M270" i="28"/>
  <c r="E270" i="28"/>
  <c r="N270" i="28"/>
  <c r="P269" i="26"/>
  <c r="O269" i="26"/>
  <c r="N269" i="26"/>
  <c r="M269" i="26"/>
  <c r="L269" i="26"/>
  <c r="K269" i="26"/>
  <c r="J269" i="26"/>
  <c r="I269" i="26"/>
  <c r="G269" i="26"/>
  <c r="H269" i="26"/>
  <c r="F269" i="26"/>
  <c r="Q269" i="26" s="1"/>
  <c r="C269" i="26"/>
  <c r="E269" i="26"/>
  <c r="D269" i="26"/>
  <c r="B269" i="26"/>
  <c r="A270" i="26"/>
  <c r="P268" i="22"/>
  <c r="O268" i="22"/>
  <c r="N268" i="22"/>
  <c r="M268" i="22"/>
  <c r="L268" i="22"/>
  <c r="K268" i="22"/>
  <c r="G268" i="22"/>
  <c r="J268" i="22"/>
  <c r="H268" i="22"/>
  <c r="I268" i="22"/>
  <c r="F268" i="22"/>
  <c r="F268" i="20"/>
  <c r="C268" i="20"/>
  <c r="B268" i="20"/>
  <c r="A269" i="22"/>
  <c r="V269" i="22" s="1"/>
  <c r="E268" i="22"/>
  <c r="C268" i="22"/>
  <c r="D268" i="22"/>
  <c r="D268" i="20"/>
  <c r="E268" i="20"/>
  <c r="A269" i="20"/>
  <c r="F270" i="29" l="1"/>
  <c r="G270" i="29"/>
  <c r="L270" i="29"/>
  <c r="D270" i="29"/>
  <c r="K270" i="29"/>
  <c r="C270" i="29"/>
  <c r="M270" i="29"/>
  <c r="J270" i="29"/>
  <c r="I270" i="29"/>
  <c r="H270" i="29"/>
  <c r="A271" i="29"/>
  <c r="O270" i="29"/>
  <c r="E270" i="29"/>
  <c r="N270" i="29"/>
  <c r="B270" i="29"/>
  <c r="S269" i="26"/>
  <c r="T269" i="26"/>
  <c r="R269" i="26"/>
  <c r="G271" i="28"/>
  <c r="F271" i="28"/>
  <c r="H271" i="28"/>
  <c r="O271" i="28"/>
  <c r="N271" i="28"/>
  <c r="A272" i="28"/>
  <c r="M271" i="28"/>
  <c r="E271" i="28"/>
  <c r="L271" i="28"/>
  <c r="D271" i="28"/>
  <c r="K271" i="28"/>
  <c r="C271" i="28"/>
  <c r="I271" i="28"/>
  <c r="B271" i="28"/>
  <c r="J271" i="28"/>
  <c r="P270" i="26"/>
  <c r="O270" i="26"/>
  <c r="N270" i="26"/>
  <c r="L270" i="26"/>
  <c r="M270" i="26"/>
  <c r="K270" i="26"/>
  <c r="J270" i="26"/>
  <c r="I270" i="26"/>
  <c r="G270" i="26"/>
  <c r="F270" i="26"/>
  <c r="Q270" i="26" s="1"/>
  <c r="H270" i="26"/>
  <c r="A271" i="26"/>
  <c r="B270" i="26"/>
  <c r="E270" i="26"/>
  <c r="D270" i="26"/>
  <c r="C270" i="26"/>
  <c r="P269" i="22"/>
  <c r="O269" i="22"/>
  <c r="M269" i="22"/>
  <c r="N269" i="22"/>
  <c r="K269" i="22"/>
  <c r="L269" i="22"/>
  <c r="I269" i="22"/>
  <c r="J269" i="22"/>
  <c r="H269" i="22"/>
  <c r="G269" i="22"/>
  <c r="F269" i="22"/>
  <c r="F269" i="20"/>
  <c r="C269" i="20"/>
  <c r="B269" i="20"/>
  <c r="C269" i="22"/>
  <c r="A270" i="22"/>
  <c r="V270" i="22" s="1"/>
  <c r="E269" i="22"/>
  <c r="D269" i="22"/>
  <c r="D269" i="20"/>
  <c r="E269" i="20"/>
  <c r="A270" i="20"/>
  <c r="F271" i="29" l="1"/>
  <c r="G271" i="29"/>
  <c r="M271" i="29"/>
  <c r="E271" i="29"/>
  <c r="L271" i="29"/>
  <c r="D271" i="29"/>
  <c r="H271" i="29"/>
  <c r="A272" i="29"/>
  <c r="O271" i="29"/>
  <c r="C271" i="29"/>
  <c r="N271" i="29"/>
  <c r="B271" i="29"/>
  <c r="K271" i="29"/>
  <c r="J271" i="29"/>
  <c r="I271" i="29"/>
  <c r="T270" i="26"/>
  <c r="R270" i="26"/>
  <c r="S270" i="26"/>
  <c r="G272" i="28"/>
  <c r="F272" i="28"/>
  <c r="L272" i="28"/>
  <c r="D272" i="28"/>
  <c r="K272" i="28"/>
  <c r="C272" i="28"/>
  <c r="J272" i="28"/>
  <c r="B272" i="28"/>
  <c r="I272" i="28"/>
  <c r="H272" i="28"/>
  <c r="O272" i="28"/>
  <c r="A273" i="28"/>
  <c r="M272" i="28"/>
  <c r="E272" i="28"/>
  <c r="N272" i="28"/>
  <c r="O271" i="26"/>
  <c r="P271" i="26"/>
  <c r="N271" i="26"/>
  <c r="M271" i="26"/>
  <c r="L271" i="26"/>
  <c r="K271" i="26"/>
  <c r="J271" i="26"/>
  <c r="I271" i="26"/>
  <c r="G271" i="26"/>
  <c r="H271" i="26"/>
  <c r="F271" i="26"/>
  <c r="Q271" i="26" s="1"/>
  <c r="E271" i="26"/>
  <c r="D271" i="26"/>
  <c r="C271" i="26"/>
  <c r="A272" i="26"/>
  <c r="B271" i="26"/>
  <c r="P270" i="22"/>
  <c r="O270" i="22"/>
  <c r="N270" i="22"/>
  <c r="M270" i="22"/>
  <c r="K270" i="22"/>
  <c r="L270" i="22"/>
  <c r="J270" i="22"/>
  <c r="I270" i="22"/>
  <c r="G270" i="22"/>
  <c r="H270" i="22"/>
  <c r="F270" i="22"/>
  <c r="F270" i="20"/>
  <c r="B270" i="20"/>
  <c r="C270" i="20"/>
  <c r="E270" i="22"/>
  <c r="C270" i="22"/>
  <c r="A271" i="22"/>
  <c r="V271" i="22" s="1"/>
  <c r="D270" i="22"/>
  <c r="D270" i="20"/>
  <c r="E270" i="20"/>
  <c r="A271" i="20"/>
  <c r="G272" i="29" l="1"/>
  <c r="F272" i="29"/>
  <c r="N272" i="29"/>
  <c r="M272" i="29"/>
  <c r="E272" i="29"/>
  <c r="O272" i="29"/>
  <c r="C272" i="29"/>
  <c r="L272" i="29"/>
  <c r="B272" i="29"/>
  <c r="K272" i="29"/>
  <c r="J272" i="29"/>
  <c r="I272" i="29"/>
  <c r="H272" i="29"/>
  <c r="A273" i="29"/>
  <c r="D272" i="29"/>
  <c r="S271" i="26"/>
  <c r="T271" i="26"/>
  <c r="R271" i="26"/>
  <c r="G273" i="28"/>
  <c r="F273" i="28"/>
  <c r="H273" i="28"/>
  <c r="O273" i="28"/>
  <c r="N273" i="28"/>
  <c r="A274" i="28"/>
  <c r="M273" i="28"/>
  <c r="E273" i="28"/>
  <c r="L273" i="28"/>
  <c r="D273" i="28"/>
  <c r="K273" i="28"/>
  <c r="C273" i="28"/>
  <c r="I273" i="28"/>
  <c r="J273" i="28"/>
  <c r="B273" i="28"/>
  <c r="P272" i="26"/>
  <c r="N272" i="26"/>
  <c r="O272" i="26"/>
  <c r="M272" i="26"/>
  <c r="K272" i="26"/>
  <c r="J272" i="26"/>
  <c r="L272" i="26"/>
  <c r="I272" i="26"/>
  <c r="G272" i="26"/>
  <c r="F272" i="26"/>
  <c r="Q272" i="26" s="1"/>
  <c r="H272" i="26"/>
  <c r="E272" i="26"/>
  <c r="D272" i="26"/>
  <c r="C272" i="26"/>
  <c r="A273" i="26"/>
  <c r="B272" i="26"/>
  <c r="O271" i="22"/>
  <c r="P271" i="22"/>
  <c r="N271" i="22"/>
  <c r="M271" i="22"/>
  <c r="L271" i="22"/>
  <c r="J271" i="22"/>
  <c r="K271" i="22"/>
  <c r="H271" i="22"/>
  <c r="I271" i="22"/>
  <c r="F271" i="22"/>
  <c r="G271" i="22"/>
  <c r="F271" i="20"/>
  <c r="C271" i="20"/>
  <c r="B271" i="20"/>
  <c r="A272" i="22"/>
  <c r="V272" i="22" s="1"/>
  <c r="E271" i="22"/>
  <c r="C271" i="22"/>
  <c r="D271" i="22"/>
  <c r="D271" i="20"/>
  <c r="E271" i="20"/>
  <c r="A272" i="20"/>
  <c r="F273" i="29" l="1"/>
  <c r="G273" i="29"/>
  <c r="O273" i="29"/>
  <c r="N273" i="29"/>
  <c r="J273" i="29"/>
  <c r="I273" i="29"/>
  <c r="H273" i="29"/>
  <c r="E273" i="29"/>
  <c r="A274" i="29"/>
  <c r="D273" i="29"/>
  <c r="M273" i="29"/>
  <c r="C273" i="29"/>
  <c r="L273" i="29"/>
  <c r="B273" i="29"/>
  <c r="K273" i="29"/>
  <c r="S272" i="26"/>
  <c r="R272" i="26"/>
  <c r="T272" i="26"/>
  <c r="G274" i="28"/>
  <c r="F274" i="28"/>
  <c r="L274" i="28"/>
  <c r="D274" i="28"/>
  <c r="K274" i="28"/>
  <c r="C274" i="28"/>
  <c r="J274" i="28"/>
  <c r="B274" i="28"/>
  <c r="I274" i="28"/>
  <c r="H274" i="28"/>
  <c r="O274" i="28"/>
  <c r="A275" i="28"/>
  <c r="M274" i="28"/>
  <c r="E274" i="28"/>
  <c r="N274" i="28"/>
  <c r="P273" i="26"/>
  <c r="O273" i="26"/>
  <c r="N273" i="26"/>
  <c r="M273" i="26"/>
  <c r="K273" i="26"/>
  <c r="J273" i="26"/>
  <c r="L273" i="26"/>
  <c r="I273" i="26"/>
  <c r="H273" i="26"/>
  <c r="G273" i="26"/>
  <c r="F273" i="26"/>
  <c r="Q273" i="26" s="1"/>
  <c r="E273" i="26"/>
  <c r="A274" i="26"/>
  <c r="D273" i="26"/>
  <c r="C273" i="26"/>
  <c r="B273" i="26"/>
  <c r="P272" i="22"/>
  <c r="O272" i="22"/>
  <c r="M272" i="22"/>
  <c r="N272" i="22"/>
  <c r="K272" i="22"/>
  <c r="L272" i="22"/>
  <c r="I272" i="22"/>
  <c r="J272" i="22"/>
  <c r="H272" i="22"/>
  <c r="G272" i="22"/>
  <c r="F272" i="22"/>
  <c r="F272" i="20"/>
  <c r="B272" i="20"/>
  <c r="C272" i="20"/>
  <c r="A273" i="22"/>
  <c r="V273" i="22" s="1"/>
  <c r="E272" i="22"/>
  <c r="C272" i="22"/>
  <c r="D272" i="22"/>
  <c r="D272" i="20"/>
  <c r="E272" i="20"/>
  <c r="A273" i="20"/>
  <c r="F274" i="29" l="1"/>
  <c r="G274" i="29"/>
  <c r="R273" i="26"/>
  <c r="A275" i="29"/>
  <c r="H274" i="29"/>
  <c r="O274" i="29"/>
  <c r="E274" i="29"/>
  <c r="N274" i="29"/>
  <c r="D274" i="29"/>
  <c r="M274" i="29"/>
  <c r="C274" i="29"/>
  <c r="L274" i="29"/>
  <c r="B274" i="29"/>
  <c r="K274" i="29"/>
  <c r="J274" i="29"/>
  <c r="I274" i="29"/>
  <c r="S273" i="26"/>
  <c r="T273" i="26"/>
  <c r="G275" i="28"/>
  <c r="F275" i="28"/>
  <c r="H275" i="28"/>
  <c r="O275" i="28"/>
  <c r="N275" i="28"/>
  <c r="A276" i="28"/>
  <c r="M275" i="28"/>
  <c r="E275" i="28"/>
  <c r="L275" i="28"/>
  <c r="D275" i="28"/>
  <c r="K275" i="28"/>
  <c r="C275" i="28"/>
  <c r="I275" i="28"/>
  <c r="J275" i="28"/>
  <c r="B275" i="28"/>
  <c r="P274" i="26"/>
  <c r="O274" i="26"/>
  <c r="N274" i="26"/>
  <c r="L274" i="26"/>
  <c r="M274" i="26"/>
  <c r="K274" i="26"/>
  <c r="J274" i="26"/>
  <c r="H274" i="26"/>
  <c r="I274" i="26"/>
  <c r="G274" i="26"/>
  <c r="R274" i="26" s="1"/>
  <c r="F274" i="26"/>
  <c r="Q274" i="26" s="1"/>
  <c r="E274" i="26"/>
  <c r="D274" i="26"/>
  <c r="C274" i="26"/>
  <c r="A275" i="26"/>
  <c r="B274" i="26"/>
  <c r="P273" i="22"/>
  <c r="O273" i="22"/>
  <c r="M273" i="22"/>
  <c r="N273" i="22"/>
  <c r="K273" i="22"/>
  <c r="L273" i="22"/>
  <c r="H273" i="22"/>
  <c r="I273" i="22"/>
  <c r="J273" i="22"/>
  <c r="G273" i="22"/>
  <c r="F273" i="22"/>
  <c r="F273" i="20"/>
  <c r="C273" i="20"/>
  <c r="B273" i="20"/>
  <c r="C273" i="22"/>
  <c r="A274" i="22"/>
  <c r="V274" i="22" s="1"/>
  <c r="D273" i="22"/>
  <c r="E273" i="22"/>
  <c r="D273" i="20"/>
  <c r="E273" i="20"/>
  <c r="A274" i="20"/>
  <c r="G275" i="29" l="1"/>
  <c r="F275" i="29"/>
  <c r="I275" i="29"/>
  <c r="A276" i="29"/>
  <c r="H275" i="29"/>
  <c r="L275" i="29"/>
  <c r="B275" i="29"/>
  <c r="K275" i="29"/>
  <c r="J275" i="29"/>
  <c r="O275" i="29"/>
  <c r="E275" i="29"/>
  <c r="N275" i="29"/>
  <c r="D275" i="29"/>
  <c r="M275" i="29"/>
  <c r="C275" i="29"/>
  <c r="S274" i="26"/>
  <c r="T274" i="26"/>
  <c r="F276" i="28"/>
  <c r="G276" i="28"/>
  <c r="L276" i="28"/>
  <c r="D276" i="28"/>
  <c r="K276" i="28"/>
  <c r="C276" i="28"/>
  <c r="J276" i="28"/>
  <c r="B276" i="28"/>
  <c r="I276" i="28"/>
  <c r="H276" i="28"/>
  <c r="O276" i="28"/>
  <c r="A277" i="28"/>
  <c r="M276" i="28"/>
  <c r="E276" i="28"/>
  <c r="N276" i="28"/>
  <c r="O275" i="26"/>
  <c r="P275" i="26"/>
  <c r="N275" i="26"/>
  <c r="M275" i="26"/>
  <c r="J275" i="26"/>
  <c r="K275" i="26"/>
  <c r="L275" i="26"/>
  <c r="H275" i="26"/>
  <c r="I275" i="26"/>
  <c r="G275" i="26"/>
  <c r="R275" i="26" s="1"/>
  <c r="F275" i="26"/>
  <c r="Q275" i="26" s="1"/>
  <c r="D275" i="26"/>
  <c r="C275" i="26"/>
  <c r="A276" i="26"/>
  <c r="B275" i="26"/>
  <c r="E275" i="26"/>
  <c r="P274" i="22"/>
  <c r="O274" i="22"/>
  <c r="N274" i="22"/>
  <c r="M274" i="22"/>
  <c r="L274" i="22"/>
  <c r="K274" i="22"/>
  <c r="J274" i="22"/>
  <c r="I274" i="22"/>
  <c r="G274" i="22"/>
  <c r="H274" i="22"/>
  <c r="F274" i="22"/>
  <c r="F274" i="20"/>
  <c r="B274" i="20"/>
  <c r="C274" i="20"/>
  <c r="E274" i="22"/>
  <c r="C274" i="22"/>
  <c r="D274" i="22"/>
  <c r="A275" i="22"/>
  <c r="V275" i="22" s="1"/>
  <c r="D274" i="20"/>
  <c r="E274" i="20"/>
  <c r="A275" i="20"/>
  <c r="G276" i="29" l="1"/>
  <c r="F276" i="29"/>
  <c r="J276" i="29"/>
  <c r="B276" i="29"/>
  <c r="I276" i="29"/>
  <c r="A277" i="29"/>
  <c r="O276" i="29"/>
  <c r="E276" i="29"/>
  <c r="N276" i="29"/>
  <c r="D276" i="29"/>
  <c r="M276" i="29"/>
  <c r="C276" i="29"/>
  <c r="L276" i="29"/>
  <c r="K276" i="29"/>
  <c r="H276" i="29"/>
  <c r="T275" i="26"/>
  <c r="S275" i="26"/>
  <c r="F277" i="28"/>
  <c r="G277" i="28"/>
  <c r="H277" i="28"/>
  <c r="O277" i="28"/>
  <c r="N277" i="28"/>
  <c r="A278" i="28"/>
  <c r="M277" i="28"/>
  <c r="E277" i="28"/>
  <c r="L277" i="28"/>
  <c r="D277" i="28"/>
  <c r="K277" i="28"/>
  <c r="C277" i="28"/>
  <c r="I277" i="28"/>
  <c r="J277" i="28"/>
  <c r="B277" i="28"/>
  <c r="P276" i="26"/>
  <c r="O276" i="26"/>
  <c r="M276" i="26"/>
  <c r="N276" i="26"/>
  <c r="L276" i="26"/>
  <c r="K276" i="26"/>
  <c r="J276" i="26"/>
  <c r="H276" i="26"/>
  <c r="I276" i="26"/>
  <c r="G276" i="26"/>
  <c r="F276" i="26"/>
  <c r="Q276" i="26" s="1"/>
  <c r="C276" i="26"/>
  <c r="A277" i="26"/>
  <c r="B276" i="26"/>
  <c r="E276" i="26"/>
  <c r="D276" i="26"/>
  <c r="P275" i="22"/>
  <c r="O275" i="22"/>
  <c r="M275" i="22"/>
  <c r="N275" i="22"/>
  <c r="L275" i="22"/>
  <c r="K275" i="22"/>
  <c r="J275" i="22"/>
  <c r="H275" i="22"/>
  <c r="I275" i="22"/>
  <c r="G275" i="22"/>
  <c r="F275" i="22"/>
  <c r="F275" i="20"/>
  <c r="B275" i="20"/>
  <c r="C275" i="20"/>
  <c r="A276" i="22"/>
  <c r="V276" i="22" s="1"/>
  <c r="E275" i="22"/>
  <c r="C275" i="22"/>
  <c r="D275" i="22"/>
  <c r="D275" i="20"/>
  <c r="E275" i="20"/>
  <c r="A276" i="20"/>
  <c r="G277" i="29" l="1"/>
  <c r="F277" i="29"/>
  <c r="R276" i="26"/>
  <c r="K277" i="29"/>
  <c r="C277" i="29"/>
  <c r="J277" i="29"/>
  <c r="B277" i="29"/>
  <c r="N277" i="29"/>
  <c r="D277" i="29"/>
  <c r="M277" i="29"/>
  <c r="L277" i="29"/>
  <c r="I277" i="29"/>
  <c r="H277" i="29"/>
  <c r="A278" i="29"/>
  <c r="O277" i="29"/>
  <c r="E277" i="29"/>
  <c r="S276" i="26"/>
  <c r="T276" i="26"/>
  <c r="F278" i="28"/>
  <c r="G278" i="28"/>
  <c r="L278" i="28"/>
  <c r="D278" i="28"/>
  <c r="K278" i="28"/>
  <c r="C278" i="28"/>
  <c r="J278" i="28"/>
  <c r="B278" i="28"/>
  <c r="I278" i="28"/>
  <c r="H278" i="28"/>
  <c r="O278" i="28"/>
  <c r="A279" i="28"/>
  <c r="M278" i="28"/>
  <c r="E278" i="28"/>
  <c r="N278" i="28"/>
  <c r="P277" i="26"/>
  <c r="O277" i="26"/>
  <c r="N277" i="26"/>
  <c r="M277" i="26"/>
  <c r="L277" i="26"/>
  <c r="K277" i="26"/>
  <c r="J277" i="26"/>
  <c r="I277" i="26"/>
  <c r="G277" i="26"/>
  <c r="H277" i="26"/>
  <c r="F277" i="26"/>
  <c r="Q277" i="26" s="1"/>
  <c r="A278" i="26"/>
  <c r="B277" i="26"/>
  <c r="E277" i="26"/>
  <c r="D277" i="26"/>
  <c r="C277" i="26"/>
  <c r="P276" i="22"/>
  <c r="O276" i="22"/>
  <c r="N276" i="22"/>
  <c r="M276" i="22"/>
  <c r="L276" i="22"/>
  <c r="K276" i="22"/>
  <c r="G276" i="22"/>
  <c r="H276" i="22"/>
  <c r="I276" i="22"/>
  <c r="J276" i="22"/>
  <c r="F276" i="22"/>
  <c r="F276" i="20"/>
  <c r="C276" i="20"/>
  <c r="B276" i="20"/>
  <c r="A277" i="22"/>
  <c r="V277" i="22" s="1"/>
  <c r="E276" i="22"/>
  <c r="D276" i="22"/>
  <c r="C276" i="22"/>
  <c r="D276" i="20"/>
  <c r="E276" i="20"/>
  <c r="A277" i="20"/>
  <c r="F278" i="29" l="1"/>
  <c r="G278" i="29"/>
  <c r="L278" i="29"/>
  <c r="D278" i="29"/>
  <c r="K278" i="29"/>
  <c r="C278" i="29"/>
  <c r="I278" i="29"/>
  <c r="H278" i="29"/>
  <c r="A279" i="29"/>
  <c r="O278" i="29"/>
  <c r="E278" i="29"/>
  <c r="N278" i="29"/>
  <c r="B278" i="29"/>
  <c r="M278" i="29"/>
  <c r="J278" i="29"/>
  <c r="S277" i="26"/>
  <c r="T277" i="26"/>
  <c r="R277" i="26"/>
  <c r="G279" i="28"/>
  <c r="F279" i="28"/>
  <c r="H279" i="28"/>
  <c r="O279" i="28"/>
  <c r="N279" i="28"/>
  <c r="A280" i="28"/>
  <c r="M279" i="28"/>
  <c r="E279" i="28"/>
  <c r="L279" i="28"/>
  <c r="D279" i="28"/>
  <c r="K279" i="28"/>
  <c r="C279" i="28"/>
  <c r="I279" i="28"/>
  <c r="J279" i="28"/>
  <c r="B279" i="28"/>
  <c r="P278" i="26"/>
  <c r="O278" i="26"/>
  <c r="N278" i="26"/>
  <c r="L278" i="26"/>
  <c r="M278" i="26"/>
  <c r="K278" i="26"/>
  <c r="J278" i="26"/>
  <c r="I278" i="26"/>
  <c r="H278" i="26"/>
  <c r="F278" i="26"/>
  <c r="Q278" i="26" s="1"/>
  <c r="G278" i="26"/>
  <c r="E278" i="26"/>
  <c r="D278" i="26"/>
  <c r="C278" i="26"/>
  <c r="A279" i="26"/>
  <c r="B278" i="26"/>
  <c r="P277" i="22"/>
  <c r="O277" i="22"/>
  <c r="M277" i="22"/>
  <c r="N277" i="22"/>
  <c r="K277" i="22"/>
  <c r="L277" i="22"/>
  <c r="J277" i="22"/>
  <c r="H277" i="22"/>
  <c r="I277" i="22"/>
  <c r="F277" i="22"/>
  <c r="G277" i="22"/>
  <c r="F277" i="20"/>
  <c r="B277" i="20"/>
  <c r="C277" i="20"/>
  <c r="C277" i="22"/>
  <c r="A278" i="22"/>
  <c r="V278" i="22" s="1"/>
  <c r="E277" i="22"/>
  <c r="D277" i="22"/>
  <c r="D277" i="20"/>
  <c r="E277" i="20"/>
  <c r="A278" i="20"/>
  <c r="G279" i="29" l="1"/>
  <c r="F279" i="29"/>
  <c r="M279" i="29"/>
  <c r="E279" i="29"/>
  <c r="L279" i="29"/>
  <c r="D279" i="29"/>
  <c r="A280" i="29"/>
  <c r="O279" i="29"/>
  <c r="C279" i="29"/>
  <c r="N279" i="29"/>
  <c r="B279" i="29"/>
  <c r="K279" i="29"/>
  <c r="J279" i="29"/>
  <c r="I279" i="29"/>
  <c r="H279" i="29"/>
  <c r="R278" i="26"/>
  <c r="T278" i="26"/>
  <c r="S278" i="26"/>
  <c r="G280" i="28"/>
  <c r="F280" i="28"/>
  <c r="L280" i="28"/>
  <c r="D280" i="28"/>
  <c r="K280" i="28"/>
  <c r="C280" i="28"/>
  <c r="J280" i="28"/>
  <c r="B280" i="28"/>
  <c r="I280" i="28"/>
  <c r="H280" i="28"/>
  <c r="O280" i="28"/>
  <c r="A281" i="28"/>
  <c r="M280" i="28"/>
  <c r="E280" i="28"/>
  <c r="N280" i="28"/>
  <c r="P279" i="26"/>
  <c r="N279" i="26"/>
  <c r="M279" i="26"/>
  <c r="O279" i="26"/>
  <c r="L279" i="26"/>
  <c r="K279" i="26"/>
  <c r="J279" i="26"/>
  <c r="I279" i="26"/>
  <c r="G279" i="26"/>
  <c r="H279" i="26"/>
  <c r="F279" i="26"/>
  <c r="Q279" i="26" s="1"/>
  <c r="D279" i="26"/>
  <c r="C279" i="26"/>
  <c r="A280" i="26"/>
  <c r="B279" i="26"/>
  <c r="E279" i="26"/>
  <c r="P278" i="22"/>
  <c r="O278" i="22"/>
  <c r="M278" i="22"/>
  <c r="K278" i="22"/>
  <c r="N278" i="22"/>
  <c r="L278" i="22"/>
  <c r="J278" i="22"/>
  <c r="I278" i="22"/>
  <c r="G278" i="22"/>
  <c r="H278" i="22"/>
  <c r="F278" i="22"/>
  <c r="F278" i="20"/>
  <c r="B278" i="20"/>
  <c r="C278" i="20"/>
  <c r="E278" i="22"/>
  <c r="C278" i="22"/>
  <c r="D278" i="22"/>
  <c r="A279" i="22"/>
  <c r="V279" i="22" s="1"/>
  <c r="D278" i="20"/>
  <c r="E278" i="20"/>
  <c r="A279" i="20"/>
  <c r="G280" i="29" l="1"/>
  <c r="F280" i="29"/>
  <c r="N280" i="29"/>
  <c r="M280" i="29"/>
  <c r="E280" i="29"/>
  <c r="K280" i="29"/>
  <c r="J280" i="29"/>
  <c r="I280" i="29"/>
  <c r="H280" i="29"/>
  <c r="A281" i="29"/>
  <c r="D280" i="29"/>
  <c r="O280" i="29"/>
  <c r="C280" i="29"/>
  <c r="L280" i="29"/>
  <c r="B280" i="29"/>
  <c r="S279" i="26"/>
  <c r="T279" i="26"/>
  <c r="R279" i="26"/>
  <c r="G281" i="28"/>
  <c r="F281" i="28"/>
  <c r="H281" i="28"/>
  <c r="O281" i="28"/>
  <c r="N281" i="28"/>
  <c r="A282" i="28"/>
  <c r="M281" i="28"/>
  <c r="E281" i="28"/>
  <c r="L281" i="28"/>
  <c r="D281" i="28"/>
  <c r="K281" i="28"/>
  <c r="C281" i="28"/>
  <c r="I281" i="28"/>
  <c r="J281" i="28"/>
  <c r="B281" i="28"/>
  <c r="P280" i="26"/>
  <c r="O280" i="26"/>
  <c r="N280" i="26"/>
  <c r="M280" i="26"/>
  <c r="K280" i="26"/>
  <c r="L280" i="26"/>
  <c r="J280" i="26"/>
  <c r="I280" i="26"/>
  <c r="G280" i="26"/>
  <c r="H280" i="26"/>
  <c r="F280" i="26"/>
  <c r="Q280" i="26" s="1"/>
  <c r="C280" i="26"/>
  <c r="A281" i="26"/>
  <c r="B280" i="26"/>
  <c r="E280" i="26"/>
  <c r="D280" i="26"/>
  <c r="P279" i="22"/>
  <c r="O279" i="22"/>
  <c r="N279" i="22"/>
  <c r="M279" i="22"/>
  <c r="L279" i="22"/>
  <c r="J279" i="22"/>
  <c r="K279" i="22"/>
  <c r="I279" i="22"/>
  <c r="H279" i="22"/>
  <c r="G279" i="22"/>
  <c r="F279" i="22"/>
  <c r="F279" i="20"/>
  <c r="B279" i="20"/>
  <c r="C279" i="20"/>
  <c r="A280" i="22"/>
  <c r="V280" i="22" s="1"/>
  <c r="E279" i="22"/>
  <c r="C279" i="22"/>
  <c r="D279" i="22"/>
  <c r="D279" i="20"/>
  <c r="E279" i="20"/>
  <c r="A280" i="20"/>
  <c r="F281" i="29" l="1"/>
  <c r="G281" i="29"/>
  <c r="O281" i="29"/>
  <c r="N281" i="29"/>
  <c r="H281" i="29"/>
  <c r="E281" i="29"/>
  <c r="A282" i="29"/>
  <c r="D281" i="29"/>
  <c r="M281" i="29"/>
  <c r="C281" i="29"/>
  <c r="L281" i="29"/>
  <c r="B281" i="29"/>
  <c r="K281" i="29"/>
  <c r="J281" i="29"/>
  <c r="I281" i="29"/>
  <c r="T280" i="26"/>
  <c r="R280" i="26"/>
  <c r="S280" i="26"/>
  <c r="G282" i="28"/>
  <c r="F282" i="28"/>
  <c r="L282" i="28"/>
  <c r="D282" i="28"/>
  <c r="K282" i="28"/>
  <c r="C282" i="28"/>
  <c r="J282" i="28"/>
  <c r="B282" i="28"/>
  <c r="I282" i="28"/>
  <c r="H282" i="28"/>
  <c r="O282" i="28"/>
  <c r="A283" i="28"/>
  <c r="M282" i="28"/>
  <c r="E282" i="28"/>
  <c r="N282" i="28"/>
  <c r="P281" i="26"/>
  <c r="O281" i="26"/>
  <c r="N281" i="26"/>
  <c r="M281" i="26"/>
  <c r="K281" i="26"/>
  <c r="L281" i="26"/>
  <c r="J281" i="26"/>
  <c r="I281" i="26"/>
  <c r="H281" i="26"/>
  <c r="F281" i="26"/>
  <c r="Q281" i="26" s="1"/>
  <c r="G281" i="26"/>
  <c r="R281" i="26" s="1"/>
  <c r="E281" i="26"/>
  <c r="A282" i="26"/>
  <c r="B281" i="26"/>
  <c r="D281" i="26"/>
  <c r="C281" i="26"/>
  <c r="P280" i="22"/>
  <c r="O280" i="22"/>
  <c r="M280" i="22"/>
  <c r="N280" i="22"/>
  <c r="L280" i="22"/>
  <c r="J280" i="22"/>
  <c r="I280" i="22"/>
  <c r="K280" i="22"/>
  <c r="G280" i="22"/>
  <c r="F280" i="22"/>
  <c r="H280" i="22"/>
  <c r="F280" i="20"/>
  <c r="B280" i="20"/>
  <c r="C280" i="20"/>
  <c r="A281" i="22"/>
  <c r="V281" i="22" s="1"/>
  <c r="E280" i="22"/>
  <c r="C280" i="22"/>
  <c r="D280" i="22"/>
  <c r="D280" i="20"/>
  <c r="E280" i="20"/>
  <c r="A281" i="20"/>
  <c r="F282" i="29" l="1"/>
  <c r="G282" i="29"/>
  <c r="S281" i="26"/>
  <c r="A283" i="29"/>
  <c r="H282" i="29"/>
  <c r="O282" i="29"/>
  <c r="M282" i="29"/>
  <c r="C282" i="29"/>
  <c r="L282" i="29"/>
  <c r="B282" i="29"/>
  <c r="K282" i="29"/>
  <c r="J282" i="29"/>
  <c r="I282" i="29"/>
  <c r="E282" i="29"/>
  <c r="N282" i="29"/>
  <c r="D282" i="29"/>
  <c r="T281" i="26"/>
  <c r="G283" i="28"/>
  <c r="F283" i="28"/>
  <c r="H283" i="28"/>
  <c r="O283" i="28"/>
  <c r="N283" i="28"/>
  <c r="A284" i="28"/>
  <c r="M283" i="28"/>
  <c r="E283" i="28"/>
  <c r="L283" i="28"/>
  <c r="D283" i="28"/>
  <c r="K283" i="28"/>
  <c r="C283" i="28"/>
  <c r="I283" i="28"/>
  <c r="J283" i="28"/>
  <c r="B283" i="28"/>
  <c r="P282" i="26"/>
  <c r="O282" i="26"/>
  <c r="N282" i="26"/>
  <c r="M282" i="26"/>
  <c r="L282" i="26"/>
  <c r="K282" i="26"/>
  <c r="J282" i="26"/>
  <c r="H282" i="26"/>
  <c r="I282" i="26"/>
  <c r="G282" i="26"/>
  <c r="F282" i="26"/>
  <c r="Q282" i="26" s="1"/>
  <c r="E282" i="26"/>
  <c r="D282" i="26"/>
  <c r="C282" i="26"/>
  <c r="A283" i="26"/>
  <c r="B282" i="26"/>
  <c r="P281" i="22"/>
  <c r="O281" i="22"/>
  <c r="N281" i="22"/>
  <c r="M281" i="22"/>
  <c r="K281" i="22"/>
  <c r="L281" i="22"/>
  <c r="J281" i="22"/>
  <c r="H281" i="22"/>
  <c r="I281" i="22"/>
  <c r="G281" i="22"/>
  <c r="F281" i="22"/>
  <c r="F281" i="20"/>
  <c r="B281" i="20"/>
  <c r="C281" i="20"/>
  <c r="C281" i="22"/>
  <c r="A282" i="22"/>
  <c r="V282" i="22" s="1"/>
  <c r="E281" i="22"/>
  <c r="D281" i="22"/>
  <c r="D281" i="20"/>
  <c r="E281" i="20"/>
  <c r="A282" i="20"/>
  <c r="G283" i="29" l="1"/>
  <c r="F283" i="29"/>
  <c r="A284" i="29"/>
  <c r="O283" i="29"/>
  <c r="I283" i="29"/>
  <c r="H283" i="29"/>
  <c r="J283" i="29"/>
  <c r="E283" i="29"/>
  <c r="N283" i="29"/>
  <c r="D283" i="29"/>
  <c r="M283" i="29"/>
  <c r="C283" i="29"/>
  <c r="L283" i="29"/>
  <c r="B283" i="29"/>
  <c r="K283" i="29"/>
  <c r="R282" i="26"/>
  <c r="S282" i="26"/>
  <c r="T282" i="26"/>
  <c r="F284" i="28"/>
  <c r="G284" i="28"/>
  <c r="L284" i="28"/>
  <c r="D284" i="28"/>
  <c r="K284" i="28"/>
  <c r="C284" i="28"/>
  <c r="J284" i="28"/>
  <c r="B284" i="28"/>
  <c r="I284" i="28"/>
  <c r="H284" i="28"/>
  <c r="O284" i="28"/>
  <c r="N284" i="28"/>
  <c r="A285" i="28"/>
  <c r="M284" i="28"/>
  <c r="E284" i="28"/>
  <c r="O283" i="26"/>
  <c r="P283" i="26"/>
  <c r="N283" i="26"/>
  <c r="M283" i="26"/>
  <c r="K283" i="26"/>
  <c r="L283" i="26"/>
  <c r="J283" i="26"/>
  <c r="H283" i="26"/>
  <c r="G283" i="26"/>
  <c r="I283" i="26"/>
  <c r="F283" i="26"/>
  <c r="Q283" i="26" s="1"/>
  <c r="D283" i="26"/>
  <c r="C283" i="26"/>
  <c r="E283" i="26"/>
  <c r="A284" i="26"/>
  <c r="B283" i="26"/>
  <c r="P282" i="22"/>
  <c r="O282" i="22"/>
  <c r="N282" i="22"/>
  <c r="L282" i="22"/>
  <c r="M282" i="22"/>
  <c r="K282" i="22"/>
  <c r="J282" i="22"/>
  <c r="H282" i="22"/>
  <c r="I282" i="22"/>
  <c r="G282" i="22"/>
  <c r="F282" i="22"/>
  <c r="F282" i="20"/>
  <c r="B282" i="20"/>
  <c r="C282" i="20"/>
  <c r="E282" i="22"/>
  <c r="C282" i="22"/>
  <c r="A283" i="22"/>
  <c r="V283" i="22" s="1"/>
  <c r="D282" i="22"/>
  <c r="D282" i="20"/>
  <c r="E282" i="20"/>
  <c r="A283" i="20"/>
  <c r="G284" i="29" l="1"/>
  <c r="F284" i="29"/>
  <c r="L284" i="29"/>
  <c r="I284" i="29"/>
  <c r="A285" i="29"/>
  <c r="H284" i="29"/>
  <c r="O284" i="29"/>
  <c r="D284" i="29"/>
  <c r="N284" i="29"/>
  <c r="C284" i="29"/>
  <c r="E284" i="29"/>
  <c r="B284" i="29"/>
  <c r="M284" i="29"/>
  <c r="K284" i="29"/>
  <c r="J284" i="29"/>
  <c r="S283" i="26"/>
  <c r="T283" i="26"/>
  <c r="R283" i="26"/>
  <c r="F285" i="28"/>
  <c r="G285" i="28"/>
  <c r="H285" i="28"/>
  <c r="O285" i="28"/>
  <c r="N285" i="28"/>
  <c r="A286" i="28"/>
  <c r="M285" i="28"/>
  <c r="E285" i="28"/>
  <c r="L285" i="28"/>
  <c r="D285" i="28"/>
  <c r="K285" i="28"/>
  <c r="C285" i="28"/>
  <c r="J285" i="28"/>
  <c r="B285" i="28"/>
  <c r="I285" i="28"/>
  <c r="P284" i="26"/>
  <c r="O284" i="26"/>
  <c r="N284" i="26"/>
  <c r="M284" i="26"/>
  <c r="K284" i="26"/>
  <c r="J284" i="26"/>
  <c r="L284" i="26"/>
  <c r="H284" i="26"/>
  <c r="I284" i="26"/>
  <c r="G284" i="26"/>
  <c r="F284" i="26"/>
  <c r="Q284" i="26" s="1"/>
  <c r="C284" i="26"/>
  <c r="A285" i="26"/>
  <c r="B284" i="26"/>
  <c r="E284" i="26"/>
  <c r="D284" i="26"/>
  <c r="P283" i="22"/>
  <c r="O283" i="22"/>
  <c r="N283" i="22"/>
  <c r="M283" i="22"/>
  <c r="L283" i="22"/>
  <c r="K283" i="22"/>
  <c r="J283" i="22"/>
  <c r="H283" i="22"/>
  <c r="I283" i="22"/>
  <c r="G283" i="22"/>
  <c r="F283" i="22"/>
  <c r="F283" i="20"/>
  <c r="C283" i="20"/>
  <c r="B283" i="20"/>
  <c r="A284" i="22"/>
  <c r="V284" i="22" s="1"/>
  <c r="E283" i="22"/>
  <c r="C283" i="22"/>
  <c r="D283" i="22"/>
  <c r="D283" i="20"/>
  <c r="E283" i="20"/>
  <c r="A284" i="20"/>
  <c r="G285" i="29" l="1"/>
  <c r="F285" i="29"/>
  <c r="R284" i="26"/>
  <c r="M285" i="29"/>
  <c r="E285" i="29"/>
  <c r="J285" i="29"/>
  <c r="B285" i="29"/>
  <c r="I285" i="29"/>
  <c r="N285" i="29"/>
  <c r="L285" i="29"/>
  <c r="H285" i="29"/>
  <c r="D285" i="29"/>
  <c r="C285" i="29"/>
  <c r="A286" i="29"/>
  <c r="O285" i="29"/>
  <c r="K285" i="29"/>
  <c r="S284" i="26"/>
  <c r="T284" i="26"/>
  <c r="G286" i="28"/>
  <c r="F286" i="28"/>
  <c r="L286" i="28"/>
  <c r="D286" i="28"/>
  <c r="K286" i="28"/>
  <c r="C286" i="28"/>
  <c r="J286" i="28"/>
  <c r="B286" i="28"/>
  <c r="I286" i="28"/>
  <c r="H286" i="28"/>
  <c r="O286" i="28"/>
  <c r="N286" i="28"/>
  <c r="A287" i="28"/>
  <c r="M286" i="28"/>
  <c r="E286" i="28"/>
  <c r="O285" i="26"/>
  <c r="P285" i="26"/>
  <c r="N285" i="26"/>
  <c r="M285" i="26"/>
  <c r="L285" i="26"/>
  <c r="K285" i="26"/>
  <c r="J285" i="26"/>
  <c r="I285" i="26"/>
  <c r="G285" i="26"/>
  <c r="H285" i="26"/>
  <c r="F285" i="26"/>
  <c r="Q285" i="26" s="1"/>
  <c r="A286" i="26"/>
  <c r="B285" i="26"/>
  <c r="E285" i="26"/>
  <c r="D285" i="26"/>
  <c r="C285" i="26"/>
  <c r="P284" i="22"/>
  <c r="O284" i="22"/>
  <c r="N284" i="22"/>
  <c r="M284" i="22"/>
  <c r="L284" i="22"/>
  <c r="K284" i="22"/>
  <c r="G284" i="22"/>
  <c r="J284" i="22"/>
  <c r="H284" i="22"/>
  <c r="I284" i="22"/>
  <c r="F284" i="22"/>
  <c r="F284" i="20"/>
  <c r="C284" i="20"/>
  <c r="B284" i="20"/>
  <c r="A285" i="22"/>
  <c r="V285" i="22" s="1"/>
  <c r="E284" i="22"/>
  <c r="D284" i="22"/>
  <c r="C284" i="22"/>
  <c r="D284" i="20"/>
  <c r="E284" i="20"/>
  <c r="A285" i="20"/>
  <c r="F286" i="29" l="1"/>
  <c r="G286" i="29"/>
  <c r="N286" i="29"/>
  <c r="K286" i="29"/>
  <c r="C286" i="29"/>
  <c r="J286" i="29"/>
  <c r="B286" i="29"/>
  <c r="L286" i="29"/>
  <c r="I286" i="29"/>
  <c r="M286" i="29"/>
  <c r="H286" i="29"/>
  <c r="E286" i="29"/>
  <c r="D286" i="29"/>
  <c r="A287" i="29"/>
  <c r="O286" i="29"/>
  <c r="S285" i="26"/>
  <c r="T285" i="26"/>
  <c r="R285" i="26"/>
  <c r="G287" i="28"/>
  <c r="F287" i="28"/>
  <c r="H287" i="28"/>
  <c r="O287" i="28"/>
  <c r="N287" i="28"/>
  <c r="A288" i="28"/>
  <c r="M287" i="28"/>
  <c r="E287" i="28"/>
  <c r="L287" i="28"/>
  <c r="D287" i="28"/>
  <c r="K287" i="28"/>
  <c r="C287" i="28"/>
  <c r="J287" i="28"/>
  <c r="B287" i="28"/>
  <c r="I287" i="28"/>
  <c r="P286" i="26"/>
  <c r="O286" i="26"/>
  <c r="N286" i="26"/>
  <c r="L286" i="26"/>
  <c r="M286" i="26"/>
  <c r="K286" i="26"/>
  <c r="J286" i="26"/>
  <c r="I286" i="26"/>
  <c r="F286" i="26"/>
  <c r="Q286" i="26" s="1"/>
  <c r="G286" i="26"/>
  <c r="H286" i="26"/>
  <c r="E286" i="26"/>
  <c r="D286" i="26"/>
  <c r="C286" i="26"/>
  <c r="A287" i="26"/>
  <c r="B286" i="26"/>
  <c r="P285" i="22"/>
  <c r="M285" i="22"/>
  <c r="O285" i="22"/>
  <c r="N285" i="22"/>
  <c r="K285" i="22"/>
  <c r="L285" i="22"/>
  <c r="J285" i="22"/>
  <c r="H285" i="22"/>
  <c r="I285" i="22"/>
  <c r="G285" i="22"/>
  <c r="F285" i="22"/>
  <c r="F285" i="20"/>
  <c r="C285" i="20"/>
  <c r="B285" i="20"/>
  <c r="C285" i="22"/>
  <c r="A286" i="22"/>
  <c r="V286" i="22" s="1"/>
  <c r="D285" i="22"/>
  <c r="E285" i="22"/>
  <c r="D285" i="20"/>
  <c r="E285" i="20"/>
  <c r="A286" i="20"/>
  <c r="G287" i="29" l="1"/>
  <c r="F287" i="29"/>
  <c r="R286" i="26"/>
  <c r="O287" i="29"/>
  <c r="L287" i="29"/>
  <c r="D287" i="29"/>
  <c r="K287" i="29"/>
  <c r="C287" i="29"/>
  <c r="I287" i="29"/>
  <c r="H287" i="29"/>
  <c r="N287" i="29"/>
  <c r="M287" i="29"/>
  <c r="J287" i="29"/>
  <c r="E287" i="29"/>
  <c r="B287" i="29"/>
  <c r="A288" i="29"/>
  <c r="T286" i="26"/>
  <c r="S286" i="26"/>
  <c r="G288" i="28"/>
  <c r="F288" i="28"/>
  <c r="L288" i="28"/>
  <c r="D288" i="28"/>
  <c r="K288" i="28"/>
  <c r="C288" i="28"/>
  <c r="J288" i="28"/>
  <c r="B288" i="28"/>
  <c r="I288" i="28"/>
  <c r="H288" i="28"/>
  <c r="O288" i="28"/>
  <c r="N288" i="28"/>
  <c r="A289" i="28"/>
  <c r="M288" i="28"/>
  <c r="E288" i="28"/>
  <c r="O287" i="26"/>
  <c r="N287" i="26"/>
  <c r="P287" i="26"/>
  <c r="M287" i="26"/>
  <c r="L287" i="26"/>
  <c r="K287" i="26"/>
  <c r="J287" i="26"/>
  <c r="I287" i="26"/>
  <c r="G287" i="26"/>
  <c r="H287" i="26"/>
  <c r="F287" i="26"/>
  <c r="Q287" i="26" s="1"/>
  <c r="D287" i="26"/>
  <c r="C287" i="26"/>
  <c r="E287" i="26"/>
  <c r="A288" i="26"/>
  <c r="B287" i="26"/>
  <c r="P286" i="22"/>
  <c r="O286" i="22"/>
  <c r="M286" i="22"/>
  <c r="N286" i="22"/>
  <c r="K286" i="22"/>
  <c r="L286" i="22"/>
  <c r="J286" i="22"/>
  <c r="I286" i="22"/>
  <c r="G286" i="22"/>
  <c r="H286" i="22"/>
  <c r="F286" i="22"/>
  <c r="F286" i="20"/>
  <c r="B286" i="20"/>
  <c r="C286" i="20"/>
  <c r="E286" i="22"/>
  <c r="C286" i="22"/>
  <c r="A287" i="22"/>
  <c r="V287" i="22" s="1"/>
  <c r="D286" i="22"/>
  <c r="D286" i="20"/>
  <c r="E286" i="20"/>
  <c r="A287" i="20"/>
  <c r="G288" i="29" l="1"/>
  <c r="F288" i="29"/>
  <c r="A289" i="29"/>
  <c r="H288" i="29"/>
  <c r="M288" i="29"/>
  <c r="E288" i="29"/>
  <c r="L288" i="29"/>
  <c r="D288" i="29"/>
  <c r="O288" i="29"/>
  <c r="N288" i="29"/>
  <c r="K288" i="29"/>
  <c r="J288" i="29"/>
  <c r="I288" i="29"/>
  <c r="C288" i="29"/>
  <c r="B288" i="29"/>
  <c r="S287" i="26"/>
  <c r="T287" i="26"/>
  <c r="R287" i="26"/>
  <c r="G289" i="28"/>
  <c r="F289" i="28"/>
  <c r="H289" i="28"/>
  <c r="O289" i="28"/>
  <c r="N289" i="28"/>
  <c r="A290" i="28"/>
  <c r="M289" i="28"/>
  <c r="E289" i="28"/>
  <c r="L289" i="28"/>
  <c r="D289" i="28"/>
  <c r="K289" i="28"/>
  <c r="C289" i="28"/>
  <c r="J289" i="28"/>
  <c r="B289" i="28"/>
  <c r="I289" i="28"/>
  <c r="P288" i="26"/>
  <c r="N288" i="26"/>
  <c r="M288" i="26"/>
  <c r="O288" i="26"/>
  <c r="K288" i="26"/>
  <c r="L288" i="26"/>
  <c r="J288" i="26"/>
  <c r="I288" i="26"/>
  <c r="G288" i="26"/>
  <c r="F288" i="26"/>
  <c r="Q288" i="26" s="1"/>
  <c r="H288" i="26"/>
  <c r="C288" i="26"/>
  <c r="A289" i="26"/>
  <c r="B288" i="26"/>
  <c r="E288" i="26"/>
  <c r="D288" i="26"/>
  <c r="P287" i="22"/>
  <c r="O287" i="22"/>
  <c r="M287" i="22"/>
  <c r="N287" i="22"/>
  <c r="L287" i="22"/>
  <c r="J287" i="22"/>
  <c r="K287" i="22"/>
  <c r="I287" i="22"/>
  <c r="H287" i="22"/>
  <c r="F287" i="22"/>
  <c r="G287" i="22"/>
  <c r="F287" i="20"/>
  <c r="C287" i="20"/>
  <c r="B287" i="20"/>
  <c r="A288" i="22"/>
  <c r="V288" i="22" s="1"/>
  <c r="E287" i="22"/>
  <c r="C287" i="22"/>
  <c r="D287" i="22"/>
  <c r="D287" i="20"/>
  <c r="E287" i="20"/>
  <c r="A288" i="20"/>
  <c r="F289" i="29" l="1"/>
  <c r="G289" i="29"/>
  <c r="I289" i="29"/>
  <c r="N289" i="29"/>
  <c r="M289" i="29"/>
  <c r="E289" i="29"/>
  <c r="D289" i="29"/>
  <c r="A290" i="29"/>
  <c r="C289" i="29"/>
  <c r="O289" i="29"/>
  <c r="L289" i="29"/>
  <c r="K289" i="29"/>
  <c r="J289" i="29"/>
  <c r="H289" i="29"/>
  <c r="B289" i="29"/>
  <c r="S288" i="26"/>
  <c r="T288" i="26"/>
  <c r="R288" i="26"/>
  <c r="G290" i="28"/>
  <c r="F290" i="28"/>
  <c r="L290" i="28"/>
  <c r="D290" i="28"/>
  <c r="K290" i="28"/>
  <c r="C290" i="28"/>
  <c r="J290" i="28"/>
  <c r="B290" i="28"/>
  <c r="I290" i="28"/>
  <c r="H290" i="28"/>
  <c r="O290" i="28"/>
  <c r="N290" i="28"/>
  <c r="A291" i="28"/>
  <c r="M290" i="28"/>
  <c r="E290" i="28"/>
  <c r="P289" i="26"/>
  <c r="O289" i="26"/>
  <c r="N289" i="26"/>
  <c r="M289" i="26"/>
  <c r="L289" i="26"/>
  <c r="K289" i="26"/>
  <c r="J289" i="26"/>
  <c r="I289" i="26"/>
  <c r="G289" i="26"/>
  <c r="F289" i="26"/>
  <c r="Q289" i="26" s="1"/>
  <c r="H289" i="26"/>
  <c r="E289" i="26"/>
  <c r="A290" i="26"/>
  <c r="B289" i="26"/>
  <c r="D289" i="26"/>
  <c r="C289" i="26"/>
  <c r="P288" i="22"/>
  <c r="O288" i="22"/>
  <c r="M288" i="22"/>
  <c r="N288" i="22"/>
  <c r="L288" i="22"/>
  <c r="K288" i="22"/>
  <c r="I288" i="22"/>
  <c r="J288" i="22"/>
  <c r="F288" i="22"/>
  <c r="G288" i="22"/>
  <c r="H288" i="22"/>
  <c r="F288" i="20"/>
  <c r="B288" i="20"/>
  <c r="C288" i="20"/>
  <c r="A289" i="22"/>
  <c r="V289" i="22" s="1"/>
  <c r="E288" i="22"/>
  <c r="C288" i="22"/>
  <c r="D288" i="22"/>
  <c r="D288" i="20"/>
  <c r="E288" i="20"/>
  <c r="A289" i="20"/>
  <c r="G290" i="29" l="1"/>
  <c r="F290" i="29"/>
  <c r="J290" i="29"/>
  <c r="B290" i="29"/>
  <c r="O290" i="29"/>
  <c r="N290" i="29"/>
  <c r="A291" i="29"/>
  <c r="C290" i="29"/>
  <c r="M290" i="29"/>
  <c r="D290" i="29"/>
  <c r="L290" i="29"/>
  <c r="K290" i="29"/>
  <c r="I290" i="29"/>
  <c r="H290" i="29"/>
  <c r="E290" i="29"/>
  <c r="T289" i="26"/>
  <c r="R289" i="26"/>
  <c r="S289" i="26"/>
  <c r="G291" i="28"/>
  <c r="F291" i="28"/>
  <c r="H291" i="28"/>
  <c r="O291" i="28"/>
  <c r="N291" i="28"/>
  <c r="A292" i="28"/>
  <c r="M291" i="28"/>
  <c r="E291" i="28"/>
  <c r="L291" i="28"/>
  <c r="D291" i="28"/>
  <c r="K291" i="28"/>
  <c r="C291" i="28"/>
  <c r="J291" i="28"/>
  <c r="B291" i="28"/>
  <c r="I291" i="28"/>
  <c r="P290" i="26"/>
  <c r="O290" i="26"/>
  <c r="N290" i="26"/>
  <c r="M290" i="26"/>
  <c r="L290" i="26"/>
  <c r="K290" i="26"/>
  <c r="J290" i="26"/>
  <c r="H290" i="26"/>
  <c r="I290" i="26"/>
  <c r="G290" i="26"/>
  <c r="F290" i="26"/>
  <c r="Q290" i="26" s="1"/>
  <c r="E290" i="26"/>
  <c r="D290" i="26"/>
  <c r="C290" i="26"/>
  <c r="A291" i="26"/>
  <c r="B290" i="26"/>
  <c r="P289" i="22"/>
  <c r="O289" i="22"/>
  <c r="M289" i="22"/>
  <c r="N289" i="22"/>
  <c r="K289" i="22"/>
  <c r="L289" i="22"/>
  <c r="H289" i="22"/>
  <c r="I289" i="22"/>
  <c r="G289" i="22"/>
  <c r="J289" i="22"/>
  <c r="F289" i="22"/>
  <c r="F289" i="20"/>
  <c r="B289" i="20"/>
  <c r="C289" i="20"/>
  <c r="C289" i="22"/>
  <c r="A290" i="22"/>
  <c r="V290" i="22" s="1"/>
  <c r="D289" i="22"/>
  <c r="E289" i="22"/>
  <c r="D289" i="20"/>
  <c r="E289" i="20"/>
  <c r="A290" i="20"/>
  <c r="G291" i="29" l="1"/>
  <c r="F291" i="29"/>
  <c r="R290" i="26"/>
  <c r="K291" i="29"/>
  <c r="C291" i="29"/>
  <c r="A292" i="29"/>
  <c r="H291" i="29"/>
  <c r="O291" i="29"/>
  <c r="M291" i="29"/>
  <c r="L291" i="29"/>
  <c r="E291" i="29"/>
  <c r="D291" i="29"/>
  <c r="B291" i="29"/>
  <c r="N291" i="29"/>
  <c r="J291" i="29"/>
  <c r="I291" i="29"/>
  <c r="T290" i="26"/>
  <c r="S290" i="26"/>
  <c r="G292" i="28"/>
  <c r="F292" i="28"/>
  <c r="L292" i="28"/>
  <c r="D292" i="28"/>
  <c r="K292" i="28"/>
  <c r="C292" i="28"/>
  <c r="J292" i="28"/>
  <c r="B292" i="28"/>
  <c r="I292" i="28"/>
  <c r="H292" i="28"/>
  <c r="O292" i="28"/>
  <c r="N292" i="28"/>
  <c r="A293" i="28"/>
  <c r="M292" i="28"/>
  <c r="E292" i="28"/>
  <c r="P291" i="26"/>
  <c r="O291" i="26"/>
  <c r="N291" i="26"/>
  <c r="M291" i="26"/>
  <c r="L291" i="26"/>
  <c r="K291" i="26"/>
  <c r="J291" i="26"/>
  <c r="H291" i="26"/>
  <c r="I291" i="26"/>
  <c r="F291" i="26"/>
  <c r="Q291" i="26" s="1"/>
  <c r="G291" i="26"/>
  <c r="R291" i="26" s="1"/>
  <c r="D291" i="26"/>
  <c r="C291" i="26"/>
  <c r="E291" i="26"/>
  <c r="A292" i="26"/>
  <c r="B291" i="26"/>
  <c r="P290" i="22"/>
  <c r="O290" i="22"/>
  <c r="N290" i="22"/>
  <c r="M290" i="22"/>
  <c r="L290" i="22"/>
  <c r="K290" i="22"/>
  <c r="J290" i="22"/>
  <c r="I290" i="22"/>
  <c r="G290" i="22"/>
  <c r="H290" i="22"/>
  <c r="F290" i="22"/>
  <c r="F290" i="20"/>
  <c r="B290" i="20"/>
  <c r="C290" i="20"/>
  <c r="E290" i="22"/>
  <c r="C290" i="22"/>
  <c r="A291" i="22"/>
  <c r="V291" i="22" s="1"/>
  <c r="D290" i="22"/>
  <c r="D290" i="20"/>
  <c r="E290" i="20"/>
  <c r="A291" i="20"/>
  <c r="G292" i="29" l="1"/>
  <c r="F292" i="29"/>
  <c r="L292" i="29"/>
  <c r="D292" i="29"/>
  <c r="I292" i="29"/>
  <c r="A293" i="29"/>
  <c r="H292" i="29"/>
  <c r="K292" i="29"/>
  <c r="J292" i="29"/>
  <c r="E292" i="29"/>
  <c r="C292" i="29"/>
  <c r="B292" i="29"/>
  <c r="O292" i="29"/>
  <c r="N292" i="29"/>
  <c r="M292" i="29"/>
  <c r="S291" i="26"/>
  <c r="T291" i="26"/>
  <c r="G293" i="28"/>
  <c r="F293" i="28"/>
  <c r="A294" i="28"/>
  <c r="M293" i="28"/>
  <c r="H293" i="28"/>
  <c r="O293" i="28"/>
  <c r="N293" i="28"/>
  <c r="E293" i="28"/>
  <c r="L293" i="28"/>
  <c r="D293" i="28"/>
  <c r="K293" i="28"/>
  <c r="C293" i="28"/>
  <c r="J293" i="28"/>
  <c r="B293" i="28"/>
  <c r="I293" i="28"/>
  <c r="P292" i="26"/>
  <c r="O292" i="26"/>
  <c r="N292" i="26"/>
  <c r="L292" i="26"/>
  <c r="M292" i="26"/>
  <c r="K292" i="26"/>
  <c r="J292" i="26"/>
  <c r="H292" i="26"/>
  <c r="I292" i="26"/>
  <c r="G292" i="26"/>
  <c r="F292" i="26"/>
  <c r="Q292" i="26" s="1"/>
  <c r="C292" i="26"/>
  <c r="A293" i="26"/>
  <c r="B292" i="26"/>
  <c r="E292" i="26"/>
  <c r="D292" i="26"/>
  <c r="P291" i="22"/>
  <c r="O291" i="22"/>
  <c r="N291" i="22"/>
  <c r="M291" i="22"/>
  <c r="L291" i="22"/>
  <c r="K291" i="22"/>
  <c r="J291" i="22"/>
  <c r="H291" i="22"/>
  <c r="I291" i="22"/>
  <c r="G291" i="22"/>
  <c r="F291" i="22"/>
  <c r="F291" i="20"/>
  <c r="B291" i="20"/>
  <c r="C291" i="20"/>
  <c r="D291" i="22"/>
  <c r="A292" i="22"/>
  <c r="V292" i="22" s="1"/>
  <c r="E291" i="22"/>
  <c r="C291" i="22"/>
  <c r="D291" i="20"/>
  <c r="E291" i="20"/>
  <c r="A292" i="20"/>
  <c r="G293" i="29" l="1"/>
  <c r="F293" i="29"/>
  <c r="R292" i="26"/>
  <c r="M293" i="29"/>
  <c r="E293" i="29"/>
  <c r="J293" i="29"/>
  <c r="B293" i="29"/>
  <c r="I293" i="29"/>
  <c r="H293" i="29"/>
  <c r="K293" i="29"/>
  <c r="D293" i="29"/>
  <c r="C293" i="29"/>
  <c r="A294" i="29"/>
  <c r="O293" i="29"/>
  <c r="N293" i="29"/>
  <c r="L293" i="29"/>
  <c r="S292" i="26"/>
  <c r="T292" i="26"/>
  <c r="G294" i="28"/>
  <c r="F294" i="28"/>
  <c r="K294" i="28"/>
  <c r="I294" i="28"/>
  <c r="H294" i="28"/>
  <c r="A295" i="28"/>
  <c r="M294" i="28"/>
  <c r="E294" i="28"/>
  <c r="L294" i="28"/>
  <c r="N294" i="28"/>
  <c r="J294" i="28"/>
  <c r="D294" i="28"/>
  <c r="C294" i="28"/>
  <c r="B294" i="28"/>
  <c r="O294" i="28"/>
  <c r="P293" i="26"/>
  <c r="N293" i="26"/>
  <c r="O293" i="26"/>
  <c r="L293" i="26"/>
  <c r="M293" i="26"/>
  <c r="J293" i="26"/>
  <c r="K293" i="26"/>
  <c r="I293" i="26"/>
  <c r="G293" i="26"/>
  <c r="H293" i="26"/>
  <c r="F293" i="26"/>
  <c r="Q293" i="26" s="1"/>
  <c r="B293" i="26"/>
  <c r="A294" i="26"/>
  <c r="E293" i="26"/>
  <c r="D293" i="26"/>
  <c r="C293" i="26"/>
  <c r="P292" i="22"/>
  <c r="O292" i="22"/>
  <c r="N292" i="22"/>
  <c r="M292" i="22"/>
  <c r="L292" i="22"/>
  <c r="K292" i="22"/>
  <c r="G292" i="22"/>
  <c r="H292" i="22"/>
  <c r="J292" i="22"/>
  <c r="I292" i="22"/>
  <c r="F292" i="22"/>
  <c r="F292" i="20"/>
  <c r="C292" i="20"/>
  <c r="B292" i="20"/>
  <c r="D292" i="22"/>
  <c r="C292" i="22"/>
  <c r="E292" i="22"/>
  <c r="A293" i="22"/>
  <c r="V293" i="22" s="1"/>
  <c r="D292" i="20"/>
  <c r="E292" i="20"/>
  <c r="A293" i="20"/>
  <c r="G294" i="29" l="1"/>
  <c r="F294" i="29"/>
  <c r="S293" i="26"/>
  <c r="N294" i="29"/>
  <c r="K294" i="29"/>
  <c r="C294" i="29"/>
  <c r="J294" i="29"/>
  <c r="B294" i="29"/>
  <c r="E294" i="29"/>
  <c r="L294" i="29"/>
  <c r="I294" i="29"/>
  <c r="H294" i="29"/>
  <c r="D294" i="29"/>
  <c r="A295" i="29"/>
  <c r="O294" i="29"/>
  <c r="M294" i="29"/>
  <c r="T293" i="26"/>
  <c r="R293" i="26"/>
  <c r="G295" i="28"/>
  <c r="F295" i="28"/>
  <c r="O295" i="28"/>
  <c r="A296" i="28"/>
  <c r="M295" i="28"/>
  <c r="E295" i="28"/>
  <c r="L295" i="28"/>
  <c r="D295" i="28"/>
  <c r="K295" i="28"/>
  <c r="C295" i="28"/>
  <c r="I295" i="28"/>
  <c r="H295" i="28"/>
  <c r="N295" i="28"/>
  <c r="J295" i="28"/>
  <c r="B295" i="28"/>
  <c r="P294" i="26"/>
  <c r="M294" i="26"/>
  <c r="L294" i="26"/>
  <c r="O294" i="26"/>
  <c r="N294" i="26"/>
  <c r="J294" i="26"/>
  <c r="S294" i="26" s="1"/>
  <c r="I294" i="26"/>
  <c r="K294" i="26"/>
  <c r="G294" i="26"/>
  <c r="F294" i="26"/>
  <c r="Q294" i="26" s="1"/>
  <c r="H294" i="26"/>
  <c r="D294" i="26"/>
  <c r="C294" i="26"/>
  <c r="A295" i="26"/>
  <c r="B294" i="26"/>
  <c r="E294" i="26"/>
  <c r="P293" i="22"/>
  <c r="O293" i="22"/>
  <c r="M293" i="22"/>
  <c r="N293" i="22"/>
  <c r="K293" i="22"/>
  <c r="L293" i="22"/>
  <c r="J293" i="22"/>
  <c r="I293" i="22"/>
  <c r="H293" i="22"/>
  <c r="G293" i="22"/>
  <c r="F293" i="22"/>
  <c r="F293" i="20"/>
  <c r="B293" i="20"/>
  <c r="C293" i="20"/>
  <c r="E293" i="22"/>
  <c r="C293" i="22"/>
  <c r="A294" i="22"/>
  <c r="V294" i="22" s="1"/>
  <c r="D293" i="22"/>
  <c r="D293" i="20"/>
  <c r="E293" i="20"/>
  <c r="A294" i="20"/>
  <c r="G295" i="29" l="1"/>
  <c r="F295" i="29"/>
  <c r="O295" i="29"/>
  <c r="L295" i="29"/>
  <c r="D295" i="29"/>
  <c r="K295" i="29"/>
  <c r="C295" i="29"/>
  <c r="E295" i="29"/>
  <c r="A296" i="29"/>
  <c r="B295" i="29"/>
  <c r="M295" i="29"/>
  <c r="J295" i="29"/>
  <c r="I295" i="29"/>
  <c r="H295" i="29"/>
  <c r="N295" i="29"/>
  <c r="T294" i="26"/>
  <c r="R294" i="26"/>
  <c r="G296" i="28"/>
  <c r="F296" i="28"/>
  <c r="K296" i="28"/>
  <c r="C296" i="28"/>
  <c r="I296" i="28"/>
  <c r="H296" i="28"/>
  <c r="O296" i="28"/>
  <c r="A297" i="28"/>
  <c r="M296" i="28"/>
  <c r="E296" i="28"/>
  <c r="L296" i="28"/>
  <c r="D296" i="28"/>
  <c r="B296" i="28"/>
  <c r="N296" i="28"/>
  <c r="J296" i="28"/>
  <c r="O295" i="26"/>
  <c r="P295" i="26"/>
  <c r="N295" i="26"/>
  <c r="M295" i="26"/>
  <c r="L295" i="26"/>
  <c r="K295" i="26"/>
  <c r="J295" i="26"/>
  <c r="I295" i="26"/>
  <c r="G295" i="26"/>
  <c r="H295" i="26"/>
  <c r="F295" i="26"/>
  <c r="Q295" i="26" s="1"/>
  <c r="C295" i="26"/>
  <c r="A296" i="26"/>
  <c r="B295" i="26"/>
  <c r="E295" i="26"/>
  <c r="D295" i="26"/>
  <c r="P294" i="22"/>
  <c r="O294" i="22"/>
  <c r="N294" i="22"/>
  <c r="M294" i="22"/>
  <c r="K294" i="22"/>
  <c r="L294" i="22"/>
  <c r="J294" i="22"/>
  <c r="I294" i="22"/>
  <c r="G294" i="22"/>
  <c r="H294" i="22"/>
  <c r="F294" i="22"/>
  <c r="F294" i="20"/>
  <c r="B294" i="20"/>
  <c r="C294" i="20"/>
  <c r="C294" i="22"/>
  <c r="A295" i="22"/>
  <c r="V295" i="22" s="1"/>
  <c r="E294" i="22"/>
  <c r="D294" i="22"/>
  <c r="D294" i="20"/>
  <c r="E294" i="20"/>
  <c r="A295" i="20"/>
  <c r="G296" i="29" l="1"/>
  <c r="F296" i="29"/>
  <c r="A297" i="29"/>
  <c r="H296" i="29"/>
  <c r="M296" i="29"/>
  <c r="E296" i="29"/>
  <c r="L296" i="29"/>
  <c r="D296" i="29"/>
  <c r="O296" i="29"/>
  <c r="B296" i="29"/>
  <c r="N296" i="29"/>
  <c r="K296" i="29"/>
  <c r="J296" i="29"/>
  <c r="I296" i="29"/>
  <c r="C296" i="29"/>
  <c r="S295" i="26"/>
  <c r="T295" i="26"/>
  <c r="R295" i="26"/>
  <c r="G297" i="28"/>
  <c r="F297" i="28"/>
  <c r="O297" i="28"/>
  <c r="A298" i="28"/>
  <c r="M297" i="28"/>
  <c r="E297" i="28"/>
  <c r="L297" i="28"/>
  <c r="D297" i="28"/>
  <c r="K297" i="28"/>
  <c r="C297" i="28"/>
  <c r="I297" i="28"/>
  <c r="H297" i="28"/>
  <c r="N297" i="28"/>
  <c r="J297" i="28"/>
  <c r="B297" i="28"/>
  <c r="P296" i="26"/>
  <c r="O296" i="26"/>
  <c r="N296" i="26"/>
  <c r="M296" i="26"/>
  <c r="K296" i="26"/>
  <c r="L296" i="26"/>
  <c r="I296" i="26"/>
  <c r="J296" i="26"/>
  <c r="G296" i="26"/>
  <c r="H296" i="26"/>
  <c r="F296" i="26"/>
  <c r="Q296" i="26" s="1"/>
  <c r="A297" i="26"/>
  <c r="B296" i="26"/>
  <c r="E296" i="26"/>
  <c r="D296" i="26"/>
  <c r="C296" i="26"/>
  <c r="P295" i="22"/>
  <c r="O295" i="22"/>
  <c r="N295" i="22"/>
  <c r="M295" i="22"/>
  <c r="L295" i="22"/>
  <c r="J295" i="22"/>
  <c r="K295" i="22"/>
  <c r="I295" i="22"/>
  <c r="H295" i="22"/>
  <c r="G295" i="22"/>
  <c r="F295" i="22"/>
  <c r="F295" i="20"/>
  <c r="C295" i="20"/>
  <c r="B295" i="20"/>
  <c r="D295" i="22"/>
  <c r="C295" i="22"/>
  <c r="E295" i="22"/>
  <c r="A296" i="22"/>
  <c r="V296" i="22" s="1"/>
  <c r="D295" i="20"/>
  <c r="E295" i="20"/>
  <c r="A296" i="20"/>
  <c r="G297" i="29" l="1"/>
  <c r="F297" i="29"/>
  <c r="I297" i="29"/>
  <c r="N297" i="29"/>
  <c r="M297" i="29"/>
  <c r="E297" i="29"/>
  <c r="L297" i="29"/>
  <c r="K297" i="29"/>
  <c r="B297" i="29"/>
  <c r="A298" i="29"/>
  <c r="O297" i="29"/>
  <c r="J297" i="29"/>
  <c r="H297" i="29"/>
  <c r="D297" i="29"/>
  <c r="C297" i="29"/>
  <c r="S296" i="26"/>
  <c r="T296" i="26"/>
  <c r="R296" i="26"/>
  <c r="G298" i="28"/>
  <c r="F298" i="28"/>
  <c r="K298" i="28"/>
  <c r="C298" i="28"/>
  <c r="I298" i="28"/>
  <c r="H298" i="28"/>
  <c r="O298" i="28"/>
  <c r="A299" i="28"/>
  <c r="M298" i="28"/>
  <c r="E298" i="28"/>
  <c r="L298" i="28"/>
  <c r="D298" i="28"/>
  <c r="N298" i="28"/>
  <c r="J298" i="28"/>
  <c r="B298" i="28"/>
  <c r="O297" i="26"/>
  <c r="N297" i="26"/>
  <c r="P297" i="26"/>
  <c r="M297" i="26"/>
  <c r="K297" i="26"/>
  <c r="J297" i="26"/>
  <c r="L297" i="26"/>
  <c r="I297" i="26"/>
  <c r="H297" i="26"/>
  <c r="G297" i="26"/>
  <c r="F297" i="26"/>
  <c r="Q297" i="26" s="1"/>
  <c r="E297" i="26"/>
  <c r="D297" i="26"/>
  <c r="A298" i="26"/>
  <c r="C297" i="26"/>
  <c r="B297" i="26"/>
  <c r="P296" i="22"/>
  <c r="O296" i="22"/>
  <c r="M296" i="22"/>
  <c r="N296" i="22"/>
  <c r="L296" i="22"/>
  <c r="J296" i="22"/>
  <c r="I296" i="22"/>
  <c r="K296" i="22"/>
  <c r="G296" i="22"/>
  <c r="H296" i="22"/>
  <c r="F296" i="22"/>
  <c r="F296" i="20"/>
  <c r="C296" i="20"/>
  <c r="B296" i="20"/>
  <c r="E296" i="22"/>
  <c r="D296" i="22"/>
  <c r="C296" i="22"/>
  <c r="A297" i="22"/>
  <c r="V297" i="22" s="1"/>
  <c r="D296" i="20"/>
  <c r="E296" i="20"/>
  <c r="A297" i="20"/>
  <c r="G298" i="29" l="1"/>
  <c r="F298" i="29"/>
  <c r="R297" i="26"/>
  <c r="J298" i="29"/>
  <c r="B298" i="29"/>
  <c r="O298" i="29"/>
  <c r="N298" i="29"/>
  <c r="K298" i="29"/>
  <c r="I298" i="29"/>
  <c r="C298" i="29"/>
  <c r="A299" i="29"/>
  <c r="M298" i="29"/>
  <c r="L298" i="29"/>
  <c r="H298" i="29"/>
  <c r="E298" i="29"/>
  <c r="D298" i="29"/>
  <c r="S297" i="26"/>
  <c r="T297" i="26"/>
  <c r="G299" i="28"/>
  <c r="F299" i="28"/>
  <c r="O299" i="28"/>
  <c r="A300" i="28"/>
  <c r="M299" i="28"/>
  <c r="E299" i="28"/>
  <c r="L299" i="28"/>
  <c r="D299" i="28"/>
  <c r="K299" i="28"/>
  <c r="C299" i="28"/>
  <c r="I299" i="28"/>
  <c r="H299" i="28"/>
  <c r="B299" i="28"/>
  <c r="N299" i="28"/>
  <c r="J299" i="28"/>
  <c r="P298" i="26"/>
  <c r="O298" i="26"/>
  <c r="N298" i="26"/>
  <c r="M298" i="26"/>
  <c r="L298" i="26"/>
  <c r="K298" i="26"/>
  <c r="J298" i="26"/>
  <c r="H298" i="26"/>
  <c r="I298" i="26"/>
  <c r="G298" i="26"/>
  <c r="F298" i="26"/>
  <c r="Q298" i="26" s="1"/>
  <c r="D298" i="26"/>
  <c r="C298" i="26"/>
  <c r="E298" i="26"/>
  <c r="B298" i="26"/>
  <c r="A299" i="26"/>
  <c r="O297" i="22"/>
  <c r="P297" i="22"/>
  <c r="M297" i="22"/>
  <c r="N297" i="22"/>
  <c r="K297" i="22"/>
  <c r="J297" i="22"/>
  <c r="H297" i="22"/>
  <c r="L297" i="22"/>
  <c r="I297" i="22"/>
  <c r="G297" i="22"/>
  <c r="F297" i="22"/>
  <c r="F297" i="20"/>
  <c r="C297" i="20"/>
  <c r="B297" i="20"/>
  <c r="A298" i="22"/>
  <c r="V298" i="22" s="1"/>
  <c r="E297" i="22"/>
  <c r="C297" i="22"/>
  <c r="D297" i="22"/>
  <c r="D297" i="20"/>
  <c r="E297" i="20"/>
  <c r="A298" i="20"/>
  <c r="G299" i="29" l="1"/>
  <c r="F299" i="29"/>
  <c r="S298" i="26"/>
  <c r="K299" i="29"/>
  <c r="C299" i="29"/>
  <c r="A300" i="29"/>
  <c r="H299" i="29"/>
  <c r="O299" i="29"/>
  <c r="I299" i="29"/>
  <c r="D299" i="29"/>
  <c r="B299" i="29"/>
  <c r="N299" i="29"/>
  <c r="M299" i="29"/>
  <c r="L299" i="29"/>
  <c r="J299" i="29"/>
  <c r="E299" i="29"/>
  <c r="R298" i="26"/>
  <c r="T298" i="26"/>
  <c r="G300" i="28"/>
  <c r="F300" i="28"/>
  <c r="K300" i="28"/>
  <c r="C300" i="28"/>
  <c r="I300" i="28"/>
  <c r="H300" i="28"/>
  <c r="O300" i="28"/>
  <c r="A301" i="28"/>
  <c r="M300" i="28"/>
  <c r="E300" i="28"/>
  <c r="L300" i="28"/>
  <c r="D300" i="28"/>
  <c r="N300" i="28"/>
  <c r="J300" i="28"/>
  <c r="B300" i="28"/>
  <c r="P299" i="26"/>
  <c r="O299" i="26"/>
  <c r="N299" i="26"/>
  <c r="M299" i="26"/>
  <c r="K299" i="26"/>
  <c r="J299" i="26"/>
  <c r="S299" i="26" s="1"/>
  <c r="L299" i="26"/>
  <c r="H299" i="26"/>
  <c r="G299" i="26"/>
  <c r="I299" i="26"/>
  <c r="F299" i="26"/>
  <c r="Q299" i="26" s="1"/>
  <c r="C299" i="26"/>
  <c r="A300" i="26"/>
  <c r="B299" i="26"/>
  <c r="E299" i="26"/>
  <c r="D299" i="26"/>
  <c r="O298" i="22"/>
  <c r="P298" i="22"/>
  <c r="N298" i="22"/>
  <c r="M298" i="22"/>
  <c r="L298" i="22"/>
  <c r="K298" i="22"/>
  <c r="J298" i="22"/>
  <c r="I298" i="22"/>
  <c r="H298" i="22"/>
  <c r="G298" i="22"/>
  <c r="F298" i="22"/>
  <c r="F298" i="20"/>
  <c r="B298" i="20"/>
  <c r="C298" i="20"/>
  <c r="E298" i="22"/>
  <c r="D298" i="22"/>
  <c r="C298" i="22"/>
  <c r="A299" i="22"/>
  <c r="V299" i="22" s="1"/>
  <c r="D298" i="20"/>
  <c r="E298" i="20"/>
  <c r="A299" i="20"/>
  <c r="G300" i="29" l="1"/>
  <c r="F300" i="29"/>
  <c r="L300" i="29"/>
  <c r="D300" i="29"/>
  <c r="I300" i="29"/>
  <c r="A301" i="29"/>
  <c r="H300" i="29"/>
  <c r="E300" i="29"/>
  <c r="C300" i="29"/>
  <c r="B300" i="29"/>
  <c r="O300" i="29"/>
  <c r="N300" i="29"/>
  <c r="M300" i="29"/>
  <c r="K300" i="29"/>
  <c r="J300" i="29"/>
  <c r="T299" i="26"/>
  <c r="R299" i="26"/>
  <c r="G301" i="28"/>
  <c r="F301" i="28"/>
  <c r="O301" i="28"/>
  <c r="A302" i="28"/>
  <c r="M301" i="28"/>
  <c r="E301" i="28"/>
  <c r="L301" i="28"/>
  <c r="D301" i="28"/>
  <c r="K301" i="28"/>
  <c r="C301" i="28"/>
  <c r="I301" i="28"/>
  <c r="H301" i="28"/>
  <c r="N301" i="28"/>
  <c r="J301" i="28"/>
  <c r="B301" i="28"/>
  <c r="P300" i="26"/>
  <c r="O300" i="26"/>
  <c r="N300" i="26"/>
  <c r="K300" i="26"/>
  <c r="J300" i="26"/>
  <c r="L300" i="26"/>
  <c r="M300" i="26"/>
  <c r="H300" i="26"/>
  <c r="I300" i="26"/>
  <c r="G300" i="26"/>
  <c r="F300" i="26"/>
  <c r="Q300" i="26" s="1"/>
  <c r="E300" i="26"/>
  <c r="A301" i="26"/>
  <c r="B300" i="26"/>
  <c r="D300" i="26"/>
  <c r="C300" i="26"/>
  <c r="P299" i="22"/>
  <c r="O299" i="22"/>
  <c r="M299" i="22"/>
  <c r="L299" i="22"/>
  <c r="N299" i="22"/>
  <c r="K299" i="22"/>
  <c r="J299" i="22"/>
  <c r="H299" i="22"/>
  <c r="I299" i="22"/>
  <c r="G299" i="22"/>
  <c r="F299" i="22"/>
  <c r="F299" i="20"/>
  <c r="B299" i="20"/>
  <c r="C299" i="20"/>
  <c r="D299" i="22"/>
  <c r="C299" i="22"/>
  <c r="A300" i="22"/>
  <c r="V300" i="22" s="1"/>
  <c r="E299" i="22"/>
  <c r="D299" i="20"/>
  <c r="E299" i="20"/>
  <c r="A300" i="20"/>
  <c r="G301" i="29" l="1"/>
  <c r="F301" i="29"/>
  <c r="R300" i="26"/>
  <c r="M301" i="29"/>
  <c r="E301" i="29"/>
  <c r="J301" i="29"/>
  <c r="B301" i="29"/>
  <c r="I301" i="29"/>
  <c r="A302" i="29"/>
  <c r="D301" i="29"/>
  <c r="O301" i="29"/>
  <c r="C301" i="29"/>
  <c r="H301" i="29"/>
  <c r="N301" i="29"/>
  <c r="L301" i="29"/>
  <c r="K301" i="29"/>
  <c r="T300" i="26"/>
  <c r="S300" i="26"/>
  <c r="G302" i="28"/>
  <c r="F302" i="28"/>
  <c r="K302" i="28"/>
  <c r="C302" i="28"/>
  <c r="I302" i="28"/>
  <c r="H302" i="28"/>
  <c r="O302" i="28"/>
  <c r="A303" i="28"/>
  <c r="M302" i="28"/>
  <c r="E302" i="28"/>
  <c r="L302" i="28"/>
  <c r="D302" i="28"/>
  <c r="J302" i="28"/>
  <c r="B302" i="28"/>
  <c r="N302" i="28"/>
  <c r="P301" i="26"/>
  <c r="O301" i="26"/>
  <c r="N301" i="26"/>
  <c r="M301" i="26"/>
  <c r="L301" i="26"/>
  <c r="K301" i="26"/>
  <c r="J301" i="26"/>
  <c r="I301" i="26"/>
  <c r="G301" i="26"/>
  <c r="H301" i="26"/>
  <c r="F301" i="26"/>
  <c r="Q301" i="26" s="1"/>
  <c r="E301" i="26"/>
  <c r="D301" i="26"/>
  <c r="C301" i="26"/>
  <c r="A302" i="26"/>
  <c r="B301" i="26"/>
  <c r="N300" i="22"/>
  <c r="P300" i="22"/>
  <c r="O300" i="22"/>
  <c r="M300" i="22"/>
  <c r="K300" i="22"/>
  <c r="L300" i="22"/>
  <c r="G300" i="22"/>
  <c r="J300" i="22"/>
  <c r="H300" i="22"/>
  <c r="I300" i="22"/>
  <c r="F300" i="22"/>
  <c r="F300" i="20"/>
  <c r="C300" i="20"/>
  <c r="B300" i="20"/>
  <c r="E300" i="22"/>
  <c r="D300" i="22"/>
  <c r="C300" i="22"/>
  <c r="A301" i="22"/>
  <c r="V301" i="22" s="1"/>
  <c r="D300" i="20"/>
  <c r="E300" i="20"/>
  <c r="A301" i="20"/>
  <c r="G302" i="29" l="1"/>
  <c r="F302" i="29"/>
  <c r="N302" i="29"/>
  <c r="K302" i="29"/>
  <c r="C302" i="29"/>
  <c r="J302" i="29"/>
  <c r="B302" i="29"/>
  <c r="O302" i="29"/>
  <c r="M302" i="29"/>
  <c r="I302" i="29"/>
  <c r="H302" i="29"/>
  <c r="E302" i="29"/>
  <c r="D302" i="29"/>
  <c r="A303" i="29"/>
  <c r="L302" i="29"/>
  <c r="S301" i="26"/>
  <c r="T301" i="26"/>
  <c r="R301" i="26"/>
  <c r="G303" i="28"/>
  <c r="F303" i="28"/>
  <c r="O303" i="28"/>
  <c r="A304" i="28"/>
  <c r="M303" i="28"/>
  <c r="E303" i="28"/>
  <c r="L303" i="28"/>
  <c r="D303" i="28"/>
  <c r="K303" i="28"/>
  <c r="C303" i="28"/>
  <c r="I303" i="28"/>
  <c r="H303" i="28"/>
  <c r="N303" i="28"/>
  <c r="J303" i="28"/>
  <c r="B303" i="28"/>
  <c r="P302" i="26"/>
  <c r="O302" i="26"/>
  <c r="N302" i="26"/>
  <c r="M302" i="26"/>
  <c r="L302" i="26"/>
  <c r="K302" i="26"/>
  <c r="J302" i="26"/>
  <c r="I302" i="26"/>
  <c r="F302" i="26"/>
  <c r="Q302" i="26" s="1"/>
  <c r="H302" i="26"/>
  <c r="G302" i="26"/>
  <c r="D302" i="26"/>
  <c r="C302" i="26"/>
  <c r="A303" i="26"/>
  <c r="B302" i="26"/>
  <c r="E302" i="26"/>
  <c r="P301" i="22"/>
  <c r="O301" i="22"/>
  <c r="M301" i="22"/>
  <c r="N301" i="22"/>
  <c r="K301" i="22"/>
  <c r="L301" i="22"/>
  <c r="J301" i="22"/>
  <c r="I301" i="22"/>
  <c r="H301" i="22"/>
  <c r="G301" i="22"/>
  <c r="F301" i="22"/>
  <c r="F301" i="20"/>
  <c r="B301" i="20"/>
  <c r="C301" i="20"/>
  <c r="A302" i="22"/>
  <c r="V302" i="22" s="1"/>
  <c r="C301" i="22"/>
  <c r="D301" i="22"/>
  <c r="E301" i="22"/>
  <c r="D301" i="20"/>
  <c r="E301" i="20"/>
  <c r="A302" i="20"/>
  <c r="G303" i="29" l="1"/>
  <c r="F303" i="29"/>
  <c r="O303" i="29"/>
  <c r="L303" i="29"/>
  <c r="D303" i="29"/>
  <c r="K303" i="29"/>
  <c r="C303" i="29"/>
  <c r="M303" i="29"/>
  <c r="J303" i="29"/>
  <c r="N303" i="29"/>
  <c r="I303" i="29"/>
  <c r="H303" i="29"/>
  <c r="E303" i="29"/>
  <c r="B303" i="29"/>
  <c r="A304" i="29"/>
  <c r="T302" i="26"/>
  <c r="R302" i="26"/>
  <c r="S302" i="26"/>
  <c r="G304" i="28"/>
  <c r="F304" i="28"/>
  <c r="K304" i="28"/>
  <c r="C304" i="28"/>
  <c r="I304" i="28"/>
  <c r="H304" i="28"/>
  <c r="O304" i="28"/>
  <c r="A305" i="28"/>
  <c r="M304" i="28"/>
  <c r="E304" i="28"/>
  <c r="L304" i="28"/>
  <c r="D304" i="28"/>
  <c r="B304" i="28"/>
  <c r="N304" i="28"/>
  <c r="J304" i="28"/>
  <c r="O303" i="26"/>
  <c r="N303" i="26"/>
  <c r="M303" i="26"/>
  <c r="P303" i="26"/>
  <c r="L303" i="26"/>
  <c r="K303" i="26"/>
  <c r="J303" i="26"/>
  <c r="I303" i="26"/>
  <c r="G303" i="26"/>
  <c r="H303" i="26"/>
  <c r="F303" i="26"/>
  <c r="Q303" i="26" s="1"/>
  <c r="C303" i="26"/>
  <c r="A304" i="26"/>
  <c r="B303" i="26"/>
  <c r="E303" i="26"/>
  <c r="D303" i="26"/>
  <c r="P302" i="22"/>
  <c r="O302" i="22"/>
  <c r="M302" i="22"/>
  <c r="N302" i="22"/>
  <c r="K302" i="22"/>
  <c r="L302" i="22"/>
  <c r="J302" i="22"/>
  <c r="I302" i="22"/>
  <c r="G302" i="22"/>
  <c r="H302" i="22"/>
  <c r="F302" i="22"/>
  <c r="F302" i="20"/>
  <c r="B302" i="20"/>
  <c r="C302" i="20"/>
  <c r="E302" i="22"/>
  <c r="A303" i="22"/>
  <c r="V303" i="22" s="1"/>
  <c r="D302" i="22"/>
  <c r="C302" i="22"/>
  <c r="D302" i="20"/>
  <c r="E302" i="20"/>
  <c r="A303" i="20"/>
  <c r="G304" i="29" l="1"/>
  <c r="F304" i="29"/>
  <c r="S303" i="26"/>
  <c r="A305" i="29"/>
  <c r="H304" i="29"/>
  <c r="M304" i="29"/>
  <c r="E304" i="29"/>
  <c r="L304" i="29"/>
  <c r="D304" i="29"/>
  <c r="J304" i="29"/>
  <c r="I304" i="29"/>
  <c r="O304" i="29"/>
  <c r="N304" i="29"/>
  <c r="K304" i="29"/>
  <c r="C304" i="29"/>
  <c r="B304" i="29"/>
  <c r="T303" i="26"/>
  <c r="R303" i="26"/>
  <c r="G305" i="28"/>
  <c r="F305" i="28"/>
  <c r="O305" i="28"/>
  <c r="A306" i="28"/>
  <c r="M305" i="28"/>
  <c r="E305" i="28"/>
  <c r="L305" i="28"/>
  <c r="D305" i="28"/>
  <c r="K305" i="28"/>
  <c r="C305" i="28"/>
  <c r="I305" i="28"/>
  <c r="H305" i="28"/>
  <c r="N305" i="28"/>
  <c r="J305" i="28"/>
  <c r="B305" i="28"/>
  <c r="P304" i="26"/>
  <c r="N304" i="26"/>
  <c r="O304" i="26"/>
  <c r="M304" i="26"/>
  <c r="K304" i="26"/>
  <c r="L304" i="26"/>
  <c r="I304" i="26"/>
  <c r="J304" i="26"/>
  <c r="G304" i="26"/>
  <c r="H304" i="26"/>
  <c r="F304" i="26"/>
  <c r="Q304" i="26" s="1"/>
  <c r="A305" i="26"/>
  <c r="B304" i="26"/>
  <c r="E304" i="26"/>
  <c r="D304" i="26"/>
  <c r="C304" i="26"/>
  <c r="P303" i="22"/>
  <c r="O303" i="22"/>
  <c r="M303" i="22"/>
  <c r="L303" i="22"/>
  <c r="J303" i="22"/>
  <c r="K303" i="22"/>
  <c r="N303" i="22"/>
  <c r="I303" i="22"/>
  <c r="H303" i="22"/>
  <c r="G303" i="22"/>
  <c r="F303" i="22"/>
  <c r="F303" i="20"/>
  <c r="B303" i="20"/>
  <c r="C303" i="20"/>
  <c r="D303" i="22"/>
  <c r="C303" i="22"/>
  <c r="A304" i="22"/>
  <c r="V304" i="22" s="1"/>
  <c r="E303" i="22"/>
  <c r="D303" i="20"/>
  <c r="E303" i="20"/>
  <c r="A304" i="20"/>
  <c r="G305" i="29" l="1"/>
  <c r="F305" i="29"/>
  <c r="I305" i="29"/>
  <c r="N305" i="29"/>
  <c r="M305" i="29"/>
  <c r="E305" i="29"/>
  <c r="L305" i="29"/>
  <c r="H305" i="29"/>
  <c r="A306" i="29"/>
  <c r="O305" i="29"/>
  <c r="K305" i="29"/>
  <c r="J305" i="29"/>
  <c r="D305" i="29"/>
  <c r="C305" i="29"/>
  <c r="B305" i="29"/>
  <c r="T304" i="26"/>
  <c r="R304" i="26"/>
  <c r="S304" i="26"/>
  <c r="G306" i="28"/>
  <c r="F306" i="28"/>
  <c r="K306" i="28"/>
  <c r="C306" i="28"/>
  <c r="I306" i="28"/>
  <c r="H306" i="28"/>
  <c r="O306" i="28"/>
  <c r="A307" i="28"/>
  <c r="M306" i="28"/>
  <c r="E306" i="28"/>
  <c r="L306" i="28"/>
  <c r="D306" i="28"/>
  <c r="N306" i="28"/>
  <c r="J306" i="28"/>
  <c r="B306" i="28"/>
  <c r="O305" i="26"/>
  <c r="N305" i="26"/>
  <c r="P305" i="26"/>
  <c r="M305" i="26"/>
  <c r="K305" i="26"/>
  <c r="L305" i="26"/>
  <c r="J305" i="26"/>
  <c r="I305" i="26"/>
  <c r="H305" i="26"/>
  <c r="F305" i="26"/>
  <c r="Q305" i="26" s="1"/>
  <c r="G305" i="26"/>
  <c r="E305" i="26"/>
  <c r="D305" i="26"/>
  <c r="C305" i="26"/>
  <c r="B305" i="26"/>
  <c r="A306" i="26"/>
  <c r="P304" i="22"/>
  <c r="O304" i="22"/>
  <c r="M304" i="22"/>
  <c r="N304" i="22"/>
  <c r="L304" i="22"/>
  <c r="K304" i="22"/>
  <c r="I304" i="22"/>
  <c r="J304" i="22"/>
  <c r="H304" i="22"/>
  <c r="G304" i="22"/>
  <c r="F304" i="22"/>
  <c r="F304" i="20"/>
  <c r="B304" i="20"/>
  <c r="C304" i="20"/>
  <c r="E304" i="22"/>
  <c r="D304" i="22"/>
  <c r="C304" i="22"/>
  <c r="A305" i="22"/>
  <c r="V305" i="22" s="1"/>
  <c r="D304" i="20"/>
  <c r="E304" i="20"/>
  <c r="A305" i="20"/>
  <c r="G306" i="29" l="1"/>
  <c r="F306" i="29"/>
  <c r="S305" i="26"/>
  <c r="R305" i="26"/>
  <c r="J306" i="29"/>
  <c r="B306" i="29"/>
  <c r="O306" i="29"/>
  <c r="N306" i="29"/>
  <c r="M306" i="29"/>
  <c r="E306" i="29"/>
  <c r="I306" i="29"/>
  <c r="H306" i="29"/>
  <c r="C306" i="29"/>
  <c r="A307" i="29"/>
  <c r="L306" i="29"/>
  <c r="K306" i="29"/>
  <c r="D306" i="29"/>
  <c r="T305" i="26"/>
  <c r="G307" i="28"/>
  <c r="F307" i="28"/>
  <c r="O307" i="28"/>
  <c r="A308" i="28"/>
  <c r="M307" i="28"/>
  <c r="E307" i="28"/>
  <c r="L307" i="28"/>
  <c r="D307" i="28"/>
  <c r="K307" i="28"/>
  <c r="C307" i="28"/>
  <c r="I307" i="28"/>
  <c r="H307" i="28"/>
  <c r="B307" i="28"/>
  <c r="N307" i="28"/>
  <c r="J307" i="28"/>
  <c r="P306" i="26"/>
  <c r="O306" i="26"/>
  <c r="N306" i="26"/>
  <c r="L306" i="26"/>
  <c r="M306" i="26"/>
  <c r="J306" i="26"/>
  <c r="K306" i="26"/>
  <c r="H306" i="26"/>
  <c r="I306" i="26"/>
  <c r="F306" i="26"/>
  <c r="Q306" i="26" s="1"/>
  <c r="G306" i="26"/>
  <c r="D306" i="26"/>
  <c r="C306" i="26"/>
  <c r="E306" i="26"/>
  <c r="A307" i="26"/>
  <c r="B306" i="26"/>
  <c r="P305" i="22"/>
  <c r="O305" i="22"/>
  <c r="N305" i="22"/>
  <c r="M305" i="22"/>
  <c r="L305" i="22"/>
  <c r="K305" i="22"/>
  <c r="H305" i="22"/>
  <c r="I305" i="22"/>
  <c r="J305" i="22"/>
  <c r="G305" i="22"/>
  <c r="F305" i="22"/>
  <c r="F305" i="20"/>
  <c r="C305" i="20"/>
  <c r="B305" i="20"/>
  <c r="A306" i="22"/>
  <c r="V306" i="22" s="1"/>
  <c r="C305" i="22"/>
  <c r="E305" i="22"/>
  <c r="D305" i="22"/>
  <c r="D305" i="20"/>
  <c r="E305" i="20"/>
  <c r="A306" i="20"/>
  <c r="G307" i="29" l="1"/>
  <c r="F307" i="29"/>
  <c r="K307" i="29"/>
  <c r="C307" i="29"/>
  <c r="A308" i="29"/>
  <c r="H307" i="29"/>
  <c r="O307" i="29"/>
  <c r="N307" i="29"/>
  <c r="J307" i="29"/>
  <c r="I307" i="29"/>
  <c r="L307" i="29"/>
  <c r="E307" i="29"/>
  <c r="D307" i="29"/>
  <c r="B307" i="29"/>
  <c r="M307" i="29"/>
  <c r="R306" i="26"/>
  <c r="T306" i="26"/>
  <c r="S306" i="26"/>
  <c r="G308" i="28"/>
  <c r="F308" i="28"/>
  <c r="K308" i="28"/>
  <c r="C308" i="28"/>
  <c r="I308" i="28"/>
  <c r="H308" i="28"/>
  <c r="O308" i="28"/>
  <c r="A309" i="28"/>
  <c r="M308" i="28"/>
  <c r="E308" i="28"/>
  <c r="L308" i="28"/>
  <c r="D308" i="28"/>
  <c r="N308" i="28"/>
  <c r="J308" i="28"/>
  <c r="B308" i="28"/>
  <c r="P307" i="26"/>
  <c r="O307" i="26"/>
  <c r="N307" i="26"/>
  <c r="M307" i="26"/>
  <c r="L307" i="26"/>
  <c r="K307" i="26"/>
  <c r="J307" i="26"/>
  <c r="H307" i="26"/>
  <c r="G307" i="26"/>
  <c r="I307" i="26"/>
  <c r="F307" i="26"/>
  <c r="Q307" i="26" s="1"/>
  <c r="C307" i="26"/>
  <c r="A308" i="26"/>
  <c r="B307" i="26"/>
  <c r="E307" i="26"/>
  <c r="D307" i="26"/>
  <c r="P306" i="22"/>
  <c r="O306" i="22"/>
  <c r="N306" i="22"/>
  <c r="L306" i="22"/>
  <c r="K306" i="22"/>
  <c r="J306" i="22"/>
  <c r="M306" i="22"/>
  <c r="I306" i="22"/>
  <c r="H306" i="22"/>
  <c r="G306" i="22"/>
  <c r="F306" i="22"/>
  <c r="F306" i="20"/>
  <c r="B306" i="20"/>
  <c r="C306" i="20"/>
  <c r="E306" i="22"/>
  <c r="D306" i="22"/>
  <c r="C306" i="22"/>
  <c r="A307" i="22"/>
  <c r="V307" i="22" s="1"/>
  <c r="D306" i="20"/>
  <c r="E306" i="20"/>
  <c r="A307" i="20"/>
  <c r="G308" i="29" l="1"/>
  <c r="F308" i="29"/>
  <c r="L308" i="29"/>
  <c r="D308" i="29"/>
  <c r="I308" i="29"/>
  <c r="A309" i="29"/>
  <c r="H308" i="29"/>
  <c r="O308" i="29"/>
  <c r="K308" i="29"/>
  <c r="J308" i="29"/>
  <c r="N308" i="29"/>
  <c r="M308" i="29"/>
  <c r="E308" i="29"/>
  <c r="C308" i="29"/>
  <c r="B308" i="29"/>
  <c r="S307" i="26"/>
  <c r="T307" i="26"/>
  <c r="R307" i="26"/>
  <c r="G309" i="28"/>
  <c r="F309" i="28"/>
  <c r="O309" i="28"/>
  <c r="A310" i="28"/>
  <c r="M309" i="28"/>
  <c r="E309" i="28"/>
  <c r="L309" i="28"/>
  <c r="D309" i="28"/>
  <c r="K309" i="28"/>
  <c r="C309" i="28"/>
  <c r="I309" i="28"/>
  <c r="H309" i="28"/>
  <c r="N309" i="28"/>
  <c r="J309" i="28"/>
  <c r="B309" i="28"/>
  <c r="P308" i="26"/>
  <c r="O308" i="26"/>
  <c r="M308" i="26"/>
  <c r="N308" i="26"/>
  <c r="L308" i="26"/>
  <c r="K308" i="26"/>
  <c r="J308" i="26"/>
  <c r="H308" i="26"/>
  <c r="I308" i="26"/>
  <c r="G308" i="26"/>
  <c r="R308" i="26" s="1"/>
  <c r="F308" i="26"/>
  <c r="Q308" i="26" s="1"/>
  <c r="E308" i="26"/>
  <c r="A309" i="26"/>
  <c r="B308" i="26"/>
  <c r="D308" i="26"/>
  <c r="C308" i="26"/>
  <c r="P307" i="22"/>
  <c r="O307" i="22"/>
  <c r="M307" i="22"/>
  <c r="N307" i="22"/>
  <c r="L307" i="22"/>
  <c r="K307" i="22"/>
  <c r="J307" i="22"/>
  <c r="H307" i="22"/>
  <c r="I307" i="22"/>
  <c r="G307" i="22"/>
  <c r="F307" i="22"/>
  <c r="F307" i="20"/>
  <c r="B307" i="20"/>
  <c r="C307" i="20"/>
  <c r="D307" i="22"/>
  <c r="C307" i="22"/>
  <c r="A308" i="22"/>
  <c r="V308" i="22" s="1"/>
  <c r="E307" i="22"/>
  <c r="D307" i="20"/>
  <c r="E307" i="20"/>
  <c r="A308" i="20"/>
  <c r="G309" i="29" l="1"/>
  <c r="F309" i="29"/>
  <c r="M309" i="29"/>
  <c r="E309" i="29"/>
  <c r="J309" i="29"/>
  <c r="B309" i="29"/>
  <c r="I309" i="29"/>
  <c r="A310" i="29"/>
  <c r="H309" i="29"/>
  <c r="L309" i="29"/>
  <c r="K309" i="29"/>
  <c r="C309" i="29"/>
  <c r="O309" i="29"/>
  <c r="N309" i="29"/>
  <c r="D309" i="29"/>
  <c r="T308" i="26"/>
  <c r="S308" i="26"/>
  <c r="F310" i="28"/>
  <c r="G310" i="28"/>
  <c r="K310" i="28"/>
  <c r="C310" i="28"/>
  <c r="I310" i="28"/>
  <c r="H310" i="28"/>
  <c r="O310" i="28"/>
  <c r="A311" i="28"/>
  <c r="M310" i="28"/>
  <c r="E310" i="28"/>
  <c r="L310" i="28"/>
  <c r="D310" i="28"/>
  <c r="J310" i="28"/>
  <c r="B310" i="28"/>
  <c r="N310" i="28"/>
  <c r="P309" i="26"/>
  <c r="O309" i="26"/>
  <c r="N309" i="26"/>
  <c r="M309" i="26"/>
  <c r="J309" i="26"/>
  <c r="L309" i="26"/>
  <c r="K309" i="26"/>
  <c r="I309" i="26"/>
  <c r="G309" i="26"/>
  <c r="H309" i="26"/>
  <c r="F309" i="26"/>
  <c r="Q309" i="26" s="1"/>
  <c r="E309" i="26"/>
  <c r="D309" i="26"/>
  <c r="C309" i="26"/>
  <c r="A310" i="26"/>
  <c r="B309" i="26"/>
  <c r="P308" i="22"/>
  <c r="N308" i="22"/>
  <c r="O308" i="22"/>
  <c r="M308" i="22"/>
  <c r="L308" i="22"/>
  <c r="G308" i="22"/>
  <c r="H308" i="22"/>
  <c r="I308" i="22"/>
  <c r="K308" i="22"/>
  <c r="J308" i="22"/>
  <c r="F308" i="22"/>
  <c r="F308" i="20"/>
  <c r="C308" i="20"/>
  <c r="B308" i="20"/>
  <c r="E308" i="22"/>
  <c r="D308" i="22"/>
  <c r="C308" i="22"/>
  <c r="A309" i="22"/>
  <c r="V309" i="22" s="1"/>
  <c r="D308" i="20"/>
  <c r="E308" i="20"/>
  <c r="A309" i="20"/>
  <c r="G310" i="29" l="1"/>
  <c r="F310" i="29"/>
  <c r="N310" i="29"/>
  <c r="K310" i="29"/>
  <c r="C310" i="29"/>
  <c r="J310" i="29"/>
  <c r="B310" i="29"/>
  <c r="I310" i="29"/>
  <c r="M310" i="29"/>
  <c r="L310" i="29"/>
  <c r="E310" i="29"/>
  <c r="D310" i="29"/>
  <c r="A311" i="29"/>
  <c r="O310" i="29"/>
  <c r="H310" i="29"/>
  <c r="T309" i="26"/>
  <c r="S309" i="26"/>
  <c r="R309" i="26"/>
  <c r="G311" i="28"/>
  <c r="F311" i="28"/>
  <c r="O311" i="28"/>
  <c r="A312" i="28"/>
  <c r="M311" i="28"/>
  <c r="E311" i="28"/>
  <c r="L311" i="28"/>
  <c r="D311" i="28"/>
  <c r="K311" i="28"/>
  <c r="C311" i="28"/>
  <c r="I311" i="28"/>
  <c r="H311" i="28"/>
  <c r="N311" i="28"/>
  <c r="J311" i="28"/>
  <c r="B311" i="28"/>
  <c r="P310" i="26"/>
  <c r="O310" i="26"/>
  <c r="N310" i="26"/>
  <c r="L310" i="26"/>
  <c r="M310" i="26"/>
  <c r="J310" i="26"/>
  <c r="K310" i="26"/>
  <c r="I310" i="26"/>
  <c r="F310" i="26"/>
  <c r="Q310" i="26" s="1"/>
  <c r="G310" i="26"/>
  <c r="R310" i="26" s="1"/>
  <c r="H310" i="26"/>
  <c r="D310" i="26"/>
  <c r="C310" i="26"/>
  <c r="A311" i="26"/>
  <c r="B310" i="26"/>
  <c r="E310" i="26"/>
  <c r="P309" i="22"/>
  <c r="O309" i="22"/>
  <c r="M309" i="22"/>
  <c r="N309" i="22"/>
  <c r="K309" i="22"/>
  <c r="L309" i="22"/>
  <c r="J309" i="22"/>
  <c r="H309" i="22"/>
  <c r="I309" i="22"/>
  <c r="F309" i="22"/>
  <c r="G309" i="22"/>
  <c r="F309" i="20"/>
  <c r="C309" i="20"/>
  <c r="B309" i="20"/>
  <c r="A310" i="22"/>
  <c r="V310" i="22" s="1"/>
  <c r="C309" i="22"/>
  <c r="E309" i="22"/>
  <c r="D309" i="22"/>
  <c r="D309" i="20"/>
  <c r="E309" i="20"/>
  <c r="A310" i="20"/>
  <c r="G311" i="29" l="1"/>
  <c r="F311" i="29"/>
  <c r="O311" i="29"/>
  <c r="L311" i="29"/>
  <c r="D311" i="29"/>
  <c r="K311" i="29"/>
  <c r="C311" i="29"/>
  <c r="J311" i="29"/>
  <c r="B311" i="29"/>
  <c r="N311" i="29"/>
  <c r="M311" i="29"/>
  <c r="A312" i="29"/>
  <c r="I311" i="29"/>
  <c r="H311" i="29"/>
  <c r="E311" i="29"/>
  <c r="S310" i="26"/>
  <c r="T310" i="26"/>
  <c r="G312" i="28"/>
  <c r="F312" i="28"/>
  <c r="K312" i="28"/>
  <c r="C312" i="28"/>
  <c r="I312" i="28"/>
  <c r="H312" i="28"/>
  <c r="O312" i="28"/>
  <c r="A313" i="28"/>
  <c r="M312" i="28"/>
  <c r="E312" i="28"/>
  <c r="L312" i="28"/>
  <c r="D312" i="28"/>
  <c r="B312" i="28"/>
  <c r="N312" i="28"/>
  <c r="J312" i="28"/>
  <c r="P311" i="26"/>
  <c r="O311" i="26"/>
  <c r="N311" i="26"/>
  <c r="M311" i="26"/>
  <c r="L311" i="26"/>
  <c r="J311" i="26"/>
  <c r="I311" i="26"/>
  <c r="K311" i="26"/>
  <c r="G311" i="26"/>
  <c r="H311" i="26"/>
  <c r="F311" i="26"/>
  <c r="Q311" i="26" s="1"/>
  <c r="C311" i="26"/>
  <c r="A312" i="26"/>
  <c r="B311" i="26"/>
  <c r="E311" i="26"/>
  <c r="D311" i="26"/>
  <c r="P310" i="22"/>
  <c r="O310" i="22"/>
  <c r="M310" i="22"/>
  <c r="N310" i="22"/>
  <c r="K310" i="22"/>
  <c r="L310" i="22"/>
  <c r="J310" i="22"/>
  <c r="I310" i="22"/>
  <c r="G310" i="22"/>
  <c r="H310" i="22"/>
  <c r="F310" i="22"/>
  <c r="F310" i="20"/>
  <c r="B310" i="20"/>
  <c r="C310" i="20"/>
  <c r="E310" i="22"/>
  <c r="A311" i="22"/>
  <c r="V311" i="22" s="1"/>
  <c r="D310" i="22"/>
  <c r="C310" i="22"/>
  <c r="D310" i="20"/>
  <c r="E310" i="20"/>
  <c r="A311" i="20"/>
  <c r="G312" i="29" l="1"/>
  <c r="F312" i="29"/>
  <c r="A313" i="29"/>
  <c r="H312" i="29"/>
  <c r="M312" i="29"/>
  <c r="E312" i="29"/>
  <c r="L312" i="29"/>
  <c r="D312" i="29"/>
  <c r="K312" i="29"/>
  <c r="C312" i="29"/>
  <c r="O312" i="29"/>
  <c r="N312" i="29"/>
  <c r="J312" i="29"/>
  <c r="I312" i="29"/>
  <c r="B312" i="29"/>
  <c r="R311" i="26"/>
  <c r="S311" i="26"/>
  <c r="T311" i="26"/>
  <c r="G313" i="28"/>
  <c r="F313" i="28"/>
  <c r="O313" i="28"/>
  <c r="A314" i="28"/>
  <c r="M313" i="28"/>
  <c r="E313" i="28"/>
  <c r="L313" i="28"/>
  <c r="D313" i="28"/>
  <c r="K313" i="28"/>
  <c r="C313" i="28"/>
  <c r="I313" i="28"/>
  <c r="H313" i="28"/>
  <c r="N313" i="28"/>
  <c r="J313" i="28"/>
  <c r="B313" i="28"/>
  <c r="P312" i="26"/>
  <c r="N312" i="26"/>
  <c r="O312" i="26"/>
  <c r="M312" i="26"/>
  <c r="K312" i="26"/>
  <c r="L312" i="26"/>
  <c r="I312" i="26"/>
  <c r="G312" i="26"/>
  <c r="F312" i="26"/>
  <c r="Q312" i="26" s="1"/>
  <c r="J312" i="26"/>
  <c r="S312" i="26" s="1"/>
  <c r="H312" i="26"/>
  <c r="A313" i="26"/>
  <c r="B312" i="26"/>
  <c r="E312" i="26"/>
  <c r="D312" i="26"/>
  <c r="C312" i="26"/>
  <c r="P311" i="22"/>
  <c r="O311" i="22"/>
  <c r="M311" i="22"/>
  <c r="N311" i="22"/>
  <c r="L311" i="22"/>
  <c r="J311" i="22"/>
  <c r="K311" i="22"/>
  <c r="G311" i="22"/>
  <c r="I311" i="22"/>
  <c r="H311" i="22"/>
  <c r="F311" i="22"/>
  <c r="F311" i="20"/>
  <c r="B311" i="20"/>
  <c r="C311" i="20"/>
  <c r="D311" i="22"/>
  <c r="C311" i="22"/>
  <c r="A312" i="22"/>
  <c r="V312" i="22" s="1"/>
  <c r="E311" i="22"/>
  <c r="D311" i="20"/>
  <c r="E311" i="20"/>
  <c r="A312" i="20"/>
  <c r="G313" i="29" l="1"/>
  <c r="F313" i="29"/>
  <c r="I313" i="29"/>
  <c r="N313" i="29"/>
  <c r="M313" i="29"/>
  <c r="E313" i="29"/>
  <c r="L313" i="29"/>
  <c r="D313" i="29"/>
  <c r="A314" i="29"/>
  <c r="O313" i="29"/>
  <c r="C313" i="29"/>
  <c r="B313" i="29"/>
  <c r="K313" i="29"/>
  <c r="J313" i="29"/>
  <c r="H313" i="29"/>
  <c r="T312" i="26"/>
  <c r="R312" i="26"/>
  <c r="G314" i="28"/>
  <c r="F314" i="28"/>
  <c r="K314" i="28"/>
  <c r="C314" i="28"/>
  <c r="I314" i="28"/>
  <c r="H314" i="28"/>
  <c r="O314" i="28"/>
  <c r="A315" i="28"/>
  <c r="M314" i="28"/>
  <c r="E314" i="28"/>
  <c r="L314" i="28"/>
  <c r="D314" i="28"/>
  <c r="N314" i="28"/>
  <c r="J314" i="28"/>
  <c r="B314" i="28"/>
  <c r="O313" i="26"/>
  <c r="P313" i="26"/>
  <c r="N313" i="26"/>
  <c r="M313" i="26"/>
  <c r="K313" i="26"/>
  <c r="J313" i="26"/>
  <c r="L313" i="26"/>
  <c r="I313" i="26"/>
  <c r="G313" i="26"/>
  <c r="F313" i="26"/>
  <c r="Q313" i="26" s="1"/>
  <c r="H313" i="26"/>
  <c r="C313" i="26"/>
  <c r="A314" i="26"/>
  <c r="B313" i="26"/>
  <c r="E313" i="26"/>
  <c r="D313" i="26"/>
  <c r="O312" i="22"/>
  <c r="P312" i="22"/>
  <c r="M312" i="22"/>
  <c r="N312" i="22"/>
  <c r="K312" i="22"/>
  <c r="L312" i="22"/>
  <c r="J312" i="22"/>
  <c r="I312" i="22"/>
  <c r="H312" i="22"/>
  <c r="G312" i="22"/>
  <c r="F312" i="22"/>
  <c r="F312" i="20"/>
  <c r="B312" i="20"/>
  <c r="C312" i="20"/>
  <c r="E312" i="22"/>
  <c r="D312" i="22"/>
  <c r="A313" i="22"/>
  <c r="V313" i="22" s="1"/>
  <c r="C312" i="22"/>
  <c r="D312" i="20"/>
  <c r="E312" i="20"/>
  <c r="A313" i="20"/>
  <c r="G314" i="29" l="1"/>
  <c r="F314" i="29"/>
  <c r="S313" i="26"/>
  <c r="J314" i="29"/>
  <c r="B314" i="29"/>
  <c r="O314" i="29"/>
  <c r="N314" i="29"/>
  <c r="M314" i="29"/>
  <c r="E314" i="29"/>
  <c r="A315" i="29"/>
  <c r="K314" i="29"/>
  <c r="I314" i="29"/>
  <c r="H314" i="29"/>
  <c r="D314" i="29"/>
  <c r="C314" i="29"/>
  <c r="L314" i="29"/>
  <c r="T313" i="26"/>
  <c r="R313" i="26"/>
  <c r="G315" i="28"/>
  <c r="F315" i="28"/>
  <c r="O315" i="28"/>
  <c r="A316" i="28"/>
  <c r="M315" i="28"/>
  <c r="E315" i="28"/>
  <c r="L315" i="28"/>
  <c r="D315" i="28"/>
  <c r="K315" i="28"/>
  <c r="C315" i="28"/>
  <c r="I315" i="28"/>
  <c r="H315" i="28"/>
  <c r="B315" i="28"/>
  <c r="N315" i="28"/>
  <c r="J315" i="28"/>
  <c r="P314" i="26"/>
  <c r="O314" i="26"/>
  <c r="M314" i="26"/>
  <c r="L314" i="26"/>
  <c r="N314" i="26"/>
  <c r="K314" i="26"/>
  <c r="J314" i="26"/>
  <c r="S314" i="26" s="1"/>
  <c r="H314" i="26"/>
  <c r="I314" i="26"/>
  <c r="G314" i="26"/>
  <c r="R314" i="26" s="1"/>
  <c r="F314" i="26"/>
  <c r="Q314" i="26" s="1"/>
  <c r="E314" i="26"/>
  <c r="A315" i="26"/>
  <c r="B314" i="26"/>
  <c r="D314" i="26"/>
  <c r="C314" i="26"/>
  <c r="O313" i="22"/>
  <c r="P313" i="22"/>
  <c r="M313" i="22"/>
  <c r="N313" i="22"/>
  <c r="K313" i="22"/>
  <c r="L313" i="22"/>
  <c r="J313" i="22"/>
  <c r="H313" i="22"/>
  <c r="I313" i="22"/>
  <c r="F313" i="22"/>
  <c r="G313" i="22"/>
  <c r="F313" i="20"/>
  <c r="B313" i="20"/>
  <c r="C313" i="20"/>
  <c r="A314" i="22"/>
  <c r="V314" i="22" s="1"/>
  <c r="C313" i="22"/>
  <c r="E313" i="22"/>
  <c r="D313" i="22"/>
  <c r="D313" i="20"/>
  <c r="E313" i="20"/>
  <c r="A314" i="20"/>
  <c r="G315" i="29" l="1"/>
  <c r="F315" i="29"/>
  <c r="K315" i="29"/>
  <c r="C315" i="29"/>
  <c r="A316" i="29"/>
  <c r="H315" i="29"/>
  <c r="O315" i="29"/>
  <c r="N315" i="29"/>
  <c r="B315" i="29"/>
  <c r="M315" i="29"/>
  <c r="L315" i="29"/>
  <c r="J315" i="29"/>
  <c r="I315" i="29"/>
  <c r="E315" i="29"/>
  <c r="D315" i="29"/>
  <c r="T314" i="26"/>
  <c r="G316" i="28"/>
  <c r="F316" i="28"/>
  <c r="K316" i="28"/>
  <c r="C316" i="28"/>
  <c r="I316" i="28"/>
  <c r="H316" i="28"/>
  <c r="O316" i="28"/>
  <c r="A317" i="28"/>
  <c r="M316" i="28"/>
  <c r="E316" i="28"/>
  <c r="L316" i="28"/>
  <c r="D316" i="28"/>
  <c r="N316" i="28"/>
  <c r="J316" i="28"/>
  <c r="B316" i="28"/>
  <c r="P315" i="26"/>
  <c r="O315" i="26"/>
  <c r="N315" i="26"/>
  <c r="M315" i="26"/>
  <c r="L315" i="26"/>
  <c r="K315" i="26"/>
  <c r="J315" i="26"/>
  <c r="H315" i="26"/>
  <c r="G315" i="26"/>
  <c r="F315" i="26"/>
  <c r="Q315" i="26" s="1"/>
  <c r="I315" i="26"/>
  <c r="D315" i="26"/>
  <c r="A316" i="26"/>
  <c r="E315" i="26"/>
  <c r="C315" i="26"/>
  <c r="B315" i="26"/>
  <c r="P314" i="22"/>
  <c r="O314" i="22"/>
  <c r="N314" i="22"/>
  <c r="M314" i="22"/>
  <c r="L314" i="22"/>
  <c r="K314" i="22"/>
  <c r="J314" i="22"/>
  <c r="I314" i="22"/>
  <c r="H314" i="22"/>
  <c r="G314" i="22"/>
  <c r="F314" i="22"/>
  <c r="F314" i="20"/>
  <c r="C314" i="20"/>
  <c r="B314" i="20"/>
  <c r="E314" i="22"/>
  <c r="D314" i="22"/>
  <c r="A315" i="22"/>
  <c r="V315" i="22" s="1"/>
  <c r="C314" i="22"/>
  <c r="D314" i="20"/>
  <c r="E314" i="20"/>
  <c r="A315" i="20"/>
  <c r="G316" i="29" l="1"/>
  <c r="F316" i="29"/>
  <c r="L316" i="29"/>
  <c r="D316" i="29"/>
  <c r="I316" i="29"/>
  <c r="A317" i="29"/>
  <c r="H316" i="29"/>
  <c r="O316" i="29"/>
  <c r="C316" i="29"/>
  <c r="B316" i="29"/>
  <c r="E316" i="29"/>
  <c r="N316" i="29"/>
  <c r="M316" i="29"/>
  <c r="K316" i="29"/>
  <c r="J316" i="29"/>
  <c r="R315" i="26"/>
  <c r="S315" i="26"/>
  <c r="T315" i="26"/>
  <c r="G317" i="28"/>
  <c r="F317" i="28"/>
  <c r="O317" i="28"/>
  <c r="A318" i="28"/>
  <c r="M317" i="28"/>
  <c r="E317" i="28"/>
  <c r="L317" i="28"/>
  <c r="D317" i="28"/>
  <c r="K317" i="28"/>
  <c r="C317" i="28"/>
  <c r="I317" i="28"/>
  <c r="H317" i="28"/>
  <c r="N317" i="28"/>
  <c r="J317" i="28"/>
  <c r="B317" i="28"/>
  <c r="P316" i="26"/>
  <c r="O316" i="26"/>
  <c r="N316" i="26"/>
  <c r="M316" i="26"/>
  <c r="L316" i="26"/>
  <c r="K316" i="26"/>
  <c r="J316" i="26"/>
  <c r="H316" i="26"/>
  <c r="I316" i="26"/>
  <c r="F316" i="26"/>
  <c r="Q316" i="26" s="1"/>
  <c r="G316" i="26"/>
  <c r="C316" i="26"/>
  <c r="B316" i="26"/>
  <c r="E316" i="26"/>
  <c r="D316" i="26"/>
  <c r="A317" i="26"/>
  <c r="P315" i="22"/>
  <c r="O315" i="22"/>
  <c r="M315" i="22"/>
  <c r="N315" i="22"/>
  <c r="L315" i="22"/>
  <c r="K315" i="22"/>
  <c r="J315" i="22"/>
  <c r="H315" i="22"/>
  <c r="I315" i="22"/>
  <c r="G315" i="22"/>
  <c r="F315" i="22"/>
  <c r="F315" i="20"/>
  <c r="B315" i="20"/>
  <c r="C315" i="20"/>
  <c r="D315" i="22"/>
  <c r="C315" i="22"/>
  <c r="A316" i="22"/>
  <c r="V316" i="22" s="1"/>
  <c r="E315" i="22"/>
  <c r="D315" i="20"/>
  <c r="E315" i="20"/>
  <c r="A316" i="20"/>
  <c r="G317" i="29" l="1"/>
  <c r="F317" i="29"/>
  <c r="R316" i="26"/>
  <c r="M317" i="29"/>
  <c r="E317" i="29"/>
  <c r="J317" i="29"/>
  <c r="B317" i="29"/>
  <c r="I317" i="29"/>
  <c r="A318" i="29"/>
  <c r="H317" i="29"/>
  <c r="D317" i="29"/>
  <c r="C317" i="29"/>
  <c r="K317" i="29"/>
  <c r="O317" i="29"/>
  <c r="N317" i="29"/>
  <c r="L317" i="29"/>
  <c r="T316" i="26"/>
  <c r="S316" i="26"/>
  <c r="F318" i="28"/>
  <c r="G318" i="28"/>
  <c r="K318" i="28"/>
  <c r="C318" i="28"/>
  <c r="I318" i="28"/>
  <c r="H318" i="28"/>
  <c r="O318" i="28"/>
  <c r="A319" i="28"/>
  <c r="M318" i="28"/>
  <c r="E318" i="28"/>
  <c r="L318" i="28"/>
  <c r="D318" i="28"/>
  <c r="J318" i="28"/>
  <c r="B318" i="28"/>
  <c r="N318" i="28"/>
  <c r="P317" i="26"/>
  <c r="O317" i="26"/>
  <c r="N317" i="26"/>
  <c r="M317" i="26"/>
  <c r="L317" i="26"/>
  <c r="K317" i="26"/>
  <c r="J317" i="26"/>
  <c r="I317" i="26"/>
  <c r="G317" i="26"/>
  <c r="H317" i="26"/>
  <c r="F317" i="26"/>
  <c r="Q317" i="26" s="1"/>
  <c r="A318" i="26"/>
  <c r="B317" i="26"/>
  <c r="D317" i="26"/>
  <c r="C317" i="26"/>
  <c r="E317" i="26"/>
  <c r="P316" i="22"/>
  <c r="O316" i="22"/>
  <c r="N316" i="22"/>
  <c r="M316" i="22"/>
  <c r="K316" i="22"/>
  <c r="L316" i="22"/>
  <c r="G316" i="22"/>
  <c r="J316" i="22"/>
  <c r="H316" i="22"/>
  <c r="I316" i="22"/>
  <c r="F316" i="22"/>
  <c r="F316" i="20"/>
  <c r="C316" i="20"/>
  <c r="B316" i="20"/>
  <c r="E316" i="22"/>
  <c r="D316" i="22"/>
  <c r="C316" i="22"/>
  <c r="A317" i="22"/>
  <c r="V317" i="22" s="1"/>
  <c r="D316" i="20"/>
  <c r="E316" i="20"/>
  <c r="A317" i="20"/>
  <c r="G318" i="29" l="1"/>
  <c r="F318" i="29"/>
  <c r="N318" i="29"/>
  <c r="K318" i="29"/>
  <c r="C318" i="29"/>
  <c r="J318" i="29"/>
  <c r="B318" i="29"/>
  <c r="I318" i="29"/>
  <c r="E318" i="29"/>
  <c r="D318" i="29"/>
  <c r="O318" i="29"/>
  <c r="M318" i="29"/>
  <c r="L318" i="29"/>
  <c r="H318" i="29"/>
  <c r="A319" i="29"/>
  <c r="S317" i="26"/>
  <c r="T317" i="26"/>
  <c r="R317" i="26"/>
  <c r="G319" i="28"/>
  <c r="F319" i="28"/>
  <c r="O319" i="28"/>
  <c r="A320" i="28"/>
  <c r="M319" i="28"/>
  <c r="E319" i="28"/>
  <c r="L319" i="28"/>
  <c r="D319" i="28"/>
  <c r="K319" i="28"/>
  <c r="C319" i="28"/>
  <c r="I319" i="28"/>
  <c r="H319" i="28"/>
  <c r="N319" i="28"/>
  <c r="J319" i="28"/>
  <c r="B319" i="28"/>
  <c r="P318" i="26"/>
  <c r="N318" i="26"/>
  <c r="L318" i="26"/>
  <c r="O318" i="26"/>
  <c r="M318" i="26"/>
  <c r="K318" i="26"/>
  <c r="J318" i="26"/>
  <c r="I318" i="26"/>
  <c r="H318" i="26"/>
  <c r="F318" i="26"/>
  <c r="Q318" i="26" s="1"/>
  <c r="G318" i="26"/>
  <c r="E318" i="26"/>
  <c r="A319" i="26"/>
  <c r="D318" i="26"/>
  <c r="C318" i="26"/>
  <c r="B318" i="26"/>
  <c r="P317" i="22"/>
  <c r="O317" i="22"/>
  <c r="M317" i="22"/>
  <c r="N317" i="22"/>
  <c r="K317" i="22"/>
  <c r="L317" i="22"/>
  <c r="J317" i="22"/>
  <c r="I317" i="22"/>
  <c r="H317" i="22"/>
  <c r="G317" i="22"/>
  <c r="F317" i="22"/>
  <c r="F317" i="20"/>
  <c r="C317" i="20"/>
  <c r="B317" i="20"/>
  <c r="A318" i="22"/>
  <c r="V318" i="22" s="1"/>
  <c r="C317" i="22"/>
  <c r="D317" i="22"/>
  <c r="E317" i="22"/>
  <c r="D317" i="20"/>
  <c r="E317" i="20"/>
  <c r="A318" i="20"/>
  <c r="G319" i="29" l="1"/>
  <c r="F319" i="29"/>
  <c r="R318" i="26"/>
  <c r="O319" i="29"/>
  <c r="L319" i="29"/>
  <c r="D319" i="29"/>
  <c r="K319" i="29"/>
  <c r="C319" i="29"/>
  <c r="J319" i="29"/>
  <c r="B319" i="29"/>
  <c r="E319" i="29"/>
  <c r="A320" i="29"/>
  <c r="N319" i="29"/>
  <c r="M319" i="29"/>
  <c r="I319" i="29"/>
  <c r="H319" i="29"/>
  <c r="T318" i="26"/>
  <c r="S318" i="26"/>
  <c r="G320" i="28"/>
  <c r="F320" i="28"/>
  <c r="K320" i="28"/>
  <c r="C320" i="28"/>
  <c r="I320" i="28"/>
  <c r="H320" i="28"/>
  <c r="O320" i="28"/>
  <c r="A321" i="28"/>
  <c r="M320" i="28"/>
  <c r="E320" i="28"/>
  <c r="L320" i="28"/>
  <c r="D320" i="28"/>
  <c r="B320" i="28"/>
  <c r="N320" i="28"/>
  <c r="J320" i="28"/>
  <c r="O319" i="26"/>
  <c r="N319" i="26"/>
  <c r="P319" i="26"/>
  <c r="M319" i="26"/>
  <c r="L319" i="26"/>
  <c r="K319" i="26"/>
  <c r="J319" i="26"/>
  <c r="I319" i="26"/>
  <c r="G319" i="26"/>
  <c r="H319" i="26"/>
  <c r="F319" i="26"/>
  <c r="Q319" i="26" s="1"/>
  <c r="E319" i="26"/>
  <c r="D319" i="26"/>
  <c r="B319" i="26"/>
  <c r="C319" i="26"/>
  <c r="A320" i="26"/>
  <c r="P318" i="22"/>
  <c r="O318" i="22"/>
  <c r="N318" i="22"/>
  <c r="M318" i="22"/>
  <c r="K318" i="22"/>
  <c r="L318" i="22"/>
  <c r="J318" i="22"/>
  <c r="I318" i="22"/>
  <c r="G318" i="22"/>
  <c r="F318" i="22"/>
  <c r="H318" i="22"/>
  <c r="F318" i="20"/>
  <c r="C318" i="20"/>
  <c r="B318" i="20"/>
  <c r="E318" i="22"/>
  <c r="A319" i="22"/>
  <c r="V319" i="22" s="1"/>
  <c r="D318" i="22"/>
  <c r="C318" i="22"/>
  <c r="D318" i="20"/>
  <c r="E318" i="20"/>
  <c r="A319" i="20"/>
  <c r="G320" i="29" l="1"/>
  <c r="F320" i="29"/>
  <c r="S319" i="26"/>
  <c r="A321" i="29"/>
  <c r="H320" i="29"/>
  <c r="M320" i="29"/>
  <c r="E320" i="29"/>
  <c r="L320" i="29"/>
  <c r="D320" i="29"/>
  <c r="K320" i="29"/>
  <c r="C320" i="29"/>
  <c r="I320" i="29"/>
  <c r="B320" i="29"/>
  <c r="O320" i="29"/>
  <c r="N320" i="29"/>
  <c r="J320" i="29"/>
  <c r="T319" i="26"/>
  <c r="R319" i="26"/>
  <c r="G321" i="28"/>
  <c r="F321" i="28"/>
  <c r="O321" i="28"/>
  <c r="A322" i="28"/>
  <c r="M321" i="28"/>
  <c r="E321" i="28"/>
  <c r="L321" i="28"/>
  <c r="D321" i="28"/>
  <c r="K321" i="28"/>
  <c r="C321" i="28"/>
  <c r="I321" i="28"/>
  <c r="H321" i="28"/>
  <c r="N321" i="28"/>
  <c r="J321" i="28"/>
  <c r="B321" i="28"/>
  <c r="P320" i="26"/>
  <c r="N320" i="26"/>
  <c r="M320" i="26"/>
  <c r="K320" i="26"/>
  <c r="O320" i="26"/>
  <c r="L320" i="26"/>
  <c r="I320" i="26"/>
  <c r="G320" i="26"/>
  <c r="J320" i="26"/>
  <c r="H320" i="26"/>
  <c r="F320" i="26"/>
  <c r="Q320" i="26" s="1"/>
  <c r="D320" i="26"/>
  <c r="C320" i="26"/>
  <c r="E320" i="26"/>
  <c r="A321" i="26"/>
  <c r="B320" i="26"/>
  <c r="P319" i="22"/>
  <c r="O319" i="22"/>
  <c r="N319" i="22"/>
  <c r="M319" i="22"/>
  <c r="L319" i="22"/>
  <c r="J319" i="22"/>
  <c r="K319" i="22"/>
  <c r="I319" i="22"/>
  <c r="H319" i="22"/>
  <c r="G319" i="22"/>
  <c r="F319" i="22"/>
  <c r="F319" i="20"/>
  <c r="C319" i="20"/>
  <c r="B319" i="20"/>
  <c r="D319" i="22"/>
  <c r="C319" i="22"/>
  <c r="A320" i="22"/>
  <c r="V320" i="22" s="1"/>
  <c r="E319" i="22"/>
  <c r="D319" i="20"/>
  <c r="E319" i="20"/>
  <c r="A320" i="20"/>
  <c r="G321" i="29" l="1"/>
  <c r="F321" i="29"/>
  <c r="I321" i="29"/>
  <c r="N321" i="29"/>
  <c r="M321" i="29"/>
  <c r="E321" i="29"/>
  <c r="L321" i="29"/>
  <c r="D321" i="29"/>
  <c r="H321" i="29"/>
  <c r="O321" i="29"/>
  <c r="K321" i="29"/>
  <c r="J321" i="29"/>
  <c r="C321" i="29"/>
  <c r="B321" i="29"/>
  <c r="A322" i="29"/>
  <c r="T320" i="26"/>
  <c r="S320" i="26"/>
  <c r="R320" i="26"/>
  <c r="G322" i="28"/>
  <c r="F322" i="28"/>
  <c r="K322" i="28"/>
  <c r="C322" i="28"/>
  <c r="I322" i="28"/>
  <c r="H322" i="28"/>
  <c r="O322" i="28"/>
  <c r="A323" i="28"/>
  <c r="M322" i="28"/>
  <c r="E322" i="28"/>
  <c r="L322" i="28"/>
  <c r="D322" i="28"/>
  <c r="N322" i="28"/>
  <c r="J322" i="28"/>
  <c r="B322" i="28"/>
  <c r="O321" i="26"/>
  <c r="P321" i="26"/>
  <c r="M321" i="26"/>
  <c r="N321" i="26"/>
  <c r="K321" i="26"/>
  <c r="L321" i="26"/>
  <c r="J321" i="26"/>
  <c r="S321" i="26" s="1"/>
  <c r="I321" i="26"/>
  <c r="G321" i="26"/>
  <c r="H321" i="26"/>
  <c r="F321" i="26"/>
  <c r="Q321" i="26" s="1"/>
  <c r="C321" i="26"/>
  <c r="A322" i="26"/>
  <c r="B321" i="26"/>
  <c r="E321" i="26"/>
  <c r="D321" i="26"/>
  <c r="P320" i="22"/>
  <c r="O320" i="22"/>
  <c r="M320" i="22"/>
  <c r="N320" i="22"/>
  <c r="K320" i="22"/>
  <c r="L320" i="22"/>
  <c r="I320" i="22"/>
  <c r="J320" i="22"/>
  <c r="H320" i="22"/>
  <c r="G320" i="22"/>
  <c r="F320" i="22"/>
  <c r="F320" i="20"/>
  <c r="C320" i="20"/>
  <c r="B320" i="20"/>
  <c r="E320" i="22"/>
  <c r="D320" i="22"/>
  <c r="A321" i="22"/>
  <c r="V321" i="22" s="1"/>
  <c r="C320" i="22"/>
  <c r="D320" i="20"/>
  <c r="E320" i="20"/>
  <c r="A321" i="20"/>
  <c r="G322" i="29" l="1"/>
  <c r="F322" i="29"/>
  <c r="J322" i="29"/>
  <c r="B322" i="29"/>
  <c r="O322" i="29"/>
  <c r="N322" i="29"/>
  <c r="M322" i="29"/>
  <c r="E322" i="29"/>
  <c r="I322" i="29"/>
  <c r="H322" i="29"/>
  <c r="A323" i="29"/>
  <c r="L322" i="29"/>
  <c r="K322" i="29"/>
  <c r="D322" i="29"/>
  <c r="C322" i="29"/>
  <c r="T321" i="26"/>
  <c r="R321" i="26"/>
  <c r="G323" i="28"/>
  <c r="F323" i="28"/>
  <c r="N323" i="28"/>
  <c r="A324" i="28"/>
  <c r="M323" i="28"/>
  <c r="L323" i="28"/>
  <c r="K323" i="28"/>
  <c r="I323" i="28"/>
  <c r="E323" i="28"/>
  <c r="D323" i="28"/>
  <c r="C323" i="28"/>
  <c r="J323" i="28"/>
  <c r="H323" i="28"/>
  <c r="B323" i="28"/>
  <c r="O323" i="28"/>
  <c r="P322" i="26"/>
  <c r="O322" i="26"/>
  <c r="N322" i="26"/>
  <c r="M322" i="26"/>
  <c r="L322" i="26"/>
  <c r="J322" i="26"/>
  <c r="K322" i="26"/>
  <c r="H322" i="26"/>
  <c r="I322" i="26"/>
  <c r="G322" i="26"/>
  <c r="F322" i="26"/>
  <c r="Q322" i="26" s="1"/>
  <c r="E322" i="26"/>
  <c r="A323" i="26"/>
  <c r="B322" i="26"/>
  <c r="D322" i="26"/>
  <c r="C322" i="26"/>
  <c r="P321" i="22"/>
  <c r="O321" i="22"/>
  <c r="M321" i="22"/>
  <c r="N321" i="22"/>
  <c r="L321" i="22"/>
  <c r="K321" i="22"/>
  <c r="H321" i="22"/>
  <c r="I321" i="22"/>
  <c r="G321" i="22"/>
  <c r="J321" i="22"/>
  <c r="F321" i="22"/>
  <c r="F321" i="20"/>
  <c r="C321" i="20"/>
  <c r="B321" i="20"/>
  <c r="A322" i="22"/>
  <c r="V322" i="22" s="1"/>
  <c r="C321" i="22"/>
  <c r="E321" i="22"/>
  <c r="D321" i="22"/>
  <c r="D321" i="20"/>
  <c r="E321" i="20"/>
  <c r="A322" i="20"/>
  <c r="G323" i="29" l="1"/>
  <c r="F323" i="29"/>
  <c r="R322" i="26"/>
  <c r="K323" i="29"/>
  <c r="C323" i="29"/>
  <c r="A324" i="29"/>
  <c r="H323" i="29"/>
  <c r="O323" i="29"/>
  <c r="N323" i="29"/>
  <c r="J323" i="29"/>
  <c r="I323" i="29"/>
  <c r="D323" i="29"/>
  <c r="B323" i="29"/>
  <c r="M323" i="29"/>
  <c r="L323" i="29"/>
  <c r="E323" i="29"/>
  <c r="S322" i="26"/>
  <c r="T322" i="26"/>
  <c r="G324" i="28"/>
  <c r="F324" i="28"/>
  <c r="J324" i="28"/>
  <c r="B324" i="28"/>
  <c r="I324" i="28"/>
  <c r="H324" i="28"/>
  <c r="O324" i="28"/>
  <c r="N324" i="28"/>
  <c r="A325" i="28"/>
  <c r="M324" i="28"/>
  <c r="E324" i="28"/>
  <c r="K324" i="28"/>
  <c r="D324" i="28"/>
  <c r="C324" i="28"/>
  <c r="L324" i="28"/>
  <c r="P323" i="26"/>
  <c r="O323" i="26"/>
  <c r="N323" i="26"/>
  <c r="M323" i="26"/>
  <c r="L323" i="26"/>
  <c r="J323" i="26"/>
  <c r="K323" i="26"/>
  <c r="H323" i="26"/>
  <c r="G323" i="26"/>
  <c r="I323" i="26"/>
  <c r="F323" i="26"/>
  <c r="Q323" i="26" s="1"/>
  <c r="E323" i="26"/>
  <c r="D323" i="26"/>
  <c r="C323" i="26"/>
  <c r="A324" i="26"/>
  <c r="B323" i="26"/>
  <c r="P322" i="22"/>
  <c r="O322" i="22"/>
  <c r="N322" i="22"/>
  <c r="M322" i="22"/>
  <c r="L322" i="22"/>
  <c r="K322" i="22"/>
  <c r="J322" i="22"/>
  <c r="I322" i="22"/>
  <c r="G322" i="22"/>
  <c r="H322" i="22"/>
  <c r="F322" i="22"/>
  <c r="F322" i="20"/>
  <c r="C322" i="20"/>
  <c r="B322" i="20"/>
  <c r="E322" i="22"/>
  <c r="D322" i="22"/>
  <c r="A323" i="22"/>
  <c r="V323" i="22" s="1"/>
  <c r="C322" i="22"/>
  <c r="D322" i="20"/>
  <c r="E322" i="20"/>
  <c r="A323" i="20"/>
  <c r="G324" i="29" l="1"/>
  <c r="F324" i="29"/>
  <c r="L324" i="29"/>
  <c r="K324" i="29"/>
  <c r="N324" i="29"/>
  <c r="D324" i="29"/>
  <c r="I324" i="29"/>
  <c r="H324" i="29"/>
  <c r="M324" i="29"/>
  <c r="J324" i="29"/>
  <c r="O324" i="29"/>
  <c r="E324" i="29"/>
  <c r="C324" i="29"/>
  <c r="B324" i="29"/>
  <c r="A325" i="29"/>
  <c r="S323" i="26"/>
  <c r="T323" i="26"/>
  <c r="R323" i="26"/>
  <c r="G325" i="28"/>
  <c r="F325" i="28"/>
  <c r="N325" i="28"/>
  <c r="A326" i="28"/>
  <c r="M325" i="28"/>
  <c r="E325" i="28"/>
  <c r="L325" i="28"/>
  <c r="D325" i="28"/>
  <c r="K325" i="28"/>
  <c r="C325" i="28"/>
  <c r="J325" i="28"/>
  <c r="B325" i="28"/>
  <c r="I325" i="28"/>
  <c r="O325" i="28"/>
  <c r="H325" i="28"/>
  <c r="P324" i="26"/>
  <c r="O324" i="26"/>
  <c r="N324" i="26"/>
  <c r="M324" i="26"/>
  <c r="K324" i="26"/>
  <c r="L324" i="26"/>
  <c r="J324" i="26"/>
  <c r="H324" i="26"/>
  <c r="I324" i="26"/>
  <c r="G324" i="26"/>
  <c r="F324" i="26"/>
  <c r="Q324" i="26" s="1"/>
  <c r="D324" i="26"/>
  <c r="C324" i="26"/>
  <c r="A325" i="26"/>
  <c r="B324" i="26"/>
  <c r="E324" i="26"/>
  <c r="P323" i="22"/>
  <c r="O323" i="22"/>
  <c r="N323" i="22"/>
  <c r="M323" i="22"/>
  <c r="L323" i="22"/>
  <c r="J323" i="22"/>
  <c r="K323" i="22"/>
  <c r="H323" i="22"/>
  <c r="I323" i="22"/>
  <c r="G323" i="22"/>
  <c r="F323" i="22"/>
  <c r="F323" i="20"/>
  <c r="C323" i="20"/>
  <c r="B323" i="20"/>
  <c r="D323" i="22"/>
  <c r="C323" i="22"/>
  <c r="A324" i="22"/>
  <c r="V324" i="22" s="1"/>
  <c r="E323" i="22"/>
  <c r="D323" i="20"/>
  <c r="E323" i="20"/>
  <c r="A324" i="20"/>
  <c r="G325" i="29" l="1"/>
  <c r="F325" i="29"/>
  <c r="R324" i="26"/>
  <c r="M325" i="29"/>
  <c r="E325" i="29"/>
  <c r="L325" i="29"/>
  <c r="D325" i="29"/>
  <c r="I325" i="29"/>
  <c r="A326" i="29"/>
  <c r="O325" i="29"/>
  <c r="C325" i="29"/>
  <c r="N325" i="29"/>
  <c r="B325" i="29"/>
  <c r="H325" i="29"/>
  <c r="K325" i="29"/>
  <c r="J325" i="29"/>
  <c r="S324" i="26"/>
  <c r="T324" i="26"/>
  <c r="G326" i="28"/>
  <c r="F326" i="28"/>
  <c r="J326" i="28"/>
  <c r="B326" i="28"/>
  <c r="I326" i="28"/>
  <c r="H326" i="28"/>
  <c r="O326" i="28"/>
  <c r="N326" i="28"/>
  <c r="A327" i="28"/>
  <c r="M326" i="28"/>
  <c r="E326" i="28"/>
  <c r="K326" i="28"/>
  <c r="C326" i="28"/>
  <c r="L326" i="28"/>
  <c r="D326" i="28"/>
  <c r="O325" i="26"/>
  <c r="N325" i="26"/>
  <c r="P325" i="26"/>
  <c r="M325" i="26"/>
  <c r="L325" i="26"/>
  <c r="J325" i="26"/>
  <c r="I325" i="26"/>
  <c r="G325" i="26"/>
  <c r="K325" i="26"/>
  <c r="H325" i="26"/>
  <c r="F325" i="26"/>
  <c r="Q325" i="26" s="1"/>
  <c r="C325" i="26"/>
  <c r="A326" i="26"/>
  <c r="B325" i="26"/>
  <c r="E325" i="26"/>
  <c r="D325" i="26"/>
  <c r="P324" i="22"/>
  <c r="O324" i="22"/>
  <c r="N324" i="22"/>
  <c r="M324" i="22"/>
  <c r="L324" i="22"/>
  <c r="K324" i="22"/>
  <c r="G324" i="22"/>
  <c r="H324" i="22"/>
  <c r="J324" i="22"/>
  <c r="I324" i="22"/>
  <c r="F324" i="22"/>
  <c r="F324" i="20"/>
  <c r="C324" i="20"/>
  <c r="B324" i="20"/>
  <c r="E324" i="22"/>
  <c r="D324" i="22"/>
  <c r="C324" i="22"/>
  <c r="A325" i="22"/>
  <c r="V325" i="22" s="1"/>
  <c r="D324" i="20"/>
  <c r="E324" i="20"/>
  <c r="A325" i="20"/>
  <c r="G326" i="29" l="1"/>
  <c r="F326" i="29"/>
  <c r="N326" i="29"/>
  <c r="M326" i="29"/>
  <c r="E326" i="29"/>
  <c r="A327" i="29"/>
  <c r="D326" i="29"/>
  <c r="L326" i="29"/>
  <c r="K326" i="29"/>
  <c r="J326" i="29"/>
  <c r="I326" i="29"/>
  <c r="O326" i="29"/>
  <c r="C326" i="29"/>
  <c r="B326" i="29"/>
  <c r="H326" i="29"/>
  <c r="R325" i="26"/>
  <c r="S325" i="26"/>
  <c r="T325" i="26"/>
  <c r="G327" i="28"/>
  <c r="F327" i="28"/>
  <c r="N327" i="28"/>
  <c r="A328" i="28"/>
  <c r="M327" i="28"/>
  <c r="E327" i="28"/>
  <c r="L327" i="28"/>
  <c r="D327" i="28"/>
  <c r="K327" i="28"/>
  <c r="C327" i="28"/>
  <c r="J327" i="28"/>
  <c r="B327" i="28"/>
  <c r="I327" i="28"/>
  <c r="O327" i="28"/>
  <c r="H327" i="28"/>
  <c r="P326" i="26"/>
  <c r="O326" i="26"/>
  <c r="L326" i="26"/>
  <c r="N326" i="26"/>
  <c r="M326" i="26"/>
  <c r="K326" i="26"/>
  <c r="J326" i="26"/>
  <c r="I326" i="26"/>
  <c r="H326" i="26"/>
  <c r="G326" i="26"/>
  <c r="F326" i="26"/>
  <c r="Q326" i="26" s="1"/>
  <c r="A327" i="26"/>
  <c r="B326" i="26"/>
  <c r="E326" i="26"/>
  <c r="D326" i="26"/>
  <c r="C326" i="26"/>
  <c r="P325" i="22"/>
  <c r="O325" i="22"/>
  <c r="M325" i="22"/>
  <c r="N325" i="22"/>
  <c r="K325" i="22"/>
  <c r="L325" i="22"/>
  <c r="H325" i="22"/>
  <c r="J325" i="22"/>
  <c r="I325" i="22"/>
  <c r="F325" i="22"/>
  <c r="G325" i="22"/>
  <c r="F325" i="20"/>
  <c r="C325" i="20"/>
  <c r="B325" i="20"/>
  <c r="A326" i="22"/>
  <c r="V326" i="22" s="1"/>
  <c r="C325" i="22"/>
  <c r="E325" i="22"/>
  <c r="D325" i="22"/>
  <c r="D325" i="20"/>
  <c r="E325" i="20"/>
  <c r="A326" i="20"/>
  <c r="G327" i="29" l="1"/>
  <c r="F327" i="29"/>
  <c r="R326" i="26"/>
  <c r="O327" i="29"/>
  <c r="N327" i="29"/>
  <c r="L327" i="29"/>
  <c r="B327" i="29"/>
  <c r="K327" i="29"/>
  <c r="I327" i="29"/>
  <c r="H327" i="29"/>
  <c r="E327" i="29"/>
  <c r="A328" i="29"/>
  <c r="D327" i="29"/>
  <c r="C327" i="29"/>
  <c r="M327" i="29"/>
  <c r="J327" i="29"/>
  <c r="S326" i="26"/>
  <c r="T326" i="26"/>
  <c r="F328" i="28"/>
  <c r="G328" i="28"/>
  <c r="J328" i="28"/>
  <c r="B328" i="28"/>
  <c r="I328" i="28"/>
  <c r="H328" i="28"/>
  <c r="O328" i="28"/>
  <c r="N328" i="28"/>
  <c r="A329" i="28"/>
  <c r="M328" i="28"/>
  <c r="E328" i="28"/>
  <c r="K328" i="28"/>
  <c r="C328" i="28"/>
  <c r="D328" i="28"/>
  <c r="L328" i="28"/>
  <c r="O327" i="26"/>
  <c r="N327" i="26"/>
  <c r="P327" i="26"/>
  <c r="M327" i="26"/>
  <c r="L327" i="26"/>
  <c r="K327" i="26"/>
  <c r="J327" i="26"/>
  <c r="I327" i="26"/>
  <c r="G327" i="26"/>
  <c r="H327" i="26"/>
  <c r="F327" i="26"/>
  <c r="Q327" i="26" s="1"/>
  <c r="E327" i="26"/>
  <c r="D327" i="26"/>
  <c r="A328" i="26"/>
  <c r="C327" i="26"/>
  <c r="B327" i="26"/>
  <c r="P326" i="22"/>
  <c r="O326" i="22"/>
  <c r="M326" i="22"/>
  <c r="N326" i="22"/>
  <c r="K326" i="22"/>
  <c r="L326" i="22"/>
  <c r="J326" i="22"/>
  <c r="I326" i="22"/>
  <c r="G326" i="22"/>
  <c r="F326" i="22"/>
  <c r="H326" i="22"/>
  <c r="F326" i="20"/>
  <c r="B326" i="20"/>
  <c r="C326" i="20"/>
  <c r="E326" i="22"/>
  <c r="D326" i="22"/>
  <c r="A327" i="22"/>
  <c r="V327" i="22" s="1"/>
  <c r="C326" i="22"/>
  <c r="D326" i="20"/>
  <c r="E326" i="20"/>
  <c r="A327" i="20"/>
  <c r="G328" i="29" l="1"/>
  <c r="F328" i="29"/>
  <c r="A329" i="29"/>
  <c r="H328" i="29"/>
  <c r="O328" i="29"/>
  <c r="J328" i="29"/>
  <c r="I328" i="29"/>
  <c r="E328" i="29"/>
  <c r="N328" i="29"/>
  <c r="D328" i="29"/>
  <c r="M328" i="29"/>
  <c r="C328" i="29"/>
  <c r="L328" i="29"/>
  <c r="B328" i="29"/>
  <c r="K328" i="29"/>
  <c r="S327" i="26"/>
  <c r="T327" i="26"/>
  <c r="R327" i="26"/>
  <c r="G329" i="28"/>
  <c r="F329" i="28"/>
  <c r="N329" i="28"/>
  <c r="A330" i="28"/>
  <c r="M329" i="28"/>
  <c r="E329" i="28"/>
  <c r="L329" i="28"/>
  <c r="D329" i="28"/>
  <c r="K329" i="28"/>
  <c r="C329" i="28"/>
  <c r="J329" i="28"/>
  <c r="B329" i="28"/>
  <c r="I329" i="28"/>
  <c r="O329" i="28"/>
  <c r="H329" i="28"/>
  <c r="P328" i="26"/>
  <c r="N328" i="26"/>
  <c r="O328" i="26"/>
  <c r="M328" i="26"/>
  <c r="L328" i="26"/>
  <c r="K328" i="26"/>
  <c r="J328" i="26"/>
  <c r="I328" i="26"/>
  <c r="G328" i="26"/>
  <c r="F328" i="26"/>
  <c r="Q328" i="26" s="1"/>
  <c r="H328" i="26"/>
  <c r="D328" i="26"/>
  <c r="C328" i="26"/>
  <c r="E328" i="26"/>
  <c r="B328" i="26"/>
  <c r="A329" i="26"/>
  <c r="O327" i="22"/>
  <c r="P327" i="22"/>
  <c r="N327" i="22"/>
  <c r="M327" i="22"/>
  <c r="L327" i="22"/>
  <c r="K327" i="22"/>
  <c r="J327" i="22"/>
  <c r="I327" i="22"/>
  <c r="H327" i="22"/>
  <c r="G327" i="22"/>
  <c r="F327" i="22"/>
  <c r="F327" i="20"/>
  <c r="C327" i="20"/>
  <c r="B327" i="20"/>
  <c r="D327" i="22"/>
  <c r="C327" i="22"/>
  <c r="A328" i="22"/>
  <c r="V328" i="22" s="1"/>
  <c r="E327" i="22"/>
  <c r="D327" i="20"/>
  <c r="E327" i="20"/>
  <c r="A328" i="20"/>
  <c r="G329" i="29" l="1"/>
  <c r="F329" i="29"/>
  <c r="I329" i="29"/>
  <c r="A330" i="29"/>
  <c r="H329" i="29"/>
  <c r="O329" i="29"/>
  <c r="E329" i="29"/>
  <c r="N329" i="29"/>
  <c r="D329" i="29"/>
  <c r="M329" i="29"/>
  <c r="C329" i="29"/>
  <c r="L329" i="29"/>
  <c r="B329" i="29"/>
  <c r="K329" i="29"/>
  <c r="J329" i="29"/>
  <c r="S328" i="26"/>
  <c r="T328" i="26"/>
  <c r="R328" i="26"/>
  <c r="G330" i="28"/>
  <c r="F330" i="28"/>
  <c r="J330" i="28"/>
  <c r="B330" i="28"/>
  <c r="I330" i="28"/>
  <c r="H330" i="28"/>
  <c r="O330" i="28"/>
  <c r="N330" i="28"/>
  <c r="A331" i="28"/>
  <c r="M330" i="28"/>
  <c r="E330" i="28"/>
  <c r="K330" i="28"/>
  <c r="C330" i="28"/>
  <c r="L330" i="28"/>
  <c r="D330" i="28"/>
  <c r="O329" i="26"/>
  <c r="P329" i="26"/>
  <c r="N329" i="26"/>
  <c r="M329" i="26"/>
  <c r="L329" i="26"/>
  <c r="K329" i="26"/>
  <c r="J329" i="26"/>
  <c r="S329" i="26" s="1"/>
  <c r="I329" i="26"/>
  <c r="F329" i="26"/>
  <c r="Q329" i="26" s="1"/>
  <c r="H329" i="26"/>
  <c r="G329" i="26"/>
  <c r="R329" i="26" s="1"/>
  <c r="C329" i="26"/>
  <c r="A330" i="26"/>
  <c r="B329" i="26"/>
  <c r="E329" i="26"/>
  <c r="D329" i="26"/>
  <c r="P328" i="22"/>
  <c r="O328" i="22"/>
  <c r="M328" i="22"/>
  <c r="N328" i="22"/>
  <c r="L328" i="22"/>
  <c r="K328" i="22"/>
  <c r="J328" i="22"/>
  <c r="I328" i="22"/>
  <c r="H328" i="22"/>
  <c r="F328" i="22"/>
  <c r="G328" i="22"/>
  <c r="F328" i="20"/>
  <c r="C328" i="20"/>
  <c r="B328" i="20"/>
  <c r="E328" i="22"/>
  <c r="D328" i="22"/>
  <c r="C328" i="22"/>
  <c r="A329" i="22"/>
  <c r="V329" i="22" s="1"/>
  <c r="D328" i="20"/>
  <c r="E328" i="20"/>
  <c r="A329" i="20"/>
  <c r="G330" i="29" l="1"/>
  <c r="F330" i="29"/>
  <c r="A331" i="29"/>
  <c r="N330" i="29"/>
  <c r="M330" i="29"/>
  <c r="K330" i="29"/>
  <c r="J330" i="29"/>
  <c r="B330" i="29"/>
  <c r="I330" i="29"/>
  <c r="O330" i="29"/>
  <c r="L330" i="29"/>
  <c r="H330" i="29"/>
  <c r="E330" i="29"/>
  <c r="D330" i="29"/>
  <c r="C330" i="29"/>
  <c r="T329" i="26"/>
  <c r="F331" i="28"/>
  <c r="G331" i="28"/>
  <c r="N331" i="28"/>
  <c r="A332" i="28"/>
  <c r="M331" i="28"/>
  <c r="E331" i="28"/>
  <c r="L331" i="28"/>
  <c r="D331" i="28"/>
  <c r="K331" i="28"/>
  <c r="C331" i="28"/>
  <c r="J331" i="28"/>
  <c r="B331" i="28"/>
  <c r="I331" i="28"/>
  <c r="O331" i="28"/>
  <c r="H331" i="28"/>
  <c r="P330" i="26"/>
  <c r="N330" i="26"/>
  <c r="O330" i="26"/>
  <c r="L330" i="26"/>
  <c r="J330" i="26"/>
  <c r="K330" i="26"/>
  <c r="M330" i="26"/>
  <c r="H330" i="26"/>
  <c r="I330" i="26"/>
  <c r="F330" i="26"/>
  <c r="Q330" i="26" s="1"/>
  <c r="G330" i="26"/>
  <c r="E330" i="26"/>
  <c r="A331" i="26"/>
  <c r="B330" i="26"/>
  <c r="D330" i="26"/>
  <c r="C330" i="26"/>
  <c r="P329" i="22"/>
  <c r="O329" i="22"/>
  <c r="N329" i="22"/>
  <c r="M329" i="22"/>
  <c r="L329" i="22"/>
  <c r="K329" i="22"/>
  <c r="J329" i="22"/>
  <c r="H329" i="22"/>
  <c r="I329" i="22"/>
  <c r="F329" i="22"/>
  <c r="G329" i="22"/>
  <c r="F329" i="20"/>
  <c r="C329" i="20"/>
  <c r="B329" i="20"/>
  <c r="A330" i="22"/>
  <c r="V330" i="22" s="1"/>
  <c r="D329" i="22"/>
  <c r="C329" i="22"/>
  <c r="E329" i="22"/>
  <c r="D329" i="20"/>
  <c r="E329" i="20"/>
  <c r="A330" i="20"/>
  <c r="G331" i="29" l="1"/>
  <c r="F331" i="29"/>
  <c r="I331" i="29"/>
  <c r="A332" i="29"/>
  <c r="H331" i="29"/>
  <c r="O331" i="29"/>
  <c r="N331" i="29"/>
  <c r="M331" i="29"/>
  <c r="E331" i="29"/>
  <c r="L331" i="29"/>
  <c r="D331" i="29"/>
  <c r="K331" i="29"/>
  <c r="C331" i="29"/>
  <c r="J331" i="29"/>
  <c r="B331" i="29"/>
  <c r="T330" i="26"/>
  <c r="S330" i="26"/>
  <c r="R330" i="26"/>
  <c r="G332" i="28"/>
  <c r="F332" i="28"/>
  <c r="J332" i="28"/>
  <c r="B332" i="28"/>
  <c r="I332" i="28"/>
  <c r="H332" i="28"/>
  <c r="O332" i="28"/>
  <c r="N332" i="28"/>
  <c r="A333" i="28"/>
  <c r="M332" i="28"/>
  <c r="E332" i="28"/>
  <c r="K332" i="28"/>
  <c r="C332" i="28"/>
  <c r="D332" i="28"/>
  <c r="L332" i="28"/>
  <c r="P331" i="26"/>
  <c r="O331" i="26"/>
  <c r="N331" i="26"/>
  <c r="M331" i="26"/>
  <c r="L331" i="26"/>
  <c r="J331" i="26"/>
  <c r="K331" i="26"/>
  <c r="H331" i="26"/>
  <c r="I331" i="26"/>
  <c r="G331" i="26"/>
  <c r="F331" i="26"/>
  <c r="Q331" i="26" s="1"/>
  <c r="E331" i="26"/>
  <c r="D331" i="26"/>
  <c r="C331" i="26"/>
  <c r="A332" i="26"/>
  <c r="B331" i="26"/>
  <c r="P330" i="22"/>
  <c r="O330" i="22"/>
  <c r="N330" i="22"/>
  <c r="M330" i="22"/>
  <c r="L330" i="22"/>
  <c r="K330" i="22"/>
  <c r="J330" i="22"/>
  <c r="H330" i="22"/>
  <c r="I330" i="22"/>
  <c r="F330" i="22"/>
  <c r="G330" i="22"/>
  <c r="F330" i="20"/>
  <c r="B330" i="20"/>
  <c r="C330" i="20"/>
  <c r="E330" i="22"/>
  <c r="A331" i="22"/>
  <c r="V331" i="22" s="1"/>
  <c r="C330" i="22"/>
  <c r="D330" i="22"/>
  <c r="D330" i="20"/>
  <c r="E330" i="20"/>
  <c r="A331" i="20"/>
  <c r="G332" i="29" l="1"/>
  <c r="F332" i="29"/>
  <c r="J332" i="29"/>
  <c r="B332" i="29"/>
  <c r="I332" i="29"/>
  <c r="A333" i="29"/>
  <c r="H332" i="29"/>
  <c r="O332" i="29"/>
  <c r="N332" i="29"/>
  <c r="M332" i="29"/>
  <c r="E332" i="29"/>
  <c r="L332" i="29"/>
  <c r="D332" i="29"/>
  <c r="K332" i="29"/>
  <c r="C332" i="29"/>
  <c r="S331" i="26"/>
  <c r="T331" i="26"/>
  <c r="R331" i="26"/>
  <c r="G333" i="28"/>
  <c r="F333" i="28"/>
  <c r="N333" i="28"/>
  <c r="A334" i="28"/>
  <c r="M333" i="28"/>
  <c r="E333" i="28"/>
  <c r="L333" i="28"/>
  <c r="D333" i="28"/>
  <c r="K333" i="28"/>
  <c r="C333" i="28"/>
  <c r="J333" i="28"/>
  <c r="B333" i="28"/>
  <c r="I333" i="28"/>
  <c r="O333" i="28"/>
  <c r="H333" i="28"/>
  <c r="P332" i="26"/>
  <c r="O332" i="26"/>
  <c r="M332" i="26"/>
  <c r="N332" i="26"/>
  <c r="L332" i="26"/>
  <c r="K332" i="26"/>
  <c r="J332" i="26"/>
  <c r="H332" i="26"/>
  <c r="I332" i="26"/>
  <c r="G332" i="26"/>
  <c r="R332" i="26" s="1"/>
  <c r="F332" i="26"/>
  <c r="Q332" i="26" s="1"/>
  <c r="D332" i="26"/>
  <c r="C332" i="26"/>
  <c r="A333" i="26"/>
  <c r="B332" i="26"/>
  <c r="E332" i="26"/>
  <c r="P331" i="22"/>
  <c r="O331" i="22"/>
  <c r="N331" i="22"/>
  <c r="M331" i="22"/>
  <c r="L331" i="22"/>
  <c r="K331" i="22"/>
  <c r="J331" i="22"/>
  <c r="H331" i="22"/>
  <c r="I331" i="22"/>
  <c r="G331" i="22"/>
  <c r="F331" i="22"/>
  <c r="F331" i="20"/>
  <c r="B331" i="20"/>
  <c r="C331" i="20"/>
  <c r="D331" i="22"/>
  <c r="C331" i="22"/>
  <c r="A332" i="22"/>
  <c r="V332" i="22" s="1"/>
  <c r="E331" i="22"/>
  <c r="D331" i="20"/>
  <c r="E331" i="20"/>
  <c r="A332" i="20"/>
  <c r="G333" i="29" l="1"/>
  <c r="F333" i="29"/>
  <c r="K333" i="29"/>
  <c r="C333" i="29"/>
  <c r="J333" i="29"/>
  <c r="B333" i="29"/>
  <c r="I333" i="29"/>
  <c r="A334" i="29"/>
  <c r="H333" i="29"/>
  <c r="O333" i="29"/>
  <c r="N333" i="29"/>
  <c r="M333" i="29"/>
  <c r="E333" i="29"/>
  <c r="L333" i="29"/>
  <c r="D333" i="29"/>
  <c r="S332" i="26"/>
  <c r="T332" i="26"/>
  <c r="G334" i="28"/>
  <c r="F334" i="28"/>
  <c r="J334" i="28"/>
  <c r="B334" i="28"/>
  <c r="I334" i="28"/>
  <c r="H334" i="28"/>
  <c r="O334" i="28"/>
  <c r="N334" i="28"/>
  <c r="A335" i="28"/>
  <c r="M334" i="28"/>
  <c r="E334" i="28"/>
  <c r="K334" i="28"/>
  <c r="C334" i="28"/>
  <c r="L334" i="28"/>
  <c r="D334" i="28"/>
  <c r="P333" i="26"/>
  <c r="O333" i="26"/>
  <c r="M333" i="26"/>
  <c r="N333" i="26"/>
  <c r="L333" i="26"/>
  <c r="K333" i="26"/>
  <c r="J333" i="26"/>
  <c r="S333" i="26" s="1"/>
  <c r="I333" i="26"/>
  <c r="G333" i="26"/>
  <c r="H333" i="26"/>
  <c r="F333" i="26"/>
  <c r="Q333" i="26" s="1"/>
  <c r="E333" i="26"/>
  <c r="D333" i="26"/>
  <c r="C333" i="26"/>
  <c r="A334" i="26"/>
  <c r="B333" i="26"/>
  <c r="P332" i="22"/>
  <c r="N332" i="22"/>
  <c r="O332" i="22"/>
  <c r="M332" i="22"/>
  <c r="L332" i="22"/>
  <c r="K332" i="22"/>
  <c r="G332" i="22"/>
  <c r="J332" i="22"/>
  <c r="H332" i="22"/>
  <c r="I332" i="22"/>
  <c r="F332" i="22"/>
  <c r="F332" i="20"/>
  <c r="C332" i="20"/>
  <c r="B332" i="20"/>
  <c r="E332" i="22"/>
  <c r="D332" i="22"/>
  <c r="A333" i="22"/>
  <c r="V333" i="22" s="1"/>
  <c r="C332" i="22"/>
  <c r="D332" i="20"/>
  <c r="E332" i="20"/>
  <c r="A333" i="20"/>
  <c r="G334" i="29" l="1"/>
  <c r="F334" i="29"/>
  <c r="L334" i="29"/>
  <c r="D334" i="29"/>
  <c r="K334" i="29"/>
  <c r="C334" i="29"/>
  <c r="J334" i="29"/>
  <c r="B334" i="29"/>
  <c r="I334" i="29"/>
  <c r="A335" i="29"/>
  <c r="H334" i="29"/>
  <c r="O334" i="29"/>
  <c r="N334" i="29"/>
  <c r="M334" i="29"/>
  <c r="E334" i="29"/>
  <c r="T333" i="26"/>
  <c r="R333" i="26"/>
  <c r="F335" i="28"/>
  <c r="G335" i="28"/>
  <c r="N335" i="28"/>
  <c r="A336" i="28"/>
  <c r="M335" i="28"/>
  <c r="E335" i="28"/>
  <c r="L335" i="28"/>
  <c r="D335" i="28"/>
  <c r="K335" i="28"/>
  <c r="C335" i="28"/>
  <c r="J335" i="28"/>
  <c r="B335" i="28"/>
  <c r="I335" i="28"/>
  <c r="O335" i="28"/>
  <c r="H335" i="28"/>
  <c r="P334" i="26"/>
  <c r="O334" i="26"/>
  <c r="N334" i="26"/>
  <c r="L334" i="26"/>
  <c r="M334" i="26"/>
  <c r="K334" i="26"/>
  <c r="J334" i="26"/>
  <c r="I334" i="26"/>
  <c r="G334" i="26"/>
  <c r="F334" i="26"/>
  <c r="Q334" i="26" s="1"/>
  <c r="H334" i="26"/>
  <c r="D334" i="26"/>
  <c r="C334" i="26"/>
  <c r="A335" i="26"/>
  <c r="B334" i="26"/>
  <c r="E334" i="26"/>
  <c r="P333" i="22"/>
  <c r="O333" i="22"/>
  <c r="N333" i="22"/>
  <c r="M333" i="22"/>
  <c r="K333" i="22"/>
  <c r="L333" i="22"/>
  <c r="J333" i="22"/>
  <c r="I333" i="22"/>
  <c r="G333" i="22"/>
  <c r="F333" i="22"/>
  <c r="H333" i="22"/>
  <c r="F333" i="20"/>
  <c r="C333" i="20"/>
  <c r="B333" i="20"/>
  <c r="A334" i="22"/>
  <c r="V334" i="22" s="1"/>
  <c r="D333" i="22"/>
  <c r="C333" i="22"/>
  <c r="E333" i="22"/>
  <c r="D333" i="20"/>
  <c r="E333" i="20"/>
  <c r="A334" i="20"/>
  <c r="G335" i="29" l="1"/>
  <c r="F335" i="29"/>
  <c r="M335" i="29"/>
  <c r="E335" i="29"/>
  <c r="L335" i="29"/>
  <c r="D335" i="29"/>
  <c r="K335" i="29"/>
  <c r="C335" i="29"/>
  <c r="J335" i="29"/>
  <c r="B335" i="29"/>
  <c r="I335" i="29"/>
  <c r="A336" i="29"/>
  <c r="H335" i="29"/>
  <c r="O335" i="29"/>
  <c r="N335" i="29"/>
  <c r="T334" i="26"/>
  <c r="S334" i="26"/>
  <c r="R334" i="26"/>
  <c r="G336" i="28"/>
  <c r="F336" i="28"/>
  <c r="J336" i="28"/>
  <c r="B336" i="28"/>
  <c r="I336" i="28"/>
  <c r="H336" i="28"/>
  <c r="O336" i="28"/>
  <c r="N336" i="28"/>
  <c r="A337" i="28"/>
  <c r="M336" i="28"/>
  <c r="E336" i="28"/>
  <c r="K336" i="28"/>
  <c r="C336" i="28"/>
  <c r="L336" i="28"/>
  <c r="D336" i="28"/>
  <c r="O335" i="26"/>
  <c r="N335" i="26"/>
  <c r="M335" i="26"/>
  <c r="L335" i="26"/>
  <c r="P335" i="26"/>
  <c r="K335" i="26"/>
  <c r="J335" i="26"/>
  <c r="I335" i="26"/>
  <c r="G335" i="26"/>
  <c r="H335" i="26"/>
  <c r="F335" i="26"/>
  <c r="Q335" i="26" s="1"/>
  <c r="C335" i="26"/>
  <c r="A336" i="26"/>
  <c r="B335" i="26"/>
  <c r="E335" i="26"/>
  <c r="D335" i="26"/>
  <c r="P334" i="22"/>
  <c r="O334" i="22"/>
  <c r="N334" i="22"/>
  <c r="K334" i="22"/>
  <c r="M334" i="22"/>
  <c r="L334" i="22"/>
  <c r="J334" i="22"/>
  <c r="I334" i="22"/>
  <c r="G334" i="22"/>
  <c r="H334" i="22"/>
  <c r="F334" i="22"/>
  <c r="F334" i="20"/>
  <c r="B334" i="20"/>
  <c r="C334" i="20"/>
  <c r="E334" i="22"/>
  <c r="D334" i="22"/>
  <c r="C334" i="22"/>
  <c r="A335" i="22"/>
  <c r="V335" i="22" s="1"/>
  <c r="D334" i="20"/>
  <c r="E334" i="20"/>
  <c r="A335" i="20"/>
  <c r="G336" i="29" l="1"/>
  <c r="F336" i="29"/>
  <c r="S335" i="26"/>
  <c r="N336" i="29"/>
  <c r="M336" i="29"/>
  <c r="E336" i="29"/>
  <c r="L336" i="29"/>
  <c r="D336" i="29"/>
  <c r="K336" i="29"/>
  <c r="C336" i="29"/>
  <c r="J336" i="29"/>
  <c r="B336" i="29"/>
  <c r="I336" i="29"/>
  <c r="A337" i="29"/>
  <c r="H336" i="29"/>
  <c r="O336" i="29"/>
  <c r="R335" i="26"/>
  <c r="T335" i="26"/>
  <c r="G337" i="28"/>
  <c r="F337" i="28"/>
  <c r="N337" i="28"/>
  <c r="A338" i="28"/>
  <c r="M337" i="28"/>
  <c r="E337" i="28"/>
  <c r="L337" i="28"/>
  <c r="D337" i="28"/>
  <c r="K337" i="28"/>
  <c r="C337" i="28"/>
  <c r="J337" i="28"/>
  <c r="B337" i="28"/>
  <c r="I337" i="28"/>
  <c r="O337" i="28"/>
  <c r="H337" i="28"/>
  <c r="P336" i="26"/>
  <c r="O336" i="26"/>
  <c r="N336" i="26"/>
  <c r="M336" i="26"/>
  <c r="K336" i="26"/>
  <c r="L336" i="26"/>
  <c r="J336" i="26"/>
  <c r="S336" i="26" s="1"/>
  <c r="I336" i="26"/>
  <c r="G336" i="26"/>
  <c r="F336" i="26"/>
  <c r="Q336" i="26" s="1"/>
  <c r="H336" i="26"/>
  <c r="A337" i="26"/>
  <c r="B336" i="26"/>
  <c r="E336" i="26"/>
  <c r="D336" i="26"/>
  <c r="C336" i="26"/>
  <c r="P335" i="22"/>
  <c r="O335" i="22"/>
  <c r="N335" i="22"/>
  <c r="M335" i="22"/>
  <c r="L335" i="22"/>
  <c r="J335" i="22"/>
  <c r="K335" i="22"/>
  <c r="I335" i="22"/>
  <c r="H335" i="22"/>
  <c r="G335" i="22"/>
  <c r="F335" i="22"/>
  <c r="F335" i="20"/>
  <c r="C335" i="20"/>
  <c r="B335" i="20"/>
  <c r="D335" i="22"/>
  <c r="C335" i="22"/>
  <c r="A336" i="22"/>
  <c r="V336" i="22" s="1"/>
  <c r="E335" i="22"/>
  <c r="D335" i="20"/>
  <c r="E335" i="20"/>
  <c r="A336" i="20"/>
  <c r="G337" i="29" l="1"/>
  <c r="F337" i="29"/>
  <c r="O337" i="29"/>
  <c r="N337" i="29"/>
  <c r="M337" i="29"/>
  <c r="E337" i="29"/>
  <c r="L337" i="29"/>
  <c r="D337" i="29"/>
  <c r="K337" i="29"/>
  <c r="C337" i="29"/>
  <c r="J337" i="29"/>
  <c r="B337" i="29"/>
  <c r="I337" i="29"/>
  <c r="A338" i="29"/>
  <c r="H337" i="29"/>
  <c r="T336" i="26"/>
  <c r="R336" i="26"/>
  <c r="G338" i="28"/>
  <c r="F338" i="28"/>
  <c r="J338" i="28"/>
  <c r="B338" i="28"/>
  <c r="I338" i="28"/>
  <c r="H338" i="28"/>
  <c r="O338" i="28"/>
  <c r="N338" i="28"/>
  <c r="A339" i="28"/>
  <c r="M338" i="28"/>
  <c r="E338" i="28"/>
  <c r="K338" i="28"/>
  <c r="C338" i="28"/>
  <c r="L338" i="28"/>
  <c r="D338" i="28"/>
  <c r="P337" i="26"/>
  <c r="O337" i="26"/>
  <c r="N337" i="26"/>
  <c r="M337" i="26"/>
  <c r="K337" i="26"/>
  <c r="J337" i="26"/>
  <c r="L337" i="26"/>
  <c r="I337" i="26"/>
  <c r="H337" i="26"/>
  <c r="G337" i="26"/>
  <c r="F337" i="26"/>
  <c r="Q337" i="26" s="1"/>
  <c r="E337" i="26"/>
  <c r="D337" i="26"/>
  <c r="A338" i="26"/>
  <c r="C337" i="26"/>
  <c r="B337" i="26"/>
  <c r="O336" i="22"/>
  <c r="P336" i="22"/>
  <c r="N336" i="22"/>
  <c r="M336" i="22"/>
  <c r="L336" i="22"/>
  <c r="I336" i="22"/>
  <c r="K336" i="22"/>
  <c r="J336" i="22"/>
  <c r="H336" i="22"/>
  <c r="G336" i="22"/>
  <c r="F336" i="22"/>
  <c r="F336" i="20"/>
  <c r="C336" i="20"/>
  <c r="B336" i="20"/>
  <c r="E336" i="22"/>
  <c r="D336" i="22"/>
  <c r="A337" i="22"/>
  <c r="V337" i="22" s="1"/>
  <c r="C336" i="22"/>
  <c r="D336" i="20"/>
  <c r="E336" i="20"/>
  <c r="A337" i="20"/>
  <c r="G338" i="29" l="1"/>
  <c r="F338" i="29"/>
  <c r="A339" i="29"/>
  <c r="H338" i="29"/>
  <c r="O338" i="29"/>
  <c r="N338" i="29"/>
  <c r="M338" i="29"/>
  <c r="E338" i="29"/>
  <c r="L338" i="29"/>
  <c r="D338" i="29"/>
  <c r="K338" i="29"/>
  <c r="C338" i="29"/>
  <c r="J338" i="29"/>
  <c r="B338" i="29"/>
  <c r="I338" i="29"/>
  <c r="T337" i="26"/>
  <c r="S337" i="26"/>
  <c r="R337" i="26"/>
  <c r="G339" i="28"/>
  <c r="F339" i="28"/>
  <c r="N339" i="28"/>
  <c r="A340" i="28"/>
  <c r="M339" i="28"/>
  <c r="E339" i="28"/>
  <c r="L339" i="28"/>
  <c r="D339" i="28"/>
  <c r="K339" i="28"/>
  <c r="C339" i="28"/>
  <c r="J339" i="28"/>
  <c r="B339" i="28"/>
  <c r="I339" i="28"/>
  <c r="O339" i="28"/>
  <c r="H339" i="28"/>
  <c r="P338" i="26"/>
  <c r="O338" i="26"/>
  <c r="N338" i="26"/>
  <c r="L338" i="26"/>
  <c r="M338" i="26"/>
  <c r="J338" i="26"/>
  <c r="H338" i="26"/>
  <c r="K338" i="26"/>
  <c r="I338" i="26"/>
  <c r="G338" i="26"/>
  <c r="F338" i="26"/>
  <c r="Q338" i="26" s="1"/>
  <c r="D338" i="26"/>
  <c r="C338" i="26"/>
  <c r="E338" i="26"/>
  <c r="B338" i="26"/>
  <c r="A339" i="26"/>
  <c r="O337" i="22"/>
  <c r="P337" i="22"/>
  <c r="M337" i="22"/>
  <c r="N337" i="22"/>
  <c r="K337" i="22"/>
  <c r="L337" i="22"/>
  <c r="H337" i="22"/>
  <c r="I337" i="22"/>
  <c r="J337" i="22"/>
  <c r="G337" i="22"/>
  <c r="F337" i="22"/>
  <c r="F337" i="20"/>
  <c r="C337" i="20"/>
  <c r="B337" i="20"/>
  <c r="A338" i="22"/>
  <c r="V338" i="22" s="1"/>
  <c r="D337" i="22"/>
  <c r="C337" i="22"/>
  <c r="E337" i="22"/>
  <c r="D337" i="20"/>
  <c r="E337" i="20"/>
  <c r="A338" i="20"/>
  <c r="G339" i="29" l="1"/>
  <c r="F339" i="29"/>
  <c r="R338" i="26"/>
  <c r="I339" i="29"/>
  <c r="A340" i="29"/>
  <c r="H339" i="29"/>
  <c r="O339" i="29"/>
  <c r="N339" i="29"/>
  <c r="M339" i="29"/>
  <c r="E339" i="29"/>
  <c r="L339" i="29"/>
  <c r="D339" i="29"/>
  <c r="K339" i="29"/>
  <c r="C339" i="29"/>
  <c r="J339" i="29"/>
  <c r="B339" i="29"/>
  <c r="S338" i="26"/>
  <c r="T338" i="26"/>
  <c r="G340" i="28"/>
  <c r="F340" i="28"/>
  <c r="J340" i="28"/>
  <c r="B340" i="28"/>
  <c r="I340" i="28"/>
  <c r="H340" i="28"/>
  <c r="O340" i="28"/>
  <c r="N340" i="28"/>
  <c r="A341" i="28"/>
  <c r="M340" i="28"/>
  <c r="E340" i="28"/>
  <c r="K340" i="28"/>
  <c r="C340" i="28"/>
  <c r="L340" i="28"/>
  <c r="D340" i="28"/>
  <c r="P339" i="26"/>
  <c r="O339" i="26"/>
  <c r="N339" i="26"/>
  <c r="M339" i="26"/>
  <c r="K339" i="26"/>
  <c r="J339" i="26"/>
  <c r="L339" i="26"/>
  <c r="H339" i="26"/>
  <c r="I339" i="26"/>
  <c r="G339" i="26"/>
  <c r="F339" i="26"/>
  <c r="Q339" i="26" s="1"/>
  <c r="C339" i="26"/>
  <c r="A340" i="26"/>
  <c r="B339" i="26"/>
  <c r="E339" i="26"/>
  <c r="D339" i="26"/>
  <c r="O338" i="22"/>
  <c r="P338" i="22"/>
  <c r="N338" i="22"/>
  <c r="M338" i="22"/>
  <c r="L338" i="22"/>
  <c r="K338" i="22"/>
  <c r="H338" i="22"/>
  <c r="J338" i="22"/>
  <c r="I338" i="22"/>
  <c r="G338" i="22"/>
  <c r="F338" i="22"/>
  <c r="F338" i="20"/>
  <c r="C338" i="20"/>
  <c r="B338" i="20"/>
  <c r="E338" i="22"/>
  <c r="A339" i="22"/>
  <c r="V339" i="22" s="1"/>
  <c r="C338" i="22"/>
  <c r="D338" i="22"/>
  <c r="D338" i="20"/>
  <c r="E338" i="20"/>
  <c r="A339" i="20"/>
  <c r="G340" i="29" l="1"/>
  <c r="F340" i="29"/>
  <c r="J340" i="29"/>
  <c r="B340" i="29"/>
  <c r="I340" i="29"/>
  <c r="A341" i="29"/>
  <c r="H340" i="29"/>
  <c r="O340" i="29"/>
  <c r="N340" i="29"/>
  <c r="M340" i="29"/>
  <c r="E340" i="29"/>
  <c r="L340" i="29"/>
  <c r="D340" i="29"/>
  <c r="K340" i="29"/>
  <c r="C340" i="29"/>
  <c r="S339" i="26"/>
  <c r="T339" i="26"/>
  <c r="R339" i="26"/>
  <c r="G341" i="28"/>
  <c r="F341" i="28"/>
  <c r="N341" i="28"/>
  <c r="A342" i="28"/>
  <c r="M341" i="28"/>
  <c r="E341" i="28"/>
  <c r="L341" i="28"/>
  <c r="D341" i="28"/>
  <c r="K341" i="28"/>
  <c r="C341" i="28"/>
  <c r="J341" i="28"/>
  <c r="B341" i="28"/>
  <c r="I341" i="28"/>
  <c r="O341" i="28"/>
  <c r="H341" i="28"/>
  <c r="P340" i="26"/>
  <c r="N340" i="26"/>
  <c r="O340" i="26"/>
  <c r="M340" i="26"/>
  <c r="L340" i="26"/>
  <c r="K340" i="26"/>
  <c r="J340" i="26"/>
  <c r="H340" i="26"/>
  <c r="I340" i="26"/>
  <c r="G340" i="26"/>
  <c r="F340" i="26"/>
  <c r="Q340" i="26" s="1"/>
  <c r="E340" i="26"/>
  <c r="A341" i="26"/>
  <c r="B340" i="26"/>
  <c r="D340" i="26"/>
  <c r="C340" i="26"/>
  <c r="P339" i="22"/>
  <c r="O339" i="22"/>
  <c r="M339" i="22"/>
  <c r="N339" i="22"/>
  <c r="L339" i="22"/>
  <c r="K339" i="22"/>
  <c r="J339" i="22"/>
  <c r="H339" i="22"/>
  <c r="I339" i="22"/>
  <c r="G339" i="22"/>
  <c r="F339" i="22"/>
  <c r="F339" i="20"/>
  <c r="B339" i="20"/>
  <c r="C339" i="20"/>
  <c r="D339" i="22"/>
  <c r="C339" i="22"/>
  <c r="A340" i="22"/>
  <c r="V340" i="22" s="1"/>
  <c r="E339" i="22"/>
  <c r="D339" i="20"/>
  <c r="E339" i="20"/>
  <c r="A340" i="20"/>
  <c r="G341" i="29" l="1"/>
  <c r="F341" i="29"/>
  <c r="K341" i="29"/>
  <c r="C341" i="29"/>
  <c r="J341" i="29"/>
  <c r="B341" i="29"/>
  <c r="I341" i="29"/>
  <c r="A342" i="29"/>
  <c r="H341" i="29"/>
  <c r="O341" i="29"/>
  <c r="N341" i="29"/>
  <c r="M341" i="29"/>
  <c r="E341" i="29"/>
  <c r="L341" i="29"/>
  <c r="D341" i="29"/>
  <c r="S340" i="26"/>
  <c r="T340" i="26"/>
  <c r="R340" i="26"/>
  <c r="G342" i="28"/>
  <c r="F342" i="28"/>
  <c r="J342" i="28"/>
  <c r="B342" i="28"/>
  <c r="I342" i="28"/>
  <c r="H342" i="28"/>
  <c r="O342" i="28"/>
  <c r="N342" i="28"/>
  <c r="A343" i="28"/>
  <c r="M342" i="28"/>
  <c r="E342" i="28"/>
  <c r="K342" i="28"/>
  <c r="C342" i="28"/>
  <c r="L342" i="28"/>
  <c r="D342" i="28"/>
  <c r="O341" i="26"/>
  <c r="N341" i="26"/>
  <c r="P341" i="26"/>
  <c r="M341" i="26"/>
  <c r="L341" i="26"/>
  <c r="K341" i="26"/>
  <c r="J341" i="26"/>
  <c r="I341" i="26"/>
  <c r="G341" i="26"/>
  <c r="H341" i="26"/>
  <c r="F341" i="26"/>
  <c r="Q341" i="26" s="1"/>
  <c r="E341" i="26"/>
  <c r="D341" i="26"/>
  <c r="C341" i="26"/>
  <c r="A342" i="26"/>
  <c r="B341" i="26"/>
  <c r="P340" i="22"/>
  <c r="N340" i="22"/>
  <c r="O340" i="22"/>
  <c r="M340" i="22"/>
  <c r="K340" i="22"/>
  <c r="J340" i="22"/>
  <c r="G340" i="22"/>
  <c r="L340" i="22"/>
  <c r="H340" i="22"/>
  <c r="I340" i="22"/>
  <c r="F340" i="22"/>
  <c r="F340" i="20"/>
  <c r="C340" i="20"/>
  <c r="B340" i="20"/>
  <c r="E340" i="22"/>
  <c r="D340" i="22"/>
  <c r="A341" i="22"/>
  <c r="V341" i="22" s="1"/>
  <c r="C340" i="22"/>
  <c r="D340" i="20"/>
  <c r="E340" i="20"/>
  <c r="A341" i="20"/>
  <c r="G342" i="29" l="1"/>
  <c r="F342" i="29"/>
  <c r="L342" i="29"/>
  <c r="D342" i="29"/>
  <c r="K342" i="29"/>
  <c r="C342" i="29"/>
  <c r="J342" i="29"/>
  <c r="B342" i="29"/>
  <c r="I342" i="29"/>
  <c r="A343" i="29"/>
  <c r="H342" i="29"/>
  <c r="O342" i="29"/>
  <c r="N342" i="29"/>
  <c r="M342" i="29"/>
  <c r="E342" i="29"/>
  <c r="T341" i="26"/>
  <c r="R341" i="26"/>
  <c r="S341" i="26"/>
  <c r="G343" i="28"/>
  <c r="F343" i="28"/>
  <c r="N343" i="28"/>
  <c r="A344" i="28"/>
  <c r="M343" i="28"/>
  <c r="E343" i="28"/>
  <c r="L343" i="28"/>
  <c r="D343" i="28"/>
  <c r="K343" i="28"/>
  <c r="C343" i="28"/>
  <c r="J343" i="28"/>
  <c r="B343" i="28"/>
  <c r="I343" i="28"/>
  <c r="O343" i="28"/>
  <c r="H343" i="28"/>
  <c r="P342" i="26"/>
  <c r="N342" i="26"/>
  <c r="L342" i="26"/>
  <c r="O342" i="26"/>
  <c r="M342" i="26"/>
  <c r="K342" i="26"/>
  <c r="J342" i="26"/>
  <c r="I342" i="26"/>
  <c r="H342" i="26"/>
  <c r="F342" i="26"/>
  <c r="Q342" i="26" s="1"/>
  <c r="G342" i="26"/>
  <c r="D342" i="26"/>
  <c r="C342" i="26"/>
  <c r="A343" i="26"/>
  <c r="B342" i="26"/>
  <c r="E342" i="26"/>
  <c r="P341" i="22"/>
  <c r="O341" i="22"/>
  <c r="N341" i="22"/>
  <c r="M341" i="22"/>
  <c r="K341" i="22"/>
  <c r="L341" i="22"/>
  <c r="J341" i="22"/>
  <c r="I341" i="22"/>
  <c r="F341" i="22"/>
  <c r="G341" i="22"/>
  <c r="H341" i="22"/>
  <c r="F341" i="20"/>
  <c r="B341" i="20"/>
  <c r="C341" i="20"/>
  <c r="A342" i="22"/>
  <c r="V342" i="22" s="1"/>
  <c r="D341" i="22"/>
  <c r="C341" i="22"/>
  <c r="E341" i="22"/>
  <c r="D341" i="20"/>
  <c r="E341" i="20"/>
  <c r="A342" i="20"/>
  <c r="G343" i="29" l="1"/>
  <c r="F343" i="29"/>
  <c r="M343" i="29"/>
  <c r="E343" i="29"/>
  <c r="L343" i="29"/>
  <c r="D343" i="29"/>
  <c r="K343" i="29"/>
  <c r="C343" i="29"/>
  <c r="J343" i="29"/>
  <c r="B343" i="29"/>
  <c r="I343" i="29"/>
  <c r="A344" i="29"/>
  <c r="H343" i="29"/>
  <c r="O343" i="29"/>
  <c r="N343" i="29"/>
  <c r="R342" i="26"/>
  <c r="T342" i="26"/>
  <c r="S342" i="26"/>
  <c r="G344" i="28"/>
  <c r="F344" i="28"/>
  <c r="A345" i="28"/>
  <c r="J344" i="28"/>
  <c r="B344" i="28"/>
  <c r="I344" i="28"/>
  <c r="H344" i="28"/>
  <c r="O344" i="28"/>
  <c r="N344" i="28"/>
  <c r="M344" i="28"/>
  <c r="E344" i="28"/>
  <c r="K344" i="28"/>
  <c r="C344" i="28"/>
  <c r="D344" i="28"/>
  <c r="L344" i="28"/>
  <c r="O343" i="26"/>
  <c r="P343" i="26"/>
  <c r="N343" i="26"/>
  <c r="M343" i="26"/>
  <c r="L343" i="26"/>
  <c r="K343" i="26"/>
  <c r="J343" i="26"/>
  <c r="I343" i="26"/>
  <c r="G343" i="26"/>
  <c r="H343" i="26"/>
  <c r="F343" i="26"/>
  <c r="Q343" i="26" s="1"/>
  <c r="C343" i="26"/>
  <c r="A344" i="26"/>
  <c r="B343" i="26"/>
  <c r="E343" i="26"/>
  <c r="D343" i="26"/>
  <c r="P342" i="22"/>
  <c r="O342" i="22"/>
  <c r="K342" i="22"/>
  <c r="N342" i="22"/>
  <c r="L342" i="22"/>
  <c r="M342" i="22"/>
  <c r="J342" i="22"/>
  <c r="I342" i="22"/>
  <c r="G342" i="22"/>
  <c r="H342" i="22"/>
  <c r="F342" i="22"/>
  <c r="F342" i="20"/>
  <c r="C342" i="20"/>
  <c r="B342" i="20"/>
  <c r="E342" i="22"/>
  <c r="D342" i="22"/>
  <c r="A343" i="22"/>
  <c r="V343" i="22" s="1"/>
  <c r="C342" i="22"/>
  <c r="D342" i="20"/>
  <c r="E342" i="20"/>
  <c r="A343" i="20"/>
  <c r="G344" i="29" l="1"/>
  <c r="F344" i="29"/>
  <c r="S343" i="26"/>
  <c r="N344" i="29"/>
  <c r="M344" i="29"/>
  <c r="E344" i="29"/>
  <c r="L344" i="29"/>
  <c r="D344" i="29"/>
  <c r="K344" i="29"/>
  <c r="C344" i="29"/>
  <c r="J344" i="29"/>
  <c r="B344" i="29"/>
  <c r="I344" i="29"/>
  <c r="A345" i="29"/>
  <c r="H344" i="29"/>
  <c r="O344" i="29"/>
  <c r="T343" i="26"/>
  <c r="R343" i="26"/>
  <c r="G345" i="28"/>
  <c r="F345" i="28"/>
  <c r="K345" i="28"/>
  <c r="C345" i="28"/>
  <c r="J345" i="28"/>
  <c r="B345" i="28"/>
  <c r="I345" i="28"/>
  <c r="H345" i="28"/>
  <c r="O345" i="28"/>
  <c r="N345" i="28"/>
  <c r="M345" i="28"/>
  <c r="L345" i="28"/>
  <c r="E345" i="28"/>
  <c r="D345" i="28"/>
  <c r="A346" i="28"/>
  <c r="P344" i="26"/>
  <c r="N344" i="26"/>
  <c r="O344" i="26"/>
  <c r="M344" i="26"/>
  <c r="K344" i="26"/>
  <c r="L344" i="26"/>
  <c r="J344" i="26"/>
  <c r="I344" i="26"/>
  <c r="G344" i="26"/>
  <c r="H344" i="26"/>
  <c r="F344" i="26"/>
  <c r="Q344" i="26" s="1"/>
  <c r="A345" i="26"/>
  <c r="B344" i="26"/>
  <c r="E344" i="26"/>
  <c r="D344" i="26"/>
  <c r="C344" i="26"/>
  <c r="P343" i="22"/>
  <c r="O343" i="22"/>
  <c r="N343" i="22"/>
  <c r="M343" i="22"/>
  <c r="L343" i="22"/>
  <c r="J343" i="22"/>
  <c r="K343" i="22"/>
  <c r="G343" i="22"/>
  <c r="H343" i="22"/>
  <c r="I343" i="22"/>
  <c r="F343" i="22"/>
  <c r="F343" i="20"/>
  <c r="B343" i="20"/>
  <c r="C343" i="20"/>
  <c r="D343" i="22"/>
  <c r="C343" i="22"/>
  <c r="A344" i="22"/>
  <c r="V344" i="22" s="1"/>
  <c r="E343" i="22"/>
  <c r="D343" i="20"/>
  <c r="E343" i="20"/>
  <c r="A344" i="20"/>
  <c r="G345" i="29" l="1"/>
  <c r="F345" i="29"/>
  <c r="O345" i="29"/>
  <c r="N345" i="29"/>
  <c r="M345" i="29"/>
  <c r="E345" i="29"/>
  <c r="L345" i="29"/>
  <c r="D345" i="29"/>
  <c r="K345" i="29"/>
  <c r="C345" i="29"/>
  <c r="J345" i="29"/>
  <c r="B345" i="29"/>
  <c r="I345" i="29"/>
  <c r="A346" i="29"/>
  <c r="H345" i="29"/>
  <c r="S344" i="26"/>
  <c r="T344" i="26"/>
  <c r="R344" i="26"/>
  <c r="G346" i="28"/>
  <c r="F346" i="28"/>
  <c r="O346" i="28"/>
  <c r="N346" i="28"/>
  <c r="A347" i="28"/>
  <c r="M346" i="28"/>
  <c r="E346" i="28"/>
  <c r="L346" i="28"/>
  <c r="D346" i="28"/>
  <c r="K346" i="28"/>
  <c r="C346" i="28"/>
  <c r="J346" i="28"/>
  <c r="I346" i="28"/>
  <c r="H346" i="28"/>
  <c r="B346" i="28"/>
  <c r="O345" i="26"/>
  <c r="P345" i="26"/>
  <c r="K345" i="26"/>
  <c r="M345" i="26"/>
  <c r="L345" i="26"/>
  <c r="N345" i="26"/>
  <c r="J345" i="26"/>
  <c r="I345" i="26"/>
  <c r="H345" i="26"/>
  <c r="F345" i="26"/>
  <c r="Q345" i="26" s="1"/>
  <c r="G345" i="26"/>
  <c r="E345" i="26"/>
  <c r="D345" i="26"/>
  <c r="A346" i="26"/>
  <c r="C345" i="26"/>
  <c r="B345" i="26"/>
  <c r="P344" i="22"/>
  <c r="O344" i="22"/>
  <c r="N344" i="22"/>
  <c r="K344" i="22"/>
  <c r="M344" i="22"/>
  <c r="L344" i="22"/>
  <c r="J344" i="22"/>
  <c r="I344" i="22"/>
  <c r="G344" i="22"/>
  <c r="H344" i="22"/>
  <c r="F344" i="22"/>
  <c r="F344" i="20"/>
  <c r="C344" i="20"/>
  <c r="B344" i="20"/>
  <c r="E344" i="22"/>
  <c r="D344" i="22"/>
  <c r="C344" i="22"/>
  <c r="A345" i="22"/>
  <c r="V345" i="22" s="1"/>
  <c r="D344" i="20"/>
  <c r="E344" i="20"/>
  <c r="A345" i="20"/>
  <c r="G346" i="29" l="1"/>
  <c r="F346" i="29"/>
  <c r="T345" i="26"/>
  <c r="A347" i="29"/>
  <c r="H346" i="29"/>
  <c r="O346" i="29"/>
  <c r="N346" i="29"/>
  <c r="M346" i="29"/>
  <c r="E346" i="29"/>
  <c r="L346" i="29"/>
  <c r="D346" i="29"/>
  <c r="K346" i="29"/>
  <c r="C346" i="29"/>
  <c r="J346" i="29"/>
  <c r="B346" i="29"/>
  <c r="I346" i="29"/>
  <c r="R345" i="26"/>
  <c r="S345" i="26"/>
  <c r="F347" i="28"/>
  <c r="G347" i="28"/>
  <c r="K347" i="28"/>
  <c r="C347" i="28"/>
  <c r="J347" i="28"/>
  <c r="B347" i="28"/>
  <c r="I347" i="28"/>
  <c r="H347" i="28"/>
  <c r="O347" i="28"/>
  <c r="N347" i="28"/>
  <c r="M347" i="28"/>
  <c r="L347" i="28"/>
  <c r="E347" i="28"/>
  <c r="A348" i="28"/>
  <c r="D347" i="28"/>
  <c r="P346" i="26"/>
  <c r="O346" i="26"/>
  <c r="M346" i="26"/>
  <c r="L346" i="26"/>
  <c r="J346" i="26"/>
  <c r="K346" i="26"/>
  <c r="N346" i="26"/>
  <c r="H346" i="26"/>
  <c r="I346" i="26"/>
  <c r="G346" i="26"/>
  <c r="F346" i="26"/>
  <c r="Q346" i="26" s="1"/>
  <c r="D346" i="26"/>
  <c r="C346" i="26"/>
  <c r="E346" i="26"/>
  <c r="B346" i="26"/>
  <c r="A347" i="26"/>
  <c r="P345" i="22"/>
  <c r="O345" i="22"/>
  <c r="M345" i="22"/>
  <c r="N345" i="22"/>
  <c r="L345" i="22"/>
  <c r="K345" i="22"/>
  <c r="H345" i="22"/>
  <c r="J345" i="22"/>
  <c r="I345" i="22"/>
  <c r="G345" i="22"/>
  <c r="F345" i="22"/>
  <c r="F345" i="20"/>
  <c r="C345" i="20"/>
  <c r="B345" i="20"/>
  <c r="A346" i="22"/>
  <c r="V346" i="22" s="1"/>
  <c r="D345" i="22"/>
  <c r="C345" i="22"/>
  <c r="E345" i="22"/>
  <c r="D345" i="20"/>
  <c r="E345" i="20"/>
  <c r="A346" i="20"/>
  <c r="G347" i="29" l="1"/>
  <c r="F347" i="29"/>
  <c r="R346" i="26"/>
  <c r="I347" i="29"/>
  <c r="A348" i="29"/>
  <c r="H347" i="29"/>
  <c r="O347" i="29"/>
  <c r="N347" i="29"/>
  <c r="M347" i="29"/>
  <c r="E347" i="29"/>
  <c r="L347" i="29"/>
  <c r="D347" i="29"/>
  <c r="K347" i="29"/>
  <c r="C347" i="29"/>
  <c r="J347" i="29"/>
  <c r="B347" i="29"/>
  <c r="T346" i="26"/>
  <c r="S346" i="26"/>
  <c r="G348" i="28"/>
  <c r="F348" i="28"/>
  <c r="O348" i="28"/>
  <c r="N348" i="28"/>
  <c r="A349" i="28"/>
  <c r="M348" i="28"/>
  <c r="E348" i="28"/>
  <c r="L348" i="28"/>
  <c r="D348" i="28"/>
  <c r="K348" i="28"/>
  <c r="C348" i="28"/>
  <c r="J348" i="28"/>
  <c r="I348" i="28"/>
  <c r="H348" i="28"/>
  <c r="B348" i="28"/>
  <c r="P347" i="26"/>
  <c r="O347" i="26"/>
  <c r="N347" i="26"/>
  <c r="M347" i="26"/>
  <c r="L347" i="26"/>
  <c r="J347" i="26"/>
  <c r="K347" i="26"/>
  <c r="H347" i="26"/>
  <c r="G347" i="26"/>
  <c r="I347" i="26"/>
  <c r="F347" i="26"/>
  <c r="Q347" i="26" s="1"/>
  <c r="C347" i="26"/>
  <c r="A348" i="26"/>
  <c r="B347" i="26"/>
  <c r="E347" i="26"/>
  <c r="D347" i="26"/>
  <c r="P346" i="22"/>
  <c r="O346" i="22"/>
  <c r="N346" i="22"/>
  <c r="M346" i="22"/>
  <c r="L346" i="22"/>
  <c r="K346" i="22"/>
  <c r="J346" i="22"/>
  <c r="H346" i="22"/>
  <c r="I346" i="22"/>
  <c r="G346" i="22"/>
  <c r="F346" i="22"/>
  <c r="F346" i="20"/>
  <c r="C346" i="20"/>
  <c r="B346" i="20"/>
  <c r="E346" i="22"/>
  <c r="C346" i="22"/>
  <c r="A347" i="22"/>
  <c r="V347" i="22" s="1"/>
  <c r="D346" i="22"/>
  <c r="D346" i="20"/>
  <c r="E346" i="20"/>
  <c r="A347" i="20"/>
  <c r="G348" i="29" l="1"/>
  <c r="F348" i="29"/>
  <c r="T347" i="26"/>
  <c r="J348" i="29"/>
  <c r="B348" i="29"/>
  <c r="I348" i="29"/>
  <c r="A349" i="29"/>
  <c r="H348" i="29"/>
  <c r="O348" i="29"/>
  <c r="N348" i="29"/>
  <c r="M348" i="29"/>
  <c r="E348" i="29"/>
  <c r="L348" i="29"/>
  <c r="D348" i="29"/>
  <c r="K348" i="29"/>
  <c r="C348" i="29"/>
  <c r="R347" i="26"/>
  <c r="S347" i="26"/>
  <c r="G349" i="28"/>
  <c r="F349" i="28"/>
  <c r="K349" i="28"/>
  <c r="C349" i="28"/>
  <c r="J349" i="28"/>
  <c r="B349" i="28"/>
  <c r="I349" i="28"/>
  <c r="H349" i="28"/>
  <c r="O349" i="28"/>
  <c r="A350" i="28"/>
  <c r="N349" i="28"/>
  <c r="M349" i="28"/>
  <c r="L349" i="28"/>
  <c r="D349" i="28"/>
  <c r="E349" i="28"/>
  <c r="P348" i="26"/>
  <c r="O348" i="26"/>
  <c r="N348" i="26"/>
  <c r="M348" i="26"/>
  <c r="K348" i="26"/>
  <c r="J348" i="26"/>
  <c r="S348" i="26" s="1"/>
  <c r="L348" i="26"/>
  <c r="H348" i="26"/>
  <c r="I348" i="26"/>
  <c r="G348" i="26"/>
  <c r="F348" i="26"/>
  <c r="Q348" i="26" s="1"/>
  <c r="E348" i="26"/>
  <c r="A349" i="26"/>
  <c r="B348" i="26"/>
  <c r="D348" i="26"/>
  <c r="C348" i="26"/>
  <c r="P347" i="22"/>
  <c r="O347" i="22"/>
  <c r="M347" i="22"/>
  <c r="N347" i="22"/>
  <c r="L347" i="22"/>
  <c r="J347" i="22"/>
  <c r="H347" i="22"/>
  <c r="I347" i="22"/>
  <c r="G347" i="22"/>
  <c r="K347" i="22"/>
  <c r="F347" i="22"/>
  <c r="F347" i="20"/>
  <c r="B347" i="20"/>
  <c r="C347" i="20"/>
  <c r="D347" i="22"/>
  <c r="C347" i="22"/>
  <c r="A348" i="22"/>
  <c r="V348" i="22" s="1"/>
  <c r="E347" i="22"/>
  <c r="D347" i="20"/>
  <c r="E347" i="20"/>
  <c r="A348" i="20"/>
  <c r="G349" i="29" l="1"/>
  <c r="F349" i="29"/>
  <c r="K349" i="29"/>
  <c r="C349" i="29"/>
  <c r="J349" i="29"/>
  <c r="B349" i="29"/>
  <c r="I349" i="29"/>
  <c r="A350" i="29"/>
  <c r="H349" i="29"/>
  <c r="O349" i="29"/>
  <c r="N349" i="29"/>
  <c r="M349" i="29"/>
  <c r="E349" i="29"/>
  <c r="L349" i="29"/>
  <c r="D349" i="29"/>
  <c r="T348" i="26"/>
  <c r="R348" i="26"/>
  <c r="F350" i="28"/>
  <c r="G350" i="28"/>
  <c r="O350" i="28"/>
  <c r="N350" i="28"/>
  <c r="A351" i="28"/>
  <c r="M350" i="28"/>
  <c r="E350" i="28"/>
  <c r="L350" i="28"/>
  <c r="D350" i="28"/>
  <c r="K350" i="28"/>
  <c r="C350" i="28"/>
  <c r="J350" i="28"/>
  <c r="I350" i="28"/>
  <c r="B350" i="28"/>
  <c r="H350" i="28"/>
  <c r="P349" i="26"/>
  <c r="O349" i="26"/>
  <c r="N349" i="26"/>
  <c r="M349" i="26"/>
  <c r="J349" i="26"/>
  <c r="K349" i="26"/>
  <c r="I349" i="26"/>
  <c r="G349" i="26"/>
  <c r="L349" i="26"/>
  <c r="H349" i="26"/>
  <c r="F349" i="26"/>
  <c r="Q349" i="26" s="1"/>
  <c r="E349" i="26"/>
  <c r="D349" i="26"/>
  <c r="C349" i="26"/>
  <c r="A350" i="26"/>
  <c r="B349" i="26"/>
  <c r="P348" i="22"/>
  <c r="O348" i="22"/>
  <c r="N348" i="22"/>
  <c r="M348" i="22"/>
  <c r="L348" i="22"/>
  <c r="G348" i="22"/>
  <c r="H348" i="22"/>
  <c r="K348" i="22"/>
  <c r="I348" i="22"/>
  <c r="J348" i="22"/>
  <c r="F348" i="22"/>
  <c r="F348" i="20"/>
  <c r="C348" i="20"/>
  <c r="B348" i="20"/>
  <c r="E348" i="22"/>
  <c r="D348" i="22"/>
  <c r="A349" i="22"/>
  <c r="V349" i="22" s="1"/>
  <c r="C348" i="22"/>
  <c r="D348" i="20"/>
  <c r="E348" i="20"/>
  <c r="A349" i="20"/>
  <c r="G350" i="29" l="1"/>
  <c r="F350" i="29"/>
  <c r="L350" i="29"/>
  <c r="D350" i="29"/>
  <c r="K350" i="29"/>
  <c r="C350" i="29"/>
  <c r="J350" i="29"/>
  <c r="B350" i="29"/>
  <c r="I350" i="29"/>
  <c r="A351" i="29"/>
  <c r="H350" i="29"/>
  <c r="O350" i="29"/>
  <c r="N350" i="29"/>
  <c r="M350" i="29"/>
  <c r="E350" i="29"/>
  <c r="T349" i="26"/>
  <c r="S349" i="26"/>
  <c r="R349" i="26"/>
  <c r="F351" i="28"/>
  <c r="G351" i="28"/>
  <c r="K351" i="28"/>
  <c r="C351" i="28"/>
  <c r="J351" i="28"/>
  <c r="B351" i="28"/>
  <c r="I351" i="28"/>
  <c r="H351" i="28"/>
  <c r="O351" i="28"/>
  <c r="D351" i="28"/>
  <c r="A352" i="28"/>
  <c r="N351" i="28"/>
  <c r="M351" i="28"/>
  <c r="L351" i="28"/>
  <c r="E351" i="28"/>
  <c r="P350" i="26"/>
  <c r="O350" i="26"/>
  <c r="N350" i="26"/>
  <c r="L350" i="26"/>
  <c r="J350" i="26"/>
  <c r="M350" i="26"/>
  <c r="I350" i="26"/>
  <c r="K350" i="26"/>
  <c r="G350" i="26"/>
  <c r="H350" i="26"/>
  <c r="F350" i="26"/>
  <c r="Q350" i="26" s="1"/>
  <c r="D350" i="26"/>
  <c r="C350" i="26"/>
  <c r="A351" i="26"/>
  <c r="B350" i="26"/>
  <c r="E350" i="26"/>
  <c r="P349" i="22"/>
  <c r="O349" i="22"/>
  <c r="N349" i="22"/>
  <c r="M349" i="22"/>
  <c r="K349" i="22"/>
  <c r="L349" i="22"/>
  <c r="J349" i="22"/>
  <c r="I349" i="22"/>
  <c r="F349" i="22"/>
  <c r="H349" i="22"/>
  <c r="G349" i="22"/>
  <c r="F349" i="20"/>
  <c r="C349" i="20"/>
  <c r="B349" i="20"/>
  <c r="A350" i="22"/>
  <c r="V350" i="22" s="1"/>
  <c r="D349" i="22"/>
  <c r="C349" i="22"/>
  <c r="E349" i="22"/>
  <c r="D349" i="20"/>
  <c r="E349" i="20"/>
  <c r="A350" i="20"/>
  <c r="G351" i="29" l="1"/>
  <c r="F351" i="29"/>
  <c r="M351" i="29"/>
  <c r="E351" i="29"/>
  <c r="L351" i="29"/>
  <c r="D351" i="29"/>
  <c r="K351" i="29"/>
  <c r="C351" i="29"/>
  <c r="J351" i="29"/>
  <c r="B351" i="29"/>
  <c r="I351" i="29"/>
  <c r="A352" i="29"/>
  <c r="H351" i="29"/>
  <c r="O351" i="29"/>
  <c r="N351" i="29"/>
  <c r="S350" i="26"/>
  <c r="T350" i="26"/>
  <c r="R350" i="26"/>
  <c r="G352" i="28"/>
  <c r="F352" i="28"/>
  <c r="O352" i="28"/>
  <c r="N352" i="28"/>
  <c r="A353" i="28"/>
  <c r="M352" i="28"/>
  <c r="E352" i="28"/>
  <c r="L352" i="28"/>
  <c r="D352" i="28"/>
  <c r="K352" i="28"/>
  <c r="C352" i="28"/>
  <c r="B352" i="28"/>
  <c r="J352" i="28"/>
  <c r="H352" i="28"/>
  <c r="I352" i="28"/>
  <c r="O351" i="26"/>
  <c r="N351" i="26"/>
  <c r="P351" i="26"/>
  <c r="M351" i="26"/>
  <c r="L351" i="26"/>
  <c r="K351" i="26"/>
  <c r="J351" i="26"/>
  <c r="I351" i="26"/>
  <c r="G351" i="26"/>
  <c r="H351" i="26"/>
  <c r="F351" i="26"/>
  <c r="Q351" i="26" s="1"/>
  <c r="C351" i="26"/>
  <c r="A352" i="26"/>
  <c r="B351" i="26"/>
  <c r="E351" i="26"/>
  <c r="D351" i="26"/>
  <c r="P350" i="22"/>
  <c r="O350" i="22"/>
  <c r="N350" i="22"/>
  <c r="M350" i="22"/>
  <c r="K350" i="22"/>
  <c r="L350" i="22"/>
  <c r="J350" i="22"/>
  <c r="I350" i="22"/>
  <c r="G350" i="22"/>
  <c r="H350" i="22"/>
  <c r="F350" i="22"/>
  <c r="F350" i="20"/>
  <c r="B350" i="20"/>
  <c r="C350" i="20"/>
  <c r="E350" i="22"/>
  <c r="A351" i="22"/>
  <c r="V351" i="22" s="1"/>
  <c r="C350" i="22"/>
  <c r="D350" i="22"/>
  <c r="D350" i="20"/>
  <c r="E350" i="20"/>
  <c r="A351" i="20"/>
  <c r="G352" i="29" l="1"/>
  <c r="F352" i="29"/>
  <c r="S351" i="26"/>
  <c r="N352" i="29"/>
  <c r="M352" i="29"/>
  <c r="E352" i="29"/>
  <c r="L352" i="29"/>
  <c r="D352" i="29"/>
  <c r="K352" i="29"/>
  <c r="C352" i="29"/>
  <c r="J352" i="29"/>
  <c r="B352" i="29"/>
  <c r="I352" i="29"/>
  <c r="A353" i="29"/>
  <c r="H352" i="29"/>
  <c r="O352" i="29"/>
  <c r="R351" i="26"/>
  <c r="T351" i="26"/>
  <c r="G353" i="28"/>
  <c r="F353" i="28"/>
  <c r="K353" i="28"/>
  <c r="C353" i="28"/>
  <c r="J353" i="28"/>
  <c r="B353" i="28"/>
  <c r="I353" i="28"/>
  <c r="H353" i="28"/>
  <c r="O353" i="28"/>
  <c r="E353" i="28"/>
  <c r="D353" i="28"/>
  <c r="A354" i="28"/>
  <c r="N353" i="28"/>
  <c r="M353" i="28"/>
  <c r="L353" i="28"/>
  <c r="P352" i="26"/>
  <c r="N352" i="26"/>
  <c r="M352" i="26"/>
  <c r="L352" i="26"/>
  <c r="K352" i="26"/>
  <c r="O352" i="26"/>
  <c r="J352" i="26"/>
  <c r="S352" i="26" s="1"/>
  <c r="I352" i="26"/>
  <c r="G352" i="26"/>
  <c r="F352" i="26"/>
  <c r="Q352" i="26" s="1"/>
  <c r="H352" i="26"/>
  <c r="A353" i="26"/>
  <c r="B352" i="26"/>
  <c r="E352" i="26"/>
  <c r="D352" i="26"/>
  <c r="C352" i="26"/>
  <c r="P351" i="22"/>
  <c r="O351" i="22"/>
  <c r="M351" i="22"/>
  <c r="N351" i="22"/>
  <c r="L351" i="22"/>
  <c r="K351" i="22"/>
  <c r="J351" i="22"/>
  <c r="I351" i="22"/>
  <c r="H351" i="22"/>
  <c r="G351" i="22"/>
  <c r="F351" i="22"/>
  <c r="F351" i="20"/>
  <c r="C351" i="20"/>
  <c r="B351" i="20"/>
  <c r="D351" i="22"/>
  <c r="C351" i="22"/>
  <c r="A352" i="22"/>
  <c r="V352" i="22" s="1"/>
  <c r="E351" i="22"/>
  <c r="D351" i="20"/>
  <c r="E351" i="20"/>
  <c r="A352" i="20"/>
  <c r="G353" i="29" l="1"/>
  <c r="F353" i="29"/>
  <c r="O353" i="29"/>
  <c r="N353" i="29"/>
  <c r="M353" i="29"/>
  <c r="E353" i="29"/>
  <c r="L353" i="29"/>
  <c r="D353" i="29"/>
  <c r="K353" i="29"/>
  <c r="C353" i="29"/>
  <c r="J353" i="29"/>
  <c r="B353" i="29"/>
  <c r="I353" i="29"/>
  <c r="A354" i="29"/>
  <c r="H353" i="29"/>
  <c r="T352" i="26"/>
  <c r="R352" i="26"/>
  <c r="G354" i="28"/>
  <c r="F354" i="28"/>
  <c r="O354" i="28"/>
  <c r="N354" i="28"/>
  <c r="A355" i="28"/>
  <c r="M354" i="28"/>
  <c r="E354" i="28"/>
  <c r="L354" i="28"/>
  <c r="D354" i="28"/>
  <c r="K354" i="28"/>
  <c r="C354" i="28"/>
  <c r="H354" i="28"/>
  <c r="B354" i="28"/>
  <c r="I354" i="28"/>
  <c r="J354" i="28"/>
  <c r="P353" i="26"/>
  <c r="O353" i="26"/>
  <c r="N353" i="26"/>
  <c r="M353" i="26"/>
  <c r="L353" i="26"/>
  <c r="K353" i="26"/>
  <c r="J353" i="26"/>
  <c r="S353" i="26" s="1"/>
  <c r="I353" i="26"/>
  <c r="G353" i="26"/>
  <c r="F353" i="26"/>
  <c r="Q353" i="26" s="1"/>
  <c r="H353" i="26"/>
  <c r="E353" i="26"/>
  <c r="D353" i="26"/>
  <c r="C353" i="26"/>
  <c r="B353" i="26"/>
  <c r="A354" i="26"/>
  <c r="O352" i="22"/>
  <c r="P352" i="22"/>
  <c r="N352" i="22"/>
  <c r="M352" i="22"/>
  <c r="K352" i="22"/>
  <c r="L352" i="22"/>
  <c r="I352" i="22"/>
  <c r="H352" i="22"/>
  <c r="J352" i="22"/>
  <c r="G352" i="22"/>
  <c r="F352" i="22"/>
  <c r="F352" i="20"/>
  <c r="B352" i="20"/>
  <c r="C352" i="20"/>
  <c r="E352" i="22"/>
  <c r="D352" i="22"/>
  <c r="C352" i="22"/>
  <c r="A353" i="22"/>
  <c r="V353" i="22" s="1"/>
  <c r="D352" i="20"/>
  <c r="E352" i="20"/>
  <c r="A353" i="20"/>
  <c r="G354" i="29" l="1"/>
  <c r="F354" i="29"/>
  <c r="A355" i="29"/>
  <c r="H354" i="29"/>
  <c r="O354" i="29"/>
  <c r="N354" i="29"/>
  <c r="M354" i="29"/>
  <c r="E354" i="29"/>
  <c r="L354" i="29"/>
  <c r="D354" i="29"/>
  <c r="K354" i="29"/>
  <c r="C354" i="29"/>
  <c r="J354" i="29"/>
  <c r="B354" i="29"/>
  <c r="I354" i="29"/>
  <c r="T353" i="26"/>
  <c r="R353" i="26"/>
  <c r="G355" i="28"/>
  <c r="F355" i="28"/>
  <c r="K355" i="28"/>
  <c r="C355" i="28"/>
  <c r="J355" i="28"/>
  <c r="B355" i="28"/>
  <c r="I355" i="28"/>
  <c r="H355" i="28"/>
  <c r="O355" i="28"/>
  <c r="E355" i="28"/>
  <c r="D355" i="28"/>
  <c r="A356" i="28"/>
  <c r="N355" i="28"/>
  <c r="L355" i="28"/>
  <c r="M355" i="28"/>
  <c r="P354" i="26"/>
  <c r="O354" i="26"/>
  <c r="N354" i="26"/>
  <c r="L354" i="26"/>
  <c r="M354" i="26"/>
  <c r="K354" i="26"/>
  <c r="J354" i="26"/>
  <c r="H354" i="26"/>
  <c r="I354" i="26"/>
  <c r="G354" i="26"/>
  <c r="F354" i="26"/>
  <c r="Q354" i="26" s="1"/>
  <c r="D354" i="26"/>
  <c r="C354" i="26"/>
  <c r="E354" i="26"/>
  <c r="A355" i="26"/>
  <c r="B354" i="26"/>
  <c r="P353" i="22"/>
  <c r="O353" i="22"/>
  <c r="M353" i="22"/>
  <c r="K353" i="22"/>
  <c r="L353" i="22"/>
  <c r="J353" i="22"/>
  <c r="H353" i="22"/>
  <c r="N353" i="22"/>
  <c r="I353" i="22"/>
  <c r="G353" i="22"/>
  <c r="F353" i="22"/>
  <c r="F353" i="20"/>
  <c r="B353" i="20"/>
  <c r="C353" i="20"/>
  <c r="A354" i="22"/>
  <c r="V354" i="22" s="1"/>
  <c r="D353" i="22"/>
  <c r="C353" i="22"/>
  <c r="E353" i="22"/>
  <c r="D353" i="20"/>
  <c r="E353" i="20"/>
  <c r="A354" i="20"/>
  <c r="G355" i="29" l="1"/>
  <c r="F355" i="29"/>
  <c r="I355" i="29"/>
  <c r="A356" i="29"/>
  <c r="H355" i="29"/>
  <c r="O355" i="29"/>
  <c r="N355" i="29"/>
  <c r="M355" i="29"/>
  <c r="E355" i="29"/>
  <c r="L355" i="29"/>
  <c r="D355" i="29"/>
  <c r="K355" i="29"/>
  <c r="C355" i="29"/>
  <c r="J355" i="29"/>
  <c r="B355" i="29"/>
  <c r="R354" i="26"/>
  <c r="S354" i="26"/>
  <c r="T354" i="26"/>
  <c r="G356" i="28"/>
  <c r="F356" i="28"/>
  <c r="O356" i="28"/>
  <c r="N356" i="28"/>
  <c r="A357" i="28"/>
  <c r="M356" i="28"/>
  <c r="E356" i="28"/>
  <c r="L356" i="28"/>
  <c r="D356" i="28"/>
  <c r="K356" i="28"/>
  <c r="C356" i="28"/>
  <c r="I356" i="28"/>
  <c r="H356" i="28"/>
  <c r="B356" i="28"/>
  <c r="J356" i="28"/>
  <c r="P355" i="26"/>
  <c r="O355" i="26"/>
  <c r="N355" i="26"/>
  <c r="M355" i="26"/>
  <c r="L355" i="26"/>
  <c r="K355" i="26"/>
  <c r="J355" i="26"/>
  <c r="H355" i="26"/>
  <c r="I355" i="26"/>
  <c r="F355" i="26"/>
  <c r="Q355" i="26" s="1"/>
  <c r="G355" i="26"/>
  <c r="R355" i="26" s="1"/>
  <c r="C355" i="26"/>
  <c r="D355" i="26"/>
  <c r="B355" i="26"/>
  <c r="A356" i="26"/>
  <c r="E355" i="26"/>
  <c r="P354" i="22"/>
  <c r="O354" i="22"/>
  <c r="N354" i="22"/>
  <c r="M354" i="22"/>
  <c r="L354" i="22"/>
  <c r="K354" i="22"/>
  <c r="J354" i="22"/>
  <c r="I354" i="22"/>
  <c r="G354" i="22"/>
  <c r="H354" i="22"/>
  <c r="F354" i="22"/>
  <c r="F354" i="20"/>
  <c r="C354" i="20"/>
  <c r="B354" i="20"/>
  <c r="E354" i="22"/>
  <c r="A355" i="22"/>
  <c r="V355" i="22" s="1"/>
  <c r="C354" i="22"/>
  <c r="D354" i="22"/>
  <c r="D354" i="20"/>
  <c r="E354" i="20"/>
  <c r="A355" i="20"/>
  <c r="G356" i="29" l="1"/>
  <c r="F356" i="29"/>
  <c r="J356" i="29"/>
  <c r="B356" i="29"/>
  <c r="I356" i="29"/>
  <c r="A357" i="29"/>
  <c r="H356" i="29"/>
  <c r="O356" i="29"/>
  <c r="N356" i="29"/>
  <c r="M356" i="29"/>
  <c r="E356" i="29"/>
  <c r="L356" i="29"/>
  <c r="D356" i="29"/>
  <c r="K356" i="29"/>
  <c r="C356" i="29"/>
  <c r="S355" i="26"/>
  <c r="T355" i="26"/>
  <c r="G357" i="28"/>
  <c r="F357" i="28"/>
  <c r="K357" i="28"/>
  <c r="C357" i="28"/>
  <c r="J357" i="28"/>
  <c r="B357" i="28"/>
  <c r="I357" i="28"/>
  <c r="H357" i="28"/>
  <c r="O357" i="28"/>
  <c r="L357" i="28"/>
  <c r="E357" i="28"/>
  <c r="D357" i="28"/>
  <c r="A358" i="28"/>
  <c r="M357" i="28"/>
  <c r="N357" i="28"/>
  <c r="P356" i="26"/>
  <c r="N356" i="26"/>
  <c r="O356" i="26"/>
  <c r="M356" i="26"/>
  <c r="L356" i="26"/>
  <c r="K356" i="26"/>
  <c r="J356" i="26"/>
  <c r="H356" i="26"/>
  <c r="I356" i="26"/>
  <c r="G356" i="26"/>
  <c r="F356" i="26"/>
  <c r="Q356" i="26" s="1"/>
  <c r="E356" i="26"/>
  <c r="D356" i="26"/>
  <c r="C356" i="26"/>
  <c r="A357" i="26"/>
  <c r="B356" i="26"/>
  <c r="P355" i="22"/>
  <c r="O355" i="22"/>
  <c r="N355" i="22"/>
  <c r="M355" i="22"/>
  <c r="L355" i="22"/>
  <c r="K355" i="22"/>
  <c r="J355" i="22"/>
  <c r="H355" i="22"/>
  <c r="I355" i="22"/>
  <c r="G355" i="22"/>
  <c r="F355" i="22"/>
  <c r="F355" i="20"/>
  <c r="B355" i="20"/>
  <c r="C355" i="20"/>
  <c r="D355" i="22"/>
  <c r="C355" i="22"/>
  <c r="A356" i="22"/>
  <c r="V356" i="22" s="1"/>
  <c r="E355" i="22"/>
  <c r="D355" i="20"/>
  <c r="E355" i="20"/>
  <c r="A356" i="20"/>
  <c r="G357" i="29" l="1"/>
  <c r="F357" i="29"/>
  <c r="R356" i="26"/>
  <c r="K357" i="29"/>
  <c r="C357" i="29"/>
  <c r="J357" i="29"/>
  <c r="B357" i="29"/>
  <c r="I357" i="29"/>
  <c r="A358" i="29"/>
  <c r="H357" i="29"/>
  <c r="O357" i="29"/>
  <c r="N357" i="29"/>
  <c r="M357" i="29"/>
  <c r="E357" i="29"/>
  <c r="L357" i="29"/>
  <c r="D357" i="29"/>
  <c r="S356" i="26"/>
  <c r="T356" i="26"/>
  <c r="G358" i="28"/>
  <c r="F358" i="28"/>
  <c r="O358" i="28"/>
  <c r="N358" i="28"/>
  <c r="A359" i="28"/>
  <c r="M358" i="28"/>
  <c r="E358" i="28"/>
  <c r="L358" i="28"/>
  <c r="D358" i="28"/>
  <c r="K358" i="28"/>
  <c r="C358" i="28"/>
  <c r="J358" i="28"/>
  <c r="I358" i="28"/>
  <c r="H358" i="28"/>
  <c r="B358" i="28"/>
  <c r="O357" i="26"/>
  <c r="P357" i="26"/>
  <c r="N357" i="26"/>
  <c r="M357" i="26"/>
  <c r="L357" i="26"/>
  <c r="K357" i="26"/>
  <c r="J357" i="26"/>
  <c r="S357" i="26" s="1"/>
  <c r="I357" i="26"/>
  <c r="G357" i="26"/>
  <c r="H357" i="26"/>
  <c r="F357" i="26"/>
  <c r="Q357" i="26" s="1"/>
  <c r="D357" i="26"/>
  <c r="C357" i="26"/>
  <c r="A358" i="26"/>
  <c r="B357" i="26"/>
  <c r="E357" i="26"/>
  <c r="P356" i="22"/>
  <c r="O356" i="22"/>
  <c r="N356" i="22"/>
  <c r="M356" i="22"/>
  <c r="L356" i="22"/>
  <c r="K356" i="22"/>
  <c r="G356" i="22"/>
  <c r="J356" i="22"/>
  <c r="H356" i="22"/>
  <c r="I356" i="22"/>
  <c r="F356" i="22"/>
  <c r="F356" i="20"/>
  <c r="C356" i="20"/>
  <c r="B356" i="20"/>
  <c r="E356" i="22"/>
  <c r="D356" i="22"/>
  <c r="A357" i="22"/>
  <c r="V357" i="22" s="1"/>
  <c r="C356" i="22"/>
  <c r="D356" i="20"/>
  <c r="E356" i="20"/>
  <c r="A357" i="20"/>
  <c r="G358" i="29" l="1"/>
  <c r="F358" i="29"/>
  <c r="A359" i="29"/>
  <c r="O358" i="29"/>
  <c r="L358" i="29"/>
  <c r="D358" i="29"/>
  <c r="K358" i="29"/>
  <c r="C358" i="29"/>
  <c r="J358" i="29"/>
  <c r="B358" i="29"/>
  <c r="I358" i="29"/>
  <c r="H358" i="29"/>
  <c r="N358" i="29"/>
  <c r="M358" i="29"/>
  <c r="E358" i="29"/>
  <c r="T357" i="26"/>
  <c r="R357" i="26"/>
  <c r="G359" i="28"/>
  <c r="F359" i="28"/>
  <c r="K359" i="28"/>
  <c r="C359" i="28"/>
  <c r="J359" i="28"/>
  <c r="B359" i="28"/>
  <c r="I359" i="28"/>
  <c r="H359" i="28"/>
  <c r="O359" i="28"/>
  <c r="M359" i="28"/>
  <c r="L359" i="28"/>
  <c r="E359" i="28"/>
  <c r="D359" i="28"/>
  <c r="A360" i="28"/>
  <c r="N359" i="28"/>
  <c r="P358" i="26"/>
  <c r="M358" i="26"/>
  <c r="L358" i="26"/>
  <c r="N358" i="26"/>
  <c r="O358" i="26"/>
  <c r="K358" i="26"/>
  <c r="J358" i="26"/>
  <c r="I358" i="26"/>
  <c r="G358" i="26"/>
  <c r="H358" i="26"/>
  <c r="F358" i="26"/>
  <c r="Q358" i="26" s="1"/>
  <c r="C358" i="26"/>
  <c r="A359" i="26"/>
  <c r="B358" i="26"/>
  <c r="E358" i="26"/>
  <c r="D358" i="26"/>
  <c r="P357" i="22"/>
  <c r="O357" i="22"/>
  <c r="N357" i="22"/>
  <c r="M357" i="22"/>
  <c r="K357" i="22"/>
  <c r="L357" i="22"/>
  <c r="J357" i="22"/>
  <c r="H357" i="22"/>
  <c r="I357" i="22"/>
  <c r="F357" i="22"/>
  <c r="G357" i="22"/>
  <c r="F357" i="20"/>
  <c r="C357" i="20"/>
  <c r="B357" i="20"/>
  <c r="A358" i="22"/>
  <c r="V358" i="22" s="1"/>
  <c r="D357" i="22"/>
  <c r="C357" i="22"/>
  <c r="E357" i="22"/>
  <c r="D357" i="20"/>
  <c r="E357" i="20"/>
  <c r="A358" i="20"/>
  <c r="G359" i="29" l="1"/>
  <c r="F359" i="29"/>
  <c r="J359" i="29"/>
  <c r="B359" i="29"/>
  <c r="I359" i="29"/>
  <c r="A360" i="29"/>
  <c r="H359" i="29"/>
  <c r="K359" i="29"/>
  <c r="E359" i="29"/>
  <c r="O359" i="29"/>
  <c r="D359" i="29"/>
  <c r="N359" i="29"/>
  <c r="C359" i="29"/>
  <c r="M359" i="29"/>
  <c r="L359" i="29"/>
  <c r="R358" i="26"/>
  <c r="S358" i="26"/>
  <c r="T358" i="26"/>
  <c r="F360" i="28"/>
  <c r="G360" i="28"/>
  <c r="O360" i="28"/>
  <c r="N360" i="28"/>
  <c r="A361" i="28"/>
  <c r="M360" i="28"/>
  <c r="E360" i="28"/>
  <c r="L360" i="28"/>
  <c r="D360" i="28"/>
  <c r="K360" i="28"/>
  <c r="C360" i="28"/>
  <c r="J360" i="28"/>
  <c r="I360" i="28"/>
  <c r="H360" i="28"/>
  <c r="B360" i="28"/>
  <c r="O359" i="26"/>
  <c r="P359" i="26"/>
  <c r="N359" i="26"/>
  <c r="M359" i="26"/>
  <c r="L359" i="26"/>
  <c r="K359" i="26"/>
  <c r="J359" i="26"/>
  <c r="I359" i="26"/>
  <c r="G359" i="26"/>
  <c r="H359" i="26"/>
  <c r="F359" i="26"/>
  <c r="Q359" i="26" s="1"/>
  <c r="A360" i="26"/>
  <c r="B359" i="26"/>
  <c r="E359" i="26"/>
  <c r="D359" i="26"/>
  <c r="C359" i="26"/>
  <c r="P358" i="22"/>
  <c r="O358" i="22"/>
  <c r="N358" i="22"/>
  <c r="M358" i="22"/>
  <c r="K358" i="22"/>
  <c r="L358" i="22"/>
  <c r="J358" i="22"/>
  <c r="I358" i="22"/>
  <c r="G358" i="22"/>
  <c r="H358" i="22"/>
  <c r="F358" i="22"/>
  <c r="F358" i="20"/>
  <c r="B358" i="20"/>
  <c r="C358" i="20"/>
  <c r="E358" i="22"/>
  <c r="D358" i="22"/>
  <c r="A359" i="22"/>
  <c r="V359" i="22" s="1"/>
  <c r="C358" i="22"/>
  <c r="D358" i="20"/>
  <c r="E358" i="20"/>
  <c r="A359" i="20"/>
  <c r="G360" i="29" l="1"/>
  <c r="F360" i="29"/>
  <c r="K360" i="29"/>
  <c r="C360" i="29"/>
  <c r="J360" i="29"/>
  <c r="B360" i="29"/>
  <c r="I360" i="29"/>
  <c r="A361" i="29"/>
  <c r="E360" i="29"/>
  <c r="O360" i="29"/>
  <c r="D360" i="29"/>
  <c r="N360" i="29"/>
  <c r="M360" i="29"/>
  <c r="L360" i="29"/>
  <c r="H360" i="29"/>
  <c r="S359" i="26"/>
  <c r="T359" i="26"/>
  <c r="R359" i="26"/>
  <c r="G361" i="28"/>
  <c r="F361" i="28"/>
  <c r="K361" i="28"/>
  <c r="C361" i="28"/>
  <c r="J361" i="28"/>
  <c r="B361" i="28"/>
  <c r="I361" i="28"/>
  <c r="H361" i="28"/>
  <c r="O361" i="28"/>
  <c r="N361" i="28"/>
  <c r="M361" i="28"/>
  <c r="L361" i="28"/>
  <c r="E361" i="28"/>
  <c r="D361" i="28"/>
  <c r="A362" i="28"/>
  <c r="P360" i="26"/>
  <c r="O360" i="26"/>
  <c r="N360" i="26"/>
  <c r="M360" i="26"/>
  <c r="K360" i="26"/>
  <c r="L360" i="26"/>
  <c r="I360" i="26"/>
  <c r="J360" i="26"/>
  <c r="G360" i="26"/>
  <c r="H360" i="26"/>
  <c r="F360" i="26"/>
  <c r="Q360" i="26" s="1"/>
  <c r="D360" i="26"/>
  <c r="C360" i="26"/>
  <c r="B360" i="26"/>
  <c r="A361" i="26"/>
  <c r="E360" i="26"/>
  <c r="P359" i="22"/>
  <c r="O359" i="22"/>
  <c r="N359" i="22"/>
  <c r="M359" i="22"/>
  <c r="L359" i="22"/>
  <c r="J359" i="22"/>
  <c r="K359" i="22"/>
  <c r="I359" i="22"/>
  <c r="H359" i="22"/>
  <c r="G359" i="22"/>
  <c r="F359" i="22"/>
  <c r="F359" i="20"/>
  <c r="C359" i="20"/>
  <c r="B359" i="20"/>
  <c r="D359" i="22"/>
  <c r="C359" i="22"/>
  <c r="A360" i="22"/>
  <c r="V360" i="22" s="1"/>
  <c r="E359" i="22"/>
  <c r="D359" i="20"/>
  <c r="E359" i="20"/>
  <c r="A360" i="20"/>
  <c r="G361" i="29" l="1"/>
  <c r="F361" i="29"/>
  <c r="L361" i="29"/>
  <c r="D361" i="29"/>
  <c r="K361" i="29"/>
  <c r="C361" i="29"/>
  <c r="J361" i="29"/>
  <c r="B361" i="29"/>
  <c r="A362" i="29"/>
  <c r="E361" i="29"/>
  <c r="O361" i="29"/>
  <c r="N361" i="29"/>
  <c r="M361" i="29"/>
  <c r="I361" i="29"/>
  <c r="H361" i="29"/>
  <c r="S360" i="26"/>
  <c r="T360" i="26"/>
  <c r="R360" i="26"/>
  <c r="G362" i="28"/>
  <c r="F362" i="28"/>
  <c r="O362" i="28"/>
  <c r="N362" i="28"/>
  <c r="A363" i="28"/>
  <c r="M362" i="28"/>
  <c r="E362" i="28"/>
  <c r="L362" i="28"/>
  <c r="D362" i="28"/>
  <c r="K362" i="28"/>
  <c r="C362" i="28"/>
  <c r="J362" i="28"/>
  <c r="I362" i="28"/>
  <c r="H362" i="28"/>
  <c r="B362" i="28"/>
  <c r="O361" i="26"/>
  <c r="P361" i="26"/>
  <c r="N361" i="26"/>
  <c r="M361" i="26"/>
  <c r="K361" i="26"/>
  <c r="J361" i="26"/>
  <c r="L361" i="26"/>
  <c r="I361" i="26"/>
  <c r="H361" i="26"/>
  <c r="G361" i="26"/>
  <c r="F361" i="26"/>
  <c r="Q361" i="26" s="1"/>
  <c r="E361" i="26"/>
  <c r="C361" i="26"/>
  <c r="A362" i="26"/>
  <c r="B361" i="26"/>
  <c r="D361" i="26"/>
  <c r="O360" i="22"/>
  <c r="P360" i="22"/>
  <c r="N360" i="22"/>
  <c r="M360" i="22"/>
  <c r="L360" i="22"/>
  <c r="I360" i="22"/>
  <c r="J360" i="22"/>
  <c r="K360" i="22"/>
  <c r="H360" i="22"/>
  <c r="G360" i="22"/>
  <c r="F360" i="22"/>
  <c r="F360" i="20"/>
  <c r="C360" i="20"/>
  <c r="B360" i="20"/>
  <c r="E360" i="22"/>
  <c r="D360" i="22"/>
  <c r="C360" i="22"/>
  <c r="A361" i="22"/>
  <c r="V361" i="22" s="1"/>
  <c r="D360" i="20"/>
  <c r="E360" i="20"/>
  <c r="A361" i="20"/>
  <c r="G362" i="29" l="1"/>
  <c r="F362" i="29"/>
  <c r="N362" i="29"/>
  <c r="M362" i="29"/>
  <c r="E362" i="29"/>
  <c r="L362" i="29"/>
  <c r="D362" i="29"/>
  <c r="K362" i="29"/>
  <c r="C362" i="29"/>
  <c r="J362" i="29"/>
  <c r="B362" i="29"/>
  <c r="A363" i="29"/>
  <c r="O362" i="29"/>
  <c r="I362" i="29"/>
  <c r="H362" i="29"/>
  <c r="T361" i="26"/>
  <c r="S361" i="26"/>
  <c r="R361" i="26"/>
  <c r="F363" i="28"/>
  <c r="G363" i="28"/>
  <c r="K363" i="28"/>
  <c r="C363" i="28"/>
  <c r="J363" i="28"/>
  <c r="B363" i="28"/>
  <c r="I363" i="28"/>
  <c r="H363" i="28"/>
  <c r="O363" i="28"/>
  <c r="N363" i="28"/>
  <c r="M363" i="28"/>
  <c r="L363" i="28"/>
  <c r="E363" i="28"/>
  <c r="A364" i="28"/>
  <c r="D363" i="28"/>
  <c r="P362" i="26"/>
  <c r="O362" i="26"/>
  <c r="N362" i="26"/>
  <c r="L362" i="26"/>
  <c r="M362" i="26"/>
  <c r="J362" i="26"/>
  <c r="K362" i="26"/>
  <c r="H362" i="26"/>
  <c r="I362" i="26"/>
  <c r="G362" i="26"/>
  <c r="F362" i="26"/>
  <c r="Q362" i="26" s="1"/>
  <c r="E362" i="26"/>
  <c r="D362" i="26"/>
  <c r="A363" i="26"/>
  <c r="B362" i="26"/>
  <c r="C362" i="26"/>
  <c r="O361" i="22"/>
  <c r="P361" i="22"/>
  <c r="M361" i="22"/>
  <c r="N361" i="22"/>
  <c r="K361" i="22"/>
  <c r="H361" i="22"/>
  <c r="I361" i="22"/>
  <c r="L361" i="22"/>
  <c r="J361" i="22"/>
  <c r="G361" i="22"/>
  <c r="F361" i="22"/>
  <c r="F361" i="20"/>
  <c r="C361" i="20"/>
  <c r="B361" i="20"/>
  <c r="A362" i="22"/>
  <c r="V362" i="22" s="1"/>
  <c r="D361" i="22"/>
  <c r="C361" i="22"/>
  <c r="E361" i="22"/>
  <c r="D361" i="20"/>
  <c r="E361" i="20"/>
  <c r="A362" i="20"/>
  <c r="G363" i="29" l="1"/>
  <c r="F363" i="29"/>
  <c r="R362" i="26"/>
  <c r="S362" i="26"/>
  <c r="O363" i="29"/>
  <c r="N363" i="29"/>
  <c r="M363" i="29"/>
  <c r="E363" i="29"/>
  <c r="L363" i="29"/>
  <c r="D363" i="29"/>
  <c r="K363" i="29"/>
  <c r="C363" i="29"/>
  <c r="I363" i="29"/>
  <c r="H363" i="29"/>
  <c r="B363" i="29"/>
  <c r="A364" i="29"/>
  <c r="J363" i="29"/>
  <c r="T362" i="26"/>
  <c r="G364" i="28"/>
  <c r="F364" i="28"/>
  <c r="O364" i="28"/>
  <c r="N364" i="28"/>
  <c r="A365" i="28"/>
  <c r="M364" i="28"/>
  <c r="E364" i="28"/>
  <c r="L364" i="28"/>
  <c r="D364" i="28"/>
  <c r="K364" i="28"/>
  <c r="C364" i="28"/>
  <c r="J364" i="28"/>
  <c r="I364" i="28"/>
  <c r="H364" i="28"/>
  <c r="B364" i="28"/>
  <c r="P363" i="26"/>
  <c r="O363" i="26"/>
  <c r="N363" i="26"/>
  <c r="M363" i="26"/>
  <c r="L363" i="26"/>
  <c r="J363" i="26"/>
  <c r="H363" i="26"/>
  <c r="K363" i="26"/>
  <c r="G363" i="26"/>
  <c r="I363" i="26"/>
  <c r="F363" i="26"/>
  <c r="Q363" i="26" s="1"/>
  <c r="D363" i="26"/>
  <c r="E363" i="26"/>
  <c r="C363" i="26"/>
  <c r="A364" i="26"/>
  <c r="B363" i="26"/>
  <c r="O362" i="22"/>
  <c r="P362" i="22"/>
  <c r="N362" i="22"/>
  <c r="M362" i="22"/>
  <c r="L362" i="22"/>
  <c r="K362" i="22"/>
  <c r="I362" i="22"/>
  <c r="J362" i="22"/>
  <c r="H362" i="22"/>
  <c r="G362" i="22"/>
  <c r="F362" i="22"/>
  <c r="F362" i="20"/>
  <c r="B362" i="20"/>
  <c r="C362" i="20"/>
  <c r="E362" i="22"/>
  <c r="A363" i="22"/>
  <c r="V363" i="22" s="1"/>
  <c r="C362" i="22"/>
  <c r="D362" i="22"/>
  <c r="D362" i="20"/>
  <c r="E362" i="20"/>
  <c r="A363" i="20"/>
  <c r="G364" i="29" l="1"/>
  <c r="F364" i="29"/>
  <c r="S363" i="26"/>
  <c r="A365" i="29"/>
  <c r="H364" i="29"/>
  <c r="O364" i="29"/>
  <c r="N364" i="29"/>
  <c r="M364" i="29"/>
  <c r="E364" i="29"/>
  <c r="L364" i="29"/>
  <c r="D364" i="29"/>
  <c r="K364" i="29"/>
  <c r="J364" i="29"/>
  <c r="I364" i="29"/>
  <c r="C364" i="29"/>
  <c r="B364" i="29"/>
  <c r="T363" i="26"/>
  <c r="R363" i="26"/>
  <c r="G365" i="28"/>
  <c r="F365" i="28"/>
  <c r="K365" i="28"/>
  <c r="C365" i="28"/>
  <c r="J365" i="28"/>
  <c r="B365" i="28"/>
  <c r="I365" i="28"/>
  <c r="H365" i="28"/>
  <c r="O365" i="28"/>
  <c r="A366" i="28"/>
  <c r="N365" i="28"/>
  <c r="M365" i="28"/>
  <c r="L365" i="28"/>
  <c r="D365" i="28"/>
  <c r="E365" i="28"/>
  <c r="P364" i="26"/>
  <c r="N364" i="26"/>
  <c r="O364" i="26"/>
  <c r="L364" i="26"/>
  <c r="M364" i="26"/>
  <c r="K364" i="26"/>
  <c r="J364" i="26"/>
  <c r="H364" i="26"/>
  <c r="I364" i="26"/>
  <c r="G364" i="26"/>
  <c r="F364" i="26"/>
  <c r="Q364" i="26" s="1"/>
  <c r="C364" i="26"/>
  <c r="E364" i="26"/>
  <c r="B364" i="26"/>
  <c r="A365" i="26"/>
  <c r="D364" i="26"/>
  <c r="P363" i="22"/>
  <c r="O363" i="22"/>
  <c r="M363" i="22"/>
  <c r="N363" i="22"/>
  <c r="L363" i="22"/>
  <c r="K363" i="22"/>
  <c r="J363" i="22"/>
  <c r="H363" i="22"/>
  <c r="I363" i="22"/>
  <c r="G363" i="22"/>
  <c r="F363" i="22"/>
  <c r="F363" i="20"/>
  <c r="B363" i="20"/>
  <c r="C363" i="20"/>
  <c r="D363" i="22"/>
  <c r="C363" i="22"/>
  <c r="A364" i="22"/>
  <c r="V364" i="22" s="1"/>
  <c r="E363" i="22"/>
  <c r="D363" i="20"/>
  <c r="E363" i="20"/>
  <c r="A364" i="20"/>
  <c r="G365" i="29" l="1"/>
  <c r="F365" i="29"/>
  <c r="R364" i="26"/>
  <c r="I365" i="29"/>
  <c r="A366" i="29"/>
  <c r="H365" i="29"/>
  <c r="O365" i="29"/>
  <c r="N365" i="29"/>
  <c r="M365" i="29"/>
  <c r="E365" i="29"/>
  <c r="B365" i="29"/>
  <c r="L365" i="29"/>
  <c r="K365" i="29"/>
  <c r="J365" i="29"/>
  <c r="D365" i="29"/>
  <c r="C365" i="29"/>
  <c r="S364" i="26"/>
  <c r="T364" i="26"/>
  <c r="G366" i="28"/>
  <c r="F366" i="28"/>
  <c r="O366" i="28"/>
  <c r="N366" i="28"/>
  <c r="A367" i="28"/>
  <c r="M366" i="28"/>
  <c r="E366" i="28"/>
  <c r="L366" i="28"/>
  <c r="D366" i="28"/>
  <c r="K366" i="28"/>
  <c r="C366" i="28"/>
  <c r="J366" i="28"/>
  <c r="I366" i="28"/>
  <c r="B366" i="28"/>
  <c r="H366" i="28"/>
  <c r="P365" i="26"/>
  <c r="O365" i="26"/>
  <c r="M365" i="26"/>
  <c r="N365" i="26"/>
  <c r="L365" i="26"/>
  <c r="K365" i="26"/>
  <c r="J365" i="26"/>
  <c r="I365" i="26"/>
  <c r="G365" i="26"/>
  <c r="H365" i="26"/>
  <c r="F365" i="26"/>
  <c r="Q365" i="26" s="1"/>
  <c r="A366" i="26"/>
  <c r="B365" i="26"/>
  <c r="D365" i="26"/>
  <c r="C365" i="26"/>
  <c r="E365" i="26"/>
  <c r="P364" i="22"/>
  <c r="N364" i="22"/>
  <c r="M364" i="22"/>
  <c r="O364" i="22"/>
  <c r="K364" i="22"/>
  <c r="L364" i="22"/>
  <c r="G364" i="22"/>
  <c r="H364" i="22"/>
  <c r="J364" i="22"/>
  <c r="I364" i="22"/>
  <c r="F364" i="22"/>
  <c r="F364" i="20"/>
  <c r="C364" i="20"/>
  <c r="B364" i="20"/>
  <c r="E364" i="22"/>
  <c r="D364" i="22"/>
  <c r="A365" i="22"/>
  <c r="V365" i="22" s="1"/>
  <c r="C364" i="22"/>
  <c r="D364" i="20"/>
  <c r="E364" i="20"/>
  <c r="A365" i="20"/>
  <c r="G366" i="29" l="1"/>
  <c r="F366" i="29"/>
  <c r="J366" i="29"/>
  <c r="B366" i="29"/>
  <c r="I366" i="29"/>
  <c r="A367" i="29"/>
  <c r="H366" i="29"/>
  <c r="O366" i="29"/>
  <c r="N366" i="29"/>
  <c r="E366" i="29"/>
  <c r="D366" i="29"/>
  <c r="C366" i="29"/>
  <c r="M366" i="29"/>
  <c r="L366" i="29"/>
  <c r="K366" i="29"/>
  <c r="R365" i="26"/>
  <c r="T365" i="26"/>
  <c r="S365" i="26"/>
  <c r="F367" i="28"/>
  <c r="G367" i="28"/>
  <c r="K367" i="28"/>
  <c r="C367" i="28"/>
  <c r="J367" i="28"/>
  <c r="B367" i="28"/>
  <c r="I367" i="28"/>
  <c r="H367" i="28"/>
  <c r="O367" i="28"/>
  <c r="D367" i="28"/>
  <c r="A368" i="28"/>
  <c r="N367" i="28"/>
  <c r="M367" i="28"/>
  <c r="L367" i="28"/>
  <c r="E367" i="28"/>
  <c r="P366" i="26"/>
  <c r="O366" i="26"/>
  <c r="N366" i="26"/>
  <c r="L366" i="26"/>
  <c r="M366" i="26"/>
  <c r="K366" i="26"/>
  <c r="J366" i="26"/>
  <c r="I366" i="26"/>
  <c r="H366" i="26"/>
  <c r="G366" i="26"/>
  <c r="R366" i="26" s="1"/>
  <c r="F366" i="26"/>
  <c r="Q366" i="26" s="1"/>
  <c r="B366" i="26"/>
  <c r="A367" i="26"/>
  <c r="E366" i="26"/>
  <c r="D366" i="26"/>
  <c r="C366" i="26"/>
  <c r="P365" i="22"/>
  <c r="O365" i="22"/>
  <c r="N365" i="22"/>
  <c r="M365" i="22"/>
  <c r="K365" i="22"/>
  <c r="L365" i="22"/>
  <c r="J365" i="22"/>
  <c r="I365" i="22"/>
  <c r="G365" i="22"/>
  <c r="H365" i="22"/>
  <c r="F365" i="22"/>
  <c r="F365" i="20"/>
  <c r="B365" i="20"/>
  <c r="C365" i="20"/>
  <c r="A366" i="22"/>
  <c r="V366" i="22" s="1"/>
  <c r="D365" i="22"/>
  <c r="C365" i="22"/>
  <c r="E365" i="22"/>
  <c r="D365" i="20"/>
  <c r="E365" i="20"/>
  <c r="A366" i="20"/>
  <c r="G367" i="29" l="1"/>
  <c r="F367" i="29"/>
  <c r="K367" i="29"/>
  <c r="C367" i="29"/>
  <c r="J367" i="29"/>
  <c r="B367" i="29"/>
  <c r="I367" i="29"/>
  <c r="A368" i="29"/>
  <c r="H367" i="29"/>
  <c r="O367" i="29"/>
  <c r="M367" i="29"/>
  <c r="L367" i="29"/>
  <c r="E367" i="29"/>
  <c r="D367" i="29"/>
  <c r="N367" i="29"/>
  <c r="S366" i="26"/>
  <c r="T366" i="26"/>
  <c r="G368" i="28"/>
  <c r="F368" i="28"/>
  <c r="O368" i="28"/>
  <c r="N368" i="28"/>
  <c r="A369" i="28"/>
  <c r="M368" i="28"/>
  <c r="E368" i="28"/>
  <c r="L368" i="28"/>
  <c r="D368" i="28"/>
  <c r="K368" i="28"/>
  <c r="C368" i="28"/>
  <c r="B368" i="28"/>
  <c r="J368" i="28"/>
  <c r="H368" i="28"/>
  <c r="I368" i="28"/>
  <c r="O367" i="26"/>
  <c r="N367" i="26"/>
  <c r="M367" i="26"/>
  <c r="P367" i="26"/>
  <c r="L367" i="26"/>
  <c r="K367" i="26"/>
  <c r="J367" i="26"/>
  <c r="S367" i="26" s="1"/>
  <c r="I367" i="26"/>
  <c r="G367" i="26"/>
  <c r="H367" i="26"/>
  <c r="F367" i="26"/>
  <c r="Q367" i="26" s="1"/>
  <c r="C367" i="26"/>
  <c r="B367" i="26"/>
  <c r="A368" i="26"/>
  <c r="E367" i="26"/>
  <c r="D367" i="26"/>
  <c r="P366" i="22"/>
  <c r="O366" i="22"/>
  <c r="N366" i="22"/>
  <c r="K366" i="22"/>
  <c r="M366" i="22"/>
  <c r="L366" i="22"/>
  <c r="J366" i="22"/>
  <c r="I366" i="22"/>
  <c r="G366" i="22"/>
  <c r="H366" i="22"/>
  <c r="F366" i="22"/>
  <c r="F366" i="20"/>
  <c r="B366" i="20"/>
  <c r="C366" i="20"/>
  <c r="E366" i="22"/>
  <c r="D366" i="22"/>
  <c r="A367" i="22"/>
  <c r="V367" i="22" s="1"/>
  <c r="C366" i="22"/>
  <c r="D366" i="20"/>
  <c r="E366" i="20"/>
  <c r="A367" i="20"/>
  <c r="G368" i="29" l="1"/>
  <c r="F368" i="29"/>
  <c r="L368" i="29"/>
  <c r="D368" i="29"/>
  <c r="K368" i="29"/>
  <c r="C368" i="29"/>
  <c r="J368" i="29"/>
  <c r="B368" i="29"/>
  <c r="I368" i="29"/>
  <c r="A369" i="29"/>
  <c r="H368" i="29"/>
  <c r="O368" i="29"/>
  <c r="N368" i="29"/>
  <c r="M368" i="29"/>
  <c r="E368" i="29"/>
  <c r="T367" i="26"/>
  <c r="R367" i="26"/>
  <c r="G369" i="28"/>
  <c r="F369" i="28"/>
  <c r="K369" i="28"/>
  <c r="C369" i="28"/>
  <c r="J369" i="28"/>
  <c r="B369" i="28"/>
  <c r="I369" i="28"/>
  <c r="H369" i="28"/>
  <c r="O369" i="28"/>
  <c r="E369" i="28"/>
  <c r="D369" i="28"/>
  <c r="A370" i="28"/>
  <c r="N369" i="28"/>
  <c r="M369" i="28"/>
  <c r="L369" i="28"/>
  <c r="P368" i="26"/>
  <c r="N368" i="26"/>
  <c r="O368" i="26"/>
  <c r="M368" i="26"/>
  <c r="K368" i="26"/>
  <c r="L368" i="26"/>
  <c r="I368" i="26"/>
  <c r="J368" i="26"/>
  <c r="G368" i="26"/>
  <c r="H368" i="26"/>
  <c r="F368" i="26"/>
  <c r="Q368" i="26" s="1"/>
  <c r="D368" i="26"/>
  <c r="C368" i="26"/>
  <c r="B368" i="26"/>
  <c r="E368" i="26"/>
  <c r="A369" i="26"/>
  <c r="P367" i="22"/>
  <c r="M367" i="22"/>
  <c r="N367" i="22"/>
  <c r="O367" i="22"/>
  <c r="L367" i="22"/>
  <c r="J367" i="22"/>
  <c r="K367" i="22"/>
  <c r="H367" i="22"/>
  <c r="I367" i="22"/>
  <c r="G367" i="22"/>
  <c r="F367" i="22"/>
  <c r="F367" i="20"/>
  <c r="B367" i="20"/>
  <c r="C367" i="20"/>
  <c r="D367" i="22"/>
  <c r="C367" i="22"/>
  <c r="A368" i="22"/>
  <c r="V368" i="22" s="1"/>
  <c r="E367" i="22"/>
  <c r="D367" i="20"/>
  <c r="E367" i="20"/>
  <c r="A368" i="20"/>
  <c r="G369" i="29" l="1"/>
  <c r="F369" i="29"/>
  <c r="S368" i="26"/>
  <c r="M369" i="29"/>
  <c r="E369" i="29"/>
  <c r="L369" i="29"/>
  <c r="D369" i="29"/>
  <c r="K369" i="29"/>
  <c r="C369" i="29"/>
  <c r="J369" i="29"/>
  <c r="B369" i="29"/>
  <c r="I369" i="29"/>
  <c r="A370" i="29"/>
  <c r="O369" i="29"/>
  <c r="N369" i="29"/>
  <c r="H369" i="29"/>
  <c r="T368" i="26"/>
  <c r="R368" i="26"/>
  <c r="G370" i="28"/>
  <c r="F370" i="28"/>
  <c r="N370" i="28"/>
  <c r="J370" i="28"/>
  <c r="B370" i="28"/>
  <c r="I370" i="28"/>
  <c r="H370" i="28"/>
  <c r="E370" i="28"/>
  <c r="O370" i="28"/>
  <c r="D370" i="28"/>
  <c r="K370" i="28"/>
  <c r="C370" i="28"/>
  <c r="A371" i="28"/>
  <c r="L370" i="28"/>
  <c r="M370" i="28"/>
  <c r="O369" i="26"/>
  <c r="N369" i="26"/>
  <c r="P369" i="26"/>
  <c r="K369" i="26"/>
  <c r="M369" i="26"/>
  <c r="J369" i="26"/>
  <c r="L369" i="26"/>
  <c r="I369" i="26"/>
  <c r="H369" i="26"/>
  <c r="F369" i="26"/>
  <c r="Q369" i="26" s="1"/>
  <c r="G369" i="26"/>
  <c r="E369" i="26"/>
  <c r="D369" i="26"/>
  <c r="C369" i="26"/>
  <c r="B369" i="26"/>
  <c r="A370" i="26"/>
  <c r="P368" i="22"/>
  <c r="O368" i="22"/>
  <c r="N368" i="22"/>
  <c r="M368" i="22"/>
  <c r="L368" i="22"/>
  <c r="K368" i="22"/>
  <c r="J368" i="22"/>
  <c r="I368" i="22"/>
  <c r="G368" i="22"/>
  <c r="H368" i="22"/>
  <c r="F368" i="22"/>
  <c r="F368" i="20"/>
  <c r="C368" i="20"/>
  <c r="B368" i="20"/>
  <c r="E368" i="22"/>
  <c r="D368" i="22"/>
  <c r="C368" i="22"/>
  <c r="A369" i="22"/>
  <c r="V369" i="22" s="1"/>
  <c r="D368" i="20"/>
  <c r="E368" i="20"/>
  <c r="A369" i="20"/>
  <c r="G370" i="29" l="1"/>
  <c r="F370" i="29"/>
  <c r="N370" i="29"/>
  <c r="M370" i="29"/>
  <c r="E370" i="29"/>
  <c r="L370" i="29"/>
  <c r="D370" i="29"/>
  <c r="K370" i="29"/>
  <c r="C370" i="29"/>
  <c r="J370" i="29"/>
  <c r="B370" i="29"/>
  <c r="A371" i="29"/>
  <c r="I370" i="29"/>
  <c r="H370" i="29"/>
  <c r="O370" i="29"/>
  <c r="T369" i="26"/>
  <c r="S369" i="26"/>
  <c r="R369" i="26"/>
  <c r="G371" i="28"/>
  <c r="F371" i="28"/>
  <c r="J371" i="28"/>
  <c r="B371" i="28"/>
  <c r="I371" i="28"/>
  <c r="N371" i="28"/>
  <c r="L371" i="28"/>
  <c r="K371" i="28"/>
  <c r="A372" i="28"/>
  <c r="H371" i="28"/>
  <c r="E371" i="28"/>
  <c r="O371" i="28"/>
  <c r="M371" i="28"/>
  <c r="D371" i="28"/>
  <c r="C371" i="28"/>
  <c r="P370" i="26"/>
  <c r="O370" i="26"/>
  <c r="N370" i="26"/>
  <c r="L370" i="26"/>
  <c r="M370" i="26"/>
  <c r="J370" i="26"/>
  <c r="K370" i="26"/>
  <c r="H370" i="26"/>
  <c r="I370" i="26"/>
  <c r="F370" i="26"/>
  <c r="Q370" i="26" s="1"/>
  <c r="G370" i="26"/>
  <c r="E370" i="26"/>
  <c r="D370" i="26"/>
  <c r="C370" i="26"/>
  <c r="A371" i="26"/>
  <c r="B370" i="26"/>
  <c r="P369" i="22"/>
  <c r="O369" i="22"/>
  <c r="M369" i="22"/>
  <c r="N369" i="22"/>
  <c r="L369" i="22"/>
  <c r="K369" i="22"/>
  <c r="H369" i="22"/>
  <c r="J369" i="22"/>
  <c r="I369" i="22"/>
  <c r="G369" i="22"/>
  <c r="F369" i="22"/>
  <c r="F369" i="20"/>
  <c r="C369" i="20"/>
  <c r="B369" i="20"/>
  <c r="A370" i="22"/>
  <c r="V370" i="22" s="1"/>
  <c r="D369" i="22"/>
  <c r="C369" i="22"/>
  <c r="E369" i="22"/>
  <c r="D369" i="20"/>
  <c r="E369" i="20"/>
  <c r="A370" i="20"/>
  <c r="G371" i="29" l="1"/>
  <c r="F371" i="29"/>
  <c r="R370" i="26"/>
  <c r="S370" i="26"/>
  <c r="O371" i="29"/>
  <c r="N371" i="29"/>
  <c r="M371" i="29"/>
  <c r="E371" i="29"/>
  <c r="L371" i="29"/>
  <c r="D371" i="29"/>
  <c r="K371" i="29"/>
  <c r="C371" i="29"/>
  <c r="I371" i="29"/>
  <c r="A372" i="29"/>
  <c r="J371" i="29"/>
  <c r="H371" i="29"/>
  <c r="B371" i="29"/>
  <c r="T370" i="26"/>
  <c r="G372" i="28"/>
  <c r="F372" i="28"/>
  <c r="N372" i="28"/>
  <c r="A373" i="28"/>
  <c r="M372" i="28"/>
  <c r="E372" i="28"/>
  <c r="J372" i="28"/>
  <c r="B372" i="28"/>
  <c r="D372" i="28"/>
  <c r="C372" i="28"/>
  <c r="O372" i="28"/>
  <c r="L372" i="28"/>
  <c r="K372" i="28"/>
  <c r="I372" i="28"/>
  <c r="H372" i="28"/>
  <c r="P371" i="26"/>
  <c r="O371" i="26"/>
  <c r="N371" i="26"/>
  <c r="M371" i="26"/>
  <c r="J371" i="26"/>
  <c r="K371" i="26"/>
  <c r="L371" i="26"/>
  <c r="H371" i="26"/>
  <c r="G371" i="26"/>
  <c r="I371" i="26"/>
  <c r="F371" i="26"/>
  <c r="Q371" i="26" s="1"/>
  <c r="D371" i="26"/>
  <c r="E371" i="26"/>
  <c r="B371" i="26"/>
  <c r="C371" i="26"/>
  <c r="A372" i="26"/>
  <c r="P370" i="22"/>
  <c r="O370" i="22"/>
  <c r="N370" i="22"/>
  <c r="M370" i="22"/>
  <c r="L370" i="22"/>
  <c r="K370" i="22"/>
  <c r="J370" i="22"/>
  <c r="I370" i="22"/>
  <c r="H370" i="22"/>
  <c r="G370" i="22"/>
  <c r="F370" i="22"/>
  <c r="F370" i="20"/>
  <c r="C370" i="20"/>
  <c r="B370" i="20"/>
  <c r="E370" i="22"/>
  <c r="A371" i="22"/>
  <c r="V371" i="22" s="1"/>
  <c r="C370" i="22"/>
  <c r="D370" i="22"/>
  <c r="D370" i="20"/>
  <c r="E370" i="20"/>
  <c r="A371" i="20"/>
  <c r="G372" i="29" l="1"/>
  <c r="F372" i="29"/>
  <c r="A373" i="29"/>
  <c r="H372" i="29"/>
  <c r="O372" i="29"/>
  <c r="N372" i="29"/>
  <c r="M372" i="29"/>
  <c r="E372" i="29"/>
  <c r="L372" i="29"/>
  <c r="D372" i="29"/>
  <c r="J372" i="29"/>
  <c r="B372" i="29"/>
  <c r="K372" i="29"/>
  <c r="I372" i="29"/>
  <c r="C372" i="29"/>
  <c r="T371" i="26"/>
  <c r="S371" i="26"/>
  <c r="R371" i="26"/>
  <c r="G373" i="28"/>
  <c r="F373" i="28"/>
  <c r="J373" i="28"/>
  <c r="B373" i="28"/>
  <c r="I373" i="28"/>
  <c r="N373" i="28"/>
  <c r="K373" i="28"/>
  <c r="A374" i="28"/>
  <c r="H373" i="28"/>
  <c r="E373" i="28"/>
  <c r="D373" i="28"/>
  <c r="M373" i="28"/>
  <c r="L373" i="28"/>
  <c r="C373" i="28"/>
  <c r="O373" i="28"/>
  <c r="P372" i="26"/>
  <c r="N372" i="26"/>
  <c r="M372" i="26"/>
  <c r="O372" i="26"/>
  <c r="K372" i="26"/>
  <c r="J372" i="26"/>
  <c r="L372" i="26"/>
  <c r="H372" i="26"/>
  <c r="I372" i="26"/>
  <c r="G372" i="26"/>
  <c r="F372" i="26"/>
  <c r="Q372" i="26" s="1"/>
  <c r="C372" i="26"/>
  <c r="A373" i="26"/>
  <c r="D372" i="26"/>
  <c r="B372" i="26"/>
  <c r="E372" i="26"/>
  <c r="P371" i="22"/>
  <c r="O371" i="22"/>
  <c r="N371" i="22"/>
  <c r="M371" i="22"/>
  <c r="L371" i="22"/>
  <c r="K371" i="22"/>
  <c r="J371" i="22"/>
  <c r="H371" i="22"/>
  <c r="I371" i="22"/>
  <c r="G371" i="22"/>
  <c r="F371" i="22"/>
  <c r="F371" i="20"/>
  <c r="B371" i="20"/>
  <c r="C371" i="20"/>
  <c r="D371" i="22"/>
  <c r="C371" i="22"/>
  <c r="A372" i="22"/>
  <c r="V372" i="22" s="1"/>
  <c r="E371" i="22"/>
  <c r="D371" i="20"/>
  <c r="E371" i="20"/>
  <c r="A372" i="20"/>
  <c r="G373" i="29" l="1"/>
  <c r="F373" i="29"/>
  <c r="S372" i="26"/>
  <c r="R372" i="26"/>
  <c r="I373" i="29"/>
  <c r="A374" i="29"/>
  <c r="H373" i="29"/>
  <c r="O373" i="29"/>
  <c r="N373" i="29"/>
  <c r="M373" i="29"/>
  <c r="E373" i="29"/>
  <c r="K373" i="29"/>
  <c r="C373" i="29"/>
  <c r="L373" i="29"/>
  <c r="J373" i="29"/>
  <c r="D373" i="29"/>
  <c r="B373" i="29"/>
  <c r="T372" i="26"/>
  <c r="G374" i="28"/>
  <c r="F374" i="28"/>
  <c r="N374" i="28"/>
  <c r="A375" i="28"/>
  <c r="M374" i="28"/>
  <c r="E374" i="28"/>
  <c r="J374" i="28"/>
  <c r="B374" i="28"/>
  <c r="C374" i="28"/>
  <c r="O374" i="28"/>
  <c r="L374" i="28"/>
  <c r="K374" i="28"/>
  <c r="I374" i="28"/>
  <c r="H374" i="28"/>
  <c r="D374" i="28"/>
  <c r="O373" i="26"/>
  <c r="N373" i="26"/>
  <c r="P373" i="26"/>
  <c r="M373" i="26"/>
  <c r="L373" i="26"/>
  <c r="J373" i="26"/>
  <c r="K373" i="26"/>
  <c r="I373" i="26"/>
  <c r="G373" i="26"/>
  <c r="H373" i="26"/>
  <c r="F373" i="26"/>
  <c r="Q373" i="26" s="1"/>
  <c r="A374" i="26"/>
  <c r="B373" i="26"/>
  <c r="E373" i="26"/>
  <c r="D373" i="26"/>
  <c r="C373" i="26"/>
  <c r="P372" i="22"/>
  <c r="N372" i="22"/>
  <c r="O372" i="22"/>
  <c r="M372" i="22"/>
  <c r="L372" i="22"/>
  <c r="K372" i="22"/>
  <c r="G372" i="22"/>
  <c r="J372" i="22"/>
  <c r="H372" i="22"/>
  <c r="I372" i="22"/>
  <c r="F372" i="22"/>
  <c r="F372" i="20"/>
  <c r="C372" i="20"/>
  <c r="B372" i="20"/>
  <c r="E372" i="22"/>
  <c r="D372" i="22"/>
  <c r="A373" i="22"/>
  <c r="V373" i="22" s="1"/>
  <c r="C372" i="22"/>
  <c r="D372" i="20"/>
  <c r="E372" i="20"/>
  <c r="A373" i="20"/>
  <c r="G374" i="29" l="1"/>
  <c r="F374" i="29"/>
  <c r="S373" i="26"/>
  <c r="J374" i="29"/>
  <c r="B374" i="29"/>
  <c r="I374" i="29"/>
  <c r="A375" i="29"/>
  <c r="H374" i="29"/>
  <c r="O374" i="29"/>
  <c r="N374" i="29"/>
  <c r="L374" i="29"/>
  <c r="D374" i="29"/>
  <c r="M374" i="29"/>
  <c r="K374" i="29"/>
  <c r="E374" i="29"/>
  <c r="C374" i="29"/>
  <c r="T373" i="26"/>
  <c r="R373" i="26"/>
  <c r="G375" i="28"/>
  <c r="F375" i="28"/>
  <c r="J375" i="28"/>
  <c r="B375" i="28"/>
  <c r="I375" i="28"/>
  <c r="N375" i="28"/>
  <c r="A376" i="28"/>
  <c r="H375" i="28"/>
  <c r="E375" i="28"/>
  <c r="D375" i="28"/>
  <c r="O375" i="28"/>
  <c r="C375" i="28"/>
  <c r="K375" i="28"/>
  <c r="L375" i="28"/>
  <c r="M375" i="28"/>
  <c r="P374" i="26"/>
  <c r="O374" i="26"/>
  <c r="N374" i="26"/>
  <c r="L374" i="26"/>
  <c r="M374" i="26"/>
  <c r="J374" i="26"/>
  <c r="K374" i="26"/>
  <c r="I374" i="26"/>
  <c r="G374" i="26"/>
  <c r="H374" i="26"/>
  <c r="F374" i="26"/>
  <c r="Q374" i="26" s="1"/>
  <c r="C374" i="26"/>
  <c r="B374" i="26"/>
  <c r="A375" i="26"/>
  <c r="E374" i="26"/>
  <c r="D374" i="26"/>
  <c r="P373" i="22"/>
  <c r="O373" i="22"/>
  <c r="N373" i="22"/>
  <c r="M373" i="22"/>
  <c r="K373" i="22"/>
  <c r="L373" i="22"/>
  <c r="H373" i="22"/>
  <c r="J373" i="22"/>
  <c r="I373" i="22"/>
  <c r="F373" i="22"/>
  <c r="G373" i="22"/>
  <c r="F373" i="20"/>
  <c r="C373" i="20"/>
  <c r="B373" i="20"/>
  <c r="A374" i="22"/>
  <c r="V374" i="22" s="1"/>
  <c r="D373" i="22"/>
  <c r="C373" i="22"/>
  <c r="E373" i="22"/>
  <c r="D373" i="20"/>
  <c r="E373" i="20"/>
  <c r="A374" i="20"/>
  <c r="G375" i="29" l="1"/>
  <c r="F375" i="29"/>
  <c r="K375" i="29"/>
  <c r="C375" i="29"/>
  <c r="J375" i="29"/>
  <c r="B375" i="29"/>
  <c r="I375" i="29"/>
  <c r="A376" i="29"/>
  <c r="H375" i="29"/>
  <c r="O375" i="29"/>
  <c r="M375" i="29"/>
  <c r="E375" i="29"/>
  <c r="N375" i="29"/>
  <c r="L375" i="29"/>
  <c r="D375" i="29"/>
  <c r="T374" i="26"/>
  <c r="S374" i="26"/>
  <c r="R374" i="26"/>
  <c r="F376" i="28"/>
  <c r="G376" i="28"/>
  <c r="N376" i="28"/>
  <c r="A377" i="28"/>
  <c r="M376" i="28"/>
  <c r="E376" i="28"/>
  <c r="J376" i="28"/>
  <c r="B376" i="28"/>
  <c r="O376" i="28"/>
  <c r="L376" i="28"/>
  <c r="K376" i="28"/>
  <c r="I376" i="28"/>
  <c r="H376" i="28"/>
  <c r="D376" i="28"/>
  <c r="C376" i="28"/>
  <c r="P375" i="26"/>
  <c r="O375" i="26"/>
  <c r="N375" i="26"/>
  <c r="M375" i="26"/>
  <c r="L375" i="26"/>
  <c r="J375" i="26"/>
  <c r="K375" i="26"/>
  <c r="I375" i="26"/>
  <c r="G375" i="26"/>
  <c r="H375" i="26"/>
  <c r="F375" i="26"/>
  <c r="Q375" i="26" s="1"/>
  <c r="D375" i="26"/>
  <c r="C375" i="26"/>
  <c r="B375" i="26"/>
  <c r="A376" i="26"/>
  <c r="E375" i="26"/>
  <c r="P374" i="22"/>
  <c r="O374" i="22"/>
  <c r="N374" i="22"/>
  <c r="K374" i="22"/>
  <c r="L374" i="22"/>
  <c r="M374" i="22"/>
  <c r="J374" i="22"/>
  <c r="I374" i="22"/>
  <c r="G374" i="22"/>
  <c r="H374" i="22"/>
  <c r="F374" i="22"/>
  <c r="F374" i="20"/>
  <c r="B374" i="20"/>
  <c r="C374" i="20"/>
  <c r="E374" i="22"/>
  <c r="D374" i="22"/>
  <c r="C374" i="22"/>
  <c r="A375" i="22"/>
  <c r="V375" i="22" s="1"/>
  <c r="D374" i="20"/>
  <c r="E374" i="20"/>
  <c r="A375" i="20"/>
  <c r="G376" i="29" l="1"/>
  <c r="F376" i="29"/>
  <c r="S375" i="26"/>
  <c r="L376" i="29"/>
  <c r="D376" i="29"/>
  <c r="K376" i="29"/>
  <c r="C376" i="29"/>
  <c r="J376" i="29"/>
  <c r="B376" i="29"/>
  <c r="I376" i="29"/>
  <c r="A377" i="29"/>
  <c r="H376" i="29"/>
  <c r="N376" i="29"/>
  <c r="O376" i="29"/>
  <c r="M376" i="29"/>
  <c r="E376" i="29"/>
  <c r="T375" i="26"/>
  <c r="R375" i="26"/>
  <c r="G377" i="28"/>
  <c r="F377" i="28"/>
  <c r="J377" i="28"/>
  <c r="B377" i="28"/>
  <c r="I377" i="28"/>
  <c r="N377" i="28"/>
  <c r="E377" i="28"/>
  <c r="D377" i="28"/>
  <c r="O377" i="28"/>
  <c r="C377" i="28"/>
  <c r="M377" i="28"/>
  <c r="A378" i="28"/>
  <c r="L377" i="28"/>
  <c r="H377" i="28"/>
  <c r="K377" i="28"/>
  <c r="P376" i="26"/>
  <c r="N376" i="26"/>
  <c r="M376" i="26"/>
  <c r="O376" i="26"/>
  <c r="K376" i="26"/>
  <c r="L376" i="26"/>
  <c r="I376" i="26"/>
  <c r="G376" i="26"/>
  <c r="J376" i="26"/>
  <c r="F376" i="26"/>
  <c r="Q376" i="26" s="1"/>
  <c r="H376" i="26"/>
  <c r="E376" i="26"/>
  <c r="D376" i="26"/>
  <c r="C376" i="26"/>
  <c r="B376" i="26"/>
  <c r="A377" i="26"/>
  <c r="P375" i="22"/>
  <c r="O375" i="22"/>
  <c r="N375" i="22"/>
  <c r="M375" i="22"/>
  <c r="L375" i="22"/>
  <c r="J375" i="22"/>
  <c r="K375" i="22"/>
  <c r="H375" i="22"/>
  <c r="I375" i="22"/>
  <c r="F375" i="22"/>
  <c r="G375" i="22"/>
  <c r="F375" i="20"/>
  <c r="B375" i="20"/>
  <c r="C375" i="20"/>
  <c r="D375" i="22"/>
  <c r="C375" i="22"/>
  <c r="A376" i="22"/>
  <c r="V376" i="22" s="1"/>
  <c r="E375" i="22"/>
  <c r="D375" i="20"/>
  <c r="E375" i="20"/>
  <c r="A376" i="20"/>
  <c r="G377" i="29" l="1"/>
  <c r="F377" i="29"/>
  <c r="S376" i="26"/>
  <c r="M377" i="29"/>
  <c r="E377" i="29"/>
  <c r="L377" i="29"/>
  <c r="D377" i="29"/>
  <c r="K377" i="29"/>
  <c r="C377" i="29"/>
  <c r="J377" i="29"/>
  <c r="B377" i="29"/>
  <c r="I377" i="29"/>
  <c r="O377" i="29"/>
  <c r="A378" i="29"/>
  <c r="N377" i="29"/>
  <c r="H377" i="29"/>
  <c r="T376" i="26"/>
  <c r="R376" i="26"/>
  <c r="G378" i="28"/>
  <c r="F378" i="28"/>
  <c r="N378" i="28"/>
  <c r="A379" i="28"/>
  <c r="M378" i="28"/>
  <c r="E378" i="28"/>
  <c r="J378" i="28"/>
  <c r="B378" i="28"/>
  <c r="L378" i="28"/>
  <c r="K378" i="28"/>
  <c r="I378" i="28"/>
  <c r="H378" i="28"/>
  <c r="O378" i="28"/>
  <c r="D378" i="28"/>
  <c r="C378" i="28"/>
  <c r="O377" i="26"/>
  <c r="P377" i="26"/>
  <c r="N377" i="26"/>
  <c r="M377" i="26"/>
  <c r="K377" i="26"/>
  <c r="L377" i="26"/>
  <c r="J377" i="26"/>
  <c r="I377" i="26"/>
  <c r="G377" i="26"/>
  <c r="F377" i="26"/>
  <c r="Q377" i="26" s="1"/>
  <c r="H377" i="26"/>
  <c r="E377" i="26"/>
  <c r="D377" i="26"/>
  <c r="C377" i="26"/>
  <c r="A378" i="26"/>
  <c r="B377" i="26"/>
  <c r="O376" i="22"/>
  <c r="P376" i="22"/>
  <c r="N376" i="22"/>
  <c r="M376" i="22"/>
  <c r="K376" i="22"/>
  <c r="L376" i="22"/>
  <c r="I376" i="22"/>
  <c r="J376" i="22"/>
  <c r="G376" i="22"/>
  <c r="H376" i="22"/>
  <c r="F376" i="22"/>
  <c r="F376" i="20"/>
  <c r="B376" i="20"/>
  <c r="C376" i="20"/>
  <c r="E376" i="22"/>
  <c r="D376" i="22"/>
  <c r="C376" i="22"/>
  <c r="A377" i="22"/>
  <c r="V377" i="22" s="1"/>
  <c r="D376" i="20"/>
  <c r="E376" i="20"/>
  <c r="A377" i="20"/>
  <c r="G378" i="29" l="1"/>
  <c r="F378" i="29"/>
  <c r="N378" i="29"/>
  <c r="M378" i="29"/>
  <c r="E378" i="29"/>
  <c r="L378" i="29"/>
  <c r="D378" i="29"/>
  <c r="K378" i="29"/>
  <c r="C378" i="29"/>
  <c r="J378" i="29"/>
  <c r="B378" i="29"/>
  <c r="A379" i="29"/>
  <c r="H378" i="29"/>
  <c r="O378" i="29"/>
  <c r="I378" i="29"/>
  <c r="S377" i="26"/>
  <c r="T377" i="26"/>
  <c r="R377" i="26"/>
  <c r="F379" i="28"/>
  <c r="G379" i="28"/>
  <c r="L379" i="28"/>
  <c r="D379" i="28"/>
  <c r="K379" i="28"/>
  <c r="J379" i="28"/>
  <c r="B379" i="28"/>
  <c r="I379" i="28"/>
  <c r="H379" i="28"/>
  <c r="O379" i="28"/>
  <c r="N379" i="28"/>
  <c r="A380" i="28"/>
  <c r="M379" i="28"/>
  <c r="E379" i="28"/>
  <c r="C379" i="28"/>
  <c r="P378" i="26"/>
  <c r="O378" i="26"/>
  <c r="M378" i="26"/>
  <c r="L378" i="26"/>
  <c r="N378" i="26"/>
  <c r="K378" i="26"/>
  <c r="J378" i="26"/>
  <c r="H378" i="26"/>
  <c r="I378" i="26"/>
  <c r="G378" i="26"/>
  <c r="F378" i="26"/>
  <c r="Q378" i="26" s="1"/>
  <c r="E378" i="26"/>
  <c r="D378" i="26"/>
  <c r="B378" i="26"/>
  <c r="A379" i="26"/>
  <c r="C378" i="26"/>
  <c r="O377" i="22"/>
  <c r="P377" i="22"/>
  <c r="M377" i="22"/>
  <c r="N377" i="22"/>
  <c r="K377" i="22"/>
  <c r="L377" i="22"/>
  <c r="H377" i="22"/>
  <c r="I377" i="22"/>
  <c r="J377" i="22"/>
  <c r="F377" i="22"/>
  <c r="G377" i="22"/>
  <c r="F377" i="20"/>
  <c r="B377" i="20"/>
  <c r="C377" i="20"/>
  <c r="A378" i="22"/>
  <c r="V378" i="22" s="1"/>
  <c r="D377" i="22"/>
  <c r="C377" i="22"/>
  <c r="E377" i="22"/>
  <c r="D377" i="20"/>
  <c r="E377" i="20"/>
  <c r="A378" i="20"/>
  <c r="G379" i="29" l="1"/>
  <c r="F379" i="29"/>
  <c r="R378" i="26"/>
  <c r="O379" i="29"/>
  <c r="N379" i="29"/>
  <c r="M379" i="29"/>
  <c r="E379" i="29"/>
  <c r="L379" i="29"/>
  <c r="D379" i="29"/>
  <c r="K379" i="29"/>
  <c r="C379" i="29"/>
  <c r="I379" i="29"/>
  <c r="B379" i="29"/>
  <c r="A380" i="29"/>
  <c r="J379" i="29"/>
  <c r="H379" i="29"/>
  <c r="T378" i="26"/>
  <c r="S378" i="26"/>
  <c r="G380" i="28"/>
  <c r="F380" i="28"/>
  <c r="H380" i="28"/>
  <c r="O380" i="28"/>
  <c r="N380" i="28"/>
  <c r="A381" i="28"/>
  <c r="M380" i="28"/>
  <c r="E380" i="28"/>
  <c r="L380" i="28"/>
  <c r="D380" i="28"/>
  <c r="K380" i="28"/>
  <c r="C380" i="28"/>
  <c r="J380" i="28"/>
  <c r="B380" i="28"/>
  <c r="I380" i="28"/>
  <c r="P379" i="26"/>
  <c r="O379" i="26"/>
  <c r="N379" i="26"/>
  <c r="M379" i="26"/>
  <c r="L379" i="26"/>
  <c r="K379" i="26"/>
  <c r="J379" i="26"/>
  <c r="H379" i="26"/>
  <c r="G379" i="26"/>
  <c r="F379" i="26"/>
  <c r="Q379" i="26" s="1"/>
  <c r="I379" i="26"/>
  <c r="D379" i="26"/>
  <c r="A380" i="26"/>
  <c r="C379" i="26"/>
  <c r="B379" i="26"/>
  <c r="E379" i="26"/>
  <c r="P378" i="22"/>
  <c r="O378" i="22"/>
  <c r="N378" i="22"/>
  <c r="M378" i="22"/>
  <c r="L378" i="22"/>
  <c r="K378" i="22"/>
  <c r="J378" i="22"/>
  <c r="I378" i="22"/>
  <c r="H378" i="22"/>
  <c r="G378" i="22"/>
  <c r="F378" i="22"/>
  <c r="F378" i="20"/>
  <c r="C378" i="20"/>
  <c r="B378" i="20"/>
  <c r="E378" i="22"/>
  <c r="C378" i="22"/>
  <c r="D378" i="22"/>
  <c r="A379" i="22"/>
  <c r="V379" i="22" s="1"/>
  <c r="D378" i="20"/>
  <c r="E378" i="20"/>
  <c r="A379" i="20"/>
  <c r="G380" i="29" l="1"/>
  <c r="F380" i="29"/>
  <c r="A381" i="29"/>
  <c r="H380" i="29"/>
  <c r="O380" i="29"/>
  <c r="N380" i="29"/>
  <c r="M380" i="29"/>
  <c r="E380" i="29"/>
  <c r="L380" i="29"/>
  <c r="D380" i="29"/>
  <c r="J380" i="29"/>
  <c r="B380" i="29"/>
  <c r="K380" i="29"/>
  <c r="I380" i="29"/>
  <c r="C380" i="29"/>
  <c r="S379" i="26"/>
  <c r="T379" i="26"/>
  <c r="R379" i="26"/>
  <c r="G381" i="28"/>
  <c r="F381" i="28"/>
  <c r="L381" i="28"/>
  <c r="D381" i="28"/>
  <c r="K381" i="28"/>
  <c r="C381" i="28"/>
  <c r="J381" i="28"/>
  <c r="B381" i="28"/>
  <c r="I381" i="28"/>
  <c r="H381" i="28"/>
  <c r="O381" i="28"/>
  <c r="N381" i="28"/>
  <c r="A382" i="28"/>
  <c r="M381" i="28"/>
  <c r="E381" i="28"/>
  <c r="P380" i="26"/>
  <c r="O380" i="26"/>
  <c r="N380" i="26"/>
  <c r="M380" i="26"/>
  <c r="K380" i="26"/>
  <c r="J380" i="26"/>
  <c r="L380" i="26"/>
  <c r="H380" i="26"/>
  <c r="I380" i="26"/>
  <c r="F380" i="26"/>
  <c r="Q380" i="26" s="1"/>
  <c r="G380" i="26"/>
  <c r="R380" i="26" s="1"/>
  <c r="C380" i="26"/>
  <c r="A381" i="26"/>
  <c r="E380" i="26"/>
  <c r="D380" i="26"/>
  <c r="B380" i="26"/>
  <c r="P379" i="22"/>
  <c r="O379" i="22"/>
  <c r="M379" i="22"/>
  <c r="L379" i="22"/>
  <c r="N379" i="22"/>
  <c r="K379" i="22"/>
  <c r="J379" i="22"/>
  <c r="H379" i="22"/>
  <c r="I379" i="22"/>
  <c r="G379" i="22"/>
  <c r="F379" i="22"/>
  <c r="F379" i="20"/>
  <c r="B379" i="20"/>
  <c r="C379" i="20"/>
  <c r="D379" i="22"/>
  <c r="C379" i="22"/>
  <c r="A380" i="22"/>
  <c r="V380" i="22" s="1"/>
  <c r="E379" i="22"/>
  <c r="D379" i="20"/>
  <c r="E379" i="20"/>
  <c r="A380" i="20"/>
  <c r="G381" i="29" l="1"/>
  <c r="F381" i="29"/>
  <c r="I381" i="29"/>
  <c r="A382" i="29"/>
  <c r="H381" i="29"/>
  <c r="O381" i="29"/>
  <c r="N381" i="29"/>
  <c r="M381" i="29"/>
  <c r="E381" i="29"/>
  <c r="K381" i="29"/>
  <c r="C381" i="29"/>
  <c r="D381" i="29"/>
  <c r="B381" i="29"/>
  <c r="L381" i="29"/>
  <c r="J381" i="29"/>
  <c r="S380" i="26"/>
  <c r="T380" i="26"/>
  <c r="G382" i="28"/>
  <c r="F382" i="28"/>
  <c r="H382" i="28"/>
  <c r="O382" i="28"/>
  <c r="N382" i="28"/>
  <c r="A383" i="28"/>
  <c r="M382" i="28"/>
  <c r="E382" i="28"/>
  <c r="L382" i="28"/>
  <c r="D382" i="28"/>
  <c r="K382" i="28"/>
  <c r="C382" i="28"/>
  <c r="J382" i="28"/>
  <c r="B382" i="28"/>
  <c r="I382" i="28"/>
  <c r="P381" i="26"/>
  <c r="N381" i="26"/>
  <c r="M381" i="26"/>
  <c r="L381" i="26"/>
  <c r="O381" i="26"/>
  <c r="K381" i="26"/>
  <c r="J381" i="26"/>
  <c r="I381" i="26"/>
  <c r="G381" i="26"/>
  <c r="H381" i="26"/>
  <c r="F381" i="26"/>
  <c r="Q381" i="26" s="1"/>
  <c r="A382" i="26"/>
  <c r="B381" i="26"/>
  <c r="C381" i="26"/>
  <c r="E381" i="26"/>
  <c r="D381" i="26"/>
  <c r="P380" i="22"/>
  <c r="O380" i="22"/>
  <c r="N380" i="22"/>
  <c r="M380" i="22"/>
  <c r="K380" i="22"/>
  <c r="L380" i="22"/>
  <c r="J380" i="22"/>
  <c r="G380" i="22"/>
  <c r="H380" i="22"/>
  <c r="I380" i="22"/>
  <c r="F380" i="22"/>
  <c r="F380" i="20"/>
  <c r="C380" i="20"/>
  <c r="B380" i="20"/>
  <c r="E380" i="22"/>
  <c r="D380" i="22"/>
  <c r="A381" i="22"/>
  <c r="V381" i="22" s="1"/>
  <c r="C380" i="22"/>
  <c r="D380" i="20"/>
  <c r="E380" i="20"/>
  <c r="A381" i="20"/>
  <c r="G382" i="29" l="1"/>
  <c r="F382" i="29"/>
  <c r="J382" i="29"/>
  <c r="B382" i="29"/>
  <c r="I382" i="29"/>
  <c r="A383" i="29"/>
  <c r="H382" i="29"/>
  <c r="O382" i="29"/>
  <c r="N382" i="29"/>
  <c r="L382" i="29"/>
  <c r="D382" i="29"/>
  <c r="M382" i="29"/>
  <c r="K382" i="29"/>
  <c r="E382" i="29"/>
  <c r="C382" i="29"/>
  <c r="T381" i="26"/>
  <c r="S381" i="26"/>
  <c r="R381" i="26"/>
  <c r="F383" i="28"/>
  <c r="G383" i="28"/>
  <c r="L383" i="28"/>
  <c r="D383" i="28"/>
  <c r="K383" i="28"/>
  <c r="C383" i="28"/>
  <c r="J383" i="28"/>
  <c r="B383" i="28"/>
  <c r="I383" i="28"/>
  <c r="H383" i="28"/>
  <c r="O383" i="28"/>
  <c r="N383" i="28"/>
  <c r="M383" i="28"/>
  <c r="E383" i="28"/>
  <c r="A384" i="28"/>
  <c r="P382" i="26"/>
  <c r="O382" i="26"/>
  <c r="L382" i="26"/>
  <c r="N382" i="26"/>
  <c r="M382" i="26"/>
  <c r="K382" i="26"/>
  <c r="J382" i="26"/>
  <c r="I382" i="26"/>
  <c r="H382" i="26"/>
  <c r="G382" i="26"/>
  <c r="F382" i="26"/>
  <c r="Q382" i="26" s="1"/>
  <c r="A383" i="26"/>
  <c r="B382" i="26"/>
  <c r="E382" i="26"/>
  <c r="D382" i="26"/>
  <c r="C382" i="26"/>
  <c r="P381" i="22"/>
  <c r="O381" i="22"/>
  <c r="N381" i="22"/>
  <c r="M381" i="22"/>
  <c r="K381" i="22"/>
  <c r="L381" i="22"/>
  <c r="J381" i="22"/>
  <c r="I381" i="22"/>
  <c r="H381" i="22"/>
  <c r="F381" i="22"/>
  <c r="G381" i="22"/>
  <c r="F381" i="20"/>
  <c r="C381" i="20"/>
  <c r="B381" i="20"/>
  <c r="A382" i="22"/>
  <c r="V382" i="22" s="1"/>
  <c r="D381" i="22"/>
  <c r="C381" i="22"/>
  <c r="E381" i="22"/>
  <c r="D381" i="20"/>
  <c r="E381" i="20"/>
  <c r="A382" i="20"/>
  <c r="G383" i="29" l="1"/>
  <c r="F383" i="29"/>
  <c r="R382" i="26"/>
  <c r="K383" i="29"/>
  <c r="C383" i="29"/>
  <c r="J383" i="29"/>
  <c r="B383" i="29"/>
  <c r="I383" i="29"/>
  <c r="A384" i="29"/>
  <c r="H383" i="29"/>
  <c r="O383" i="29"/>
  <c r="M383" i="29"/>
  <c r="E383" i="29"/>
  <c r="D383" i="29"/>
  <c r="N383" i="29"/>
  <c r="L383" i="29"/>
  <c r="S382" i="26"/>
  <c r="T382" i="26"/>
  <c r="G384" i="28"/>
  <c r="F384" i="28"/>
  <c r="H384" i="28"/>
  <c r="O384" i="28"/>
  <c r="N384" i="28"/>
  <c r="A385" i="28"/>
  <c r="M384" i="28"/>
  <c r="E384" i="28"/>
  <c r="L384" i="28"/>
  <c r="D384" i="28"/>
  <c r="K384" i="28"/>
  <c r="C384" i="28"/>
  <c r="J384" i="28"/>
  <c r="B384" i="28"/>
  <c r="I384" i="28"/>
  <c r="O383" i="26"/>
  <c r="N383" i="26"/>
  <c r="P383" i="26"/>
  <c r="M383" i="26"/>
  <c r="L383" i="26"/>
  <c r="K383" i="26"/>
  <c r="J383" i="26"/>
  <c r="I383" i="26"/>
  <c r="G383" i="26"/>
  <c r="H383" i="26"/>
  <c r="F383" i="26"/>
  <c r="Q383" i="26" s="1"/>
  <c r="B383" i="26"/>
  <c r="A384" i="26"/>
  <c r="C383" i="26"/>
  <c r="E383" i="26"/>
  <c r="D383" i="26"/>
  <c r="P382" i="22"/>
  <c r="O382" i="22"/>
  <c r="N382" i="22"/>
  <c r="M382" i="22"/>
  <c r="K382" i="22"/>
  <c r="L382" i="22"/>
  <c r="J382" i="22"/>
  <c r="I382" i="22"/>
  <c r="G382" i="22"/>
  <c r="H382" i="22"/>
  <c r="F382" i="22"/>
  <c r="F382" i="20"/>
  <c r="C382" i="20"/>
  <c r="B382" i="20"/>
  <c r="E382" i="22"/>
  <c r="D382" i="22"/>
  <c r="A383" i="22"/>
  <c r="V383" i="22" s="1"/>
  <c r="C382" i="22"/>
  <c r="D382" i="20"/>
  <c r="E382" i="20"/>
  <c r="A383" i="20"/>
  <c r="G384" i="29" l="1"/>
  <c r="F384" i="29"/>
  <c r="L384" i="29"/>
  <c r="D384" i="29"/>
  <c r="K384" i="29"/>
  <c r="C384" i="29"/>
  <c r="J384" i="29"/>
  <c r="B384" i="29"/>
  <c r="I384" i="29"/>
  <c r="A385" i="29"/>
  <c r="H384" i="29"/>
  <c r="O384" i="29"/>
  <c r="N384" i="29"/>
  <c r="M384" i="29"/>
  <c r="E384" i="29"/>
  <c r="S383" i="26"/>
  <c r="T383" i="26"/>
  <c r="R383" i="26"/>
  <c r="G385" i="28"/>
  <c r="F385" i="28"/>
  <c r="L385" i="28"/>
  <c r="D385" i="28"/>
  <c r="K385" i="28"/>
  <c r="C385" i="28"/>
  <c r="J385" i="28"/>
  <c r="B385" i="28"/>
  <c r="I385" i="28"/>
  <c r="H385" i="28"/>
  <c r="O385" i="28"/>
  <c r="N385" i="28"/>
  <c r="A386" i="28"/>
  <c r="M385" i="28"/>
  <c r="E385" i="28"/>
  <c r="P384" i="26"/>
  <c r="N384" i="26"/>
  <c r="O384" i="26"/>
  <c r="M384" i="26"/>
  <c r="L384" i="26"/>
  <c r="K384" i="26"/>
  <c r="I384" i="26"/>
  <c r="G384" i="26"/>
  <c r="J384" i="26"/>
  <c r="H384" i="26"/>
  <c r="F384" i="26"/>
  <c r="Q384" i="26" s="1"/>
  <c r="E384" i="26"/>
  <c r="D384" i="26"/>
  <c r="C384" i="26"/>
  <c r="B384" i="26"/>
  <c r="A385" i="26"/>
  <c r="P383" i="22"/>
  <c r="O383" i="22"/>
  <c r="N383" i="22"/>
  <c r="M383" i="22"/>
  <c r="L383" i="22"/>
  <c r="J383" i="22"/>
  <c r="K383" i="22"/>
  <c r="I383" i="22"/>
  <c r="G383" i="22"/>
  <c r="F383" i="22"/>
  <c r="H383" i="22"/>
  <c r="F383" i="20"/>
  <c r="B383" i="20"/>
  <c r="C383" i="20"/>
  <c r="D383" i="22"/>
  <c r="C383" i="22"/>
  <c r="A384" i="22"/>
  <c r="V384" i="22" s="1"/>
  <c r="E383" i="22"/>
  <c r="D383" i="20"/>
  <c r="E383" i="20"/>
  <c r="A384" i="20"/>
  <c r="G385" i="29" l="1"/>
  <c r="F385" i="29"/>
  <c r="M385" i="29"/>
  <c r="E385" i="29"/>
  <c r="L385" i="29"/>
  <c r="D385" i="29"/>
  <c r="K385" i="29"/>
  <c r="C385" i="29"/>
  <c r="J385" i="29"/>
  <c r="B385" i="29"/>
  <c r="I385" i="29"/>
  <c r="A386" i="29"/>
  <c r="H385" i="29"/>
  <c r="O385" i="29"/>
  <c r="N385" i="29"/>
  <c r="T384" i="26"/>
  <c r="S384" i="26"/>
  <c r="R384" i="26"/>
  <c r="G386" i="28"/>
  <c r="F386" i="28"/>
  <c r="H386" i="28"/>
  <c r="O386" i="28"/>
  <c r="N386" i="28"/>
  <c r="A387" i="28"/>
  <c r="M386" i="28"/>
  <c r="E386" i="28"/>
  <c r="L386" i="28"/>
  <c r="D386" i="28"/>
  <c r="K386" i="28"/>
  <c r="C386" i="28"/>
  <c r="J386" i="28"/>
  <c r="B386" i="28"/>
  <c r="I386" i="28"/>
  <c r="O385" i="26"/>
  <c r="P385" i="26"/>
  <c r="N385" i="26"/>
  <c r="M385" i="26"/>
  <c r="L385" i="26"/>
  <c r="K385" i="26"/>
  <c r="J385" i="26"/>
  <c r="I385" i="26"/>
  <c r="G385" i="26"/>
  <c r="H385" i="26"/>
  <c r="F385" i="26"/>
  <c r="Q385" i="26" s="1"/>
  <c r="A386" i="26"/>
  <c r="E385" i="26"/>
  <c r="D385" i="26"/>
  <c r="C385" i="26"/>
  <c r="B385" i="26"/>
  <c r="P384" i="22"/>
  <c r="O384" i="22"/>
  <c r="N384" i="22"/>
  <c r="M384" i="22"/>
  <c r="K384" i="22"/>
  <c r="J384" i="22"/>
  <c r="I384" i="22"/>
  <c r="L384" i="22"/>
  <c r="H384" i="22"/>
  <c r="G384" i="22"/>
  <c r="F384" i="22"/>
  <c r="F384" i="20"/>
  <c r="B384" i="20"/>
  <c r="C384" i="20"/>
  <c r="E384" i="22"/>
  <c r="D384" i="22"/>
  <c r="C384" i="22"/>
  <c r="A385" i="22"/>
  <c r="V385" i="22" s="1"/>
  <c r="D384" i="20"/>
  <c r="E384" i="20"/>
  <c r="A385" i="20"/>
  <c r="G386" i="29" l="1"/>
  <c r="F386" i="29"/>
  <c r="N386" i="29"/>
  <c r="M386" i="29"/>
  <c r="E386" i="29"/>
  <c r="L386" i="29"/>
  <c r="D386" i="29"/>
  <c r="K386" i="29"/>
  <c r="C386" i="29"/>
  <c r="J386" i="29"/>
  <c r="B386" i="29"/>
  <c r="I386" i="29"/>
  <c r="A387" i="29"/>
  <c r="H386" i="29"/>
  <c r="O386" i="29"/>
  <c r="T385" i="26"/>
  <c r="R385" i="26"/>
  <c r="S385" i="26"/>
  <c r="G387" i="28"/>
  <c r="F387" i="28"/>
  <c r="L387" i="28"/>
  <c r="D387" i="28"/>
  <c r="K387" i="28"/>
  <c r="C387" i="28"/>
  <c r="J387" i="28"/>
  <c r="B387" i="28"/>
  <c r="I387" i="28"/>
  <c r="H387" i="28"/>
  <c r="O387" i="28"/>
  <c r="N387" i="28"/>
  <c r="E387" i="28"/>
  <c r="M387" i="28"/>
  <c r="A388" i="28"/>
  <c r="P386" i="26"/>
  <c r="O386" i="26"/>
  <c r="N386" i="26"/>
  <c r="M386" i="26"/>
  <c r="L386" i="26"/>
  <c r="J386" i="26"/>
  <c r="K386" i="26"/>
  <c r="H386" i="26"/>
  <c r="I386" i="26"/>
  <c r="G386" i="26"/>
  <c r="F386" i="26"/>
  <c r="Q386" i="26" s="1"/>
  <c r="E386" i="26"/>
  <c r="C386" i="26"/>
  <c r="B386" i="26"/>
  <c r="D386" i="26"/>
  <c r="A387" i="26"/>
  <c r="P385" i="22"/>
  <c r="O385" i="22"/>
  <c r="M385" i="22"/>
  <c r="N385" i="22"/>
  <c r="L385" i="22"/>
  <c r="H385" i="22"/>
  <c r="K385" i="22"/>
  <c r="J385" i="22"/>
  <c r="I385" i="22"/>
  <c r="G385" i="22"/>
  <c r="F385" i="22"/>
  <c r="F385" i="20"/>
  <c r="B385" i="20"/>
  <c r="C385" i="20"/>
  <c r="A386" i="22"/>
  <c r="V386" i="22" s="1"/>
  <c r="D385" i="22"/>
  <c r="C385" i="22"/>
  <c r="E385" i="22"/>
  <c r="D385" i="20"/>
  <c r="E385" i="20"/>
  <c r="A386" i="20"/>
  <c r="G387" i="29" l="1"/>
  <c r="F387" i="29"/>
  <c r="R386" i="26"/>
  <c r="S386" i="26"/>
  <c r="O387" i="29"/>
  <c r="N387" i="29"/>
  <c r="M387" i="29"/>
  <c r="E387" i="29"/>
  <c r="L387" i="29"/>
  <c r="D387" i="29"/>
  <c r="K387" i="29"/>
  <c r="C387" i="29"/>
  <c r="J387" i="29"/>
  <c r="B387" i="29"/>
  <c r="I387" i="29"/>
  <c r="A388" i="29"/>
  <c r="H387" i="29"/>
  <c r="T386" i="26"/>
  <c r="G388" i="28"/>
  <c r="F388" i="28"/>
  <c r="H388" i="28"/>
  <c r="O388" i="28"/>
  <c r="N388" i="28"/>
  <c r="A389" i="28"/>
  <c r="M388" i="28"/>
  <c r="E388" i="28"/>
  <c r="L388" i="28"/>
  <c r="D388" i="28"/>
  <c r="K388" i="28"/>
  <c r="C388" i="28"/>
  <c r="J388" i="28"/>
  <c r="B388" i="28"/>
  <c r="I388" i="28"/>
  <c r="P387" i="26"/>
  <c r="O387" i="26"/>
  <c r="N387" i="26"/>
  <c r="M387" i="26"/>
  <c r="L387" i="26"/>
  <c r="J387" i="26"/>
  <c r="K387" i="26"/>
  <c r="H387" i="26"/>
  <c r="G387" i="26"/>
  <c r="I387" i="26"/>
  <c r="F387" i="26"/>
  <c r="Q387" i="26" s="1"/>
  <c r="E387" i="26"/>
  <c r="D387" i="26"/>
  <c r="A388" i="26"/>
  <c r="C387" i="26"/>
  <c r="B387" i="26"/>
  <c r="P386" i="22"/>
  <c r="O386" i="22"/>
  <c r="N386" i="22"/>
  <c r="M386" i="22"/>
  <c r="L386" i="22"/>
  <c r="K386" i="22"/>
  <c r="J386" i="22"/>
  <c r="I386" i="22"/>
  <c r="H386" i="22"/>
  <c r="G386" i="22"/>
  <c r="F386" i="22"/>
  <c r="F386" i="20"/>
  <c r="B386" i="20"/>
  <c r="C386" i="20"/>
  <c r="E386" i="22"/>
  <c r="A387" i="22"/>
  <c r="V387" i="22" s="1"/>
  <c r="D386" i="22"/>
  <c r="C386" i="22"/>
  <c r="D386" i="20"/>
  <c r="E386" i="20"/>
  <c r="A387" i="20"/>
  <c r="G388" i="29" l="1"/>
  <c r="F388" i="29"/>
  <c r="S387" i="26"/>
  <c r="A389" i="29"/>
  <c r="H388" i="29"/>
  <c r="O388" i="29"/>
  <c r="N388" i="29"/>
  <c r="M388" i="29"/>
  <c r="E388" i="29"/>
  <c r="L388" i="29"/>
  <c r="D388" i="29"/>
  <c r="K388" i="29"/>
  <c r="C388" i="29"/>
  <c r="J388" i="29"/>
  <c r="B388" i="29"/>
  <c r="I388" i="29"/>
  <c r="T387" i="26"/>
  <c r="R387" i="26"/>
  <c r="G389" i="28"/>
  <c r="F389" i="28"/>
  <c r="L389" i="28"/>
  <c r="D389" i="28"/>
  <c r="K389" i="28"/>
  <c r="C389" i="28"/>
  <c r="J389" i="28"/>
  <c r="B389" i="28"/>
  <c r="I389" i="28"/>
  <c r="H389" i="28"/>
  <c r="O389" i="28"/>
  <c r="N389" i="28"/>
  <c r="A390" i="28"/>
  <c r="M389" i="28"/>
  <c r="E389" i="28"/>
  <c r="P388" i="26"/>
  <c r="O388" i="26"/>
  <c r="N388" i="26"/>
  <c r="M388" i="26"/>
  <c r="L388" i="26"/>
  <c r="K388" i="26"/>
  <c r="J388" i="26"/>
  <c r="H388" i="26"/>
  <c r="I388" i="26"/>
  <c r="G388" i="26"/>
  <c r="F388" i="26"/>
  <c r="Q388" i="26" s="1"/>
  <c r="D388" i="26"/>
  <c r="C388" i="26"/>
  <c r="A389" i="26"/>
  <c r="B388" i="26"/>
  <c r="E388" i="26"/>
  <c r="P387" i="22"/>
  <c r="O387" i="22"/>
  <c r="M387" i="22"/>
  <c r="N387" i="22"/>
  <c r="L387" i="22"/>
  <c r="J387" i="22"/>
  <c r="H387" i="22"/>
  <c r="K387" i="22"/>
  <c r="I387" i="22"/>
  <c r="G387" i="22"/>
  <c r="F387" i="22"/>
  <c r="F387" i="20"/>
  <c r="C387" i="20"/>
  <c r="B387" i="20"/>
  <c r="D387" i="22"/>
  <c r="C387" i="22"/>
  <c r="A388" i="22"/>
  <c r="V388" i="22" s="1"/>
  <c r="E387" i="22"/>
  <c r="D387" i="20"/>
  <c r="E387" i="20"/>
  <c r="A388" i="20"/>
  <c r="G389" i="29" l="1"/>
  <c r="F389" i="29"/>
  <c r="I389" i="29"/>
  <c r="A390" i="29"/>
  <c r="H389" i="29"/>
  <c r="O389" i="29"/>
  <c r="N389" i="29"/>
  <c r="M389" i="29"/>
  <c r="E389" i="29"/>
  <c r="L389" i="29"/>
  <c r="D389" i="29"/>
  <c r="K389" i="29"/>
  <c r="C389" i="29"/>
  <c r="J389" i="29"/>
  <c r="B389" i="29"/>
  <c r="S388" i="26"/>
  <c r="R388" i="26"/>
  <c r="T388" i="26"/>
  <c r="G390" i="28"/>
  <c r="F390" i="28"/>
  <c r="H390" i="28"/>
  <c r="O390" i="28"/>
  <c r="N390" i="28"/>
  <c r="A391" i="28"/>
  <c r="M390" i="28"/>
  <c r="E390" i="28"/>
  <c r="L390" i="28"/>
  <c r="D390" i="28"/>
  <c r="K390" i="28"/>
  <c r="C390" i="28"/>
  <c r="J390" i="28"/>
  <c r="B390" i="28"/>
  <c r="I390" i="28"/>
  <c r="P389" i="26"/>
  <c r="O389" i="26"/>
  <c r="N389" i="26"/>
  <c r="M389" i="26"/>
  <c r="L389" i="26"/>
  <c r="J389" i="26"/>
  <c r="I389" i="26"/>
  <c r="K389" i="26"/>
  <c r="G389" i="26"/>
  <c r="H389" i="26"/>
  <c r="F389" i="26"/>
  <c r="Q389" i="26" s="1"/>
  <c r="C389" i="26"/>
  <c r="A390" i="26"/>
  <c r="B389" i="26"/>
  <c r="E389" i="26"/>
  <c r="D389" i="26"/>
  <c r="P388" i="22"/>
  <c r="O388" i="22"/>
  <c r="N388" i="22"/>
  <c r="M388" i="22"/>
  <c r="L388" i="22"/>
  <c r="K388" i="22"/>
  <c r="G388" i="22"/>
  <c r="H388" i="22"/>
  <c r="J388" i="22"/>
  <c r="I388" i="22"/>
  <c r="F388" i="22"/>
  <c r="F388" i="20"/>
  <c r="C388" i="20"/>
  <c r="B388" i="20"/>
  <c r="E388" i="22"/>
  <c r="D388" i="22"/>
  <c r="A389" i="22"/>
  <c r="V389" i="22" s="1"/>
  <c r="C388" i="22"/>
  <c r="D388" i="20"/>
  <c r="E388" i="20"/>
  <c r="A389" i="20"/>
  <c r="G390" i="29" l="1"/>
  <c r="F390" i="29"/>
  <c r="J390" i="29"/>
  <c r="B390" i="29"/>
  <c r="I390" i="29"/>
  <c r="A391" i="29"/>
  <c r="H390" i="29"/>
  <c r="O390" i="29"/>
  <c r="N390" i="29"/>
  <c r="M390" i="29"/>
  <c r="E390" i="29"/>
  <c r="L390" i="29"/>
  <c r="D390" i="29"/>
  <c r="K390" i="29"/>
  <c r="C390" i="29"/>
  <c r="S389" i="26"/>
  <c r="T389" i="26"/>
  <c r="R389" i="26"/>
  <c r="G391" i="28"/>
  <c r="F391" i="28"/>
  <c r="L391" i="28"/>
  <c r="D391" i="28"/>
  <c r="K391" i="28"/>
  <c r="C391" i="28"/>
  <c r="J391" i="28"/>
  <c r="B391" i="28"/>
  <c r="I391" i="28"/>
  <c r="H391" i="28"/>
  <c r="O391" i="28"/>
  <c r="N391" i="28"/>
  <c r="A392" i="28"/>
  <c r="M391" i="28"/>
  <c r="E391" i="28"/>
  <c r="P390" i="26"/>
  <c r="O390" i="26"/>
  <c r="L390" i="26"/>
  <c r="N390" i="26"/>
  <c r="M390" i="26"/>
  <c r="K390" i="26"/>
  <c r="J390" i="26"/>
  <c r="I390" i="26"/>
  <c r="H390" i="26"/>
  <c r="G390" i="26"/>
  <c r="R390" i="26" s="1"/>
  <c r="F390" i="26"/>
  <c r="Q390" i="26" s="1"/>
  <c r="A391" i="26"/>
  <c r="B390" i="26"/>
  <c r="E390" i="26"/>
  <c r="D390" i="26"/>
  <c r="C390" i="26"/>
  <c r="P389" i="22"/>
  <c r="O389" i="22"/>
  <c r="N389" i="22"/>
  <c r="M389" i="22"/>
  <c r="K389" i="22"/>
  <c r="L389" i="22"/>
  <c r="H389" i="22"/>
  <c r="J389" i="22"/>
  <c r="I389" i="22"/>
  <c r="F389" i="22"/>
  <c r="G389" i="22"/>
  <c r="F389" i="20"/>
  <c r="C389" i="20"/>
  <c r="B389" i="20"/>
  <c r="A390" i="22"/>
  <c r="V390" i="22" s="1"/>
  <c r="D389" i="22"/>
  <c r="C389" i="22"/>
  <c r="E389" i="22"/>
  <c r="D389" i="20"/>
  <c r="E389" i="20"/>
  <c r="A390" i="20"/>
  <c r="G391" i="29" l="1"/>
  <c r="F391" i="29"/>
  <c r="K391" i="29"/>
  <c r="C391" i="29"/>
  <c r="J391" i="29"/>
  <c r="B391" i="29"/>
  <c r="I391" i="29"/>
  <c r="A392" i="29"/>
  <c r="H391" i="29"/>
  <c r="O391" i="29"/>
  <c r="N391" i="29"/>
  <c r="M391" i="29"/>
  <c r="E391" i="29"/>
  <c r="L391" i="29"/>
  <c r="D391" i="29"/>
  <c r="T390" i="26"/>
  <c r="S390" i="26"/>
  <c r="G392" i="28"/>
  <c r="F392" i="28"/>
  <c r="H392" i="28"/>
  <c r="O392" i="28"/>
  <c r="N392" i="28"/>
  <c r="A393" i="28"/>
  <c r="M392" i="28"/>
  <c r="E392" i="28"/>
  <c r="L392" i="28"/>
  <c r="D392" i="28"/>
  <c r="K392" i="28"/>
  <c r="C392" i="28"/>
  <c r="J392" i="28"/>
  <c r="B392" i="28"/>
  <c r="I392" i="28"/>
  <c r="O391" i="26"/>
  <c r="N391" i="26"/>
  <c r="M391" i="26"/>
  <c r="P391" i="26"/>
  <c r="K391" i="26"/>
  <c r="L391" i="26"/>
  <c r="J391" i="26"/>
  <c r="I391" i="26"/>
  <c r="G391" i="26"/>
  <c r="H391" i="26"/>
  <c r="F391" i="26"/>
  <c r="Q391" i="26" s="1"/>
  <c r="D391" i="26"/>
  <c r="C391" i="26"/>
  <c r="B391" i="26"/>
  <c r="E391" i="26"/>
  <c r="A392" i="26"/>
  <c r="P390" i="22"/>
  <c r="O390" i="22"/>
  <c r="M390" i="22"/>
  <c r="K390" i="22"/>
  <c r="N390" i="22"/>
  <c r="L390" i="22"/>
  <c r="J390" i="22"/>
  <c r="I390" i="22"/>
  <c r="G390" i="22"/>
  <c r="H390" i="22"/>
  <c r="F390" i="22"/>
  <c r="F390" i="20"/>
  <c r="B390" i="20"/>
  <c r="C390" i="20"/>
  <c r="E390" i="22"/>
  <c r="D390" i="22"/>
  <c r="A391" i="22"/>
  <c r="V391" i="22" s="1"/>
  <c r="C390" i="22"/>
  <c r="D390" i="20"/>
  <c r="E390" i="20"/>
  <c r="A391" i="20"/>
  <c r="G392" i="29" l="1"/>
  <c r="F392" i="29"/>
  <c r="L392" i="29"/>
  <c r="D392" i="29"/>
  <c r="K392" i="29"/>
  <c r="C392" i="29"/>
  <c r="J392" i="29"/>
  <c r="B392" i="29"/>
  <c r="I392" i="29"/>
  <c r="A393" i="29"/>
  <c r="H392" i="29"/>
  <c r="O392" i="29"/>
  <c r="N392" i="29"/>
  <c r="M392" i="29"/>
  <c r="E392" i="29"/>
  <c r="S391" i="26"/>
  <c r="T391" i="26"/>
  <c r="R391" i="26"/>
  <c r="G393" i="28"/>
  <c r="F393" i="28"/>
  <c r="L393" i="28"/>
  <c r="D393" i="28"/>
  <c r="K393" i="28"/>
  <c r="C393" i="28"/>
  <c r="J393" i="28"/>
  <c r="B393" i="28"/>
  <c r="I393" i="28"/>
  <c r="H393" i="28"/>
  <c r="O393" i="28"/>
  <c r="N393" i="28"/>
  <c r="A394" i="28"/>
  <c r="M393" i="28"/>
  <c r="E393" i="28"/>
  <c r="P392" i="26"/>
  <c r="N392" i="26"/>
  <c r="O392" i="26"/>
  <c r="M392" i="26"/>
  <c r="K392" i="26"/>
  <c r="L392" i="26"/>
  <c r="J392" i="26"/>
  <c r="I392" i="26"/>
  <c r="G392" i="26"/>
  <c r="F392" i="26"/>
  <c r="Q392" i="26" s="1"/>
  <c r="H392" i="26"/>
  <c r="A393" i="26"/>
  <c r="E392" i="26"/>
  <c r="D392" i="26"/>
  <c r="C392" i="26"/>
  <c r="B392" i="26"/>
  <c r="P391" i="22"/>
  <c r="O391" i="22"/>
  <c r="N391" i="22"/>
  <c r="M391" i="22"/>
  <c r="L391" i="22"/>
  <c r="K391" i="22"/>
  <c r="J391" i="22"/>
  <c r="I391" i="22"/>
  <c r="G391" i="22"/>
  <c r="F391" i="22"/>
  <c r="H391" i="22"/>
  <c r="F391" i="20"/>
  <c r="C391" i="20"/>
  <c r="B391" i="20"/>
  <c r="D391" i="22"/>
  <c r="C391" i="22"/>
  <c r="A392" i="22"/>
  <c r="V392" i="22" s="1"/>
  <c r="E391" i="22"/>
  <c r="D391" i="20"/>
  <c r="E391" i="20"/>
  <c r="A392" i="20"/>
  <c r="G393" i="29" l="1"/>
  <c r="F393" i="29"/>
  <c r="M393" i="29"/>
  <c r="E393" i="29"/>
  <c r="L393" i="29"/>
  <c r="D393" i="29"/>
  <c r="K393" i="29"/>
  <c r="C393" i="29"/>
  <c r="J393" i="29"/>
  <c r="B393" i="29"/>
  <c r="I393" i="29"/>
  <c r="A394" i="29"/>
  <c r="H393" i="29"/>
  <c r="O393" i="29"/>
  <c r="N393" i="29"/>
  <c r="T392" i="26"/>
  <c r="R392" i="26"/>
  <c r="S392" i="26"/>
  <c r="G394" i="28"/>
  <c r="F394" i="28"/>
  <c r="H394" i="28"/>
  <c r="O394" i="28"/>
  <c r="N394" i="28"/>
  <c r="A395" i="28"/>
  <c r="M394" i="28"/>
  <c r="E394" i="28"/>
  <c r="L394" i="28"/>
  <c r="D394" i="28"/>
  <c r="K394" i="28"/>
  <c r="C394" i="28"/>
  <c r="J394" i="28"/>
  <c r="B394" i="28"/>
  <c r="I394" i="28"/>
  <c r="O393" i="26"/>
  <c r="P393" i="26"/>
  <c r="N393" i="26"/>
  <c r="K393" i="26"/>
  <c r="J393" i="26"/>
  <c r="M393" i="26"/>
  <c r="L393" i="26"/>
  <c r="I393" i="26"/>
  <c r="F393" i="26"/>
  <c r="Q393" i="26" s="1"/>
  <c r="H393" i="26"/>
  <c r="G393" i="26"/>
  <c r="B393" i="26"/>
  <c r="A394" i="26"/>
  <c r="C393" i="26"/>
  <c r="E393" i="26"/>
  <c r="D393" i="26"/>
  <c r="P392" i="22"/>
  <c r="O392" i="22"/>
  <c r="M392" i="22"/>
  <c r="N392" i="22"/>
  <c r="L392" i="22"/>
  <c r="K392" i="22"/>
  <c r="J392" i="22"/>
  <c r="I392" i="22"/>
  <c r="H392" i="22"/>
  <c r="G392" i="22"/>
  <c r="F392" i="22"/>
  <c r="F392" i="20"/>
  <c r="B392" i="20"/>
  <c r="C392" i="20"/>
  <c r="E392" i="22"/>
  <c r="D392" i="22"/>
  <c r="C392" i="22"/>
  <c r="A393" i="22"/>
  <c r="V393" i="22" s="1"/>
  <c r="D392" i="20"/>
  <c r="E392" i="20"/>
  <c r="A393" i="20"/>
  <c r="G394" i="29" l="1"/>
  <c r="F394" i="29"/>
  <c r="N394" i="29"/>
  <c r="M394" i="29"/>
  <c r="E394" i="29"/>
  <c r="L394" i="29"/>
  <c r="D394" i="29"/>
  <c r="K394" i="29"/>
  <c r="C394" i="29"/>
  <c r="J394" i="29"/>
  <c r="B394" i="29"/>
  <c r="I394" i="29"/>
  <c r="A395" i="29"/>
  <c r="H394" i="29"/>
  <c r="O394" i="29"/>
  <c r="S393" i="26"/>
  <c r="R393" i="26"/>
  <c r="T393" i="26"/>
  <c r="F395" i="28"/>
  <c r="G395" i="28"/>
  <c r="L395" i="28"/>
  <c r="D395" i="28"/>
  <c r="K395" i="28"/>
  <c r="C395" i="28"/>
  <c r="J395" i="28"/>
  <c r="B395" i="28"/>
  <c r="I395" i="28"/>
  <c r="H395" i="28"/>
  <c r="O395" i="28"/>
  <c r="N395" i="28"/>
  <c r="A396" i="28"/>
  <c r="M395" i="28"/>
  <c r="E395" i="28"/>
  <c r="P394" i="26"/>
  <c r="O394" i="26"/>
  <c r="L394" i="26"/>
  <c r="M394" i="26"/>
  <c r="N394" i="26"/>
  <c r="J394" i="26"/>
  <c r="K394" i="26"/>
  <c r="H394" i="26"/>
  <c r="I394" i="26"/>
  <c r="F394" i="26"/>
  <c r="Q394" i="26" s="1"/>
  <c r="G394" i="26"/>
  <c r="E394" i="26"/>
  <c r="D394" i="26"/>
  <c r="C394" i="26"/>
  <c r="B394" i="26"/>
  <c r="A395" i="26"/>
  <c r="P393" i="22"/>
  <c r="O393" i="22"/>
  <c r="N393" i="22"/>
  <c r="M393" i="22"/>
  <c r="L393" i="22"/>
  <c r="K393" i="22"/>
  <c r="J393" i="22"/>
  <c r="H393" i="22"/>
  <c r="I393" i="22"/>
  <c r="G393" i="22"/>
  <c r="F393" i="22"/>
  <c r="F393" i="20"/>
  <c r="C393" i="20"/>
  <c r="B393" i="20"/>
  <c r="A394" i="22"/>
  <c r="V394" i="22" s="1"/>
  <c r="D393" i="22"/>
  <c r="C393" i="22"/>
  <c r="E393" i="22"/>
  <c r="D393" i="20"/>
  <c r="E393" i="20"/>
  <c r="A394" i="20"/>
  <c r="G395" i="29" l="1"/>
  <c r="F395" i="29"/>
  <c r="R394" i="26"/>
  <c r="O395" i="29"/>
  <c r="N395" i="29"/>
  <c r="M395" i="29"/>
  <c r="E395" i="29"/>
  <c r="L395" i="29"/>
  <c r="D395" i="29"/>
  <c r="K395" i="29"/>
  <c r="C395" i="29"/>
  <c r="J395" i="29"/>
  <c r="B395" i="29"/>
  <c r="I395" i="29"/>
  <c r="A396" i="29"/>
  <c r="H395" i="29"/>
  <c r="S394" i="26"/>
  <c r="T394" i="26"/>
  <c r="G396" i="28"/>
  <c r="F396" i="28"/>
  <c r="H396" i="28"/>
  <c r="O396" i="28"/>
  <c r="N396" i="28"/>
  <c r="A397" i="28"/>
  <c r="M396" i="28"/>
  <c r="E396" i="28"/>
  <c r="L396" i="28"/>
  <c r="D396" i="28"/>
  <c r="K396" i="28"/>
  <c r="C396" i="28"/>
  <c r="J396" i="28"/>
  <c r="B396" i="28"/>
  <c r="I396" i="28"/>
  <c r="P395" i="26"/>
  <c r="O395" i="26"/>
  <c r="N395" i="26"/>
  <c r="M395" i="26"/>
  <c r="L395" i="26"/>
  <c r="J395" i="26"/>
  <c r="K395" i="26"/>
  <c r="H395" i="26"/>
  <c r="I395" i="26"/>
  <c r="G395" i="26"/>
  <c r="F395" i="26"/>
  <c r="Q395" i="26" s="1"/>
  <c r="E395" i="26"/>
  <c r="D395" i="26"/>
  <c r="A396" i="26"/>
  <c r="C395" i="26"/>
  <c r="B395" i="26"/>
  <c r="P394" i="22"/>
  <c r="O394" i="22"/>
  <c r="N394" i="22"/>
  <c r="M394" i="22"/>
  <c r="L394" i="22"/>
  <c r="K394" i="22"/>
  <c r="J394" i="22"/>
  <c r="I394" i="22"/>
  <c r="H394" i="22"/>
  <c r="G394" i="22"/>
  <c r="F394" i="22"/>
  <c r="F394" i="20"/>
  <c r="C394" i="20"/>
  <c r="B394" i="20"/>
  <c r="E394" i="22"/>
  <c r="A395" i="22"/>
  <c r="V395" i="22" s="1"/>
  <c r="C394" i="22"/>
  <c r="D394" i="22"/>
  <c r="D394" i="20"/>
  <c r="E394" i="20"/>
  <c r="A395" i="20"/>
  <c r="G396" i="29" l="1"/>
  <c r="F396" i="29"/>
  <c r="R395" i="26"/>
  <c r="S395" i="26"/>
  <c r="A397" i="29"/>
  <c r="H396" i="29"/>
  <c r="O396" i="29"/>
  <c r="N396" i="29"/>
  <c r="M396" i="29"/>
  <c r="E396" i="29"/>
  <c r="L396" i="29"/>
  <c r="D396" i="29"/>
  <c r="K396" i="29"/>
  <c r="C396" i="29"/>
  <c r="J396" i="29"/>
  <c r="B396" i="29"/>
  <c r="I396" i="29"/>
  <c r="T395" i="26"/>
  <c r="G397" i="28"/>
  <c r="F397" i="28"/>
  <c r="L397" i="28"/>
  <c r="D397" i="28"/>
  <c r="K397" i="28"/>
  <c r="C397" i="28"/>
  <c r="J397" i="28"/>
  <c r="B397" i="28"/>
  <c r="I397" i="28"/>
  <c r="H397" i="28"/>
  <c r="O397" i="28"/>
  <c r="N397" i="28"/>
  <c r="E397" i="28"/>
  <c r="A398" i="28"/>
  <c r="M397" i="28"/>
  <c r="P396" i="26"/>
  <c r="O396" i="26"/>
  <c r="N396" i="26"/>
  <c r="M396" i="26"/>
  <c r="L396" i="26"/>
  <c r="K396" i="26"/>
  <c r="J396" i="26"/>
  <c r="H396" i="26"/>
  <c r="I396" i="26"/>
  <c r="G396" i="26"/>
  <c r="F396" i="26"/>
  <c r="Q396" i="26" s="1"/>
  <c r="D396" i="26"/>
  <c r="C396" i="26"/>
  <c r="E396" i="26"/>
  <c r="B396" i="26"/>
  <c r="A397" i="26"/>
  <c r="P395" i="22"/>
  <c r="O395" i="22"/>
  <c r="N395" i="22"/>
  <c r="M395" i="22"/>
  <c r="L395" i="22"/>
  <c r="K395" i="22"/>
  <c r="J395" i="22"/>
  <c r="H395" i="22"/>
  <c r="I395" i="22"/>
  <c r="G395" i="22"/>
  <c r="F395" i="22"/>
  <c r="F395" i="20"/>
  <c r="C395" i="20"/>
  <c r="B395" i="20"/>
  <c r="D395" i="22"/>
  <c r="C395" i="22"/>
  <c r="A396" i="22"/>
  <c r="V396" i="22" s="1"/>
  <c r="E395" i="22"/>
  <c r="D395" i="20"/>
  <c r="E395" i="20"/>
  <c r="A396" i="20"/>
  <c r="G397" i="29" l="1"/>
  <c r="F397" i="29"/>
  <c r="R396" i="26"/>
  <c r="I397" i="29"/>
  <c r="A398" i="29"/>
  <c r="H397" i="29"/>
  <c r="O397" i="29"/>
  <c r="N397" i="29"/>
  <c r="M397" i="29"/>
  <c r="E397" i="29"/>
  <c r="L397" i="29"/>
  <c r="D397" i="29"/>
  <c r="K397" i="29"/>
  <c r="C397" i="29"/>
  <c r="J397" i="29"/>
  <c r="B397" i="29"/>
  <c r="S396" i="26"/>
  <c r="T396" i="26"/>
  <c r="F398" i="28"/>
  <c r="G398" i="28"/>
  <c r="H398" i="28"/>
  <c r="O398" i="28"/>
  <c r="N398" i="28"/>
  <c r="A399" i="28"/>
  <c r="M398" i="28"/>
  <c r="E398" i="28"/>
  <c r="L398" i="28"/>
  <c r="D398" i="28"/>
  <c r="K398" i="28"/>
  <c r="C398" i="28"/>
  <c r="J398" i="28"/>
  <c r="B398" i="28"/>
  <c r="I398" i="28"/>
  <c r="P397" i="26"/>
  <c r="O397" i="26"/>
  <c r="N397" i="26"/>
  <c r="M397" i="26"/>
  <c r="L397" i="26"/>
  <c r="K397" i="26"/>
  <c r="J397" i="26"/>
  <c r="I397" i="26"/>
  <c r="G397" i="26"/>
  <c r="H397" i="26"/>
  <c r="F397" i="26"/>
  <c r="Q397" i="26" s="1"/>
  <c r="C397" i="26"/>
  <c r="A398" i="26"/>
  <c r="B397" i="26"/>
  <c r="E397" i="26"/>
  <c r="D397" i="26"/>
  <c r="P396" i="22"/>
  <c r="N396" i="22"/>
  <c r="M396" i="22"/>
  <c r="O396" i="22"/>
  <c r="L396" i="22"/>
  <c r="K396" i="22"/>
  <c r="G396" i="22"/>
  <c r="J396" i="22"/>
  <c r="H396" i="22"/>
  <c r="I396" i="22"/>
  <c r="F396" i="22"/>
  <c r="F396" i="20"/>
  <c r="C396" i="20"/>
  <c r="B396" i="20"/>
  <c r="E396" i="22"/>
  <c r="D396" i="22"/>
  <c r="A397" i="22"/>
  <c r="V397" i="22" s="1"/>
  <c r="C396" i="22"/>
  <c r="D396" i="20"/>
  <c r="E396" i="20"/>
  <c r="A397" i="20"/>
  <c r="G398" i="29" l="1"/>
  <c r="F398" i="29"/>
  <c r="J398" i="29"/>
  <c r="B398" i="29"/>
  <c r="I398" i="29"/>
  <c r="A399" i="29"/>
  <c r="H398" i="29"/>
  <c r="O398" i="29"/>
  <c r="N398" i="29"/>
  <c r="M398" i="29"/>
  <c r="E398" i="29"/>
  <c r="L398" i="29"/>
  <c r="D398" i="29"/>
  <c r="K398" i="29"/>
  <c r="C398" i="29"/>
  <c r="S397" i="26"/>
  <c r="T397" i="26"/>
  <c r="R397" i="26"/>
  <c r="F399" i="28"/>
  <c r="G399" i="28"/>
  <c r="L399" i="28"/>
  <c r="D399" i="28"/>
  <c r="K399" i="28"/>
  <c r="C399" i="28"/>
  <c r="J399" i="28"/>
  <c r="B399" i="28"/>
  <c r="I399" i="28"/>
  <c r="H399" i="28"/>
  <c r="O399" i="28"/>
  <c r="N399" i="28"/>
  <c r="A400" i="28"/>
  <c r="M399" i="28"/>
  <c r="E399" i="28"/>
  <c r="P398" i="26"/>
  <c r="O398" i="26"/>
  <c r="N398" i="26"/>
  <c r="L398" i="26"/>
  <c r="M398" i="26"/>
  <c r="K398" i="26"/>
  <c r="J398" i="26"/>
  <c r="I398" i="26"/>
  <c r="G398" i="26"/>
  <c r="F398" i="26"/>
  <c r="Q398" i="26" s="1"/>
  <c r="H398" i="26"/>
  <c r="A399" i="26"/>
  <c r="B398" i="26"/>
  <c r="C398" i="26"/>
  <c r="D398" i="26"/>
  <c r="E398" i="26"/>
  <c r="P397" i="22"/>
  <c r="O397" i="22"/>
  <c r="N397" i="22"/>
  <c r="M397" i="22"/>
  <c r="K397" i="22"/>
  <c r="L397" i="22"/>
  <c r="J397" i="22"/>
  <c r="I397" i="22"/>
  <c r="H397" i="22"/>
  <c r="G397" i="22"/>
  <c r="F397" i="22"/>
  <c r="F397" i="20"/>
  <c r="C397" i="20"/>
  <c r="B397" i="20"/>
  <c r="A398" i="22"/>
  <c r="V398" i="22" s="1"/>
  <c r="D397" i="22"/>
  <c r="C397" i="22"/>
  <c r="E397" i="22"/>
  <c r="D397" i="20"/>
  <c r="E397" i="20"/>
  <c r="A398" i="20"/>
  <c r="G399" i="29" l="1"/>
  <c r="F399" i="29"/>
  <c r="K399" i="29"/>
  <c r="C399" i="29"/>
  <c r="J399" i="29"/>
  <c r="B399" i="29"/>
  <c r="I399" i="29"/>
  <c r="A400" i="29"/>
  <c r="H399" i="29"/>
  <c r="O399" i="29"/>
  <c r="N399" i="29"/>
  <c r="M399" i="29"/>
  <c r="E399" i="29"/>
  <c r="D399" i="29"/>
  <c r="L399" i="29"/>
  <c r="T398" i="26"/>
  <c r="S398" i="26"/>
  <c r="R398" i="26"/>
  <c r="G400" i="28"/>
  <c r="F400" i="28"/>
  <c r="H400" i="28"/>
  <c r="O400" i="28"/>
  <c r="N400" i="28"/>
  <c r="A401" i="28"/>
  <c r="M400" i="28"/>
  <c r="E400" i="28"/>
  <c r="L400" i="28"/>
  <c r="D400" i="28"/>
  <c r="K400" i="28"/>
  <c r="C400" i="28"/>
  <c r="J400" i="28"/>
  <c r="B400" i="28"/>
  <c r="I400" i="28"/>
  <c r="O399" i="26"/>
  <c r="N399" i="26"/>
  <c r="P399" i="26"/>
  <c r="M399" i="26"/>
  <c r="L399" i="26"/>
  <c r="K399" i="26"/>
  <c r="J399" i="26"/>
  <c r="I399" i="26"/>
  <c r="G399" i="26"/>
  <c r="H399" i="26"/>
  <c r="F399" i="26"/>
  <c r="Q399" i="26" s="1"/>
  <c r="A400" i="26"/>
  <c r="E399" i="26"/>
  <c r="D399" i="26"/>
  <c r="C399" i="26"/>
  <c r="B399" i="26"/>
  <c r="P398" i="22"/>
  <c r="O398" i="22"/>
  <c r="N398" i="22"/>
  <c r="K398" i="22"/>
  <c r="M398" i="22"/>
  <c r="L398" i="22"/>
  <c r="J398" i="22"/>
  <c r="I398" i="22"/>
  <c r="G398" i="22"/>
  <c r="H398" i="22"/>
  <c r="F398" i="22"/>
  <c r="F398" i="20"/>
  <c r="B398" i="20"/>
  <c r="C398" i="20"/>
  <c r="E398" i="22"/>
  <c r="D398" i="22"/>
  <c r="A399" i="22"/>
  <c r="V399" i="22" s="1"/>
  <c r="C398" i="22"/>
  <c r="D398" i="20"/>
  <c r="E398" i="20"/>
  <c r="A399" i="20"/>
  <c r="G400" i="29" l="1"/>
  <c r="F400" i="29"/>
  <c r="L400" i="29"/>
  <c r="D400" i="29"/>
  <c r="K400" i="29"/>
  <c r="C400" i="29"/>
  <c r="J400" i="29"/>
  <c r="B400" i="29"/>
  <c r="I400" i="29"/>
  <c r="A401" i="29"/>
  <c r="H400" i="29"/>
  <c r="O400" i="29"/>
  <c r="N400" i="29"/>
  <c r="M400" i="29"/>
  <c r="E400" i="29"/>
  <c r="S399" i="26"/>
  <c r="T399" i="26"/>
  <c r="R399" i="26"/>
  <c r="G401" i="28"/>
  <c r="F401" i="28"/>
  <c r="L401" i="28"/>
  <c r="D401" i="28"/>
  <c r="K401" i="28"/>
  <c r="C401" i="28"/>
  <c r="J401" i="28"/>
  <c r="B401" i="28"/>
  <c r="I401" i="28"/>
  <c r="H401" i="28"/>
  <c r="O401" i="28"/>
  <c r="N401" i="28"/>
  <c r="A402" i="28"/>
  <c r="M401" i="28"/>
  <c r="E401" i="28"/>
  <c r="P400" i="26"/>
  <c r="O400" i="26"/>
  <c r="N400" i="26"/>
  <c r="M400" i="26"/>
  <c r="K400" i="26"/>
  <c r="L400" i="26"/>
  <c r="J400" i="26"/>
  <c r="I400" i="26"/>
  <c r="G400" i="26"/>
  <c r="F400" i="26"/>
  <c r="Q400" i="26" s="1"/>
  <c r="H400" i="26"/>
  <c r="A401" i="26"/>
  <c r="E400" i="26"/>
  <c r="D400" i="26"/>
  <c r="C400" i="26"/>
  <c r="B400" i="26"/>
  <c r="P399" i="22"/>
  <c r="N399" i="22"/>
  <c r="M399" i="22"/>
  <c r="O399" i="22"/>
  <c r="L399" i="22"/>
  <c r="J399" i="22"/>
  <c r="I399" i="22"/>
  <c r="K399" i="22"/>
  <c r="F399" i="22"/>
  <c r="G399" i="22"/>
  <c r="H399" i="22"/>
  <c r="F399" i="20"/>
  <c r="C399" i="20"/>
  <c r="B399" i="20"/>
  <c r="D399" i="22"/>
  <c r="C399" i="22"/>
  <c r="A400" i="22"/>
  <c r="V400" i="22" s="1"/>
  <c r="E399" i="22"/>
  <c r="D399" i="20"/>
  <c r="E399" i="20"/>
  <c r="A400" i="20"/>
  <c r="G401" i="29" l="1"/>
  <c r="F401" i="29"/>
  <c r="M401" i="29"/>
  <c r="E401" i="29"/>
  <c r="L401" i="29"/>
  <c r="D401" i="29"/>
  <c r="K401" i="29"/>
  <c r="C401" i="29"/>
  <c r="J401" i="29"/>
  <c r="B401" i="29"/>
  <c r="I401" i="29"/>
  <c r="A402" i="29"/>
  <c r="H401" i="29"/>
  <c r="O401" i="29"/>
  <c r="N401" i="29"/>
  <c r="T400" i="26"/>
  <c r="R400" i="26"/>
  <c r="S400" i="26"/>
  <c r="G402" i="28"/>
  <c r="F402" i="28"/>
  <c r="H402" i="28"/>
  <c r="O402" i="28"/>
  <c r="N402" i="28"/>
  <c r="A403" i="28"/>
  <c r="M402" i="28"/>
  <c r="E402" i="28"/>
  <c r="L402" i="28"/>
  <c r="D402" i="28"/>
  <c r="K402" i="28"/>
  <c r="C402" i="28"/>
  <c r="J402" i="28"/>
  <c r="B402" i="28"/>
  <c r="I402" i="28"/>
  <c r="P401" i="26"/>
  <c r="O401" i="26"/>
  <c r="N401" i="26"/>
  <c r="M401" i="26"/>
  <c r="K401" i="26"/>
  <c r="J401" i="26"/>
  <c r="S401" i="26" s="1"/>
  <c r="L401" i="26"/>
  <c r="I401" i="26"/>
  <c r="H401" i="26"/>
  <c r="G401" i="26"/>
  <c r="F401" i="26"/>
  <c r="Q401" i="26" s="1"/>
  <c r="D401" i="26"/>
  <c r="C401" i="26"/>
  <c r="B401" i="26"/>
  <c r="A402" i="26"/>
  <c r="E401" i="26"/>
  <c r="O400" i="22"/>
  <c r="P400" i="22"/>
  <c r="N400" i="22"/>
  <c r="M400" i="22"/>
  <c r="L400" i="22"/>
  <c r="I400" i="22"/>
  <c r="K400" i="22"/>
  <c r="H400" i="22"/>
  <c r="J400" i="22"/>
  <c r="F400" i="22"/>
  <c r="G400" i="22"/>
  <c r="F400" i="20"/>
  <c r="C400" i="20"/>
  <c r="B400" i="20"/>
  <c r="E400" i="22"/>
  <c r="D400" i="22"/>
  <c r="A401" i="22"/>
  <c r="V401" i="22" s="1"/>
  <c r="C400" i="22"/>
  <c r="D400" i="20"/>
  <c r="E400" i="20"/>
  <c r="A401" i="20"/>
  <c r="G402" i="29" l="1"/>
  <c r="F402" i="29"/>
  <c r="N402" i="29"/>
  <c r="M402" i="29"/>
  <c r="E402" i="29"/>
  <c r="L402" i="29"/>
  <c r="D402" i="29"/>
  <c r="K402" i="29"/>
  <c r="C402" i="29"/>
  <c r="J402" i="29"/>
  <c r="B402" i="29"/>
  <c r="I402" i="29"/>
  <c r="A403" i="29"/>
  <c r="H402" i="29"/>
  <c r="O402" i="29"/>
  <c r="R401" i="26"/>
  <c r="T401" i="26"/>
  <c r="G403" i="28"/>
  <c r="F403" i="28"/>
  <c r="L403" i="28"/>
  <c r="D403" i="28"/>
  <c r="K403" i="28"/>
  <c r="C403" i="28"/>
  <c r="J403" i="28"/>
  <c r="B403" i="28"/>
  <c r="I403" i="28"/>
  <c r="H403" i="28"/>
  <c r="O403" i="28"/>
  <c r="N403" i="28"/>
  <c r="M403" i="28"/>
  <c r="E403" i="28"/>
  <c r="P402" i="26"/>
  <c r="O402" i="26"/>
  <c r="L402" i="26"/>
  <c r="M402" i="26"/>
  <c r="N402" i="26"/>
  <c r="J402" i="26"/>
  <c r="K402" i="26"/>
  <c r="H402" i="26"/>
  <c r="I402" i="26"/>
  <c r="G402" i="26"/>
  <c r="F402" i="26"/>
  <c r="Q402" i="26" s="1"/>
  <c r="E402" i="26"/>
  <c r="D402" i="26"/>
  <c r="C402" i="26"/>
  <c r="B402" i="26"/>
  <c r="O401" i="22"/>
  <c r="P401" i="22"/>
  <c r="M401" i="22"/>
  <c r="N401" i="22"/>
  <c r="K401" i="22"/>
  <c r="L401" i="22"/>
  <c r="H401" i="22"/>
  <c r="I401" i="22"/>
  <c r="J401" i="22"/>
  <c r="F401" i="22"/>
  <c r="G401" i="22"/>
  <c r="F401" i="20"/>
  <c r="B401" i="20"/>
  <c r="C401" i="20"/>
  <c r="A402" i="22"/>
  <c r="V402" i="22" s="1"/>
  <c r="D401" i="22"/>
  <c r="C401" i="22"/>
  <c r="E401" i="22"/>
  <c r="D401" i="20"/>
  <c r="E401" i="20"/>
  <c r="A402" i="20"/>
  <c r="G403" i="29" l="1"/>
  <c r="F403" i="29"/>
  <c r="O403" i="29"/>
  <c r="N403" i="29"/>
  <c r="M403" i="29"/>
  <c r="E403" i="29"/>
  <c r="L403" i="29"/>
  <c r="D403" i="29"/>
  <c r="K403" i="29"/>
  <c r="C403" i="29"/>
  <c r="J403" i="29"/>
  <c r="B403" i="29"/>
  <c r="I403" i="29"/>
  <c r="H403" i="29"/>
  <c r="T402" i="26"/>
  <c r="S402" i="26"/>
  <c r="R402" i="26"/>
  <c r="P402" i="22"/>
  <c r="O402" i="22"/>
  <c r="N402" i="22"/>
  <c r="M402" i="22"/>
  <c r="L402" i="22"/>
  <c r="K402" i="22"/>
  <c r="I402" i="22"/>
  <c r="H402" i="22"/>
  <c r="J402" i="22"/>
  <c r="G402" i="22"/>
  <c r="F402" i="22"/>
  <c r="F402" i="20"/>
  <c r="B402" i="20"/>
  <c r="C402" i="20"/>
  <c r="E402" i="22"/>
  <c r="A403" i="22"/>
  <c r="V403" i="22" s="1"/>
  <c r="C402" i="22"/>
  <c r="D402" i="22"/>
  <c r="D402" i="20"/>
  <c r="E402" i="20"/>
  <c r="A403" i="20"/>
  <c r="P403" i="22" l="1"/>
  <c r="O403" i="22"/>
  <c r="M403" i="22"/>
  <c r="N403" i="22"/>
  <c r="L403" i="22"/>
  <c r="K403" i="22"/>
  <c r="J403" i="22"/>
  <c r="H403" i="22"/>
  <c r="I403" i="22"/>
  <c r="G403" i="22"/>
  <c r="F403" i="22"/>
  <c r="F403" i="20"/>
  <c r="B403" i="20"/>
  <c r="C403" i="20"/>
  <c r="D403" i="22"/>
  <c r="C403" i="22"/>
  <c r="E403" i="22"/>
  <c r="D403" i="20"/>
  <c r="E403" i="20"/>
</calcChain>
</file>

<file path=xl/sharedStrings.xml><?xml version="1.0" encoding="utf-8"?>
<sst xmlns="http://schemas.openxmlformats.org/spreadsheetml/2006/main" count="4816" uniqueCount="928">
  <si>
    <t>氏名</t>
    <rPh sb="0" eb="2">
      <t>シメイ</t>
    </rPh>
    <phoneticPr fontId="2"/>
  </si>
  <si>
    <t>年齢</t>
    <rPh sb="0" eb="2">
      <t>ネンレイ</t>
    </rPh>
    <phoneticPr fontId="2"/>
  </si>
  <si>
    <t>性別</t>
    <rPh sb="0" eb="2">
      <t>セイベツ</t>
    </rPh>
    <phoneticPr fontId="2"/>
  </si>
  <si>
    <t>発症日</t>
    <rPh sb="0" eb="2">
      <t>ハッショウ</t>
    </rPh>
    <rPh sb="2" eb="3">
      <t>ビ</t>
    </rPh>
    <phoneticPr fontId="2"/>
  </si>
  <si>
    <t>備考</t>
    <rPh sb="0" eb="2">
      <t>ビコウ</t>
    </rPh>
    <phoneticPr fontId="2"/>
  </si>
  <si>
    <t>不明</t>
    <rPh sb="0" eb="2">
      <t>フメイ</t>
    </rPh>
    <phoneticPr fontId="2"/>
  </si>
  <si>
    <t>職種等</t>
    <rPh sb="0" eb="2">
      <t>ショクシュ</t>
    </rPh>
    <rPh sb="2" eb="3">
      <t>トウ</t>
    </rPh>
    <phoneticPr fontId="2"/>
  </si>
  <si>
    <t>%</t>
    <phoneticPr fontId="2"/>
  </si>
  <si>
    <t>症状</t>
    <rPh sb="0" eb="2">
      <t>ショウジョウ</t>
    </rPh>
    <phoneticPr fontId="2"/>
  </si>
  <si>
    <t>有症状</t>
    <rPh sb="0" eb="1">
      <t>ユウ</t>
    </rPh>
    <rPh sb="1" eb="3">
      <t>ショウジョウ</t>
    </rPh>
    <phoneticPr fontId="2"/>
  </si>
  <si>
    <t>無症状・不明</t>
    <rPh sb="0" eb="3">
      <t>ムショウジョウ</t>
    </rPh>
    <rPh sb="4" eb="6">
      <t>フメイ</t>
    </rPh>
    <phoneticPr fontId="2"/>
  </si>
  <si>
    <t>中央値</t>
    <rPh sb="0" eb="2">
      <t>チュウオウ</t>
    </rPh>
    <rPh sb="2" eb="3">
      <t>チ</t>
    </rPh>
    <phoneticPr fontId="2"/>
  </si>
  <si>
    <t>年齢群</t>
    <rPh sb="0" eb="2">
      <t>ネンレイ</t>
    </rPh>
    <rPh sb="2" eb="3">
      <t>グン</t>
    </rPh>
    <phoneticPr fontId="2"/>
  </si>
  <si>
    <t>10代</t>
    <rPh sb="2" eb="3">
      <t>ダイ</t>
    </rPh>
    <phoneticPr fontId="2"/>
  </si>
  <si>
    <t>20代</t>
    <rPh sb="2" eb="3">
      <t>ダイ</t>
    </rPh>
    <phoneticPr fontId="2"/>
  </si>
  <si>
    <t>30代</t>
    <rPh sb="2" eb="3">
      <t>ダイ</t>
    </rPh>
    <phoneticPr fontId="2"/>
  </si>
  <si>
    <t>40代</t>
    <rPh sb="2" eb="3">
      <t>ダイ</t>
    </rPh>
    <phoneticPr fontId="2"/>
  </si>
  <si>
    <t>50代</t>
    <rPh sb="2" eb="3">
      <t>ダイ</t>
    </rPh>
    <phoneticPr fontId="2"/>
  </si>
  <si>
    <t>60代</t>
    <rPh sb="2" eb="3">
      <t>ダイ</t>
    </rPh>
    <phoneticPr fontId="2"/>
  </si>
  <si>
    <t>70代</t>
    <rPh sb="2" eb="3">
      <t>ダイ</t>
    </rPh>
    <phoneticPr fontId="2"/>
  </si>
  <si>
    <t>80代</t>
    <rPh sb="2" eb="3">
      <t>ダイ</t>
    </rPh>
    <phoneticPr fontId="2"/>
  </si>
  <si>
    <t>90代</t>
    <rPh sb="2" eb="3">
      <t>ダイ</t>
    </rPh>
    <phoneticPr fontId="2"/>
  </si>
  <si>
    <t>10歳未満</t>
    <rPh sb="2" eb="5">
      <t>サイミマン</t>
    </rPh>
    <phoneticPr fontId="2"/>
  </si>
  <si>
    <t>年代</t>
    <rPh sb="0" eb="2">
      <t>ネンダイ</t>
    </rPh>
    <phoneticPr fontId="2"/>
  </si>
  <si>
    <t>年齢(歳）</t>
    <rPh sb="0" eb="2">
      <t>ネンレイ</t>
    </rPh>
    <rPh sb="3" eb="4">
      <t>サイ</t>
    </rPh>
    <phoneticPr fontId="2"/>
  </si>
  <si>
    <t>男性</t>
    <rPh sb="0" eb="2">
      <t>ダンセイ</t>
    </rPh>
    <phoneticPr fontId="2"/>
  </si>
  <si>
    <t>女性</t>
    <rPh sb="0" eb="2">
      <t>ジョセイ</t>
    </rPh>
    <phoneticPr fontId="2"/>
  </si>
  <si>
    <t>職種等2</t>
    <rPh sb="0" eb="2">
      <t>ショクシュ</t>
    </rPh>
    <rPh sb="2" eb="3">
      <t>トウ</t>
    </rPh>
    <phoneticPr fontId="2"/>
  </si>
  <si>
    <t>感染可能期間</t>
    <rPh sb="0" eb="2">
      <t>カンセン</t>
    </rPh>
    <rPh sb="2" eb="4">
      <t>カノウ</t>
    </rPh>
    <rPh sb="4" eb="6">
      <t>キカン</t>
    </rPh>
    <phoneticPr fontId="2"/>
  </si>
  <si>
    <t>日間</t>
    <rPh sb="0" eb="1">
      <t>ニチ</t>
    </rPh>
    <rPh sb="1" eb="2">
      <t>カン</t>
    </rPh>
    <phoneticPr fontId="2"/>
  </si>
  <si>
    <t>日前から</t>
    <rPh sb="0" eb="1">
      <t>ニチ</t>
    </rPh>
    <rPh sb="1" eb="2">
      <t>マエ</t>
    </rPh>
    <phoneticPr fontId="2"/>
  </si>
  <si>
    <t>平均潜伏期間</t>
    <rPh sb="0" eb="2">
      <t>ヘイキン</t>
    </rPh>
    <rPh sb="2" eb="5">
      <t>センプクキ</t>
    </rPh>
    <rPh sb="5" eb="6">
      <t>カン</t>
    </rPh>
    <phoneticPr fontId="2"/>
  </si>
  <si>
    <t>発症</t>
    <rPh sb="0" eb="2">
      <t>ハッショウ</t>
    </rPh>
    <phoneticPr fontId="2"/>
  </si>
  <si>
    <t>曝露後</t>
    <rPh sb="0" eb="2">
      <t>バクロ</t>
    </rPh>
    <rPh sb="2" eb="3">
      <t>ゴ</t>
    </rPh>
    <phoneticPr fontId="2"/>
  </si>
  <si>
    <t>最大潜伏期間</t>
    <rPh sb="0" eb="2">
      <t>サイダイ</t>
    </rPh>
    <rPh sb="2" eb="5">
      <t>センプクキ</t>
    </rPh>
    <rPh sb="5" eb="6">
      <t>カン</t>
    </rPh>
    <phoneticPr fontId="2"/>
  </si>
  <si>
    <t>日間</t>
    <rPh sb="0" eb="2">
      <t>ニチカン</t>
    </rPh>
    <phoneticPr fontId="2"/>
  </si>
  <si>
    <t>表示期間</t>
    <rPh sb="0" eb="2">
      <t>ヒョウジ</t>
    </rPh>
    <rPh sb="2" eb="4">
      <t>キカン</t>
    </rPh>
    <phoneticPr fontId="2"/>
  </si>
  <si>
    <t>推定曝露日</t>
    <rPh sb="0" eb="2">
      <t>スイテイ</t>
    </rPh>
    <rPh sb="2" eb="4">
      <t>バクロ</t>
    </rPh>
    <rPh sb="4" eb="5">
      <t>ビ</t>
    </rPh>
    <phoneticPr fontId="2"/>
  </si>
  <si>
    <t>検査結果判明日</t>
    <rPh sb="0" eb="2">
      <t>ケンサ</t>
    </rPh>
    <rPh sb="2" eb="4">
      <t>ケッカ</t>
    </rPh>
    <rPh sb="4" eb="6">
      <t>ハンメイ</t>
    </rPh>
    <rPh sb="6" eb="7">
      <t>ビ</t>
    </rPh>
    <phoneticPr fontId="2"/>
  </si>
  <si>
    <t>診断</t>
    <rPh sb="0" eb="2">
      <t>シンダン</t>
    </rPh>
    <phoneticPr fontId="2"/>
  </si>
  <si>
    <t>日前から</t>
    <rPh sb="0" eb="1">
      <t>ヒ</t>
    </rPh>
    <rPh sb="1" eb="2">
      <t>マエ</t>
    </rPh>
    <phoneticPr fontId="2"/>
  </si>
  <si>
    <t>隔離期間</t>
    <rPh sb="0" eb="2">
      <t>カクリ</t>
    </rPh>
    <rPh sb="2" eb="4">
      <t>キカン</t>
    </rPh>
    <phoneticPr fontId="2"/>
  </si>
  <si>
    <t>発症後</t>
    <rPh sb="0" eb="2">
      <t>ハッショウ</t>
    </rPh>
    <rPh sb="2" eb="3">
      <t>ゴ</t>
    </rPh>
    <phoneticPr fontId="2"/>
  </si>
  <si>
    <t>隔離・待機期間</t>
    <rPh sb="0" eb="2">
      <t>カクリ</t>
    </rPh>
    <rPh sb="3" eb="5">
      <t>タイキ</t>
    </rPh>
    <rPh sb="5" eb="7">
      <t>キカン</t>
    </rPh>
    <phoneticPr fontId="2"/>
  </si>
  <si>
    <t>を基準に</t>
    <rPh sb="1" eb="3">
      <t>キジュン</t>
    </rPh>
    <phoneticPr fontId="2"/>
  </si>
  <si>
    <t>表示開始日</t>
    <rPh sb="0" eb="2">
      <t>ヒョウジ</t>
    </rPh>
    <rPh sb="2" eb="5">
      <t>カイシビ</t>
    </rPh>
    <phoneticPr fontId="2"/>
  </si>
  <si>
    <t>[四分位範囲]</t>
    <rPh sb="1" eb="4">
      <t>シブンイ</t>
    </rPh>
    <rPh sb="4" eb="6">
      <t>ハンイ</t>
    </rPh>
    <phoneticPr fontId="2"/>
  </si>
  <si>
    <t>管轄保健所</t>
    <rPh sb="0" eb="2">
      <t>カンカツ</t>
    </rPh>
    <rPh sb="2" eb="5">
      <t>ホケンジョ</t>
    </rPh>
    <phoneticPr fontId="2"/>
  </si>
  <si>
    <t>施設名</t>
    <rPh sb="0" eb="2">
      <t>シセツ</t>
    </rPh>
    <rPh sb="2" eb="3">
      <t>メイ</t>
    </rPh>
    <phoneticPr fontId="2"/>
  </si>
  <si>
    <t>最終更新日</t>
    <rPh sb="0" eb="2">
      <t>サイシュウ</t>
    </rPh>
    <rPh sb="2" eb="4">
      <t>コウシン</t>
    </rPh>
    <rPh sb="4" eb="5">
      <t>ビ</t>
    </rPh>
    <phoneticPr fontId="2"/>
  </si>
  <si>
    <t>疾患名</t>
    <rPh sb="0" eb="2">
      <t>シッカン</t>
    </rPh>
    <rPh sb="2" eb="3">
      <t>メイ</t>
    </rPh>
    <phoneticPr fontId="2"/>
  </si>
  <si>
    <t>COVID-19</t>
    <phoneticPr fontId="2"/>
  </si>
  <si>
    <t>症例</t>
    <rPh sb="0" eb="2">
      <t>ショウレイ</t>
    </rPh>
    <phoneticPr fontId="2"/>
  </si>
  <si>
    <t>日時</t>
    <rPh sb="0" eb="2">
      <t>ニチジ</t>
    </rPh>
    <phoneticPr fontId="2"/>
  </si>
  <si>
    <t>判明日</t>
    <rPh sb="0" eb="2">
      <t>ハンメイ</t>
    </rPh>
    <rPh sb="2" eb="3">
      <t>ビ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</si>
  <si>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</si>
  <si>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</si>
  <si>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</si>
  <si>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発症日*</t>
    <rPh sb="0" eb="2">
      <t>ハッショウビ4</t>
    </rPh>
    <phoneticPr fontId="2"/>
  </si>
  <si>
    <t>職場名称</t>
    <rPh sb="0" eb="2">
      <t>ショクバ</t>
    </rPh>
    <rPh sb="2" eb="4">
      <t>メイショウ</t>
    </rPh>
    <phoneticPr fontId="2"/>
  </si>
  <si>
    <t>推定感染場所（カテゴリ）</t>
    <rPh sb="0" eb="2">
      <t>スイテイ</t>
    </rPh>
    <rPh sb="2" eb="4">
      <t>カンセン</t>
    </rPh>
    <rPh sb="4" eb="6">
      <t>バショ</t>
    </rPh>
    <phoneticPr fontId="2"/>
  </si>
  <si>
    <t>隔離日</t>
    <rPh sb="0" eb="2">
      <t>カクリ</t>
    </rPh>
    <rPh sb="2" eb="3">
      <t>ビ</t>
    </rPh>
    <phoneticPr fontId="2"/>
  </si>
  <si>
    <t>女</t>
  </si>
  <si>
    <t>介護員</t>
  </si>
  <si>
    <t>保育士</t>
  </si>
  <si>
    <t>会社員</t>
  </si>
  <si>
    <t>アルバイト</t>
  </si>
  <si>
    <t>大学生</t>
  </si>
  <si>
    <t>会社員</t>
    <rPh sb="0" eb="3">
      <t>カイシャイン</t>
    </rPh>
    <phoneticPr fontId="1"/>
  </si>
  <si>
    <t>自営業</t>
  </si>
  <si>
    <t>ガソリンスタンド職員</t>
    <rPh sb="8" eb="10">
      <t>ショクイン</t>
    </rPh>
    <phoneticPr fontId="1"/>
  </si>
  <si>
    <t>中学生</t>
  </si>
  <si>
    <t>調理員</t>
  </si>
  <si>
    <t>中学生</t>
    <rPh sb="0" eb="1">
      <t>チュウガクセイ</t>
    </rPh>
    <phoneticPr fontId="1"/>
  </si>
  <si>
    <t>医療事務</t>
    <rPh sb="0" eb="2">
      <t>イリョウ</t>
    </rPh>
    <rPh sb="2" eb="4">
      <t>ジム</t>
    </rPh>
    <phoneticPr fontId="1"/>
  </si>
  <si>
    <t>小学生</t>
  </si>
  <si>
    <t>小学生</t>
    <rPh sb="0" eb="1">
      <t>ショウガクセイ</t>
    </rPh>
    <phoneticPr fontId="1"/>
  </si>
  <si>
    <t>看護師</t>
    <rPh sb="0" eb="3">
      <t>カンゴシ</t>
    </rPh>
    <phoneticPr fontId="1"/>
  </si>
  <si>
    <t>看護師</t>
  </si>
  <si>
    <t>無職</t>
    <rPh sb="0" eb="2">
      <t>ムショク</t>
    </rPh>
    <phoneticPr fontId="1"/>
  </si>
  <si>
    <t>事務職員</t>
    <rPh sb="0" eb="1">
      <t>ジムショクイン</t>
    </rPh>
    <phoneticPr fontId="1"/>
  </si>
  <si>
    <t>事務職員</t>
    <rPh sb="0" eb="4">
      <t>ジムショクイン</t>
    </rPh>
    <phoneticPr fontId="1"/>
  </si>
  <si>
    <t>施設管理者</t>
  </si>
  <si>
    <t>作業員</t>
  </si>
  <si>
    <t>車掌</t>
    <rPh sb="0" eb="2">
      <t>シャショウ</t>
    </rPh>
    <phoneticPr fontId="1"/>
  </si>
  <si>
    <t>准看護師</t>
    <rPh sb="0" eb="4">
      <t>ジュンカンゴシ</t>
    </rPh>
    <phoneticPr fontId="1"/>
  </si>
  <si>
    <t>介護員</t>
    <rPh sb="0" eb="3">
      <t>カイゴイン</t>
    </rPh>
    <phoneticPr fontId="1"/>
  </si>
  <si>
    <t>看護師</t>
    <rPh sb="0" eb="1">
      <t>カンゴシ</t>
    </rPh>
    <phoneticPr fontId="1"/>
  </si>
  <si>
    <t>保育園児</t>
  </si>
  <si>
    <t>栄養士</t>
  </si>
  <si>
    <t>会社員</t>
    <rPh sb="0" eb="1">
      <t>カイシャイン</t>
    </rPh>
    <phoneticPr fontId="1"/>
  </si>
  <si>
    <t>会社員</t>
    <rPh sb="0" eb="2">
      <t>カイシャ</t>
    </rPh>
    <phoneticPr fontId="1"/>
  </si>
  <si>
    <t>組合員</t>
  </si>
  <si>
    <t>看護師長</t>
  </si>
  <si>
    <t>理事長秘書</t>
  </si>
  <si>
    <t>調理師</t>
  </si>
  <si>
    <t>飲食店員</t>
  </si>
  <si>
    <t>経営者</t>
  </si>
  <si>
    <t>清掃員</t>
  </si>
  <si>
    <t>介護士</t>
  </si>
  <si>
    <t>健診職員</t>
  </si>
  <si>
    <t>臨床検査技師</t>
  </si>
  <si>
    <t>保健師</t>
  </si>
  <si>
    <t>高校生</t>
  </si>
  <si>
    <t>助産師</t>
  </si>
  <si>
    <t>事務員</t>
  </si>
  <si>
    <t>専門学生</t>
  </si>
  <si>
    <t>公務員</t>
  </si>
  <si>
    <t>施設長</t>
  </si>
  <si>
    <t>消防隊員</t>
  </si>
  <si>
    <t>動物看護師</t>
    <rPh sb="0" eb="5">
      <t xml:space="preserve">ドウブツカンゴシ </t>
    </rPh>
    <phoneticPr fontId="1"/>
  </si>
  <si>
    <t>会社員</t>
    <rPh sb="0" eb="3">
      <t xml:space="preserve">カイシャイン </t>
    </rPh>
    <phoneticPr fontId="1"/>
  </si>
  <si>
    <t>支援員</t>
  </si>
  <si>
    <t>配達員</t>
  </si>
  <si>
    <t>研修医</t>
  </si>
  <si>
    <t>准看護師</t>
  </si>
  <si>
    <t>クリーニング業</t>
  </si>
  <si>
    <t>事務職</t>
  </si>
  <si>
    <t>建設業</t>
  </si>
  <si>
    <t>職員</t>
    <rPh sb="0" eb="2">
      <t>ショクイン</t>
    </rPh>
    <phoneticPr fontId="7"/>
  </si>
  <si>
    <t>職員</t>
    <rPh sb="0" eb="2">
      <t>ショクイン</t>
    </rPh>
    <phoneticPr fontId="1"/>
  </si>
  <si>
    <t>職員</t>
  </si>
  <si>
    <t>生徒</t>
    <rPh sb="0" eb="2">
      <t>セイト</t>
    </rPh>
    <phoneticPr fontId="1"/>
  </si>
  <si>
    <t>入所者</t>
  </si>
  <si>
    <t>患者</t>
  </si>
  <si>
    <t>利用者</t>
  </si>
  <si>
    <t>患者</t>
    <rPh sb="0" eb="2">
      <t>カンジャ</t>
    </rPh>
    <phoneticPr fontId="1"/>
  </si>
  <si>
    <t>職員</t>
    <rPh sb="0" eb="2">
      <t xml:space="preserve">ショクイン </t>
    </rPh>
    <phoneticPr fontId="1"/>
  </si>
  <si>
    <t>スタッフ</t>
  </si>
  <si>
    <t>客</t>
    <rPh sb="0" eb="1">
      <t>キャク</t>
    </rPh>
    <phoneticPr fontId="1"/>
  </si>
  <si>
    <t>市外からの持ち込み</t>
    <rPh sb="0" eb="1">
      <t xml:space="preserve">シガイ </t>
    </rPh>
    <rPh sb="1" eb="2">
      <t xml:space="preserve">ソト </t>
    </rPh>
    <rPh sb="5" eb="6">
      <t xml:space="preserve">モチコミ </t>
    </rPh>
    <phoneticPr fontId="1"/>
  </si>
  <si>
    <t>家庭</t>
    <rPh sb="0" eb="2">
      <t xml:space="preserve">カテイ </t>
    </rPh>
    <phoneticPr fontId="1"/>
  </si>
  <si>
    <t>家庭</t>
  </si>
  <si>
    <t>市外からの持ち込み</t>
  </si>
  <si>
    <t>その他</t>
  </si>
  <si>
    <t>施設</t>
    <rPh sb="0" eb="2">
      <t>シセツ</t>
    </rPh>
    <phoneticPr fontId="1"/>
  </si>
  <si>
    <t>飲食</t>
    <rPh sb="0" eb="2">
      <t xml:space="preserve">インショク </t>
    </rPh>
    <phoneticPr fontId="1"/>
  </si>
  <si>
    <t>不明</t>
    <rPh sb="0" eb="2">
      <t xml:space="preserve">フメイ </t>
    </rPh>
    <phoneticPr fontId="1"/>
  </si>
  <si>
    <t>飲食店</t>
  </si>
  <si>
    <t>市外からの持ち込み</t>
    <rPh sb="0" eb="2">
      <t xml:space="preserve">シガイ </t>
    </rPh>
    <rPh sb="5" eb="6">
      <t xml:space="preserve">モチコミ </t>
    </rPh>
    <phoneticPr fontId="1"/>
  </si>
  <si>
    <t>調査中</t>
  </si>
  <si>
    <t>病院</t>
  </si>
  <si>
    <t>病院</t>
    <rPh sb="0" eb="2">
      <t>：</t>
    </rPh>
    <phoneticPr fontId="1"/>
  </si>
  <si>
    <t>学校</t>
  </si>
  <si>
    <t>推定感染場所（クラスター等名称）</t>
    <rPh sb="0" eb="2">
      <t>スイテイカンセン2</t>
    </rPh>
    <rPh sb="12" eb="13">
      <t>トウ</t>
    </rPh>
    <rPh sb="13" eb="15">
      <t>メイショウ</t>
    </rPh>
    <phoneticPr fontId="2"/>
  </si>
  <si>
    <t>テスト1</t>
    <phoneticPr fontId="2"/>
  </si>
  <si>
    <t>テスト2</t>
  </si>
  <si>
    <t>テスト3</t>
  </si>
  <si>
    <t>テスト4</t>
  </si>
  <si>
    <t>テスト5</t>
  </si>
  <si>
    <t>テスト6</t>
  </si>
  <si>
    <t>テスト7</t>
  </si>
  <si>
    <t>テスト8</t>
  </si>
  <si>
    <t>テスト9</t>
  </si>
  <si>
    <t>テスト10</t>
  </si>
  <si>
    <t>テスト11</t>
  </si>
  <si>
    <t>テスト12</t>
  </si>
  <si>
    <t>テスト13</t>
  </si>
  <si>
    <t>テスト14</t>
  </si>
  <si>
    <t>テスト15</t>
  </si>
  <si>
    <t>テスト16</t>
  </si>
  <si>
    <t>テスト17</t>
  </si>
  <si>
    <t>テスト18</t>
  </si>
  <si>
    <t>テスト19</t>
  </si>
  <si>
    <t>テスト20</t>
  </si>
  <si>
    <t>テスト21</t>
  </si>
  <si>
    <t>テスト22</t>
  </si>
  <si>
    <t>テスト23</t>
  </si>
  <si>
    <t>テスト24</t>
  </si>
  <si>
    <t>テスト25</t>
  </si>
  <si>
    <t>テスト26</t>
  </si>
  <si>
    <t>テスト27</t>
  </si>
  <si>
    <t>テスト28</t>
  </si>
  <si>
    <t>テスト29</t>
  </si>
  <si>
    <t>テスト30</t>
  </si>
  <si>
    <t>テスト31</t>
  </si>
  <si>
    <t>テスト32</t>
  </si>
  <si>
    <t>テスト33</t>
  </si>
  <si>
    <t>テスト34</t>
  </si>
  <si>
    <t>テスト35</t>
  </si>
  <si>
    <t>テスト36</t>
  </si>
  <si>
    <t>テスト37</t>
  </si>
  <si>
    <t>テスト38</t>
  </si>
  <si>
    <t>テスト39</t>
  </si>
  <si>
    <t>テスト40</t>
  </si>
  <si>
    <t>テスト41</t>
  </si>
  <si>
    <t>テスト42</t>
  </si>
  <si>
    <t>テスト43</t>
  </si>
  <si>
    <t>テスト44</t>
  </si>
  <si>
    <t>テスト45</t>
  </si>
  <si>
    <t>テスト46</t>
  </si>
  <si>
    <t>テスト47</t>
  </si>
  <si>
    <t>テスト48</t>
  </si>
  <si>
    <t>テスト49</t>
  </si>
  <si>
    <t>テスト50</t>
  </si>
  <si>
    <t>テスト51</t>
  </si>
  <si>
    <t>テスト52</t>
  </si>
  <si>
    <t>テスト53</t>
  </si>
  <si>
    <t>テスト54</t>
  </si>
  <si>
    <t>テスト55</t>
  </si>
  <si>
    <t>テスト56</t>
  </si>
  <si>
    <t>テスト57</t>
  </si>
  <si>
    <t>テスト58</t>
  </si>
  <si>
    <t>テスト59</t>
  </si>
  <si>
    <t>テスト60</t>
  </si>
  <si>
    <t>テスト61</t>
  </si>
  <si>
    <t>テスト62</t>
  </si>
  <si>
    <t>テスト63</t>
  </si>
  <si>
    <t>テスト64</t>
  </si>
  <si>
    <t>テスト65</t>
  </si>
  <si>
    <t>テスト66</t>
  </si>
  <si>
    <t>テスト67</t>
  </si>
  <si>
    <t>テスト68</t>
  </si>
  <si>
    <t>テスト69</t>
  </si>
  <si>
    <t>テスト70</t>
  </si>
  <si>
    <t>テスト71</t>
  </si>
  <si>
    <t>テスト72</t>
  </si>
  <si>
    <t>テスト73</t>
  </si>
  <si>
    <t>テスト74</t>
  </si>
  <si>
    <t>テスト75</t>
  </si>
  <si>
    <t>テスト76</t>
  </si>
  <si>
    <t>テスト77</t>
  </si>
  <si>
    <t>テスト78</t>
  </si>
  <si>
    <t>テスト79</t>
  </si>
  <si>
    <t>テスト80</t>
  </si>
  <si>
    <t>テスト81</t>
  </si>
  <si>
    <t>テスト82</t>
  </si>
  <si>
    <t>テスト83</t>
  </si>
  <si>
    <t>テスト84</t>
  </si>
  <si>
    <t>テスト85</t>
  </si>
  <si>
    <t>テスト86</t>
  </si>
  <si>
    <t>テスト87</t>
  </si>
  <si>
    <t>テスト88</t>
  </si>
  <si>
    <t>テスト89</t>
  </si>
  <si>
    <t>テスト90</t>
  </si>
  <si>
    <t>テスト91</t>
  </si>
  <si>
    <t>テスト92</t>
  </si>
  <si>
    <t>テスト93</t>
  </si>
  <si>
    <t>テスト94</t>
  </si>
  <si>
    <t>テスト95</t>
  </si>
  <si>
    <t>テスト96</t>
  </si>
  <si>
    <t>テスト97</t>
  </si>
  <si>
    <t>テスト98</t>
  </si>
  <si>
    <t>テスト99</t>
  </si>
  <si>
    <t>テスト100</t>
  </si>
  <si>
    <t>テスト101</t>
  </si>
  <si>
    <t>テスト102</t>
  </si>
  <si>
    <t>テスト103</t>
  </si>
  <si>
    <t>テスト104</t>
  </si>
  <si>
    <t>テスト105</t>
  </si>
  <si>
    <t>テスト106</t>
  </si>
  <si>
    <t>テスト107</t>
  </si>
  <si>
    <t>テスト108</t>
  </si>
  <si>
    <t>テスト109</t>
  </si>
  <si>
    <t>テスト110</t>
  </si>
  <si>
    <t>テスト111</t>
  </si>
  <si>
    <t>テスト112</t>
  </si>
  <si>
    <t>テスト113</t>
  </si>
  <si>
    <t>テスト114</t>
  </si>
  <si>
    <t>テスト115</t>
  </si>
  <si>
    <t>テスト116</t>
  </si>
  <si>
    <t>テスト117</t>
  </si>
  <si>
    <t>テスト118</t>
  </si>
  <si>
    <t>テスト119</t>
  </si>
  <si>
    <t>テスト120</t>
  </si>
  <si>
    <t>テスト121</t>
  </si>
  <si>
    <t>テスト122</t>
  </si>
  <si>
    <t>テスト123</t>
  </si>
  <si>
    <t>テスト124</t>
  </si>
  <si>
    <t>テスト125</t>
  </si>
  <si>
    <t>テスト126</t>
  </si>
  <si>
    <t>テスト127</t>
  </si>
  <si>
    <t>テスト128</t>
  </si>
  <si>
    <t>テスト129</t>
  </si>
  <si>
    <t>テスト130</t>
  </si>
  <si>
    <t>テスト131</t>
  </si>
  <si>
    <t>テスト132</t>
  </si>
  <si>
    <t>テスト133</t>
  </si>
  <si>
    <t>テスト134</t>
  </si>
  <si>
    <t>テスト135</t>
  </si>
  <si>
    <t>テスト136</t>
  </si>
  <si>
    <t>テスト137</t>
  </si>
  <si>
    <t>テスト138</t>
  </si>
  <si>
    <t>テスト139</t>
  </si>
  <si>
    <t>テスト140</t>
  </si>
  <si>
    <t>テスト141</t>
  </si>
  <si>
    <t>テスト142</t>
  </si>
  <si>
    <t>テスト143</t>
  </si>
  <si>
    <t>テスト144</t>
  </si>
  <si>
    <t>テスト145</t>
  </si>
  <si>
    <t>テスト146</t>
  </si>
  <si>
    <t>テスト147</t>
  </si>
  <si>
    <t>テスト148</t>
  </si>
  <si>
    <t>テスト149</t>
  </si>
  <si>
    <t>テスト150</t>
  </si>
  <si>
    <t>テスト151</t>
  </si>
  <si>
    <t>テスト152</t>
  </si>
  <si>
    <t>テスト153</t>
  </si>
  <si>
    <t>テスト154</t>
  </si>
  <si>
    <t>テスト155</t>
  </si>
  <si>
    <t>テスト156</t>
  </si>
  <si>
    <t>テスト157</t>
  </si>
  <si>
    <t>テスト158</t>
  </si>
  <si>
    <t>テスト159</t>
  </si>
  <si>
    <t>テスト160</t>
  </si>
  <si>
    <t>テスト161</t>
  </si>
  <si>
    <t>テスト162</t>
  </si>
  <si>
    <t>テスト163</t>
  </si>
  <si>
    <t>テスト164</t>
  </si>
  <si>
    <t>テスト165</t>
  </si>
  <si>
    <t>テスト166</t>
  </si>
  <si>
    <t>テスト167</t>
  </si>
  <si>
    <t>テスト168</t>
  </si>
  <si>
    <t>テスト169</t>
  </si>
  <si>
    <t>テスト170</t>
  </si>
  <si>
    <t>テスト171</t>
  </si>
  <si>
    <t>テスト172</t>
  </si>
  <si>
    <t>テスト173</t>
  </si>
  <si>
    <t>テスト174</t>
  </si>
  <si>
    <t>テスト175</t>
  </si>
  <si>
    <t>テスト176</t>
  </si>
  <si>
    <t>テスト177</t>
  </si>
  <si>
    <t>テスト178</t>
  </si>
  <si>
    <t>テスト179</t>
  </si>
  <si>
    <t>テスト180</t>
  </si>
  <si>
    <t>テスト181</t>
  </si>
  <si>
    <t>テスト182</t>
  </si>
  <si>
    <t>テスト183</t>
  </si>
  <si>
    <t>テスト184</t>
  </si>
  <si>
    <t>テスト185</t>
  </si>
  <si>
    <t>テスト186</t>
  </si>
  <si>
    <t>テスト187</t>
  </si>
  <si>
    <t>テスト188</t>
  </si>
  <si>
    <t>テスト189</t>
  </si>
  <si>
    <t>テスト190</t>
  </si>
  <si>
    <t>テスト191</t>
  </si>
  <si>
    <t>テスト192</t>
  </si>
  <si>
    <t>テスト193</t>
  </si>
  <si>
    <t>テスト194</t>
  </si>
  <si>
    <t>テスト195</t>
  </si>
  <si>
    <t>テスト196</t>
  </si>
  <si>
    <t>テスト197</t>
  </si>
  <si>
    <t>テスト198</t>
  </si>
  <si>
    <t>テスト199</t>
  </si>
  <si>
    <t>テスト200</t>
  </si>
  <si>
    <t>テスト201</t>
  </si>
  <si>
    <t>テスト202</t>
  </si>
  <si>
    <t>テスト203</t>
  </si>
  <si>
    <t>テスト204</t>
  </si>
  <si>
    <t>テスト205</t>
  </si>
  <si>
    <t>テスト206</t>
  </si>
  <si>
    <t>テスト207</t>
  </si>
  <si>
    <t>テスト208</t>
  </si>
  <si>
    <t>テスト209</t>
  </si>
  <si>
    <t>テスト210</t>
  </si>
  <si>
    <t>テスト211</t>
  </si>
  <si>
    <t>テスト212</t>
  </si>
  <si>
    <t>テスト213</t>
  </si>
  <si>
    <t>テスト214</t>
  </si>
  <si>
    <t>テスト215</t>
  </si>
  <si>
    <t>テスト216</t>
  </si>
  <si>
    <t>テスト217</t>
  </si>
  <si>
    <t>テスト218</t>
  </si>
  <si>
    <t>テスト219</t>
  </si>
  <si>
    <t>テスト220</t>
  </si>
  <si>
    <t>テスト221</t>
  </si>
  <si>
    <t>テスト222</t>
  </si>
  <si>
    <t>テスト223</t>
  </si>
  <si>
    <t>テスト224</t>
  </si>
  <si>
    <t>テスト225</t>
  </si>
  <si>
    <t>テスト226</t>
  </si>
  <si>
    <t>テスト227</t>
  </si>
  <si>
    <t>テスト228</t>
  </si>
  <si>
    <t>テスト229</t>
  </si>
  <si>
    <t>テスト230</t>
  </si>
  <si>
    <t>テスト231</t>
  </si>
  <si>
    <t>テスト232</t>
  </si>
  <si>
    <t>テスト233</t>
  </si>
  <si>
    <t>テスト234</t>
  </si>
  <si>
    <t>テスト235</t>
  </si>
  <si>
    <t>テスト236</t>
  </si>
  <si>
    <t>テスト237</t>
  </si>
  <si>
    <t>テスト238</t>
  </si>
  <si>
    <t>テスト239</t>
  </si>
  <si>
    <t>テスト240</t>
  </si>
  <si>
    <t>テスト241</t>
  </si>
  <si>
    <t>テスト242</t>
  </si>
  <si>
    <t>テスト243</t>
  </si>
  <si>
    <t>テスト244</t>
  </si>
  <si>
    <t>テスト245</t>
  </si>
  <si>
    <t>テスト246</t>
  </si>
  <si>
    <t>テスト247</t>
  </si>
  <si>
    <t>テスト248</t>
  </si>
  <si>
    <t>テスト249</t>
  </si>
  <si>
    <t>テスト250</t>
  </si>
  <si>
    <t>テスト251</t>
  </si>
  <si>
    <t>テスト252</t>
  </si>
  <si>
    <t>テスト253</t>
  </si>
  <si>
    <t>テスト254</t>
  </si>
  <si>
    <t>テスト255</t>
  </si>
  <si>
    <t>テスト256</t>
  </si>
  <si>
    <t>テスト257</t>
  </si>
  <si>
    <t>テスト258</t>
  </si>
  <si>
    <t>テスト259</t>
  </si>
  <si>
    <t>テスト260</t>
  </si>
  <si>
    <t>テスト261</t>
  </si>
  <si>
    <t>テスト262</t>
  </si>
  <si>
    <t>テスト263</t>
  </si>
  <si>
    <t>テスト264</t>
  </si>
  <si>
    <t>テスト265</t>
  </si>
  <si>
    <t>テスト266</t>
  </si>
  <si>
    <t>テスト267</t>
  </si>
  <si>
    <t>テスト268</t>
  </si>
  <si>
    <t>テスト269</t>
  </si>
  <si>
    <t>テスト270</t>
  </si>
  <si>
    <t>テスト271</t>
  </si>
  <si>
    <t>テスト272</t>
  </si>
  <si>
    <t>テスト273</t>
  </si>
  <si>
    <t>テスト274</t>
  </si>
  <si>
    <t>テスト275</t>
  </si>
  <si>
    <t>テスト276</t>
  </si>
  <si>
    <t>テスト277</t>
  </si>
  <si>
    <t>テスト278</t>
  </si>
  <si>
    <t>テスト279</t>
  </si>
  <si>
    <t>テスト280</t>
  </si>
  <si>
    <t>テスト281</t>
  </si>
  <si>
    <t>テスト282</t>
  </si>
  <si>
    <t>テスト283</t>
  </si>
  <si>
    <t>テスト284</t>
  </si>
  <si>
    <t>テスト285</t>
  </si>
  <si>
    <t>テスト286</t>
  </si>
  <si>
    <t>テスト287</t>
  </si>
  <si>
    <t>テスト288</t>
  </si>
  <si>
    <t>テスト289</t>
  </si>
  <si>
    <t>テスト290</t>
  </si>
  <si>
    <t>テスト291</t>
  </si>
  <si>
    <t>テスト292</t>
  </si>
  <si>
    <t>テスト293</t>
  </si>
  <si>
    <t>テスト294</t>
  </si>
  <si>
    <t>テスト295</t>
  </si>
  <si>
    <t>テスト296</t>
  </si>
  <si>
    <t>テスト297</t>
  </si>
  <si>
    <t>テスト298</t>
  </si>
  <si>
    <t>テスト299</t>
  </si>
  <si>
    <t>テスト300</t>
  </si>
  <si>
    <t>テスト301</t>
  </si>
  <si>
    <t>テスト302</t>
  </si>
  <si>
    <t>テスト303</t>
  </si>
  <si>
    <t>テスト304</t>
  </si>
  <si>
    <t>テスト305</t>
  </si>
  <si>
    <t>テスト306</t>
  </si>
  <si>
    <t>テスト307</t>
  </si>
  <si>
    <t>テスト308</t>
  </si>
  <si>
    <t>テスト309</t>
  </si>
  <si>
    <t>テスト310</t>
  </si>
  <si>
    <t>テスト311</t>
  </si>
  <si>
    <t>テスト312</t>
  </si>
  <si>
    <t>テスト313</t>
  </si>
  <si>
    <t>テスト314</t>
  </si>
  <si>
    <t>テスト315</t>
  </si>
  <si>
    <t>テスト316</t>
  </si>
  <si>
    <t>テスト317</t>
  </si>
  <si>
    <t>テスト318</t>
  </si>
  <si>
    <t>テスト319</t>
  </si>
  <si>
    <t>テスト320</t>
  </si>
  <si>
    <t>テスト321</t>
  </si>
  <si>
    <t>テスト322</t>
  </si>
  <si>
    <t>テスト323</t>
  </si>
  <si>
    <t>テスト324</t>
  </si>
  <si>
    <t>テスト325</t>
  </si>
  <si>
    <t>テスト326</t>
  </si>
  <si>
    <t>テスト327</t>
  </si>
  <si>
    <t>テスト328</t>
  </si>
  <si>
    <t>テスト329</t>
  </si>
  <si>
    <t>テスト330</t>
  </si>
  <si>
    <t>テスト331</t>
  </si>
  <si>
    <t>テスト332</t>
  </si>
  <si>
    <t>テスト333</t>
  </si>
  <si>
    <t>テスト334</t>
  </si>
  <si>
    <t>テスト335</t>
  </si>
  <si>
    <t>テスト336</t>
  </si>
  <si>
    <t>テスト337</t>
  </si>
  <si>
    <t>テスト338</t>
  </si>
  <si>
    <t>テスト339</t>
  </si>
  <si>
    <t>テスト340</t>
  </si>
  <si>
    <t>テスト341</t>
  </si>
  <si>
    <t>テスト342</t>
  </si>
  <si>
    <t>テスト343</t>
  </si>
  <si>
    <t>テスト344</t>
  </si>
  <si>
    <t>テスト345</t>
  </si>
  <si>
    <t>テスト346</t>
  </si>
  <si>
    <t>テスト347</t>
  </si>
  <si>
    <t>テスト348</t>
  </si>
  <si>
    <t>テスト349</t>
  </si>
  <si>
    <t>テスト350</t>
  </si>
  <si>
    <t>テスト351</t>
  </si>
  <si>
    <t>テスト352</t>
  </si>
  <si>
    <t>テスト353</t>
  </si>
  <si>
    <t>テスト354</t>
  </si>
  <si>
    <t>テスト355</t>
  </si>
  <si>
    <t>テスト356</t>
  </si>
  <si>
    <t>テスト357</t>
  </si>
  <si>
    <t>テスト358</t>
  </si>
  <si>
    <t>テスト359</t>
  </si>
  <si>
    <t>テスト360</t>
  </si>
  <si>
    <t>テスト361</t>
  </si>
  <si>
    <t>テスト362</t>
  </si>
  <si>
    <t>テスト363</t>
  </si>
  <si>
    <t>テスト364</t>
  </si>
  <si>
    <t>テスト365</t>
  </si>
  <si>
    <t>テスト366</t>
  </si>
  <si>
    <t>テスト367</t>
  </si>
  <si>
    <t>テスト368</t>
  </si>
  <si>
    <t>テスト369</t>
  </si>
  <si>
    <t>テスト370</t>
  </si>
  <si>
    <t>テスト371</t>
  </si>
  <si>
    <t>テスト372</t>
  </si>
  <si>
    <t>テスト373</t>
  </si>
  <si>
    <t>テスト374</t>
  </si>
  <si>
    <t>テスト375</t>
  </si>
  <si>
    <t>テスト376</t>
  </si>
  <si>
    <t>テスト377</t>
  </si>
  <si>
    <t>テスト378</t>
  </si>
  <si>
    <t>テスト379</t>
  </si>
  <si>
    <t>テスト380</t>
  </si>
  <si>
    <t>テスト381</t>
  </si>
  <si>
    <t>テスト382</t>
  </si>
  <si>
    <t>テスト383</t>
  </si>
  <si>
    <t>テスト384</t>
  </si>
  <si>
    <t>テスト385</t>
  </si>
  <si>
    <t>テスト386</t>
  </si>
  <si>
    <t>テスト387</t>
  </si>
  <si>
    <t>テスト388</t>
  </si>
  <si>
    <t>テスト389</t>
  </si>
  <si>
    <t>テスト390</t>
  </si>
  <si>
    <t>テスト391</t>
  </si>
  <si>
    <t>テスト392</t>
  </si>
  <si>
    <t>テスト393</t>
  </si>
  <si>
    <t>テスト394</t>
  </si>
  <si>
    <t>テスト395</t>
  </si>
  <si>
    <t>テスト396</t>
  </si>
  <si>
    <t>テスト397</t>
  </si>
  <si>
    <t>テスト398</t>
  </si>
  <si>
    <t>テスト399</t>
  </si>
  <si>
    <t>テスト400</t>
  </si>
  <si>
    <t>テスト401</t>
  </si>
  <si>
    <t>テスト402</t>
  </si>
  <si>
    <t>テスト403</t>
  </si>
  <si>
    <t>テスト404</t>
  </si>
  <si>
    <t>テスト405</t>
  </si>
  <si>
    <t>テスト406</t>
  </si>
  <si>
    <t>テスト407</t>
  </si>
  <si>
    <t>テスト408</t>
  </si>
  <si>
    <t>テスト409</t>
  </si>
  <si>
    <t>テスト410</t>
  </si>
  <si>
    <t>テスト411</t>
  </si>
  <si>
    <t>テスト412</t>
  </si>
  <si>
    <t>テスト413</t>
  </si>
  <si>
    <t>テスト414</t>
  </si>
  <si>
    <t>テスト415</t>
  </si>
  <si>
    <t>テスト416</t>
  </si>
  <si>
    <t>テスト417</t>
  </si>
  <si>
    <t>テスト418</t>
  </si>
  <si>
    <t>テスト419</t>
  </si>
  <si>
    <t>テスト420</t>
  </si>
  <si>
    <t>テスト421</t>
  </si>
  <si>
    <t>テスト422</t>
  </si>
  <si>
    <t>テスト423</t>
  </si>
  <si>
    <t>テスト424</t>
  </si>
  <si>
    <t>テスト425</t>
  </si>
  <si>
    <t>テスト426</t>
  </si>
  <si>
    <t>テスト427</t>
  </si>
  <si>
    <t>テスト428</t>
  </si>
  <si>
    <t>テスト429</t>
  </si>
  <si>
    <t>テスト430</t>
  </si>
  <si>
    <t>テスト431</t>
  </si>
  <si>
    <t>テスト432</t>
  </si>
  <si>
    <t>テスト433</t>
  </si>
  <si>
    <t>テスト434</t>
  </si>
  <si>
    <t>テスト435</t>
  </si>
  <si>
    <t>テスト436</t>
  </si>
  <si>
    <t>テスト437</t>
  </si>
  <si>
    <t>テスト438</t>
  </si>
  <si>
    <t>テスト439</t>
  </si>
  <si>
    <t>テスト440</t>
  </si>
  <si>
    <t>テスト441</t>
  </si>
  <si>
    <t>テスト442</t>
  </si>
  <si>
    <t>テスト443</t>
  </si>
  <si>
    <t>テスト444</t>
  </si>
  <si>
    <t>テスト445</t>
  </si>
  <si>
    <t>テスト446</t>
  </si>
  <si>
    <t>テスト447</t>
  </si>
  <si>
    <t>テスト448</t>
  </si>
  <si>
    <t>テスト449</t>
  </si>
  <si>
    <t>テスト450</t>
  </si>
  <si>
    <t>テスト451</t>
  </si>
  <si>
    <t>テスト452</t>
  </si>
  <si>
    <t>テスト453</t>
  </si>
  <si>
    <t>テスト454</t>
  </si>
  <si>
    <t>テスト455</t>
  </si>
  <si>
    <t>テスト456</t>
  </si>
  <si>
    <t>テスト457</t>
  </si>
  <si>
    <t>テスト458</t>
  </si>
  <si>
    <t>テスト459</t>
  </si>
  <si>
    <t>テスト460</t>
  </si>
  <si>
    <t>テスト461</t>
  </si>
  <si>
    <t>テスト462</t>
  </si>
  <si>
    <t>テスト463</t>
  </si>
  <si>
    <t>テスト464</t>
  </si>
  <si>
    <t>テスト465</t>
  </si>
  <si>
    <t>テスト466</t>
  </si>
  <si>
    <t>テスト467</t>
  </si>
  <si>
    <t>テスト468</t>
  </si>
  <si>
    <t>テスト469</t>
  </si>
  <si>
    <t>テスト470</t>
  </si>
  <si>
    <t>テスト471</t>
  </si>
  <si>
    <t>テスト472</t>
  </si>
  <si>
    <t>テスト473</t>
  </si>
  <si>
    <t>テスト474</t>
  </si>
  <si>
    <t>テスト475</t>
  </si>
  <si>
    <t>テスト476</t>
  </si>
  <si>
    <t>テスト477</t>
  </si>
  <si>
    <t>テスト478</t>
  </si>
  <si>
    <t>テスト479</t>
  </si>
  <si>
    <t>テスト480</t>
  </si>
  <si>
    <t>テスト481</t>
  </si>
  <si>
    <t>テスト482</t>
  </si>
  <si>
    <t>テスト483</t>
  </si>
  <si>
    <t>テスト484</t>
  </si>
  <si>
    <t>テスト485</t>
  </si>
  <si>
    <t>テスト486</t>
  </si>
  <si>
    <t>テスト487</t>
  </si>
  <si>
    <t>テスト488</t>
  </si>
  <si>
    <t>テスト489</t>
  </si>
  <si>
    <t>カテゴリ名</t>
    <rPh sb="4" eb="5">
      <t>メイ</t>
    </rPh>
    <phoneticPr fontId="2"/>
  </si>
  <si>
    <t>職場</t>
    <rPh sb="0" eb="2">
      <t xml:space="preserve">ショクバ </t>
    </rPh>
    <phoneticPr fontId="1"/>
  </si>
  <si>
    <t>調査中</t>
    <rPh sb="0" eb="2">
      <t xml:space="preserve">チョウサチュウ </t>
    </rPh>
    <rPh sb="2" eb="3">
      <t xml:space="preserve">チュウ </t>
    </rPh>
    <phoneticPr fontId="1"/>
  </si>
  <si>
    <t>空欄</t>
    <rPh sb="0" eb="2">
      <t>クウラン</t>
    </rPh>
    <phoneticPr fontId="2"/>
  </si>
  <si>
    <t>男</t>
    <rPh sb="0" eb="1">
      <t>オトコ</t>
    </rPh>
    <phoneticPr fontId="1"/>
  </si>
  <si>
    <t>女</t>
    <rPh sb="0" eb="1">
      <t>オンナ</t>
    </rPh>
    <phoneticPr fontId="1"/>
  </si>
  <si>
    <t>男</t>
    <rPh sb="0" eb="1">
      <t>オトコ</t>
    </rPh>
    <phoneticPr fontId="12"/>
  </si>
  <si>
    <t>女</t>
    <rPh sb="0" eb="1">
      <t>オンナ</t>
    </rPh>
    <phoneticPr fontId="12"/>
  </si>
  <si>
    <t>女</t>
    <rPh sb="0" eb="1">
      <t>ジョ</t>
    </rPh>
    <phoneticPr fontId="12"/>
  </si>
  <si>
    <t>男</t>
    <rPh sb="0" eb="1">
      <t>ダン</t>
    </rPh>
    <phoneticPr fontId="12"/>
  </si>
  <si>
    <t>女</t>
    <rPh sb="0" eb="1">
      <t>おんな</t>
    </rPh>
    <phoneticPr fontId="4" type="Hiragana"/>
  </si>
  <si>
    <t>男</t>
    <rPh sb="0" eb="1">
      <t>おとこ</t>
    </rPh>
    <phoneticPr fontId="4" type="Hiragana"/>
  </si>
  <si>
    <t>男</t>
    <rPh sb="0" eb="1">
      <t xml:space="preserve">おとこ </t>
    </rPh>
    <phoneticPr fontId="4" type="Hiragana"/>
  </si>
  <si>
    <t>女</t>
    <rPh sb="0" eb="1">
      <t xml:space="preserve">オンナ </t>
    </rPh>
    <phoneticPr fontId="1"/>
  </si>
  <si>
    <t>女</t>
    <rPh sb="0" eb="1">
      <t>おんな</t>
    </rPh>
    <phoneticPr fontId="12" type="Hiragana"/>
  </si>
  <si>
    <t>男</t>
    <rPh sb="0" eb="1">
      <t>おとこ</t>
    </rPh>
    <phoneticPr fontId="12" type="Hiragana"/>
  </si>
  <si>
    <t>飲食店オーナー</t>
    <rPh sb="0" eb="2">
      <t>インショク</t>
    </rPh>
    <rPh sb="2" eb="3">
      <t>テン</t>
    </rPh>
    <phoneticPr fontId="1"/>
  </si>
  <si>
    <t>医師</t>
    <rPh sb="0" eb="2">
      <t>イシ</t>
    </rPh>
    <phoneticPr fontId="1"/>
  </si>
  <si>
    <t>歯科医師</t>
    <rPh sb="0" eb="2">
      <t>シカ</t>
    </rPh>
    <rPh sb="2" eb="4">
      <t>イシ</t>
    </rPh>
    <phoneticPr fontId="1"/>
  </si>
  <si>
    <t>警備員</t>
    <rPh sb="0" eb="3">
      <t>ケイビイン</t>
    </rPh>
    <phoneticPr fontId="1"/>
  </si>
  <si>
    <t>刑務官</t>
    <rPh sb="0" eb="3">
      <t>ケイムカン</t>
    </rPh>
    <phoneticPr fontId="1"/>
  </si>
  <si>
    <t>主婦</t>
    <rPh sb="0" eb="2">
      <t>シュフ</t>
    </rPh>
    <phoneticPr fontId="1"/>
  </si>
  <si>
    <t>自衛官</t>
    <rPh sb="0" eb="3">
      <t>ジエイカン</t>
    </rPh>
    <phoneticPr fontId="1"/>
  </si>
  <si>
    <t>保険外交員</t>
    <rPh sb="0" eb="2">
      <t>ホケン</t>
    </rPh>
    <rPh sb="2" eb="5">
      <t>ガイコウイン</t>
    </rPh>
    <phoneticPr fontId="1"/>
  </si>
  <si>
    <t>看護助手</t>
    <rPh sb="0" eb="2">
      <t>カンゴ</t>
    </rPh>
    <rPh sb="2" eb="4">
      <t>ジョシュ</t>
    </rPh>
    <phoneticPr fontId="1"/>
  </si>
  <si>
    <t>介護職</t>
    <rPh sb="0" eb="2">
      <t>カイゴ</t>
    </rPh>
    <rPh sb="2" eb="3">
      <t>ショク</t>
    </rPh>
    <phoneticPr fontId="1"/>
  </si>
  <si>
    <t>塗装業</t>
    <rPh sb="0" eb="2">
      <t>トソウ</t>
    </rPh>
    <rPh sb="2" eb="3">
      <t>ギョウ</t>
    </rPh>
    <phoneticPr fontId="1"/>
  </si>
  <si>
    <t>大学生</t>
    <rPh sb="0" eb="3">
      <t>ダイガクセイ</t>
    </rPh>
    <phoneticPr fontId="1"/>
  </si>
  <si>
    <t>美容師</t>
    <rPh sb="0" eb="3">
      <t>ビヨウシ</t>
    </rPh>
    <phoneticPr fontId="1"/>
  </si>
  <si>
    <t>会社員経営</t>
    <rPh sb="3" eb="5">
      <t>ケイエイ</t>
    </rPh>
    <phoneticPr fontId="1"/>
  </si>
  <si>
    <t>無職</t>
    <rPh sb="0" eb="1">
      <t>ムショク</t>
    </rPh>
    <phoneticPr fontId="1"/>
  </si>
  <si>
    <t>介護員</t>
    <rPh sb="0" eb="1">
      <t>カイゴイン</t>
    </rPh>
    <phoneticPr fontId="1"/>
  </si>
  <si>
    <t>准看護師</t>
    <rPh sb="0" eb="1">
      <t>ジュンカンゴシ</t>
    </rPh>
    <phoneticPr fontId="1"/>
  </si>
  <si>
    <t>店員</t>
    <rPh sb="0" eb="2">
      <t>テイイン</t>
    </rPh>
    <phoneticPr fontId="1"/>
  </si>
  <si>
    <t>守衛</t>
    <rPh sb="0" eb="2">
      <t>シュエイ</t>
    </rPh>
    <phoneticPr fontId="1"/>
  </si>
  <si>
    <t>公務員</t>
    <rPh sb="0" eb="1">
      <t>コウムインシギカイ</t>
    </rPh>
    <phoneticPr fontId="1"/>
  </si>
  <si>
    <t>事務員</t>
    <rPh sb="0" eb="2">
      <t>ジムイン</t>
    </rPh>
    <phoneticPr fontId="1"/>
  </si>
  <si>
    <t>教員</t>
    <rPh sb="0" eb="2">
      <t>キョウイン</t>
    </rPh>
    <phoneticPr fontId="1"/>
  </si>
  <si>
    <t>教員</t>
    <rPh sb="0" eb="1">
      <t>キョウイン</t>
    </rPh>
    <phoneticPr fontId="1"/>
  </si>
  <si>
    <t>管理職員</t>
    <rPh sb="0" eb="2">
      <t>カンリ</t>
    </rPh>
    <phoneticPr fontId="1"/>
  </si>
  <si>
    <t>営業</t>
    <rPh sb="0" eb="2">
      <t>エイギョウ</t>
    </rPh>
    <phoneticPr fontId="1"/>
  </si>
  <si>
    <t>看護副師長</t>
    <rPh sb="0" eb="1">
      <t>カンゴシチョウ</t>
    </rPh>
    <phoneticPr fontId="1"/>
  </si>
  <si>
    <t>調理師</t>
    <rPh sb="0" eb="1">
      <t>チョウリシ</t>
    </rPh>
    <phoneticPr fontId="1"/>
  </si>
  <si>
    <t>タクシー運転手</t>
    <rPh sb="0" eb="3">
      <t>インテンシュ</t>
    </rPh>
    <phoneticPr fontId="1"/>
  </si>
  <si>
    <t>臨床工学技師</t>
    <rPh sb="0" eb="2">
      <t>ギシ</t>
    </rPh>
    <phoneticPr fontId="1"/>
  </si>
  <si>
    <t>健診職員</t>
    <rPh sb="0" eb="1">
      <t>ケンシン</t>
    </rPh>
    <phoneticPr fontId="1"/>
  </si>
  <si>
    <t>事務員</t>
    <rPh sb="0" eb="1">
      <t>ジムイン</t>
    </rPh>
    <phoneticPr fontId="1"/>
  </si>
  <si>
    <t>大学生</t>
    <rPh sb="0" eb="3">
      <t xml:space="preserve">ダイガクセイ </t>
    </rPh>
    <phoneticPr fontId="1"/>
  </si>
  <si>
    <t>飲食店経営</t>
    <rPh sb="0" eb="1">
      <t>インショクテン</t>
    </rPh>
    <phoneticPr fontId="1"/>
  </si>
  <si>
    <t>高校生</t>
    <rPh sb="0" eb="2">
      <t>コウコウセイ</t>
    </rPh>
    <phoneticPr fontId="1"/>
  </si>
  <si>
    <t>飲食店店長</t>
    <rPh sb="0" eb="5">
      <t>テンチョウ</t>
    </rPh>
    <phoneticPr fontId="1"/>
  </si>
  <si>
    <t>製造業</t>
    <rPh sb="0" eb="3">
      <t xml:space="preserve">セイゾウギョウ </t>
    </rPh>
    <phoneticPr fontId="1"/>
  </si>
  <si>
    <t>消防隊員</t>
    <rPh sb="0" eb="1">
      <t>ショウボウタイイン</t>
    </rPh>
    <phoneticPr fontId="1"/>
  </si>
  <si>
    <t>無職</t>
    <rPh sb="0" eb="2">
      <t>ムショクｙ</t>
    </rPh>
    <phoneticPr fontId="1"/>
  </si>
  <si>
    <t>高校生</t>
    <rPh sb="0" eb="1">
      <t>コウコウセイ</t>
    </rPh>
    <phoneticPr fontId="1"/>
  </si>
  <si>
    <t>配達員</t>
    <rPh sb="0" eb="1">
      <t>ハイタツイン</t>
    </rPh>
    <phoneticPr fontId="1"/>
  </si>
  <si>
    <t>動物看護師</t>
    <rPh sb="0" eb="2">
      <t>ドウブツ</t>
    </rPh>
    <phoneticPr fontId="1"/>
  </si>
  <si>
    <t>薬局補助</t>
    <rPh sb="0" eb="2">
      <t>ヤッキョク</t>
    </rPh>
    <phoneticPr fontId="1"/>
  </si>
  <si>
    <t>看護助手</t>
    <rPh sb="0" eb="1">
      <t>カンゴ</t>
    </rPh>
    <phoneticPr fontId="1"/>
  </si>
  <si>
    <t>看護助手</t>
    <rPh sb="0" eb="4">
      <t>カンゴジョシュ</t>
    </rPh>
    <phoneticPr fontId="1"/>
  </si>
  <si>
    <t>園児</t>
    <rPh sb="0" eb="2">
      <t>エンジ</t>
    </rPh>
    <phoneticPr fontId="1"/>
  </si>
  <si>
    <t>無職</t>
    <rPh sb="0" eb="2">
      <t xml:space="preserve">ムショク </t>
    </rPh>
    <phoneticPr fontId="1"/>
  </si>
  <si>
    <t>介護補助</t>
    <rPh sb="0" eb="1">
      <t>カイゴホジョ</t>
    </rPh>
    <phoneticPr fontId="1"/>
  </si>
  <si>
    <t>トラック運転手</t>
    <rPh sb="0" eb="3">
      <t>ウンテンシュ</t>
    </rPh>
    <phoneticPr fontId="1"/>
  </si>
  <si>
    <t>会社員</t>
    <rPh sb="0" eb="2">
      <t>カイシャイン</t>
    </rPh>
    <phoneticPr fontId="1"/>
  </si>
  <si>
    <t>看護師</t>
    <rPh sb="0" eb="3">
      <t xml:space="preserve">カンゴシ </t>
    </rPh>
    <phoneticPr fontId="1"/>
  </si>
  <si>
    <t>臨床工学技士</t>
    <rPh sb="0" eb="1">
      <t xml:space="preserve">リンショウコウガクギシ </t>
    </rPh>
    <phoneticPr fontId="1"/>
  </si>
  <si>
    <t>職員</t>
    <rPh sb="0" eb="1">
      <t>ショクイン</t>
    </rPh>
    <phoneticPr fontId="1"/>
  </si>
  <si>
    <t>公務員</t>
    <rPh sb="0" eb="1">
      <t>コウムイン</t>
    </rPh>
    <phoneticPr fontId="1"/>
  </si>
  <si>
    <t>生徒</t>
    <rPh sb="0" eb="1">
      <t>セイト</t>
    </rPh>
    <phoneticPr fontId="1"/>
  </si>
  <si>
    <t>職員</t>
    <rPh sb="0" eb="1">
      <t xml:space="preserve">ショクイン </t>
    </rPh>
    <phoneticPr fontId="1"/>
  </si>
  <si>
    <t>職員</t>
    <rPh sb="0" eb="2">
      <t>ショクイｎ</t>
    </rPh>
    <phoneticPr fontId="1"/>
  </si>
  <si>
    <t>患者</t>
    <rPh sb="0" eb="1">
      <t>カンジャ</t>
    </rPh>
    <phoneticPr fontId="1"/>
  </si>
  <si>
    <t>入所者</t>
    <rPh sb="0" eb="2">
      <t>ニュウショシャ</t>
    </rPh>
    <phoneticPr fontId="1"/>
  </si>
  <si>
    <t>生徒</t>
    <rPh sb="0" eb="2">
      <t xml:space="preserve">セイト </t>
    </rPh>
    <phoneticPr fontId="1"/>
  </si>
  <si>
    <t>入所者</t>
    <rPh sb="0" eb="1">
      <t>ニュウショシャ</t>
    </rPh>
    <phoneticPr fontId="1"/>
  </si>
  <si>
    <t>不明</t>
    <rPh sb="0" eb="1">
      <t xml:space="preserve">フメイ </t>
    </rPh>
    <phoneticPr fontId="1"/>
  </si>
  <si>
    <t>不明</t>
    <rPh sb="0" eb="2">
      <t>フメイ</t>
    </rPh>
    <phoneticPr fontId="1"/>
  </si>
  <si>
    <t>飲食</t>
    <rPh sb="0" eb="1">
      <t xml:space="preserve">インショク </t>
    </rPh>
    <phoneticPr fontId="1"/>
  </si>
  <si>
    <t>学校</t>
    <rPh sb="0" eb="2">
      <t xml:space="preserve">ガッコウ </t>
    </rPh>
    <phoneticPr fontId="1"/>
  </si>
  <si>
    <t>病院</t>
    <rPh sb="0" eb="2">
      <t>ビョウイン</t>
    </rPh>
    <phoneticPr fontId="1"/>
  </si>
  <si>
    <t>家庭</t>
    <rPh sb="0" eb="2">
      <t>カテイ</t>
    </rPh>
    <phoneticPr fontId="1"/>
  </si>
  <si>
    <t>病院</t>
    <rPh sb="0" eb="1">
      <t>ビョウイン</t>
    </rPh>
    <phoneticPr fontId="1"/>
  </si>
  <si>
    <t>市外からの持ち込み</t>
    <rPh sb="0" eb="1">
      <t>シガイ</t>
    </rPh>
    <phoneticPr fontId="1"/>
  </si>
  <si>
    <t>家庭</t>
    <rPh sb="0" eb="1">
      <t>カテイ</t>
    </rPh>
    <phoneticPr fontId="1"/>
  </si>
  <si>
    <t>不明</t>
    <rPh sb="0" eb="1">
      <t>フメイ</t>
    </rPh>
    <phoneticPr fontId="1"/>
  </si>
  <si>
    <t>学校</t>
    <rPh sb="0" eb="2">
      <t>ガッコウ</t>
    </rPh>
    <phoneticPr fontId="1"/>
  </si>
  <si>
    <t>市外からの持ち込み</t>
    <rPh sb="0" eb="2">
      <t xml:space="preserve">シガイカラノ </t>
    </rPh>
    <rPh sb="5" eb="6">
      <t xml:space="preserve">モチコミ </t>
    </rPh>
    <phoneticPr fontId="1"/>
  </si>
  <si>
    <t>病院</t>
    <rPh sb="0" eb="2">
      <t xml:space="preserve">ビョウイｎ </t>
    </rPh>
    <phoneticPr fontId="1"/>
  </si>
  <si>
    <t>施設</t>
    <rPh sb="0" eb="1">
      <t>シセツ</t>
    </rPh>
    <phoneticPr fontId="1"/>
  </si>
  <si>
    <t>市外からの持ち込み</t>
    <rPh sb="0" eb="2">
      <t>シガイ</t>
    </rPh>
    <phoneticPr fontId="1"/>
  </si>
  <si>
    <t>学校</t>
    <rPh sb="0" eb="1">
      <t>ガッコウ</t>
    </rPh>
    <phoneticPr fontId="1"/>
  </si>
  <si>
    <t>飲食</t>
    <rPh sb="0" eb="2">
      <t>インショク</t>
    </rPh>
    <phoneticPr fontId="1"/>
  </si>
  <si>
    <t>職場</t>
    <rPh sb="0" eb="2">
      <t>ショクバ</t>
    </rPh>
    <phoneticPr fontId="1"/>
  </si>
  <si>
    <t>職場</t>
    <rPh sb="0" eb="1">
      <t>ショクバ</t>
    </rPh>
    <phoneticPr fontId="1"/>
  </si>
  <si>
    <t>学校</t>
    <rPh sb="0" eb="2">
      <t>ガッッコウ</t>
    </rPh>
    <phoneticPr fontId="1"/>
  </si>
  <si>
    <t>病院</t>
    <rPh sb="0" eb="2">
      <t xml:space="preserve">ビョウイン </t>
    </rPh>
    <phoneticPr fontId="1"/>
  </si>
  <si>
    <t>その他</t>
    <rPh sb="2" eb="3">
      <t>タ</t>
    </rPh>
    <phoneticPr fontId="1"/>
  </si>
  <si>
    <t>無職</t>
  </si>
  <si>
    <t>A量販店</t>
  </si>
  <si>
    <t>Aクリエイト</t>
  </si>
  <si>
    <t>Aグループホーム</t>
  </si>
  <si>
    <t>A自動車</t>
  </si>
  <si>
    <t>Aインテリア</t>
  </si>
  <si>
    <t>Aガス</t>
  </si>
  <si>
    <t>Bグループホーム</t>
  </si>
  <si>
    <t>Aケアハウス</t>
  </si>
  <si>
    <t>Bケアハウス</t>
  </si>
  <si>
    <t>Aコールセンター</t>
  </si>
  <si>
    <t>A引越センター</t>
  </si>
  <si>
    <t>A物流</t>
  </si>
  <si>
    <t>A老人ホーム</t>
  </si>
  <si>
    <t>A保育園</t>
  </si>
  <si>
    <t>Aイノベーション</t>
  </si>
  <si>
    <t>Aコンビニ</t>
  </si>
  <si>
    <t>B小売店</t>
  </si>
  <si>
    <t>A清掃会社</t>
  </si>
  <si>
    <t>A障害者施設</t>
  </si>
  <si>
    <t>B保育園</t>
  </si>
  <si>
    <t>A専門学校</t>
  </si>
  <si>
    <t>A内科</t>
  </si>
  <si>
    <t>Bバー</t>
  </si>
  <si>
    <t>Cグループホーム</t>
  </si>
  <si>
    <t>Dグループホーム</t>
  </si>
  <si>
    <t>Aリネン</t>
  </si>
  <si>
    <t>B老人ホーム</t>
  </si>
  <si>
    <t>A大学</t>
  </si>
  <si>
    <t>B大学</t>
  </si>
  <si>
    <t>A病院</t>
  </si>
  <si>
    <t>A環境整備</t>
  </si>
  <si>
    <t>A公共施設</t>
  </si>
  <si>
    <t>A議会</t>
  </si>
  <si>
    <t>B市役所</t>
  </si>
  <si>
    <t>C消防</t>
  </si>
  <si>
    <t>C保健所</t>
  </si>
  <si>
    <t>B病院</t>
  </si>
  <si>
    <t>C病院</t>
  </si>
  <si>
    <t>A高校</t>
  </si>
  <si>
    <t>D大学</t>
  </si>
  <si>
    <t>Hタクシー</t>
  </si>
  <si>
    <t>Y郵便局</t>
  </si>
  <si>
    <t>T病院</t>
  </si>
  <si>
    <t>K病院</t>
  </si>
  <si>
    <t>U保育園</t>
  </si>
  <si>
    <t>N自衛隊</t>
  </si>
  <si>
    <t>W保育園</t>
  </si>
  <si>
    <t>O清掃</t>
  </si>
  <si>
    <t>U老人ホーム</t>
  </si>
  <si>
    <t>X工場</t>
  </si>
  <si>
    <t>X病院</t>
  </si>
  <si>
    <t>U飲食店</t>
  </si>
  <si>
    <t>R病院</t>
  </si>
  <si>
    <t>D小学校</t>
  </si>
  <si>
    <t>L酒店</t>
  </si>
  <si>
    <t>P大学</t>
  </si>
  <si>
    <t>Q病院</t>
  </si>
  <si>
    <t>U市役所</t>
  </si>
  <si>
    <t>H病院</t>
  </si>
  <si>
    <t>A社会福祉法人</t>
  </si>
  <si>
    <t>B社会福祉法人</t>
  </si>
  <si>
    <t>R社会福祉法人</t>
  </si>
  <si>
    <t>L病院</t>
  </si>
  <si>
    <t>R事務所</t>
  </si>
  <si>
    <t>P中学校</t>
  </si>
  <si>
    <t>Lホテル</t>
  </si>
  <si>
    <t>E工場</t>
  </si>
  <si>
    <t>Fタクシー</t>
  </si>
  <si>
    <t>O検査センター</t>
  </si>
  <si>
    <t>S小学校</t>
  </si>
  <si>
    <t>Y飲食店</t>
  </si>
  <si>
    <t>R中学校</t>
  </si>
  <si>
    <t>C小学校</t>
  </si>
  <si>
    <t>C中学校</t>
  </si>
  <si>
    <t>G事業所</t>
  </si>
  <si>
    <t>Z病院</t>
  </si>
  <si>
    <t>L畜産</t>
  </si>
  <si>
    <t>P居酒屋</t>
  </si>
  <si>
    <t>J老人ホーム</t>
  </si>
  <si>
    <t>B石油</t>
  </si>
  <si>
    <t>P生命保険</t>
  </si>
  <si>
    <t>G不動産</t>
  </si>
  <si>
    <t>V飲食店</t>
  </si>
  <si>
    <t>L大学</t>
  </si>
  <si>
    <t>Wパン店</t>
  </si>
  <si>
    <t>K機械</t>
  </si>
  <si>
    <t>F高校</t>
  </si>
  <si>
    <t>T警備</t>
  </si>
  <si>
    <t>O電設</t>
  </si>
  <si>
    <t>L鉄道</t>
  </si>
  <si>
    <t>R社会福祉施設</t>
  </si>
  <si>
    <t>B中学校</t>
  </si>
  <si>
    <t>F自動車</t>
  </si>
  <si>
    <t>P老人ホーム</t>
  </si>
  <si>
    <t>L老人ホーム</t>
  </si>
  <si>
    <t>G老人ホーム</t>
  </si>
  <si>
    <t>M老人ホーム</t>
  </si>
  <si>
    <t>N小学校</t>
  </si>
  <si>
    <t>N中学校</t>
  </si>
  <si>
    <t>F動物病院</t>
  </si>
  <si>
    <t>L居酒屋</t>
  </si>
  <si>
    <t>Yサークル</t>
  </si>
  <si>
    <t>Tクラブ</t>
  </si>
  <si>
    <t>無症状</t>
  </si>
  <si>
    <t>無症状</t>
    <rPh sb="0" eb="3">
      <t>ムショウジョウ</t>
    </rPh>
    <phoneticPr fontId="2"/>
  </si>
  <si>
    <t>女</t>
    <rPh sb="0" eb="1">
      <t>オンナ</t>
    </rPh>
    <phoneticPr fontId="2"/>
  </si>
  <si>
    <t>男</t>
    <rPh sb="0" eb="1">
      <t>オトコ</t>
    </rPh>
    <phoneticPr fontId="2"/>
  </si>
  <si>
    <t/>
  </si>
  <si>
    <t>推定感染日</t>
    <rPh sb="0" eb="2">
      <t>スイテイ</t>
    </rPh>
    <rPh sb="2" eb="4">
      <t>カンセン</t>
    </rPh>
    <rPh sb="4" eb="5">
      <t>ビ</t>
    </rPh>
    <phoneticPr fontId="2"/>
  </si>
  <si>
    <t>転帰</t>
    <rPh sb="0" eb="2">
      <t>テンキ</t>
    </rPh>
    <phoneticPr fontId="2"/>
  </si>
  <si>
    <t>死亡</t>
    <rPh sb="0" eb="2">
      <t>シボウ</t>
    </rPh>
    <phoneticPr fontId="2"/>
  </si>
  <si>
    <t>探知契機</t>
    <rPh sb="0" eb="2">
      <t>タンチ</t>
    </rPh>
    <rPh sb="2" eb="4">
      <t>ケイキ</t>
    </rPh>
    <phoneticPr fontId="2"/>
  </si>
  <si>
    <t>積極的疫学調査</t>
    <rPh sb="0" eb="3">
      <t>セッキョクテキ</t>
    </rPh>
    <rPh sb="3" eb="5">
      <t>エキガク</t>
    </rPh>
    <rPh sb="5" eb="7">
      <t>チョウサ</t>
    </rPh>
    <phoneticPr fontId="2"/>
  </si>
  <si>
    <t>列1</t>
  </si>
  <si>
    <t>居住自治体</t>
    <rPh sb="0" eb="2">
      <t>キョジュウ</t>
    </rPh>
    <rPh sb="2" eb="5">
      <t>ジチタイ</t>
    </rPh>
    <phoneticPr fontId="2"/>
  </si>
  <si>
    <t>G市</t>
  </si>
  <si>
    <t>G市</t>
    <rPh sb="1" eb="2">
      <t>シ</t>
    </rPh>
    <phoneticPr fontId="2"/>
  </si>
  <si>
    <t>F町</t>
  </si>
  <si>
    <t>F町</t>
    <rPh sb="1" eb="2">
      <t>マチ</t>
    </rPh>
    <phoneticPr fontId="2"/>
  </si>
  <si>
    <t>N町</t>
  </si>
  <si>
    <t>N町</t>
    <rPh sb="1" eb="2">
      <t>マチ</t>
    </rPh>
    <phoneticPr fontId="2"/>
  </si>
  <si>
    <t>ラインリスト定義</t>
    <rPh sb="6" eb="8">
      <t>テイギ</t>
    </rPh>
    <phoneticPr fontId="2"/>
  </si>
  <si>
    <t>自由記載</t>
    <rPh sb="0" eb="2">
      <t>ジユウ</t>
    </rPh>
    <rPh sb="2" eb="4">
      <t>キサイ</t>
    </rPh>
    <phoneticPr fontId="2"/>
  </si>
  <si>
    <t>数値</t>
    <rPh sb="0" eb="2">
      <t>スウチ</t>
    </rPh>
    <phoneticPr fontId="2"/>
  </si>
  <si>
    <t>自動計算</t>
    <rPh sb="0" eb="2">
      <t>ジドウ</t>
    </rPh>
    <rPh sb="2" eb="4">
      <t>ケイサン</t>
    </rPh>
    <phoneticPr fontId="2"/>
  </si>
  <si>
    <t>カテゴリデータ</t>
    <phoneticPr fontId="2"/>
  </si>
  <si>
    <t>日付</t>
    <rPh sb="0" eb="2">
      <t>ヒヅケ</t>
    </rPh>
    <phoneticPr fontId="2"/>
  </si>
  <si>
    <t>形式</t>
    <rPh sb="0" eb="2">
      <t>ケイシキ</t>
    </rPh>
    <phoneticPr fontId="2"/>
  </si>
  <si>
    <t>数値もしくは文字</t>
    <rPh sb="0" eb="2">
      <t>スウチ</t>
    </rPh>
    <rPh sb="6" eb="8">
      <t>モジ</t>
    </rPh>
    <phoneticPr fontId="2"/>
  </si>
  <si>
    <t>自治体で決まっている形式でもよい</t>
    <rPh sb="0" eb="3">
      <t>ジチタイ</t>
    </rPh>
    <rPh sb="4" eb="5">
      <t>キ</t>
    </rPh>
    <rPh sb="10" eb="12">
      <t>ケイシキ</t>
    </rPh>
    <phoneticPr fontId="2"/>
  </si>
  <si>
    <t>入力値1</t>
    <rPh sb="0" eb="3">
      <t>ニュウリョクチ</t>
    </rPh>
    <phoneticPr fontId="2"/>
  </si>
  <si>
    <t>入力値2</t>
    <rPh sb="0" eb="3">
      <t>ニュウリョクチ</t>
    </rPh>
    <phoneticPr fontId="2"/>
  </si>
  <si>
    <t>入力値3</t>
    <rPh sb="0" eb="3">
      <t>ニュウリョクチ</t>
    </rPh>
    <phoneticPr fontId="2"/>
  </si>
  <si>
    <t>入力値4</t>
    <rPh sb="0" eb="3">
      <t>ニュウリョクチ</t>
    </rPh>
    <phoneticPr fontId="2"/>
  </si>
  <si>
    <t>入力値5</t>
    <rPh sb="0" eb="3">
      <t>ニュウリョクチ</t>
    </rPh>
    <phoneticPr fontId="2"/>
  </si>
  <si>
    <t>入力値6</t>
    <rPh sb="0" eb="3">
      <t>ニュウリョクチ</t>
    </rPh>
    <phoneticPr fontId="2"/>
  </si>
  <si>
    <t>入力値7</t>
    <rPh sb="0" eb="3">
      <t>ニュウリョクチ</t>
    </rPh>
    <phoneticPr fontId="2"/>
  </si>
  <si>
    <t>入力値8</t>
    <rPh sb="0" eb="3">
      <t>ニュウリョクチ</t>
    </rPh>
    <phoneticPr fontId="2"/>
  </si>
  <si>
    <t>年齢から自動計算</t>
    <rPh sb="0" eb="2">
      <t>ネンレイ</t>
    </rPh>
    <rPh sb="4" eb="6">
      <t>ジドウ</t>
    </rPh>
    <rPh sb="6" eb="8">
      <t>ケイサン</t>
    </rPh>
    <phoneticPr fontId="2"/>
  </si>
  <si>
    <t>日付・文字</t>
    <rPh sb="0" eb="2">
      <t>ヒヅケ</t>
    </rPh>
    <rPh sb="3" eb="5">
      <t>モジ</t>
    </rPh>
    <phoneticPr fontId="2"/>
  </si>
  <si>
    <t>無症状：症状がない場合
不明：発症日がわからない場合
空欄：調査中</t>
    <rPh sb="0" eb="3">
      <t>ムショウジョウ</t>
    </rPh>
    <rPh sb="4" eb="6">
      <t>ショウジョウ</t>
    </rPh>
    <rPh sb="9" eb="11">
      <t>バアイ</t>
    </rPh>
    <rPh sb="12" eb="14">
      <t>フメイ</t>
    </rPh>
    <rPh sb="15" eb="17">
      <t>ハッショウ</t>
    </rPh>
    <rPh sb="17" eb="18">
      <t>ビ</t>
    </rPh>
    <rPh sb="24" eb="26">
      <t>バアイ</t>
    </rPh>
    <rPh sb="27" eb="29">
      <t>クウラン</t>
    </rPh>
    <rPh sb="30" eb="33">
      <t>チョウサチュウ</t>
    </rPh>
    <phoneticPr fontId="2"/>
  </si>
  <si>
    <t>院内・施設内感染に記載する
患者：院内感染
職員：院内、施設内、学校内感染
入所者	：施設内感染
利用者	：通所、作業所
生徒：保育園〜大学
スタッフ：飲食店、繁華街関連
客：飲食店、繁華街関連</t>
    <rPh sb="9" eb="11">
      <t>キサイ</t>
    </rPh>
    <phoneticPr fontId="2"/>
  </si>
  <si>
    <t>入力値9</t>
    <rPh sb="0" eb="3">
      <t>ニュウリョクチ</t>
    </rPh>
    <phoneticPr fontId="2"/>
  </si>
  <si>
    <t>入力値10</t>
    <rPh sb="0" eb="3">
      <t>ニュウリョクチ</t>
    </rPh>
    <phoneticPr fontId="2"/>
  </si>
  <si>
    <t>入力値11</t>
    <rPh sb="0" eb="3">
      <t>ニュウリョクチ</t>
    </rPh>
    <phoneticPr fontId="2"/>
  </si>
  <si>
    <t>入力値12</t>
    <rPh sb="0" eb="3">
      <t>ニュウリョクチ</t>
    </rPh>
    <phoneticPr fontId="2"/>
  </si>
  <si>
    <t>入力値13</t>
    <rPh sb="0" eb="3">
      <t>ニュウリョクチ</t>
    </rPh>
    <phoneticPr fontId="2"/>
  </si>
  <si>
    <t>入力値14</t>
    <rPh sb="0" eb="3">
      <t>ニュウリョクチ</t>
    </rPh>
    <phoneticPr fontId="2"/>
  </si>
  <si>
    <t>入力値15</t>
    <rPh sb="0" eb="3">
      <t>ニュウリョクチ</t>
    </rPh>
    <phoneticPr fontId="2"/>
  </si>
  <si>
    <t>入力値16</t>
    <rPh sb="0" eb="3">
      <t>ニュウリョクチ</t>
    </rPh>
    <phoneticPr fontId="2"/>
  </si>
  <si>
    <t>クラスターとなっている場合には記載</t>
    <rPh sb="11" eb="13">
      <t>バアイ</t>
    </rPh>
    <rPh sb="15" eb="17">
      <t>キサイ</t>
    </rPh>
    <phoneticPr fontId="2"/>
  </si>
  <si>
    <t>死亡の場合は記載</t>
    <rPh sb="0" eb="2">
      <t>シボウ</t>
    </rPh>
    <rPh sb="3" eb="5">
      <t>バアイ</t>
    </rPh>
    <rPh sb="6" eb="8">
      <t>キサイ</t>
    </rPh>
    <phoneticPr fontId="2"/>
  </si>
  <si>
    <t>積極的疫学調査で探知された場合は記載</t>
    <rPh sb="0" eb="7">
      <t>セッキョクテキエキガクチョウサ</t>
    </rPh>
    <rPh sb="8" eb="10">
      <t>タンチ</t>
    </rPh>
    <rPh sb="13" eb="15">
      <t>バアイ</t>
    </rPh>
    <rPh sb="16" eb="18">
      <t>キサイ</t>
    </rPh>
    <phoneticPr fontId="2"/>
  </si>
  <si>
    <t>居住地の市町村を記載</t>
    <rPh sb="0" eb="3">
      <t>キョジュウチ</t>
    </rPh>
    <rPh sb="4" eb="7">
      <t>シチョウソン</t>
    </rPh>
    <rPh sb="8" eb="10">
      <t>キサイ</t>
    </rPh>
    <phoneticPr fontId="2"/>
  </si>
  <si>
    <t>列2</t>
  </si>
  <si>
    <t>列3</t>
  </si>
  <si>
    <t>列4</t>
  </si>
  <si>
    <t>列5</t>
  </si>
  <si>
    <t>10歳未満</t>
    <rPh sb="2" eb="5">
      <t>サイミマン</t>
    </rPh>
    <phoneticPr fontId="1"/>
  </si>
  <si>
    <t>10代</t>
    <rPh sb="2" eb="3">
      <t>ダイ</t>
    </rPh>
    <phoneticPr fontId="1"/>
  </si>
  <si>
    <t>30代</t>
    <rPh sb="2" eb="3">
      <t>ダイ</t>
    </rPh>
    <phoneticPr fontId="1"/>
  </si>
  <si>
    <t>50代</t>
    <rPh sb="2" eb="3">
      <t>ダイ</t>
    </rPh>
    <phoneticPr fontId="1"/>
  </si>
  <si>
    <t>70代</t>
    <rPh sb="2" eb="3">
      <t>ダイ</t>
    </rPh>
    <phoneticPr fontId="1"/>
  </si>
  <si>
    <t>90代</t>
    <rPh sb="2" eb="3">
      <t>ダイ</t>
    </rPh>
    <phoneticPr fontId="1"/>
  </si>
  <si>
    <t>10～39歳</t>
    <rPh sb="5" eb="6">
      <t>サイ</t>
    </rPh>
    <phoneticPr fontId="2"/>
  </si>
  <si>
    <t>40～59歳</t>
    <rPh sb="5" eb="6">
      <t>サイ</t>
    </rPh>
    <phoneticPr fontId="2"/>
  </si>
  <si>
    <t>60歳以上</t>
    <rPh sb="2" eb="3">
      <t>サイ</t>
    </rPh>
    <rPh sb="3" eb="5">
      <t>イジョウ</t>
    </rPh>
    <phoneticPr fontId="2"/>
  </si>
  <si>
    <t>0～9歳</t>
    <rPh sb="3" eb="4">
      <t>サイ</t>
    </rPh>
    <phoneticPr fontId="2"/>
  </si>
  <si>
    <t>居住地</t>
    <rPh sb="0" eb="3">
      <t>キョジュウチ</t>
    </rPh>
    <phoneticPr fontId="2"/>
  </si>
  <si>
    <t>積極的疫学調査</t>
    <rPh sb="0" eb="3">
      <t>セッキョクテキ</t>
    </rPh>
    <rPh sb="3" eb="5">
      <t>エキガク</t>
    </rPh>
    <rPh sb="5" eb="7">
      <t>チョウサ</t>
    </rPh>
    <phoneticPr fontId="1"/>
  </si>
  <si>
    <t>医療機関受診等</t>
    <rPh sb="0" eb="2">
      <t>イリョウ</t>
    </rPh>
    <rPh sb="2" eb="4">
      <t>キカン</t>
    </rPh>
    <rPh sb="4" eb="6">
      <t>ジュシン</t>
    </rPh>
    <rPh sb="6" eb="7">
      <t>トウ</t>
    </rPh>
    <phoneticPr fontId="1"/>
  </si>
  <si>
    <t>列6</t>
  </si>
  <si>
    <t>列7</t>
  </si>
  <si>
    <t>列8</t>
  </si>
  <si>
    <t>疫学的リンク</t>
    <rPh sb="0" eb="3">
      <t>エキガクテキ</t>
    </rPh>
    <phoneticPr fontId="2"/>
  </si>
  <si>
    <t>あり</t>
    <phoneticPr fontId="2"/>
  </si>
  <si>
    <t>あり：感染者との接触がある場合（濃厚接触とは限らなくでもよい）
不明：それ以外</t>
    <rPh sb="3" eb="6">
      <t>カンセンシャ</t>
    </rPh>
    <rPh sb="8" eb="10">
      <t>セッショク</t>
    </rPh>
    <rPh sb="13" eb="15">
      <t>バアイ</t>
    </rPh>
    <rPh sb="16" eb="18">
      <t>ノウコウ</t>
    </rPh>
    <rPh sb="18" eb="20">
      <t>セッショク</t>
    </rPh>
    <rPh sb="22" eb="23">
      <t>カギ</t>
    </rPh>
    <rPh sb="32" eb="34">
      <t>フメイ</t>
    </rPh>
    <rPh sb="37" eb="39">
      <t>イガイ</t>
    </rPh>
    <phoneticPr fontId="2"/>
  </si>
  <si>
    <t>疫学的リンクあり</t>
    <rPh sb="0" eb="3">
      <t>エキガクテキ</t>
    </rPh>
    <phoneticPr fontId="1"/>
  </si>
  <si>
    <t>疫学的リンク不明</t>
    <rPh sb="0" eb="3">
      <t>エキガクテキ</t>
    </rPh>
    <rPh sb="6" eb="8">
      <t>フメイ</t>
    </rPh>
    <phoneticPr fontId="1"/>
  </si>
  <si>
    <t>推定感染場所</t>
    <rPh sb="0" eb="2">
      <t>スイテイ</t>
    </rPh>
    <rPh sb="2" eb="4">
      <t>カンセン</t>
    </rPh>
    <rPh sb="4" eb="6">
      <t>バショ</t>
    </rPh>
    <phoneticPr fontId="2"/>
  </si>
  <si>
    <t>期間1開始</t>
    <rPh sb="0" eb="2">
      <t>キカン</t>
    </rPh>
    <rPh sb="3" eb="5">
      <t>カイシ</t>
    </rPh>
    <phoneticPr fontId="2"/>
  </si>
  <si>
    <t>期間2開始</t>
    <rPh sb="0" eb="2">
      <t>キカン</t>
    </rPh>
    <rPh sb="3" eb="5">
      <t>カイシ</t>
    </rPh>
    <phoneticPr fontId="2"/>
  </si>
  <si>
    <t>期間3開始</t>
    <rPh sb="0" eb="2">
      <t>キカン</t>
    </rPh>
    <rPh sb="3" eb="5">
      <t>カイシ</t>
    </rPh>
    <phoneticPr fontId="2"/>
  </si>
  <si>
    <t>期間4開始</t>
    <rPh sb="0" eb="2">
      <t>キカン</t>
    </rPh>
    <rPh sb="3" eb="5">
      <t>カイシ</t>
    </rPh>
    <phoneticPr fontId="2"/>
  </si>
  <si>
    <t>期間5開始</t>
    <rPh sb="0" eb="2">
      <t>キカン</t>
    </rPh>
    <rPh sb="3" eb="5">
      <t>カイシ</t>
    </rPh>
    <phoneticPr fontId="2"/>
  </si>
  <si>
    <t>n</t>
    <phoneticPr fontId="2"/>
  </si>
  <si>
    <t>期間終了</t>
    <rPh sb="0" eb="2">
      <t>キカン</t>
    </rPh>
    <rPh sb="2" eb="4">
      <t>シュウリョウ</t>
    </rPh>
    <phoneticPr fontId="2"/>
  </si>
  <si>
    <t>(%)</t>
    <phoneticPr fontId="2"/>
  </si>
  <si>
    <t>集計項目</t>
    <rPh sb="0" eb="2">
      <t>シュウケイ</t>
    </rPh>
    <rPh sb="2" eb="4">
      <t>コウモク</t>
    </rPh>
    <phoneticPr fontId="2"/>
  </si>
  <si>
    <t>判明日別</t>
    <rPh sb="0" eb="2">
      <t>ハンメイ</t>
    </rPh>
    <rPh sb="2" eb="3">
      <t>ビ</t>
    </rPh>
    <rPh sb="3" eb="4">
      <t>ベツ</t>
    </rPh>
    <phoneticPr fontId="2"/>
  </si>
  <si>
    <t>発症日別</t>
    <rPh sb="0" eb="2">
      <t>ハッショウ</t>
    </rPh>
    <rPh sb="2" eb="3">
      <t>ビ</t>
    </rPh>
    <rPh sb="3" eb="4">
      <t>ベツ</t>
    </rPh>
    <phoneticPr fontId="2"/>
  </si>
  <si>
    <t>XYZ保健所</t>
    <rPh sb="3" eb="6">
      <t>ホケンジョ</t>
    </rPh>
    <phoneticPr fontId="2"/>
  </si>
  <si>
    <t>接待を伴う飲食・繁華街</t>
    <rPh sb="0" eb="2">
      <t>セッタイ</t>
    </rPh>
    <rPh sb="3" eb="4">
      <t>トモナ</t>
    </rPh>
    <rPh sb="5" eb="7">
      <t>インショク</t>
    </rPh>
    <rPh sb="8" eb="11">
      <t>ハンカガイ</t>
    </rPh>
    <phoneticPr fontId="1"/>
  </si>
  <si>
    <t>接待を伴う飲食店・繁華街</t>
    <rPh sb="0" eb="2">
      <t>セッタイ</t>
    </rPh>
    <rPh sb="3" eb="4">
      <t>トモナ</t>
    </rPh>
    <rPh sb="5" eb="7">
      <t>インショク</t>
    </rPh>
    <rPh sb="7" eb="8">
      <t>テン</t>
    </rPh>
    <rPh sb="9" eb="12">
      <t>ハンカガイ</t>
    </rPh>
    <phoneticPr fontId="1"/>
  </si>
  <si>
    <t>病院：クリニックを含む
施設：介護福祉施設、障害者施設、通所、作業所を含む
学校：保育園〜大学まで、職場が学校関係を含む
飲食：職場が飲食関係、飲み会での感染などを含む
家庭：家族との飲食の場合は家族に分類
接待を伴う飲食店・繁華街：風俗関係、接待を伴う飲食店など
市外からの持ち込み	：市外での感染疑いが強い場合
職場：上記以外の職場
調査中：調査中の場合
その他：備考に内容を記載
不明：リンク不明</t>
    <rPh sb="0" eb="2">
      <t>ビョウイン</t>
    </rPh>
    <rPh sb="9" eb="10">
      <t>フク</t>
    </rPh>
    <rPh sb="173" eb="176">
      <t>チョウサチュウ</t>
    </rPh>
    <rPh sb="177" eb="179">
      <t>バアイ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</si>
</sst>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.0"/>
    <numFmt numFmtId="177" formatCode="m/d;@"/>
    <numFmt numFmtId="178" formatCode="m&quot;月&quot;d&quot;日&quot;;@"/>
    <numFmt numFmtId="179" formatCode="0_);[Red]\(0\)"/>
    <numFmt numFmtId="180" formatCode="[$-F800]dddd\,\ mmmm\ dd\,\ yyyy"/>
  </numFmts>
  <fonts count="14">
    <font>
      <sz val="11"/>
      <color theme="1"/>
      <name val="Yu Gothic"/>
      <family val="2"/>
      <scheme val="minor"/>
    </font>
    <font>
      <sz val="11"/>
      <color theme="1"/>
      <name val="Meiryo UI"/>
      <family val="3"/>
      <charset val="128"/>
    </font>
    <font>
      <sz val="6"/>
      <name val="Yu Gothic"/>
      <family val="3"/>
      <charset val="128"/>
      <scheme val="minor"/>
    </font>
    <font>
      <sz val="11"/>
      <color theme="1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  <font>
      <sz val="11"/>
      <color theme="1"/>
      <name val="Yu Gothic"/>
      <family val="2"/>
      <charset val="128"/>
      <scheme val="minor"/>
    </font>
    <font>
      <b/>
      <sz val="14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sz val="11"/>
      <color rgb="FF000000"/>
      <name val="BIZ UDPゴシック"/>
      <family val="3"/>
      <charset val="128"/>
    </font>
    <font>
      <sz val="11"/>
      <color theme="1"/>
      <name val="Yu Gothic"/>
      <family val="2"/>
      <scheme val="minor"/>
    </font>
    <font>
      <sz val="11"/>
      <color rgb="FFC00000"/>
      <name val="BIZ UDP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-0.49998474074526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>
      <alignment vertical="center"/>
    </xf>
  </cellStyleXfs>
  <cellXfs count="147">
    <xf numFmtId="0" fontId="0" fillId="0" borderId="0" xfId="0"/>
    <xf numFmtId="0" fontId="3" fillId="0" borderId="0" xfId="0" applyFont="1"/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vertical="center"/>
    </xf>
    <xf numFmtId="56" fontId="3" fillId="0" borderId="0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178" fontId="8" fillId="0" borderId="0" xfId="0" applyNumberFormat="1" applyFont="1" applyAlignment="1">
      <alignment vertical="center"/>
    </xf>
    <xf numFmtId="177" fontId="8" fillId="0" borderId="0" xfId="0" applyNumberFormat="1" applyFont="1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8" xfId="0" applyFont="1" applyBorder="1" applyAlignment="1">
      <alignment vertical="center" shrinkToFit="1"/>
    </xf>
    <xf numFmtId="0" fontId="8" fillId="0" borderId="9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177" fontId="8" fillId="0" borderId="0" xfId="0" applyNumberFormat="1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178" fontId="8" fillId="0" borderId="10" xfId="0" applyNumberFormat="1" applyFont="1" applyBorder="1" applyAlignment="1">
      <alignment vertical="center"/>
    </xf>
    <xf numFmtId="0" fontId="8" fillId="0" borderId="10" xfId="0" applyFont="1" applyBorder="1" applyAlignment="1">
      <alignment vertical="center" shrinkToFit="1"/>
    </xf>
    <xf numFmtId="0" fontId="8" fillId="4" borderId="9" xfId="0" applyFont="1" applyFill="1" applyBorder="1" applyAlignment="1">
      <alignment horizontal="left" vertical="center" shrinkToFit="1"/>
    </xf>
    <xf numFmtId="0" fontId="8" fillId="0" borderId="11" xfId="0" applyFont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0" fontId="8" fillId="0" borderId="13" xfId="0" applyFont="1" applyBorder="1" applyAlignment="1">
      <alignment vertical="center" shrinkToFit="1"/>
    </xf>
    <xf numFmtId="0" fontId="9" fillId="0" borderId="14" xfId="0" applyFont="1" applyBorder="1" applyAlignment="1">
      <alignment horizontal="center" vertical="center"/>
    </xf>
    <xf numFmtId="178" fontId="9" fillId="0" borderId="14" xfId="0" applyNumberFormat="1" applyFont="1" applyBorder="1" applyAlignment="1">
      <alignment horizontal="center" vertical="center"/>
    </xf>
    <xf numFmtId="178" fontId="9" fillId="0" borderId="16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8" fillId="0" borderId="4" xfId="0" applyFont="1" applyBorder="1" applyAlignment="1">
      <alignment horizontal="center" vertical="center"/>
    </xf>
    <xf numFmtId="178" fontId="8" fillId="0" borderId="4" xfId="0" applyNumberFormat="1" applyFont="1" applyBorder="1" applyAlignment="1">
      <alignment horizontal="center" vertical="center"/>
    </xf>
    <xf numFmtId="178" fontId="8" fillId="0" borderId="1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8" fontId="8" fillId="0" borderId="5" xfId="0" applyNumberFormat="1" applyFont="1" applyBorder="1" applyAlignment="1">
      <alignment horizontal="center" vertical="center"/>
    </xf>
    <xf numFmtId="178" fontId="8" fillId="6" borderId="9" xfId="0" applyNumberFormat="1" applyFont="1" applyFill="1" applyBorder="1" applyAlignment="1">
      <alignment vertical="center"/>
    </xf>
    <xf numFmtId="0" fontId="8" fillId="3" borderId="9" xfId="0" applyFont="1" applyFill="1" applyBorder="1" applyAlignment="1">
      <alignment horizontal="left" vertical="center" shrinkToFit="1"/>
    </xf>
    <xf numFmtId="0" fontId="8" fillId="7" borderId="9" xfId="0" applyFont="1" applyFill="1" applyBorder="1" applyAlignment="1">
      <alignment horizontal="left" vertical="center" shrinkToFit="1"/>
    </xf>
    <xf numFmtId="0" fontId="8" fillId="5" borderId="11" xfId="0" applyFont="1" applyFill="1" applyBorder="1" applyAlignment="1">
      <alignment horizontal="left" vertical="center" shrinkToFit="1"/>
    </xf>
    <xf numFmtId="0" fontId="8" fillId="8" borderId="7" xfId="0" applyFont="1" applyFill="1" applyBorder="1" applyAlignment="1">
      <alignment horizontal="left" vertical="center" shrinkToFit="1"/>
    </xf>
    <xf numFmtId="0" fontId="8" fillId="0" borderId="0" xfId="0" applyFont="1" applyFill="1" applyBorder="1" applyAlignment="1">
      <alignment vertical="center"/>
    </xf>
    <xf numFmtId="0" fontId="8" fillId="0" borderId="6" xfId="0" applyFont="1" applyFill="1" applyBorder="1" applyAlignment="1">
      <alignment vertical="center"/>
    </xf>
    <xf numFmtId="0" fontId="8" fillId="9" borderId="9" xfId="0" applyFont="1" applyFill="1" applyBorder="1" applyAlignment="1">
      <alignment horizontal="left" vertical="center" shrinkToFit="1"/>
    </xf>
    <xf numFmtId="178" fontId="8" fillId="2" borderId="6" xfId="0" applyNumberFormat="1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179" fontId="8" fillId="2" borderId="6" xfId="0" applyNumberFormat="1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3" fillId="0" borderId="0" xfId="0" applyFont="1" applyAlignment="1">
      <alignment horizontal="left" vertical="center"/>
    </xf>
    <xf numFmtId="56" fontId="3" fillId="2" borderId="0" xfId="0" applyNumberFormat="1" applyFont="1" applyFill="1"/>
    <xf numFmtId="0" fontId="10" fillId="0" borderId="0" xfId="0" applyFont="1"/>
    <xf numFmtId="0" fontId="10" fillId="0" borderId="7" xfId="0" applyFont="1" applyBorder="1" applyAlignment="1">
      <alignment horizontal="center"/>
    </xf>
    <xf numFmtId="0" fontId="10" fillId="2" borderId="8" xfId="0" applyFont="1" applyFill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0" borderId="11" xfId="0" applyFont="1" applyBorder="1" applyAlignment="1">
      <alignment horizontal="center"/>
    </xf>
    <xf numFmtId="56" fontId="3" fillId="0" borderId="0" xfId="0" applyNumberFormat="1" applyFont="1"/>
    <xf numFmtId="0" fontId="5" fillId="0" borderId="0" xfId="0" applyFont="1" applyAlignment="1">
      <alignment horizontal="left" vertical="center"/>
    </xf>
    <xf numFmtId="0" fontId="5" fillId="0" borderId="0" xfId="0" applyFont="1"/>
    <xf numFmtId="0" fontId="11" fillId="0" borderId="0" xfId="0" applyFont="1"/>
    <xf numFmtId="178" fontId="3" fillId="0" borderId="0" xfId="0" applyNumberFormat="1" applyFont="1" applyAlignment="1">
      <alignment horizontal="left" vertical="center"/>
    </xf>
    <xf numFmtId="0" fontId="11" fillId="0" borderId="0" xfId="0" applyNumberFormat="1" applyFont="1"/>
    <xf numFmtId="180" fontId="10" fillId="2" borderId="13" xfId="0" applyNumberFormat="1" applyFont="1" applyFill="1" applyBorder="1" applyAlignment="1">
      <alignment horizontal="center"/>
    </xf>
    <xf numFmtId="179" fontId="3" fillId="0" borderId="0" xfId="0" applyNumberFormat="1" applyFont="1" applyAlignment="1">
      <alignment horizontal="center" vertical="center"/>
    </xf>
    <xf numFmtId="177" fontId="9" fillId="0" borderId="17" xfId="0" applyNumberFormat="1" applyFont="1" applyBorder="1" applyAlignment="1">
      <alignment horizontal="center" vertical="center" shrinkToFit="1"/>
    </xf>
    <xf numFmtId="177" fontId="9" fillId="0" borderId="18" xfId="0" applyNumberFormat="1" applyFont="1" applyBorder="1" applyAlignment="1">
      <alignment horizontal="center" vertical="center" shrinkToFit="1"/>
    </xf>
    <xf numFmtId="0" fontId="3" fillId="0" borderId="0" xfId="0" applyFont="1" applyAlignment="1">
      <alignment vertical="top"/>
    </xf>
    <xf numFmtId="0" fontId="5" fillId="0" borderId="19" xfId="0" applyFont="1" applyBorder="1" applyAlignment="1">
      <alignment horizontal="center" vertical="top"/>
    </xf>
    <xf numFmtId="178" fontId="5" fillId="0" borderId="19" xfId="0" applyNumberFormat="1" applyFont="1" applyBorder="1" applyAlignment="1">
      <alignment horizontal="center" vertical="top"/>
    </xf>
    <xf numFmtId="0" fontId="3" fillId="0" borderId="0" xfId="0" applyFont="1" applyFill="1" applyAlignment="1">
      <alignment vertical="top"/>
    </xf>
    <xf numFmtId="0" fontId="3" fillId="0" borderId="0" xfId="0" applyFont="1" applyFill="1" applyBorder="1" applyAlignment="1">
      <alignment vertical="top"/>
    </xf>
    <xf numFmtId="0" fontId="3" fillId="0" borderId="0" xfId="0" applyFont="1" applyFill="1"/>
    <xf numFmtId="0" fontId="3" fillId="0" borderId="0" xfId="0" applyFont="1" applyFill="1" applyAlignment="1">
      <alignment vertical="top" wrapText="1"/>
    </xf>
    <xf numFmtId="0" fontId="3" fillId="2" borderId="0" xfId="0" applyFont="1" applyFill="1"/>
    <xf numFmtId="177" fontId="8" fillId="0" borderId="20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177" fontId="8" fillId="0" borderId="22" xfId="0" applyNumberFormat="1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177" fontId="8" fillId="0" borderId="22" xfId="0" applyNumberFormat="1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vertical="top"/>
    </xf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10" borderId="7" xfId="0" applyFont="1" applyFill="1" applyBorder="1" applyAlignment="1">
      <alignment vertical="center"/>
    </xf>
    <xf numFmtId="0" fontId="5" fillId="10" borderId="6" xfId="0" applyFont="1" applyFill="1" applyBorder="1" applyAlignment="1">
      <alignment vertical="center"/>
    </xf>
    <xf numFmtId="0" fontId="3" fillId="10" borderId="9" xfId="0" applyFont="1" applyFill="1" applyBorder="1" applyAlignment="1">
      <alignment vertical="center"/>
    </xf>
    <xf numFmtId="0" fontId="5" fillId="10" borderId="0" xfId="0" applyFont="1" applyFill="1" applyBorder="1" applyAlignment="1">
      <alignment vertical="center"/>
    </xf>
    <xf numFmtId="179" fontId="3" fillId="10" borderId="0" xfId="0" applyNumberFormat="1" applyFont="1" applyFill="1" applyBorder="1" applyAlignment="1">
      <alignment horizontal="center" vertical="center"/>
    </xf>
    <xf numFmtId="0" fontId="3" fillId="10" borderId="11" xfId="0" applyFont="1" applyFill="1" applyBorder="1" applyAlignment="1">
      <alignment vertical="center"/>
    </xf>
    <xf numFmtId="0" fontId="5" fillId="10" borderId="12" xfId="0" applyFont="1" applyFill="1" applyBorder="1" applyAlignment="1">
      <alignment vertical="center"/>
    </xf>
    <xf numFmtId="179" fontId="3" fillId="10" borderId="12" xfId="0" applyNumberFormat="1" applyFont="1" applyFill="1" applyBorder="1" applyAlignment="1">
      <alignment horizontal="center" vertical="center"/>
    </xf>
    <xf numFmtId="0" fontId="5" fillId="10" borderId="3" xfId="0" applyFont="1" applyFill="1" applyBorder="1" applyAlignment="1">
      <alignment vertical="center"/>
    </xf>
    <xf numFmtId="0" fontId="5" fillId="10" borderId="1" xfId="0" applyFont="1" applyFill="1" applyBorder="1" applyAlignment="1">
      <alignment vertical="center"/>
    </xf>
    <xf numFmtId="179" fontId="3" fillId="10" borderId="3" xfId="0" applyNumberFormat="1" applyFont="1" applyFill="1" applyBorder="1" applyAlignment="1">
      <alignment horizontal="center" vertical="center"/>
    </xf>
    <xf numFmtId="176" fontId="3" fillId="10" borderId="3" xfId="0" applyNumberFormat="1" applyFont="1" applyFill="1" applyBorder="1" applyAlignment="1">
      <alignment horizontal="center" vertical="center"/>
    </xf>
    <xf numFmtId="0" fontId="3" fillId="10" borderId="10" xfId="0" applyFont="1" applyFill="1" applyBorder="1" applyAlignment="1">
      <alignment vertical="center"/>
    </xf>
    <xf numFmtId="0" fontId="3" fillId="10" borderId="0" xfId="0" applyFont="1" applyFill="1" applyBorder="1" applyAlignment="1">
      <alignment vertical="center"/>
    </xf>
    <xf numFmtId="179" fontId="3" fillId="10" borderId="1" xfId="0" applyNumberFormat="1" applyFont="1" applyFill="1" applyBorder="1" applyAlignment="1">
      <alignment horizontal="center" vertical="center"/>
    </xf>
    <xf numFmtId="176" fontId="3" fillId="10" borderId="1" xfId="0" applyNumberFormat="1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vertical="center"/>
    </xf>
    <xf numFmtId="179" fontId="3" fillId="10" borderId="2" xfId="0" applyNumberFormat="1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176" fontId="3" fillId="10" borderId="0" xfId="0" applyNumberFormat="1" applyFont="1" applyFill="1" applyBorder="1" applyAlignment="1">
      <alignment horizontal="center" vertical="center"/>
    </xf>
    <xf numFmtId="56" fontId="5" fillId="10" borderId="0" xfId="0" applyNumberFormat="1" applyFont="1" applyFill="1" applyBorder="1" applyAlignment="1">
      <alignment vertical="center"/>
    </xf>
    <xf numFmtId="0" fontId="3" fillId="10" borderId="1" xfId="0" applyFont="1" applyFill="1" applyBorder="1" applyAlignment="1">
      <alignment vertical="center"/>
    </xf>
    <xf numFmtId="0" fontId="5" fillId="10" borderId="0" xfId="0" applyFont="1" applyFill="1" applyBorder="1" applyAlignment="1">
      <alignment vertical="top"/>
    </xf>
    <xf numFmtId="0" fontId="5" fillId="10" borderId="1" xfId="0" applyFont="1" applyFill="1" applyBorder="1" applyAlignment="1">
      <alignment vertical="top"/>
    </xf>
    <xf numFmtId="176" fontId="3" fillId="10" borderId="2" xfId="0" applyNumberFormat="1" applyFont="1" applyFill="1" applyBorder="1" applyAlignment="1">
      <alignment horizontal="center" vertical="center"/>
    </xf>
    <xf numFmtId="0" fontId="3" fillId="10" borderId="12" xfId="0" applyFont="1" applyFill="1" applyBorder="1" applyAlignment="1">
      <alignment vertical="center"/>
    </xf>
    <xf numFmtId="0" fontId="3" fillId="10" borderId="13" xfId="0" applyFont="1" applyFill="1" applyBorder="1" applyAlignment="1">
      <alignment vertical="center"/>
    </xf>
    <xf numFmtId="0" fontId="3" fillId="10" borderId="6" xfId="0" applyFont="1" applyFill="1" applyBorder="1" applyAlignment="1">
      <alignment vertical="center"/>
    </xf>
    <xf numFmtId="179" fontId="3" fillId="10" borderId="6" xfId="0" applyNumberFormat="1" applyFont="1" applyFill="1" applyBorder="1" applyAlignment="1">
      <alignment horizontal="center" vertical="center"/>
    </xf>
    <xf numFmtId="0" fontId="3" fillId="10" borderId="8" xfId="0" applyFont="1" applyFill="1" applyBorder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56" fontId="3" fillId="0" borderId="0" xfId="0" applyNumberFormat="1" applyFont="1" applyAlignment="1">
      <alignment horizontal="center" vertical="center"/>
    </xf>
    <xf numFmtId="0" fontId="3" fillId="11" borderId="0" xfId="0" applyFont="1" applyFill="1"/>
    <xf numFmtId="0" fontId="3" fillId="12" borderId="0" xfId="0" applyFont="1" applyFill="1"/>
    <xf numFmtId="0" fontId="3" fillId="0" borderId="0" xfId="0" applyFont="1" applyAlignment="1">
      <alignment horizontal="left" vertical="center" shrinkToFit="1"/>
    </xf>
    <xf numFmtId="0" fontId="3" fillId="0" borderId="0" xfId="0" applyFont="1" applyAlignment="1">
      <alignment horizontal="center" vertical="center" shrinkToFit="1"/>
    </xf>
    <xf numFmtId="0" fontId="4" fillId="13" borderId="0" xfId="0" applyFont="1" applyFill="1" applyBorder="1" applyAlignment="1">
      <alignment horizontal="center" vertical="center"/>
    </xf>
    <xf numFmtId="179" fontId="4" fillId="13" borderId="0" xfId="0" applyNumberFormat="1" applyFont="1" applyFill="1" applyBorder="1" applyAlignment="1">
      <alignment horizontal="center" vertical="center"/>
    </xf>
    <xf numFmtId="0" fontId="4" fillId="13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4" fontId="3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14" fontId="3" fillId="10" borderId="6" xfId="0" applyNumberFormat="1" applyFont="1" applyFill="1" applyBorder="1" applyAlignment="1">
      <alignment horizontal="center" vertical="center" wrapText="1"/>
    </xf>
    <xf numFmtId="0" fontId="3" fillId="10" borderId="6" xfId="0" applyFont="1" applyFill="1" applyBorder="1" applyAlignment="1">
      <alignment horizontal="center" vertical="center" wrapText="1"/>
    </xf>
    <xf numFmtId="14" fontId="3" fillId="10" borderId="8" xfId="0" applyNumberFormat="1" applyFont="1" applyFill="1" applyBorder="1" applyAlignment="1">
      <alignment horizontal="center" vertical="center" wrapText="1"/>
    </xf>
    <xf numFmtId="0" fontId="3" fillId="10" borderId="0" xfId="0" applyFont="1" applyFill="1" applyBorder="1" applyAlignment="1">
      <alignment horizontal="center" vertical="center" wrapText="1"/>
    </xf>
    <xf numFmtId="179" fontId="3" fillId="10" borderId="0" xfId="0" applyNumberFormat="1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4" fillId="13" borderId="25" xfId="0" applyFont="1" applyFill="1" applyBorder="1" applyAlignment="1">
      <alignment horizontal="center" vertical="center" wrapText="1"/>
    </xf>
    <xf numFmtId="0" fontId="4" fillId="13" borderId="0" xfId="0" applyFont="1" applyFill="1" applyBorder="1" applyAlignment="1">
      <alignment horizontal="center" vertical="center" wrapText="1"/>
    </xf>
    <xf numFmtId="0" fontId="3" fillId="10" borderId="26" xfId="0" applyFont="1" applyFill="1" applyBorder="1" applyAlignment="1">
      <alignment horizontal="center" vertical="center" wrapText="1"/>
    </xf>
    <xf numFmtId="0" fontId="3" fillId="10" borderId="27" xfId="0" applyFont="1" applyFill="1" applyBorder="1" applyAlignment="1">
      <alignment horizontal="center" vertical="center" wrapText="1"/>
    </xf>
    <xf numFmtId="0" fontId="3" fillId="10" borderId="3" xfId="0" applyFont="1" applyFill="1" applyBorder="1" applyAlignment="1">
      <alignment horizontal="center" vertical="center" wrapText="1"/>
    </xf>
    <xf numFmtId="0" fontId="3" fillId="10" borderId="24" xfId="0" applyFont="1" applyFill="1" applyBorder="1" applyAlignment="1">
      <alignment horizontal="center" vertical="center" wrapText="1"/>
    </xf>
    <xf numFmtId="0" fontId="3" fillId="10" borderId="25" xfId="0" applyFont="1" applyFill="1" applyBorder="1" applyAlignment="1">
      <alignment horizontal="center" vertical="center" wrapText="1"/>
    </xf>
    <xf numFmtId="0" fontId="3" fillId="10" borderId="28" xfId="0" applyFont="1" applyFill="1" applyBorder="1" applyAlignment="1">
      <alignment horizontal="center" vertical="center" wrapText="1"/>
    </xf>
    <xf numFmtId="0" fontId="3" fillId="10" borderId="29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10" borderId="12" xfId="0" applyFont="1" applyFill="1" applyBorder="1" applyAlignment="1">
      <alignment horizontal="center" vertical="center" wrapText="1"/>
    </xf>
    <xf numFmtId="179" fontId="3" fillId="10" borderId="12" xfId="0" applyNumberFormat="1" applyFont="1" applyFill="1" applyBorder="1" applyAlignment="1">
      <alignment horizontal="center" vertical="center" wrapText="1"/>
    </xf>
    <xf numFmtId="0" fontId="3" fillId="10" borderId="13" xfId="0" applyFont="1" applyFill="1" applyBorder="1" applyAlignment="1">
      <alignment horizontal="center" vertical="center" wrapText="1"/>
    </xf>
    <xf numFmtId="179" fontId="3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left" vertical="top" wrapText="1"/>
    </xf>
  </cellXfs>
  <cellStyles count="2">
    <cellStyle name="標準" xfId="0" builtinId="0"/>
    <cellStyle name="標準 2" xfId="1" xr:uid="{306A3A9D-B5B8-418D-A1F2-1B500E40623F}"/>
  </cellStyles>
  <dxfs count="121">
    <dxf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fgColor rgb="FFFF99FF"/>
          <bgColor rgb="FFFF0066"/>
        </patternFill>
      </fill>
    </dxf>
    <dxf>
      <fill>
        <patternFill>
          <bgColor rgb="FF92D050"/>
        </patternFill>
      </fill>
    </dxf>
    <dxf>
      <fill>
        <patternFill>
          <bgColor theme="9" tint="-0.499984740745262"/>
        </patternFill>
      </fill>
    </dxf>
    <dxf>
      <fill>
        <patternFill>
          <bgColor rgb="FFC00000"/>
        </patternFill>
      </fill>
    </dxf>
    <dxf>
      <fill>
        <patternFill>
          <bgColor rgb="FF7030A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47" formatCode="m&quot;月&quot;d&quot;日&quot;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47" formatCode="m&quot;月&quot;d&quot;日&quot;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47" formatCode="m&quot;月&quot;d&quot;日&quot;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47" formatCode="m&quot;月&quot;d&quot;日&quot;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47" formatCode="m&quot;月&quot;d&quot;日&quot;"/>
    </dxf>
    <dxf>
      <font>
        <strike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178" formatCode="m&quot;月&quot;d&quot;日&quot;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178" formatCode="m&quot;月&quot;d&quot;日&quot;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numFmt numFmtId="178" formatCode="m&quot;月&quot;d&quot;日&quot;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C00000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BIZ UDPゴシック"/>
        <family val="3"/>
        <charset val="128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FF6600"/>
      <color rgb="FFFF0000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'流行曲線（発症日・判明日）'!$A$3</c:f>
          <c:strCache>
            <c:ptCount val="1"/>
            <c:pt idx="0">
              <c:v>XYZ保健所管内におけるCOVID-19患者発生状況（発症日別） 1月16日時点 N=385*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rgbClr val="00206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'流行曲線（発症日・判明日）'!$E$6</c:f>
              <c:strCache>
                <c:ptCount val="1"/>
                <c:pt idx="0">
                  <c:v>発症日*</c:v>
                </c:pt>
              </c:strCache>
            </c:strRef>
          </c:tx>
          <c:spPr>
            <a:solidFill>
              <a:srgbClr val="C00000"/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'流行曲線（発症日・判明日）'!$B$7:$D$328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'流行曲線（発症日・判明日）'!$E$7:$E$328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3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1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2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1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2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2</c:v>
                </c:pt>
                <c:pt idx="283">
                  <c:v>1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0</c:v>
                </c:pt>
                <c:pt idx="288">
                  <c:v>1</c:v>
                </c:pt>
                <c:pt idx="289">
                  <c:v>1</c:v>
                </c:pt>
                <c:pt idx="290">
                  <c:v>3</c:v>
                </c:pt>
                <c:pt idx="291">
                  <c:v>3</c:v>
                </c:pt>
                <c:pt idx="292">
                  <c:v>0</c:v>
                </c:pt>
                <c:pt idx="293">
                  <c:v>5</c:v>
                </c:pt>
                <c:pt idx="294">
                  <c:v>6</c:v>
                </c:pt>
                <c:pt idx="295">
                  <c:v>10</c:v>
                </c:pt>
                <c:pt idx="296">
                  <c:v>3</c:v>
                </c:pt>
                <c:pt idx="297">
                  <c:v>5</c:v>
                </c:pt>
                <c:pt idx="298">
                  <c:v>11</c:v>
                </c:pt>
                <c:pt idx="299">
                  <c:v>8</c:v>
                </c:pt>
                <c:pt idx="300">
                  <c:v>5</c:v>
                </c:pt>
                <c:pt idx="301">
                  <c:v>5</c:v>
                </c:pt>
                <c:pt idx="302">
                  <c:v>6</c:v>
                </c:pt>
                <c:pt idx="303">
                  <c:v>6</c:v>
                </c:pt>
                <c:pt idx="304">
                  <c:v>5</c:v>
                </c:pt>
                <c:pt idx="305">
                  <c:v>5</c:v>
                </c:pt>
                <c:pt idx="306">
                  <c:v>9</c:v>
                </c:pt>
                <c:pt idx="307">
                  <c:v>15</c:v>
                </c:pt>
                <c:pt idx="308">
                  <c:v>18</c:v>
                </c:pt>
                <c:pt idx="309">
                  <c:v>8</c:v>
                </c:pt>
                <c:pt idx="310">
                  <c:v>23</c:v>
                </c:pt>
                <c:pt idx="311">
                  <c:v>12</c:v>
                </c:pt>
                <c:pt idx="312">
                  <c:v>22</c:v>
                </c:pt>
                <c:pt idx="313">
                  <c:v>31</c:v>
                </c:pt>
                <c:pt idx="314">
                  <c:v>30</c:v>
                </c:pt>
                <c:pt idx="315">
                  <c:v>16</c:v>
                </c:pt>
                <c:pt idx="316">
                  <c:v>18</c:v>
                </c:pt>
                <c:pt idx="317">
                  <c:v>22</c:v>
                </c:pt>
                <c:pt idx="318">
                  <c:v>21</c:v>
                </c:pt>
                <c:pt idx="319">
                  <c:v>9</c:v>
                </c:pt>
                <c:pt idx="320">
                  <c:v>1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8-4D34-B9B3-8B979A711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100"/>
        <c:axId val="397191183"/>
        <c:axId val="1709302655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'流行曲線（発症日・判明日）'!$F$6</c15:sqref>
                        </c15:formulaRef>
                      </c:ext>
                    </c:extLst>
                    <c:strCache>
                      <c:ptCount val="1"/>
                      <c:pt idx="0">
                        <c:v>判明日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'流行曲線（発症日・判明日）'!$B$7:$D$328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'流行曲線（発症日・判明日）'!$F$7:$F$403</c15:sqref>
                        </c15:formulaRef>
                      </c:ext>
                    </c:extLst>
                    <c:numCache>
                      <c:formatCode>General</c:formatCode>
                      <c:ptCount val="39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1</c:v>
                      </c:pt>
                      <c:pt idx="36">
                        <c:v>0</c:v>
                      </c:pt>
                      <c:pt idx="37">
                        <c:v>2</c:v>
                      </c:pt>
                      <c:pt idx="38">
                        <c:v>0</c:v>
                      </c:pt>
                      <c:pt idx="39">
                        <c:v>1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1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2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1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1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1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1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1</c:v>
                      </c:pt>
                      <c:pt idx="89">
                        <c:v>1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1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1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1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1</c:v>
                      </c:pt>
                      <c:pt idx="203">
                        <c:v>2</c:v>
                      </c:pt>
                      <c:pt idx="204">
                        <c:v>1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1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1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2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1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1</c:v>
                      </c:pt>
                      <c:pt idx="238">
                        <c:v>2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1</c:v>
                      </c:pt>
                      <c:pt idx="264">
                        <c:v>1</c:v>
                      </c:pt>
                      <c:pt idx="265">
                        <c:v>4</c:v>
                      </c:pt>
                      <c:pt idx="266">
                        <c:v>1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3</c:v>
                      </c:pt>
                      <c:pt idx="271">
                        <c:v>1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1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1</c:v>
                      </c:pt>
                      <c:pt idx="284">
                        <c:v>2</c:v>
                      </c:pt>
                      <c:pt idx="285">
                        <c:v>0</c:v>
                      </c:pt>
                      <c:pt idx="286">
                        <c:v>1</c:v>
                      </c:pt>
                      <c:pt idx="287">
                        <c:v>2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5</c:v>
                      </c:pt>
                      <c:pt idx="292">
                        <c:v>2</c:v>
                      </c:pt>
                      <c:pt idx="293">
                        <c:v>3</c:v>
                      </c:pt>
                      <c:pt idx="294">
                        <c:v>6</c:v>
                      </c:pt>
                      <c:pt idx="295">
                        <c:v>9</c:v>
                      </c:pt>
                      <c:pt idx="296">
                        <c:v>16</c:v>
                      </c:pt>
                      <c:pt idx="297">
                        <c:v>1</c:v>
                      </c:pt>
                      <c:pt idx="298">
                        <c:v>5</c:v>
                      </c:pt>
                      <c:pt idx="299">
                        <c:v>6</c:v>
                      </c:pt>
                      <c:pt idx="300">
                        <c:v>9</c:v>
                      </c:pt>
                      <c:pt idx="301">
                        <c:v>6</c:v>
                      </c:pt>
                      <c:pt idx="302">
                        <c:v>4</c:v>
                      </c:pt>
                      <c:pt idx="303">
                        <c:v>11</c:v>
                      </c:pt>
                      <c:pt idx="304">
                        <c:v>6</c:v>
                      </c:pt>
                      <c:pt idx="305">
                        <c:v>4</c:v>
                      </c:pt>
                      <c:pt idx="306">
                        <c:v>5</c:v>
                      </c:pt>
                      <c:pt idx="307">
                        <c:v>9</c:v>
                      </c:pt>
                      <c:pt idx="308">
                        <c:v>21</c:v>
                      </c:pt>
                      <c:pt idx="309">
                        <c:v>13</c:v>
                      </c:pt>
                      <c:pt idx="310">
                        <c:v>40</c:v>
                      </c:pt>
                      <c:pt idx="311">
                        <c:v>22</c:v>
                      </c:pt>
                      <c:pt idx="312">
                        <c:v>13</c:v>
                      </c:pt>
                      <c:pt idx="313">
                        <c:v>44</c:v>
                      </c:pt>
                      <c:pt idx="314">
                        <c:v>33</c:v>
                      </c:pt>
                      <c:pt idx="315">
                        <c:v>31</c:v>
                      </c:pt>
                      <c:pt idx="316">
                        <c:v>34</c:v>
                      </c:pt>
                      <c:pt idx="317">
                        <c:v>26</c:v>
                      </c:pt>
                      <c:pt idx="318">
                        <c:v>19</c:v>
                      </c:pt>
                      <c:pt idx="319">
                        <c:v>37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728-4D34-B9B3-8B979A711A64}"/>
                  </c:ext>
                </c:extLst>
              </c15:ser>
            </c15:filteredBarSeries>
          </c:ext>
        </c:extLst>
      </c:barChart>
      <c:catAx>
        <c:axId val="397191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206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709302655"/>
        <c:crosses val="autoZero"/>
        <c:auto val="1"/>
        <c:lblAlgn val="ctr"/>
        <c:lblOffset val="100"/>
        <c:noMultiLvlLbl val="0"/>
      </c:catAx>
      <c:valAx>
        <c:axId val="1709302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206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39719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206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rgbClr val="002060"/>
          </a:solidFill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'流行曲線（発症日・判明日）'!$A$5</c:f>
          <c:strCache>
            <c:ptCount val="1"/>
            <c:pt idx="0">
              <c:v>XYZ保健所管内におけるCOVID-19患者発生状況（判明日別） 1月16日時点 N=489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rgbClr val="00206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'流行曲線（発症日・判明日）'!$F$6</c:f>
              <c:strCache>
                <c:ptCount val="1"/>
                <c:pt idx="0">
                  <c:v>判明日</c:v>
                </c:pt>
              </c:strCache>
            </c:strRef>
          </c:tx>
          <c:spPr>
            <a:solidFill>
              <a:schemeClr val="accent2"/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'流行曲線（発症日・判明日）'!$B$7:$D$328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'流行曲線（発症日・判明日）'!$F$7:$F$328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1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1</c:v>
                </c:pt>
                <c:pt idx="203">
                  <c:v>2</c:v>
                </c:pt>
                <c:pt idx="204">
                  <c:v>1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1</c:v>
                </c:pt>
                <c:pt idx="222">
                  <c:v>0</c:v>
                </c:pt>
                <c:pt idx="223">
                  <c:v>0</c:v>
                </c:pt>
                <c:pt idx="224">
                  <c:v>2</c:v>
                </c:pt>
                <c:pt idx="225">
                  <c:v>0</c:v>
                </c:pt>
                <c:pt idx="226">
                  <c:v>0</c:v>
                </c:pt>
                <c:pt idx="227">
                  <c:v>1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2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</c:v>
                </c:pt>
                <c:pt idx="264">
                  <c:v>1</c:v>
                </c:pt>
                <c:pt idx="265">
                  <c:v>4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3</c:v>
                </c:pt>
                <c:pt idx="271">
                  <c:v>1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2</c:v>
                </c:pt>
                <c:pt idx="285">
                  <c:v>0</c:v>
                </c:pt>
                <c:pt idx="286">
                  <c:v>1</c:v>
                </c:pt>
                <c:pt idx="287">
                  <c:v>2</c:v>
                </c:pt>
                <c:pt idx="288">
                  <c:v>0</c:v>
                </c:pt>
                <c:pt idx="289">
                  <c:v>0</c:v>
                </c:pt>
                <c:pt idx="290">
                  <c:v>1</c:v>
                </c:pt>
                <c:pt idx="291">
                  <c:v>5</c:v>
                </c:pt>
                <c:pt idx="292">
                  <c:v>2</c:v>
                </c:pt>
                <c:pt idx="293">
                  <c:v>3</c:v>
                </c:pt>
                <c:pt idx="294">
                  <c:v>6</c:v>
                </c:pt>
                <c:pt idx="295">
                  <c:v>9</c:v>
                </c:pt>
                <c:pt idx="296">
                  <c:v>16</c:v>
                </c:pt>
                <c:pt idx="297">
                  <c:v>1</c:v>
                </c:pt>
                <c:pt idx="298">
                  <c:v>5</c:v>
                </c:pt>
                <c:pt idx="299">
                  <c:v>6</c:v>
                </c:pt>
                <c:pt idx="300">
                  <c:v>9</c:v>
                </c:pt>
                <c:pt idx="301">
                  <c:v>6</c:v>
                </c:pt>
                <c:pt idx="302">
                  <c:v>4</c:v>
                </c:pt>
                <c:pt idx="303">
                  <c:v>11</c:v>
                </c:pt>
                <c:pt idx="304">
                  <c:v>6</c:v>
                </c:pt>
                <c:pt idx="305">
                  <c:v>4</c:v>
                </c:pt>
                <c:pt idx="306">
                  <c:v>5</c:v>
                </c:pt>
                <c:pt idx="307">
                  <c:v>9</c:v>
                </c:pt>
                <c:pt idx="308">
                  <c:v>21</c:v>
                </c:pt>
                <c:pt idx="309">
                  <c:v>13</c:v>
                </c:pt>
                <c:pt idx="310">
                  <c:v>40</c:v>
                </c:pt>
                <c:pt idx="311">
                  <c:v>22</c:v>
                </c:pt>
                <c:pt idx="312">
                  <c:v>13</c:v>
                </c:pt>
                <c:pt idx="313">
                  <c:v>44</c:v>
                </c:pt>
                <c:pt idx="314">
                  <c:v>33</c:v>
                </c:pt>
                <c:pt idx="315">
                  <c:v>31</c:v>
                </c:pt>
                <c:pt idx="316">
                  <c:v>34</c:v>
                </c:pt>
                <c:pt idx="317">
                  <c:v>26</c:v>
                </c:pt>
                <c:pt idx="318">
                  <c:v>19</c:v>
                </c:pt>
                <c:pt idx="319">
                  <c:v>37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5F-4879-9A14-91B0495C7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100"/>
        <c:axId val="397191183"/>
        <c:axId val="17093026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'流行曲線（発症日・判明日）'!$E$6</c15:sqref>
                        </c15:formulaRef>
                      </c:ext>
                    </c:extLst>
                    <c:strCache>
                      <c:ptCount val="1"/>
                      <c:pt idx="0">
                        <c:v>発症日*</c:v>
                      </c:pt>
                    </c:strCache>
                  </c:strRef>
                </c:tx>
                <c:spPr>
                  <a:solidFill>
                    <a:srgbClr val="C00000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'流行曲線（発症日・判明日）'!$B$7:$D$328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'流行曲線（発症日・判明日）'!$E$7:$E$328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1</c:v>
                      </c:pt>
                      <c:pt idx="28">
                        <c:v>1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1</c:v>
                      </c:pt>
                      <c:pt idx="37">
                        <c:v>0</c:v>
                      </c:pt>
                      <c:pt idx="38">
                        <c:v>1</c:v>
                      </c:pt>
                      <c:pt idx="39">
                        <c:v>0</c:v>
                      </c:pt>
                      <c:pt idx="40">
                        <c:v>1</c:v>
                      </c:pt>
                      <c:pt idx="41">
                        <c:v>1</c:v>
                      </c:pt>
                      <c:pt idx="42">
                        <c:v>0</c:v>
                      </c:pt>
                      <c:pt idx="43">
                        <c:v>1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1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2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1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3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1</c:v>
                      </c:pt>
                      <c:pt idx="213">
                        <c:v>0</c:v>
                      </c:pt>
                      <c:pt idx="214">
                        <c:v>1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1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1</c:v>
                      </c:pt>
                      <c:pt idx="236">
                        <c:v>0</c:v>
                      </c:pt>
                      <c:pt idx="237">
                        <c:v>1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1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1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1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1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2</c:v>
                      </c:pt>
                      <c:pt idx="266">
                        <c:v>1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1</c:v>
                      </c:pt>
                      <c:pt idx="270">
                        <c:v>1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2</c:v>
                      </c:pt>
                      <c:pt idx="279">
                        <c:v>0</c:v>
                      </c:pt>
                      <c:pt idx="280">
                        <c:v>1</c:v>
                      </c:pt>
                      <c:pt idx="281">
                        <c:v>0</c:v>
                      </c:pt>
                      <c:pt idx="282">
                        <c:v>2</c:v>
                      </c:pt>
                      <c:pt idx="283">
                        <c:v>1</c:v>
                      </c:pt>
                      <c:pt idx="284">
                        <c:v>2</c:v>
                      </c:pt>
                      <c:pt idx="285">
                        <c:v>2</c:v>
                      </c:pt>
                      <c:pt idx="286">
                        <c:v>2</c:v>
                      </c:pt>
                      <c:pt idx="287">
                        <c:v>0</c:v>
                      </c:pt>
                      <c:pt idx="288">
                        <c:v>1</c:v>
                      </c:pt>
                      <c:pt idx="289">
                        <c:v>1</c:v>
                      </c:pt>
                      <c:pt idx="290">
                        <c:v>3</c:v>
                      </c:pt>
                      <c:pt idx="291">
                        <c:v>3</c:v>
                      </c:pt>
                      <c:pt idx="292">
                        <c:v>0</c:v>
                      </c:pt>
                      <c:pt idx="293">
                        <c:v>5</c:v>
                      </c:pt>
                      <c:pt idx="294">
                        <c:v>6</c:v>
                      </c:pt>
                      <c:pt idx="295">
                        <c:v>10</c:v>
                      </c:pt>
                      <c:pt idx="296">
                        <c:v>3</c:v>
                      </c:pt>
                      <c:pt idx="297">
                        <c:v>5</c:v>
                      </c:pt>
                      <c:pt idx="298">
                        <c:v>11</c:v>
                      </c:pt>
                      <c:pt idx="299">
                        <c:v>8</c:v>
                      </c:pt>
                      <c:pt idx="300">
                        <c:v>5</c:v>
                      </c:pt>
                      <c:pt idx="301">
                        <c:v>5</c:v>
                      </c:pt>
                      <c:pt idx="302">
                        <c:v>6</c:v>
                      </c:pt>
                      <c:pt idx="303">
                        <c:v>6</c:v>
                      </c:pt>
                      <c:pt idx="304">
                        <c:v>5</c:v>
                      </c:pt>
                      <c:pt idx="305">
                        <c:v>5</c:v>
                      </c:pt>
                      <c:pt idx="306">
                        <c:v>9</c:v>
                      </c:pt>
                      <c:pt idx="307">
                        <c:v>15</c:v>
                      </c:pt>
                      <c:pt idx="308">
                        <c:v>18</c:v>
                      </c:pt>
                      <c:pt idx="309">
                        <c:v>8</c:v>
                      </c:pt>
                      <c:pt idx="310">
                        <c:v>23</c:v>
                      </c:pt>
                      <c:pt idx="311">
                        <c:v>12</c:v>
                      </c:pt>
                      <c:pt idx="312">
                        <c:v>22</c:v>
                      </c:pt>
                      <c:pt idx="313">
                        <c:v>31</c:v>
                      </c:pt>
                      <c:pt idx="314">
                        <c:v>30</c:v>
                      </c:pt>
                      <c:pt idx="315">
                        <c:v>16</c:v>
                      </c:pt>
                      <c:pt idx="316">
                        <c:v>18</c:v>
                      </c:pt>
                      <c:pt idx="317">
                        <c:v>22</c:v>
                      </c:pt>
                      <c:pt idx="318">
                        <c:v>21</c:v>
                      </c:pt>
                      <c:pt idx="319">
                        <c:v>9</c:v>
                      </c:pt>
                      <c:pt idx="320">
                        <c:v>1</c:v>
                      </c:pt>
                      <c:pt idx="32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C5F-4879-9A14-91B0495C7FD7}"/>
                  </c:ext>
                </c:extLst>
              </c15:ser>
            </c15:filteredBarSeries>
          </c:ext>
        </c:extLst>
      </c:barChart>
      <c:catAx>
        <c:axId val="397191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206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709302655"/>
        <c:crosses val="autoZero"/>
        <c:auto val="1"/>
        <c:lblAlgn val="ctr"/>
        <c:lblOffset val="100"/>
        <c:noMultiLvlLbl val="0"/>
      </c:catAx>
      <c:valAx>
        <c:axId val="1709302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206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39719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206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rgbClr val="002060"/>
          </a:solidFill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'推定感染場所別流行曲線（発症日） '!$A$3</c:f>
          <c:strCache>
            <c:ptCount val="1"/>
            <c:pt idx="0">
              <c:v>XYZ保健所管内におけるCOVID-19患者発生状況（推定感染場所別） 1月16日時点 N=385*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rgbClr val="00206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2.6369054023612108E-2"/>
          <c:y val="9.142684436343293E-2"/>
          <c:w val="0.96454861565977079"/>
          <c:h val="0.69714394942577584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'推定感染場所別流行曲線（発症日） '!$F$6</c:f>
              <c:strCache>
                <c:ptCount val="1"/>
                <c:pt idx="0">
                  <c:v>病院</c:v>
                </c:pt>
              </c:strCache>
            </c:strRef>
          </c:tx>
          <c:spPr>
            <a:solidFill>
              <a:schemeClr val="accent2"/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'推定感染場所別流行曲線（発症日） 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'推定感染場所別流行曲線（発症日） '!$F$7:$F$328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1</c:v>
                </c:pt>
                <c:pt idx="291">
                  <c:v>0</c:v>
                </c:pt>
                <c:pt idx="292">
                  <c:v>0</c:v>
                </c:pt>
                <c:pt idx="293">
                  <c:v>3</c:v>
                </c:pt>
                <c:pt idx="294">
                  <c:v>5</c:v>
                </c:pt>
                <c:pt idx="295">
                  <c:v>9</c:v>
                </c:pt>
                <c:pt idx="296">
                  <c:v>2</c:v>
                </c:pt>
                <c:pt idx="297">
                  <c:v>4</c:v>
                </c:pt>
                <c:pt idx="298">
                  <c:v>6</c:v>
                </c:pt>
                <c:pt idx="299">
                  <c:v>8</c:v>
                </c:pt>
                <c:pt idx="300">
                  <c:v>2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2</c:v>
                </c:pt>
                <c:pt idx="305">
                  <c:v>3</c:v>
                </c:pt>
                <c:pt idx="306">
                  <c:v>5</c:v>
                </c:pt>
                <c:pt idx="307">
                  <c:v>10</c:v>
                </c:pt>
                <c:pt idx="308">
                  <c:v>14</c:v>
                </c:pt>
                <c:pt idx="309">
                  <c:v>6</c:v>
                </c:pt>
                <c:pt idx="310">
                  <c:v>19</c:v>
                </c:pt>
                <c:pt idx="311">
                  <c:v>10</c:v>
                </c:pt>
                <c:pt idx="312">
                  <c:v>20</c:v>
                </c:pt>
                <c:pt idx="313">
                  <c:v>27</c:v>
                </c:pt>
                <c:pt idx="314">
                  <c:v>25</c:v>
                </c:pt>
                <c:pt idx="315">
                  <c:v>12</c:v>
                </c:pt>
                <c:pt idx="316">
                  <c:v>16</c:v>
                </c:pt>
                <c:pt idx="317">
                  <c:v>18</c:v>
                </c:pt>
                <c:pt idx="318">
                  <c:v>19</c:v>
                </c:pt>
                <c:pt idx="319">
                  <c:v>8</c:v>
                </c:pt>
                <c:pt idx="320">
                  <c:v>1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F1-4DBA-8C56-B91D92204507}"/>
            </c:ext>
          </c:extLst>
        </c:ser>
        <c:ser>
          <c:idx val="2"/>
          <c:order val="2"/>
          <c:tx>
            <c:strRef>
              <c:f>'推定感染場所別流行曲線（発症日） '!$G$6</c:f>
              <c:strCache>
                <c:ptCount val="1"/>
                <c:pt idx="0">
                  <c:v>施設</c:v>
                </c:pt>
              </c:strCache>
            </c:strRef>
          </c:tx>
          <c:spPr>
            <a:solidFill>
              <a:schemeClr val="accent3"/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'推定感染場所別流行曲線（発症日） 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'推定感染場所別流行曲線（発症日） '!$G$7:$G$328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1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F1-4DBA-8C56-B91D92204507}"/>
            </c:ext>
          </c:extLst>
        </c:ser>
        <c:ser>
          <c:idx val="3"/>
          <c:order val="3"/>
          <c:tx>
            <c:strRef>
              <c:f>'推定感染場所別流行曲線（発症日） '!$H$6</c:f>
              <c:strCache>
                <c:ptCount val="1"/>
                <c:pt idx="0">
                  <c:v>学校</c:v>
                </c:pt>
              </c:strCache>
            </c:strRef>
          </c:tx>
          <c:spPr>
            <a:solidFill>
              <a:schemeClr val="accent4"/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'推定感染場所別流行曲線（発症日） 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'推定感染場所別流行曲線（発症日） '!$H$7:$H$328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2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2</c:v>
                </c:pt>
                <c:pt idx="316">
                  <c:v>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F1-4DBA-8C56-B91D92204507}"/>
            </c:ext>
          </c:extLst>
        </c:ser>
        <c:ser>
          <c:idx val="4"/>
          <c:order val="4"/>
          <c:tx>
            <c:strRef>
              <c:f>'推定感染場所別流行曲線（発症日） '!$I$6</c:f>
              <c:strCache>
                <c:ptCount val="1"/>
                <c:pt idx="0">
                  <c:v>飲食</c:v>
                </c:pt>
              </c:strCache>
            </c:strRef>
          </c:tx>
          <c:spPr>
            <a:solidFill>
              <a:schemeClr val="accent5"/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'推定感染場所別流行曲線（発症日） 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'推定感染場所別流行曲線（発症日） '!$I$7:$I$328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0</c:v>
                </c:pt>
                <c:pt idx="290">
                  <c:v>1</c:v>
                </c:pt>
                <c:pt idx="291">
                  <c:v>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F1-4DBA-8C56-B91D92204507}"/>
            </c:ext>
          </c:extLst>
        </c:ser>
        <c:ser>
          <c:idx val="5"/>
          <c:order val="5"/>
          <c:tx>
            <c:strRef>
              <c:f>'推定感染場所別流行曲線（発症日） '!$J$6</c:f>
              <c:strCache>
                <c:ptCount val="1"/>
                <c:pt idx="0">
                  <c:v>家庭</c:v>
                </c:pt>
              </c:strCache>
            </c:strRef>
          </c:tx>
          <c:spPr>
            <a:solidFill>
              <a:schemeClr val="accent6"/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'推定感染場所別流行曲線（発症日） 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'推定感染場所別流行曲線（発症日） '!$J$7:$J$328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2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0</c:v>
                </c:pt>
                <c:pt idx="296">
                  <c:v>1</c:v>
                </c:pt>
                <c:pt idx="297">
                  <c:v>0</c:v>
                </c:pt>
                <c:pt idx="298">
                  <c:v>3</c:v>
                </c:pt>
                <c:pt idx="299">
                  <c:v>0</c:v>
                </c:pt>
                <c:pt idx="300">
                  <c:v>2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2</c:v>
                </c:pt>
                <c:pt idx="308">
                  <c:v>2</c:v>
                </c:pt>
                <c:pt idx="309">
                  <c:v>0</c:v>
                </c:pt>
                <c:pt idx="310">
                  <c:v>3</c:v>
                </c:pt>
                <c:pt idx="311">
                  <c:v>1</c:v>
                </c:pt>
                <c:pt idx="312">
                  <c:v>1</c:v>
                </c:pt>
                <c:pt idx="313">
                  <c:v>2</c:v>
                </c:pt>
                <c:pt idx="314">
                  <c:v>2</c:v>
                </c:pt>
                <c:pt idx="315">
                  <c:v>0</c:v>
                </c:pt>
                <c:pt idx="316">
                  <c:v>0</c:v>
                </c:pt>
                <c:pt idx="317">
                  <c:v>2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F1-4DBA-8C56-B91D92204507}"/>
            </c:ext>
          </c:extLst>
        </c:ser>
        <c:ser>
          <c:idx val="6"/>
          <c:order val="6"/>
          <c:tx>
            <c:strRef>
              <c:f>'推定感染場所別流行曲線（発症日） '!$K$6</c:f>
              <c:strCache>
                <c:ptCount val="1"/>
                <c:pt idx="0">
                  <c:v>接待を伴う飲食・繁華街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'推定感染場所別流行曲線（発症日） 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'推定感染場所別流行曲線（発症日） '!$K$7:$K$328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F1-4DBA-8C56-B91D92204507}"/>
            </c:ext>
          </c:extLst>
        </c:ser>
        <c:ser>
          <c:idx val="7"/>
          <c:order val="7"/>
          <c:tx>
            <c:strRef>
              <c:f>'推定感染場所別流行曲線（発症日） '!$L$6</c:f>
              <c:strCache>
                <c:ptCount val="1"/>
                <c:pt idx="0">
                  <c:v>市外からの持ち込み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'推定感染場所別流行曲線（発症日） 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'推定感染場所別流行曲線（発症日） '!$L$7:$L$328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2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1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2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1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5F1-4DBA-8C56-B91D92204507}"/>
            </c:ext>
          </c:extLst>
        </c:ser>
        <c:ser>
          <c:idx val="8"/>
          <c:order val="8"/>
          <c:tx>
            <c:strRef>
              <c:f>'推定感染場所別流行曲線（発症日） '!$M$6</c:f>
              <c:strCache>
                <c:ptCount val="1"/>
                <c:pt idx="0">
                  <c:v>職場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'推定感染場所別流行曲線（発症日） 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'推定感染場所別流行曲線（発症日） '!$M$7:$M$328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2</c:v>
                </c:pt>
                <c:pt idx="315">
                  <c:v>0</c:v>
                </c:pt>
                <c:pt idx="316">
                  <c:v>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5F1-4DBA-8C56-B91D92204507}"/>
            </c:ext>
          </c:extLst>
        </c:ser>
        <c:ser>
          <c:idx val="9"/>
          <c:order val="9"/>
          <c:tx>
            <c:strRef>
              <c:f>'推定感染場所別流行曲線（発症日） '!$N$6</c:f>
              <c:strCache>
                <c:ptCount val="1"/>
                <c:pt idx="0">
                  <c:v>調査中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'推定感染場所別流行曲線（発症日） 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'推定感染場所別流行曲線（発症日） '!$N$7:$N$328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F1-4DBA-8C56-B91D92204507}"/>
            </c:ext>
          </c:extLst>
        </c:ser>
        <c:ser>
          <c:idx val="10"/>
          <c:order val="10"/>
          <c:tx>
            <c:strRef>
              <c:f>'推定感染場所別流行曲線（発症日） '!$O$6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'推定感染場所別流行曲線（発症日） 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'推定感染場所別流行曲線（発症日） '!$O$7:$O$328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1</c:v>
                </c:pt>
                <c:pt idx="315">
                  <c:v>1</c:v>
                </c:pt>
                <c:pt idx="316">
                  <c:v>0</c:v>
                </c:pt>
                <c:pt idx="317">
                  <c:v>1</c:v>
                </c:pt>
                <c:pt idx="318">
                  <c:v>2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F1-4DBA-8C56-B91D92204507}"/>
            </c:ext>
          </c:extLst>
        </c:ser>
        <c:ser>
          <c:idx val="11"/>
          <c:order val="11"/>
          <c:tx>
            <c:strRef>
              <c:f>'推定感染場所別流行曲線（発症日） '!$P$6</c:f>
              <c:strCache>
                <c:ptCount val="1"/>
                <c:pt idx="0">
                  <c:v>不明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'推定感染場所別流行曲線（発症日） 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'推定感染場所別流行曲線（発症日） '!$P$7:$P$328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2</c:v>
                </c:pt>
                <c:pt idx="304">
                  <c:v>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2</c:v>
                </c:pt>
                <c:pt idx="310">
                  <c:v>0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F1-4DBA-8C56-B91D92204507}"/>
            </c:ext>
          </c:extLst>
        </c:ser>
        <c:ser>
          <c:idx val="17"/>
          <c:order val="17"/>
          <c:tx>
            <c:strRef>
              <c:f>'推定感染場所別流行曲線（発症日） '!$V$6</c:f>
              <c:strCache>
                <c:ptCount val="1"/>
                <c:pt idx="0">
                  <c:v>空欄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'推定感染場所別流行曲線（発症日） 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'推定感染場所別流行曲線（発症日） '!$V$7:$V$328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24-418D-9B94-FA2B14028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100"/>
        <c:axId val="397191183"/>
        <c:axId val="17093026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'推定感染場所別流行曲線（発症日） '!$E$6</c15:sqref>
                        </c15:formulaRef>
                      </c:ext>
                    </c:extLst>
                    <c:strCache>
                      <c:ptCount val="1"/>
                      <c:pt idx="0">
                        <c:v>発症日*</c:v>
                      </c:pt>
                    </c:strCache>
                  </c:strRef>
                </c:tx>
                <c:spPr>
                  <a:solidFill>
                    <a:srgbClr val="C00000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'推定感染場所別流行曲線（発症日） 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'推定感染場所別流行曲線（発症日） '!$E$7:$E$328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1</c:v>
                      </c:pt>
                      <c:pt idx="28">
                        <c:v>1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1</c:v>
                      </c:pt>
                      <c:pt idx="37">
                        <c:v>0</c:v>
                      </c:pt>
                      <c:pt idx="38">
                        <c:v>1</c:v>
                      </c:pt>
                      <c:pt idx="39">
                        <c:v>0</c:v>
                      </c:pt>
                      <c:pt idx="40">
                        <c:v>1</c:v>
                      </c:pt>
                      <c:pt idx="41">
                        <c:v>1</c:v>
                      </c:pt>
                      <c:pt idx="42">
                        <c:v>0</c:v>
                      </c:pt>
                      <c:pt idx="43">
                        <c:v>1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1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2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1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3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1</c:v>
                      </c:pt>
                      <c:pt idx="213">
                        <c:v>0</c:v>
                      </c:pt>
                      <c:pt idx="214">
                        <c:v>1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1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1</c:v>
                      </c:pt>
                      <c:pt idx="236">
                        <c:v>0</c:v>
                      </c:pt>
                      <c:pt idx="237">
                        <c:v>1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1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1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1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1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2</c:v>
                      </c:pt>
                      <c:pt idx="266">
                        <c:v>1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1</c:v>
                      </c:pt>
                      <c:pt idx="270">
                        <c:v>1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2</c:v>
                      </c:pt>
                      <c:pt idx="279">
                        <c:v>0</c:v>
                      </c:pt>
                      <c:pt idx="280">
                        <c:v>1</c:v>
                      </c:pt>
                      <c:pt idx="281">
                        <c:v>0</c:v>
                      </c:pt>
                      <c:pt idx="282">
                        <c:v>2</c:v>
                      </c:pt>
                      <c:pt idx="283">
                        <c:v>1</c:v>
                      </c:pt>
                      <c:pt idx="284">
                        <c:v>2</c:v>
                      </c:pt>
                      <c:pt idx="285">
                        <c:v>2</c:v>
                      </c:pt>
                      <c:pt idx="286">
                        <c:v>2</c:v>
                      </c:pt>
                      <c:pt idx="287">
                        <c:v>0</c:v>
                      </c:pt>
                      <c:pt idx="288">
                        <c:v>1</c:v>
                      </c:pt>
                      <c:pt idx="289">
                        <c:v>1</c:v>
                      </c:pt>
                      <c:pt idx="290">
                        <c:v>3</c:v>
                      </c:pt>
                      <c:pt idx="291">
                        <c:v>3</c:v>
                      </c:pt>
                      <c:pt idx="292">
                        <c:v>0</c:v>
                      </c:pt>
                      <c:pt idx="293">
                        <c:v>5</c:v>
                      </c:pt>
                      <c:pt idx="294">
                        <c:v>6</c:v>
                      </c:pt>
                      <c:pt idx="295">
                        <c:v>10</c:v>
                      </c:pt>
                      <c:pt idx="296">
                        <c:v>3</c:v>
                      </c:pt>
                      <c:pt idx="297">
                        <c:v>5</c:v>
                      </c:pt>
                      <c:pt idx="298">
                        <c:v>11</c:v>
                      </c:pt>
                      <c:pt idx="299">
                        <c:v>8</c:v>
                      </c:pt>
                      <c:pt idx="300">
                        <c:v>5</c:v>
                      </c:pt>
                      <c:pt idx="301">
                        <c:v>5</c:v>
                      </c:pt>
                      <c:pt idx="302">
                        <c:v>6</c:v>
                      </c:pt>
                      <c:pt idx="303">
                        <c:v>6</c:v>
                      </c:pt>
                      <c:pt idx="304">
                        <c:v>5</c:v>
                      </c:pt>
                      <c:pt idx="305">
                        <c:v>5</c:v>
                      </c:pt>
                      <c:pt idx="306">
                        <c:v>9</c:v>
                      </c:pt>
                      <c:pt idx="307">
                        <c:v>15</c:v>
                      </c:pt>
                      <c:pt idx="308">
                        <c:v>18</c:v>
                      </c:pt>
                      <c:pt idx="309">
                        <c:v>8</c:v>
                      </c:pt>
                      <c:pt idx="310">
                        <c:v>23</c:v>
                      </c:pt>
                      <c:pt idx="311">
                        <c:v>12</c:v>
                      </c:pt>
                      <c:pt idx="312">
                        <c:v>22</c:v>
                      </c:pt>
                      <c:pt idx="313">
                        <c:v>31</c:v>
                      </c:pt>
                      <c:pt idx="314">
                        <c:v>30</c:v>
                      </c:pt>
                      <c:pt idx="315">
                        <c:v>16</c:v>
                      </c:pt>
                      <c:pt idx="316">
                        <c:v>18</c:v>
                      </c:pt>
                      <c:pt idx="317">
                        <c:v>22</c:v>
                      </c:pt>
                      <c:pt idx="318">
                        <c:v>21</c:v>
                      </c:pt>
                      <c:pt idx="319">
                        <c:v>9</c:v>
                      </c:pt>
                      <c:pt idx="320">
                        <c:v>1</c:v>
                      </c:pt>
                      <c:pt idx="32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15F1-4DBA-8C56-B91D92204507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'推定感染場所別流行曲線（発症日） '!$Q$6</c15:sqref>
                        </c15:formulaRef>
                      </c:ext>
                    </c:extLst>
                    <c:strCache>
                      <c:ptCount val="1"/>
                      <c:pt idx="0">
                        <c:v>列1</c:v>
                      </c:pt>
                    </c:strCache>
                  </c:strRef>
                </c:tx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'推定感染場所別流行曲線（発症日） 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'推定感染場所別流行曲線（発症日） '!$Q$7:$Q$328</c15:sqref>
                        </c15:formulaRef>
                      </c:ext>
                    </c:extLst>
                    <c:numCache>
                      <c:formatCode>General</c:formatCode>
                      <c:ptCount val="32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15F1-4DBA-8C56-B91D92204507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'推定感染場所別流行曲線（発症日） '!$R$6</c15:sqref>
                        </c15:formulaRef>
                      </c:ext>
                    </c:extLst>
                    <c:strCache>
                      <c:ptCount val="1"/>
                      <c:pt idx="0">
                        <c:v>列2</c:v>
                      </c:pt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'推定感染場所別流行曲線（発症日） 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'推定感染場所別流行曲線（発症日） '!$R$7:$R$328</c15:sqref>
                        </c15:formulaRef>
                      </c:ext>
                    </c:extLst>
                    <c:numCache>
                      <c:formatCode>General</c:formatCode>
                      <c:ptCount val="32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6E24-418D-9B94-FA2B14028949}"/>
                  </c:ext>
                </c:extLst>
              </c15:ser>
            </c15:filteredBarSeries>
            <c15:filteredBar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'推定感染場所別流行曲線（発症日） '!$S$6</c15:sqref>
                        </c15:formulaRef>
                      </c:ext>
                    </c:extLst>
                    <c:strCache>
                      <c:ptCount val="1"/>
                      <c:pt idx="0">
                        <c:v>列3</c:v>
                      </c:pt>
                    </c:strCache>
                  </c:strRef>
                </c:tx>
                <c:spPr>
                  <a:solidFill>
                    <a:schemeClr val="accent3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'推定感染場所別流行曲線（発症日） 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'推定感染場所別流行曲線（発症日） '!$S$7:$S$328</c15:sqref>
                        </c15:formulaRef>
                      </c:ext>
                    </c:extLst>
                    <c:numCache>
                      <c:formatCode>General</c:formatCode>
                      <c:ptCount val="32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6E24-418D-9B94-FA2B14028949}"/>
                  </c:ext>
                </c:extLst>
              </c15:ser>
            </c15:filteredBarSeries>
            <c15:filteredBar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'推定感染場所別流行曲線（発症日） '!$T$6</c15:sqref>
                        </c15:formulaRef>
                      </c:ext>
                    </c:extLst>
                    <c:strCache>
                      <c:ptCount val="1"/>
                      <c:pt idx="0">
                        <c:v>列4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'推定感染場所別流行曲線（発症日） 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'推定感染場所別流行曲線（発症日） '!$T$7:$T$328</c15:sqref>
                        </c15:formulaRef>
                      </c:ext>
                    </c:extLst>
                    <c:numCache>
                      <c:formatCode>General</c:formatCode>
                      <c:ptCount val="32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E24-418D-9B94-FA2B14028949}"/>
                  </c:ext>
                </c:extLst>
              </c15:ser>
            </c15:filteredBarSeries>
            <c15:filteredBar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'推定感染場所別流行曲線（発症日） '!$U$6</c15:sqref>
                        </c15:formulaRef>
                      </c:ext>
                    </c:extLst>
                    <c:strCache>
                      <c:ptCount val="1"/>
                      <c:pt idx="0">
                        <c:v>列5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'推定感染場所別流行曲線（発症日） 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'推定感染場所別流行曲線（発症日） '!$U$7:$U$328</c15:sqref>
                        </c15:formulaRef>
                      </c:ext>
                    </c:extLst>
                    <c:numCache>
                      <c:formatCode>General</c:formatCode>
                      <c:ptCount val="32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E24-418D-9B94-FA2B14028949}"/>
                  </c:ext>
                </c:extLst>
              </c15:ser>
            </c15:filteredBarSeries>
          </c:ext>
        </c:extLst>
      </c:barChart>
      <c:catAx>
        <c:axId val="397191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206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709302655"/>
        <c:crosses val="autoZero"/>
        <c:auto val="1"/>
        <c:lblAlgn val="ctr"/>
        <c:lblOffset val="100"/>
        <c:noMultiLvlLbl val="0"/>
      </c:catAx>
      <c:valAx>
        <c:axId val="1709302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206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39719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9454826133836621E-2"/>
          <c:y val="9.990314090671254E-2"/>
          <c:w val="0.54541207416824677"/>
          <c:h val="8.87789399275133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206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rgbClr val="002060"/>
          </a:solidFill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'年齢群別流行曲線 （発症日）'!$A$3</c:f>
          <c:strCache>
            <c:ptCount val="1"/>
            <c:pt idx="0">
              <c:v>XYZ保健所管内におけるCOVID-19患者発生状況（年齢群別） 1月16日時点 N=385*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rgbClr val="00206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'年齢群別流行曲線 （発症日）'!$F$5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2"/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'年齢群別流行曲線 （発症日）'!$B$6:$D$327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'年齢群別流行曲線 （発症日）'!$F$6:$F$327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2-4D4F-B962-1DCAF1DB9A7C}"/>
            </c:ext>
          </c:extLst>
        </c:ser>
        <c:ser>
          <c:idx val="2"/>
          <c:order val="2"/>
          <c:tx>
            <c:strRef>
              <c:f>'年齢群別流行曲線 （発症日）'!$G$5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3"/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'年齢群別流行曲線 （発症日）'!$B$6:$D$327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'年齢群別流行曲線 （発症日）'!$G$6:$G$327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2</c:v>
                </c:pt>
                <c:pt idx="306">
                  <c:v>0</c:v>
                </c:pt>
                <c:pt idx="307">
                  <c:v>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</c:v>
                </c:pt>
                <c:pt idx="314">
                  <c:v>0</c:v>
                </c:pt>
                <c:pt idx="315">
                  <c:v>1</c:v>
                </c:pt>
                <c:pt idx="316">
                  <c:v>1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2-4D4F-B962-1DCAF1DB9A7C}"/>
            </c:ext>
          </c:extLst>
        </c:ser>
        <c:ser>
          <c:idx val="3"/>
          <c:order val="3"/>
          <c:tx>
            <c:strRef>
              <c:f>'年齢群別流行曲線 （発症日）'!$H$5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4"/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'年齢群別流行曲線 （発症日）'!$B$6:$D$327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'年齢群別流行曲線 （発症日）'!$H$6:$H$327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1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1</c:v>
                </c:pt>
                <c:pt idx="291">
                  <c:v>2</c:v>
                </c:pt>
                <c:pt idx="292">
                  <c:v>0</c:v>
                </c:pt>
                <c:pt idx="293">
                  <c:v>1</c:v>
                </c:pt>
                <c:pt idx="294">
                  <c:v>1</c:v>
                </c:pt>
                <c:pt idx="295">
                  <c:v>0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1</c:v>
                </c:pt>
                <c:pt idx="308">
                  <c:v>5</c:v>
                </c:pt>
                <c:pt idx="309">
                  <c:v>1</c:v>
                </c:pt>
                <c:pt idx="310">
                  <c:v>1</c:v>
                </c:pt>
                <c:pt idx="311">
                  <c:v>2</c:v>
                </c:pt>
                <c:pt idx="312">
                  <c:v>5</c:v>
                </c:pt>
                <c:pt idx="313">
                  <c:v>1</c:v>
                </c:pt>
                <c:pt idx="314">
                  <c:v>3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2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42-4D4F-B962-1DCAF1DB9A7C}"/>
            </c:ext>
          </c:extLst>
        </c:ser>
        <c:ser>
          <c:idx val="4"/>
          <c:order val="4"/>
          <c:tx>
            <c:strRef>
              <c:f>'年齢群別流行曲線 （発症日）'!$I$5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5"/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'年齢群別流行曲線 （発症日）'!$B$6:$D$327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'年齢群別流行曲線 （発症日）'!$I$6:$I$327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0</c:v>
                </c:pt>
                <c:pt idx="290">
                  <c:v>0</c:v>
                </c:pt>
                <c:pt idx="291">
                  <c:v>1</c:v>
                </c:pt>
                <c:pt idx="292">
                  <c:v>0</c:v>
                </c:pt>
                <c:pt idx="293">
                  <c:v>1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2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3</c:v>
                </c:pt>
                <c:pt idx="308">
                  <c:v>2</c:v>
                </c:pt>
                <c:pt idx="309">
                  <c:v>2</c:v>
                </c:pt>
                <c:pt idx="310">
                  <c:v>3</c:v>
                </c:pt>
                <c:pt idx="311">
                  <c:v>0</c:v>
                </c:pt>
                <c:pt idx="312">
                  <c:v>4</c:v>
                </c:pt>
                <c:pt idx="313">
                  <c:v>3</c:v>
                </c:pt>
                <c:pt idx="314">
                  <c:v>1</c:v>
                </c:pt>
                <c:pt idx="315">
                  <c:v>3</c:v>
                </c:pt>
                <c:pt idx="316">
                  <c:v>0</c:v>
                </c:pt>
                <c:pt idx="317">
                  <c:v>1</c:v>
                </c:pt>
                <c:pt idx="318">
                  <c:v>0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42-4D4F-B962-1DCAF1DB9A7C}"/>
            </c:ext>
          </c:extLst>
        </c:ser>
        <c:ser>
          <c:idx val="5"/>
          <c:order val="5"/>
          <c:tx>
            <c:strRef>
              <c:f>'年齢群別流行曲線 （発症日）'!$J$5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6"/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'年齢群別流行曲線 （発症日）'!$B$6:$D$327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'年齢群別流行曲線 （発症日）'!$J$6:$J$327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1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3</c:v>
                </c:pt>
                <c:pt idx="308">
                  <c:v>3</c:v>
                </c:pt>
                <c:pt idx="309">
                  <c:v>1</c:v>
                </c:pt>
                <c:pt idx="310">
                  <c:v>5</c:v>
                </c:pt>
                <c:pt idx="311">
                  <c:v>2</c:v>
                </c:pt>
                <c:pt idx="312">
                  <c:v>0</c:v>
                </c:pt>
                <c:pt idx="313">
                  <c:v>2</c:v>
                </c:pt>
                <c:pt idx="314">
                  <c:v>1</c:v>
                </c:pt>
                <c:pt idx="315">
                  <c:v>3</c:v>
                </c:pt>
                <c:pt idx="316">
                  <c:v>1</c:v>
                </c:pt>
                <c:pt idx="317">
                  <c:v>2</c:v>
                </c:pt>
                <c:pt idx="318">
                  <c:v>2</c:v>
                </c:pt>
                <c:pt idx="319">
                  <c:v>2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42-4D4F-B962-1DCAF1DB9A7C}"/>
            </c:ext>
          </c:extLst>
        </c:ser>
        <c:ser>
          <c:idx val="6"/>
          <c:order val="6"/>
          <c:tx>
            <c:strRef>
              <c:f>'年齢群別流行曲線 （発症日）'!$K$5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'年齢群別流行曲線 （発症日）'!$B$6:$D$327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'年齢群別流行曲線 （発症日）'!$K$6:$K$327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1</c:v>
                </c:pt>
                <c:pt idx="297">
                  <c:v>0</c:v>
                </c:pt>
                <c:pt idx="298">
                  <c:v>1</c:v>
                </c:pt>
                <c:pt idx="299">
                  <c:v>4</c:v>
                </c:pt>
                <c:pt idx="300">
                  <c:v>0</c:v>
                </c:pt>
                <c:pt idx="301">
                  <c:v>2</c:v>
                </c:pt>
                <c:pt idx="302">
                  <c:v>0</c:v>
                </c:pt>
                <c:pt idx="303">
                  <c:v>3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4</c:v>
                </c:pt>
                <c:pt idx="309">
                  <c:v>0</c:v>
                </c:pt>
                <c:pt idx="310">
                  <c:v>4</c:v>
                </c:pt>
                <c:pt idx="311">
                  <c:v>0</c:v>
                </c:pt>
                <c:pt idx="312">
                  <c:v>2</c:v>
                </c:pt>
                <c:pt idx="313">
                  <c:v>3</c:v>
                </c:pt>
                <c:pt idx="314">
                  <c:v>5</c:v>
                </c:pt>
                <c:pt idx="315">
                  <c:v>1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2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42-4D4F-B962-1DCAF1DB9A7C}"/>
            </c:ext>
          </c:extLst>
        </c:ser>
        <c:ser>
          <c:idx val="7"/>
          <c:order val="7"/>
          <c:tx>
            <c:strRef>
              <c:f>'年齢群別流行曲線 （発症日）'!$L$5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'年齢群別流行曲線 （発症日）'!$B$6:$D$327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'年齢群別流行曲線 （発症日）'!$L$6:$L$327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2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1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</c:v>
                </c:pt>
                <c:pt idx="295">
                  <c:v>1</c:v>
                </c:pt>
                <c:pt idx="296">
                  <c:v>0</c:v>
                </c:pt>
                <c:pt idx="297">
                  <c:v>0</c:v>
                </c:pt>
                <c:pt idx="298">
                  <c:v>4</c:v>
                </c:pt>
                <c:pt idx="299">
                  <c:v>1</c:v>
                </c:pt>
                <c:pt idx="300">
                  <c:v>1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2</c:v>
                </c:pt>
                <c:pt idx="307">
                  <c:v>2</c:v>
                </c:pt>
                <c:pt idx="308">
                  <c:v>2</c:v>
                </c:pt>
                <c:pt idx="309">
                  <c:v>1</c:v>
                </c:pt>
                <c:pt idx="310">
                  <c:v>2</c:v>
                </c:pt>
                <c:pt idx="311">
                  <c:v>0</c:v>
                </c:pt>
                <c:pt idx="312">
                  <c:v>1</c:v>
                </c:pt>
                <c:pt idx="313">
                  <c:v>8</c:v>
                </c:pt>
                <c:pt idx="314">
                  <c:v>3</c:v>
                </c:pt>
                <c:pt idx="315">
                  <c:v>2</c:v>
                </c:pt>
                <c:pt idx="316">
                  <c:v>1</c:v>
                </c:pt>
                <c:pt idx="317">
                  <c:v>5</c:v>
                </c:pt>
                <c:pt idx="318">
                  <c:v>4</c:v>
                </c:pt>
                <c:pt idx="319">
                  <c:v>0</c:v>
                </c:pt>
                <c:pt idx="320">
                  <c:v>1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42-4D4F-B962-1DCAF1DB9A7C}"/>
            </c:ext>
          </c:extLst>
        </c:ser>
        <c:ser>
          <c:idx val="8"/>
          <c:order val="8"/>
          <c:tx>
            <c:strRef>
              <c:f>'年齢群別流行曲線 （発症日）'!$M$5</c:f>
              <c:strCache>
                <c:ptCount val="1"/>
                <c:pt idx="0">
                  <c:v>70代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'年齢群別流行曲線 （発症日）'!$B$6:$D$327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'年齢群別流行曲線 （発症日）'!$M$6:$M$327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0</c:v>
                </c:pt>
                <c:pt idx="297">
                  <c:v>2</c:v>
                </c:pt>
                <c:pt idx="298">
                  <c:v>0</c:v>
                </c:pt>
                <c:pt idx="299">
                  <c:v>1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2</c:v>
                </c:pt>
                <c:pt idx="308">
                  <c:v>2</c:v>
                </c:pt>
                <c:pt idx="309">
                  <c:v>2</c:v>
                </c:pt>
                <c:pt idx="310">
                  <c:v>1</c:v>
                </c:pt>
                <c:pt idx="311">
                  <c:v>1</c:v>
                </c:pt>
                <c:pt idx="312">
                  <c:v>2</c:v>
                </c:pt>
                <c:pt idx="313">
                  <c:v>5</c:v>
                </c:pt>
                <c:pt idx="314">
                  <c:v>6</c:v>
                </c:pt>
                <c:pt idx="315">
                  <c:v>0</c:v>
                </c:pt>
                <c:pt idx="316">
                  <c:v>5</c:v>
                </c:pt>
                <c:pt idx="317">
                  <c:v>2</c:v>
                </c:pt>
                <c:pt idx="318">
                  <c:v>2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42-4D4F-B962-1DCAF1DB9A7C}"/>
            </c:ext>
          </c:extLst>
        </c:ser>
        <c:ser>
          <c:idx val="9"/>
          <c:order val="9"/>
          <c:tx>
            <c:strRef>
              <c:f>'年齢群別流行曲線 （発症日）'!$N$5</c:f>
              <c:strCache>
                <c:ptCount val="1"/>
                <c:pt idx="0">
                  <c:v>80代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'年齢群別流行曲線 （発症日）'!$B$6:$D$327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'年齢群別流行曲線 （発症日）'!$N$6:$N$327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</c:v>
                </c:pt>
                <c:pt idx="294">
                  <c:v>3</c:v>
                </c:pt>
                <c:pt idx="295">
                  <c:v>1</c:v>
                </c:pt>
                <c:pt idx="296">
                  <c:v>2</c:v>
                </c:pt>
                <c:pt idx="297">
                  <c:v>1</c:v>
                </c:pt>
                <c:pt idx="298">
                  <c:v>3</c:v>
                </c:pt>
                <c:pt idx="299">
                  <c:v>0</c:v>
                </c:pt>
                <c:pt idx="300">
                  <c:v>0</c:v>
                </c:pt>
                <c:pt idx="301">
                  <c:v>1</c:v>
                </c:pt>
                <c:pt idx="302">
                  <c:v>2</c:v>
                </c:pt>
                <c:pt idx="303">
                  <c:v>0</c:v>
                </c:pt>
                <c:pt idx="304">
                  <c:v>3</c:v>
                </c:pt>
                <c:pt idx="305">
                  <c:v>1</c:v>
                </c:pt>
                <c:pt idx="306">
                  <c:v>3</c:v>
                </c:pt>
                <c:pt idx="307">
                  <c:v>2</c:v>
                </c:pt>
                <c:pt idx="308">
                  <c:v>0</c:v>
                </c:pt>
                <c:pt idx="309">
                  <c:v>1</c:v>
                </c:pt>
                <c:pt idx="310">
                  <c:v>6</c:v>
                </c:pt>
                <c:pt idx="311">
                  <c:v>7</c:v>
                </c:pt>
                <c:pt idx="312">
                  <c:v>5</c:v>
                </c:pt>
                <c:pt idx="313">
                  <c:v>6</c:v>
                </c:pt>
                <c:pt idx="314">
                  <c:v>8</c:v>
                </c:pt>
                <c:pt idx="315">
                  <c:v>4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3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42-4D4F-B962-1DCAF1DB9A7C}"/>
            </c:ext>
          </c:extLst>
        </c:ser>
        <c:ser>
          <c:idx val="10"/>
          <c:order val="10"/>
          <c:tx>
            <c:strRef>
              <c:f>'年齢群別流行曲線 （発症日）'!$O$5</c:f>
              <c:strCache>
                <c:ptCount val="1"/>
                <c:pt idx="0">
                  <c:v>90代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'年齢群別流行曲線 （発症日）'!$B$6:$D$327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'年齢群別流行曲線 （発症日）'!$O$6:$O$327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</c:v>
                </c:pt>
                <c:pt idx="295">
                  <c:v>6</c:v>
                </c:pt>
                <c:pt idx="296">
                  <c:v>0</c:v>
                </c:pt>
                <c:pt idx="297">
                  <c:v>1</c:v>
                </c:pt>
                <c:pt idx="298">
                  <c:v>2</c:v>
                </c:pt>
                <c:pt idx="299">
                  <c:v>1</c:v>
                </c:pt>
                <c:pt idx="300">
                  <c:v>0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1</c:v>
                </c:pt>
                <c:pt idx="311">
                  <c:v>0</c:v>
                </c:pt>
                <c:pt idx="312">
                  <c:v>3</c:v>
                </c:pt>
                <c:pt idx="313">
                  <c:v>2</c:v>
                </c:pt>
                <c:pt idx="314">
                  <c:v>3</c:v>
                </c:pt>
                <c:pt idx="315">
                  <c:v>1</c:v>
                </c:pt>
                <c:pt idx="316">
                  <c:v>0</c:v>
                </c:pt>
                <c:pt idx="317">
                  <c:v>2</c:v>
                </c:pt>
                <c:pt idx="318">
                  <c:v>2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42-4D4F-B962-1DCAF1DB9A7C}"/>
            </c:ext>
          </c:extLst>
        </c:ser>
        <c:ser>
          <c:idx val="11"/>
          <c:order val="11"/>
          <c:tx>
            <c:strRef>
              <c:f>'年齢群別流行曲線 （発症日）'!$P$5</c:f>
              <c:strCache>
                <c:ptCount val="1"/>
                <c:pt idx="0">
                  <c:v>不明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'年齢群別流行曲線 （発症日）'!$B$6:$D$327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'年齢群別流行曲線 （発症日）'!$P$6:$P$327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42-4D4F-B962-1DCAF1DB9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100"/>
        <c:axId val="397191183"/>
        <c:axId val="17093026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'年齢群別流行曲線 （発症日）'!$E$5</c15:sqref>
                        </c15:formulaRef>
                      </c:ext>
                    </c:extLst>
                    <c:strCache>
                      <c:ptCount val="1"/>
                      <c:pt idx="0">
                        <c:v>発症日*</c:v>
                      </c:pt>
                    </c:strCache>
                  </c:strRef>
                </c:tx>
                <c:spPr>
                  <a:solidFill>
                    <a:srgbClr val="C00000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'年齢群別流行曲線 （発症日）'!$B$6:$D$327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'年齢群別流行曲線 （発症日）'!$E$6:$E$327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1</c:v>
                      </c:pt>
                      <c:pt idx="28">
                        <c:v>1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1</c:v>
                      </c:pt>
                      <c:pt idx="37">
                        <c:v>0</c:v>
                      </c:pt>
                      <c:pt idx="38">
                        <c:v>1</c:v>
                      </c:pt>
                      <c:pt idx="39">
                        <c:v>0</c:v>
                      </c:pt>
                      <c:pt idx="40">
                        <c:v>1</c:v>
                      </c:pt>
                      <c:pt idx="41">
                        <c:v>1</c:v>
                      </c:pt>
                      <c:pt idx="42">
                        <c:v>0</c:v>
                      </c:pt>
                      <c:pt idx="43">
                        <c:v>1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1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2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1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3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1</c:v>
                      </c:pt>
                      <c:pt idx="213">
                        <c:v>0</c:v>
                      </c:pt>
                      <c:pt idx="214">
                        <c:v>1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1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1</c:v>
                      </c:pt>
                      <c:pt idx="236">
                        <c:v>0</c:v>
                      </c:pt>
                      <c:pt idx="237">
                        <c:v>1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1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1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1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1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2</c:v>
                      </c:pt>
                      <c:pt idx="266">
                        <c:v>1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1</c:v>
                      </c:pt>
                      <c:pt idx="270">
                        <c:v>1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2</c:v>
                      </c:pt>
                      <c:pt idx="279">
                        <c:v>0</c:v>
                      </c:pt>
                      <c:pt idx="280">
                        <c:v>1</c:v>
                      </c:pt>
                      <c:pt idx="281">
                        <c:v>0</c:v>
                      </c:pt>
                      <c:pt idx="282">
                        <c:v>2</c:v>
                      </c:pt>
                      <c:pt idx="283">
                        <c:v>1</c:v>
                      </c:pt>
                      <c:pt idx="284">
                        <c:v>2</c:v>
                      </c:pt>
                      <c:pt idx="285">
                        <c:v>2</c:v>
                      </c:pt>
                      <c:pt idx="286">
                        <c:v>2</c:v>
                      </c:pt>
                      <c:pt idx="287">
                        <c:v>0</c:v>
                      </c:pt>
                      <c:pt idx="288">
                        <c:v>1</c:v>
                      </c:pt>
                      <c:pt idx="289">
                        <c:v>1</c:v>
                      </c:pt>
                      <c:pt idx="290">
                        <c:v>3</c:v>
                      </c:pt>
                      <c:pt idx="291">
                        <c:v>3</c:v>
                      </c:pt>
                      <c:pt idx="292">
                        <c:v>0</c:v>
                      </c:pt>
                      <c:pt idx="293">
                        <c:v>5</c:v>
                      </c:pt>
                      <c:pt idx="294">
                        <c:v>6</c:v>
                      </c:pt>
                      <c:pt idx="295">
                        <c:v>10</c:v>
                      </c:pt>
                      <c:pt idx="296">
                        <c:v>3</c:v>
                      </c:pt>
                      <c:pt idx="297">
                        <c:v>5</c:v>
                      </c:pt>
                      <c:pt idx="298">
                        <c:v>11</c:v>
                      </c:pt>
                      <c:pt idx="299">
                        <c:v>8</c:v>
                      </c:pt>
                      <c:pt idx="300">
                        <c:v>5</c:v>
                      </c:pt>
                      <c:pt idx="301">
                        <c:v>5</c:v>
                      </c:pt>
                      <c:pt idx="302">
                        <c:v>6</c:v>
                      </c:pt>
                      <c:pt idx="303">
                        <c:v>6</c:v>
                      </c:pt>
                      <c:pt idx="304">
                        <c:v>5</c:v>
                      </c:pt>
                      <c:pt idx="305">
                        <c:v>5</c:v>
                      </c:pt>
                      <c:pt idx="306">
                        <c:v>9</c:v>
                      </c:pt>
                      <c:pt idx="307">
                        <c:v>15</c:v>
                      </c:pt>
                      <c:pt idx="308">
                        <c:v>18</c:v>
                      </c:pt>
                      <c:pt idx="309">
                        <c:v>8</c:v>
                      </c:pt>
                      <c:pt idx="310">
                        <c:v>23</c:v>
                      </c:pt>
                      <c:pt idx="311">
                        <c:v>12</c:v>
                      </c:pt>
                      <c:pt idx="312">
                        <c:v>22</c:v>
                      </c:pt>
                      <c:pt idx="313">
                        <c:v>31</c:v>
                      </c:pt>
                      <c:pt idx="314">
                        <c:v>30</c:v>
                      </c:pt>
                      <c:pt idx="315">
                        <c:v>16</c:v>
                      </c:pt>
                      <c:pt idx="316">
                        <c:v>18</c:v>
                      </c:pt>
                      <c:pt idx="317">
                        <c:v>22</c:v>
                      </c:pt>
                      <c:pt idx="318">
                        <c:v>21</c:v>
                      </c:pt>
                      <c:pt idx="319">
                        <c:v>9</c:v>
                      </c:pt>
                      <c:pt idx="320">
                        <c:v>1</c:v>
                      </c:pt>
                      <c:pt idx="32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C-DB42-4D4F-B962-1DCAF1DB9A7C}"/>
                  </c:ext>
                </c:extLst>
              </c15:ser>
            </c15:filteredBarSeries>
          </c:ext>
        </c:extLst>
      </c:barChart>
      <c:catAx>
        <c:axId val="397191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206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709302655"/>
        <c:crosses val="autoZero"/>
        <c:auto val="1"/>
        <c:lblAlgn val="ctr"/>
        <c:lblOffset val="100"/>
        <c:noMultiLvlLbl val="0"/>
      </c:catAx>
      <c:valAx>
        <c:axId val="1709302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206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39719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9454826133836614E-2"/>
          <c:y val="0.11896805284533389"/>
          <c:w val="0.39761778992511465"/>
          <c:h val="3.15842041116493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206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rgbClr val="002060"/>
          </a:solidFill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'年齢群別流行曲線 （発症日）'!$A$3</c:f>
          <c:strCache>
            <c:ptCount val="1"/>
            <c:pt idx="0">
              <c:v>XYZ保健所管内におけるCOVID-19患者発生状況（年齢群別） 1月16日時点 N=385*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rgbClr val="00206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3"/>
          <c:order val="11"/>
          <c:tx>
            <c:strRef>
              <c:f>'年齢群別流行曲線 （発症日）'!$Q$5</c:f>
              <c:strCache>
                <c:ptCount val="1"/>
                <c:pt idx="0">
                  <c:v>0～9歳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'年齢群別流行曲線 （発症日）'!$B$6:$D$327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'年齢群別流行曲線 （発症日）'!$Q$6:$Q$327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24A-4273-A029-D9757A0EDF80}"/>
            </c:ext>
          </c:extLst>
        </c:ser>
        <c:ser>
          <c:idx val="14"/>
          <c:order val="12"/>
          <c:tx>
            <c:strRef>
              <c:f>'年齢群別流行曲線 （発症日）'!$R$5</c:f>
              <c:strCache>
                <c:ptCount val="1"/>
                <c:pt idx="0">
                  <c:v>10～39歳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'年齢群別流行曲線 （発症日）'!$B$6:$D$327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'年齢群別流行曲線 （発症日）'!$R$6:$R$327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1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0</c:v>
                </c:pt>
                <c:pt idx="286">
                  <c:v>1</c:v>
                </c:pt>
                <c:pt idx="287">
                  <c:v>0</c:v>
                </c:pt>
                <c:pt idx="288">
                  <c:v>1</c:v>
                </c:pt>
                <c:pt idx="289">
                  <c:v>0</c:v>
                </c:pt>
                <c:pt idx="290">
                  <c:v>1</c:v>
                </c:pt>
                <c:pt idx="291">
                  <c:v>3</c:v>
                </c:pt>
                <c:pt idx="292">
                  <c:v>0</c:v>
                </c:pt>
                <c:pt idx="293">
                  <c:v>3</c:v>
                </c:pt>
                <c:pt idx="294">
                  <c:v>1</c:v>
                </c:pt>
                <c:pt idx="295">
                  <c:v>0</c:v>
                </c:pt>
                <c:pt idx="296">
                  <c:v>0</c:v>
                </c:pt>
                <c:pt idx="297">
                  <c:v>1</c:v>
                </c:pt>
                <c:pt idx="298">
                  <c:v>0</c:v>
                </c:pt>
                <c:pt idx="299">
                  <c:v>1</c:v>
                </c:pt>
                <c:pt idx="300">
                  <c:v>3</c:v>
                </c:pt>
                <c:pt idx="301">
                  <c:v>1</c:v>
                </c:pt>
                <c:pt idx="302">
                  <c:v>1</c:v>
                </c:pt>
                <c:pt idx="303">
                  <c:v>2</c:v>
                </c:pt>
                <c:pt idx="304">
                  <c:v>1</c:v>
                </c:pt>
                <c:pt idx="305">
                  <c:v>2</c:v>
                </c:pt>
                <c:pt idx="306">
                  <c:v>2</c:v>
                </c:pt>
                <c:pt idx="307">
                  <c:v>5</c:v>
                </c:pt>
                <c:pt idx="308">
                  <c:v>7</c:v>
                </c:pt>
                <c:pt idx="309">
                  <c:v>3</c:v>
                </c:pt>
                <c:pt idx="310">
                  <c:v>4</c:v>
                </c:pt>
                <c:pt idx="311">
                  <c:v>2</c:v>
                </c:pt>
                <c:pt idx="312">
                  <c:v>9</c:v>
                </c:pt>
                <c:pt idx="313">
                  <c:v>5</c:v>
                </c:pt>
                <c:pt idx="314">
                  <c:v>4</c:v>
                </c:pt>
                <c:pt idx="315">
                  <c:v>5</c:v>
                </c:pt>
                <c:pt idx="316">
                  <c:v>2</c:v>
                </c:pt>
                <c:pt idx="317">
                  <c:v>2</c:v>
                </c:pt>
                <c:pt idx="318">
                  <c:v>2</c:v>
                </c:pt>
                <c:pt idx="319">
                  <c:v>1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24A-4273-A029-D9757A0EDF80}"/>
            </c:ext>
          </c:extLst>
        </c:ser>
        <c:ser>
          <c:idx val="15"/>
          <c:order val="13"/>
          <c:tx>
            <c:strRef>
              <c:f>'年齢群別流行曲線 （発症日）'!$S$5</c:f>
              <c:strCache>
                <c:ptCount val="1"/>
                <c:pt idx="0">
                  <c:v>40～59歳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'年齢群別流行曲線 （発症日）'!$B$6:$D$327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'年齢群別流行曲線 （発症日）'!$S$6:$S$327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2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1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</c:v>
                </c:pt>
                <c:pt idx="296">
                  <c:v>1</c:v>
                </c:pt>
                <c:pt idx="297">
                  <c:v>0</c:v>
                </c:pt>
                <c:pt idx="298">
                  <c:v>1</c:v>
                </c:pt>
                <c:pt idx="299">
                  <c:v>4</c:v>
                </c:pt>
                <c:pt idx="300">
                  <c:v>1</c:v>
                </c:pt>
                <c:pt idx="301">
                  <c:v>3</c:v>
                </c:pt>
                <c:pt idx="302">
                  <c:v>1</c:v>
                </c:pt>
                <c:pt idx="303">
                  <c:v>4</c:v>
                </c:pt>
                <c:pt idx="304">
                  <c:v>1</c:v>
                </c:pt>
                <c:pt idx="305">
                  <c:v>1</c:v>
                </c:pt>
                <c:pt idx="306">
                  <c:v>2</c:v>
                </c:pt>
                <c:pt idx="307">
                  <c:v>4</c:v>
                </c:pt>
                <c:pt idx="308">
                  <c:v>7</c:v>
                </c:pt>
                <c:pt idx="309">
                  <c:v>1</c:v>
                </c:pt>
                <c:pt idx="310">
                  <c:v>9</c:v>
                </c:pt>
                <c:pt idx="311">
                  <c:v>2</c:v>
                </c:pt>
                <c:pt idx="312">
                  <c:v>2</c:v>
                </c:pt>
                <c:pt idx="313">
                  <c:v>5</c:v>
                </c:pt>
                <c:pt idx="314">
                  <c:v>6</c:v>
                </c:pt>
                <c:pt idx="315">
                  <c:v>4</c:v>
                </c:pt>
                <c:pt idx="316">
                  <c:v>4</c:v>
                </c:pt>
                <c:pt idx="317">
                  <c:v>5</c:v>
                </c:pt>
                <c:pt idx="318">
                  <c:v>5</c:v>
                </c:pt>
                <c:pt idx="319">
                  <c:v>4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24A-4273-A029-D9757A0EDF80}"/>
            </c:ext>
          </c:extLst>
        </c:ser>
        <c:ser>
          <c:idx val="11"/>
          <c:order val="14"/>
          <c:tx>
            <c:strRef>
              <c:f>'年齢群別流行曲線 （発症日）'!$T$5</c:f>
              <c:strCache>
                <c:ptCount val="1"/>
                <c:pt idx="0">
                  <c:v>60歳以上</c:v>
                </c:pt>
              </c:strCache>
            </c:strRef>
          </c:tx>
          <c:spPr>
            <a:solidFill>
              <a:srgbClr val="FF6600"/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'年齢群別流行曲線 （発症日）'!$B$6:$D$327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'年齢群別流行曲線 （発症日）'!$T$6:$T$327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2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1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2</c:v>
                </c:pt>
                <c:pt idx="294">
                  <c:v>5</c:v>
                </c:pt>
                <c:pt idx="295">
                  <c:v>9</c:v>
                </c:pt>
                <c:pt idx="296">
                  <c:v>2</c:v>
                </c:pt>
                <c:pt idx="297">
                  <c:v>4</c:v>
                </c:pt>
                <c:pt idx="298">
                  <c:v>9</c:v>
                </c:pt>
                <c:pt idx="299">
                  <c:v>3</c:v>
                </c:pt>
                <c:pt idx="300">
                  <c:v>1</c:v>
                </c:pt>
                <c:pt idx="301">
                  <c:v>1</c:v>
                </c:pt>
                <c:pt idx="302">
                  <c:v>4</c:v>
                </c:pt>
                <c:pt idx="303">
                  <c:v>0</c:v>
                </c:pt>
                <c:pt idx="304">
                  <c:v>3</c:v>
                </c:pt>
                <c:pt idx="305">
                  <c:v>2</c:v>
                </c:pt>
                <c:pt idx="306">
                  <c:v>5</c:v>
                </c:pt>
                <c:pt idx="307">
                  <c:v>6</c:v>
                </c:pt>
                <c:pt idx="308">
                  <c:v>4</c:v>
                </c:pt>
                <c:pt idx="309">
                  <c:v>4</c:v>
                </c:pt>
                <c:pt idx="310">
                  <c:v>10</c:v>
                </c:pt>
                <c:pt idx="311">
                  <c:v>8</c:v>
                </c:pt>
                <c:pt idx="312">
                  <c:v>11</c:v>
                </c:pt>
                <c:pt idx="313">
                  <c:v>21</c:v>
                </c:pt>
                <c:pt idx="314">
                  <c:v>20</c:v>
                </c:pt>
                <c:pt idx="315">
                  <c:v>7</c:v>
                </c:pt>
                <c:pt idx="316">
                  <c:v>12</c:v>
                </c:pt>
                <c:pt idx="317">
                  <c:v>15</c:v>
                </c:pt>
                <c:pt idx="318">
                  <c:v>14</c:v>
                </c:pt>
                <c:pt idx="319">
                  <c:v>4</c:v>
                </c:pt>
                <c:pt idx="320">
                  <c:v>1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4A-4273-A029-D9757A0EDF80}"/>
            </c:ext>
          </c:extLst>
        </c:ser>
        <c:ser>
          <c:idx val="12"/>
          <c:order val="15"/>
          <c:tx>
            <c:strRef>
              <c:f>'年齢群別流行曲線 （発症日）'!$P$5</c:f>
              <c:strCache>
                <c:ptCount val="1"/>
                <c:pt idx="0">
                  <c:v>不明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'年齢群別流行曲線 （発症日）'!$B$6:$D$327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'年齢群別流行曲線 （発症日）'!$P$6:$P$327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C-624A-4273-A029-D9757A0ED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100"/>
        <c:axId val="397191183"/>
        <c:axId val="17093026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'年齢群別流行曲線 （発症日）'!$E$5</c15:sqref>
                        </c15:formulaRef>
                      </c:ext>
                    </c:extLst>
                    <c:strCache>
                      <c:ptCount val="1"/>
                      <c:pt idx="0">
                        <c:v>発症日*</c:v>
                      </c:pt>
                    </c:strCache>
                  </c:strRef>
                </c:tx>
                <c:spPr>
                  <a:solidFill>
                    <a:srgbClr val="C00000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'年齢群別流行曲線 （発症日）'!$B$6:$D$327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'年齢群別流行曲線 （発症日）'!$E$6:$E$327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1</c:v>
                      </c:pt>
                      <c:pt idx="28">
                        <c:v>1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1</c:v>
                      </c:pt>
                      <c:pt idx="37">
                        <c:v>0</c:v>
                      </c:pt>
                      <c:pt idx="38">
                        <c:v>1</c:v>
                      </c:pt>
                      <c:pt idx="39">
                        <c:v>0</c:v>
                      </c:pt>
                      <c:pt idx="40">
                        <c:v>1</c:v>
                      </c:pt>
                      <c:pt idx="41">
                        <c:v>1</c:v>
                      </c:pt>
                      <c:pt idx="42">
                        <c:v>0</c:v>
                      </c:pt>
                      <c:pt idx="43">
                        <c:v>1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1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2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1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3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1</c:v>
                      </c:pt>
                      <c:pt idx="213">
                        <c:v>0</c:v>
                      </c:pt>
                      <c:pt idx="214">
                        <c:v>1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1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1</c:v>
                      </c:pt>
                      <c:pt idx="236">
                        <c:v>0</c:v>
                      </c:pt>
                      <c:pt idx="237">
                        <c:v>1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1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1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1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1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2</c:v>
                      </c:pt>
                      <c:pt idx="266">
                        <c:v>1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1</c:v>
                      </c:pt>
                      <c:pt idx="270">
                        <c:v>1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2</c:v>
                      </c:pt>
                      <c:pt idx="279">
                        <c:v>0</c:v>
                      </c:pt>
                      <c:pt idx="280">
                        <c:v>1</c:v>
                      </c:pt>
                      <c:pt idx="281">
                        <c:v>0</c:v>
                      </c:pt>
                      <c:pt idx="282">
                        <c:v>2</c:v>
                      </c:pt>
                      <c:pt idx="283">
                        <c:v>1</c:v>
                      </c:pt>
                      <c:pt idx="284">
                        <c:v>2</c:v>
                      </c:pt>
                      <c:pt idx="285">
                        <c:v>2</c:v>
                      </c:pt>
                      <c:pt idx="286">
                        <c:v>2</c:v>
                      </c:pt>
                      <c:pt idx="287">
                        <c:v>0</c:v>
                      </c:pt>
                      <c:pt idx="288">
                        <c:v>1</c:v>
                      </c:pt>
                      <c:pt idx="289">
                        <c:v>1</c:v>
                      </c:pt>
                      <c:pt idx="290">
                        <c:v>3</c:v>
                      </c:pt>
                      <c:pt idx="291">
                        <c:v>3</c:v>
                      </c:pt>
                      <c:pt idx="292">
                        <c:v>0</c:v>
                      </c:pt>
                      <c:pt idx="293">
                        <c:v>5</c:v>
                      </c:pt>
                      <c:pt idx="294">
                        <c:v>6</c:v>
                      </c:pt>
                      <c:pt idx="295">
                        <c:v>10</c:v>
                      </c:pt>
                      <c:pt idx="296">
                        <c:v>3</c:v>
                      </c:pt>
                      <c:pt idx="297">
                        <c:v>5</c:v>
                      </c:pt>
                      <c:pt idx="298">
                        <c:v>11</c:v>
                      </c:pt>
                      <c:pt idx="299">
                        <c:v>8</c:v>
                      </c:pt>
                      <c:pt idx="300">
                        <c:v>5</c:v>
                      </c:pt>
                      <c:pt idx="301">
                        <c:v>5</c:v>
                      </c:pt>
                      <c:pt idx="302">
                        <c:v>6</c:v>
                      </c:pt>
                      <c:pt idx="303">
                        <c:v>6</c:v>
                      </c:pt>
                      <c:pt idx="304">
                        <c:v>5</c:v>
                      </c:pt>
                      <c:pt idx="305">
                        <c:v>5</c:v>
                      </c:pt>
                      <c:pt idx="306">
                        <c:v>9</c:v>
                      </c:pt>
                      <c:pt idx="307">
                        <c:v>15</c:v>
                      </c:pt>
                      <c:pt idx="308">
                        <c:v>18</c:v>
                      </c:pt>
                      <c:pt idx="309">
                        <c:v>8</c:v>
                      </c:pt>
                      <c:pt idx="310">
                        <c:v>23</c:v>
                      </c:pt>
                      <c:pt idx="311">
                        <c:v>12</c:v>
                      </c:pt>
                      <c:pt idx="312">
                        <c:v>22</c:v>
                      </c:pt>
                      <c:pt idx="313">
                        <c:v>31</c:v>
                      </c:pt>
                      <c:pt idx="314">
                        <c:v>30</c:v>
                      </c:pt>
                      <c:pt idx="315">
                        <c:v>16</c:v>
                      </c:pt>
                      <c:pt idx="316">
                        <c:v>18</c:v>
                      </c:pt>
                      <c:pt idx="317">
                        <c:v>22</c:v>
                      </c:pt>
                      <c:pt idx="318">
                        <c:v>21</c:v>
                      </c:pt>
                      <c:pt idx="319">
                        <c:v>9</c:v>
                      </c:pt>
                      <c:pt idx="320">
                        <c:v>1</c:v>
                      </c:pt>
                      <c:pt idx="32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B-624A-4273-A029-D9757A0EDF80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（発症日）'!$F$5</c15:sqref>
                        </c15:formulaRef>
                      </c:ext>
                    </c:extLst>
                    <c:strCache>
                      <c:ptCount val="1"/>
                      <c:pt idx="0">
                        <c:v>10歳未満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（発症日）'!$B$6:$D$327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（発症日）'!$F$6:$F$327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624A-4273-A029-D9757A0EDF80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（発症日）'!$G$5</c15:sqref>
                        </c15:formulaRef>
                      </c:ext>
                    </c:extLst>
                    <c:strCache>
                      <c:ptCount val="1"/>
                      <c:pt idx="0">
                        <c:v>10代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（発症日）'!$B$6:$D$327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（発症日）'!$G$6:$G$327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1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1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1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1</c:v>
                      </c:pt>
                      <c:pt idx="279">
                        <c:v>0</c:v>
                      </c:pt>
                      <c:pt idx="280">
                        <c:v>1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1</c:v>
                      </c:pt>
                      <c:pt idx="284">
                        <c:v>1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1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1</c:v>
                      </c:pt>
                      <c:pt idx="305">
                        <c:v>2</c:v>
                      </c:pt>
                      <c:pt idx="306">
                        <c:v>0</c:v>
                      </c:pt>
                      <c:pt idx="307">
                        <c:v>1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1</c:v>
                      </c:pt>
                      <c:pt idx="314">
                        <c:v>0</c:v>
                      </c:pt>
                      <c:pt idx="315">
                        <c:v>1</c:v>
                      </c:pt>
                      <c:pt idx="316">
                        <c:v>1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624A-4273-A029-D9757A0EDF80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（発症日）'!$H$5</c15:sqref>
                        </c15:formulaRef>
                      </c:ext>
                    </c:extLst>
                    <c:strCache>
                      <c:ptCount val="1"/>
                      <c:pt idx="0">
                        <c:v>20代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（発症日）'!$B$6:$D$327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（発症日）'!$H$6:$H$327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1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1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2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1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1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1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1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1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1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2</c:v>
                      </c:pt>
                      <c:pt idx="292">
                        <c:v>0</c:v>
                      </c:pt>
                      <c:pt idx="293">
                        <c:v>1</c:v>
                      </c:pt>
                      <c:pt idx="294">
                        <c:v>1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1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2</c:v>
                      </c:pt>
                      <c:pt idx="301">
                        <c:v>0</c:v>
                      </c:pt>
                      <c:pt idx="302">
                        <c:v>1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1</c:v>
                      </c:pt>
                      <c:pt idx="307">
                        <c:v>1</c:v>
                      </c:pt>
                      <c:pt idx="308">
                        <c:v>5</c:v>
                      </c:pt>
                      <c:pt idx="309">
                        <c:v>1</c:v>
                      </c:pt>
                      <c:pt idx="310">
                        <c:v>1</c:v>
                      </c:pt>
                      <c:pt idx="311">
                        <c:v>2</c:v>
                      </c:pt>
                      <c:pt idx="312">
                        <c:v>5</c:v>
                      </c:pt>
                      <c:pt idx="313">
                        <c:v>1</c:v>
                      </c:pt>
                      <c:pt idx="314">
                        <c:v>3</c:v>
                      </c:pt>
                      <c:pt idx="315">
                        <c:v>1</c:v>
                      </c:pt>
                      <c:pt idx="316">
                        <c:v>1</c:v>
                      </c:pt>
                      <c:pt idx="317">
                        <c:v>1</c:v>
                      </c:pt>
                      <c:pt idx="318">
                        <c:v>2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624A-4273-A029-D9757A0EDF80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（発症日）'!$I$5</c15:sqref>
                        </c15:formulaRef>
                      </c:ext>
                    </c:extLst>
                    <c:strCache>
                      <c:ptCount val="1"/>
                      <c:pt idx="0">
                        <c:v>30代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（発症日）'!$B$6:$D$327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（発症日）'!$I$6:$I$327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1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1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1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1</c:v>
                      </c:pt>
                      <c:pt idx="292">
                        <c:v>0</c:v>
                      </c:pt>
                      <c:pt idx="293">
                        <c:v>1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1</c:v>
                      </c:pt>
                      <c:pt idx="300">
                        <c:v>1</c:v>
                      </c:pt>
                      <c:pt idx="301">
                        <c:v>1</c:v>
                      </c:pt>
                      <c:pt idx="302">
                        <c:v>0</c:v>
                      </c:pt>
                      <c:pt idx="303">
                        <c:v>2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1</c:v>
                      </c:pt>
                      <c:pt idx="307">
                        <c:v>3</c:v>
                      </c:pt>
                      <c:pt idx="308">
                        <c:v>2</c:v>
                      </c:pt>
                      <c:pt idx="309">
                        <c:v>2</c:v>
                      </c:pt>
                      <c:pt idx="310">
                        <c:v>3</c:v>
                      </c:pt>
                      <c:pt idx="311">
                        <c:v>0</c:v>
                      </c:pt>
                      <c:pt idx="312">
                        <c:v>4</c:v>
                      </c:pt>
                      <c:pt idx="313">
                        <c:v>3</c:v>
                      </c:pt>
                      <c:pt idx="314">
                        <c:v>1</c:v>
                      </c:pt>
                      <c:pt idx="315">
                        <c:v>3</c:v>
                      </c:pt>
                      <c:pt idx="316">
                        <c:v>0</c:v>
                      </c:pt>
                      <c:pt idx="317">
                        <c:v>1</c:v>
                      </c:pt>
                      <c:pt idx="318">
                        <c:v>0</c:v>
                      </c:pt>
                      <c:pt idx="319">
                        <c:v>1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24A-4273-A029-D9757A0EDF80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（発症日）'!$J$5</c15:sqref>
                        </c15:formulaRef>
                      </c:ext>
                    </c:extLst>
                    <c:strCache>
                      <c:ptCount val="1"/>
                      <c:pt idx="0">
                        <c:v>40代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（発症日）'!$B$6:$D$327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（発症日）'!$J$6:$J$327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1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1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1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1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1</c:v>
                      </c:pt>
                      <c:pt idx="301">
                        <c:v>1</c:v>
                      </c:pt>
                      <c:pt idx="302">
                        <c:v>1</c:v>
                      </c:pt>
                      <c:pt idx="303">
                        <c:v>1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1</c:v>
                      </c:pt>
                      <c:pt idx="307">
                        <c:v>3</c:v>
                      </c:pt>
                      <c:pt idx="308">
                        <c:v>3</c:v>
                      </c:pt>
                      <c:pt idx="309">
                        <c:v>1</c:v>
                      </c:pt>
                      <c:pt idx="310">
                        <c:v>5</c:v>
                      </c:pt>
                      <c:pt idx="311">
                        <c:v>2</c:v>
                      </c:pt>
                      <c:pt idx="312">
                        <c:v>0</c:v>
                      </c:pt>
                      <c:pt idx="313">
                        <c:v>2</c:v>
                      </c:pt>
                      <c:pt idx="314">
                        <c:v>1</c:v>
                      </c:pt>
                      <c:pt idx="315">
                        <c:v>3</c:v>
                      </c:pt>
                      <c:pt idx="316">
                        <c:v>1</c:v>
                      </c:pt>
                      <c:pt idx="317">
                        <c:v>2</c:v>
                      </c:pt>
                      <c:pt idx="318">
                        <c:v>2</c:v>
                      </c:pt>
                      <c:pt idx="319">
                        <c:v>2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24A-4273-A029-D9757A0EDF80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（発症日）'!$K$5</c15:sqref>
                        </c15:formulaRef>
                      </c:ext>
                    </c:extLst>
                    <c:strCache>
                      <c:ptCount val="1"/>
                      <c:pt idx="0">
                        <c:v>50代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（発症日）'!$B$6:$D$327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（発症日）'!$K$6:$K$327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1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1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1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1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1</c:v>
                      </c:pt>
                      <c:pt idx="285">
                        <c:v>1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1</c:v>
                      </c:pt>
                      <c:pt idx="296">
                        <c:v>1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4</c:v>
                      </c:pt>
                      <c:pt idx="300">
                        <c:v>0</c:v>
                      </c:pt>
                      <c:pt idx="301">
                        <c:v>2</c:v>
                      </c:pt>
                      <c:pt idx="302">
                        <c:v>0</c:v>
                      </c:pt>
                      <c:pt idx="303">
                        <c:v>3</c:v>
                      </c:pt>
                      <c:pt idx="304">
                        <c:v>1</c:v>
                      </c:pt>
                      <c:pt idx="305">
                        <c:v>1</c:v>
                      </c:pt>
                      <c:pt idx="306">
                        <c:v>1</c:v>
                      </c:pt>
                      <c:pt idx="307">
                        <c:v>1</c:v>
                      </c:pt>
                      <c:pt idx="308">
                        <c:v>4</c:v>
                      </c:pt>
                      <c:pt idx="309">
                        <c:v>0</c:v>
                      </c:pt>
                      <c:pt idx="310">
                        <c:v>4</c:v>
                      </c:pt>
                      <c:pt idx="311">
                        <c:v>0</c:v>
                      </c:pt>
                      <c:pt idx="312">
                        <c:v>2</c:v>
                      </c:pt>
                      <c:pt idx="313">
                        <c:v>3</c:v>
                      </c:pt>
                      <c:pt idx="314">
                        <c:v>5</c:v>
                      </c:pt>
                      <c:pt idx="315">
                        <c:v>1</c:v>
                      </c:pt>
                      <c:pt idx="316">
                        <c:v>3</c:v>
                      </c:pt>
                      <c:pt idx="317">
                        <c:v>3</c:v>
                      </c:pt>
                      <c:pt idx="318">
                        <c:v>3</c:v>
                      </c:pt>
                      <c:pt idx="319">
                        <c:v>2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24A-4273-A029-D9757A0EDF80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（発症日）'!$L$5</c15:sqref>
                        </c15:formulaRef>
                      </c:ext>
                    </c:extLst>
                    <c:strCache>
                      <c:ptCount val="1"/>
                      <c:pt idx="0">
                        <c:v>60代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（発症日）'!$B$6:$D$327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（発症日）'!$L$6:$L$327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1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1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1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2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1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1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1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1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1</c:v>
                      </c:pt>
                      <c:pt idx="295">
                        <c:v>1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4</c:v>
                      </c:pt>
                      <c:pt idx="299">
                        <c:v>1</c:v>
                      </c:pt>
                      <c:pt idx="300">
                        <c:v>1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1</c:v>
                      </c:pt>
                      <c:pt idx="306">
                        <c:v>2</c:v>
                      </c:pt>
                      <c:pt idx="307">
                        <c:v>2</c:v>
                      </c:pt>
                      <c:pt idx="308">
                        <c:v>2</c:v>
                      </c:pt>
                      <c:pt idx="309">
                        <c:v>1</c:v>
                      </c:pt>
                      <c:pt idx="310">
                        <c:v>2</c:v>
                      </c:pt>
                      <c:pt idx="311">
                        <c:v>0</c:v>
                      </c:pt>
                      <c:pt idx="312">
                        <c:v>1</c:v>
                      </c:pt>
                      <c:pt idx="313">
                        <c:v>8</c:v>
                      </c:pt>
                      <c:pt idx="314">
                        <c:v>3</c:v>
                      </c:pt>
                      <c:pt idx="315">
                        <c:v>2</c:v>
                      </c:pt>
                      <c:pt idx="316">
                        <c:v>1</c:v>
                      </c:pt>
                      <c:pt idx="317">
                        <c:v>5</c:v>
                      </c:pt>
                      <c:pt idx="318">
                        <c:v>4</c:v>
                      </c:pt>
                      <c:pt idx="319">
                        <c:v>0</c:v>
                      </c:pt>
                      <c:pt idx="320">
                        <c:v>1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24A-4273-A029-D9757A0EDF80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（発症日）'!$M$5</c15:sqref>
                        </c15:formulaRef>
                      </c:ext>
                    </c:extLst>
                    <c:strCache>
                      <c:ptCount val="1"/>
                      <c:pt idx="0">
                        <c:v>70代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（発症日）'!$B$6:$D$327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（発症日）'!$M$6:$M$327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1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1</c:v>
                      </c:pt>
                      <c:pt idx="296">
                        <c:v>0</c:v>
                      </c:pt>
                      <c:pt idx="297">
                        <c:v>2</c:v>
                      </c:pt>
                      <c:pt idx="298">
                        <c:v>0</c:v>
                      </c:pt>
                      <c:pt idx="299">
                        <c:v>1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1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2</c:v>
                      </c:pt>
                      <c:pt idx="308">
                        <c:v>2</c:v>
                      </c:pt>
                      <c:pt idx="309">
                        <c:v>2</c:v>
                      </c:pt>
                      <c:pt idx="310">
                        <c:v>1</c:v>
                      </c:pt>
                      <c:pt idx="311">
                        <c:v>1</c:v>
                      </c:pt>
                      <c:pt idx="312">
                        <c:v>2</c:v>
                      </c:pt>
                      <c:pt idx="313">
                        <c:v>5</c:v>
                      </c:pt>
                      <c:pt idx="314">
                        <c:v>6</c:v>
                      </c:pt>
                      <c:pt idx="315">
                        <c:v>0</c:v>
                      </c:pt>
                      <c:pt idx="316">
                        <c:v>5</c:v>
                      </c:pt>
                      <c:pt idx="317">
                        <c:v>2</c:v>
                      </c:pt>
                      <c:pt idx="318">
                        <c:v>2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24A-4273-A029-D9757A0EDF80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（発症日）'!$N$5</c15:sqref>
                        </c15:formulaRef>
                      </c:ext>
                    </c:extLst>
                    <c:strCache>
                      <c:ptCount val="1"/>
                      <c:pt idx="0">
                        <c:v>80代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（発症日）'!$B$6:$D$327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（発症日）'!$N$6:$N$327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1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1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2</c:v>
                      </c:pt>
                      <c:pt idx="294">
                        <c:v>3</c:v>
                      </c:pt>
                      <c:pt idx="295">
                        <c:v>1</c:v>
                      </c:pt>
                      <c:pt idx="296">
                        <c:v>2</c:v>
                      </c:pt>
                      <c:pt idx="297">
                        <c:v>1</c:v>
                      </c:pt>
                      <c:pt idx="298">
                        <c:v>3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1</c:v>
                      </c:pt>
                      <c:pt idx="302">
                        <c:v>2</c:v>
                      </c:pt>
                      <c:pt idx="303">
                        <c:v>0</c:v>
                      </c:pt>
                      <c:pt idx="304">
                        <c:v>3</c:v>
                      </c:pt>
                      <c:pt idx="305">
                        <c:v>1</c:v>
                      </c:pt>
                      <c:pt idx="306">
                        <c:v>3</c:v>
                      </c:pt>
                      <c:pt idx="307">
                        <c:v>2</c:v>
                      </c:pt>
                      <c:pt idx="308">
                        <c:v>0</c:v>
                      </c:pt>
                      <c:pt idx="309">
                        <c:v>1</c:v>
                      </c:pt>
                      <c:pt idx="310">
                        <c:v>6</c:v>
                      </c:pt>
                      <c:pt idx="311">
                        <c:v>7</c:v>
                      </c:pt>
                      <c:pt idx="312">
                        <c:v>5</c:v>
                      </c:pt>
                      <c:pt idx="313">
                        <c:v>6</c:v>
                      </c:pt>
                      <c:pt idx="314">
                        <c:v>8</c:v>
                      </c:pt>
                      <c:pt idx="315">
                        <c:v>4</c:v>
                      </c:pt>
                      <c:pt idx="316">
                        <c:v>6</c:v>
                      </c:pt>
                      <c:pt idx="317">
                        <c:v>6</c:v>
                      </c:pt>
                      <c:pt idx="318">
                        <c:v>6</c:v>
                      </c:pt>
                      <c:pt idx="319">
                        <c:v>3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24A-4273-A029-D9757A0EDF80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（発症日）'!$O$5</c15:sqref>
                        </c15:formulaRef>
                      </c:ext>
                    </c:extLst>
                    <c:strCache>
                      <c:ptCount val="1"/>
                      <c:pt idx="0">
                        <c:v>90代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（発症日）'!$B$6:$D$327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'年齢群別流行曲線 （発症日）'!$O$6:$O$327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1</c:v>
                      </c:pt>
                      <c:pt idx="295">
                        <c:v>6</c:v>
                      </c:pt>
                      <c:pt idx="296">
                        <c:v>0</c:v>
                      </c:pt>
                      <c:pt idx="297">
                        <c:v>1</c:v>
                      </c:pt>
                      <c:pt idx="298">
                        <c:v>2</c:v>
                      </c:pt>
                      <c:pt idx="299">
                        <c:v>1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1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1</c:v>
                      </c:pt>
                      <c:pt idx="311">
                        <c:v>0</c:v>
                      </c:pt>
                      <c:pt idx="312">
                        <c:v>3</c:v>
                      </c:pt>
                      <c:pt idx="313">
                        <c:v>2</c:v>
                      </c:pt>
                      <c:pt idx="314">
                        <c:v>3</c:v>
                      </c:pt>
                      <c:pt idx="315">
                        <c:v>1</c:v>
                      </c:pt>
                      <c:pt idx="316">
                        <c:v>0</c:v>
                      </c:pt>
                      <c:pt idx="317">
                        <c:v>2</c:v>
                      </c:pt>
                      <c:pt idx="318">
                        <c:v>2</c:v>
                      </c:pt>
                      <c:pt idx="319">
                        <c:v>1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24A-4273-A029-D9757A0EDF80}"/>
                  </c:ext>
                </c:extLst>
              </c15:ser>
            </c15:filteredBarSeries>
          </c:ext>
        </c:extLst>
      </c:barChart>
      <c:catAx>
        <c:axId val="397191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206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709302655"/>
        <c:crosses val="autoZero"/>
        <c:auto val="1"/>
        <c:lblAlgn val="ctr"/>
        <c:lblOffset val="100"/>
        <c:noMultiLvlLbl val="0"/>
      </c:catAx>
      <c:valAx>
        <c:axId val="1709302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206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39719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9454826133836614E-2"/>
          <c:y val="0.11896805284533389"/>
          <c:w val="0.2659942458916098"/>
          <c:h val="3.62307567967189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206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rgbClr val="002060"/>
          </a:solidFill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'探知契機別流行曲線（発症日）'!$A$3</c:f>
          <c:strCache>
            <c:ptCount val="1"/>
            <c:pt idx="0">
              <c:v>XYZ保健所管内におけるCOVID-19患者発生状況（探知契機別） 1月16日時点 N=385*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rgbClr val="00206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'探知契機別流行曲線（発症日）'!$F$6</c:f>
              <c:strCache>
                <c:ptCount val="1"/>
                <c:pt idx="0">
                  <c:v>積極的疫学調査</c:v>
                </c:pt>
              </c:strCache>
            </c:strRef>
          </c:tx>
          <c:spPr>
            <a:solidFill>
              <a:schemeClr val="accent2"/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'探知契機別流行曲線（発症日）'!$B$7:$D$328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'探知契機別流行曲線（発症日）'!$F$7:$F$328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2</c:v>
                </c:pt>
                <c:pt idx="286">
                  <c:v>2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2</c:v>
                </c:pt>
                <c:pt idx="291">
                  <c:v>0</c:v>
                </c:pt>
                <c:pt idx="292">
                  <c:v>0</c:v>
                </c:pt>
                <c:pt idx="293">
                  <c:v>4</c:v>
                </c:pt>
                <c:pt idx="294">
                  <c:v>5</c:v>
                </c:pt>
                <c:pt idx="295">
                  <c:v>9</c:v>
                </c:pt>
                <c:pt idx="296">
                  <c:v>3</c:v>
                </c:pt>
                <c:pt idx="297">
                  <c:v>4</c:v>
                </c:pt>
                <c:pt idx="298">
                  <c:v>10</c:v>
                </c:pt>
                <c:pt idx="299">
                  <c:v>8</c:v>
                </c:pt>
                <c:pt idx="300">
                  <c:v>4</c:v>
                </c:pt>
                <c:pt idx="301">
                  <c:v>5</c:v>
                </c:pt>
                <c:pt idx="302">
                  <c:v>4</c:v>
                </c:pt>
                <c:pt idx="303">
                  <c:v>4</c:v>
                </c:pt>
                <c:pt idx="304">
                  <c:v>3</c:v>
                </c:pt>
                <c:pt idx="305">
                  <c:v>5</c:v>
                </c:pt>
                <c:pt idx="306">
                  <c:v>7</c:v>
                </c:pt>
                <c:pt idx="307">
                  <c:v>15</c:v>
                </c:pt>
                <c:pt idx="308">
                  <c:v>17</c:v>
                </c:pt>
                <c:pt idx="309">
                  <c:v>6</c:v>
                </c:pt>
                <c:pt idx="310">
                  <c:v>22</c:v>
                </c:pt>
                <c:pt idx="311">
                  <c:v>11</c:v>
                </c:pt>
                <c:pt idx="312">
                  <c:v>21</c:v>
                </c:pt>
                <c:pt idx="313">
                  <c:v>30</c:v>
                </c:pt>
                <c:pt idx="314">
                  <c:v>30</c:v>
                </c:pt>
                <c:pt idx="315">
                  <c:v>15</c:v>
                </c:pt>
                <c:pt idx="316">
                  <c:v>18</c:v>
                </c:pt>
                <c:pt idx="317">
                  <c:v>22</c:v>
                </c:pt>
                <c:pt idx="318">
                  <c:v>21</c:v>
                </c:pt>
                <c:pt idx="319">
                  <c:v>9</c:v>
                </c:pt>
                <c:pt idx="320">
                  <c:v>1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6-4CEF-87D7-378E80AF3E7D}"/>
            </c:ext>
          </c:extLst>
        </c:ser>
        <c:ser>
          <c:idx val="2"/>
          <c:order val="2"/>
          <c:tx>
            <c:strRef>
              <c:f>'探知契機別流行曲線（発症日）'!$G$6</c:f>
              <c:strCache>
                <c:ptCount val="1"/>
                <c:pt idx="0">
                  <c:v>医療機関受診等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'探知契機別流行曲線（発症日）'!$B$7:$D$328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'探知契機別流行曲線（発症日）'!$G$7:$G$328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3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1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2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2</c:v>
                </c:pt>
                <c:pt idx="283">
                  <c:v>1</c:v>
                </c:pt>
                <c:pt idx="284">
                  <c:v>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0</c:v>
                </c:pt>
                <c:pt idx="290">
                  <c:v>1</c:v>
                </c:pt>
                <c:pt idx="291">
                  <c:v>3</c:v>
                </c:pt>
                <c:pt idx="292">
                  <c:v>0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0</c:v>
                </c:pt>
                <c:pt idx="297">
                  <c:v>1</c:v>
                </c:pt>
                <c:pt idx="298">
                  <c:v>1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0</c:v>
                </c:pt>
                <c:pt idx="306">
                  <c:v>2</c:v>
                </c:pt>
                <c:pt idx="307">
                  <c:v>0</c:v>
                </c:pt>
                <c:pt idx="308">
                  <c:v>1</c:v>
                </c:pt>
                <c:pt idx="309">
                  <c:v>2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0</c:v>
                </c:pt>
                <c:pt idx="315">
                  <c:v>1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C6-4CEF-87D7-378E80AF3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100"/>
        <c:axId val="397191183"/>
        <c:axId val="17093026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'探知契機別流行曲線（発症日）'!$E$6</c15:sqref>
                        </c15:formulaRef>
                      </c:ext>
                    </c:extLst>
                    <c:strCache>
                      <c:ptCount val="1"/>
                      <c:pt idx="0">
                        <c:v>発症日*</c:v>
                      </c:pt>
                    </c:strCache>
                  </c:strRef>
                </c:tx>
                <c:spPr>
                  <a:solidFill>
                    <a:srgbClr val="C00000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'探知契機別流行曲線（発症日）'!$B$7:$D$328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'探知契機別流行曲線（発症日）'!$E$7:$E$328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1</c:v>
                      </c:pt>
                      <c:pt idx="28">
                        <c:v>1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1</c:v>
                      </c:pt>
                      <c:pt idx="37">
                        <c:v>0</c:v>
                      </c:pt>
                      <c:pt idx="38">
                        <c:v>1</c:v>
                      </c:pt>
                      <c:pt idx="39">
                        <c:v>0</c:v>
                      </c:pt>
                      <c:pt idx="40">
                        <c:v>1</c:v>
                      </c:pt>
                      <c:pt idx="41">
                        <c:v>1</c:v>
                      </c:pt>
                      <c:pt idx="42">
                        <c:v>0</c:v>
                      </c:pt>
                      <c:pt idx="43">
                        <c:v>1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1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2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1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3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1</c:v>
                      </c:pt>
                      <c:pt idx="213">
                        <c:v>0</c:v>
                      </c:pt>
                      <c:pt idx="214">
                        <c:v>1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1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1</c:v>
                      </c:pt>
                      <c:pt idx="236">
                        <c:v>0</c:v>
                      </c:pt>
                      <c:pt idx="237">
                        <c:v>1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1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1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1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1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2</c:v>
                      </c:pt>
                      <c:pt idx="266">
                        <c:v>1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1</c:v>
                      </c:pt>
                      <c:pt idx="270">
                        <c:v>1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2</c:v>
                      </c:pt>
                      <c:pt idx="279">
                        <c:v>0</c:v>
                      </c:pt>
                      <c:pt idx="280">
                        <c:v>1</c:v>
                      </c:pt>
                      <c:pt idx="281">
                        <c:v>0</c:v>
                      </c:pt>
                      <c:pt idx="282">
                        <c:v>2</c:v>
                      </c:pt>
                      <c:pt idx="283">
                        <c:v>1</c:v>
                      </c:pt>
                      <c:pt idx="284">
                        <c:v>2</c:v>
                      </c:pt>
                      <c:pt idx="285">
                        <c:v>2</c:v>
                      </c:pt>
                      <c:pt idx="286">
                        <c:v>2</c:v>
                      </c:pt>
                      <c:pt idx="287">
                        <c:v>0</c:v>
                      </c:pt>
                      <c:pt idx="288">
                        <c:v>1</c:v>
                      </c:pt>
                      <c:pt idx="289">
                        <c:v>1</c:v>
                      </c:pt>
                      <c:pt idx="290">
                        <c:v>3</c:v>
                      </c:pt>
                      <c:pt idx="291">
                        <c:v>3</c:v>
                      </c:pt>
                      <c:pt idx="292">
                        <c:v>0</c:v>
                      </c:pt>
                      <c:pt idx="293">
                        <c:v>5</c:v>
                      </c:pt>
                      <c:pt idx="294">
                        <c:v>6</c:v>
                      </c:pt>
                      <c:pt idx="295">
                        <c:v>10</c:v>
                      </c:pt>
                      <c:pt idx="296">
                        <c:v>3</c:v>
                      </c:pt>
                      <c:pt idx="297">
                        <c:v>5</c:v>
                      </c:pt>
                      <c:pt idx="298">
                        <c:v>11</c:v>
                      </c:pt>
                      <c:pt idx="299">
                        <c:v>8</c:v>
                      </c:pt>
                      <c:pt idx="300">
                        <c:v>5</c:v>
                      </c:pt>
                      <c:pt idx="301">
                        <c:v>5</c:v>
                      </c:pt>
                      <c:pt idx="302">
                        <c:v>6</c:v>
                      </c:pt>
                      <c:pt idx="303">
                        <c:v>6</c:v>
                      </c:pt>
                      <c:pt idx="304">
                        <c:v>5</c:v>
                      </c:pt>
                      <c:pt idx="305">
                        <c:v>5</c:v>
                      </c:pt>
                      <c:pt idx="306">
                        <c:v>9</c:v>
                      </c:pt>
                      <c:pt idx="307">
                        <c:v>15</c:v>
                      </c:pt>
                      <c:pt idx="308">
                        <c:v>18</c:v>
                      </c:pt>
                      <c:pt idx="309">
                        <c:v>8</c:v>
                      </c:pt>
                      <c:pt idx="310">
                        <c:v>23</c:v>
                      </c:pt>
                      <c:pt idx="311">
                        <c:v>12</c:v>
                      </c:pt>
                      <c:pt idx="312">
                        <c:v>22</c:v>
                      </c:pt>
                      <c:pt idx="313">
                        <c:v>31</c:v>
                      </c:pt>
                      <c:pt idx="314">
                        <c:v>30</c:v>
                      </c:pt>
                      <c:pt idx="315">
                        <c:v>16</c:v>
                      </c:pt>
                      <c:pt idx="316">
                        <c:v>18</c:v>
                      </c:pt>
                      <c:pt idx="317">
                        <c:v>22</c:v>
                      </c:pt>
                      <c:pt idx="318">
                        <c:v>21</c:v>
                      </c:pt>
                      <c:pt idx="319">
                        <c:v>9</c:v>
                      </c:pt>
                      <c:pt idx="320">
                        <c:v>1</c:v>
                      </c:pt>
                      <c:pt idx="32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C-B9C6-4CEF-87D7-378E80AF3E7D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'探知契機別流行曲線（発症日）'!$H$6</c15:sqref>
                        </c15:formulaRef>
                      </c:ext>
                    </c:extLst>
                    <c:strCache>
                      <c:ptCount val="1"/>
                      <c:pt idx="0">
                        <c:v>列1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'探知契機別流行曲線（発症日）'!$H$7:$H$328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9C6-4CEF-87D7-378E80AF3E7D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'探知契機別流行曲線（発症日）'!$I$6</c15:sqref>
                        </c15:formulaRef>
                      </c:ext>
                    </c:extLst>
                    <c:strCache>
                      <c:ptCount val="1"/>
                      <c:pt idx="0">
                        <c:v>列2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'探知契機別流行曲線（発症日）'!$I$7:$I$328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9C6-4CEF-87D7-378E80AF3E7D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'探知契機別流行曲線（発症日）'!$J$6</c15:sqref>
                        </c15:formulaRef>
                      </c:ext>
                    </c:extLst>
                    <c:strCache>
                      <c:ptCount val="1"/>
                      <c:pt idx="0">
                        <c:v>列3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'探知契機別流行曲線（発症日）'!$J$7:$J$328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9C6-4CEF-87D7-378E80AF3E7D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'探知契機別流行曲線（発症日）'!$K$6</c15:sqref>
                        </c15:formulaRef>
                      </c:ext>
                    </c:extLst>
                    <c:strCache>
                      <c:ptCount val="1"/>
                      <c:pt idx="0">
                        <c:v>列4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'探知契機別流行曲線（発症日）'!$K$7:$K$328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9C6-4CEF-87D7-378E80AF3E7D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'探知契機別流行曲線（発症日）'!$L$6</c15:sqref>
                        </c15:formulaRef>
                      </c:ext>
                    </c:extLst>
                    <c:strCache>
                      <c:ptCount val="1"/>
                      <c:pt idx="0">
                        <c:v>列5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'探知契機別流行曲線（発症日）'!$L$7:$L$328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9C6-4CEF-87D7-378E80AF3E7D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'探知契機別流行曲線（発症日）'!$M$6</c15:sqref>
                        </c15:formulaRef>
                      </c:ext>
                    </c:extLst>
                    <c:strCache>
                      <c:ptCount val="1"/>
                      <c:pt idx="0">
                        <c:v>列6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'探知契機別流行曲線（発症日）'!$M$7:$M$328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9C6-4CEF-87D7-378E80AF3E7D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'探知契機別流行曲線（発症日）'!$N$6</c15:sqref>
                        </c15:formulaRef>
                      </c:ext>
                    </c:extLst>
                    <c:strCache>
                      <c:ptCount val="1"/>
                      <c:pt idx="0">
                        <c:v>列7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'探知契機別流行曲線（発症日）'!$N$7:$N$328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9C6-4CEF-87D7-378E80AF3E7D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'探知契機別流行曲線（発症日）'!$O$6</c15:sqref>
                        </c15:formulaRef>
                      </c:ext>
                    </c:extLst>
                    <c:strCache>
                      <c:ptCount val="1"/>
                      <c:pt idx="0">
                        <c:v>列8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'探知契機別流行曲線（発症日）'!$O$7:$O$328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9C6-4CEF-87D7-378E80AF3E7D}"/>
                  </c:ext>
                </c:extLst>
              </c15:ser>
            </c15:filteredBarSeries>
          </c:ext>
        </c:extLst>
      </c:barChart>
      <c:catAx>
        <c:axId val="397191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206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709302655"/>
        <c:crosses val="autoZero"/>
        <c:auto val="1"/>
        <c:lblAlgn val="ctr"/>
        <c:lblOffset val="100"/>
        <c:noMultiLvlLbl val="0"/>
      </c:catAx>
      <c:valAx>
        <c:axId val="1709302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206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39719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8261146577564042E-2"/>
          <c:y val="7.4483258321884099E-2"/>
          <c:w val="0.1796418623263053"/>
          <c:h val="0.10148888121992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206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rgbClr val="002060"/>
          </a:solidFill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'疫学リンクの有無別流行曲線（発症日）'!$A$3</c:f>
          <c:strCache>
            <c:ptCount val="1"/>
            <c:pt idx="0">
              <c:v>XYZ保健所管内におけるCOVID-19患者発生状況（疫学的リンク別） 1月16日時点 N=385*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rgbClr val="00206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tx>
            <c:strRef>
              <c:f>'疫学リンクの有無別流行曲線（発症日）'!$F$6</c:f>
              <c:strCache>
                <c:ptCount val="1"/>
                <c:pt idx="0">
                  <c:v>疫学的リンクあり</c:v>
                </c:pt>
              </c:strCache>
            </c:strRef>
          </c:tx>
          <c:spPr>
            <a:solidFill>
              <a:srgbClr val="C00000"/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'疫学リンクの有無別流行曲線（発症日）'!$B$7:$D$328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'疫学リンクの有無別流行曲線（発症日）'!$F$7:$F$328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</c:v>
                </c:pt>
                <c:pt idx="270">
                  <c:v>1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2</c:v>
                </c:pt>
                <c:pt idx="287">
                  <c:v>0</c:v>
                </c:pt>
                <c:pt idx="288">
                  <c:v>0</c:v>
                </c:pt>
                <c:pt idx="289">
                  <c:v>1</c:v>
                </c:pt>
                <c:pt idx="290">
                  <c:v>3</c:v>
                </c:pt>
                <c:pt idx="291">
                  <c:v>3</c:v>
                </c:pt>
                <c:pt idx="292">
                  <c:v>0</c:v>
                </c:pt>
                <c:pt idx="293">
                  <c:v>5</c:v>
                </c:pt>
                <c:pt idx="294">
                  <c:v>5</c:v>
                </c:pt>
                <c:pt idx="295">
                  <c:v>9</c:v>
                </c:pt>
                <c:pt idx="296">
                  <c:v>3</c:v>
                </c:pt>
                <c:pt idx="297">
                  <c:v>5</c:v>
                </c:pt>
                <c:pt idx="298">
                  <c:v>10</c:v>
                </c:pt>
                <c:pt idx="299">
                  <c:v>8</c:v>
                </c:pt>
                <c:pt idx="300">
                  <c:v>4</c:v>
                </c:pt>
                <c:pt idx="301">
                  <c:v>5</c:v>
                </c:pt>
                <c:pt idx="302">
                  <c:v>4</c:v>
                </c:pt>
                <c:pt idx="303">
                  <c:v>4</c:v>
                </c:pt>
                <c:pt idx="304">
                  <c:v>3</c:v>
                </c:pt>
                <c:pt idx="305">
                  <c:v>5</c:v>
                </c:pt>
                <c:pt idx="306">
                  <c:v>8</c:v>
                </c:pt>
                <c:pt idx="307">
                  <c:v>15</c:v>
                </c:pt>
                <c:pt idx="308">
                  <c:v>17</c:v>
                </c:pt>
                <c:pt idx="309">
                  <c:v>6</c:v>
                </c:pt>
                <c:pt idx="310">
                  <c:v>23</c:v>
                </c:pt>
                <c:pt idx="311">
                  <c:v>11</c:v>
                </c:pt>
                <c:pt idx="312">
                  <c:v>21</c:v>
                </c:pt>
                <c:pt idx="313">
                  <c:v>30</c:v>
                </c:pt>
                <c:pt idx="314">
                  <c:v>30</c:v>
                </c:pt>
                <c:pt idx="315">
                  <c:v>16</c:v>
                </c:pt>
                <c:pt idx="316">
                  <c:v>18</c:v>
                </c:pt>
                <c:pt idx="317">
                  <c:v>22</c:v>
                </c:pt>
                <c:pt idx="318">
                  <c:v>21</c:v>
                </c:pt>
                <c:pt idx="319">
                  <c:v>9</c:v>
                </c:pt>
                <c:pt idx="320">
                  <c:v>1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8C-4841-8032-5BCD5793596C}"/>
            </c:ext>
          </c:extLst>
        </c:ser>
        <c:ser>
          <c:idx val="2"/>
          <c:order val="2"/>
          <c:tx>
            <c:strRef>
              <c:f>'疫学リンクの有無別流行曲線（発症日）'!$G$6</c:f>
              <c:strCache>
                <c:ptCount val="1"/>
                <c:pt idx="0">
                  <c:v>疫学的リンク不明</c:v>
                </c:pt>
              </c:strCache>
            </c:strRef>
          </c:tx>
          <c:spPr>
            <a:solidFill>
              <a:schemeClr val="accent3"/>
            </a:solidFill>
            <a:ln w="6350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cat>
            <c:multiLvlStrRef>
              <c:f>'疫学リンクの有無別流行曲線（発症日）'!$B$7:$D$328</c:f>
              <c:multiLvlStrCache>
                <c:ptCount val="322"/>
                <c:lvl>
                  <c:pt idx="0">
                    <c:v>1日</c:v>
                  </c:pt>
                  <c:pt idx="1">
                    <c:v>2日</c:v>
                  </c:pt>
                  <c:pt idx="2">
                    <c:v>3日</c:v>
                  </c:pt>
                  <c:pt idx="3">
                    <c:v>4日</c:v>
                  </c:pt>
                  <c:pt idx="4">
                    <c:v>5日</c:v>
                  </c:pt>
                  <c:pt idx="5">
                    <c:v>6日</c:v>
                  </c:pt>
                  <c:pt idx="6">
                    <c:v>7日</c:v>
                  </c:pt>
                  <c:pt idx="7">
                    <c:v>8日</c:v>
                  </c:pt>
                  <c:pt idx="8">
                    <c:v>9日</c:v>
                  </c:pt>
                  <c:pt idx="9">
                    <c:v>10日</c:v>
                  </c:pt>
                  <c:pt idx="10">
                    <c:v>11日</c:v>
                  </c:pt>
                  <c:pt idx="11">
                    <c:v>12日</c:v>
                  </c:pt>
                  <c:pt idx="12">
                    <c:v>13日</c:v>
                  </c:pt>
                  <c:pt idx="13">
                    <c:v>14日</c:v>
                  </c:pt>
                  <c:pt idx="14">
                    <c:v>15日</c:v>
                  </c:pt>
                  <c:pt idx="15">
                    <c:v>16日</c:v>
                  </c:pt>
                  <c:pt idx="16">
                    <c:v>17日</c:v>
                  </c:pt>
                  <c:pt idx="17">
                    <c:v>18日</c:v>
                  </c:pt>
                  <c:pt idx="18">
                    <c:v>19日</c:v>
                  </c:pt>
                  <c:pt idx="19">
                    <c:v>20日</c:v>
                  </c:pt>
                  <c:pt idx="20">
                    <c:v>21日</c:v>
                  </c:pt>
                  <c:pt idx="21">
                    <c:v>22日</c:v>
                  </c:pt>
                  <c:pt idx="22">
                    <c:v>23日</c:v>
                  </c:pt>
                  <c:pt idx="23">
                    <c:v>24日</c:v>
                  </c:pt>
                  <c:pt idx="24">
                    <c:v>25日</c:v>
                  </c:pt>
                  <c:pt idx="25">
                    <c:v>26日</c:v>
                  </c:pt>
                  <c:pt idx="26">
                    <c:v>27日</c:v>
                  </c:pt>
                  <c:pt idx="27">
                    <c:v>28日</c:v>
                  </c:pt>
                  <c:pt idx="28">
                    <c:v>29日</c:v>
                  </c:pt>
                  <c:pt idx="29">
                    <c:v>30日</c:v>
                  </c:pt>
                  <c:pt idx="30">
                    <c:v>31日</c:v>
                  </c:pt>
                  <c:pt idx="31">
                    <c:v>1日</c:v>
                  </c:pt>
                  <c:pt idx="32">
                    <c:v>2日</c:v>
                  </c:pt>
                  <c:pt idx="33">
                    <c:v>3日</c:v>
                  </c:pt>
                  <c:pt idx="34">
                    <c:v>4日</c:v>
                  </c:pt>
                  <c:pt idx="35">
                    <c:v>5日</c:v>
                  </c:pt>
                  <c:pt idx="36">
                    <c:v>6日</c:v>
                  </c:pt>
                  <c:pt idx="37">
                    <c:v>7日</c:v>
                  </c:pt>
                  <c:pt idx="38">
                    <c:v>8日</c:v>
                  </c:pt>
                  <c:pt idx="39">
                    <c:v>9日</c:v>
                  </c:pt>
                  <c:pt idx="40">
                    <c:v>10日</c:v>
                  </c:pt>
                  <c:pt idx="41">
                    <c:v>11日</c:v>
                  </c:pt>
                  <c:pt idx="42">
                    <c:v>12日</c:v>
                  </c:pt>
                  <c:pt idx="43">
                    <c:v>13日</c:v>
                  </c:pt>
                  <c:pt idx="44">
                    <c:v>14日</c:v>
                  </c:pt>
                  <c:pt idx="45">
                    <c:v>15日</c:v>
                  </c:pt>
                  <c:pt idx="46">
                    <c:v>16日</c:v>
                  </c:pt>
                  <c:pt idx="47">
                    <c:v>17日</c:v>
                  </c:pt>
                  <c:pt idx="48">
                    <c:v>18日</c:v>
                  </c:pt>
                  <c:pt idx="49">
                    <c:v>19日</c:v>
                  </c:pt>
                  <c:pt idx="50">
                    <c:v>20日</c:v>
                  </c:pt>
                  <c:pt idx="51">
                    <c:v>21日</c:v>
                  </c:pt>
                  <c:pt idx="52">
                    <c:v>22日</c:v>
                  </c:pt>
                  <c:pt idx="53">
                    <c:v>23日</c:v>
                  </c:pt>
                  <c:pt idx="54">
                    <c:v>24日</c:v>
                  </c:pt>
                  <c:pt idx="55">
                    <c:v>25日</c:v>
                  </c:pt>
                  <c:pt idx="56">
                    <c:v>26日</c:v>
                  </c:pt>
                  <c:pt idx="57">
                    <c:v>27日</c:v>
                  </c:pt>
                  <c:pt idx="58">
                    <c:v>28日</c:v>
                  </c:pt>
                  <c:pt idx="59">
                    <c:v>29日</c:v>
                  </c:pt>
                  <c:pt idx="60">
                    <c:v>30日</c:v>
                  </c:pt>
                  <c:pt idx="61">
                    <c:v>1日</c:v>
                  </c:pt>
                  <c:pt idx="62">
                    <c:v>2日</c:v>
                  </c:pt>
                  <c:pt idx="63">
                    <c:v>3日</c:v>
                  </c:pt>
                  <c:pt idx="64">
                    <c:v>4日</c:v>
                  </c:pt>
                  <c:pt idx="65">
                    <c:v>5日</c:v>
                  </c:pt>
                  <c:pt idx="66">
                    <c:v>6日</c:v>
                  </c:pt>
                  <c:pt idx="67">
                    <c:v>7日</c:v>
                  </c:pt>
                  <c:pt idx="68">
                    <c:v>8日</c:v>
                  </c:pt>
                  <c:pt idx="69">
                    <c:v>9日</c:v>
                  </c:pt>
                  <c:pt idx="70">
                    <c:v>10日</c:v>
                  </c:pt>
                  <c:pt idx="71">
                    <c:v>11日</c:v>
                  </c:pt>
                  <c:pt idx="72">
                    <c:v>12日</c:v>
                  </c:pt>
                  <c:pt idx="73">
                    <c:v>13日</c:v>
                  </c:pt>
                  <c:pt idx="74">
                    <c:v>14日</c:v>
                  </c:pt>
                  <c:pt idx="75">
                    <c:v>15日</c:v>
                  </c:pt>
                  <c:pt idx="76">
                    <c:v>16日</c:v>
                  </c:pt>
                  <c:pt idx="77">
                    <c:v>17日</c:v>
                  </c:pt>
                  <c:pt idx="78">
                    <c:v>18日</c:v>
                  </c:pt>
                  <c:pt idx="79">
                    <c:v>19日</c:v>
                  </c:pt>
                  <c:pt idx="80">
                    <c:v>20日</c:v>
                  </c:pt>
                  <c:pt idx="81">
                    <c:v>21日</c:v>
                  </c:pt>
                  <c:pt idx="82">
                    <c:v>22日</c:v>
                  </c:pt>
                  <c:pt idx="83">
                    <c:v>23日</c:v>
                  </c:pt>
                  <c:pt idx="84">
                    <c:v>24日</c:v>
                  </c:pt>
                  <c:pt idx="85">
                    <c:v>25日</c:v>
                  </c:pt>
                  <c:pt idx="86">
                    <c:v>26日</c:v>
                  </c:pt>
                  <c:pt idx="87">
                    <c:v>27日</c:v>
                  </c:pt>
                  <c:pt idx="88">
                    <c:v>28日</c:v>
                  </c:pt>
                  <c:pt idx="89">
                    <c:v>29日</c:v>
                  </c:pt>
                  <c:pt idx="90">
                    <c:v>30日</c:v>
                  </c:pt>
                  <c:pt idx="91">
                    <c:v>31日</c:v>
                  </c:pt>
                  <c:pt idx="92">
                    <c:v>1日</c:v>
                  </c:pt>
                  <c:pt idx="93">
                    <c:v>2日</c:v>
                  </c:pt>
                  <c:pt idx="94">
                    <c:v>3日</c:v>
                  </c:pt>
                  <c:pt idx="95">
                    <c:v>4日</c:v>
                  </c:pt>
                  <c:pt idx="96">
                    <c:v>5日</c:v>
                  </c:pt>
                  <c:pt idx="97">
                    <c:v>6日</c:v>
                  </c:pt>
                  <c:pt idx="98">
                    <c:v>7日</c:v>
                  </c:pt>
                  <c:pt idx="99">
                    <c:v>8日</c:v>
                  </c:pt>
                  <c:pt idx="100">
                    <c:v>9日</c:v>
                  </c:pt>
                  <c:pt idx="101">
                    <c:v>10日</c:v>
                  </c:pt>
                  <c:pt idx="102">
                    <c:v>11日</c:v>
                  </c:pt>
                  <c:pt idx="103">
                    <c:v>12日</c:v>
                  </c:pt>
                  <c:pt idx="104">
                    <c:v>13日</c:v>
                  </c:pt>
                  <c:pt idx="105">
                    <c:v>14日</c:v>
                  </c:pt>
                  <c:pt idx="106">
                    <c:v>15日</c:v>
                  </c:pt>
                  <c:pt idx="107">
                    <c:v>16日</c:v>
                  </c:pt>
                  <c:pt idx="108">
                    <c:v>17日</c:v>
                  </c:pt>
                  <c:pt idx="109">
                    <c:v>18日</c:v>
                  </c:pt>
                  <c:pt idx="110">
                    <c:v>19日</c:v>
                  </c:pt>
                  <c:pt idx="111">
                    <c:v>20日</c:v>
                  </c:pt>
                  <c:pt idx="112">
                    <c:v>21日</c:v>
                  </c:pt>
                  <c:pt idx="113">
                    <c:v>22日</c:v>
                  </c:pt>
                  <c:pt idx="114">
                    <c:v>23日</c:v>
                  </c:pt>
                  <c:pt idx="115">
                    <c:v>24日</c:v>
                  </c:pt>
                  <c:pt idx="116">
                    <c:v>25日</c:v>
                  </c:pt>
                  <c:pt idx="117">
                    <c:v>26日</c:v>
                  </c:pt>
                  <c:pt idx="118">
                    <c:v>27日</c:v>
                  </c:pt>
                  <c:pt idx="119">
                    <c:v>28日</c:v>
                  </c:pt>
                  <c:pt idx="120">
                    <c:v>29日</c:v>
                  </c:pt>
                  <c:pt idx="121">
                    <c:v>30日</c:v>
                  </c:pt>
                  <c:pt idx="122">
                    <c:v>1日</c:v>
                  </c:pt>
                  <c:pt idx="123">
                    <c:v>2日</c:v>
                  </c:pt>
                  <c:pt idx="124">
                    <c:v>3日</c:v>
                  </c:pt>
                  <c:pt idx="125">
                    <c:v>4日</c:v>
                  </c:pt>
                  <c:pt idx="126">
                    <c:v>5日</c:v>
                  </c:pt>
                  <c:pt idx="127">
                    <c:v>6日</c:v>
                  </c:pt>
                  <c:pt idx="128">
                    <c:v>7日</c:v>
                  </c:pt>
                  <c:pt idx="129">
                    <c:v>8日</c:v>
                  </c:pt>
                  <c:pt idx="130">
                    <c:v>9日</c:v>
                  </c:pt>
                  <c:pt idx="131">
                    <c:v>10日</c:v>
                  </c:pt>
                  <c:pt idx="132">
                    <c:v>11日</c:v>
                  </c:pt>
                  <c:pt idx="133">
                    <c:v>12日</c:v>
                  </c:pt>
                  <c:pt idx="134">
                    <c:v>13日</c:v>
                  </c:pt>
                  <c:pt idx="135">
                    <c:v>14日</c:v>
                  </c:pt>
                  <c:pt idx="136">
                    <c:v>15日</c:v>
                  </c:pt>
                  <c:pt idx="137">
                    <c:v>16日</c:v>
                  </c:pt>
                  <c:pt idx="138">
                    <c:v>17日</c:v>
                  </c:pt>
                  <c:pt idx="139">
                    <c:v>18日</c:v>
                  </c:pt>
                  <c:pt idx="140">
                    <c:v>19日</c:v>
                  </c:pt>
                  <c:pt idx="141">
                    <c:v>20日</c:v>
                  </c:pt>
                  <c:pt idx="142">
                    <c:v>21日</c:v>
                  </c:pt>
                  <c:pt idx="143">
                    <c:v>22日</c:v>
                  </c:pt>
                  <c:pt idx="144">
                    <c:v>23日</c:v>
                  </c:pt>
                  <c:pt idx="145">
                    <c:v>24日</c:v>
                  </c:pt>
                  <c:pt idx="146">
                    <c:v>25日</c:v>
                  </c:pt>
                  <c:pt idx="147">
                    <c:v>26日</c:v>
                  </c:pt>
                  <c:pt idx="148">
                    <c:v>27日</c:v>
                  </c:pt>
                  <c:pt idx="149">
                    <c:v>28日</c:v>
                  </c:pt>
                  <c:pt idx="150">
                    <c:v>29日</c:v>
                  </c:pt>
                  <c:pt idx="151">
                    <c:v>30日</c:v>
                  </c:pt>
                  <c:pt idx="152">
                    <c:v>31日</c:v>
                  </c:pt>
                  <c:pt idx="153">
                    <c:v>1日</c:v>
                  </c:pt>
                  <c:pt idx="154">
                    <c:v>2日</c:v>
                  </c:pt>
                  <c:pt idx="155">
                    <c:v>3日</c:v>
                  </c:pt>
                  <c:pt idx="156">
                    <c:v>4日</c:v>
                  </c:pt>
                  <c:pt idx="157">
                    <c:v>5日</c:v>
                  </c:pt>
                  <c:pt idx="158">
                    <c:v>6日</c:v>
                  </c:pt>
                  <c:pt idx="159">
                    <c:v>7日</c:v>
                  </c:pt>
                  <c:pt idx="160">
                    <c:v>8日</c:v>
                  </c:pt>
                  <c:pt idx="161">
                    <c:v>9日</c:v>
                  </c:pt>
                  <c:pt idx="162">
                    <c:v>10日</c:v>
                  </c:pt>
                  <c:pt idx="163">
                    <c:v>11日</c:v>
                  </c:pt>
                  <c:pt idx="164">
                    <c:v>12日</c:v>
                  </c:pt>
                  <c:pt idx="165">
                    <c:v>13日</c:v>
                  </c:pt>
                  <c:pt idx="166">
                    <c:v>14日</c:v>
                  </c:pt>
                  <c:pt idx="167">
                    <c:v>15日</c:v>
                  </c:pt>
                  <c:pt idx="168">
                    <c:v>16日</c:v>
                  </c:pt>
                  <c:pt idx="169">
                    <c:v>17日</c:v>
                  </c:pt>
                  <c:pt idx="170">
                    <c:v>18日</c:v>
                  </c:pt>
                  <c:pt idx="171">
                    <c:v>19日</c:v>
                  </c:pt>
                  <c:pt idx="172">
                    <c:v>20日</c:v>
                  </c:pt>
                  <c:pt idx="173">
                    <c:v>21日</c:v>
                  </c:pt>
                  <c:pt idx="174">
                    <c:v>22日</c:v>
                  </c:pt>
                  <c:pt idx="175">
                    <c:v>23日</c:v>
                  </c:pt>
                  <c:pt idx="176">
                    <c:v>24日</c:v>
                  </c:pt>
                  <c:pt idx="177">
                    <c:v>25日</c:v>
                  </c:pt>
                  <c:pt idx="178">
                    <c:v>26日</c:v>
                  </c:pt>
                  <c:pt idx="179">
                    <c:v>27日</c:v>
                  </c:pt>
                  <c:pt idx="180">
                    <c:v>28日</c:v>
                  </c:pt>
                  <c:pt idx="181">
                    <c:v>29日</c:v>
                  </c:pt>
                  <c:pt idx="182">
                    <c:v>30日</c:v>
                  </c:pt>
                  <c:pt idx="183">
                    <c:v>31日</c:v>
                  </c:pt>
                  <c:pt idx="184">
                    <c:v>1日</c:v>
                  </c:pt>
                  <c:pt idx="185">
                    <c:v>2日</c:v>
                  </c:pt>
                  <c:pt idx="186">
                    <c:v>3日</c:v>
                  </c:pt>
                  <c:pt idx="187">
                    <c:v>4日</c:v>
                  </c:pt>
                  <c:pt idx="188">
                    <c:v>5日</c:v>
                  </c:pt>
                  <c:pt idx="189">
                    <c:v>6日</c:v>
                  </c:pt>
                  <c:pt idx="190">
                    <c:v>7日</c:v>
                  </c:pt>
                  <c:pt idx="191">
                    <c:v>8日</c:v>
                  </c:pt>
                  <c:pt idx="192">
                    <c:v>9日</c:v>
                  </c:pt>
                  <c:pt idx="193">
                    <c:v>10日</c:v>
                  </c:pt>
                  <c:pt idx="194">
                    <c:v>11日</c:v>
                  </c:pt>
                  <c:pt idx="195">
                    <c:v>12日</c:v>
                  </c:pt>
                  <c:pt idx="196">
                    <c:v>13日</c:v>
                  </c:pt>
                  <c:pt idx="197">
                    <c:v>14日</c:v>
                  </c:pt>
                  <c:pt idx="198">
                    <c:v>15日</c:v>
                  </c:pt>
                  <c:pt idx="199">
                    <c:v>16日</c:v>
                  </c:pt>
                  <c:pt idx="200">
                    <c:v>17日</c:v>
                  </c:pt>
                  <c:pt idx="201">
                    <c:v>18日</c:v>
                  </c:pt>
                  <c:pt idx="202">
                    <c:v>19日</c:v>
                  </c:pt>
                  <c:pt idx="203">
                    <c:v>20日</c:v>
                  </c:pt>
                  <c:pt idx="204">
                    <c:v>21日</c:v>
                  </c:pt>
                  <c:pt idx="205">
                    <c:v>22日</c:v>
                  </c:pt>
                  <c:pt idx="206">
                    <c:v>23日</c:v>
                  </c:pt>
                  <c:pt idx="207">
                    <c:v>24日</c:v>
                  </c:pt>
                  <c:pt idx="208">
                    <c:v>25日</c:v>
                  </c:pt>
                  <c:pt idx="209">
                    <c:v>26日</c:v>
                  </c:pt>
                  <c:pt idx="210">
                    <c:v>27日</c:v>
                  </c:pt>
                  <c:pt idx="211">
                    <c:v>28日</c:v>
                  </c:pt>
                  <c:pt idx="212">
                    <c:v>29日</c:v>
                  </c:pt>
                  <c:pt idx="213">
                    <c:v>30日</c:v>
                  </c:pt>
                  <c:pt idx="214">
                    <c:v>1日</c:v>
                  </c:pt>
                  <c:pt idx="215">
                    <c:v>2日</c:v>
                  </c:pt>
                  <c:pt idx="216">
                    <c:v>3日</c:v>
                  </c:pt>
                  <c:pt idx="217">
                    <c:v>4日</c:v>
                  </c:pt>
                  <c:pt idx="218">
                    <c:v>5日</c:v>
                  </c:pt>
                  <c:pt idx="219">
                    <c:v>6日</c:v>
                  </c:pt>
                  <c:pt idx="220">
                    <c:v>7日</c:v>
                  </c:pt>
                  <c:pt idx="221">
                    <c:v>8日</c:v>
                  </c:pt>
                  <c:pt idx="222">
                    <c:v>9日</c:v>
                  </c:pt>
                  <c:pt idx="223">
                    <c:v>10日</c:v>
                  </c:pt>
                  <c:pt idx="224">
                    <c:v>11日</c:v>
                  </c:pt>
                  <c:pt idx="225">
                    <c:v>12日</c:v>
                  </c:pt>
                  <c:pt idx="226">
                    <c:v>13日</c:v>
                  </c:pt>
                  <c:pt idx="227">
                    <c:v>14日</c:v>
                  </c:pt>
                  <c:pt idx="228">
                    <c:v>15日</c:v>
                  </c:pt>
                  <c:pt idx="229">
                    <c:v>16日</c:v>
                  </c:pt>
                  <c:pt idx="230">
                    <c:v>17日</c:v>
                  </c:pt>
                  <c:pt idx="231">
                    <c:v>18日</c:v>
                  </c:pt>
                  <c:pt idx="232">
                    <c:v>19日</c:v>
                  </c:pt>
                  <c:pt idx="233">
                    <c:v>20日</c:v>
                  </c:pt>
                  <c:pt idx="234">
                    <c:v>21日</c:v>
                  </c:pt>
                  <c:pt idx="235">
                    <c:v>22日</c:v>
                  </c:pt>
                  <c:pt idx="236">
                    <c:v>23日</c:v>
                  </c:pt>
                  <c:pt idx="237">
                    <c:v>24日</c:v>
                  </c:pt>
                  <c:pt idx="238">
                    <c:v>25日</c:v>
                  </c:pt>
                  <c:pt idx="239">
                    <c:v>26日</c:v>
                  </c:pt>
                  <c:pt idx="240">
                    <c:v>27日</c:v>
                  </c:pt>
                  <c:pt idx="241">
                    <c:v>28日</c:v>
                  </c:pt>
                  <c:pt idx="242">
                    <c:v>29日</c:v>
                  </c:pt>
                  <c:pt idx="243">
                    <c:v>30日</c:v>
                  </c:pt>
                  <c:pt idx="244">
                    <c:v>31日</c:v>
                  </c:pt>
                  <c:pt idx="245">
                    <c:v>1日</c:v>
                  </c:pt>
                  <c:pt idx="246">
                    <c:v>2日</c:v>
                  </c:pt>
                  <c:pt idx="247">
                    <c:v>3日</c:v>
                  </c:pt>
                  <c:pt idx="248">
                    <c:v>4日</c:v>
                  </c:pt>
                  <c:pt idx="249">
                    <c:v>5日</c:v>
                  </c:pt>
                  <c:pt idx="250">
                    <c:v>6日</c:v>
                  </c:pt>
                  <c:pt idx="251">
                    <c:v>7日</c:v>
                  </c:pt>
                  <c:pt idx="252">
                    <c:v>8日</c:v>
                  </c:pt>
                  <c:pt idx="253">
                    <c:v>9日</c:v>
                  </c:pt>
                  <c:pt idx="254">
                    <c:v>10日</c:v>
                  </c:pt>
                  <c:pt idx="255">
                    <c:v>11日</c:v>
                  </c:pt>
                  <c:pt idx="256">
                    <c:v>12日</c:v>
                  </c:pt>
                  <c:pt idx="257">
                    <c:v>13日</c:v>
                  </c:pt>
                  <c:pt idx="258">
                    <c:v>14日</c:v>
                  </c:pt>
                  <c:pt idx="259">
                    <c:v>15日</c:v>
                  </c:pt>
                  <c:pt idx="260">
                    <c:v>16日</c:v>
                  </c:pt>
                  <c:pt idx="261">
                    <c:v>17日</c:v>
                  </c:pt>
                  <c:pt idx="262">
                    <c:v>18日</c:v>
                  </c:pt>
                  <c:pt idx="263">
                    <c:v>19日</c:v>
                  </c:pt>
                  <c:pt idx="264">
                    <c:v>20日</c:v>
                  </c:pt>
                  <c:pt idx="265">
                    <c:v>21日</c:v>
                  </c:pt>
                  <c:pt idx="266">
                    <c:v>22日</c:v>
                  </c:pt>
                  <c:pt idx="267">
                    <c:v>23日</c:v>
                  </c:pt>
                  <c:pt idx="268">
                    <c:v>24日</c:v>
                  </c:pt>
                  <c:pt idx="269">
                    <c:v>25日</c:v>
                  </c:pt>
                  <c:pt idx="270">
                    <c:v>26日</c:v>
                  </c:pt>
                  <c:pt idx="271">
                    <c:v>27日</c:v>
                  </c:pt>
                  <c:pt idx="272">
                    <c:v>28日</c:v>
                  </c:pt>
                  <c:pt idx="273">
                    <c:v>29日</c:v>
                  </c:pt>
                  <c:pt idx="274">
                    <c:v>30日</c:v>
                  </c:pt>
                  <c:pt idx="275">
                    <c:v>1日</c:v>
                  </c:pt>
                  <c:pt idx="276">
                    <c:v>2日</c:v>
                  </c:pt>
                  <c:pt idx="277">
                    <c:v>3日</c:v>
                  </c:pt>
                  <c:pt idx="278">
                    <c:v>4日</c:v>
                  </c:pt>
                  <c:pt idx="279">
                    <c:v>5日</c:v>
                  </c:pt>
                  <c:pt idx="280">
                    <c:v>6日</c:v>
                  </c:pt>
                  <c:pt idx="281">
                    <c:v>7日</c:v>
                  </c:pt>
                  <c:pt idx="282">
                    <c:v>8日</c:v>
                  </c:pt>
                  <c:pt idx="283">
                    <c:v>9日</c:v>
                  </c:pt>
                  <c:pt idx="284">
                    <c:v>10日</c:v>
                  </c:pt>
                  <c:pt idx="285">
                    <c:v>11日</c:v>
                  </c:pt>
                  <c:pt idx="286">
                    <c:v>12日</c:v>
                  </c:pt>
                  <c:pt idx="287">
                    <c:v>13日</c:v>
                  </c:pt>
                  <c:pt idx="288">
                    <c:v>14日</c:v>
                  </c:pt>
                  <c:pt idx="289">
                    <c:v>15日</c:v>
                  </c:pt>
                  <c:pt idx="290">
                    <c:v>16日</c:v>
                  </c:pt>
                  <c:pt idx="291">
                    <c:v>17日</c:v>
                  </c:pt>
                  <c:pt idx="292">
                    <c:v>18日</c:v>
                  </c:pt>
                  <c:pt idx="293">
                    <c:v>19日</c:v>
                  </c:pt>
                  <c:pt idx="294">
                    <c:v>20日</c:v>
                  </c:pt>
                  <c:pt idx="295">
                    <c:v>21日</c:v>
                  </c:pt>
                  <c:pt idx="296">
                    <c:v>22日</c:v>
                  </c:pt>
                  <c:pt idx="297">
                    <c:v>23日</c:v>
                  </c:pt>
                  <c:pt idx="298">
                    <c:v>24日</c:v>
                  </c:pt>
                  <c:pt idx="299">
                    <c:v>25日</c:v>
                  </c:pt>
                  <c:pt idx="300">
                    <c:v>26日</c:v>
                  </c:pt>
                  <c:pt idx="301">
                    <c:v>27日</c:v>
                  </c:pt>
                  <c:pt idx="302">
                    <c:v>28日</c:v>
                  </c:pt>
                  <c:pt idx="303">
                    <c:v>29日</c:v>
                  </c:pt>
                  <c:pt idx="304">
                    <c:v>30日</c:v>
                  </c:pt>
                  <c:pt idx="305">
                    <c:v>31日</c:v>
                  </c:pt>
                  <c:pt idx="306">
                    <c:v>1日</c:v>
                  </c:pt>
                  <c:pt idx="307">
                    <c:v>2日</c:v>
                  </c:pt>
                  <c:pt idx="308">
                    <c:v>3日</c:v>
                  </c:pt>
                  <c:pt idx="309">
                    <c:v>4日</c:v>
                  </c:pt>
                  <c:pt idx="310">
                    <c:v>5日</c:v>
                  </c:pt>
                  <c:pt idx="311">
                    <c:v>6日</c:v>
                  </c:pt>
                  <c:pt idx="312">
                    <c:v>7日</c:v>
                  </c:pt>
                  <c:pt idx="313">
                    <c:v>8日</c:v>
                  </c:pt>
                  <c:pt idx="314">
                    <c:v>9日</c:v>
                  </c:pt>
                  <c:pt idx="315">
                    <c:v>10日</c:v>
                  </c:pt>
                  <c:pt idx="316">
                    <c:v>11日</c:v>
                  </c:pt>
                  <c:pt idx="317">
                    <c:v>12日</c:v>
                  </c:pt>
                  <c:pt idx="318">
                    <c:v>13日</c:v>
                  </c:pt>
                  <c:pt idx="319">
                    <c:v>14日</c:v>
                  </c:pt>
                  <c:pt idx="320">
                    <c:v>15日</c:v>
                  </c:pt>
                  <c:pt idx="321">
                    <c:v>16日</c:v>
                  </c:pt>
                </c:lvl>
                <c:lvl>
                  <c:pt idx="0">
                    <c:v>3月</c:v>
                  </c:pt>
                  <c:pt idx="31">
                    <c:v>4月</c:v>
                  </c:pt>
                  <c:pt idx="61">
                    <c:v>5月</c:v>
                  </c:pt>
                  <c:pt idx="92">
                    <c:v>6月</c:v>
                  </c:pt>
                  <c:pt idx="122">
                    <c:v>7月</c:v>
                  </c:pt>
                  <c:pt idx="153">
                    <c:v>8月</c:v>
                  </c:pt>
                  <c:pt idx="184">
                    <c:v>9月</c:v>
                  </c:pt>
                  <c:pt idx="214">
                    <c:v>10月</c:v>
                  </c:pt>
                  <c:pt idx="245">
                    <c:v>11月</c:v>
                  </c:pt>
                  <c:pt idx="275">
                    <c:v>12月</c:v>
                  </c:pt>
                  <c:pt idx="306">
                    <c:v>1月</c:v>
                  </c:pt>
                </c:lvl>
                <c:lvl>
                  <c:pt idx="306">
                    <c:v>2021年</c:v>
                  </c:pt>
                </c:lvl>
              </c:multiLvlStrCache>
            </c:multiLvlStrRef>
          </c:cat>
          <c:val>
            <c:numRef>
              <c:f>'疫学リンクの有無別流行曲線（発症日）'!$G$7:$G$328</c:f>
              <c:numCache>
                <c:formatCode>General</c:formatCode>
                <c:ptCount val="3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1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3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1</c:v>
                </c:pt>
                <c:pt idx="213">
                  <c:v>0</c:v>
                </c:pt>
                <c:pt idx="214">
                  <c:v>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1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1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</c:v>
                </c:pt>
                <c:pt idx="266">
                  <c:v>1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</c:v>
                </c:pt>
                <c:pt idx="295">
                  <c:v>1</c:v>
                </c:pt>
                <c:pt idx="296">
                  <c:v>0</c:v>
                </c:pt>
                <c:pt idx="297">
                  <c:v>0</c:v>
                </c:pt>
                <c:pt idx="298">
                  <c:v>1</c:v>
                </c:pt>
                <c:pt idx="299">
                  <c:v>0</c:v>
                </c:pt>
                <c:pt idx="300">
                  <c:v>1</c:v>
                </c:pt>
                <c:pt idx="301">
                  <c:v>0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0</c:v>
                </c:pt>
                <c:pt idx="306">
                  <c:v>1</c:v>
                </c:pt>
                <c:pt idx="307">
                  <c:v>0</c:v>
                </c:pt>
                <c:pt idx="308">
                  <c:v>1</c:v>
                </c:pt>
                <c:pt idx="309">
                  <c:v>2</c:v>
                </c:pt>
                <c:pt idx="310">
                  <c:v>0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8C-4841-8032-5BCD57935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100"/>
        <c:axId val="397191183"/>
        <c:axId val="17093026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'疫学リンクの有無別流行曲線（発症日）'!$E$6</c15:sqref>
                        </c15:formulaRef>
                      </c:ext>
                    </c:extLst>
                    <c:strCache>
                      <c:ptCount val="1"/>
                      <c:pt idx="0">
                        <c:v>発症日*</c:v>
                      </c:pt>
                    </c:strCache>
                  </c:strRef>
                </c:tx>
                <c:spPr>
                  <a:solidFill>
                    <a:srgbClr val="C00000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'疫学リンクの有無別流行曲線（発症日）'!$B$7:$D$328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'疫学リンクの有無別流行曲線（発症日）'!$E$7:$E$328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1</c:v>
                      </c:pt>
                      <c:pt idx="28">
                        <c:v>1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1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1</c:v>
                      </c:pt>
                      <c:pt idx="37">
                        <c:v>0</c:v>
                      </c:pt>
                      <c:pt idx="38">
                        <c:v>1</c:v>
                      </c:pt>
                      <c:pt idx="39">
                        <c:v>0</c:v>
                      </c:pt>
                      <c:pt idx="40">
                        <c:v>1</c:v>
                      </c:pt>
                      <c:pt idx="41">
                        <c:v>1</c:v>
                      </c:pt>
                      <c:pt idx="42">
                        <c:v>0</c:v>
                      </c:pt>
                      <c:pt idx="43">
                        <c:v>1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1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1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2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1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3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1</c:v>
                      </c:pt>
                      <c:pt idx="213">
                        <c:v>0</c:v>
                      </c:pt>
                      <c:pt idx="214">
                        <c:v>1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1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1</c:v>
                      </c:pt>
                      <c:pt idx="236">
                        <c:v>0</c:v>
                      </c:pt>
                      <c:pt idx="237">
                        <c:v>1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1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1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1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1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2</c:v>
                      </c:pt>
                      <c:pt idx="266">
                        <c:v>1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1</c:v>
                      </c:pt>
                      <c:pt idx="270">
                        <c:v>1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2</c:v>
                      </c:pt>
                      <c:pt idx="279">
                        <c:v>0</c:v>
                      </c:pt>
                      <c:pt idx="280">
                        <c:v>1</c:v>
                      </c:pt>
                      <c:pt idx="281">
                        <c:v>0</c:v>
                      </c:pt>
                      <c:pt idx="282">
                        <c:v>2</c:v>
                      </c:pt>
                      <c:pt idx="283">
                        <c:v>1</c:v>
                      </c:pt>
                      <c:pt idx="284">
                        <c:v>2</c:v>
                      </c:pt>
                      <c:pt idx="285">
                        <c:v>2</c:v>
                      </c:pt>
                      <c:pt idx="286">
                        <c:v>2</c:v>
                      </c:pt>
                      <c:pt idx="287">
                        <c:v>0</c:v>
                      </c:pt>
                      <c:pt idx="288">
                        <c:v>1</c:v>
                      </c:pt>
                      <c:pt idx="289">
                        <c:v>1</c:v>
                      </c:pt>
                      <c:pt idx="290">
                        <c:v>3</c:v>
                      </c:pt>
                      <c:pt idx="291">
                        <c:v>3</c:v>
                      </c:pt>
                      <c:pt idx="292">
                        <c:v>0</c:v>
                      </c:pt>
                      <c:pt idx="293">
                        <c:v>5</c:v>
                      </c:pt>
                      <c:pt idx="294">
                        <c:v>6</c:v>
                      </c:pt>
                      <c:pt idx="295">
                        <c:v>10</c:v>
                      </c:pt>
                      <c:pt idx="296">
                        <c:v>3</c:v>
                      </c:pt>
                      <c:pt idx="297">
                        <c:v>5</c:v>
                      </c:pt>
                      <c:pt idx="298">
                        <c:v>11</c:v>
                      </c:pt>
                      <c:pt idx="299">
                        <c:v>8</c:v>
                      </c:pt>
                      <c:pt idx="300">
                        <c:v>5</c:v>
                      </c:pt>
                      <c:pt idx="301">
                        <c:v>5</c:v>
                      </c:pt>
                      <c:pt idx="302">
                        <c:v>6</c:v>
                      </c:pt>
                      <c:pt idx="303">
                        <c:v>6</c:v>
                      </c:pt>
                      <c:pt idx="304">
                        <c:v>5</c:v>
                      </c:pt>
                      <c:pt idx="305">
                        <c:v>5</c:v>
                      </c:pt>
                      <c:pt idx="306">
                        <c:v>9</c:v>
                      </c:pt>
                      <c:pt idx="307">
                        <c:v>15</c:v>
                      </c:pt>
                      <c:pt idx="308">
                        <c:v>18</c:v>
                      </c:pt>
                      <c:pt idx="309">
                        <c:v>8</c:v>
                      </c:pt>
                      <c:pt idx="310">
                        <c:v>23</c:v>
                      </c:pt>
                      <c:pt idx="311">
                        <c:v>12</c:v>
                      </c:pt>
                      <c:pt idx="312">
                        <c:v>22</c:v>
                      </c:pt>
                      <c:pt idx="313">
                        <c:v>31</c:v>
                      </c:pt>
                      <c:pt idx="314">
                        <c:v>30</c:v>
                      </c:pt>
                      <c:pt idx="315">
                        <c:v>16</c:v>
                      </c:pt>
                      <c:pt idx="316">
                        <c:v>18</c:v>
                      </c:pt>
                      <c:pt idx="317">
                        <c:v>22</c:v>
                      </c:pt>
                      <c:pt idx="318">
                        <c:v>21</c:v>
                      </c:pt>
                      <c:pt idx="319">
                        <c:v>9</c:v>
                      </c:pt>
                      <c:pt idx="320">
                        <c:v>1</c:v>
                      </c:pt>
                      <c:pt idx="321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B8C-4841-8032-5BCD5793596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'疫学リンクの有無別流行曲線（発症日）'!$H$6</c15:sqref>
                        </c15:formulaRef>
                      </c:ext>
                    </c:extLst>
                    <c:strCache>
                      <c:ptCount val="1"/>
                      <c:pt idx="0">
                        <c:v>列1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'疫学リンクの有無別流行曲線（発症日）'!$H$7:$H$328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B8C-4841-8032-5BCD5793596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'疫学リンクの有無別流行曲線（発症日）'!$I$6</c15:sqref>
                        </c15:formulaRef>
                      </c:ext>
                    </c:extLst>
                    <c:strCache>
                      <c:ptCount val="1"/>
                      <c:pt idx="0">
                        <c:v>列2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'疫学リンクの有無別流行曲線（発症日）'!$I$7:$I$328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B8C-4841-8032-5BCD5793596C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'疫学リンクの有無別流行曲線（発症日）'!$J$6</c15:sqref>
                        </c15:formulaRef>
                      </c:ext>
                    </c:extLst>
                    <c:strCache>
                      <c:ptCount val="1"/>
                      <c:pt idx="0">
                        <c:v>列3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'疫学リンクの有無別流行曲線（発症日）'!$J$7:$J$328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B8C-4841-8032-5BCD5793596C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'疫学リンクの有無別流行曲線（発症日）'!$K$6</c15:sqref>
                        </c15:formulaRef>
                      </c:ext>
                    </c:extLst>
                    <c:strCache>
                      <c:ptCount val="1"/>
                      <c:pt idx="0">
                        <c:v>列4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'疫学リンクの有無別流行曲線（発症日）'!$K$7:$K$328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B8C-4841-8032-5BCD5793596C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'疫学リンクの有無別流行曲線（発症日）'!$L$6</c15:sqref>
                        </c15:formulaRef>
                      </c:ext>
                    </c:extLst>
                    <c:strCache>
                      <c:ptCount val="1"/>
                      <c:pt idx="0">
                        <c:v>列5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'疫学リンクの有無別流行曲線（発症日）'!$L$7:$L$328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B8C-4841-8032-5BCD5793596C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'疫学リンクの有無別流行曲線（発症日）'!$M$6</c15:sqref>
                        </c15:formulaRef>
                      </c:ext>
                    </c:extLst>
                    <c:strCache>
                      <c:ptCount val="1"/>
                      <c:pt idx="0">
                        <c:v>列6</c:v>
                      </c:pt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'疫学リンクの有無別流行曲線（発症日）'!$M$7:$M$328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B8C-4841-8032-5BCD5793596C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'疫学リンクの有無別流行曲線（発症日）'!$N$6</c15:sqref>
                        </c15:formulaRef>
                      </c:ext>
                    </c:extLst>
                    <c:strCache>
                      <c:ptCount val="1"/>
                      <c:pt idx="0">
                        <c:v>列7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'疫学リンクの有無別流行曲線（発症日）'!$N$7:$N$328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B8C-4841-8032-5BCD5793596C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'疫学リンクの有無別流行曲線（発症日）'!$O$6</c15:sqref>
                        </c15:formulaRef>
                      </c:ext>
                    </c:extLst>
                    <c:strCache>
                      <c:ptCount val="1"/>
                      <c:pt idx="0">
                        <c:v>列8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'疫学リンクの有無別流行曲線（発症日）'!$B$7:$D$328</c15:sqref>
                        </c15:formulaRef>
                      </c:ext>
                    </c:extLst>
                    <c:multiLvlStrCache>
                      <c:ptCount val="322"/>
                      <c:lvl>
                        <c:pt idx="0">
                          <c:v>1日</c:v>
                        </c:pt>
                        <c:pt idx="1">
                          <c:v>2日</c:v>
                        </c:pt>
                        <c:pt idx="2">
                          <c:v>3日</c:v>
                        </c:pt>
                        <c:pt idx="3">
                          <c:v>4日</c:v>
                        </c:pt>
                        <c:pt idx="4">
                          <c:v>5日</c:v>
                        </c:pt>
                        <c:pt idx="5">
                          <c:v>6日</c:v>
                        </c:pt>
                        <c:pt idx="6">
                          <c:v>7日</c:v>
                        </c:pt>
                        <c:pt idx="7">
                          <c:v>8日</c:v>
                        </c:pt>
                        <c:pt idx="8">
                          <c:v>9日</c:v>
                        </c:pt>
                        <c:pt idx="9">
                          <c:v>10日</c:v>
                        </c:pt>
                        <c:pt idx="10">
                          <c:v>11日</c:v>
                        </c:pt>
                        <c:pt idx="11">
                          <c:v>12日</c:v>
                        </c:pt>
                        <c:pt idx="12">
                          <c:v>13日</c:v>
                        </c:pt>
                        <c:pt idx="13">
                          <c:v>14日</c:v>
                        </c:pt>
                        <c:pt idx="14">
                          <c:v>15日</c:v>
                        </c:pt>
                        <c:pt idx="15">
                          <c:v>16日</c:v>
                        </c:pt>
                        <c:pt idx="16">
                          <c:v>17日</c:v>
                        </c:pt>
                        <c:pt idx="17">
                          <c:v>18日</c:v>
                        </c:pt>
                        <c:pt idx="18">
                          <c:v>19日</c:v>
                        </c:pt>
                        <c:pt idx="19">
                          <c:v>20日</c:v>
                        </c:pt>
                        <c:pt idx="20">
                          <c:v>21日</c:v>
                        </c:pt>
                        <c:pt idx="21">
                          <c:v>22日</c:v>
                        </c:pt>
                        <c:pt idx="22">
                          <c:v>23日</c:v>
                        </c:pt>
                        <c:pt idx="23">
                          <c:v>24日</c:v>
                        </c:pt>
                        <c:pt idx="24">
                          <c:v>25日</c:v>
                        </c:pt>
                        <c:pt idx="25">
                          <c:v>26日</c:v>
                        </c:pt>
                        <c:pt idx="26">
                          <c:v>27日</c:v>
                        </c:pt>
                        <c:pt idx="27">
                          <c:v>28日</c:v>
                        </c:pt>
                        <c:pt idx="28">
                          <c:v>29日</c:v>
                        </c:pt>
                        <c:pt idx="29">
                          <c:v>30日</c:v>
                        </c:pt>
                        <c:pt idx="30">
                          <c:v>31日</c:v>
                        </c:pt>
                        <c:pt idx="31">
                          <c:v>1日</c:v>
                        </c:pt>
                        <c:pt idx="32">
                          <c:v>2日</c:v>
                        </c:pt>
                        <c:pt idx="33">
                          <c:v>3日</c:v>
                        </c:pt>
                        <c:pt idx="34">
                          <c:v>4日</c:v>
                        </c:pt>
                        <c:pt idx="35">
                          <c:v>5日</c:v>
                        </c:pt>
                        <c:pt idx="36">
                          <c:v>6日</c:v>
                        </c:pt>
                        <c:pt idx="37">
                          <c:v>7日</c:v>
                        </c:pt>
                        <c:pt idx="38">
                          <c:v>8日</c:v>
                        </c:pt>
                        <c:pt idx="39">
                          <c:v>9日</c:v>
                        </c:pt>
                        <c:pt idx="40">
                          <c:v>10日</c:v>
                        </c:pt>
                        <c:pt idx="41">
                          <c:v>11日</c:v>
                        </c:pt>
                        <c:pt idx="42">
                          <c:v>12日</c:v>
                        </c:pt>
                        <c:pt idx="43">
                          <c:v>13日</c:v>
                        </c:pt>
                        <c:pt idx="44">
                          <c:v>14日</c:v>
                        </c:pt>
                        <c:pt idx="45">
                          <c:v>15日</c:v>
                        </c:pt>
                        <c:pt idx="46">
                          <c:v>16日</c:v>
                        </c:pt>
                        <c:pt idx="47">
                          <c:v>17日</c:v>
                        </c:pt>
                        <c:pt idx="48">
                          <c:v>18日</c:v>
                        </c:pt>
                        <c:pt idx="49">
                          <c:v>19日</c:v>
                        </c:pt>
                        <c:pt idx="50">
                          <c:v>20日</c:v>
                        </c:pt>
                        <c:pt idx="51">
                          <c:v>21日</c:v>
                        </c:pt>
                        <c:pt idx="52">
                          <c:v>22日</c:v>
                        </c:pt>
                        <c:pt idx="53">
                          <c:v>23日</c:v>
                        </c:pt>
                        <c:pt idx="54">
                          <c:v>24日</c:v>
                        </c:pt>
                        <c:pt idx="55">
                          <c:v>25日</c:v>
                        </c:pt>
                        <c:pt idx="56">
                          <c:v>26日</c:v>
                        </c:pt>
                        <c:pt idx="57">
                          <c:v>27日</c:v>
                        </c:pt>
                        <c:pt idx="58">
                          <c:v>28日</c:v>
                        </c:pt>
                        <c:pt idx="59">
                          <c:v>29日</c:v>
                        </c:pt>
                        <c:pt idx="60">
                          <c:v>30日</c:v>
                        </c:pt>
                        <c:pt idx="61">
                          <c:v>1日</c:v>
                        </c:pt>
                        <c:pt idx="62">
                          <c:v>2日</c:v>
                        </c:pt>
                        <c:pt idx="63">
                          <c:v>3日</c:v>
                        </c:pt>
                        <c:pt idx="64">
                          <c:v>4日</c:v>
                        </c:pt>
                        <c:pt idx="65">
                          <c:v>5日</c:v>
                        </c:pt>
                        <c:pt idx="66">
                          <c:v>6日</c:v>
                        </c:pt>
                        <c:pt idx="67">
                          <c:v>7日</c:v>
                        </c:pt>
                        <c:pt idx="68">
                          <c:v>8日</c:v>
                        </c:pt>
                        <c:pt idx="69">
                          <c:v>9日</c:v>
                        </c:pt>
                        <c:pt idx="70">
                          <c:v>10日</c:v>
                        </c:pt>
                        <c:pt idx="71">
                          <c:v>11日</c:v>
                        </c:pt>
                        <c:pt idx="72">
                          <c:v>12日</c:v>
                        </c:pt>
                        <c:pt idx="73">
                          <c:v>13日</c:v>
                        </c:pt>
                        <c:pt idx="74">
                          <c:v>14日</c:v>
                        </c:pt>
                        <c:pt idx="75">
                          <c:v>15日</c:v>
                        </c:pt>
                        <c:pt idx="76">
                          <c:v>16日</c:v>
                        </c:pt>
                        <c:pt idx="77">
                          <c:v>17日</c:v>
                        </c:pt>
                        <c:pt idx="78">
                          <c:v>18日</c:v>
                        </c:pt>
                        <c:pt idx="79">
                          <c:v>19日</c:v>
                        </c:pt>
                        <c:pt idx="80">
                          <c:v>20日</c:v>
                        </c:pt>
                        <c:pt idx="81">
                          <c:v>21日</c:v>
                        </c:pt>
                        <c:pt idx="82">
                          <c:v>22日</c:v>
                        </c:pt>
                        <c:pt idx="83">
                          <c:v>23日</c:v>
                        </c:pt>
                        <c:pt idx="84">
                          <c:v>24日</c:v>
                        </c:pt>
                        <c:pt idx="85">
                          <c:v>25日</c:v>
                        </c:pt>
                        <c:pt idx="86">
                          <c:v>26日</c:v>
                        </c:pt>
                        <c:pt idx="87">
                          <c:v>27日</c:v>
                        </c:pt>
                        <c:pt idx="88">
                          <c:v>28日</c:v>
                        </c:pt>
                        <c:pt idx="89">
                          <c:v>29日</c:v>
                        </c:pt>
                        <c:pt idx="90">
                          <c:v>30日</c:v>
                        </c:pt>
                        <c:pt idx="91">
                          <c:v>31日</c:v>
                        </c:pt>
                        <c:pt idx="92">
                          <c:v>1日</c:v>
                        </c:pt>
                        <c:pt idx="93">
                          <c:v>2日</c:v>
                        </c:pt>
                        <c:pt idx="94">
                          <c:v>3日</c:v>
                        </c:pt>
                        <c:pt idx="95">
                          <c:v>4日</c:v>
                        </c:pt>
                        <c:pt idx="96">
                          <c:v>5日</c:v>
                        </c:pt>
                        <c:pt idx="97">
                          <c:v>6日</c:v>
                        </c:pt>
                        <c:pt idx="98">
                          <c:v>7日</c:v>
                        </c:pt>
                        <c:pt idx="99">
                          <c:v>8日</c:v>
                        </c:pt>
                        <c:pt idx="100">
                          <c:v>9日</c:v>
                        </c:pt>
                        <c:pt idx="101">
                          <c:v>10日</c:v>
                        </c:pt>
                        <c:pt idx="102">
                          <c:v>11日</c:v>
                        </c:pt>
                        <c:pt idx="103">
                          <c:v>12日</c:v>
                        </c:pt>
                        <c:pt idx="104">
                          <c:v>13日</c:v>
                        </c:pt>
                        <c:pt idx="105">
                          <c:v>14日</c:v>
                        </c:pt>
                        <c:pt idx="106">
                          <c:v>15日</c:v>
                        </c:pt>
                        <c:pt idx="107">
                          <c:v>16日</c:v>
                        </c:pt>
                        <c:pt idx="108">
                          <c:v>17日</c:v>
                        </c:pt>
                        <c:pt idx="109">
                          <c:v>18日</c:v>
                        </c:pt>
                        <c:pt idx="110">
                          <c:v>19日</c:v>
                        </c:pt>
                        <c:pt idx="111">
                          <c:v>20日</c:v>
                        </c:pt>
                        <c:pt idx="112">
                          <c:v>21日</c:v>
                        </c:pt>
                        <c:pt idx="113">
                          <c:v>22日</c:v>
                        </c:pt>
                        <c:pt idx="114">
                          <c:v>23日</c:v>
                        </c:pt>
                        <c:pt idx="115">
                          <c:v>24日</c:v>
                        </c:pt>
                        <c:pt idx="116">
                          <c:v>25日</c:v>
                        </c:pt>
                        <c:pt idx="117">
                          <c:v>26日</c:v>
                        </c:pt>
                        <c:pt idx="118">
                          <c:v>27日</c:v>
                        </c:pt>
                        <c:pt idx="119">
                          <c:v>28日</c:v>
                        </c:pt>
                        <c:pt idx="120">
                          <c:v>29日</c:v>
                        </c:pt>
                        <c:pt idx="121">
                          <c:v>30日</c:v>
                        </c:pt>
                        <c:pt idx="122">
                          <c:v>1日</c:v>
                        </c:pt>
                        <c:pt idx="123">
                          <c:v>2日</c:v>
                        </c:pt>
                        <c:pt idx="124">
                          <c:v>3日</c:v>
                        </c:pt>
                        <c:pt idx="125">
                          <c:v>4日</c:v>
                        </c:pt>
                        <c:pt idx="126">
                          <c:v>5日</c:v>
                        </c:pt>
                        <c:pt idx="127">
                          <c:v>6日</c:v>
                        </c:pt>
                        <c:pt idx="128">
                          <c:v>7日</c:v>
                        </c:pt>
                        <c:pt idx="129">
                          <c:v>8日</c:v>
                        </c:pt>
                        <c:pt idx="130">
                          <c:v>9日</c:v>
                        </c:pt>
                        <c:pt idx="131">
                          <c:v>10日</c:v>
                        </c:pt>
                        <c:pt idx="132">
                          <c:v>11日</c:v>
                        </c:pt>
                        <c:pt idx="133">
                          <c:v>12日</c:v>
                        </c:pt>
                        <c:pt idx="134">
                          <c:v>13日</c:v>
                        </c:pt>
                        <c:pt idx="135">
                          <c:v>14日</c:v>
                        </c:pt>
                        <c:pt idx="136">
                          <c:v>15日</c:v>
                        </c:pt>
                        <c:pt idx="137">
                          <c:v>16日</c:v>
                        </c:pt>
                        <c:pt idx="138">
                          <c:v>17日</c:v>
                        </c:pt>
                        <c:pt idx="139">
                          <c:v>18日</c:v>
                        </c:pt>
                        <c:pt idx="140">
                          <c:v>19日</c:v>
                        </c:pt>
                        <c:pt idx="141">
                          <c:v>20日</c:v>
                        </c:pt>
                        <c:pt idx="142">
                          <c:v>21日</c:v>
                        </c:pt>
                        <c:pt idx="143">
                          <c:v>22日</c:v>
                        </c:pt>
                        <c:pt idx="144">
                          <c:v>23日</c:v>
                        </c:pt>
                        <c:pt idx="145">
                          <c:v>24日</c:v>
                        </c:pt>
                        <c:pt idx="146">
                          <c:v>25日</c:v>
                        </c:pt>
                        <c:pt idx="147">
                          <c:v>26日</c:v>
                        </c:pt>
                        <c:pt idx="148">
                          <c:v>27日</c:v>
                        </c:pt>
                        <c:pt idx="149">
                          <c:v>28日</c:v>
                        </c:pt>
                        <c:pt idx="150">
                          <c:v>29日</c:v>
                        </c:pt>
                        <c:pt idx="151">
                          <c:v>30日</c:v>
                        </c:pt>
                        <c:pt idx="152">
                          <c:v>31日</c:v>
                        </c:pt>
                        <c:pt idx="153">
                          <c:v>1日</c:v>
                        </c:pt>
                        <c:pt idx="154">
                          <c:v>2日</c:v>
                        </c:pt>
                        <c:pt idx="155">
                          <c:v>3日</c:v>
                        </c:pt>
                        <c:pt idx="156">
                          <c:v>4日</c:v>
                        </c:pt>
                        <c:pt idx="157">
                          <c:v>5日</c:v>
                        </c:pt>
                        <c:pt idx="158">
                          <c:v>6日</c:v>
                        </c:pt>
                        <c:pt idx="159">
                          <c:v>7日</c:v>
                        </c:pt>
                        <c:pt idx="160">
                          <c:v>8日</c:v>
                        </c:pt>
                        <c:pt idx="161">
                          <c:v>9日</c:v>
                        </c:pt>
                        <c:pt idx="162">
                          <c:v>10日</c:v>
                        </c:pt>
                        <c:pt idx="163">
                          <c:v>11日</c:v>
                        </c:pt>
                        <c:pt idx="164">
                          <c:v>12日</c:v>
                        </c:pt>
                        <c:pt idx="165">
                          <c:v>13日</c:v>
                        </c:pt>
                        <c:pt idx="166">
                          <c:v>14日</c:v>
                        </c:pt>
                        <c:pt idx="167">
                          <c:v>15日</c:v>
                        </c:pt>
                        <c:pt idx="168">
                          <c:v>16日</c:v>
                        </c:pt>
                        <c:pt idx="169">
                          <c:v>17日</c:v>
                        </c:pt>
                        <c:pt idx="170">
                          <c:v>18日</c:v>
                        </c:pt>
                        <c:pt idx="171">
                          <c:v>19日</c:v>
                        </c:pt>
                        <c:pt idx="172">
                          <c:v>20日</c:v>
                        </c:pt>
                        <c:pt idx="173">
                          <c:v>21日</c:v>
                        </c:pt>
                        <c:pt idx="174">
                          <c:v>22日</c:v>
                        </c:pt>
                        <c:pt idx="175">
                          <c:v>23日</c:v>
                        </c:pt>
                        <c:pt idx="176">
                          <c:v>24日</c:v>
                        </c:pt>
                        <c:pt idx="177">
                          <c:v>25日</c:v>
                        </c:pt>
                        <c:pt idx="178">
                          <c:v>26日</c:v>
                        </c:pt>
                        <c:pt idx="179">
                          <c:v>27日</c:v>
                        </c:pt>
                        <c:pt idx="180">
                          <c:v>28日</c:v>
                        </c:pt>
                        <c:pt idx="181">
                          <c:v>29日</c:v>
                        </c:pt>
                        <c:pt idx="182">
                          <c:v>30日</c:v>
                        </c:pt>
                        <c:pt idx="183">
                          <c:v>31日</c:v>
                        </c:pt>
                        <c:pt idx="184">
                          <c:v>1日</c:v>
                        </c:pt>
                        <c:pt idx="185">
                          <c:v>2日</c:v>
                        </c:pt>
                        <c:pt idx="186">
                          <c:v>3日</c:v>
                        </c:pt>
                        <c:pt idx="187">
                          <c:v>4日</c:v>
                        </c:pt>
                        <c:pt idx="188">
                          <c:v>5日</c:v>
                        </c:pt>
                        <c:pt idx="189">
                          <c:v>6日</c:v>
                        </c:pt>
                        <c:pt idx="190">
                          <c:v>7日</c:v>
                        </c:pt>
                        <c:pt idx="191">
                          <c:v>8日</c:v>
                        </c:pt>
                        <c:pt idx="192">
                          <c:v>9日</c:v>
                        </c:pt>
                        <c:pt idx="193">
                          <c:v>10日</c:v>
                        </c:pt>
                        <c:pt idx="194">
                          <c:v>11日</c:v>
                        </c:pt>
                        <c:pt idx="195">
                          <c:v>12日</c:v>
                        </c:pt>
                        <c:pt idx="196">
                          <c:v>13日</c:v>
                        </c:pt>
                        <c:pt idx="197">
                          <c:v>14日</c:v>
                        </c:pt>
                        <c:pt idx="198">
                          <c:v>15日</c:v>
                        </c:pt>
                        <c:pt idx="199">
                          <c:v>16日</c:v>
                        </c:pt>
                        <c:pt idx="200">
                          <c:v>17日</c:v>
                        </c:pt>
                        <c:pt idx="201">
                          <c:v>18日</c:v>
                        </c:pt>
                        <c:pt idx="202">
                          <c:v>19日</c:v>
                        </c:pt>
                        <c:pt idx="203">
                          <c:v>20日</c:v>
                        </c:pt>
                        <c:pt idx="204">
                          <c:v>21日</c:v>
                        </c:pt>
                        <c:pt idx="205">
                          <c:v>22日</c:v>
                        </c:pt>
                        <c:pt idx="206">
                          <c:v>23日</c:v>
                        </c:pt>
                        <c:pt idx="207">
                          <c:v>24日</c:v>
                        </c:pt>
                        <c:pt idx="208">
                          <c:v>25日</c:v>
                        </c:pt>
                        <c:pt idx="209">
                          <c:v>26日</c:v>
                        </c:pt>
                        <c:pt idx="210">
                          <c:v>27日</c:v>
                        </c:pt>
                        <c:pt idx="211">
                          <c:v>28日</c:v>
                        </c:pt>
                        <c:pt idx="212">
                          <c:v>29日</c:v>
                        </c:pt>
                        <c:pt idx="213">
                          <c:v>30日</c:v>
                        </c:pt>
                        <c:pt idx="214">
                          <c:v>1日</c:v>
                        </c:pt>
                        <c:pt idx="215">
                          <c:v>2日</c:v>
                        </c:pt>
                        <c:pt idx="216">
                          <c:v>3日</c:v>
                        </c:pt>
                        <c:pt idx="217">
                          <c:v>4日</c:v>
                        </c:pt>
                        <c:pt idx="218">
                          <c:v>5日</c:v>
                        </c:pt>
                        <c:pt idx="219">
                          <c:v>6日</c:v>
                        </c:pt>
                        <c:pt idx="220">
                          <c:v>7日</c:v>
                        </c:pt>
                        <c:pt idx="221">
                          <c:v>8日</c:v>
                        </c:pt>
                        <c:pt idx="222">
                          <c:v>9日</c:v>
                        </c:pt>
                        <c:pt idx="223">
                          <c:v>10日</c:v>
                        </c:pt>
                        <c:pt idx="224">
                          <c:v>11日</c:v>
                        </c:pt>
                        <c:pt idx="225">
                          <c:v>12日</c:v>
                        </c:pt>
                        <c:pt idx="226">
                          <c:v>13日</c:v>
                        </c:pt>
                        <c:pt idx="227">
                          <c:v>14日</c:v>
                        </c:pt>
                        <c:pt idx="228">
                          <c:v>15日</c:v>
                        </c:pt>
                        <c:pt idx="229">
                          <c:v>16日</c:v>
                        </c:pt>
                        <c:pt idx="230">
                          <c:v>17日</c:v>
                        </c:pt>
                        <c:pt idx="231">
                          <c:v>18日</c:v>
                        </c:pt>
                        <c:pt idx="232">
                          <c:v>19日</c:v>
                        </c:pt>
                        <c:pt idx="233">
                          <c:v>20日</c:v>
                        </c:pt>
                        <c:pt idx="234">
                          <c:v>21日</c:v>
                        </c:pt>
                        <c:pt idx="235">
                          <c:v>22日</c:v>
                        </c:pt>
                        <c:pt idx="236">
                          <c:v>23日</c:v>
                        </c:pt>
                        <c:pt idx="237">
                          <c:v>24日</c:v>
                        </c:pt>
                        <c:pt idx="238">
                          <c:v>25日</c:v>
                        </c:pt>
                        <c:pt idx="239">
                          <c:v>26日</c:v>
                        </c:pt>
                        <c:pt idx="240">
                          <c:v>27日</c:v>
                        </c:pt>
                        <c:pt idx="241">
                          <c:v>28日</c:v>
                        </c:pt>
                        <c:pt idx="242">
                          <c:v>29日</c:v>
                        </c:pt>
                        <c:pt idx="243">
                          <c:v>30日</c:v>
                        </c:pt>
                        <c:pt idx="244">
                          <c:v>31日</c:v>
                        </c:pt>
                        <c:pt idx="245">
                          <c:v>1日</c:v>
                        </c:pt>
                        <c:pt idx="246">
                          <c:v>2日</c:v>
                        </c:pt>
                        <c:pt idx="247">
                          <c:v>3日</c:v>
                        </c:pt>
                        <c:pt idx="248">
                          <c:v>4日</c:v>
                        </c:pt>
                        <c:pt idx="249">
                          <c:v>5日</c:v>
                        </c:pt>
                        <c:pt idx="250">
                          <c:v>6日</c:v>
                        </c:pt>
                        <c:pt idx="251">
                          <c:v>7日</c:v>
                        </c:pt>
                        <c:pt idx="252">
                          <c:v>8日</c:v>
                        </c:pt>
                        <c:pt idx="253">
                          <c:v>9日</c:v>
                        </c:pt>
                        <c:pt idx="254">
                          <c:v>10日</c:v>
                        </c:pt>
                        <c:pt idx="255">
                          <c:v>11日</c:v>
                        </c:pt>
                        <c:pt idx="256">
                          <c:v>12日</c:v>
                        </c:pt>
                        <c:pt idx="257">
                          <c:v>13日</c:v>
                        </c:pt>
                        <c:pt idx="258">
                          <c:v>14日</c:v>
                        </c:pt>
                        <c:pt idx="259">
                          <c:v>15日</c:v>
                        </c:pt>
                        <c:pt idx="260">
                          <c:v>16日</c:v>
                        </c:pt>
                        <c:pt idx="261">
                          <c:v>17日</c:v>
                        </c:pt>
                        <c:pt idx="262">
                          <c:v>18日</c:v>
                        </c:pt>
                        <c:pt idx="263">
                          <c:v>19日</c:v>
                        </c:pt>
                        <c:pt idx="264">
                          <c:v>20日</c:v>
                        </c:pt>
                        <c:pt idx="265">
                          <c:v>21日</c:v>
                        </c:pt>
                        <c:pt idx="266">
                          <c:v>22日</c:v>
                        </c:pt>
                        <c:pt idx="267">
                          <c:v>23日</c:v>
                        </c:pt>
                        <c:pt idx="268">
                          <c:v>24日</c:v>
                        </c:pt>
                        <c:pt idx="269">
                          <c:v>25日</c:v>
                        </c:pt>
                        <c:pt idx="270">
                          <c:v>26日</c:v>
                        </c:pt>
                        <c:pt idx="271">
                          <c:v>27日</c:v>
                        </c:pt>
                        <c:pt idx="272">
                          <c:v>28日</c:v>
                        </c:pt>
                        <c:pt idx="273">
                          <c:v>29日</c:v>
                        </c:pt>
                        <c:pt idx="274">
                          <c:v>30日</c:v>
                        </c:pt>
                        <c:pt idx="275">
                          <c:v>1日</c:v>
                        </c:pt>
                        <c:pt idx="276">
                          <c:v>2日</c:v>
                        </c:pt>
                        <c:pt idx="277">
                          <c:v>3日</c:v>
                        </c:pt>
                        <c:pt idx="278">
                          <c:v>4日</c:v>
                        </c:pt>
                        <c:pt idx="279">
                          <c:v>5日</c:v>
                        </c:pt>
                        <c:pt idx="280">
                          <c:v>6日</c:v>
                        </c:pt>
                        <c:pt idx="281">
                          <c:v>7日</c:v>
                        </c:pt>
                        <c:pt idx="282">
                          <c:v>8日</c:v>
                        </c:pt>
                        <c:pt idx="283">
                          <c:v>9日</c:v>
                        </c:pt>
                        <c:pt idx="284">
                          <c:v>10日</c:v>
                        </c:pt>
                        <c:pt idx="285">
                          <c:v>11日</c:v>
                        </c:pt>
                        <c:pt idx="286">
                          <c:v>12日</c:v>
                        </c:pt>
                        <c:pt idx="287">
                          <c:v>13日</c:v>
                        </c:pt>
                        <c:pt idx="288">
                          <c:v>14日</c:v>
                        </c:pt>
                        <c:pt idx="289">
                          <c:v>15日</c:v>
                        </c:pt>
                        <c:pt idx="290">
                          <c:v>16日</c:v>
                        </c:pt>
                        <c:pt idx="291">
                          <c:v>17日</c:v>
                        </c:pt>
                        <c:pt idx="292">
                          <c:v>18日</c:v>
                        </c:pt>
                        <c:pt idx="293">
                          <c:v>19日</c:v>
                        </c:pt>
                        <c:pt idx="294">
                          <c:v>20日</c:v>
                        </c:pt>
                        <c:pt idx="295">
                          <c:v>21日</c:v>
                        </c:pt>
                        <c:pt idx="296">
                          <c:v>22日</c:v>
                        </c:pt>
                        <c:pt idx="297">
                          <c:v>23日</c:v>
                        </c:pt>
                        <c:pt idx="298">
                          <c:v>24日</c:v>
                        </c:pt>
                        <c:pt idx="299">
                          <c:v>25日</c:v>
                        </c:pt>
                        <c:pt idx="300">
                          <c:v>26日</c:v>
                        </c:pt>
                        <c:pt idx="301">
                          <c:v>27日</c:v>
                        </c:pt>
                        <c:pt idx="302">
                          <c:v>28日</c:v>
                        </c:pt>
                        <c:pt idx="303">
                          <c:v>29日</c:v>
                        </c:pt>
                        <c:pt idx="304">
                          <c:v>30日</c:v>
                        </c:pt>
                        <c:pt idx="305">
                          <c:v>31日</c:v>
                        </c:pt>
                        <c:pt idx="306">
                          <c:v>1日</c:v>
                        </c:pt>
                        <c:pt idx="307">
                          <c:v>2日</c:v>
                        </c:pt>
                        <c:pt idx="308">
                          <c:v>3日</c:v>
                        </c:pt>
                        <c:pt idx="309">
                          <c:v>4日</c:v>
                        </c:pt>
                        <c:pt idx="310">
                          <c:v>5日</c:v>
                        </c:pt>
                        <c:pt idx="311">
                          <c:v>6日</c:v>
                        </c:pt>
                        <c:pt idx="312">
                          <c:v>7日</c:v>
                        </c:pt>
                        <c:pt idx="313">
                          <c:v>8日</c:v>
                        </c:pt>
                        <c:pt idx="314">
                          <c:v>9日</c:v>
                        </c:pt>
                        <c:pt idx="315">
                          <c:v>10日</c:v>
                        </c:pt>
                        <c:pt idx="316">
                          <c:v>11日</c:v>
                        </c:pt>
                        <c:pt idx="317">
                          <c:v>12日</c:v>
                        </c:pt>
                        <c:pt idx="318">
                          <c:v>13日</c:v>
                        </c:pt>
                        <c:pt idx="319">
                          <c:v>14日</c:v>
                        </c:pt>
                        <c:pt idx="320">
                          <c:v>15日</c:v>
                        </c:pt>
                        <c:pt idx="321">
                          <c:v>16日</c:v>
                        </c:pt>
                      </c:lvl>
                      <c:lvl>
                        <c:pt idx="0">
                          <c:v>3月</c:v>
                        </c:pt>
                        <c:pt idx="31">
                          <c:v>4月</c:v>
                        </c:pt>
                        <c:pt idx="61">
                          <c:v>5月</c:v>
                        </c:pt>
                        <c:pt idx="92">
                          <c:v>6月</c:v>
                        </c:pt>
                        <c:pt idx="122">
                          <c:v>7月</c:v>
                        </c:pt>
                        <c:pt idx="153">
                          <c:v>8月</c:v>
                        </c:pt>
                        <c:pt idx="184">
                          <c:v>9月</c:v>
                        </c:pt>
                        <c:pt idx="214">
                          <c:v>10月</c:v>
                        </c:pt>
                        <c:pt idx="245">
                          <c:v>11月</c:v>
                        </c:pt>
                        <c:pt idx="275">
                          <c:v>12月</c:v>
                        </c:pt>
                        <c:pt idx="306">
                          <c:v>1月</c:v>
                        </c:pt>
                      </c:lvl>
                      <c:lvl>
                        <c:pt idx="306">
                          <c:v>2021年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'疫学リンクの有無別流行曲線（発症日）'!$O$7:$O$328</c15:sqref>
                        </c15:formulaRef>
                      </c:ext>
                    </c:extLst>
                    <c:numCache>
                      <c:formatCode>General</c:formatCode>
                      <c:ptCount val="322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1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1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B8C-4841-8032-5BCD5793596C}"/>
                  </c:ext>
                </c:extLst>
              </c15:ser>
            </c15:filteredBarSeries>
          </c:ext>
        </c:extLst>
      </c:barChart>
      <c:catAx>
        <c:axId val="397191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206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1709302655"/>
        <c:crosses val="autoZero"/>
        <c:auto val="1"/>
        <c:lblAlgn val="ctr"/>
        <c:lblOffset val="100"/>
        <c:noMultiLvlLbl val="0"/>
      </c:catAx>
      <c:valAx>
        <c:axId val="1709302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00206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397191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8445153159490462E-2"/>
          <c:y val="8.9311523163034034E-2"/>
          <c:w val="0.20523752049131702"/>
          <c:h val="9.7252234122456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206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rgbClr val="002060"/>
          </a:solidFill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患者年齢群・性別図まとめ!$B$2</c:f>
          <c:strCache>
            <c:ptCount val="1"/>
            <c:pt idx="0">
              <c:v>XYZ保健所管内におけるCOVID-19患者，性・年齢群分布 1月16日時点 N=489</c:v>
            </c:pt>
          </c:strCache>
        </c:strRef>
      </c:tx>
      <c:layout>
        <c:manualLayout>
          <c:xMode val="edge"/>
          <c:yMode val="edge"/>
          <c:x val="0.12926334422657951"/>
          <c:y val="3.0042502751672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rgbClr val="00206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患者年齢群・性別図まとめ!$D$3</c:f>
              <c:strCache>
                <c:ptCount val="1"/>
                <c:pt idx="0">
                  <c:v>男性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患者年齢群・性別図まとめ!$B$4:$B$14</c:f>
              <c:strCache>
                <c:ptCount val="11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</c:v>
                </c:pt>
                <c:pt idx="8">
                  <c:v>80代</c:v>
                </c:pt>
                <c:pt idx="9">
                  <c:v>90代</c:v>
                </c:pt>
                <c:pt idx="10">
                  <c:v>不明</c:v>
                </c:pt>
              </c:strCache>
            </c:strRef>
          </c:cat>
          <c:val>
            <c:numRef>
              <c:f>患者年齢群・性別図まとめ!$D$4:$D$14</c:f>
              <c:numCache>
                <c:formatCode>General</c:formatCode>
                <c:ptCount val="11"/>
                <c:pt idx="0">
                  <c:v>2</c:v>
                </c:pt>
                <c:pt idx="1">
                  <c:v>6</c:v>
                </c:pt>
                <c:pt idx="2">
                  <c:v>20</c:v>
                </c:pt>
                <c:pt idx="3">
                  <c:v>15</c:v>
                </c:pt>
                <c:pt idx="4">
                  <c:v>18</c:v>
                </c:pt>
                <c:pt idx="5">
                  <c:v>21</c:v>
                </c:pt>
                <c:pt idx="6">
                  <c:v>35</c:v>
                </c:pt>
                <c:pt idx="7">
                  <c:v>32</c:v>
                </c:pt>
                <c:pt idx="8">
                  <c:v>47</c:v>
                </c:pt>
                <c:pt idx="9">
                  <c:v>10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5-4ABA-ABEA-03E0D6851835}"/>
            </c:ext>
          </c:extLst>
        </c:ser>
        <c:ser>
          <c:idx val="0"/>
          <c:order val="1"/>
          <c:tx>
            <c:strRef>
              <c:f>患者年齢群・性別図まとめ!$C$3</c:f>
              <c:strCache>
                <c:ptCount val="1"/>
                <c:pt idx="0">
                  <c:v>女性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患者年齢群・性別図まとめ!$B$4:$B$14</c:f>
              <c:strCache>
                <c:ptCount val="11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</c:v>
                </c:pt>
                <c:pt idx="8">
                  <c:v>80代</c:v>
                </c:pt>
                <c:pt idx="9">
                  <c:v>90代</c:v>
                </c:pt>
                <c:pt idx="10">
                  <c:v>不明</c:v>
                </c:pt>
              </c:strCache>
            </c:strRef>
          </c:cat>
          <c:val>
            <c:numRef>
              <c:f>患者年齢群・性別図まとめ!$C$4:$C$14</c:f>
              <c:numCache>
                <c:formatCode>General</c:formatCode>
                <c:ptCount val="11"/>
                <c:pt idx="0">
                  <c:v>3</c:v>
                </c:pt>
                <c:pt idx="1">
                  <c:v>17</c:v>
                </c:pt>
                <c:pt idx="2">
                  <c:v>35</c:v>
                </c:pt>
                <c:pt idx="3">
                  <c:v>31</c:v>
                </c:pt>
                <c:pt idx="4">
                  <c:v>28</c:v>
                </c:pt>
                <c:pt idx="5">
                  <c:v>44</c:v>
                </c:pt>
                <c:pt idx="6">
                  <c:v>29</c:v>
                </c:pt>
                <c:pt idx="7">
                  <c:v>24</c:v>
                </c:pt>
                <c:pt idx="8">
                  <c:v>47</c:v>
                </c:pt>
                <c:pt idx="9">
                  <c:v>24</c:v>
                </c:pt>
                <c:pt idx="1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5-4ABA-ABEA-03E0D6851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81716560"/>
        <c:axId val="981711968"/>
      </c:barChart>
      <c:catAx>
        <c:axId val="9817165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rgbClr val="00206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年齢群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00206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00206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981711968"/>
        <c:crosses val="autoZero"/>
        <c:auto val="1"/>
        <c:lblAlgn val="ctr"/>
        <c:lblOffset val="100"/>
        <c:noMultiLvlLbl val="0"/>
      </c:catAx>
      <c:valAx>
        <c:axId val="981711968"/>
        <c:scaling>
          <c:orientation val="minMax"/>
          <c:max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rgbClr val="002060"/>
                    </a:solidFill>
                    <a:latin typeface="BIZ UDPゴシック" panose="020B0400000000000000" pitchFamily="50" charset="-128"/>
                    <a:ea typeface="BIZ UDP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報告数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rgbClr val="002060"/>
                  </a:solidFill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rgbClr val="00206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defRPr>
            </a:pPr>
            <a:endParaRPr lang="ja-JP"/>
          </a:p>
        </c:txPr>
        <c:crossAx val="98171656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rgbClr val="00206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rgbClr val="002060"/>
          </a:solidFill>
          <a:latin typeface="BIZ UDPゴシック" panose="020B0400000000000000" pitchFamily="50" charset="-128"/>
          <a:ea typeface="BIZ UDP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327660</xdr:colOff>
          <xdr:row>1</xdr:row>
          <xdr:rowOff>137160</xdr:rowOff>
        </xdr:from>
        <xdr:to>
          <xdr:col>9</xdr:col>
          <xdr:colOff>259080</xdr:colOff>
          <xdr:row>37</xdr:row>
          <xdr:rowOff>38100</xdr:rowOff>
        </xdr:to>
        <xdr:sp macro="" textlink="">
          <xdr:nvSpPr>
            <xdr:cNvPr id="16386" name="Object 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0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0.03749</cdr:x>
      <cdr:y>0.95401</cdr:y>
    </cdr:from>
    <cdr:to>
      <cdr:x>0.21696</cdr:x>
      <cdr:y>1</cdr:y>
    </cdr:to>
    <cdr:sp macro="" textlink="'年齢群別流行曲線 （発症日）'!$A$4">
      <cdr:nvSpPr>
        <cdr:cNvPr id="2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D794DDE0-1EA4-4F50-8FE7-02E32A6EF9F9}"/>
            </a:ext>
          </a:extLst>
        </cdr:cNvPr>
        <cdr:cNvSpPr txBox="1"/>
      </cdr:nvSpPr>
      <cdr:spPr>
        <a:xfrm xmlns:a="http://schemas.openxmlformats.org/drawingml/2006/main">
          <a:off x="498026" y="5392064"/>
          <a:ext cx="2384080" cy="25993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EA9D6A8-A86B-4AD3-AB9D-557C61F7F560}" type="TxLink">
            <a:rPr kumimoji="1" lang="en-US" altLang="en-US" sz="1100" b="0" i="0" u="none" strike="noStrike">
              <a:solidFill>
                <a:srgbClr val="002060"/>
              </a:solidFill>
              <a:latin typeface="BIZ UDPゴシック"/>
              <a:ea typeface="BIZ UDPゴシック"/>
            </a:rPr>
            <a:pPr/>
            <a:t>*無症候または発症日不明の104例を除く</a:t>
          </a:fld>
          <a:endParaRPr kumimoji="1" lang="ja-JP" altLang="en-US" sz="1100">
            <a:solidFill>
              <a:srgbClr val="002060"/>
            </a:solidFill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639877</xdr:colOff>
      <xdr:row>7</xdr:row>
      <xdr:rowOff>126180</xdr:rowOff>
    </xdr:from>
    <xdr:ext cx="3707606" cy="622854"/>
    <xdr:sp macro="" textlink="">
      <xdr:nvSpPr>
        <xdr:cNvPr id="2" name="吹き出し: 線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201977" y="1326330"/>
          <a:ext cx="3707606" cy="622854"/>
        </a:xfrm>
        <a:prstGeom prst="borderCallout1">
          <a:avLst>
            <a:gd name="adj1" fmla="val 46023"/>
            <a:gd name="adj2" fmla="val 101"/>
            <a:gd name="adj3" fmla="val -198149"/>
            <a:gd name="adj4" fmla="val -24525"/>
          </a:avLst>
        </a:prstGeom>
        <a:solidFill>
          <a:schemeClr val="accent5">
            <a:lumMod val="50000"/>
          </a:schemeClr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ctr">
          <a:spAutoFit/>
        </a:bodyPr>
        <a:lstStyle/>
        <a:p>
          <a:pPr algn="l"/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表示を開始したい日時に適宜書きなおしてください。発症日はラインリストから自動的に集計されます。詳しい集計についてはは各セルの関数をご参照ください</a:t>
          </a:r>
        </a:p>
      </xdr:txBody>
    </xdr:sp>
    <xdr:clientData/>
  </xdr:oneCellAnchor>
  <xdr:twoCellAnchor>
    <xdr:from>
      <xdr:col>16</xdr:col>
      <xdr:colOff>511627</xdr:colOff>
      <xdr:row>2</xdr:row>
      <xdr:rowOff>78920</xdr:rowOff>
    </xdr:from>
    <xdr:to>
      <xdr:col>36</xdr:col>
      <xdr:colOff>188484</xdr:colOff>
      <xdr:row>34</xdr:row>
      <xdr:rowOff>70349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10</xdr:col>
      <xdr:colOff>166347</xdr:colOff>
      <xdr:row>7</xdr:row>
      <xdr:rowOff>152558</xdr:rowOff>
    </xdr:from>
    <xdr:ext cx="4324009" cy="439470"/>
    <xdr:sp macro="" textlink="">
      <xdr:nvSpPr>
        <xdr:cNvPr id="4" name="吹き出し: 線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424397" y="1352708"/>
          <a:ext cx="4324009" cy="439470"/>
        </a:xfrm>
        <a:prstGeom prst="borderCallout1">
          <a:avLst>
            <a:gd name="adj1" fmla="val 46023"/>
            <a:gd name="adj2" fmla="val 101"/>
            <a:gd name="adj3" fmla="val -543525"/>
            <a:gd name="adj4" fmla="val -34434"/>
          </a:avLst>
        </a:prstGeom>
        <a:solidFill>
          <a:schemeClr val="accent5">
            <a:lumMod val="50000"/>
          </a:schemeClr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ctr">
          <a:spAutoFit/>
        </a:bodyPr>
        <a:lstStyle/>
        <a:p>
          <a:pPr algn="l"/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定義表からプルダウンリストが作成されます。適宜定義表を書き換え、選択してください。選択するとしたの表にその項目が集計されます</a:t>
          </a:r>
        </a:p>
      </xdr:txBody>
    </xdr:sp>
    <xdr:clientData/>
  </xdr:one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0.031</cdr:x>
      <cdr:y>0.93888</cdr:y>
    </cdr:from>
    <cdr:to>
      <cdr:x>0.21047</cdr:x>
      <cdr:y>0.98487</cdr:y>
    </cdr:to>
    <cdr:sp macro="" textlink="'探知契機別流行曲線（発症日）'!$A$4">
      <cdr:nvSpPr>
        <cdr:cNvPr id="2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D794DDE0-1EA4-4F50-8FE7-02E32A6EF9F9}"/>
            </a:ext>
          </a:extLst>
        </cdr:cNvPr>
        <cdr:cNvSpPr txBox="1"/>
      </cdr:nvSpPr>
      <cdr:spPr>
        <a:xfrm xmlns:a="http://schemas.openxmlformats.org/drawingml/2006/main">
          <a:off x="411847" y="5306564"/>
          <a:ext cx="2384080" cy="25993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EA9D6A8-A86B-4AD3-AB9D-557C61F7F560}" type="TxLink">
            <a:rPr kumimoji="1" lang="en-US" altLang="en-US" sz="1100" b="0" i="0" u="none" strike="noStrike">
              <a:solidFill>
                <a:srgbClr val="002060"/>
              </a:solidFill>
              <a:latin typeface="BIZ UDPゴシック"/>
              <a:ea typeface="BIZ UDPゴシック"/>
            </a:rPr>
            <a:pPr/>
            <a:t>*無症候または発症日不明の104例を除く</a:t>
          </a:fld>
          <a:endParaRPr kumimoji="1" lang="ja-JP" altLang="en-US" sz="1100">
            <a:solidFill>
              <a:srgbClr val="002060"/>
            </a:solidFill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639877</xdr:colOff>
      <xdr:row>7</xdr:row>
      <xdr:rowOff>126180</xdr:rowOff>
    </xdr:from>
    <xdr:ext cx="3707606" cy="622854"/>
    <xdr:sp macro="" textlink="">
      <xdr:nvSpPr>
        <xdr:cNvPr id="2" name="吹き出し: 線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201977" y="1326330"/>
          <a:ext cx="3707606" cy="622854"/>
        </a:xfrm>
        <a:prstGeom prst="borderCallout1">
          <a:avLst>
            <a:gd name="adj1" fmla="val 46023"/>
            <a:gd name="adj2" fmla="val 101"/>
            <a:gd name="adj3" fmla="val -198149"/>
            <a:gd name="adj4" fmla="val -24525"/>
          </a:avLst>
        </a:prstGeom>
        <a:solidFill>
          <a:schemeClr val="accent5">
            <a:lumMod val="50000"/>
          </a:schemeClr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ctr">
          <a:spAutoFit/>
        </a:bodyPr>
        <a:lstStyle/>
        <a:p>
          <a:pPr algn="l"/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表示を開始したい日時に適宜書きなおしてください。発症日はラインリストから自動的に集計されます。詳しい集計についてはは各セルの関数をご参照ください</a:t>
          </a:r>
        </a:p>
      </xdr:txBody>
    </xdr:sp>
    <xdr:clientData/>
  </xdr:oneCellAnchor>
  <xdr:twoCellAnchor>
    <xdr:from>
      <xdr:col>16</xdr:col>
      <xdr:colOff>511628</xdr:colOff>
      <xdr:row>2</xdr:row>
      <xdr:rowOff>78919</xdr:rowOff>
    </xdr:from>
    <xdr:to>
      <xdr:col>36</xdr:col>
      <xdr:colOff>188485</xdr:colOff>
      <xdr:row>34</xdr:row>
      <xdr:rowOff>70348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10</xdr:col>
      <xdr:colOff>166347</xdr:colOff>
      <xdr:row>7</xdr:row>
      <xdr:rowOff>152558</xdr:rowOff>
    </xdr:from>
    <xdr:ext cx="4324009" cy="439470"/>
    <xdr:sp macro="" textlink="">
      <xdr:nvSpPr>
        <xdr:cNvPr id="4" name="吹き出し: 線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8595972" y="1352708"/>
          <a:ext cx="4324009" cy="439470"/>
        </a:xfrm>
        <a:prstGeom prst="borderCallout1">
          <a:avLst>
            <a:gd name="adj1" fmla="val 46023"/>
            <a:gd name="adj2" fmla="val 101"/>
            <a:gd name="adj3" fmla="val -543525"/>
            <a:gd name="adj4" fmla="val -34434"/>
          </a:avLst>
        </a:prstGeom>
        <a:solidFill>
          <a:schemeClr val="accent5">
            <a:lumMod val="50000"/>
          </a:schemeClr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ctr">
          <a:spAutoFit/>
        </a:bodyPr>
        <a:lstStyle/>
        <a:p>
          <a:pPr algn="l"/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定義表からプルダウンリストが作成されます。適宜定義表を書き換え、選択してください。選択するとしたの表にその項目が集計されます</a:t>
          </a:r>
        </a:p>
      </xdr:txBody>
    </xdr:sp>
    <xdr:clientData/>
  </xdr:one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0.02895</cdr:x>
      <cdr:y>0.94129</cdr:y>
    </cdr:from>
    <cdr:to>
      <cdr:x>0.20842</cdr:x>
      <cdr:y>0.98728</cdr:y>
    </cdr:to>
    <cdr:sp macro="" textlink="'疫学リンクの有無別流行曲線（発症日）'!$A$4">
      <cdr:nvSpPr>
        <cdr:cNvPr id="2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D794DDE0-1EA4-4F50-8FE7-02E32A6EF9F9}"/>
            </a:ext>
          </a:extLst>
        </cdr:cNvPr>
        <cdr:cNvSpPr txBox="1"/>
      </cdr:nvSpPr>
      <cdr:spPr>
        <a:xfrm xmlns:a="http://schemas.openxmlformats.org/drawingml/2006/main">
          <a:off x="384633" y="5320171"/>
          <a:ext cx="2384080" cy="25993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EA9D6A8-A86B-4AD3-AB9D-557C61F7F560}" type="TxLink">
            <a:rPr kumimoji="1" lang="en-US" altLang="en-US" sz="1100" b="0" i="0" u="none" strike="noStrike">
              <a:solidFill>
                <a:srgbClr val="002060"/>
              </a:solidFill>
              <a:latin typeface="BIZ UDPゴシック"/>
              <a:ea typeface="BIZ UDPゴシック"/>
            </a:rPr>
            <a:pPr/>
            <a:t>*無症候または発症日不明の104例を除く</a:t>
          </a:fld>
          <a:endParaRPr kumimoji="1" lang="ja-JP" altLang="en-US" sz="1100">
            <a:solidFill>
              <a:srgbClr val="002060"/>
            </a:solidFill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733425</xdr:colOff>
      <xdr:row>7</xdr:row>
      <xdr:rowOff>72642</xdr:rowOff>
    </xdr:from>
    <xdr:ext cx="3105150" cy="439470"/>
    <xdr:sp macro="" textlink="">
      <xdr:nvSpPr>
        <xdr:cNvPr id="2" name="吹き出し: 線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7164050" y="1282317"/>
          <a:ext cx="3105150" cy="439470"/>
        </a:xfrm>
        <a:prstGeom prst="borderCallout1">
          <a:avLst>
            <a:gd name="adj1" fmla="val 46023"/>
            <a:gd name="adj2" fmla="val 101"/>
            <a:gd name="adj3" fmla="val -217655"/>
            <a:gd name="adj4" fmla="val -15323"/>
          </a:avLst>
        </a:prstGeom>
        <a:solidFill>
          <a:schemeClr val="accent5">
            <a:lumMod val="50000"/>
          </a:schemeClr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ctr">
          <a:spAutoFit/>
        </a:bodyPr>
        <a:lstStyle/>
        <a:p>
          <a:pPr algn="l"/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表示をしたい期間に適宜書きなおしてください。判明日に基づく集計です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390525</xdr:colOff>
      <xdr:row>3</xdr:row>
      <xdr:rowOff>142875</xdr:rowOff>
    </xdr:from>
    <xdr:to>
      <xdr:col>20</xdr:col>
      <xdr:colOff>190725</xdr:colOff>
      <xdr:row>29</xdr:row>
      <xdr:rowOff>114300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616744</xdr:colOff>
      <xdr:row>25</xdr:row>
      <xdr:rowOff>140494</xdr:rowOff>
    </xdr:from>
    <xdr:ext cx="1981200" cy="439470"/>
    <xdr:sp macro="" textlink="">
      <xdr:nvSpPr>
        <xdr:cNvPr id="3" name="吹き出し: 線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1988344" y="4426744"/>
          <a:ext cx="1981200" cy="439470"/>
        </a:xfrm>
        <a:prstGeom prst="borderCallout1">
          <a:avLst>
            <a:gd name="adj1" fmla="val 46023"/>
            <a:gd name="adj2" fmla="val 101"/>
            <a:gd name="adj3" fmla="val -454791"/>
            <a:gd name="adj4" fmla="val -10943"/>
          </a:avLst>
        </a:prstGeom>
        <a:solidFill>
          <a:schemeClr val="accent5">
            <a:lumMod val="50000"/>
          </a:schemeClr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ctr">
          <a:spAutoFit/>
        </a:bodyPr>
        <a:lstStyle/>
        <a:p>
          <a:pPr algn="l"/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ラインリストから自動的に集計されます。</a:t>
          </a:r>
        </a:p>
      </xdr:txBody>
    </xdr:sp>
    <xdr:clientData/>
  </xdr:oneCellAnchor>
  <xdr:oneCellAnchor>
    <xdr:from>
      <xdr:col>12</xdr:col>
      <xdr:colOff>666750</xdr:colOff>
      <xdr:row>33</xdr:row>
      <xdr:rowOff>47625</xdr:rowOff>
    </xdr:from>
    <xdr:ext cx="1924050" cy="256087"/>
    <xdr:sp macro="" textlink="">
      <xdr:nvSpPr>
        <xdr:cNvPr id="4" name="吹き出し: 線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8896350" y="5705475"/>
          <a:ext cx="1924050" cy="256087"/>
        </a:xfrm>
        <a:prstGeom prst="borderCallout1">
          <a:avLst>
            <a:gd name="adj1" fmla="val 46023"/>
            <a:gd name="adj2" fmla="val 101"/>
            <a:gd name="adj3" fmla="val -480165"/>
            <a:gd name="adj4" fmla="val -7826"/>
          </a:avLst>
        </a:prstGeom>
        <a:solidFill>
          <a:schemeClr val="accent5">
            <a:lumMod val="50000"/>
          </a:schemeClr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ctr">
          <a:spAutoFit/>
        </a:bodyPr>
        <a:lstStyle/>
        <a:p>
          <a:pPr algn="l"/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左の表とリンクしています。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415017</xdr:colOff>
      <xdr:row>0</xdr:row>
      <xdr:rowOff>149157</xdr:rowOff>
    </xdr:from>
    <xdr:ext cx="2271033" cy="439470"/>
    <xdr:sp macro="" textlink="">
      <xdr:nvSpPr>
        <xdr:cNvPr id="2" name="吹き出し: 線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4637767" y="149157"/>
          <a:ext cx="2271033" cy="439470"/>
        </a:xfrm>
        <a:prstGeom prst="borderCallout1">
          <a:avLst>
            <a:gd name="adj1" fmla="val 46023"/>
            <a:gd name="adj2" fmla="val 101"/>
            <a:gd name="adj3" fmla="val 291350"/>
            <a:gd name="adj4" fmla="val 4953"/>
          </a:avLst>
        </a:prstGeom>
        <a:solidFill>
          <a:schemeClr val="accent5">
            <a:lumMod val="50000"/>
          </a:schemeClr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ctr">
          <a:spAutoFit/>
        </a:bodyPr>
        <a:lstStyle/>
        <a:p>
          <a:pPr algn="l"/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ラインリストに各項目を記入すると自動的に反映されます。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3</xdr:col>
      <xdr:colOff>359227</xdr:colOff>
      <xdr:row>6</xdr:row>
      <xdr:rowOff>13471</xdr:rowOff>
    </xdr:from>
    <xdr:ext cx="2269672" cy="256087"/>
    <xdr:sp macro="" textlink="">
      <xdr:nvSpPr>
        <xdr:cNvPr id="3" name="吹き出し: 線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2359477" y="938757"/>
          <a:ext cx="2269672" cy="256087"/>
        </a:xfrm>
        <a:prstGeom prst="borderCallout1">
          <a:avLst>
            <a:gd name="adj1" fmla="val 46023"/>
            <a:gd name="adj2" fmla="val 101"/>
            <a:gd name="adj3" fmla="val -43827"/>
            <a:gd name="adj4" fmla="val -12326"/>
          </a:avLst>
        </a:prstGeom>
        <a:solidFill>
          <a:schemeClr val="accent5">
            <a:lumMod val="50000"/>
          </a:schemeClr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ctr">
          <a:spAutoFit/>
        </a:bodyPr>
        <a:lstStyle/>
        <a:p>
          <a:pPr algn="l"/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基準日を適宜書き換えてください</a:t>
          </a:r>
        </a:p>
      </xdr:txBody>
    </xdr:sp>
    <xdr:clientData/>
  </xdr:oneCellAnchor>
  <xdr:oneCellAnchor>
    <xdr:from>
      <xdr:col>11</xdr:col>
      <xdr:colOff>210002</xdr:colOff>
      <xdr:row>2</xdr:row>
      <xdr:rowOff>144413</xdr:rowOff>
    </xdr:from>
    <xdr:ext cx="2269672" cy="622854"/>
    <xdr:sp macro="" textlink="">
      <xdr:nvSpPr>
        <xdr:cNvPr id="4" name="吹き出し: 線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9401627" y="461913"/>
          <a:ext cx="2269672" cy="622854"/>
        </a:xfrm>
        <a:prstGeom prst="borderCallout1">
          <a:avLst>
            <a:gd name="adj1" fmla="val 46023"/>
            <a:gd name="adj2" fmla="val 101"/>
            <a:gd name="adj3" fmla="val 170713"/>
            <a:gd name="adj4" fmla="val -32749"/>
          </a:avLst>
        </a:prstGeom>
        <a:solidFill>
          <a:schemeClr val="accent5">
            <a:lumMod val="50000"/>
          </a:schemeClr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ctr">
          <a:spAutoFit/>
        </a:bodyPr>
        <a:lstStyle/>
        <a:p>
          <a:pPr algn="l"/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ラインリストに隔離日が入力されていない場合は、結果判明日が入力されます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1133475</xdr:colOff>
      <xdr:row>8</xdr:row>
      <xdr:rowOff>165484</xdr:rowOff>
    </xdr:from>
    <xdr:ext cx="2428875" cy="439470"/>
    <xdr:sp macro="" textlink="">
      <xdr:nvSpPr>
        <xdr:cNvPr id="2" name="吹き出し: 線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905125" y="1860934"/>
          <a:ext cx="2428875" cy="439470"/>
        </a:xfrm>
        <a:prstGeom prst="borderCallout1">
          <a:avLst>
            <a:gd name="adj1" fmla="val 46023"/>
            <a:gd name="adj2" fmla="val 101"/>
            <a:gd name="adj3" fmla="val -201207"/>
            <a:gd name="adj4" fmla="val -7826"/>
          </a:avLst>
        </a:prstGeom>
        <a:solidFill>
          <a:schemeClr val="accent5">
            <a:lumMod val="50000"/>
          </a:schemeClr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ctr">
          <a:spAutoFit/>
        </a:bodyPr>
        <a:lstStyle/>
        <a:p>
          <a:pPr algn="l"/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入力すると、各シート内のタイトルに反映されます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1475051</xdr:colOff>
      <xdr:row>33</xdr:row>
      <xdr:rowOff>154782</xdr:rowOff>
    </xdr:from>
    <xdr:ext cx="1928092" cy="32573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3226520" y="5655470"/>
          <a:ext cx="1928092" cy="325730"/>
        </a:xfrm>
        <a:prstGeom prst="rect">
          <a:avLst/>
        </a:prstGeom>
        <a:solidFill>
          <a:schemeClr val="bg1"/>
        </a:solidFill>
        <a:ln w="571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データはサンプルです</a:t>
          </a:r>
          <a:endParaRPr kumimoji="1" lang="en-US" altLang="ja-JP" sz="14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311150</xdr:colOff>
      <xdr:row>25</xdr:row>
      <xdr:rowOff>15875</xdr:rowOff>
    </xdr:from>
    <xdr:ext cx="7364580" cy="792525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3311525" y="6270625"/>
          <a:ext cx="7364580" cy="792525"/>
        </a:xfrm>
        <a:prstGeom prst="rect">
          <a:avLst/>
        </a:prstGeom>
        <a:solidFill>
          <a:schemeClr val="bg1"/>
        </a:solidFill>
        <a:ln w="57150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集計をするににあたり、だれでもラインリストの入力規則がわかるように</a:t>
          </a:r>
          <a:endParaRPr kumimoji="1" lang="en-US" altLang="ja-JP" sz="14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4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各セルの入力定義を記載しておくとよいです。</a:t>
          </a:r>
          <a:endParaRPr kumimoji="1" lang="en-US" altLang="ja-JP" sz="14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4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このファイルでは各種集計の一部のカテゴリデータは入力値を反映するようになっています。</a:t>
          </a:r>
          <a:endParaRPr kumimoji="1" lang="en-US" altLang="ja-JP" sz="14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26194</xdr:colOff>
      <xdr:row>8</xdr:row>
      <xdr:rowOff>30930</xdr:rowOff>
    </xdr:from>
    <xdr:ext cx="3707606" cy="622854"/>
    <xdr:sp macro="" textlink="">
      <xdr:nvSpPr>
        <xdr:cNvPr id="3" name="吹き出し: 線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2274094" y="1402530"/>
          <a:ext cx="3707606" cy="622854"/>
        </a:xfrm>
        <a:prstGeom prst="borderCallout1">
          <a:avLst>
            <a:gd name="adj1" fmla="val 46023"/>
            <a:gd name="adj2" fmla="val 101"/>
            <a:gd name="adj3" fmla="val -198149"/>
            <a:gd name="adj4" fmla="val -24525"/>
          </a:avLst>
        </a:prstGeom>
        <a:solidFill>
          <a:schemeClr val="accent5">
            <a:lumMod val="50000"/>
          </a:schemeClr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ctr">
          <a:spAutoFit/>
        </a:bodyPr>
        <a:lstStyle/>
        <a:p>
          <a:pPr algn="l"/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表示を開始したい日時に適宜書きなおしてください。発症日はラインリストから自動的に集計されます。詳しい集計についてはは各セルの関数をご参照ください</a:t>
          </a:r>
        </a:p>
      </xdr:txBody>
    </xdr:sp>
    <xdr:clientData/>
  </xdr:oneCellAnchor>
  <xdr:twoCellAnchor>
    <xdr:from>
      <xdr:col>8</xdr:col>
      <xdr:colOff>333375</xdr:colOff>
      <xdr:row>3</xdr:row>
      <xdr:rowOff>57150</xdr:rowOff>
    </xdr:from>
    <xdr:to>
      <xdr:col>27</xdr:col>
      <xdr:colOff>28575</xdr:colOff>
      <xdr:row>37</xdr:row>
      <xdr:rowOff>38100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21</xdr:col>
      <xdr:colOff>619125</xdr:colOff>
      <xdr:row>35</xdr:row>
      <xdr:rowOff>47625</xdr:rowOff>
    </xdr:from>
    <xdr:ext cx="2760499" cy="275717"/>
    <xdr:sp macro="" textlink="$A$4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5420975" y="6048375"/>
          <a:ext cx="2760499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EFCE0967-D874-42E9-AD72-EA2E9130791E}" type="TxLink">
            <a:rPr kumimoji="1" lang="en-US" altLang="en-US" sz="1100" b="0" i="0" u="none" strike="noStrike">
              <a:solidFill>
                <a:srgbClr val="002060"/>
              </a:solidFill>
              <a:latin typeface="BIZ UDPゴシック"/>
              <a:ea typeface="BIZ UDPゴシック"/>
            </a:rPr>
            <a:pPr/>
            <a:t>*無症候または発症日不明の104例を除く</a:t>
          </a:fld>
          <a:endParaRPr kumimoji="1" lang="ja-JP" altLang="en-US" sz="1100">
            <a:solidFill>
              <a:srgbClr val="002060"/>
            </a:solidFill>
          </a:endParaRPr>
        </a:p>
      </xdr:txBody>
    </xdr:sp>
    <xdr:clientData/>
  </xdr:oneCellAnchor>
  <xdr:twoCellAnchor>
    <xdr:from>
      <xdr:col>8</xdr:col>
      <xdr:colOff>342900</xdr:colOff>
      <xdr:row>40</xdr:row>
      <xdr:rowOff>0</xdr:rowOff>
    </xdr:from>
    <xdr:to>
      <xdr:col>27</xdr:col>
      <xdr:colOff>38100</xdr:colOff>
      <xdr:row>73</xdr:row>
      <xdr:rowOff>152400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639877</xdr:colOff>
      <xdr:row>7</xdr:row>
      <xdr:rowOff>126180</xdr:rowOff>
    </xdr:from>
    <xdr:ext cx="3707606" cy="622854"/>
    <xdr:sp macro="" textlink="">
      <xdr:nvSpPr>
        <xdr:cNvPr id="2" name="吹き出し: 線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204698" y="1364430"/>
          <a:ext cx="3707606" cy="622854"/>
        </a:xfrm>
        <a:prstGeom prst="borderCallout1">
          <a:avLst>
            <a:gd name="adj1" fmla="val 46023"/>
            <a:gd name="adj2" fmla="val 101"/>
            <a:gd name="adj3" fmla="val -198149"/>
            <a:gd name="adj4" fmla="val -24525"/>
          </a:avLst>
        </a:prstGeom>
        <a:solidFill>
          <a:schemeClr val="accent5">
            <a:lumMod val="50000"/>
          </a:schemeClr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ctr">
          <a:spAutoFit/>
        </a:bodyPr>
        <a:lstStyle/>
        <a:p>
          <a:pPr algn="l"/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表示を開始したい日時に適宜書きなおしてください。発症日はラインリストから自動的に集計されます。詳しい集計についてはは各セルの関数をご参照ください</a:t>
          </a:r>
        </a:p>
      </xdr:txBody>
    </xdr:sp>
    <xdr:clientData/>
  </xdr:oneCellAnchor>
  <xdr:twoCellAnchor>
    <xdr:from>
      <xdr:col>23</xdr:col>
      <xdr:colOff>511628</xdr:colOff>
      <xdr:row>2</xdr:row>
      <xdr:rowOff>78920</xdr:rowOff>
    </xdr:from>
    <xdr:to>
      <xdr:col>43</xdr:col>
      <xdr:colOff>188485</xdr:colOff>
      <xdr:row>34</xdr:row>
      <xdr:rowOff>70349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10</xdr:col>
      <xdr:colOff>166347</xdr:colOff>
      <xdr:row>7</xdr:row>
      <xdr:rowOff>152558</xdr:rowOff>
    </xdr:from>
    <xdr:ext cx="4324009" cy="439470"/>
    <xdr:sp macro="" textlink="">
      <xdr:nvSpPr>
        <xdr:cNvPr id="4" name="吹き出し: 線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391740" y="1390808"/>
          <a:ext cx="4324009" cy="439470"/>
        </a:xfrm>
        <a:prstGeom prst="borderCallout1">
          <a:avLst>
            <a:gd name="adj1" fmla="val 46023"/>
            <a:gd name="adj2" fmla="val 101"/>
            <a:gd name="adj3" fmla="val -543525"/>
            <a:gd name="adj4" fmla="val -34434"/>
          </a:avLst>
        </a:prstGeom>
        <a:solidFill>
          <a:schemeClr val="accent5">
            <a:lumMod val="50000"/>
          </a:schemeClr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ctr">
          <a:spAutoFit/>
        </a:bodyPr>
        <a:lstStyle/>
        <a:p>
          <a:pPr algn="l"/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定義表からプルダウンリストが作成されます。適宜定義表を書き換え、選択してください。選択するとしたの表にその項目が集計されます</a:t>
          </a:r>
        </a:p>
      </xdr:txBody>
    </xdr:sp>
    <xdr:clientData/>
  </xdr:one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0.03603</cdr:x>
      <cdr:y>0.94044</cdr:y>
    </cdr:from>
    <cdr:to>
      <cdr:x>0.26776</cdr:x>
      <cdr:y>0.98922</cdr:y>
    </cdr:to>
    <cdr:sp macro="" textlink="'推定感染場所別流行曲線（発症日） '!$A$4">
      <cdr:nvSpPr>
        <cdr:cNvPr id="2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D794DDE0-1EA4-4F50-8FE7-02E32A6EF9F9}"/>
            </a:ext>
          </a:extLst>
        </cdr:cNvPr>
        <cdr:cNvSpPr txBox="1"/>
      </cdr:nvSpPr>
      <cdr:spPr>
        <a:xfrm xmlns:a="http://schemas.openxmlformats.org/drawingml/2006/main">
          <a:off x="478673" y="5315364"/>
          <a:ext cx="3078234" cy="27571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EA9D6A8-A86B-4AD3-AB9D-557C61F7F560}" type="TxLink">
            <a:rPr kumimoji="1" lang="en-US" altLang="en-US" sz="1100" b="0" i="0" u="none" strike="noStrike">
              <a:solidFill>
                <a:srgbClr val="002060"/>
              </a:solidFill>
              <a:latin typeface="BIZ UDPゴシック"/>
              <a:ea typeface="BIZ UDPゴシック"/>
            </a:rPr>
            <a:pPr/>
            <a:t>*無症候または発症日不明の104例を除く</a:t>
          </a:fld>
          <a:endParaRPr kumimoji="1" lang="ja-JP" altLang="en-US" sz="1100">
            <a:solidFill>
              <a:srgbClr val="002060"/>
            </a:solidFill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639877</xdr:colOff>
      <xdr:row>6</xdr:row>
      <xdr:rowOff>126180</xdr:rowOff>
    </xdr:from>
    <xdr:ext cx="3707606" cy="622854"/>
    <xdr:sp macro="" textlink="">
      <xdr:nvSpPr>
        <xdr:cNvPr id="2" name="吹き出し: 線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201977" y="1326330"/>
          <a:ext cx="3707606" cy="622854"/>
        </a:xfrm>
        <a:prstGeom prst="borderCallout1">
          <a:avLst>
            <a:gd name="adj1" fmla="val 46023"/>
            <a:gd name="adj2" fmla="val 101"/>
            <a:gd name="adj3" fmla="val -198149"/>
            <a:gd name="adj4" fmla="val -24525"/>
          </a:avLst>
        </a:prstGeom>
        <a:solidFill>
          <a:schemeClr val="accent5">
            <a:lumMod val="50000"/>
          </a:schemeClr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ctr">
          <a:spAutoFit/>
        </a:bodyPr>
        <a:lstStyle/>
        <a:p>
          <a:pPr algn="l"/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表示を開始したい日時に適宜書きなおしてください。発症日はラインリストから自動的に集計されます。詳しい集計についてはは各セルの関数をご参照ください</a:t>
          </a:r>
        </a:p>
      </xdr:txBody>
    </xdr:sp>
    <xdr:clientData/>
  </xdr:oneCellAnchor>
  <xdr:twoCellAnchor>
    <xdr:from>
      <xdr:col>21</xdr:col>
      <xdr:colOff>511628</xdr:colOff>
      <xdr:row>2</xdr:row>
      <xdr:rowOff>78920</xdr:rowOff>
    </xdr:from>
    <xdr:to>
      <xdr:col>41</xdr:col>
      <xdr:colOff>143128</xdr:colOff>
      <xdr:row>34</xdr:row>
      <xdr:rowOff>142920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10</xdr:col>
      <xdr:colOff>166347</xdr:colOff>
      <xdr:row>6</xdr:row>
      <xdr:rowOff>152558</xdr:rowOff>
    </xdr:from>
    <xdr:ext cx="4324009" cy="439470"/>
    <xdr:sp macro="" textlink="">
      <xdr:nvSpPr>
        <xdr:cNvPr id="4" name="吹き出し: 線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424397" y="1352708"/>
          <a:ext cx="4324009" cy="439470"/>
        </a:xfrm>
        <a:prstGeom prst="borderCallout1">
          <a:avLst>
            <a:gd name="adj1" fmla="val 46023"/>
            <a:gd name="adj2" fmla="val 101"/>
            <a:gd name="adj3" fmla="val -543525"/>
            <a:gd name="adj4" fmla="val -34434"/>
          </a:avLst>
        </a:prstGeom>
        <a:solidFill>
          <a:schemeClr val="accent5">
            <a:lumMod val="50000"/>
          </a:schemeClr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lIns="36000" tIns="36000" rIns="36000" bIns="36000" rtlCol="0" anchor="ctr">
          <a:spAutoFit/>
        </a:bodyPr>
        <a:lstStyle/>
        <a:p>
          <a:pPr algn="l"/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定義表からプルダウンリストが作成されます。適宜定義表を書き換え、選択してください。選択するとしたの表にその項目が集計されます</a:t>
          </a:r>
        </a:p>
      </xdr:txBody>
    </xdr:sp>
    <xdr:clientData/>
  </xdr:oneCellAnchor>
  <xdr:twoCellAnchor>
    <xdr:from>
      <xdr:col>22</xdr:col>
      <xdr:colOff>0</xdr:colOff>
      <xdr:row>38</xdr:row>
      <xdr:rowOff>0</xdr:rowOff>
    </xdr:from>
    <xdr:to>
      <xdr:col>41</xdr:col>
      <xdr:colOff>314125</xdr:colOff>
      <xdr:row>70</xdr:row>
      <xdr:rowOff>64000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0.03032</cdr:x>
      <cdr:y>0.94972</cdr:y>
    </cdr:from>
    <cdr:to>
      <cdr:x>0.21098</cdr:x>
      <cdr:y>0.99711</cdr:y>
    </cdr:to>
    <cdr:sp macro="" textlink="'年齢群別流行曲線 （発症日）'!$A$4">
      <cdr:nvSpPr>
        <cdr:cNvPr id="2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D794DDE0-1EA4-4F50-8FE7-02E32A6EF9F9}"/>
            </a:ext>
          </a:extLst>
        </cdr:cNvPr>
        <cdr:cNvSpPr txBox="1"/>
      </cdr:nvSpPr>
      <cdr:spPr>
        <a:xfrm xmlns:a="http://schemas.openxmlformats.org/drawingml/2006/main">
          <a:off x="402776" y="5367796"/>
          <a:ext cx="2399888" cy="267848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EA9D6A8-A86B-4AD3-AB9D-557C61F7F560}" type="TxLink">
            <a:rPr kumimoji="1" lang="en-US" altLang="en-US" sz="1100" b="0" i="0" u="none" strike="noStrike">
              <a:solidFill>
                <a:srgbClr val="002060"/>
              </a:solidFill>
              <a:latin typeface="BIZ UDPゴシック"/>
              <a:ea typeface="BIZ UDPゴシック"/>
            </a:rPr>
            <a:pPr/>
            <a:t>*無症候または発症日不明の104例を除く</a:t>
          </a:fld>
          <a:endParaRPr kumimoji="1" lang="ja-JP" altLang="en-US" sz="1100">
            <a:solidFill>
              <a:srgbClr val="002060"/>
            </a:solidFill>
          </a:endParaRPr>
        </a:p>
      </cdr:txBody>
    </cdr:sp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B497554-F3F7-4691-BB7D-0778F646523C}" name="テーブル13" displayName="テーブル13" ref="A2:S491" totalsRowShown="0" headerRowDxfId="120" dataDxfId="119">
  <autoFilter ref="A2:S491" xr:uid="{A439F6D5-D654-4753-860F-E74951AB0B89}"/>
  <tableColumns count="19">
    <tableColumn id="1" xr3:uid="{C0F8857C-29D3-4C40-B20E-0400995377DE}" name="症例" dataDxfId="118"/>
    <tableColumn id="2" xr3:uid="{32830069-AA67-4047-A97A-56DBA89EE33B}" name="氏名" dataDxfId="117"/>
    <tableColumn id="3" xr3:uid="{BB31883D-6E41-4C80-8EE6-F02D3C3C182A}" name="年齢" dataDxfId="116"/>
    <tableColumn id="20" xr3:uid="{169BDD6E-8967-45F1-8790-38BD8115DE79}" name="年代" dataDxfId="115">
      <calculatedColumnFormula>IF(テーブル13[[#This Row],[年齢]]&lt;&gt;"",ROUNDDOWN(テーブル13[[#This Row],[年齢]]/10,0)*10,"")</calculatedColumnFormula>
    </tableColumn>
    <tableColumn id="4" xr3:uid="{72FB0A52-D5FA-4658-A5BE-A2B463BB96AA}" name="性別" dataDxfId="114"/>
    <tableColumn id="5" xr3:uid="{50BBD010-A560-4C70-9C3A-231DB55A5056}" name="職種等" dataDxfId="113"/>
    <tableColumn id="21" xr3:uid="{751D93AE-ECB8-4950-BA75-D64AA7E57732}" name="職種等2" dataDxfId="112"/>
    <tableColumn id="6" xr3:uid="{B4010EFE-2B2F-4565-B6D1-077E4E12A67C}" name="職場名称" dataDxfId="111"/>
    <tableColumn id="17" xr3:uid="{7A430FB7-73FA-476B-8352-FAB86613EC6C}" name="推定感染日" dataDxfId="110"/>
    <tableColumn id="7" xr3:uid="{06AD15E1-0035-4FEF-8AE9-EDF4ED3A6B2E}" name="発症日" dataDxfId="109"/>
    <tableColumn id="8" xr3:uid="{17C64034-6833-4CFE-A669-F33F84CE7C24}" name="検査結果判明日" dataDxfId="108"/>
    <tableColumn id="16" xr3:uid="{34E24047-E3F8-4DB4-914E-CC2588BA67B9}" name="隔離日" dataDxfId="107"/>
    <tableColumn id="14" xr3:uid="{A9CC4588-6964-482E-A2DC-823DF6A9A4F7}" name="推定感染場所（カテゴリ）" dataDxfId="106"/>
    <tableColumn id="9" xr3:uid="{984176C7-A109-438B-8DB1-E1D859F50E67}" name="推定感染場所（クラスター等名称）" dataDxfId="105"/>
    <tableColumn id="10" xr3:uid="{B526BBAD-E25B-4EEF-B34C-390428D6CD9C}" name="転帰" dataDxfId="104"/>
    <tableColumn id="11" xr3:uid="{428C12BA-57D7-4B3B-933B-C152815FF530}" name="探知契機" dataDxfId="103"/>
    <tableColumn id="15" xr3:uid="{0562FBF5-F89F-4B60-BBE2-DDA81D83AB2E}" name="疫学的リンク" dataDxfId="102"/>
    <tableColumn id="12" xr3:uid="{6D2D2247-70C2-49D3-B20F-97939CDE4532}" name="居住自治体" dataDxfId="101"/>
    <tableColumn id="13" xr3:uid="{6866E136-0864-4901-81DD-0B6E7D968C38}" name="備考" dataDxfId="100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9E06F17-9C92-4128-8572-7573176625D1}" name="テーブル310" displayName="テーブル310" ref="A6:F403" totalsRowShown="0" headerRowDxfId="99" dataDxfId="98">
  <autoFilter ref="A6:F403" xr:uid="{6D2A0E57-ECB2-4A43-96A6-FEF9B1D52129}"/>
  <tableColumns count="6">
    <tableColumn id="1" xr3:uid="{54E50BD7-1187-4E1F-AC07-6EA2AA7F359D}" name="日時" dataDxfId="97"/>
    <tableColumn id="2" xr3:uid="{7871ACE5-53AC-4D55-8111-394508FC67B6}" name="年" dataDxfId="96">
      <calculatedColumnFormula>IF(AND(MONTH(A7)=1,DAY(A7)=1),YEAR(A7)&amp;"年","")</calculatedColumnFormula>
    </tableColumn>
    <tableColumn id="3" xr3:uid="{ADB7DE58-1D29-499C-9AD0-8E4CB8FF42DB}" name="月" dataDxfId="95">
      <calculatedColumnFormula>IF(DAY(A7)=1,MONTH(A7)&amp;"月","")</calculatedColumnFormula>
    </tableColumn>
    <tableColumn id="4" xr3:uid="{DCDCC992-5711-436F-B2D0-76F13D6878B4}" name="日" dataDxfId="94">
      <calculatedColumnFormula>DAY(A7)&amp;"日"</calculatedColumnFormula>
    </tableColumn>
    <tableColumn id="5" xr3:uid="{48449F45-F4EA-49FF-AFD7-0D41A30F99C7}" name="発症日*" dataDxfId="93">
      <calculatedColumnFormula>COUNTIF(テーブル13[[#All],[発症日]],テーブル310[[#This Row],[日時]])</calculatedColumnFormula>
    </tableColumn>
    <tableColumn id="6" xr3:uid="{125E59E7-86DD-4266-A1C3-7DD521FB991C}" name="判明日" dataDxfId="92">
      <calculatedColumnFormula>COUNTIF(テーブル13[[#All],[検査結果判明日]],テーブル310[[#This Row],[日時]])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DBBE0ED-5322-4C37-9497-F597D1787464}" name="テーブル31012" displayName="テーブル31012" ref="A6:V403" totalsRowShown="0" headerRowDxfId="91" dataDxfId="90">
  <autoFilter ref="A6:V403" xr:uid="{6D2A0E57-ECB2-4A43-96A6-FEF9B1D52129}"/>
  <tableColumns count="22">
    <tableColumn id="1" xr3:uid="{329DDC97-9577-469A-A402-2478EF170CBC}" name="日時" dataDxfId="89"/>
    <tableColumn id="2" xr3:uid="{8508764D-0004-4A2E-8E37-71F0E7930407}" name="年" dataDxfId="88">
      <calculatedColumnFormula>IF(AND(MONTH(A7)=1,DAY(A7)=1),YEAR(A7)&amp;"年","")</calculatedColumnFormula>
    </tableColumn>
    <tableColumn id="3" xr3:uid="{C17901FE-713B-49A5-80DD-FC646E6C1027}" name="月" dataDxfId="87">
      <calculatedColumnFormula>IF(DAY(A7)=1,MONTH(A7)&amp;"月","")</calculatedColumnFormula>
    </tableColumn>
    <tableColumn id="4" xr3:uid="{6B97DEE5-8022-42F9-85C5-121198799AFE}" name="日" dataDxfId="86">
      <calculatedColumnFormula>DAY(A7)&amp;"日"</calculatedColumnFormula>
    </tableColumn>
    <tableColumn id="5" xr3:uid="{9B480B2D-2BEB-406F-8E6D-703C1A645C29}" name="発症日*" dataDxfId="85">
      <calculatedColumnFormula>COUNTIF(テーブル13[[#All],[発症日]],テーブル31012[[#This Row],[日時]])</calculatedColumnFormula>
    </tableColumn>
    <tableColumn id="6" xr3:uid="{26B330E5-A1C2-4767-9721-03A4209311A4}" name="病院" dataDxfId="84">
      <calculatedColumnFormula>COUNTIFS(テーブル13[[#All],[発症日]],テーブル31012[[#This Row],[日時]],テーブル13[[#All],[推定感染場所（カテゴリ）]],'推定感染場所別流行曲線（発症日） '!F$1)</calculatedColumnFormula>
    </tableColumn>
    <tableColumn id="7" xr3:uid="{1F349DBE-5CAC-4138-8DDA-3D7FE8F49572}" name="施設" dataDxfId="83">
      <calculatedColumnFormula>COUNTIFS(テーブル13[[#All],[発症日]],テーブル31012[[#This Row],[日時]],テーブル13[[#All],[推定感染場所（カテゴリ）]],'推定感染場所別流行曲線（発症日） '!G$1)</calculatedColumnFormula>
    </tableColumn>
    <tableColumn id="8" xr3:uid="{A5EB9641-668F-44CC-942F-D50D56745A06}" name="学校" dataDxfId="82">
      <calculatedColumnFormula>COUNTIFS(テーブル13[[#All],[発症日]],テーブル31012[[#This Row],[日時]],テーブル13[[#All],[推定感染場所（カテゴリ）]],'推定感染場所別流行曲線（発症日） '!H$1)</calculatedColumnFormula>
    </tableColumn>
    <tableColumn id="9" xr3:uid="{5747DCBB-857A-4748-9815-C3BA05D72DB0}" name="飲食" dataDxfId="81">
      <calculatedColumnFormula>COUNTIFS(テーブル13[[#All],[発症日]],テーブル31012[[#This Row],[日時]],テーブル13[[#All],[推定感染場所（カテゴリ）]],'推定感染場所別流行曲線（発症日） '!I$1)</calculatedColumnFormula>
    </tableColumn>
    <tableColumn id="10" xr3:uid="{8BB4C425-9A49-4135-B1EC-3769EEE70806}" name="家庭" dataDxfId="80">
      <calculatedColumnFormula>COUNTIFS(テーブル13[[#All],[発症日]],テーブル31012[[#This Row],[日時]],テーブル13[[#All],[推定感染場所（カテゴリ）]],'推定感染場所別流行曲線（発症日） '!J$1)</calculatedColumnFormula>
    </tableColumn>
    <tableColumn id="11" xr3:uid="{84E1B2CF-86BC-41D6-844A-8EAB5195BA99}" name="接待を伴う飲食・繁華街" dataDxfId="79">
      <calculatedColumnFormula>COUNTIFS(テーブル13[[#All],[発症日]],テーブル31012[[#This Row],[日時]],テーブル13[[#All],[推定感染場所（カテゴリ）]],'推定感染場所別流行曲線（発症日） '!K$1)</calculatedColumnFormula>
    </tableColumn>
    <tableColumn id="12" xr3:uid="{AC8F3CD3-FFC0-450B-A925-3866655B0B49}" name="市外からの持ち込み" dataDxfId="78">
      <calculatedColumnFormula>COUNTIFS(テーブル13[[#All],[発症日]],テーブル31012[[#This Row],[日時]],テーブル13[[#All],[推定感染場所（カテゴリ）]],'推定感染場所別流行曲線（発症日） '!L$1)</calculatedColumnFormula>
    </tableColumn>
    <tableColumn id="13" xr3:uid="{3EBB649D-1680-4F68-89A7-C8943527C5ED}" name="職場" dataDxfId="77">
      <calculatedColumnFormula>COUNTIFS(テーブル13[[#All],[発症日]],テーブル31012[[#This Row],[日時]],テーブル13[[#All],[推定感染場所（カテゴリ）]],'推定感染場所別流行曲線（発症日） '!M$1)</calculatedColumnFormula>
    </tableColumn>
    <tableColumn id="14" xr3:uid="{2AE19F21-9CC9-4EAA-92B2-680CF4A5F65D}" name="調査中" dataDxfId="76">
      <calculatedColumnFormula>COUNTIFS(テーブル13[[#All],[発症日]],テーブル31012[[#This Row],[日時]],テーブル13[[#All],[推定感染場所（カテゴリ）]],'推定感染場所別流行曲線（発症日） '!N$1)</calculatedColumnFormula>
    </tableColumn>
    <tableColumn id="15" xr3:uid="{4A0EC4B2-57A7-4D3F-9DFB-85C817525745}" name="その他" dataDxfId="75">
      <calculatedColumnFormula>COUNTIFS(テーブル13[[#All],[発症日]],テーブル31012[[#This Row],[日時]],テーブル13[[#All],[推定感染場所（カテゴリ）]],'推定感染場所別流行曲線（発症日） '!O$1)</calculatedColumnFormula>
    </tableColumn>
    <tableColumn id="16" xr3:uid="{2699D86F-CACE-4524-A098-ACCAB36144EE}" name="不明" dataDxfId="74">
      <calculatedColumnFormula>COUNTIFS(テーブル13[[#All],[発症日]],テーブル31012[[#This Row],[日時]],テーブル13[[#All],[推定感染場所（カテゴリ）]],'推定感染場所別流行曲線（発症日） '!P$1)</calculatedColumnFormula>
    </tableColumn>
    <tableColumn id="22" xr3:uid="{E99D2E71-C7C3-48CB-B66D-DD1861A31B53}" name="列1" dataDxfId="73"/>
    <tableColumn id="21" xr3:uid="{A28F6697-64F5-46CA-BFB2-A165810A87D3}" name="列2" dataDxfId="72"/>
    <tableColumn id="20" xr3:uid="{85F41E3E-2879-47DF-B870-C75BFDFFA750}" name="列3" dataDxfId="71"/>
    <tableColumn id="19" xr3:uid="{8114C7CE-0586-4C6C-BB0A-639F4B83933E}" name="列4" dataDxfId="70"/>
    <tableColumn id="18" xr3:uid="{E58EE923-AA76-4B67-B927-A079AB1E8D0A}" name="列5" dataDxfId="69"/>
    <tableColumn id="17" xr3:uid="{D1C97356-88B9-47FB-BFAD-7BDA8AF4A0D3}" name="空欄" dataDxfId="68">
      <calculatedColumnFormula>COUNTIFS(テーブル13[[#All],[発症日]],テーブル31012[[#This Row],[日時]],テーブル13[[#All],[推定感染場所（カテゴリ）]],"")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B1AD1B5-8AB1-4B2F-BA11-388ECE07A51D}" name="テーブル310122" displayName="テーブル310122" ref="A5:T402" totalsRowShown="0" headerRowDxfId="67" dataDxfId="66">
  <autoFilter ref="A5:T402" xr:uid="{6D2A0E57-ECB2-4A43-96A6-FEF9B1D52129}"/>
  <tableColumns count="20">
    <tableColumn id="1" xr3:uid="{A8907B34-9D30-4938-A8E5-58F9640B303B}" name="日時" dataDxfId="65"/>
    <tableColumn id="2" xr3:uid="{974FAAE7-C673-40FC-8570-E9AE9F8897EC}" name="年" dataDxfId="64">
      <calculatedColumnFormula>IF(AND(MONTH(A6)=1,DAY(A6)=1),YEAR(A6)&amp;"年","")</calculatedColumnFormula>
    </tableColumn>
    <tableColumn id="3" xr3:uid="{24CDE428-A498-4522-844B-DC7191FBFBA0}" name="月" dataDxfId="63">
      <calculatedColumnFormula>IF(DAY(A6)=1,MONTH(A6)&amp;"月","")</calculatedColumnFormula>
    </tableColumn>
    <tableColumn id="4" xr3:uid="{6C814CF5-8545-4303-A289-B20F26B735CF}" name="日" dataDxfId="62">
      <calculatedColumnFormula>DAY(A6)&amp;"日"</calculatedColumnFormula>
    </tableColumn>
    <tableColumn id="5" xr3:uid="{E368074C-819E-4E66-94C0-7467C540EA7E}" name="発症日*" dataDxfId="61">
      <calculatedColumnFormula>COUNTIF(テーブル13[[#All],[発症日]],テーブル310122[[#This Row],[日時]])</calculatedColumnFormula>
    </tableColumn>
    <tableColumn id="6" xr3:uid="{95FFEA5B-9A77-49D2-8BDF-164C0295AAD5}" name="10歳未満" dataDxfId="60">
      <calculatedColumnFormula>COUNTIFS(テーブル13[[#All],[発症日]],テーブル310122[[#This Row],[日時]],テーブル13[[#All],[年代]],F$1)</calculatedColumnFormula>
    </tableColumn>
    <tableColumn id="7" xr3:uid="{FC01573D-0C4D-4762-8D2A-9CCFB7C09C71}" name="10代" dataDxfId="59">
      <calculatedColumnFormula>COUNTIFS(テーブル13[[#All],[発症日]],テーブル310122[[#This Row],[日時]],テーブル13[[#All],[年代]],G$1)</calculatedColumnFormula>
    </tableColumn>
    <tableColumn id="8" xr3:uid="{BFC29FFE-E9BD-4EE0-B9EA-293B98936AE4}" name="20代" dataDxfId="58">
      <calculatedColumnFormula>COUNTIFS(テーブル13[[#All],[発症日]],テーブル310122[[#This Row],[日時]],テーブル13[[#All],[年代]],H$1)</calculatedColumnFormula>
    </tableColumn>
    <tableColumn id="9" xr3:uid="{65794EDA-60B9-4312-924F-41115DC97BD7}" name="30代" dataDxfId="57">
      <calculatedColumnFormula>COUNTIFS(テーブル13[[#All],[発症日]],テーブル310122[[#This Row],[日時]],テーブル13[[#All],[年代]],I$1)</calculatedColumnFormula>
    </tableColumn>
    <tableColumn id="10" xr3:uid="{D37AAF97-A802-4C9C-80FB-80CC930B206B}" name="40代" dataDxfId="56">
      <calculatedColumnFormula>COUNTIFS(テーブル13[[#All],[発症日]],テーブル310122[[#This Row],[日時]],テーブル13[[#All],[年代]],J$1)</calculatedColumnFormula>
    </tableColumn>
    <tableColumn id="11" xr3:uid="{BC46B0A4-7D0F-4BDB-97F7-22FAFFD4ABAF}" name="50代" dataDxfId="55">
      <calculatedColumnFormula>COUNTIFS(テーブル13[[#All],[発症日]],テーブル310122[[#This Row],[日時]],テーブル13[[#All],[年代]],K$1)</calculatedColumnFormula>
    </tableColumn>
    <tableColumn id="12" xr3:uid="{BA34C633-4436-4648-8BE5-1BFDB677D687}" name="60代" dataDxfId="54">
      <calculatedColumnFormula>COUNTIFS(テーブル13[[#All],[発症日]],テーブル310122[[#This Row],[日時]],テーブル13[[#All],[年代]],L$1)</calculatedColumnFormula>
    </tableColumn>
    <tableColumn id="13" xr3:uid="{C2989F81-7549-4023-9E05-6E0E505E38E4}" name="70代" dataDxfId="53">
      <calculatedColumnFormula>COUNTIFS(テーブル13[[#All],[発症日]],テーブル310122[[#This Row],[日時]],テーブル13[[#All],[年代]],M$1)</calculatedColumnFormula>
    </tableColumn>
    <tableColumn id="14" xr3:uid="{BC2CB929-B364-479E-8316-F44856F73013}" name="80代" dataDxfId="52">
      <calculatedColumnFormula>COUNTIFS(テーブル13[[#All],[発症日]],テーブル310122[[#This Row],[日時]],テーブル13[[#All],[年代]],N$1)</calculatedColumnFormula>
    </tableColumn>
    <tableColumn id="15" xr3:uid="{A3971215-3A22-44C9-BCA7-5A107BDF1EED}" name="90代" dataDxfId="51">
      <calculatedColumnFormula>COUNTIFS(テーブル13[[#All],[発症日]],テーブル310122[[#This Row],[日時]],テーブル13[[#All],[年代]],O$1)</calculatedColumnFormula>
    </tableColumn>
    <tableColumn id="16" xr3:uid="{51501E10-26E6-4526-9046-D767633D53AC}" name="不明" dataDxfId="50">
      <calculatedColumnFormula>COUNTIFS(テーブル13[[#All],[発症日]],テーブル310122[[#This Row],[日時]],テーブル13[[#All],[年代]],"")</calculatedColumnFormula>
    </tableColumn>
    <tableColumn id="22" xr3:uid="{5ECEDC9D-F318-4AD4-8B7B-1453A49C2BB1}" name="0～9歳" dataDxfId="49">
      <calculatedColumnFormula>テーブル310122[[#This Row],[10歳未満]]</calculatedColumnFormula>
    </tableColumn>
    <tableColumn id="21" xr3:uid="{1BDB1EC6-3C6D-4D4B-93E0-71CC5E3ED8E8}" name="10～39歳" dataDxfId="48">
      <calculatedColumnFormula>SUM(テーブル310122[[#This Row],[10代]:[30代]])</calculatedColumnFormula>
    </tableColumn>
    <tableColumn id="20" xr3:uid="{B21CB5F0-9AC8-459D-B8B2-9CF86BD39EFB}" name="40～59歳" dataDxfId="47">
      <calculatedColumnFormula>SUM(テーブル310122[[#This Row],[40代]:[50代]])</calculatedColumnFormula>
    </tableColumn>
    <tableColumn id="19" xr3:uid="{2F430F4F-5A19-41D8-9B03-16F3A5B062DA}" name="60歳以上" dataDxfId="46">
      <calculatedColumnFormula>SUM(テーブル310122[[#This Row],[60代]:[90代]])</calculatedColumnFormula>
    </tableColumn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4E900AE-7500-4AD8-B7BC-B8EE7CA18BB6}" name="テーブル3101225" displayName="テーブル3101225" ref="A6:O403" totalsRowShown="0" headerRowDxfId="45" dataDxfId="44">
  <autoFilter ref="A6:O403" xr:uid="{6D2A0E57-ECB2-4A43-96A6-FEF9B1D52129}"/>
  <tableColumns count="15">
    <tableColumn id="1" xr3:uid="{9E4D2E4B-CFEE-4DCF-A302-AF3979D73751}" name="日時" dataDxfId="43"/>
    <tableColumn id="2" xr3:uid="{8DF0723D-1C72-4566-A136-34E6433BC113}" name="年" dataDxfId="42">
      <calculatedColumnFormula>IF(AND(MONTH(A7)=1,DAY(A7)=1),YEAR(A7)&amp;"年","")</calculatedColumnFormula>
    </tableColumn>
    <tableColumn id="3" xr3:uid="{2ADFE602-B681-4CCF-83BB-8F86DA1535B6}" name="月" dataDxfId="41">
      <calculatedColumnFormula>IF(DAY(A7)=1,MONTH(A7)&amp;"月","")</calculatedColumnFormula>
    </tableColumn>
    <tableColumn id="4" xr3:uid="{66FEA3ED-DC15-40F1-AA34-7079D84D5C0D}" name="日" dataDxfId="40">
      <calculatedColumnFormula>DAY(A7)&amp;"日"</calculatedColumnFormula>
    </tableColumn>
    <tableColumn id="5" xr3:uid="{EFB85180-A0AD-4BD0-B339-ED58F60D8FB4}" name="発症日*" dataDxfId="39">
      <calculatedColumnFormula>COUNTIF(テーブル13[[#All],[発症日]],テーブル3101225[[#This Row],[日時]])</calculatedColumnFormula>
    </tableColumn>
    <tableColumn id="6" xr3:uid="{EF731C7D-7B66-4A44-9138-E34E1B4F215B}" name="積極的疫学調査" dataDxfId="38">
      <calculatedColumnFormula>COUNTIFS(テーブル13[[#All],[発症日]],テーブル3101225[[#This Row],[日時]],テーブル13[[#All],[探知契機]],F$1)</calculatedColumnFormula>
    </tableColumn>
    <tableColumn id="7" xr3:uid="{E8BA5F89-393B-4AD1-BBB9-0296973F099D}" name="医療機関受診等" dataDxfId="37">
      <calculatedColumnFormula>COUNTIFS(テーブル13[[#All],[発症日]],テーブル3101225[[#This Row],[日時]],テーブル13[[#All],[探知契機]],"")</calculatedColumnFormula>
    </tableColumn>
    <tableColumn id="8" xr3:uid="{9ADC390C-5132-4AC9-999A-1C449214E7DE}" name="列1" dataDxfId="36">
      <calculatedColumnFormula>COUNTIFS(テーブル13[[#All],[発症日]],テーブル3101225[[#This Row],[日時]],テーブル13[[#All],[年代]],H$1)</calculatedColumnFormula>
    </tableColumn>
    <tableColumn id="9" xr3:uid="{6E5E20BD-E2B6-4A4A-8B57-D3C960F40879}" name="列2" dataDxfId="35">
      <calculatedColumnFormula>COUNTIFS(テーブル13[[#All],[発症日]],テーブル3101225[[#This Row],[日時]],テーブル13[[#All],[年代]],I$1)</calculatedColumnFormula>
    </tableColumn>
    <tableColumn id="10" xr3:uid="{FF4D00E1-8B8E-4BFE-A79A-71D276B7404C}" name="列3" dataDxfId="34">
      <calculatedColumnFormula>COUNTIFS(テーブル13[[#All],[発症日]],テーブル3101225[[#This Row],[日時]],テーブル13[[#All],[年代]],J$1)</calculatedColumnFormula>
    </tableColumn>
    <tableColumn id="11" xr3:uid="{6C6BE433-4AEE-4064-B9FD-5006BBC46897}" name="列4" dataDxfId="33">
      <calculatedColumnFormula>COUNTIFS(テーブル13[[#All],[発症日]],テーブル3101225[[#This Row],[日時]],テーブル13[[#All],[年代]],K$1)</calculatedColumnFormula>
    </tableColumn>
    <tableColumn id="12" xr3:uid="{58B52763-45C5-4AC2-BACB-1094DEF88435}" name="列5" dataDxfId="32">
      <calculatedColumnFormula>COUNTIFS(テーブル13[[#All],[発症日]],テーブル3101225[[#This Row],[日時]],テーブル13[[#All],[年代]],L$1)</calculatedColumnFormula>
    </tableColumn>
    <tableColumn id="13" xr3:uid="{D277F343-E65D-4FFF-B185-84E9E36A7B2F}" name="列6" dataDxfId="31">
      <calculatedColumnFormula>COUNTIFS(テーブル13[[#All],[発症日]],テーブル3101225[[#This Row],[日時]],テーブル13[[#All],[年代]],M$1)</calculatedColumnFormula>
    </tableColumn>
    <tableColumn id="14" xr3:uid="{B41A6E2A-E684-4A9E-AB21-4D5016FBBAF8}" name="列7" dataDxfId="30">
      <calculatedColumnFormula>COUNTIFS(テーブル13[[#All],[発症日]],テーブル3101225[[#This Row],[日時]],テーブル13[[#All],[年代]],N$1)</calculatedColumnFormula>
    </tableColumn>
    <tableColumn id="15" xr3:uid="{15080F9F-A3D2-4E5C-BFE4-959367E28882}" name="列8" dataDxfId="29">
      <calculatedColumnFormula>COUNTIFS(テーブル13[[#All],[発症日]],テーブル3101225[[#This Row],[日時]],テーブル13[[#All],[年代]],O$1)</calculatedColumnFormula>
    </tableColumn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1451395-FD43-424A-B343-6FDA57A1236F}" name="テーブル31012257" displayName="テーブル31012257" ref="A6:O403" totalsRowShown="0" headerRowDxfId="28" dataDxfId="27">
  <autoFilter ref="A6:O403" xr:uid="{6D2A0E57-ECB2-4A43-96A6-FEF9B1D52129}"/>
  <tableColumns count="15">
    <tableColumn id="1" xr3:uid="{372D43A3-BBE3-4B9F-AF20-94843B4BAAAC}" name="日時" dataDxfId="26"/>
    <tableColumn id="2" xr3:uid="{A0F8CAF1-A84C-4393-B643-CA7F689D15A2}" name="年" dataDxfId="25">
      <calculatedColumnFormula>IF(AND(MONTH(A7)=1,DAY(A7)=1),YEAR(A7)&amp;"年","")</calculatedColumnFormula>
    </tableColumn>
    <tableColumn id="3" xr3:uid="{5CAFB1CD-C14B-4A9A-B39B-E7BF4AA4A96E}" name="月" dataDxfId="24">
      <calculatedColumnFormula>IF(DAY(A7)=1,MONTH(A7)&amp;"月","")</calculatedColumnFormula>
    </tableColumn>
    <tableColumn id="4" xr3:uid="{0DBC2561-828E-479A-8DE8-035D999A40D2}" name="日" dataDxfId="23">
      <calculatedColumnFormula>DAY(A7)&amp;"日"</calculatedColumnFormula>
    </tableColumn>
    <tableColumn id="5" xr3:uid="{C47F3C8A-DAE0-4AF6-9963-429D0C5FD77F}" name="発症日*" dataDxfId="22">
      <calculatedColumnFormula>COUNTIF(テーブル13[[#All],[発症日]],テーブル31012257[[#This Row],[日時]])</calculatedColumnFormula>
    </tableColumn>
    <tableColumn id="6" xr3:uid="{D0518031-43A8-480C-A3DC-DB71865EC492}" name="疫学的リンクあり" dataDxfId="21">
      <calculatedColumnFormula>COUNTIFS(テーブル13[[#All],[発症日]],テーブル31012257[[#This Row],[日時]],テーブル13[[#All],[疫学的リンク]],F$1)</calculatedColumnFormula>
    </tableColumn>
    <tableColumn id="7" xr3:uid="{54B88BC0-FE41-4502-8E89-DE961C8A2B5C}" name="疫学的リンク不明" dataDxfId="20">
      <calculatedColumnFormula>COUNTIFS(テーブル13[[#All],[発症日]],テーブル31012257[[#This Row],[日時]],テーブル13[[#All],[疫学的リンク]],G$1)</calculatedColumnFormula>
    </tableColumn>
    <tableColumn id="8" xr3:uid="{CC0FE698-7FA6-4BCA-A990-016FFF597E6D}" name="列1" dataDxfId="19">
      <calculatedColumnFormula>COUNTIFS(テーブル13[[#All],[発症日]],テーブル31012257[[#This Row],[日時]],テーブル13[[#All],[年代]],H$1)</calculatedColumnFormula>
    </tableColumn>
    <tableColumn id="9" xr3:uid="{295F3F68-6685-4636-A9EC-E91D8CBB32C8}" name="列2" dataDxfId="18">
      <calculatedColumnFormula>COUNTIFS(テーブル13[[#All],[発症日]],テーブル31012257[[#This Row],[日時]],テーブル13[[#All],[年代]],I$1)</calculatedColumnFormula>
    </tableColumn>
    <tableColumn id="10" xr3:uid="{127A0C51-11DE-46C1-9632-55E1957F4BF1}" name="列3" dataDxfId="17">
      <calculatedColumnFormula>COUNTIFS(テーブル13[[#All],[発症日]],テーブル31012257[[#This Row],[日時]],テーブル13[[#All],[年代]],J$1)</calculatedColumnFormula>
    </tableColumn>
    <tableColumn id="11" xr3:uid="{5C47C9DC-D565-4422-B211-3A29CA222465}" name="列4" dataDxfId="16">
      <calculatedColumnFormula>COUNTIFS(テーブル13[[#All],[発症日]],テーブル31012257[[#This Row],[日時]],テーブル13[[#All],[年代]],K$1)</calculatedColumnFormula>
    </tableColumn>
    <tableColumn id="12" xr3:uid="{7C59BD4A-007D-425C-ACC2-13446DD1A2E9}" name="列5" dataDxfId="15">
      <calculatedColumnFormula>COUNTIFS(テーブル13[[#All],[発症日]],テーブル31012257[[#This Row],[日時]],テーブル13[[#All],[年代]],L$1)</calculatedColumnFormula>
    </tableColumn>
    <tableColumn id="13" xr3:uid="{573C0FFC-CC4E-4552-84CF-C54B5FF0D99A}" name="列6" dataDxfId="14">
      <calculatedColumnFormula>COUNTIFS(テーブル13[[#All],[発症日]],テーブル31012257[[#This Row],[日時]],テーブル13[[#All],[年代]],M$1)</calculatedColumnFormula>
    </tableColumn>
    <tableColumn id="14" xr3:uid="{EA0D80F6-48AC-4EB5-A03B-D33BC60FD20B}" name="列7" dataDxfId="13">
      <calculatedColumnFormula>COUNTIFS(テーブル13[[#All],[発症日]],テーブル31012257[[#This Row],[日時]],テーブル13[[#All],[年代]],N$1)</calculatedColumnFormula>
    </tableColumn>
    <tableColumn id="15" xr3:uid="{DC653440-3556-4477-A686-0F8852B2C0BA}" name="列8" dataDxfId="12">
      <calculatedColumnFormula>COUNTIFS(テーブル13[[#All],[発症日]],テーブル31012257[[#This Row],[日時]],テーブル13[[#All],[年代]],O$1)</calculatedColumn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2570DAF-5F51-4A5B-A741-D608F584A092}" name="テーブル5" displayName="テーブル5" ref="B3:D14" totalsRowShown="0" headerRowDxfId="11" dataDxfId="10">
  <autoFilter ref="B3:D14" xr:uid="{85DF48B5-00C7-4F38-B6FE-0B72E6D43832}"/>
  <tableColumns count="3">
    <tableColumn id="1" xr3:uid="{2C8312B0-4A92-4B9F-9D81-D5315B2D9BFF}" name="年齢群" dataDxfId="9"/>
    <tableColumn id="2" xr3:uid="{AE484D20-C0CC-4C24-9A4C-D7F6DCBEEA80}" name="女性" dataDxfId="8">
      <calculatedColumnFormula>COUNTIFS(テーブル13[[#All],[年代]],A4,テーブル13[[#All],[性別]],$C$1)</calculatedColumnFormula>
    </tableColumn>
    <tableColumn id="3" xr3:uid="{F1FA6AE9-2218-4B9E-A574-F1BC4C2BC074}" name="男性" dataDxfId="7">
      <calculatedColumnFormula>COUNTIFS(テーブル13[[#All],[年代]],A4,テーブル13[[#All],[性別]],$D$1)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スリップストリーム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16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E5488-FC40-4D17-8AAF-A30E3E0D22CE}">
  <sheetPr codeName="Sheet1"/>
  <dimension ref="A1:M54"/>
  <sheetViews>
    <sheetView tabSelected="1" view="pageBreakPreview" zoomScale="90" zoomScaleNormal="100" zoomScaleSheetLayoutView="90" workbookViewId="0">
      <selection activeCell="O13" sqref="O13"/>
    </sheetView>
  </sheetViews>
  <sheetFormatPr defaultColWidth="9" defaultRowHeight="12.6"/>
  <cols>
    <col min="1" max="12" width="9" style="1"/>
    <col min="13" max="13" width="10.09765625" style="1" customWidth="1"/>
    <col min="14" max="16384" width="9" style="1"/>
  </cols>
  <sheetData>
    <row r="1" spans="1:13" ht="19.5" customHeight="1">
      <c r="A1" s="146"/>
      <c r="B1" s="146"/>
      <c r="C1" s="146"/>
      <c r="D1" s="146"/>
      <c r="E1" s="146"/>
      <c r="F1" s="146"/>
      <c r="G1" s="146"/>
      <c r="H1" s="146"/>
      <c r="I1" s="146"/>
      <c r="J1" s="146"/>
    </row>
    <row r="2" spans="1:13" ht="18.75" customHeight="1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5"/>
      <c r="L2" s="145"/>
      <c r="M2" s="145"/>
    </row>
    <row r="3" spans="1:13" ht="18.75" customHeight="1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5"/>
      <c r="L3" s="145"/>
      <c r="M3" s="145"/>
    </row>
    <row r="4" spans="1:13" ht="18.75" customHeight="1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5"/>
      <c r="L4" s="145"/>
      <c r="M4" s="145"/>
    </row>
    <row r="5" spans="1:13" ht="18.75" customHeight="1">
      <c r="A5" s="146"/>
      <c r="B5" s="146"/>
      <c r="C5" s="146"/>
      <c r="D5" s="146"/>
      <c r="E5" s="146"/>
      <c r="F5" s="146"/>
      <c r="G5" s="146"/>
      <c r="H5" s="146"/>
      <c r="I5" s="146"/>
      <c r="J5" s="146"/>
      <c r="K5" s="145"/>
      <c r="L5" s="145"/>
      <c r="M5" s="145"/>
    </row>
    <row r="6" spans="1:13" ht="18.75" customHeight="1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5"/>
      <c r="L6" s="145"/>
      <c r="M6" s="145"/>
    </row>
    <row r="7" spans="1:13" ht="18.75" customHeight="1">
      <c r="A7" s="146"/>
      <c r="B7" s="146"/>
      <c r="C7" s="146"/>
      <c r="D7" s="146"/>
      <c r="E7" s="146"/>
      <c r="F7" s="146"/>
      <c r="G7" s="146"/>
      <c r="H7" s="146"/>
      <c r="I7" s="146"/>
      <c r="J7" s="146"/>
      <c r="K7" s="145"/>
      <c r="L7" s="145"/>
      <c r="M7" s="145"/>
    </row>
    <row r="8" spans="1:13" ht="18.75" customHeight="1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5"/>
      <c r="L8" s="145"/>
      <c r="M8" s="145"/>
    </row>
    <row r="9" spans="1:13" ht="18.75" customHeight="1">
      <c r="A9" s="146"/>
      <c r="B9" s="146"/>
      <c r="C9" s="146"/>
      <c r="D9" s="146"/>
      <c r="E9" s="146"/>
      <c r="F9" s="146"/>
      <c r="G9" s="146"/>
      <c r="H9" s="146"/>
      <c r="I9" s="146"/>
      <c r="J9" s="146"/>
      <c r="K9" s="145"/>
      <c r="L9" s="145"/>
      <c r="M9" s="145"/>
    </row>
    <row r="10" spans="1:13" ht="18.75" customHeight="1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5"/>
      <c r="L10" s="145"/>
      <c r="M10" s="145"/>
    </row>
    <row r="11" spans="1:13" ht="18.75" customHeight="1">
      <c r="A11" s="146"/>
      <c r="B11" s="146"/>
      <c r="C11" s="146"/>
      <c r="D11" s="146"/>
      <c r="E11" s="146"/>
      <c r="F11" s="146"/>
      <c r="G11" s="146"/>
      <c r="H11" s="146"/>
      <c r="I11" s="146"/>
      <c r="J11" s="146"/>
      <c r="K11" s="145"/>
      <c r="L11" s="145"/>
      <c r="M11" s="145"/>
    </row>
    <row r="12" spans="1:13" ht="18.75" customHeight="1">
      <c r="A12" s="146"/>
      <c r="B12" s="146"/>
      <c r="C12" s="146"/>
      <c r="D12" s="146"/>
      <c r="E12" s="146"/>
      <c r="F12" s="146"/>
      <c r="G12" s="146"/>
      <c r="H12" s="146"/>
      <c r="I12" s="146"/>
      <c r="J12" s="146"/>
      <c r="K12" s="145"/>
      <c r="L12" s="145"/>
      <c r="M12" s="145"/>
    </row>
    <row r="13" spans="1:13" ht="18.75" customHeight="1">
      <c r="A13" s="146"/>
      <c r="B13" s="146"/>
      <c r="C13" s="146"/>
      <c r="D13" s="146"/>
      <c r="E13" s="146"/>
      <c r="F13" s="146"/>
      <c r="G13" s="146"/>
      <c r="H13" s="146"/>
      <c r="I13" s="146"/>
      <c r="J13" s="146"/>
      <c r="K13" s="145"/>
      <c r="L13" s="145"/>
      <c r="M13" s="145"/>
    </row>
    <row r="14" spans="1:13" ht="18.75" customHeight="1">
      <c r="A14" s="146"/>
      <c r="B14" s="146"/>
      <c r="C14" s="146"/>
      <c r="D14" s="146"/>
      <c r="E14" s="146"/>
      <c r="F14" s="146"/>
      <c r="G14" s="146"/>
      <c r="H14" s="146"/>
      <c r="I14" s="146"/>
      <c r="J14" s="146"/>
      <c r="K14" s="145"/>
      <c r="L14" s="145"/>
      <c r="M14" s="145"/>
    </row>
    <row r="15" spans="1:13" ht="18.75" customHeight="1">
      <c r="A15" s="146"/>
      <c r="B15" s="146"/>
      <c r="C15" s="146"/>
      <c r="D15" s="146"/>
      <c r="E15" s="146"/>
      <c r="F15" s="146"/>
      <c r="G15" s="146"/>
      <c r="H15" s="146"/>
      <c r="I15" s="146"/>
      <c r="J15" s="146"/>
      <c r="K15" s="145"/>
      <c r="L15" s="145"/>
      <c r="M15" s="145"/>
    </row>
    <row r="16" spans="1:13" ht="18.75" customHeight="1">
      <c r="A16" s="146"/>
      <c r="B16" s="146"/>
      <c r="C16" s="146"/>
      <c r="D16" s="146"/>
      <c r="E16" s="146"/>
      <c r="F16" s="146"/>
      <c r="G16" s="146"/>
      <c r="H16" s="146"/>
      <c r="I16" s="146"/>
      <c r="J16" s="146"/>
      <c r="K16" s="145"/>
      <c r="L16" s="145"/>
      <c r="M16" s="145"/>
    </row>
    <row r="17" spans="1:13" ht="18.75" customHeight="1">
      <c r="A17" s="146"/>
      <c r="B17" s="146"/>
      <c r="C17" s="146"/>
      <c r="D17" s="146"/>
      <c r="E17" s="146"/>
      <c r="F17" s="146"/>
      <c r="G17" s="146"/>
      <c r="H17" s="146"/>
      <c r="I17" s="146"/>
      <c r="J17" s="146"/>
      <c r="K17" s="145"/>
      <c r="L17" s="145"/>
      <c r="M17" s="145"/>
    </row>
    <row r="18" spans="1:13" ht="18.75" customHeight="1">
      <c r="A18" s="146"/>
      <c r="B18" s="146"/>
      <c r="C18" s="146"/>
      <c r="D18" s="146"/>
      <c r="E18" s="146"/>
      <c r="F18" s="146"/>
      <c r="G18" s="146"/>
      <c r="H18" s="146"/>
      <c r="I18" s="146"/>
      <c r="J18" s="146"/>
      <c r="K18" s="145"/>
      <c r="L18" s="145"/>
      <c r="M18" s="145"/>
    </row>
    <row r="19" spans="1:13" ht="18.75" customHeight="1">
      <c r="A19" s="146"/>
      <c r="B19" s="146"/>
      <c r="C19" s="146"/>
      <c r="D19" s="146"/>
      <c r="E19" s="146"/>
      <c r="F19" s="146"/>
      <c r="G19" s="146"/>
      <c r="H19" s="146"/>
      <c r="I19" s="146"/>
      <c r="J19" s="146"/>
      <c r="K19" s="145"/>
      <c r="L19" s="145"/>
      <c r="M19" s="145"/>
    </row>
    <row r="20" spans="1:13" ht="18.75" customHeight="1">
      <c r="A20" s="146"/>
      <c r="B20" s="146"/>
      <c r="C20" s="146"/>
      <c r="D20" s="146"/>
      <c r="E20" s="146"/>
      <c r="F20" s="146"/>
      <c r="G20" s="146"/>
      <c r="H20" s="146"/>
      <c r="I20" s="146"/>
      <c r="J20" s="146"/>
      <c r="K20" s="145"/>
      <c r="L20" s="145"/>
      <c r="M20" s="145"/>
    </row>
    <row r="21" spans="1:13" ht="18.75" customHeight="1">
      <c r="A21" s="146"/>
      <c r="B21" s="146"/>
      <c r="C21" s="146"/>
      <c r="D21" s="146"/>
      <c r="E21" s="146"/>
      <c r="F21" s="146"/>
      <c r="G21" s="146"/>
      <c r="H21" s="146"/>
      <c r="I21" s="146"/>
      <c r="J21" s="146"/>
      <c r="K21" s="145"/>
      <c r="L21" s="145"/>
      <c r="M21" s="145"/>
    </row>
    <row r="22" spans="1:13" ht="18.75" customHeight="1">
      <c r="A22" s="146"/>
      <c r="B22" s="146"/>
      <c r="C22" s="146"/>
      <c r="D22" s="146"/>
      <c r="E22" s="146"/>
      <c r="F22" s="146"/>
      <c r="G22" s="146"/>
      <c r="H22" s="146"/>
      <c r="I22" s="146"/>
      <c r="J22" s="146"/>
      <c r="K22" s="145"/>
      <c r="L22" s="145"/>
      <c r="M22" s="145"/>
    </row>
    <row r="23" spans="1:13" ht="18.75" customHeight="1">
      <c r="A23" s="146"/>
      <c r="B23" s="146"/>
      <c r="C23" s="146"/>
      <c r="D23" s="146"/>
      <c r="E23" s="146"/>
      <c r="F23" s="146"/>
      <c r="G23" s="146"/>
      <c r="H23" s="146"/>
      <c r="I23" s="146"/>
      <c r="J23" s="146"/>
      <c r="K23" s="145"/>
      <c r="L23" s="145"/>
      <c r="M23" s="145"/>
    </row>
    <row r="24" spans="1:13" ht="18.75" customHeight="1">
      <c r="A24" s="146"/>
      <c r="B24" s="146"/>
      <c r="C24" s="146"/>
      <c r="D24" s="146"/>
      <c r="E24" s="146"/>
      <c r="F24" s="146"/>
      <c r="G24" s="146"/>
      <c r="H24" s="146"/>
      <c r="I24" s="146"/>
      <c r="J24" s="146"/>
      <c r="K24" s="145"/>
      <c r="L24" s="145"/>
      <c r="M24" s="145"/>
    </row>
    <row r="25" spans="1:13" ht="18.75" customHeight="1">
      <c r="A25" s="146"/>
      <c r="B25" s="146"/>
      <c r="C25" s="146"/>
      <c r="D25" s="146"/>
      <c r="E25" s="146"/>
      <c r="F25" s="146"/>
      <c r="G25" s="146"/>
      <c r="H25" s="146"/>
      <c r="I25" s="146"/>
      <c r="J25" s="146"/>
      <c r="K25" s="145"/>
      <c r="L25" s="145"/>
      <c r="M25" s="145"/>
    </row>
    <row r="26" spans="1:13" ht="18.75" customHeight="1">
      <c r="A26" s="146"/>
      <c r="B26" s="146"/>
      <c r="C26" s="146"/>
      <c r="D26" s="146"/>
      <c r="E26" s="146"/>
      <c r="F26" s="146"/>
      <c r="G26" s="146"/>
      <c r="H26" s="146"/>
      <c r="I26" s="146"/>
      <c r="J26" s="146"/>
      <c r="K26" s="145"/>
      <c r="L26" s="145"/>
      <c r="M26" s="145"/>
    </row>
    <row r="27" spans="1:13" ht="19.5" customHeight="1">
      <c r="A27" s="146"/>
      <c r="B27" s="146"/>
      <c r="C27" s="146"/>
      <c r="D27" s="146"/>
      <c r="E27" s="146"/>
      <c r="F27" s="146"/>
      <c r="G27" s="146"/>
      <c r="H27" s="146"/>
      <c r="I27" s="146"/>
      <c r="J27" s="146"/>
      <c r="K27" s="145"/>
      <c r="L27" s="145"/>
      <c r="M27" s="145"/>
    </row>
    <row r="28" spans="1:13" ht="18.75" customHeight="1">
      <c r="A28" s="146"/>
      <c r="B28" s="146"/>
      <c r="C28" s="146"/>
      <c r="D28" s="146"/>
      <c r="E28" s="146"/>
      <c r="F28" s="146"/>
      <c r="G28" s="146"/>
      <c r="H28" s="146"/>
      <c r="I28" s="146"/>
      <c r="J28" s="146"/>
    </row>
    <row r="29" spans="1:13" ht="18.75" customHeight="1">
      <c r="A29" s="146"/>
      <c r="B29" s="146"/>
      <c r="C29" s="146"/>
      <c r="D29" s="146"/>
      <c r="E29" s="146"/>
      <c r="F29" s="146"/>
      <c r="G29" s="146"/>
      <c r="H29" s="146"/>
      <c r="I29" s="146"/>
      <c r="J29" s="146"/>
    </row>
    <row r="30" spans="1:13" ht="18.75" customHeight="1">
      <c r="A30" s="146"/>
      <c r="B30" s="146"/>
      <c r="C30" s="146"/>
      <c r="D30" s="146"/>
      <c r="E30" s="146"/>
      <c r="F30" s="146"/>
      <c r="G30" s="146"/>
      <c r="H30" s="146"/>
      <c r="I30" s="146"/>
      <c r="J30" s="146"/>
    </row>
    <row r="31" spans="1:13" ht="18.75" customHeight="1">
      <c r="A31" s="146"/>
      <c r="B31" s="146"/>
      <c r="C31" s="146"/>
      <c r="D31" s="146"/>
      <c r="E31" s="146"/>
      <c r="F31" s="146"/>
      <c r="G31" s="146"/>
      <c r="H31" s="146"/>
      <c r="I31" s="146"/>
      <c r="J31" s="146"/>
    </row>
    <row r="32" spans="1:13" ht="18.75" customHeight="1">
      <c r="A32" s="146"/>
      <c r="B32" s="146"/>
      <c r="C32" s="146"/>
      <c r="D32" s="146"/>
      <c r="E32" s="146"/>
      <c r="F32" s="146"/>
      <c r="G32" s="146"/>
      <c r="H32" s="146"/>
      <c r="I32" s="146"/>
      <c r="J32" s="146"/>
    </row>
    <row r="33" spans="1:10" ht="18.75" customHeight="1">
      <c r="A33" s="146"/>
      <c r="B33" s="146"/>
      <c r="C33" s="146"/>
      <c r="D33" s="146"/>
      <c r="E33" s="146"/>
      <c r="F33" s="146"/>
      <c r="G33" s="146"/>
      <c r="H33" s="146"/>
      <c r="I33" s="146"/>
      <c r="J33" s="146"/>
    </row>
    <row r="34" spans="1:10" ht="18.75" customHeight="1">
      <c r="A34" s="146"/>
      <c r="B34" s="146"/>
      <c r="C34" s="146"/>
      <c r="D34" s="146"/>
      <c r="E34" s="146"/>
      <c r="F34" s="146"/>
      <c r="G34" s="146"/>
      <c r="H34" s="146"/>
      <c r="I34" s="146"/>
      <c r="J34" s="146"/>
    </row>
    <row r="35" spans="1:10" ht="18.75" customHeight="1">
      <c r="A35" s="146"/>
      <c r="B35" s="146"/>
      <c r="C35" s="146"/>
      <c r="D35" s="146"/>
      <c r="E35" s="146"/>
      <c r="F35" s="146"/>
      <c r="G35" s="146"/>
      <c r="H35" s="146"/>
      <c r="I35" s="146"/>
      <c r="J35" s="146"/>
    </row>
    <row r="36" spans="1:10" ht="18.75" customHeight="1">
      <c r="A36" s="146"/>
      <c r="B36" s="146"/>
      <c r="C36" s="146"/>
      <c r="D36" s="146"/>
      <c r="E36" s="146"/>
      <c r="F36" s="146"/>
      <c r="G36" s="146"/>
      <c r="H36" s="146"/>
      <c r="I36" s="146"/>
      <c r="J36" s="146"/>
    </row>
    <row r="37" spans="1:10" ht="18.75" customHeight="1">
      <c r="A37" s="146"/>
      <c r="B37" s="146"/>
      <c r="C37" s="146"/>
      <c r="D37" s="146"/>
      <c r="E37" s="146"/>
      <c r="F37" s="146"/>
      <c r="G37" s="146"/>
      <c r="H37" s="146"/>
      <c r="I37" s="146"/>
      <c r="J37" s="146"/>
    </row>
    <row r="38" spans="1:10" ht="18.75" customHeight="1">
      <c r="A38" s="146"/>
      <c r="B38" s="146"/>
      <c r="C38" s="146"/>
      <c r="D38" s="146"/>
      <c r="E38" s="146"/>
      <c r="F38" s="146"/>
      <c r="G38" s="146"/>
      <c r="H38" s="146"/>
      <c r="I38" s="146"/>
      <c r="J38" s="146"/>
    </row>
    <row r="39" spans="1:10" ht="18.75" customHeight="1">
      <c r="A39" s="146"/>
      <c r="B39" s="146"/>
      <c r="C39" s="146"/>
      <c r="D39" s="146"/>
      <c r="E39" s="146"/>
      <c r="F39" s="146"/>
      <c r="G39" s="146"/>
      <c r="H39" s="146"/>
      <c r="I39" s="146"/>
      <c r="J39" s="146"/>
    </row>
    <row r="40" spans="1:10" ht="18.75" customHeight="1">
      <c r="A40" s="145"/>
      <c r="B40" s="145"/>
      <c r="C40" s="145"/>
      <c r="D40" s="145"/>
      <c r="E40" s="145"/>
      <c r="F40" s="145"/>
      <c r="G40" s="145"/>
      <c r="H40" s="145"/>
    </row>
    <row r="41" spans="1:10" ht="18.75" customHeight="1">
      <c r="A41" s="145"/>
      <c r="B41" s="145"/>
      <c r="C41" s="145"/>
      <c r="D41" s="145"/>
      <c r="E41" s="145"/>
      <c r="F41" s="145"/>
      <c r="G41" s="145"/>
      <c r="H41" s="145"/>
    </row>
    <row r="42" spans="1:10" ht="18.75" customHeight="1">
      <c r="A42" s="145"/>
      <c r="B42" s="145"/>
      <c r="C42" s="145"/>
      <c r="D42" s="145"/>
      <c r="E42" s="145"/>
      <c r="F42" s="145"/>
      <c r="G42" s="145"/>
      <c r="H42" s="145"/>
    </row>
    <row r="43" spans="1:10" ht="18.75" customHeight="1">
      <c r="A43" s="145"/>
      <c r="B43" s="145"/>
      <c r="C43" s="145"/>
      <c r="D43" s="145"/>
      <c r="E43" s="145"/>
      <c r="F43" s="145"/>
      <c r="G43" s="145"/>
      <c r="H43" s="145"/>
    </row>
    <row r="44" spans="1:10" ht="18.75" customHeight="1">
      <c r="A44" s="145"/>
      <c r="B44" s="145"/>
      <c r="C44" s="145"/>
      <c r="D44" s="145"/>
      <c r="E44" s="145"/>
      <c r="F44" s="145"/>
      <c r="G44" s="145"/>
      <c r="H44" s="145"/>
    </row>
    <row r="45" spans="1:10" ht="18.75" customHeight="1">
      <c r="A45" s="145"/>
      <c r="B45" s="145"/>
      <c r="C45" s="145"/>
      <c r="D45" s="145"/>
      <c r="E45" s="145"/>
      <c r="F45" s="145"/>
      <c r="G45" s="145"/>
      <c r="H45" s="145"/>
    </row>
    <row r="46" spans="1:10" ht="18.75" customHeight="1">
      <c r="A46" s="145"/>
      <c r="B46" s="145"/>
      <c r="C46" s="145"/>
      <c r="D46" s="145"/>
      <c r="E46" s="145"/>
      <c r="F46" s="145"/>
      <c r="G46" s="145"/>
      <c r="H46" s="145"/>
    </row>
    <row r="47" spans="1:10" ht="18.75" customHeight="1">
      <c r="A47" s="145"/>
      <c r="B47" s="145"/>
      <c r="C47" s="145"/>
      <c r="D47" s="145"/>
      <c r="E47" s="145"/>
      <c r="F47" s="145"/>
      <c r="G47" s="145"/>
      <c r="H47" s="145"/>
    </row>
    <row r="48" spans="1:10" ht="18.75" customHeight="1">
      <c r="A48" s="145"/>
      <c r="B48" s="145"/>
      <c r="C48" s="145"/>
      <c r="D48" s="145"/>
      <c r="E48" s="145"/>
      <c r="F48" s="145"/>
      <c r="G48" s="145"/>
      <c r="H48" s="145"/>
    </row>
    <row r="49" spans="1:8" ht="18.75" customHeight="1">
      <c r="A49" s="145"/>
      <c r="B49" s="145"/>
      <c r="C49" s="145"/>
      <c r="D49" s="145"/>
      <c r="E49" s="145"/>
      <c r="F49" s="145"/>
      <c r="G49" s="145"/>
      <c r="H49" s="145"/>
    </row>
    <row r="50" spans="1:8" ht="18.75" customHeight="1">
      <c r="A50" s="145"/>
      <c r="B50" s="145"/>
      <c r="C50" s="145"/>
      <c r="D50" s="145"/>
      <c r="E50" s="145"/>
      <c r="F50" s="145"/>
      <c r="G50" s="145"/>
      <c r="H50" s="145"/>
    </row>
    <row r="51" spans="1:8" ht="18.75" customHeight="1">
      <c r="A51" s="145"/>
      <c r="B51" s="145"/>
      <c r="C51" s="145"/>
      <c r="D51" s="145"/>
      <c r="E51" s="145"/>
      <c r="F51" s="145"/>
      <c r="G51" s="145"/>
      <c r="H51" s="145"/>
    </row>
    <row r="52" spans="1:8" ht="18.75" customHeight="1">
      <c r="A52" s="145"/>
      <c r="B52" s="145"/>
      <c r="C52" s="145"/>
      <c r="D52" s="145"/>
      <c r="E52" s="145"/>
      <c r="F52" s="145"/>
      <c r="G52" s="145"/>
      <c r="H52" s="145"/>
    </row>
    <row r="53" spans="1:8" ht="18.75" customHeight="1">
      <c r="A53" s="145"/>
      <c r="B53" s="145"/>
      <c r="C53" s="145"/>
      <c r="D53" s="145"/>
      <c r="E53" s="145"/>
      <c r="F53" s="145"/>
      <c r="G53" s="145"/>
      <c r="H53" s="145"/>
    </row>
    <row r="54" spans="1:8" ht="18.75" customHeight="1">
      <c r="A54" s="145"/>
      <c r="B54" s="145"/>
      <c r="C54" s="145"/>
      <c r="D54" s="145"/>
      <c r="E54" s="145"/>
      <c r="F54" s="145"/>
      <c r="G54" s="145"/>
      <c r="H54" s="145"/>
    </row>
  </sheetData>
  <mergeCells count="1">
    <mergeCell ref="A1:J39"/>
  </mergeCells>
  <phoneticPr fontId="2"/>
  <pageMargins left="0.25" right="0.25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16386" r:id="rId4">
          <objectPr defaultSize="0" autoPict="0" r:id="rId5">
            <anchor moveWithCells="1">
              <from>
                <xdr:col>0</xdr:col>
                <xdr:colOff>327660</xdr:colOff>
                <xdr:row>1</xdr:row>
                <xdr:rowOff>137160</xdr:rowOff>
              </from>
              <to>
                <xdr:col>9</xdr:col>
                <xdr:colOff>259080</xdr:colOff>
                <xdr:row>37</xdr:row>
                <xdr:rowOff>38100</xdr:rowOff>
              </to>
            </anchor>
          </objectPr>
        </oleObject>
      </mc:Choice>
      <mc:Fallback>
        <oleObject progId="Acrobat Document" shapeId="16386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3A5C6-37AF-4BEE-89F0-7FA036017A4A}">
  <sheetPr codeName="Sheet6">
    <tabColor rgb="FF0070C0"/>
  </sheetPr>
  <dimension ref="A1:J26"/>
  <sheetViews>
    <sheetView workbookViewId="0">
      <selection activeCell="D2" sqref="D2:I25"/>
    </sheetView>
  </sheetViews>
  <sheetFormatPr defaultColWidth="9" defaultRowHeight="12.6"/>
  <cols>
    <col min="1" max="4" width="9" style="2"/>
    <col min="5" max="5" width="13" style="2" customWidth="1"/>
    <col min="6" max="6" width="12" style="2" customWidth="1"/>
    <col min="7" max="7" width="9" style="2"/>
    <col min="8" max="8" width="18" style="61" customWidth="1"/>
    <col min="9" max="9" width="14.3984375" style="2" customWidth="1"/>
    <col min="10" max="16384" width="9" style="2"/>
  </cols>
  <sheetData>
    <row r="1" spans="1:10">
      <c r="C1" s="82"/>
      <c r="D1" s="109"/>
      <c r="E1" s="109"/>
      <c r="F1" s="109"/>
      <c r="G1" s="109"/>
      <c r="H1" s="110"/>
      <c r="I1" s="109"/>
      <c r="J1" s="111"/>
    </row>
    <row r="2" spans="1:10">
      <c r="A2" s="2" t="s">
        <v>922</v>
      </c>
      <c r="C2" s="84"/>
      <c r="D2" s="85" t="str">
        <f>基本情報入力!C3&amp;"管内"&amp;基本情報入力!C4&amp;"における"&amp;基本情報入力!C2&amp;"患者属性 "&amp;MONTH(基本情報入力!C5)&amp;"月"&amp;DAY(基本情報入力!C5)&amp;"日"&amp;"時点 "&amp;"N="&amp;COUNTA(テーブル13[氏名])</f>
        <v>XYZ保健所管内におけるCOVID-19患者属性 1月16日時点 N=489</v>
      </c>
      <c r="E2" s="95"/>
      <c r="F2" s="95"/>
      <c r="G2" s="95"/>
      <c r="H2" s="86"/>
      <c r="I2" s="95"/>
      <c r="J2" s="94"/>
    </row>
    <row r="3" spans="1:10">
      <c r="C3" s="84"/>
      <c r="D3" s="119"/>
      <c r="E3" s="119"/>
      <c r="F3" s="119"/>
      <c r="G3" s="119"/>
      <c r="H3" s="120" t="str">
        <f>基本情報入力!C2&amp;"患者数"</f>
        <v>COVID-19患者数</v>
      </c>
      <c r="I3" s="119"/>
      <c r="J3" s="94"/>
    </row>
    <row r="4" spans="1:10">
      <c r="A4" s="2" t="s">
        <v>921</v>
      </c>
      <c r="C4" s="84"/>
      <c r="D4" s="119"/>
      <c r="E4" s="119"/>
      <c r="F4" s="119"/>
      <c r="G4" s="119"/>
      <c r="H4" s="120" t="str">
        <f>CONCATENATE("N=",COUNTA(テーブル13[氏名]))</f>
        <v>N=489</v>
      </c>
      <c r="I4" s="119" t="s">
        <v>7</v>
      </c>
      <c r="J4" s="94"/>
    </row>
    <row r="5" spans="1:10">
      <c r="A5" s="78" t="s">
        <v>838</v>
      </c>
      <c r="B5" s="78"/>
      <c r="C5" s="84"/>
      <c r="D5" s="90" t="s">
        <v>2</v>
      </c>
      <c r="E5" s="90" t="s">
        <v>26</v>
      </c>
      <c r="F5" s="90"/>
      <c r="G5" s="90"/>
      <c r="H5" s="92">
        <f>COUNTIF(テーブル13[[#All],[性別]],A5)</f>
        <v>282</v>
      </c>
      <c r="I5" s="93">
        <f>H5/SUM($H$5:$H$7)*100</f>
        <v>57.668711656441715</v>
      </c>
      <c r="J5" s="94"/>
    </row>
    <row r="6" spans="1:10">
      <c r="A6" s="78" t="s">
        <v>839</v>
      </c>
      <c r="B6" s="78"/>
      <c r="C6" s="84"/>
      <c r="D6" s="95"/>
      <c r="E6" s="85" t="s">
        <v>25</v>
      </c>
      <c r="F6" s="85"/>
      <c r="G6" s="85"/>
      <c r="H6" s="86">
        <f>COUNTIF(テーブル13[[#All],[性別]],A6)</f>
        <v>206</v>
      </c>
      <c r="I6" s="101">
        <f>H6/SUM($H$5:$H$7)*100</f>
        <v>42.126789366053167</v>
      </c>
      <c r="J6" s="94"/>
    </row>
    <row r="7" spans="1:10">
      <c r="A7" s="78"/>
      <c r="B7" s="78"/>
      <c r="C7" s="84"/>
      <c r="D7" s="95"/>
      <c r="E7" s="91" t="s">
        <v>5</v>
      </c>
      <c r="F7" s="91"/>
      <c r="G7" s="91"/>
      <c r="H7" s="86">
        <f>COUNTIF(テーブル13[[#All],[性別]],"")</f>
        <v>1</v>
      </c>
      <c r="I7" s="97">
        <f>H7/SUM($H$5:$H$7)*100</f>
        <v>0.20449897750511251</v>
      </c>
      <c r="J7" s="94"/>
    </row>
    <row r="8" spans="1:10">
      <c r="A8" s="78"/>
      <c r="B8" s="78"/>
      <c r="C8" s="84"/>
      <c r="D8" s="98" t="s">
        <v>24</v>
      </c>
      <c r="E8" s="98" t="s">
        <v>11</v>
      </c>
      <c r="F8" s="98" t="s">
        <v>46</v>
      </c>
      <c r="G8" s="98"/>
      <c r="H8" s="99">
        <f>MEDIAN(テーブル13[[#All],[年齢]])</f>
        <v>61</v>
      </c>
      <c r="I8" s="100" t="str">
        <f>CONCATENATE("[",QUARTILE(テーブル13[年齢],1),"-",QUARTILE(テーブル13[年齢],3),"]")</f>
        <v>[37-80]</v>
      </c>
      <c r="J8" s="94"/>
    </row>
    <row r="9" spans="1:10">
      <c r="A9" s="78">
        <v>0</v>
      </c>
      <c r="B9" s="78"/>
      <c r="C9" s="84"/>
      <c r="D9" s="85" t="s">
        <v>12</v>
      </c>
      <c r="E9" s="85" t="s">
        <v>22</v>
      </c>
      <c r="F9" s="95"/>
      <c r="G9" s="95"/>
      <c r="H9" s="86">
        <f>COUNTIF(テーブル13[[#All],[年代]],A9)</f>
        <v>5</v>
      </c>
      <c r="I9" s="101">
        <f>H9/SUM($H$9:$H$19)*100</f>
        <v>1.0224948875255624</v>
      </c>
      <c r="J9" s="94"/>
    </row>
    <row r="10" spans="1:10">
      <c r="A10" s="78">
        <v>10</v>
      </c>
      <c r="B10" s="78"/>
      <c r="C10" s="84"/>
      <c r="D10" s="85"/>
      <c r="E10" s="102" t="s">
        <v>13</v>
      </c>
      <c r="F10" s="95"/>
      <c r="G10" s="95"/>
      <c r="H10" s="86">
        <f>COUNTIF(テーブル13[[#All],[年代]],A10)</f>
        <v>23</v>
      </c>
      <c r="I10" s="101">
        <f t="shared" ref="I10:I22" si="0">H10/SUM($H$9:$H$19)*100</f>
        <v>4.703476482617587</v>
      </c>
      <c r="J10" s="94"/>
    </row>
    <row r="11" spans="1:10">
      <c r="A11" s="78">
        <v>20</v>
      </c>
      <c r="B11" s="78"/>
      <c r="C11" s="84"/>
      <c r="D11" s="85"/>
      <c r="E11" s="85" t="s">
        <v>14</v>
      </c>
      <c r="F11" s="95"/>
      <c r="G11" s="95"/>
      <c r="H11" s="86">
        <f>COUNTIF(テーブル13[[#All],[年代]],A11)</f>
        <v>56</v>
      </c>
      <c r="I11" s="101">
        <f t="shared" si="0"/>
        <v>11.451942740286299</v>
      </c>
      <c r="J11" s="94"/>
    </row>
    <row r="12" spans="1:10">
      <c r="A12" s="78">
        <v>30</v>
      </c>
      <c r="B12" s="78"/>
      <c r="C12" s="84"/>
      <c r="D12" s="85"/>
      <c r="E12" s="102" t="s">
        <v>15</v>
      </c>
      <c r="F12" s="95"/>
      <c r="G12" s="95"/>
      <c r="H12" s="86">
        <f>COUNTIF(テーブル13[[#All],[年代]],A12)</f>
        <v>46</v>
      </c>
      <c r="I12" s="101">
        <f t="shared" si="0"/>
        <v>9.406952965235174</v>
      </c>
      <c r="J12" s="94"/>
    </row>
    <row r="13" spans="1:10">
      <c r="A13" s="78">
        <v>40</v>
      </c>
      <c r="B13" s="78"/>
      <c r="C13" s="84"/>
      <c r="D13" s="85"/>
      <c r="E13" s="85" t="s">
        <v>16</v>
      </c>
      <c r="F13" s="95"/>
      <c r="G13" s="95"/>
      <c r="H13" s="86">
        <f>COUNTIF(テーブル13[[#All],[年代]],A13)</f>
        <v>46</v>
      </c>
      <c r="I13" s="101">
        <f t="shared" si="0"/>
        <v>9.406952965235174</v>
      </c>
      <c r="J13" s="94"/>
    </row>
    <row r="14" spans="1:10">
      <c r="A14" s="78">
        <v>50</v>
      </c>
      <c r="B14" s="78"/>
      <c r="C14" s="84"/>
      <c r="D14" s="85"/>
      <c r="E14" s="102" t="s">
        <v>17</v>
      </c>
      <c r="F14" s="95"/>
      <c r="G14" s="95"/>
      <c r="H14" s="86">
        <f>COUNTIF(テーブル13[[#All],[年代]],A14)</f>
        <v>65</v>
      </c>
      <c r="I14" s="101">
        <f t="shared" si="0"/>
        <v>13.292433537832309</v>
      </c>
      <c r="J14" s="94"/>
    </row>
    <row r="15" spans="1:10">
      <c r="A15" s="78">
        <v>60</v>
      </c>
      <c r="B15" s="78"/>
      <c r="C15" s="84"/>
      <c r="D15" s="85"/>
      <c r="E15" s="85" t="s">
        <v>18</v>
      </c>
      <c r="F15" s="95"/>
      <c r="G15" s="95"/>
      <c r="H15" s="86">
        <f>COUNTIF(テーブル13[[#All],[年代]],A15)</f>
        <v>64</v>
      </c>
      <c r="I15" s="101">
        <f t="shared" si="0"/>
        <v>13.0879345603272</v>
      </c>
      <c r="J15" s="94"/>
    </row>
    <row r="16" spans="1:10">
      <c r="A16" s="78">
        <v>70</v>
      </c>
      <c r="B16" s="78"/>
      <c r="C16" s="84"/>
      <c r="D16" s="85"/>
      <c r="E16" s="102" t="s">
        <v>19</v>
      </c>
      <c r="F16" s="95"/>
      <c r="G16" s="95"/>
      <c r="H16" s="86">
        <f>COUNTIF(テーブル13[[#All],[年代]],A16)</f>
        <v>56</v>
      </c>
      <c r="I16" s="101">
        <f t="shared" si="0"/>
        <v>11.451942740286299</v>
      </c>
      <c r="J16" s="94"/>
    </row>
    <row r="17" spans="1:10">
      <c r="A17" s="78">
        <v>80</v>
      </c>
      <c r="B17" s="78"/>
      <c r="C17" s="84"/>
      <c r="D17" s="85"/>
      <c r="E17" s="85" t="s">
        <v>20</v>
      </c>
      <c r="F17" s="95"/>
      <c r="G17" s="95"/>
      <c r="H17" s="86">
        <f>COUNTIF(テーブル13[[#All],[年代]],A17)</f>
        <v>94</v>
      </c>
      <c r="I17" s="101">
        <f t="shared" si="0"/>
        <v>19.222903885480573</v>
      </c>
      <c r="J17" s="94"/>
    </row>
    <row r="18" spans="1:10">
      <c r="A18" s="78">
        <v>90</v>
      </c>
      <c r="B18" s="78"/>
      <c r="C18" s="84"/>
      <c r="D18" s="85"/>
      <c r="E18" s="85" t="s">
        <v>21</v>
      </c>
      <c r="F18" s="95"/>
      <c r="G18" s="95"/>
      <c r="H18" s="86">
        <f>COUNTIF(テーブル13[[#All],[年代]],A18)</f>
        <v>34</v>
      </c>
      <c r="I18" s="101">
        <f t="shared" si="0"/>
        <v>6.9529652351738243</v>
      </c>
      <c r="J18" s="94"/>
    </row>
    <row r="19" spans="1:10">
      <c r="A19" s="78"/>
      <c r="B19" s="78"/>
      <c r="C19" s="84"/>
      <c r="D19" s="103"/>
      <c r="E19" s="91" t="s">
        <v>5</v>
      </c>
      <c r="F19" s="103"/>
      <c r="G19" s="103"/>
      <c r="H19" s="96">
        <f>COUNTIF(テーブル13[[#All],[年代]],"")</f>
        <v>0</v>
      </c>
      <c r="I19" s="97">
        <f t="shared" si="0"/>
        <v>0</v>
      </c>
      <c r="J19" s="94"/>
    </row>
    <row r="20" spans="1:10">
      <c r="A20" s="79" t="s">
        <v>850</v>
      </c>
      <c r="B20" s="78"/>
      <c r="C20" s="84"/>
      <c r="D20" s="85" t="s">
        <v>901</v>
      </c>
      <c r="E20" s="104" t="s">
        <v>850</v>
      </c>
      <c r="F20" s="95"/>
      <c r="G20" s="95"/>
      <c r="H20" s="92">
        <f>COUNTIF(テーブル13[[#All],[居住自治体]],A20)</f>
        <v>73</v>
      </c>
      <c r="I20" s="93">
        <f t="shared" si="0"/>
        <v>14.928425357873209</v>
      </c>
      <c r="J20" s="94"/>
    </row>
    <row r="21" spans="1:10">
      <c r="A21" s="79" t="s">
        <v>848</v>
      </c>
      <c r="B21" s="78"/>
      <c r="C21" s="84"/>
      <c r="D21" s="85"/>
      <c r="E21" s="104" t="s">
        <v>848</v>
      </c>
      <c r="F21" s="95"/>
      <c r="G21" s="95"/>
      <c r="H21" s="86">
        <f>COUNTIF(テーブル13[[#All],[居住自治体]],A21)</f>
        <v>342</v>
      </c>
      <c r="I21" s="101">
        <f t="shared" si="0"/>
        <v>69.938650306748457</v>
      </c>
      <c r="J21" s="94"/>
    </row>
    <row r="22" spans="1:10">
      <c r="A22" s="79" t="s">
        <v>852</v>
      </c>
      <c r="B22" s="78"/>
      <c r="C22" s="84"/>
      <c r="D22" s="91"/>
      <c r="E22" s="105" t="s">
        <v>852</v>
      </c>
      <c r="F22" s="103"/>
      <c r="G22" s="103"/>
      <c r="H22" s="96">
        <f>COUNTIF(テーブル13[[#All],[居住自治体]],A22)</f>
        <v>74</v>
      </c>
      <c r="I22" s="97">
        <f t="shared" si="0"/>
        <v>15.132924335378323</v>
      </c>
      <c r="J22" s="94"/>
    </row>
    <row r="23" spans="1:10">
      <c r="A23" s="78"/>
      <c r="B23" s="78"/>
      <c r="C23" s="84"/>
      <c r="D23" s="85" t="s">
        <v>8</v>
      </c>
      <c r="E23" s="85" t="s">
        <v>9</v>
      </c>
      <c r="F23" s="85"/>
      <c r="G23" s="85"/>
      <c r="H23" s="86">
        <f>COUNTA(テーブル13[[#Data],[発症日]])-患者属性表まとめ!H24</f>
        <v>383</v>
      </c>
      <c r="I23" s="101">
        <f>H23/SUM($H$23:$H$24)*100</f>
        <v>78.644763860369622</v>
      </c>
      <c r="J23" s="94"/>
    </row>
    <row r="24" spans="1:10">
      <c r="A24" s="78" t="s">
        <v>837</v>
      </c>
      <c r="B24" s="78" t="s">
        <v>5</v>
      </c>
      <c r="C24" s="84"/>
      <c r="D24" s="91"/>
      <c r="E24" s="91" t="s">
        <v>10</v>
      </c>
      <c r="F24" s="91"/>
      <c r="G24" s="91"/>
      <c r="H24" s="96">
        <f>COUNTIF(テーブル13[発症日],A24)+COUNTIF(テーブル13[発症日],B24)+COUNTIF(テーブル13[発症日],"")</f>
        <v>104</v>
      </c>
      <c r="I24" s="97">
        <f>H24/SUM($H$23:$H$24)*100</f>
        <v>21.355236139630389</v>
      </c>
      <c r="J24" s="94"/>
    </row>
    <row r="25" spans="1:10">
      <c r="A25" s="78" t="s">
        <v>843</v>
      </c>
      <c r="B25" s="78"/>
      <c r="C25" s="84"/>
      <c r="D25" s="98" t="s">
        <v>842</v>
      </c>
      <c r="E25" s="98" t="s">
        <v>843</v>
      </c>
      <c r="F25" s="98"/>
      <c r="G25" s="98"/>
      <c r="H25" s="99">
        <f>COUNTIF(テーブル13[[#All],[転帰]],A25)</f>
        <v>28</v>
      </c>
      <c r="I25" s="106">
        <f>H25/SUM($H$9:$H$19)*100</f>
        <v>5.7259713701431494</v>
      </c>
      <c r="J25" s="94"/>
    </row>
    <row r="26" spans="1:10" ht="13.2" thickBot="1">
      <c r="C26" s="87"/>
      <c r="D26" s="107"/>
      <c r="E26" s="107"/>
      <c r="F26" s="107"/>
      <c r="G26" s="107"/>
      <c r="H26" s="89"/>
      <c r="I26" s="107"/>
      <c r="J26" s="108"/>
    </row>
  </sheetData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BACC7-37AF-4FA8-8FAE-00DF6084CB48}">
  <sheetPr codeName="Sheet8">
    <tabColor rgb="FF0070C0"/>
  </sheetPr>
  <dimension ref="A1:N40"/>
  <sheetViews>
    <sheetView workbookViewId="0">
      <selection activeCell="C4" sqref="C4:M17"/>
    </sheetView>
  </sheetViews>
  <sheetFormatPr defaultColWidth="9" defaultRowHeight="12.6"/>
  <cols>
    <col min="1" max="1" width="24.59765625" style="2" bestFit="1" customWidth="1"/>
    <col min="2" max="2" width="4.3984375" style="81" customWidth="1"/>
    <col min="3" max="3" width="22.69921875" style="3" customWidth="1"/>
    <col min="4" max="4" width="15.5" style="122" customWidth="1"/>
    <col min="5" max="5" width="6.19921875" style="122" bestFit="1" customWidth="1"/>
    <col min="6" max="6" width="16.69921875" style="122" customWidth="1"/>
    <col min="7" max="7" width="6.19921875" style="122" bestFit="1" customWidth="1"/>
    <col min="8" max="8" width="16.3984375" style="122" customWidth="1"/>
    <col min="9" max="9" width="6.19921875" style="122" bestFit="1" customWidth="1"/>
    <col min="10" max="10" width="16.09765625" style="144" customWidth="1"/>
    <col min="11" max="11" width="6.19921875" style="144" bestFit="1" customWidth="1"/>
    <col min="12" max="12" width="14.09765625" style="144" customWidth="1"/>
    <col min="13" max="13" width="6.19921875" style="144" bestFit="1" customWidth="1"/>
    <col min="14" max="14" width="12.8984375" style="122" bestFit="1" customWidth="1"/>
    <col min="15" max="16384" width="9" style="2"/>
  </cols>
  <sheetData>
    <row r="1" spans="1:14">
      <c r="A1" s="2" t="s">
        <v>922</v>
      </c>
      <c r="D1" s="122" t="s">
        <v>913</v>
      </c>
      <c r="F1" s="122" t="s">
        <v>914</v>
      </c>
      <c r="H1" s="122" t="s">
        <v>915</v>
      </c>
      <c r="J1" s="122" t="s">
        <v>916</v>
      </c>
      <c r="K1" s="122"/>
      <c r="L1" s="122" t="s">
        <v>917</v>
      </c>
      <c r="M1" s="122"/>
      <c r="N1" s="122" t="s">
        <v>919</v>
      </c>
    </row>
    <row r="2" spans="1:14" ht="13.2" thickBot="1">
      <c r="D2" s="123">
        <v>43891</v>
      </c>
      <c r="E2" s="124"/>
      <c r="F2" s="123">
        <v>44105</v>
      </c>
      <c r="G2" s="124"/>
      <c r="H2" s="123">
        <v>44136</v>
      </c>
      <c r="I2" s="124"/>
      <c r="J2" s="123">
        <v>44166</v>
      </c>
      <c r="K2" s="123"/>
      <c r="L2" s="123">
        <v>44197</v>
      </c>
      <c r="M2" s="124"/>
      <c r="N2" s="123">
        <v>44213</v>
      </c>
    </row>
    <row r="3" spans="1:14" s="81" customFormat="1">
      <c r="B3" s="82"/>
      <c r="C3" s="83"/>
      <c r="D3" s="125"/>
      <c r="E3" s="126"/>
      <c r="F3" s="125"/>
      <c r="G3" s="126"/>
      <c r="H3" s="125"/>
      <c r="I3" s="126"/>
      <c r="J3" s="125"/>
      <c r="K3" s="125"/>
      <c r="L3" s="125"/>
      <c r="M3" s="126"/>
      <c r="N3" s="127"/>
    </row>
    <row r="4" spans="1:14">
      <c r="B4" s="84"/>
      <c r="C4" s="85" t="str">
        <f>基本情報入力!$C$3&amp;"管内"&amp;基本情報入力!$C$4&amp;"における"&amp;基本情報入力!$C$2&amp;"患者期間別推定感染場所 "&amp;MONTH(基本情報入力!C5)&amp;"月"&amp;DAY(基本情報入力!C5)&amp;"日"&amp;"時点 "&amp;"N="&amp;COUNTA(テーブル13[氏名])</f>
        <v>XYZ保健所管内におけるCOVID-19患者期間別推定感染場所 1月16日時点 N=489</v>
      </c>
      <c r="D4" s="128"/>
      <c r="E4" s="128"/>
      <c r="F4" s="128"/>
      <c r="G4" s="128"/>
      <c r="H4" s="128"/>
      <c r="I4" s="128"/>
      <c r="J4" s="129"/>
      <c r="K4" s="129"/>
      <c r="L4" s="129"/>
      <c r="M4" s="129"/>
      <c r="N4" s="130"/>
    </row>
    <row r="5" spans="1:14" ht="25.2">
      <c r="B5" s="84"/>
      <c r="C5" s="119"/>
      <c r="D5" s="121" t="str">
        <f>CONCATENATE(TEXT(D2,"yyyy/m/d"),"～",TEXT(F2-1,"yyyy/m/d"))</f>
        <v>2020/3/1～2020/9/30</v>
      </c>
      <c r="E5" s="131"/>
      <c r="F5" s="121" t="str">
        <f>CONCATENATE(TEXT(F2,"yyyy/m/d"),"～",TEXT(H2-1,"yyyy/m/d"))</f>
        <v>2020/10/1～2020/10/31</v>
      </c>
      <c r="G5" s="131"/>
      <c r="H5" s="121" t="str">
        <f>CONCATENATE(TEXT(H2,"yyyy/m/d"),"～",TEXT(J2-1,"yyyy/m/d"))</f>
        <v>2020/11/1～2020/11/30</v>
      </c>
      <c r="I5" s="131"/>
      <c r="J5" s="121" t="str">
        <f>CONCATENATE(TEXT(J2,"yyyy/m/d"),"～",TEXT(L2-1,"yyyy/m/d"))</f>
        <v>2020/12/1～2020/12/31</v>
      </c>
      <c r="K5" s="131"/>
      <c r="L5" s="132" t="str">
        <f>CONCATENATE(TEXT(L2,"yyyy/m/d"),"～",TEXT(N2-1,"yyyy/m/d"))</f>
        <v>2021/1/1～2021/1/16</v>
      </c>
      <c r="M5" s="132"/>
      <c r="N5" s="130"/>
    </row>
    <row r="6" spans="1:14">
      <c r="A6" s="2" t="s">
        <v>912</v>
      </c>
      <c r="B6" s="84"/>
      <c r="C6" s="119" t="s">
        <v>912</v>
      </c>
      <c r="D6" s="121" t="s">
        <v>918</v>
      </c>
      <c r="E6" s="131" t="s">
        <v>920</v>
      </c>
      <c r="F6" s="121" t="s">
        <v>918</v>
      </c>
      <c r="G6" s="131" t="s">
        <v>920</v>
      </c>
      <c r="H6" s="121" t="s">
        <v>918</v>
      </c>
      <c r="I6" s="131" t="s">
        <v>920</v>
      </c>
      <c r="J6" s="121" t="s">
        <v>918</v>
      </c>
      <c r="K6" s="131" t="s">
        <v>920</v>
      </c>
      <c r="L6" s="132" t="s">
        <v>918</v>
      </c>
      <c r="M6" s="132" t="s">
        <v>920</v>
      </c>
      <c r="N6" s="130"/>
    </row>
    <row r="7" spans="1:14">
      <c r="A7" s="78" t="s">
        <v>142</v>
      </c>
      <c r="B7" s="84"/>
      <c r="C7" s="90" t="str">
        <f t="shared" ref="C7:C17" si="0">A7</f>
        <v>病院</v>
      </c>
      <c r="D7" s="133">
        <f>COUNTIFS(テーブル13[[#All],[推定感染場所（カテゴリ）]],期間別推定感染場所まとめ!$A7,テーブル13[[#All],[検査結果判明日]],"&gt;="&amp;期間別推定感染場所まとめ!D$2,テーブル13[[#All],[検査結果判明日]],"&lt;"&amp;期間別推定感染場所まとめ!F$2)</f>
        <v>0</v>
      </c>
      <c r="E7" s="134" t="str">
        <f t="shared" ref="E7:E17" si="1">CONCATENATE("(",TEXT(D7/SUM(D$7:D$17)*100,"#0"),")")</f>
        <v>(0)</v>
      </c>
      <c r="F7" s="133">
        <f>COUNTIFS(テーブル13[[#All],[推定感染場所（カテゴリ）]],期間別推定感染場所まとめ!$A7,テーブル13[[#All],[検査結果判明日]],"&gt;="&amp;期間別推定感染場所まとめ!F$2,テーブル13[[#All],[検査結果判明日]],"&lt;"&amp;期間別推定感染場所まとめ!H$2)</f>
        <v>0</v>
      </c>
      <c r="G7" s="134" t="str">
        <f t="shared" ref="G7:G17" si="2">CONCATENATE("(",TEXT(F7/SUM(F$7:F$17)*100,"#0"),")")</f>
        <v>(0)</v>
      </c>
      <c r="H7" s="133">
        <f>COUNTIFS(テーブル13[[#All],[推定感染場所（カテゴリ）]],期間別推定感染場所まとめ!$A7,テーブル13[[#All],[検査結果判明日]],"&gt;="&amp;期間別推定感染場所まとめ!H$2,テーブル13[[#All],[検査結果判明日]],"&lt;"&amp;期間別推定感染場所まとめ!J$2)</f>
        <v>0</v>
      </c>
      <c r="I7" s="134" t="str">
        <f t="shared" ref="I7:I17" si="3">CONCATENATE("(",TEXT(H7/SUM(H$7:H$17)*100,"#0"),")")</f>
        <v>(0)</v>
      </c>
      <c r="J7" s="133">
        <f>COUNTIFS(テーブル13[[#All],[推定感染場所（カテゴリ）]],期間別推定感染場所まとめ!$A7,テーブル13[[#All],[検査結果判明日]],"&gt;="&amp;期間別推定感染場所まとめ!J$2,テーブル13[[#All],[検査結果判明日]],"&lt;"&amp;期間別推定感染場所まとめ!L$2)</f>
        <v>61</v>
      </c>
      <c r="K7" s="134" t="str">
        <f t="shared" ref="K7:K17" si="4">CONCATENATE("(",TEXT(J7/SUM(J$7:J$17)*100,"#0"),")")</f>
        <v>(61)</v>
      </c>
      <c r="L7" s="135">
        <f>COUNTIFS(テーブル13[[#All],[推定感染場所（カテゴリ）]],期間別推定感染場所まとめ!$A7,テーブル13[[#All],[検査結果判明日]],"&gt;="&amp;期間別推定感染場所まとめ!L$2,テーブル13[[#All],[検査結果判明日]],"&lt;"&amp;期間別推定感染場所まとめ!N$2)</f>
        <v>251</v>
      </c>
      <c r="M7" s="135" t="str">
        <f t="shared" ref="M7:M17" si="5">CONCATENATE("(",TEXT(L7/SUM(L$7:L$17)*100,"#0"),")")</f>
        <v>(72)</v>
      </c>
      <c r="N7" s="130"/>
    </row>
    <row r="8" spans="1:14">
      <c r="A8" s="78" t="s">
        <v>135</v>
      </c>
      <c r="B8" s="84"/>
      <c r="C8" s="85" t="str">
        <f t="shared" si="0"/>
        <v>施設</v>
      </c>
      <c r="D8" s="136">
        <f>COUNTIFS(テーブル13[[#All],[推定感染場所（カテゴリ）]],期間別推定感染場所まとめ!$A8,テーブル13[[#All],[検査結果判明日]],"&gt;="&amp;期間別推定感染場所まとめ!D$2,テーブル13[[#All],[検査結果判明日]],"&lt;"&amp;期間別推定感染場所まとめ!F$2)</f>
        <v>0</v>
      </c>
      <c r="E8" s="137" t="str">
        <f t="shared" si="1"/>
        <v>(0)</v>
      </c>
      <c r="F8" s="136">
        <f>COUNTIFS(テーブル13[[#All],[推定感染場所（カテゴリ）]],期間別推定感染場所まとめ!$A8,テーブル13[[#All],[検査結果判明日]],"&gt;="&amp;期間別推定感染場所まとめ!F$2,テーブル13[[#All],[検査結果判明日]],"&lt;"&amp;期間別推定感染場所まとめ!H$2)</f>
        <v>0</v>
      </c>
      <c r="G8" s="137" t="str">
        <f t="shared" si="2"/>
        <v>(0)</v>
      </c>
      <c r="H8" s="136">
        <f>COUNTIFS(テーブル13[[#All],[推定感染場所（カテゴリ）]],期間別推定感染場所まとめ!$A8,テーブル13[[#All],[検査結果判明日]],"&gt;="&amp;期間別推定感染場所まとめ!H$2,テーブル13[[#All],[検査結果判明日]],"&lt;"&amp;期間別推定感染場所まとめ!J$2)</f>
        <v>2</v>
      </c>
      <c r="I8" s="137" t="str">
        <f t="shared" si="3"/>
        <v>(18)</v>
      </c>
      <c r="J8" s="136">
        <f>COUNTIFS(テーブル13[[#All],[推定感染場所（カテゴリ）]],期間別推定感染場所まとめ!$A8,テーブル13[[#All],[検査結果判明日]],"&gt;="&amp;期間別推定感染場所まとめ!J$2,テーブル13[[#All],[検査結果判明日]],"&lt;"&amp;期間別推定感染場所まとめ!L$2)</f>
        <v>0</v>
      </c>
      <c r="K8" s="137" t="str">
        <f t="shared" si="4"/>
        <v>(0)</v>
      </c>
      <c r="L8" s="128">
        <f>COUNTIFS(テーブル13[[#All],[推定感染場所（カテゴリ）]],期間別推定感染場所まとめ!$A8,テーブル13[[#All],[検査結果判明日]],"&gt;="&amp;期間別推定感染場所まとめ!L$2,テーブル13[[#All],[検査結果判明日]],"&lt;"&amp;期間別推定感染場所まとめ!N$2)</f>
        <v>15</v>
      </c>
      <c r="M8" s="128" t="str">
        <f t="shared" si="5"/>
        <v>(4)</v>
      </c>
      <c r="N8" s="130"/>
    </row>
    <row r="9" spans="1:14">
      <c r="A9" s="78" t="s">
        <v>143</v>
      </c>
      <c r="B9" s="84"/>
      <c r="C9" s="85" t="str">
        <f t="shared" si="0"/>
        <v>学校</v>
      </c>
      <c r="D9" s="136">
        <f>COUNTIFS(テーブル13[[#All],[推定感染場所（カテゴリ）]],期間別推定感染場所まとめ!$A9,テーブル13[[#All],[検査結果判明日]],"&gt;="&amp;期間別推定感染場所まとめ!D$2,テーブル13[[#All],[検査結果判明日]],"&lt;"&amp;期間別推定感染場所まとめ!F$2)</f>
        <v>0</v>
      </c>
      <c r="E9" s="137" t="str">
        <f t="shared" si="1"/>
        <v>(0)</v>
      </c>
      <c r="F9" s="136">
        <f>COUNTIFS(テーブル13[[#All],[推定感染場所（カテゴリ）]],期間別推定感染場所まとめ!$A9,テーブル13[[#All],[検査結果判明日]],"&gt;="&amp;期間別推定感染場所まとめ!F$2,テーブル13[[#All],[検査結果判明日]],"&lt;"&amp;期間別推定感染場所まとめ!H$2)</f>
        <v>0</v>
      </c>
      <c r="G9" s="137" t="str">
        <f t="shared" si="2"/>
        <v>(0)</v>
      </c>
      <c r="H9" s="136">
        <f>COUNTIFS(テーブル13[[#All],[推定感染場所（カテゴリ）]],期間別推定感染場所まとめ!$A9,テーブル13[[#All],[検査結果判明日]],"&gt;="&amp;期間別推定感染場所まとめ!H$2,テーブル13[[#All],[検査結果判明日]],"&lt;"&amp;期間別推定感染場所まとめ!J$2)</f>
        <v>0</v>
      </c>
      <c r="I9" s="137" t="str">
        <f t="shared" si="3"/>
        <v>(0)</v>
      </c>
      <c r="J9" s="136">
        <f>COUNTIFS(テーブル13[[#All],[推定感染場所（カテゴリ）]],期間別推定感染場所まとめ!$A9,テーブル13[[#All],[検査結果判明日]],"&gt;="&amp;期間別推定感染場所まとめ!J$2,テーブル13[[#All],[検査結果判明日]],"&lt;"&amp;期間別推定感染場所まとめ!L$2)</f>
        <v>1</v>
      </c>
      <c r="K9" s="137" t="str">
        <f t="shared" si="4"/>
        <v>(1)</v>
      </c>
      <c r="L9" s="128">
        <f>COUNTIFS(テーブル13[[#All],[推定感染場所（カテゴリ）]],期間別推定感染場所まとめ!$A9,テーブル13[[#All],[検査結果判明日]],"&gt;="&amp;期間別推定感染場所まとめ!L$2,テーブル13[[#All],[検査結果判明日]],"&lt;"&amp;期間別推定感染場所まとめ!N$2)</f>
        <v>11</v>
      </c>
      <c r="M9" s="128" t="str">
        <f t="shared" si="5"/>
        <v>(3)</v>
      </c>
      <c r="N9" s="130"/>
    </row>
    <row r="10" spans="1:14">
      <c r="A10" s="78" t="s">
        <v>136</v>
      </c>
      <c r="B10" s="84"/>
      <c r="C10" s="85" t="str">
        <f t="shared" si="0"/>
        <v>飲食</v>
      </c>
      <c r="D10" s="136">
        <f>COUNTIFS(テーブル13[[#All],[推定感染場所（カテゴリ）]],期間別推定感染場所まとめ!$A10,テーブル13[[#All],[検査結果判明日]],"&gt;="&amp;期間別推定感染場所まとめ!D$2,テーブル13[[#All],[検査結果判明日]],"&lt;"&amp;期間別推定感染場所まとめ!F$2)</f>
        <v>0</v>
      </c>
      <c r="E10" s="137" t="str">
        <f t="shared" si="1"/>
        <v>(0)</v>
      </c>
      <c r="F10" s="136">
        <f>COUNTIFS(テーブル13[[#All],[推定感染場所（カテゴリ）]],期間別推定感染場所まとめ!$A10,テーブル13[[#All],[検査結果判明日]],"&gt;="&amp;期間別推定感染場所まとめ!F$2,テーブル13[[#All],[検査結果判明日]],"&lt;"&amp;期間別推定感染場所まとめ!H$2)</f>
        <v>0</v>
      </c>
      <c r="G10" s="137" t="str">
        <f t="shared" si="2"/>
        <v>(0)</v>
      </c>
      <c r="H10" s="136">
        <f>COUNTIFS(テーブル13[[#All],[推定感染場所（カテゴリ）]],期間別推定感染場所まとめ!$A10,テーブル13[[#All],[検査結果判明日]],"&gt;="&amp;期間別推定感染場所まとめ!H$2,テーブル13[[#All],[検査結果判明日]],"&lt;"&amp;期間別推定感染場所まとめ!J$2)</f>
        <v>1</v>
      </c>
      <c r="I10" s="137" t="str">
        <f t="shared" si="3"/>
        <v>(9)</v>
      </c>
      <c r="J10" s="136">
        <f>COUNTIFS(テーブル13[[#All],[推定感染場所（カテゴリ）]],期間別推定感染場所まとめ!$A10,テーブル13[[#All],[検査結果判明日]],"&gt;="&amp;期間別推定感染場所まとめ!J$2,テーブル13[[#All],[検査結果判明日]],"&lt;"&amp;期間別推定感染場所まとめ!L$2)</f>
        <v>7</v>
      </c>
      <c r="K10" s="137" t="str">
        <f t="shared" si="4"/>
        <v>(7)</v>
      </c>
      <c r="L10" s="128">
        <f>COUNTIFS(テーブル13[[#All],[推定感染場所（カテゴリ）]],期間別推定感染場所まとめ!$A10,テーブル13[[#All],[検査結果判明日]],"&gt;="&amp;期間別推定感染場所まとめ!L$2,テーブル13[[#All],[検査結果判明日]],"&lt;"&amp;期間別推定感染場所まとめ!N$2)</f>
        <v>1</v>
      </c>
      <c r="M10" s="128" t="str">
        <f t="shared" si="5"/>
        <v>(0)</v>
      </c>
      <c r="N10" s="130"/>
    </row>
    <row r="11" spans="1:14">
      <c r="A11" s="78" t="s">
        <v>131</v>
      </c>
      <c r="B11" s="84"/>
      <c r="C11" s="85" t="str">
        <f t="shared" si="0"/>
        <v>家庭</v>
      </c>
      <c r="D11" s="136">
        <f>COUNTIFS(テーブル13[[#All],[推定感染場所（カテゴリ）]],期間別推定感染場所まとめ!$A11,テーブル13[[#All],[検査結果判明日]],"&gt;="&amp;期間別推定感染場所まとめ!D$2,テーブル13[[#All],[検査結果判明日]],"&lt;"&amp;期間別推定感染場所まとめ!F$2)</f>
        <v>5</v>
      </c>
      <c r="E11" s="137" t="str">
        <f t="shared" si="1"/>
        <v>(25)</v>
      </c>
      <c r="F11" s="136">
        <f>COUNTIFS(テーブル13[[#All],[推定感染場所（カテゴリ）]],期間別推定感染場所まとめ!$A11,テーブル13[[#All],[検査結果判明日]],"&gt;="&amp;期間別推定感染場所まとめ!F$2,テーブル13[[#All],[検査結果判明日]],"&lt;"&amp;期間別推定感染場所まとめ!H$2)</f>
        <v>4</v>
      </c>
      <c r="G11" s="137" t="str">
        <f t="shared" si="2"/>
        <v>(50)</v>
      </c>
      <c r="H11" s="136">
        <f>COUNTIFS(テーブル13[[#All],[推定感染場所（カテゴリ）]],期間別推定感染場所まとめ!$A11,テーブル13[[#All],[検査結果判明日]],"&gt;="&amp;期間別推定感染場所まとめ!H$2,テーブル13[[#All],[検査結果判明日]],"&lt;"&amp;期間別推定感染場所まとめ!J$2)</f>
        <v>2</v>
      </c>
      <c r="I11" s="137" t="str">
        <f t="shared" si="3"/>
        <v>(18)</v>
      </c>
      <c r="J11" s="136">
        <f>COUNTIFS(テーブル13[[#All],[推定感染場所（カテゴリ）]],期間別推定感染場所まとめ!$A11,テーブル13[[#All],[検査結果判明日]],"&gt;="&amp;期間別推定感染場所まとめ!J$2,テーブル13[[#All],[検査結果判明日]],"&lt;"&amp;期間別推定感染場所まとめ!L$2)</f>
        <v>18</v>
      </c>
      <c r="K11" s="137" t="str">
        <f t="shared" si="4"/>
        <v>(18)</v>
      </c>
      <c r="L11" s="128">
        <f>COUNTIFS(テーブル13[[#All],[推定感染場所（カテゴリ）]],期間別推定感染場所まとめ!$A11,テーブル13[[#All],[検査結果判明日]],"&gt;="&amp;期間別推定感染場所まとめ!L$2,テーブル13[[#All],[検査結果判明日]],"&lt;"&amp;期間別推定感染場所まとめ!N$2)</f>
        <v>41</v>
      </c>
      <c r="M11" s="128" t="str">
        <f t="shared" si="5"/>
        <v>(12)</v>
      </c>
      <c r="N11" s="130"/>
    </row>
    <row r="12" spans="1:14">
      <c r="A12" s="78" t="s">
        <v>926</v>
      </c>
      <c r="B12" s="84"/>
      <c r="C12" s="85" t="str">
        <f t="shared" si="0"/>
        <v>接待を伴う飲食店・繁華街</v>
      </c>
      <c r="D12" s="136">
        <f>COUNTIFS(テーブル13[[#All],[推定感染場所（カテゴリ）]],期間別推定感染場所まとめ!$A12,テーブル13[[#All],[検査結果判明日]],"&gt;="&amp;期間別推定感染場所まとめ!D$2,テーブル13[[#All],[検査結果判明日]],"&lt;"&amp;期間別推定感染場所まとめ!F$2)</f>
        <v>0</v>
      </c>
      <c r="E12" s="137" t="str">
        <f t="shared" si="1"/>
        <v>(0)</v>
      </c>
      <c r="F12" s="136">
        <f>COUNTIFS(テーブル13[[#All],[推定感染場所（カテゴリ）]],期間別推定感染場所まとめ!$A12,テーブル13[[#All],[検査結果判明日]],"&gt;="&amp;期間別推定感染場所まとめ!F$2,テーブル13[[#All],[検査結果判明日]],"&lt;"&amp;期間別推定感染場所まとめ!H$2)</f>
        <v>0</v>
      </c>
      <c r="G12" s="137" t="str">
        <f t="shared" si="2"/>
        <v>(0)</v>
      </c>
      <c r="H12" s="136">
        <f>COUNTIFS(テーブル13[[#All],[推定感染場所（カテゴリ）]],期間別推定感染場所まとめ!$A12,テーブル13[[#All],[検査結果判明日]],"&gt;="&amp;期間別推定感染場所まとめ!H$2,テーブル13[[#All],[検査結果判明日]],"&lt;"&amp;期間別推定感染場所まとめ!J$2)</f>
        <v>0</v>
      </c>
      <c r="I12" s="137" t="str">
        <f t="shared" si="3"/>
        <v>(0)</v>
      </c>
      <c r="J12" s="136">
        <f>COUNTIFS(テーブル13[[#All],[推定感染場所（カテゴリ）]],期間別推定感染場所まとめ!$A12,テーブル13[[#All],[検査結果判明日]],"&gt;="&amp;期間別推定感染場所まとめ!J$2,テーブル13[[#All],[検査結果判明日]],"&lt;"&amp;期間別推定感染場所まとめ!L$2)</f>
        <v>0</v>
      </c>
      <c r="K12" s="137" t="str">
        <f t="shared" si="4"/>
        <v>(0)</v>
      </c>
      <c r="L12" s="128">
        <f>COUNTIFS(テーブル13[[#All],[推定感染場所（カテゴリ）]],期間別推定感染場所まとめ!$A12,テーブル13[[#All],[検査結果判明日]],"&gt;="&amp;期間別推定感染場所まとめ!L$2,テーブル13[[#All],[検査結果判明日]],"&lt;"&amp;期間別推定感染場所まとめ!N$2)</f>
        <v>0</v>
      </c>
      <c r="M12" s="128" t="str">
        <f t="shared" si="5"/>
        <v>(0)</v>
      </c>
      <c r="N12" s="130"/>
    </row>
    <row r="13" spans="1:14">
      <c r="A13" s="78" t="s">
        <v>130</v>
      </c>
      <c r="B13" s="84"/>
      <c r="C13" s="85" t="str">
        <f t="shared" si="0"/>
        <v>市外からの持ち込み</v>
      </c>
      <c r="D13" s="136">
        <f>COUNTIFS(テーブル13[[#All],[推定感染場所（カテゴリ）]],期間別推定感染場所まとめ!$A13,テーブル13[[#All],[検査結果判明日]],"&gt;="&amp;期間別推定感染場所まとめ!D$2,テーブル13[[#All],[検査結果判明日]],"&lt;"&amp;期間別推定感染場所まとめ!F$2)</f>
        <v>6</v>
      </c>
      <c r="E13" s="137" t="str">
        <f t="shared" si="1"/>
        <v>(30)</v>
      </c>
      <c r="F13" s="136">
        <f>COUNTIFS(テーブル13[[#All],[推定感染場所（カテゴリ）]],期間別推定感染場所まとめ!$A13,テーブル13[[#All],[検査結果判明日]],"&gt;="&amp;期間別推定感染場所まとめ!F$2,テーブル13[[#All],[検査結果判明日]],"&lt;"&amp;期間別推定感染場所まとめ!H$2)</f>
        <v>2</v>
      </c>
      <c r="G13" s="137" t="str">
        <f t="shared" si="2"/>
        <v>(25)</v>
      </c>
      <c r="H13" s="136">
        <f>COUNTIFS(テーブル13[[#All],[推定感染場所（カテゴリ）]],期間別推定感染場所まとめ!$A13,テーブル13[[#All],[検査結果判明日]],"&gt;="&amp;期間別推定感染場所まとめ!H$2,テーブル13[[#All],[検査結果判明日]],"&lt;"&amp;期間別推定感染場所まとめ!J$2)</f>
        <v>5</v>
      </c>
      <c r="I13" s="137" t="str">
        <f t="shared" si="3"/>
        <v>(45)</v>
      </c>
      <c r="J13" s="136">
        <f>COUNTIFS(テーブル13[[#All],[推定感染場所（カテゴリ）]],期間別推定感染場所まとめ!$A13,テーブル13[[#All],[検査結果判明日]],"&gt;="&amp;期間別推定感染場所まとめ!J$2,テーブル13[[#All],[検査結果判明日]],"&lt;"&amp;期間別推定感染場所まとめ!L$2)</f>
        <v>4</v>
      </c>
      <c r="K13" s="137" t="str">
        <f t="shared" si="4"/>
        <v>(4)</v>
      </c>
      <c r="L13" s="128">
        <f>COUNTIFS(テーブル13[[#All],[推定感染場所（カテゴリ）]],期間別推定感染場所まとめ!$A13,テーブル13[[#All],[検査結果判明日]],"&gt;="&amp;期間別推定感染場所まとめ!L$2,テーブル13[[#All],[検査結果判明日]],"&lt;"&amp;期間別推定感染場所まとめ!N$2)</f>
        <v>5</v>
      </c>
      <c r="M13" s="128" t="str">
        <f t="shared" si="5"/>
        <v>(1)</v>
      </c>
      <c r="N13" s="130"/>
    </row>
    <row r="14" spans="1:14">
      <c r="A14" s="78" t="s">
        <v>635</v>
      </c>
      <c r="B14" s="84"/>
      <c r="C14" s="85" t="str">
        <f t="shared" si="0"/>
        <v>職場</v>
      </c>
      <c r="D14" s="136">
        <f>COUNTIFS(テーブル13[[#All],[推定感染場所（カテゴリ）]],期間別推定感染場所まとめ!$A14,テーブル13[[#All],[検査結果判明日]],"&gt;="&amp;期間別推定感染場所まとめ!D$2,テーブル13[[#All],[検査結果判明日]],"&lt;"&amp;期間別推定感染場所まとめ!F$2)</f>
        <v>0</v>
      </c>
      <c r="E14" s="137" t="str">
        <f t="shared" si="1"/>
        <v>(0)</v>
      </c>
      <c r="F14" s="136">
        <f>COUNTIFS(テーブル13[[#All],[推定感染場所（カテゴリ）]],期間別推定感染場所まとめ!$A14,テーブル13[[#All],[検査結果判明日]],"&gt;="&amp;期間別推定感染場所まとめ!F$2,テーブル13[[#All],[検査結果判明日]],"&lt;"&amp;期間別推定感染場所まとめ!H$2)</f>
        <v>0</v>
      </c>
      <c r="G14" s="137" t="str">
        <f t="shared" si="2"/>
        <v>(0)</v>
      </c>
      <c r="H14" s="136">
        <f>COUNTIFS(テーブル13[[#All],[推定感染場所（カテゴリ）]],期間別推定感染場所まとめ!$A14,テーブル13[[#All],[検査結果判明日]],"&gt;="&amp;期間別推定感染場所まとめ!H$2,テーブル13[[#All],[検査結果判明日]],"&lt;"&amp;期間別推定感染場所まとめ!J$2)</f>
        <v>0</v>
      </c>
      <c r="I14" s="137" t="str">
        <f t="shared" si="3"/>
        <v>(0)</v>
      </c>
      <c r="J14" s="136">
        <f>COUNTIFS(テーブル13[[#All],[推定感染場所（カテゴリ）]],期間別推定感染場所まとめ!$A14,テーブル13[[#All],[検査結果判明日]],"&gt;="&amp;期間別推定感染場所まとめ!J$2,テーブル13[[#All],[検査結果判明日]],"&lt;"&amp;期間別推定感染場所まとめ!L$2)</f>
        <v>0</v>
      </c>
      <c r="K14" s="137" t="str">
        <f t="shared" si="4"/>
        <v>(0)</v>
      </c>
      <c r="L14" s="128">
        <f>COUNTIFS(テーブル13[[#All],[推定感染場所（カテゴリ）]],期間別推定感染場所まとめ!$A14,テーブル13[[#All],[検査結果判明日]],"&gt;="&amp;期間別推定感染場所まとめ!L$2,テーブル13[[#All],[検査結果判明日]],"&lt;"&amp;期間別推定感染場所まとめ!N$2)</f>
        <v>3</v>
      </c>
      <c r="M14" s="128" t="str">
        <f t="shared" si="5"/>
        <v>(1)</v>
      </c>
      <c r="N14" s="130"/>
    </row>
    <row r="15" spans="1:14">
      <c r="A15" s="78" t="s">
        <v>636</v>
      </c>
      <c r="B15" s="84"/>
      <c r="C15" s="85" t="str">
        <f t="shared" si="0"/>
        <v>調査中</v>
      </c>
      <c r="D15" s="136">
        <f>COUNTIFS(テーブル13[[#All],[推定感染場所（カテゴリ）]],期間別推定感染場所まとめ!$A15,テーブル13[[#All],[検査結果判明日]],"&gt;="&amp;期間別推定感染場所まとめ!D$2,テーブル13[[#All],[検査結果判明日]],"&lt;"&amp;期間別推定感染場所まとめ!F$2)</f>
        <v>0</v>
      </c>
      <c r="E15" s="137" t="str">
        <f t="shared" si="1"/>
        <v>(0)</v>
      </c>
      <c r="F15" s="136">
        <f>COUNTIFS(テーブル13[[#All],[推定感染場所（カテゴリ）]],期間別推定感染場所まとめ!$A15,テーブル13[[#All],[検査結果判明日]],"&gt;="&amp;期間別推定感染場所まとめ!F$2,テーブル13[[#All],[検査結果判明日]],"&lt;"&amp;期間別推定感染場所まとめ!H$2)</f>
        <v>0</v>
      </c>
      <c r="G15" s="137" t="str">
        <f t="shared" si="2"/>
        <v>(0)</v>
      </c>
      <c r="H15" s="136">
        <f>COUNTIFS(テーブル13[[#All],[推定感染場所（カテゴリ）]],期間別推定感染場所まとめ!$A15,テーブル13[[#All],[検査結果判明日]],"&gt;="&amp;期間別推定感染場所まとめ!H$2,テーブル13[[#All],[検査結果判明日]],"&lt;"&amp;期間別推定感染場所まとめ!J$2)</f>
        <v>0</v>
      </c>
      <c r="I15" s="137" t="str">
        <f t="shared" si="3"/>
        <v>(0)</v>
      </c>
      <c r="J15" s="136">
        <f>COUNTIFS(テーブル13[[#All],[推定感染場所（カテゴリ）]],期間別推定感染場所まとめ!$A15,テーブル13[[#All],[検査結果判明日]],"&gt;="&amp;期間別推定感染場所まとめ!J$2,テーブル13[[#All],[検査結果判明日]],"&lt;"&amp;期間別推定感染場所まとめ!L$2)</f>
        <v>0</v>
      </c>
      <c r="K15" s="137" t="str">
        <f t="shared" si="4"/>
        <v>(0)</v>
      </c>
      <c r="L15" s="128">
        <f>COUNTIFS(テーブル13[[#All],[推定感染場所（カテゴリ）]],期間別推定感染場所まとめ!$A15,テーブル13[[#All],[検査結果判明日]],"&gt;="&amp;期間別推定感染場所まとめ!L$2,テーブル13[[#All],[検査結果判明日]],"&lt;"&amp;期間別推定感染場所まとめ!N$2)</f>
        <v>1</v>
      </c>
      <c r="M15" s="128" t="str">
        <f t="shared" si="5"/>
        <v>(0)</v>
      </c>
      <c r="N15" s="130"/>
    </row>
    <row r="16" spans="1:14">
      <c r="A16" s="78" t="s">
        <v>134</v>
      </c>
      <c r="B16" s="84"/>
      <c r="C16" s="85" t="str">
        <f t="shared" si="0"/>
        <v>その他</v>
      </c>
      <c r="D16" s="136">
        <f>COUNTIFS(テーブル13[[#All],[推定感染場所（カテゴリ）]],期間別推定感染場所まとめ!$A16,テーブル13[[#All],[検査結果判明日]],"&gt;="&amp;期間別推定感染場所まとめ!D$2,テーブル13[[#All],[検査結果判明日]],"&lt;"&amp;期間別推定感染場所まとめ!F$2)</f>
        <v>0</v>
      </c>
      <c r="E16" s="137" t="str">
        <f t="shared" si="1"/>
        <v>(0)</v>
      </c>
      <c r="F16" s="136">
        <f>COUNTIFS(テーブル13[[#All],[推定感染場所（カテゴリ）]],期間別推定感染場所まとめ!$A16,テーブル13[[#All],[検査結果判明日]],"&gt;="&amp;期間別推定感染場所まとめ!F$2,テーブル13[[#All],[検査結果判明日]],"&lt;"&amp;期間別推定感染場所まとめ!H$2)</f>
        <v>0</v>
      </c>
      <c r="G16" s="137" t="str">
        <f t="shared" si="2"/>
        <v>(0)</v>
      </c>
      <c r="H16" s="136">
        <f>COUNTIFS(テーブル13[[#All],[推定感染場所（カテゴリ）]],期間別推定感染場所まとめ!$A16,テーブル13[[#All],[検査結果判明日]],"&gt;="&amp;期間別推定感染場所まとめ!H$2,テーブル13[[#All],[検査結果判明日]],"&lt;"&amp;期間別推定感染場所まとめ!J$2)</f>
        <v>1</v>
      </c>
      <c r="I16" s="137" t="str">
        <f t="shared" si="3"/>
        <v>(9)</v>
      </c>
      <c r="J16" s="136">
        <f>COUNTIFS(テーブル13[[#All],[推定感染場所（カテゴリ）]],期間別推定感染場所まとめ!$A16,テーブル13[[#All],[検査結果判明日]],"&gt;="&amp;期間別推定感染場所まとめ!J$2,テーブル13[[#All],[検査結果判明日]],"&lt;"&amp;期間別推定感染場所まとめ!L$2)</f>
        <v>5</v>
      </c>
      <c r="K16" s="137" t="str">
        <f t="shared" si="4"/>
        <v>(5)</v>
      </c>
      <c r="L16" s="128">
        <f>COUNTIFS(テーブル13[[#All],[推定感染場所（カテゴリ）]],期間別推定感染場所まとめ!$A16,テーブル13[[#All],[検査結果判明日]],"&gt;="&amp;期間別推定感染場所まとめ!L$2,テーブル13[[#All],[検査結果判明日]],"&lt;"&amp;期間別推定感染場所まとめ!N$2)</f>
        <v>10</v>
      </c>
      <c r="M16" s="128" t="str">
        <f t="shared" si="5"/>
        <v>(3)</v>
      </c>
      <c r="N16" s="130"/>
    </row>
    <row r="17" spans="1:14">
      <c r="A17" s="78" t="s">
        <v>137</v>
      </c>
      <c r="B17" s="84"/>
      <c r="C17" s="91" t="str">
        <f t="shared" si="0"/>
        <v>不明</v>
      </c>
      <c r="D17" s="138">
        <f>COUNTIFS(テーブル13[[#All],[推定感染場所（カテゴリ）]],期間別推定感染場所まとめ!$A17,テーブル13[[#All],[検査結果判明日]],"&gt;="&amp;期間別推定感染場所まとめ!D$2,テーブル13[[#All],[検査結果判明日]],"&lt;"&amp;期間別推定感染場所まとめ!F$2)+COUNTIFS(テーブル13[[#All],[推定感染場所（カテゴリ）]],"",テーブル13[[#All],[検査結果判明日]],"&gt;="&amp;期間別推定感染場所まとめ!D$2,テーブル13[[#All],[検査結果判明日]],"&lt;"&amp;期間別推定感染場所まとめ!F$2)</f>
        <v>9</v>
      </c>
      <c r="E17" s="139" t="str">
        <f t="shared" si="1"/>
        <v>(45)</v>
      </c>
      <c r="F17" s="138">
        <f>COUNTIFS(テーブル13[[#All],[推定感染場所（カテゴリ）]],期間別推定感染場所まとめ!$A17,テーブル13[[#All],[検査結果判明日]],"&gt;="&amp;期間別推定感染場所まとめ!F$2,テーブル13[[#All],[検査結果判明日]],"&lt;"&amp;期間別推定感染場所まとめ!H$2)+COUNTIFS(テーブル13[[#All],[推定感染場所（カテゴリ）]],"",テーブル13[[#All],[検査結果判明日]],"&gt;="&amp;期間別推定感染場所まとめ!F$2,テーブル13[[#All],[検査結果判明日]],"&lt;"&amp;期間別推定感染場所まとめ!H$2)</f>
        <v>2</v>
      </c>
      <c r="G17" s="139" t="str">
        <f t="shared" si="2"/>
        <v>(25)</v>
      </c>
      <c r="H17" s="138">
        <f>COUNTIFS(テーブル13[[#All],[推定感染場所（カテゴリ）]],期間別推定感染場所まとめ!$A17,テーブル13[[#All],[検査結果判明日]],"&gt;="&amp;期間別推定感染場所まとめ!H$2,テーブル13[[#All],[検査結果判明日]],"&lt;"&amp;期間別推定感染場所まとめ!J$2)+COUNTIFS(テーブル13[[#All],[推定感染場所（カテゴリ）]],"",テーブル13[[#All],[検査結果判明日]],"&gt;="&amp;期間別推定感染場所まとめ!H$2,テーブル13[[#All],[検査結果判明日]],"&lt;"&amp;期間別推定感染場所まとめ!J$2)</f>
        <v>0</v>
      </c>
      <c r="I17" s="139" t="str">
        <f t="shared" si="3"/>
        <v>(0)</v>
      </c>
      <c r="J17" s="138">
        <f>COUNTIFS(テーブル13[[#All],[推定感染場所（カテゴリ）]],期間別推定感染場所まとめ!$A17,テーブル13[[#All],[検査結果判明日]],"&gt;="&amp;期間別推定感染場所まとめ!J$2,テーブル13[[#All],[検査結果判明日]],"&lt;"&amp;期間別推定感染場所まとめ!L$2)+COUNTIFS(テーブル13[[#All],[推定感染場所（カテゴリ）]],"",テーブル13[[#All],[検査結果判明日]],"&gt;="&amp;期間別推定感染場所まとめ!J$2,テーブル13[[#All],[検査結果判明日]],"&lt;"&amp;期間別推定感染場所まとめ!L$2)</f>
        <v>4</v>
      </c>
      <c r="K17" s="139" t="str">
        <f t="shared" si="4"/>
        <v>(4)</v>
      </c>
      <c r="L17" s="138">
        <f>COUNTIFS(テーブル13[[#All],[推定感染場所（カテゴリ）]],期間別推定感染場所まとめ!$A17,テーブル13[[#All],[検査結果判明日]],"&gt;="&amp;期間別推定感染場所まとめ!L$2,テーブル13[[#All],[検査結果判明日]],"&lt;"&amp;期間別推定感染場所まとめ!N$2)+COUNTIFS(テーブル13[[#All],[推定感染場所（カテゴリ）]],"",テーブル13[[#All],[検査結果判明日]],"&gt;="&amp;期間別推定感染場所まとめ!L$2,テーブル13[[#All],[検査結果判明日]],"&lt;"&amp;期間別推定感染場所まとめ!N$2)</f>
        <v>9</v>
      </c>
      <c r="M17" s="140" t="str">
        <f t="shared" si="5"/>
        <v>(3)</v>
      </c>
      <c r="N17" s="130"/>
    </row>
    <row r="18" spans="1:14" ht="13.2" thickBot="1">
      <c r="B18" s="87"/>
      <c r="C18" s="88"/>
      <c r="D18" s="141"/>
      <c r="E18" s="141"/>
      <c r="F18" s="141"/>
      <c r="G18" s="141"/>
      <c r="H18" s="141"/>
      <c r="I18" s="141"/>
      <c r="J18" s="142"/>
      <c r="K18" s="142"/>
      <c r="L18" s="142"/>
      <c r="M18" s="142"/>
      <c r="N18" s="143"/>
    </row>
    <row r="22" spans="1:14">
      <c r="A22" s="2" t="s">
        <v>923</v>
      </c>
      <c r="D22" s="122" t="s">
        <v>913</v>
      </c>
      <c r="F22" s="122" t="s">
        <v>914</v>
      </c>
      <c r="H22" s="122" t="s">
        <v>915</v>
      </c>
      <c r="J22" s="122" t="s">
        <v>916</v>
      </c>
      <c r="K22" s="122"/>
      <c r="L22" s="122" t="s">
        <v>917</v>
      </c>
      <c r="M22" s="122"/>
      <c r="N22" s="122" t="s">
        <v>919</v>
      </c>
    </row>
    <row r="23" spans="1:14" ht="13.2" thickBot="1">
      <c r="D23" s="123">
        <v>43891</v>
      </c>
      <c r="E23" s="124"/>
      <c r="F23" s="123">
        <v>44105</v>
      </c>
      <c r="G23" s="124"/>
      <c r="H23" s="123">
        <v>44136</v>
      </c>
      <c r="I23" s="124"/>
      <c r="J23" s="123">
        <v>44166</v>
      </c>
      <c r="K23" s="123"/>
      <c r="L23" s="123">
        <v>44197</v>
      </c>
      <c r="M23" s="124"/>
      <c r="N23" s="123">
        <v>44213</v>
      </c>
    </row>
    <row r="24" spans="1:14" s="81" customFormat="1">
      <c r="B24" s="82"/>
      <c r="C24" s="83"/>
      <c r="D24" s="125"/>
      <c r="E24" s="126"/>
      <c r="F24" s="125"/>
      <c r="G24" s="126"/>
      <c r="H24" s="125"/>
      <c r="I24" s="126"/>
      <c r="J24" s="125"/>
      <c r="K24" s="125"/>
      <c r="L24" s="125"/>
      <c r="M24" s="126"/>
      <c r="N24" s="127"/>
    </row>
    <row r="25" spans="1:14">
      <c r="B25" s="84"/>
      <c r="C25" s="85" t="str">
        <f>基本情報入力!C3&amp;"管内"&amp;基本情報入力!C4&amp;"における"&amp;基本情報入力!C2&amp;"患者発生状況（疫学的リンク別） "&amp;MONTH(基本情報入力!C5)&amp;"月"&amp;DAY(基本情報入力!C5)&amp;"日"&amp;"時点 "&amp;"N="&amp;(COUNTA(テーブル13[氏名])-COUNTIFS(テーブル13[発症日],"無症状")-COUNTIFS(テーブル13[発症日],"不明")-COUNTIFS(テーブル13[発症日],""))&amp;"*"</f>
        <v>XYZ保健所管内におけるCOVID-19患者発生状況（疫学的リンク別） 1月16日時点 N=385*</v>
      </c>
      <c r="D25" s="128"/>
      <c r="E25" s="128"/>
      <c r="F25" s="128"/>
      <c r="G25" s="128"/>
      <c r="H25" s="128"/>
      <c r="I25" s="128"/>
      <c r="J25" s="129"/>
      <c r="K25" s="129"/>
      <c r="L25" s="129"/>
      <c r="M25" s="129"/>
      <c r="N25" s="130"/>
    </row>
    <row r="26" spans="1:14">
      <c r="B26" s="84"/>
      <c r="C26" s="85" t="str">
        <f>"*無症候または発症日不明の"&amp;COUNTIFS(テーブル13[発症日],"無症状")+COUNTIFS(テーブル13[発症日],"不明")+COUNTIFS(テーブル13[発症日],"")&amp;"例を除く"</f>
        <v>*無症候または発症日不明の104例を除く</v>
      </c>
      <c r="D26" s="128"/>
      <c r="E26" s="128"/>
      <c r="F26" s="128"/>
      <c r="G26" s="128"/>
      <c r="H26" s="128"/>
      <c r="I26" s="128"/>
      <c r="J26" s="129"/>
      <c r="K26" s="129"/>
      <c r="L26" s="129"/>
      <c r="M26" s="129"/>
      <c r="N26" s="130"/>
    </row>
    <row r="27" spans="1:14" ht="25.2">
      <c r="B27" s="84"/>
      <c r="C27" s="119"/>
      <c r="D27" s="121" t="str">
        <f>CONCATENATE(TEXT(D23,"yyyy/m/d"),"～",TEXT(F23-1,"yyyy/m/d"))</f>
        <v>2020/3/1～2020/9/30</v>
      </c>
      <c r="E27" s="131"/>
      <c r="F27" s="121" t="str">
        <f>CONCATENATE(TEXT(F23,"yyyy/m/d"),"～",TEXT(H23-1,"yyyy/m/d"))</f>
        <v>2020/10/1～2020/10/31</v>
      </c>
      <c r="G27" s="131"/>
      <c r="H27" s="121" t="str">
        <f>CONCATENATE(TEXT(H23,"yyyy/m/d"),"～",TEXT(J23-1,"yyyy/m/d"))</f>
        <v>2020/11/1～2020/11/30</v>
      </c>
      <c r="I27" s="131"/>
      <c r="J27" s="121" t="str">
        <f>CONCATENATE(TEXT(J23,"yyyy/m/d"),"～",TEXT(L23-1,"yyyy/m/d"))</f>
        <v>2020/12/1～2020/12/31</v>
      </c>
      <c r="K27" s="131"/>
      <c r="L27" s="132" t="str">
        <f>CONCATENATE(TEXT(L23,"yyyy/m/d"),"～",TEXT(N23-1,"yyyy/m/d"))</f>
        <v>2021/1/1～2021/1/16</v>
      </c>
      <c r="M27" s="132"/>
      <c r="N27" s="130"/>
    </row>
    <row r="28" spans="1:14">
      <c r="A28" s="2" t="s">
        <v>912</v>
      </c>
      <c r="B28" s="84"/>
      <c r="C28" s="119" t="s">
        <v>912</v>
      </c>
      <c r="D28" s="121" t="s">
        <v>918</v>
      </c>
      <c r="E28" s="131" t="s">
        <v>920</v>
      </c>
      <c r="F28" s="121" t="s">
        <v>918</v>
      </c>
      <c r="G28" s="131" t="s">
        <v>920</v>
      </c>
      <c r="H28" s="121" t="s">
        <v>918</v>
      </c>
      <c r="I28" s="131" t="s">
        <v>920</v>
      </c>
      <c r="J28" s="121" t="s">
        <v>918</v>
      </c>
      <c r="K28" s="131" t="s">
        <v>920</v>
      </c>
      <c r="L28" s="132" t="s">
        <v>918</v>
      </c>
      <c r="M28" s="132" t="s">
        <v>920</v>
      </c>
      <c r="N28" s="130"/>
    </row>
    <row r="29" spans="1:14">
      <c r="A29" s="78" t="s">
        <v>142</v>
      </c>
      <c r="B29" s="84"/>
      <c r="C29" s="90" t="str">
        <f t="shared" ref="C29:C39" si="6">A29</f>
        <v>病院</v>
      </c>
      <c r="D29" s="133">
        <f>COUNTIFS(テーブル13[[#All],[推定感染場所（カテゴリ）]],期間別推定感染場所まとめ!$A29,テーブル13[[#All],[発症日]],"&gt;="&amp;期間別推定感染場所まとめ!D$2,テーブル13[[#All],[発症日]],"&lt;"&amp;期間別推定感染場所まとめ!F$2)</f>
        <v>0</v>
      </c>
      <c r="E29" s="134" t="str">
        <f t="shared" ref="E29:E39" si="7">CONCATENATE("(",TEXT(D29/SUM(D$7:D$17)*100,"#0"),")")</f>
        <v>(0)</v>
      </c>
      <c r="F29" s="133">
        <f>COUNTIFS(テーブル13[[#All],[推定感染場所（カテゴリ）]],期間別推定感染場所まとめ!$A29,テーブル13[[#All],[発症日]],"&gt;="&amp;期間別推定感染場所まとめ!F$2,テーブル13[[#All],[発症日]],"&lt;"&amp;期間別推定感染場所まとめ!H$2)</f>
        <v>0</v>
      </c>
      <c r="G29" s="134" t="str">
        <f t="shared" ref="G29:G39" si="8">CONCATENATE("(",TEXT(F29/SUM(F$7:F$17)*100,"#0"),")")</f>
        <v>(0)</v>
      </c>
      <c r="H29" s="133">
        <f>COUNTIFS(テーブル13[[#All],[推定感染場所（カテゴリ）]],期間別推定感染場所まとめ!$A29,テーブル13[[#All],[発症日]],"&gt;="&amp;期間別推定感染場所まとめ!H$2,テーブル13[[#All],[発症日]],"&lt;"&amp;期間別推定感染場所まとめ!J$2)</f>
        <v>0</v>
      </c>
      <c r="I29" s="134" t="str">
        <f t="shared" ref="I29:I39" si="9">CONCATENATE("(",TEXT(H29/SUM(H$7:H$17)*100,"#0"),")")</f>
        <v>(0)</v>
      </c>
      <c r="J29" s="133">
        <f>COUNTIFS(テーブル13[[#All],[推定感染場所（カテゴリ）]],期間別推定感染場所まとめ!$A29,テーブル13[[#All],[発症日]],"&gt;="&amp;期間別推定感染場所まとめ!J$2,テーブル13[[#All],[発症日]],"&lt;"&amp;期間別推定感染場所まとめ!L$2)</f>
        <v>58</v>
      </c>
      <c r="K29" s="134" t="str">
        <f t="shared" ref="K29:K39" si="10">CONCATENATE("(",TEXT(J29/SUM(J$7:J$17)*100,"#0"),")")</f>
        <v>(58)</v>
      </c>
      <c r="L29" s="135">
        <f>COUNTIFS(テーブル13[[#All],[推定感染場所（カテゴリ）]],期間別推定感染場所まとめ!$A29,テーブル13[[#All],[発症日]],"&gt;="&amp;期間別推定感染場所まとめ!L$2,テーブル13[[#All],[発症日]],"&lt;"&amp;期間別推定感染場所まとめ!N$2)</f>
        <v>210</v>
      </c>
      <c r="M29" s="135" t="str">
        <f t="shared" ref="M29:M39" si="11">CONCATENATE("(",TEXT(L29/SUM(L$7:L$17)*100,"#0"),")")</f>
        <v>(61)</v>
      </c>
      <c r="N29" s="130"/>
    </row>
    <row r="30" spans="1:14">
      <c r="A30" s="78" t="s">
        <v>135</v>
      </c>
      <c r="B30" s="84"/>
      <c r="C30" s="85" t="str">
        <f t="shared" si="6"/>
        <v>施設</v>
      </c>
      <c r="D30" s="136">
        <f>COUNTIFS(テーブル13[[#All],[推定感染場所（カテゴリ）]],期間別推定感染場所まとめ!$A30,テーブル13[[#All],[発症日]],"&gt;="&amp;期間別推定感染場所まとめ!D$2,テーブル13[[#All],[発症日]],"&lt;"&amp;期間別推定感染場所まとめ!F$2)</f>
        <v>0</v>
      </c>
      <c r="E30" s="137" t="str">
        <f t="shared" si="7"/>
        <v>(0)</v>
      </c>
      <c r="F30" s="136">
        <f>COUNTIFS(テーブル13[[#All],[推定感染場所（カテゴリ）]],期間別推定感染場所まとめ!$A30,テーブル13[[#All],[発症日]],"&gt;="&amp;期間別推定感染場所まとめ!F$2,テーブル13[[#All],[発症日]],"&lt;"&amp;期間別推定感染場所まとめ!H$2)</f>
        <v>0</v>
      </c>
      <c r="G30" s="137" t="str">
        <f t="shared" si="8"/>
        <v>(0)</v>
      </c>
      <c r="H30" s="136">
        <f>COUNTIFS(テーブル13[[#All],[推定感染場所（カテゴリ）]],期間別推定感染場所まとめ!$A30,テーブル13[[#All],[発症日]],"&gt;="&amp;期間別推定感染場所まとめ!H$2,テーブル13[[#All],[発症日]],"&lt;"&amp;期間別推定感染場所まとめ!J$2)</f>
        <v>1</v>
      </c>
      <c r="I30" s="137" t="str">
        <f t="shared" si="9"/>
        <v>(9)</v>
      </c>
      <c r="J30" s="136">
        <f>COUNTIFS(テーブル13[[#All],[推定感染場所（カテゴリ）]],期間別推定感染場所まとめ!$A30,テーブル13[[#All],[発症日]],"&gt;="&amp;期間別推定感染場所まとめ!J$2,テーブル13[[#All],[発症日]],"&lt;"&amp;期間別推定感染場所まとめ!L$2)</f>
        <v>1</v>
      </c>
      <c r="K30" s="137" t="str">
        <f t="shared" si="10"/>
        <v>(1)</v>
      </c>
      <c r="L30" s="128">
        <f>COUNTIFS(テーブル13[[#All],[推定感染場所（カテゴリ）]],期間別推定感染場所まとめ!$A30,テーブル13[[#All],[発症日]],"&gt;="&amp;期間別推定感染場所まとめ!L$2,テーブル13[[#All],[発症日]],"&lt;"&amp;期間別推定感染場所まとめ!N$2)</f>
        <v>5</v>
      </c>
      <c r="M30" s="128" t="str">
        <f t="shared" si="11"/>
        <v>(1)</v>
      </c>
      <c r="N30" s="130"/>
    </row>
    <row r="31" spans="1:14">
      <c r="A31" s="78" t="s">
        <v>143</v>
      </c>
      <c r="B31" s="84"/>
      <c r="C31" s="85" t="str">
        <f t="shared" si="6"/>
        <v>学校</v>
      </c>
      <c r="D31" s="136">
        <f>COUNTIFS(テーブル13[[#All],[推定感染場所（カテゴリ）]],期間別推定感染場所まとめ!$A31,テーブル13[[#All],[発症日]],"&gt;="&amp;期間別推定感染場所まとめ!D$2,テーブル13[[#All],[発症日]],"&lt;"&amp;期間別推定感染場所まとめ!F$2)</f>
        <v>0</v>
      </c>
      <c r="E31" s="137" t="str">
        <f t="shared" si="7"/>
        <v>(0)</v>
      </c>
      <c r="F31" s="136">
        <f>COUNTIFS(テーブル13[[#All],[推定感染場所（カテゴリ）]],期間別推定感染場所まとめ!$A31,テーブル13[[#All],[発症日]],"&gt;="&amp;期間別推定感染場所まとめ!F$2,テーブル13[[#All],[発症日]],"&lt;"&amp;期間別推定感染場所まとめ!H$2)</f>
        <v>0</v>
      </c>
      <c r="G31" s="137" t="str">
        <f t="shared" si="8"/>
        <v>(0)</v>
      </c>
      <c r="H31" s="136">
        <f>COUNTIFS(テーブル13[[#All],[推定感染場所（カテゴリ）]],期間別推定感染場所まとめ!$A31,テーブル13[[#All],[発症日]],"&gt;="&amp;期間別推定感染場所まとめ!H$2,テーブル13[[#All],[発症日]],"&lt;"&amp;期間別推定感染場所まとめ!J$2)</f>
        <v>0</v>
      </c>
      <c r="I31" s="137" t="str">
        <f t="shared" si="9"/>
        <v>(0)</v>
      </c>
      <c r="J31" s="136">
        <f>COUNTIFS(テーブル13[[#All],[推定感染場所（カテゴリ）]],期間別推定感染場所まとめ!$A31,テーブル13[[#All],[発症日]],"&gt;="&amp;期間別推定感染場所まとめ!J$2,テーブル13[[#All],[発症日]],"&lt;"&amp;期間別推定感染場所まとめ!L$2)</f>
        <v>3</v>
      </c>
      <c r="K31" s="137" t="str">
        <f t="shared" si="10"/>
        <v>(3)</v>
      </c>
      <c r="L31" s="128">
        <f>COUNTIFS(テーブル13[[#All],[推定感染場所（カテゴリ）]],期間別推定感染場所まとめ!$A31,テーブル13[[#All],[発症日]],"&gt;="&amp;期間別推定感染場所まとめ!L$2,テーブル13[[#All],[発症日]],"&lt;"&amp;期間別推定感染場所まとめ!N$2)</f>
        <v>5</v>
      </c>
      <c r="M31" s="128" t="str">
        <f t="shared" si="11"/>
        <v>(1)</v>
      </c>
      <c r="N31" s="130"/>
    </row>
    <row r="32" spans="1:14">
      <c r="A32" s="78" t="s">
        <v>136</v>
      </c>
      <c r="B32" s="84"/>
      <c r="C32" s="85" t="str">
        <f t="shared" si="6"/>
        <v>飲食</v>
      </c>
      <c r="D32" s="136">
        <f>COUNTIFS(テーブル13[[#All],[推定感染場所（カテゴリ）]],期間別推定感染場所まとめ!$A32,テーブル13[[#All],[発症日]],"&gt;="&amp;期間別推定感染場所まとめ!D$2,テーブル13[[#All],[発症日]],"&lt;"&amp;期間別推定感染場所まとめ!F$2)</f>
        <v>0</v>
      </c>
      <c r="E32" s="137" t="str">
        <f t="shared" si="7"/>
        <v>(0)</v>
      </c>
      <c r="F32" s="136">
        <f>COUNTIFS(テーブル13[[#All],[推定感染場所（カテゴリ）]],期間別推定感染場所まとめ!$A32,テーブル13[[#All],[発症日]],"&gt;="&amp;期間別推定感染場所まとめ!F$2,テーブル13[[#All],[発症日]],"&lt;"&amp;期間別推定感染場所まとめ!H$2)</f>
        <v>0</v>
      </c>
      <c r="G32" s="137" t="str">
        <f t="shared" si="8"/>
        <v>(0)</v>
      </c>
      <c r="H32" s="136">
        <f>COUNTIFS(テーブル13[[#All],[推定感染場所（カテゴリ）]],期間別推定感染場所まとめ!$A32,テーブル13[[#All],[発症日]],"&gt;="&amp;期間別推定感染場所まとめ!H$2,テーブル13[[#All],[発症日]],"&lt;"&amp;期間別推定感染場所まとめ!J$2)</f>
        <v>1</v>
      </c>
      <c r="I32" s="137" t="str">
        <f t="shared" si="9"/>
        <v>(9)</v>
      </c>
      <c r="J32" s="136">
        <f>COUNTIFS(テーブル13[[#All],[推定感染場所（カテゴリ）]],期間別推定感染場所まとめ!$A32,テーブル13[[#All],[発症日]],"&gt;="&amp;期間別推定感染場所まとめ!J$2,テーブル13[[#All],[発症日]],"&lt;"&amp;期間別推定感染場所まとめ!L$2)</f>
        <v>6</v>
      </c>
      <c r="K32" s="137" t="str">
        <f t="shared" si="10"/>
        <v>(6)</v>
      </c>
      <c r="L32" s="128">
        <f>COUNTIFS(テーブル13[[#All],[推定感染場所（カテゴリ）]],期間別推定感染場所まとめ!$A32,テーブル13[[#All],[発症日]],"&gt;="&amp;期間別推定感染場所まとめ!L$2,テーブル13[[#All],[発症日]],"&lt;"&amp;期間別推定感染場所まとめ!N$2)</f>
        <v>1</v>
      </c>
      <c r="M32" s="128" t="str">
        <f t="shared" si="11"/>
        <v>(0)</v>
      </c>
      <c r="N32" s="130"/>
    </row>
    <row r="33" spans="1:14">
      <c r="A33" s="78" t="s">
        <v>131</v>
      </c>
      <c r="B33" s="84"/>
      <c r="C33" s="85" t="str">
        <f t="shared" si="6"/>
        <v>家庭</v>
      </c>
      <c r="D33" s="136">
        <f>COUNTIFS(テーブル13[[#All],[推定感染場所（カテゴリ）]],期間別推定感染場所まとめ!$A33,テーブル13[[#All],[発症日]],"&gt;="&amp;期間別推定感染場所まとめ!D$2,テーブル13[[#All],[発症日]],"&lt;"&amp;期間別推定感染場所まとめ!F$2)</f>
        <v>3</v>
      </c>
      <c r="E33" s="137" t="str">
        <f t="shared" si="7"/>
        <v>(15)</v>
      </c>
      <c r="F33" s="136">
        <f>COUNTIFS(テーブル13[[#All],[推定感染場所（カテゴリ）]],期間別推定感染場所まとめ!$A33,テーブル13[[#All],[発症日]],"&gt;="&amp;期間別推定感染場所まとめ!F$2,テーブル13[[#All],[発症日]],"&lt;"&amp;期間別推定感染場所まとめ!H$2)</f>
        <v>1</v>
      </c>
      <c r="G33" s="137" t="str">
        <f t="shared" si="8"/>
        <v>(13)</v>
      </c>
      <c r="H33" s="136">
        <f>COUNTIFS(テーブル13[[#All],[推定感染場所（カテゴリ）]],期間別推定感染場所まとめ!$A33,テーブル13[[#All],[発症日]],"&gt;="&amp;期間別推定感染場所まとめ!H$2,テーブル13[[#All],[発症日]],"&lt;"&amp;期間別推定感染場所まとめ!J$2)</f>
        <v>2</v>
      </c>
      <c r="I33" s="137" t="str">
        <f t="shared" si="9"/>
        <v>(18)</v>
      </c>
      <c r="J33" s="136">
        <f>COUNTIFS(テーブル13[[#All],[推定感染場所（カテゴリ）]],期間別推定感染場所まとめ!$A33,テーブル13[[#All],[発症日]],"&gt;="&amp;期間別推定感染場所まとめ!J$2,テーブル13[[#All],[発症日]],"&lt;"&amp;期間別推定感染場所まとめ!L$2)</f>
        <v>13</v>
      </c>
      <c r="K33" s="137" t="str">
        <f t="shared" si="10"/>
        <v>(13)</v>
      </c>
      <c r="L33" s="128">
        <f>COUNTIFS(テーブル13[[#All],[推定感染場所（カテゴリ）]],期間別推定感染場所まとめ!$A33,テーブル13[[#All],[発症日]],"&gt;="&amp;期間別推定感染場所まとめ!L$2,テーブル13[[#All],[発症日]],"&lt;"&amp;期間別推定感染場所まとめ!N$2)</f>
        <v>16</v>
      </c>
      <c r="M33" s="128" t="str">
        <f t="shared" si="11"/>
        <v>(5)</v>
      </c>
      <c r="N33" s="130"/>
    </row>
    <row r="34" spans="1:14">
      <c r="A34" s="78" t="s">
        <v>926</v>
      </c>
      <c r="B34" s="84"/>
      <c r="C34" s="85" t="str">
        <f t="shared" si="6"/>
        <v>接待を伴う飲食店・繁華街</v>
      </c>
      <c r="D34" s="136">
        <f>COUNTIFS(テーブル13[[#All],[推定感染場所（カテゴリ）]],期間別推定感染場所まとめ!$A34,テーブル13[[#All],[発症日]],"&gt;="&amp;期間別推定感染場所まとめ!D$2,テーブル13[[#All],[発症日]],"&lt;"&amp;期間別推定感染場所まとめ!F$2)</f>
        <v>0</v>
      </c>
      <c r="E34" s="137" t="str">
        <f t="shared" si="7"/>
        <v>(0)</v>
      </c>
      <c r="F34" s="136">
        <f>COUNTIFS(テーブル13[[#All],[推定感染場所（カテゴリ）]],期間別推定感染場所まとめ!$A34,テーブル13[[#All],[発症日]],"&gt;="&amp;期間別推定感染場所まとめ!F$2,テーブル13[[#All],[発症日]],"&lt;"&amp;期間別推定感染場所まとめ!H$2)</f>
        <v>0</v>
      </c>
      <c r="G34" s="137" t="str">
        <f t="shared" si="8"/>
        <v>(0)</v>
      </c>
      <c r="H34" s="136">
        <f>COUNTIFS(テーブル13[[#All],[推定感染場所（カテゴリ）]],期間別推定感染場所まとめ!$A34,テーブル13[[#All],[発症日]],"&gt;="&amp;期間別推定感染場所まとめ!H$2,テーブル13[[#All],[発症日]],"&lt;"&amp;期間別推定感染場所まとめ!J$2)</f>
        <v>0</v>
      </c>
      <c r="I34" s="137" t="str">
        <f t="shared" si="9"/>
        <v>(0)</v>
      </c>
      <c r="J34" s="136">
        <f>COUNTIFS(テーブル13[[#All],[推定感染場所（カテゴリ）]],期間別推定感染場所まとめ!$A34,テーブル13[[#All],[発症日]],"&gt;="&amp;期間別推定感染場所まとめ!J$2,テーブル13[[#All],[発症日]],"&lt;"&amp;期間別推定感染場所まとめ!L$2)</f>
        <v>0</v>
      </c>
      <c r="K34" s="137" t="str">
        <f t="shared" si="10"/>
        <v>(0)</v>
      </c>
      <c r="L34" s="128">
        <f>COUNTIFS(テーブル13[[#All],[推定感染場所（カテゴリ）]],期間別推定感染場所まとめ!$A34,テーブル13[[#All],[発症日]],"&gt;="&amp;期間別推定感染場所まとめ!L$2,テーブル13[[#All],[発症日]],"&lt;"&amp;期間別推定感染場所まとめ!N$2)</f>
        <v>0</v>
      </c>
      <c r="M34" s="128" t="str">
        <f t="shared" si="11"/>
        <v>(0)</v>
      </c>
      <c r="N34" s="130"/>
    </row>
    <row r="35" spans="1:14">
      <c r="A35" s="78" t="s">
        <v>130</v>
      </c>
      <c r="B35" s="84"/>
      <c r="C35" s="85" t="str">
        <f t="shared" si="6"/>
        <v>市外からの持ち込み</v>
      </c>
      <c r="D35" s="136">
        <f>COUNTIFS(テーブル13[[#All],[推定感染場所（カテゴリ）]],期間別推定感染場所まとめ!$A35,テーブル13[[#All],[発症日]],"&gt;="&amp;期間別推定感染場所まとめ!D$2,テーブル13[[#All],[発症日]],"&lt;"&amp;期間別推定感染場所まとめ!F$2)</f>
        <v>7</v>
      </c>
      <c r="E35" s="137" t="str">
        <f t="shared" si="7"/>
        <v>(35)</v>
      </c>
      <c r="F35" s="136">
        <f>COUNTIFS(テーブル13[[#All],[推定感染場所（カテゴリ）]],期間別推定感染場所まとめ!$A35,テーブル13[[#All],[発症日]],"&gt;="&amp;期間別推定感染場所まとめ!F$2,テーブル13[[#All],[発症日]],"&lt;"&amp;期間別推定感染場所まとめ!H$2)</f>
        <v>1</v>
      </c>
      <c r="G35" s="137" t="str">
        <f t="shared" si="8"/>
        <v>(13)</v>
      </c>
      <c r="H35" s="136">
        <f>COUNTIFS(テーブル13[[#All],[推定感染場所（カテゴリ）]],期間別推定感染場所まとめ!$A35,テーブル13[[#All],[発症日]],"&gt;="&amp;期間別推定感染場所まとめ!H$2,テーブル13[[#All],[発症日]],"&lt;"&amp;期間別推定感染場所まとめ!J$2)</f>
        <v>5</v>
      </c>
      <c r="I35" s="137" t="str">
        <f t="shared" si="9"/>
        <v>(45)</v>
      </c>
      <c r="J35" s="136">
        <f>COUNTIFS(テーブル13[[#All],[推定感染場所（カテゴリ）]],期間別推定感染場所まとめ!$A35,テーブル13[[#All],[発症日]],"&gt;="&amp;期間別推定感染場所まとめ!J$2,テーブル13[[#All],[発症日]],"&lt;"&amp;期間別推定感染場所まとめ!L$2)</f>
        <v>7</v>
      </c>
      <c r="K35" s="137" t="str">
        <f t="shared" si="10"/>
        <v>(7)</v>
      </c>
      <c r="L35" s="128">
        <f>COUNTIFS(テーブル13[[#All],[推定感染場所（カテゴリ）]],期間別推定感染場所まとめ!$A35,テーブル13[[#All],[発症日]],"&gt;="&amp;期間別推定感染場所まとめ!L$2,テーブル13[[#All],[発症日]],"&lt;"&amp;期間別推定感染場所まとめ!N$2)</f>
        <v>2</v>
      </c>
      <c r="M35" s="128" t="str">
        <f t="shared" si="11"/>
        <v>(1)</v>
      </c>
      <c r="N35" s="130"/>
    </row>
    <row r="36" spans="1:14">
      <c r="A36" s="78" t="s">
        <v>635</v>
      </c>
      <c r="B36" s="84"/>
      <c r="C36" s="85" t="str">
        <f t="shared" si="6"/>
        <v>職場</v>
      </c>
      <c r="D36" s="136">
        <f>COUNTIFS(テーブル13[[#All],[推定感染場所（カテゴリ）]],期間別推定感染場所まとめ!$A36,テーブル13[[#All],[発症日]],"&gt;="&amp;期間別推定感染場所まとめ!D$2,テーブル13[[#All],[発症日]],"&lt;"&amp;期間別推定感染場所まとめ!F$2)</f>
        <v>0</v>
      </c>
      <c r="E36" s="137" t="str">
        <f t="shared" si="7"/>
        <v>(0)</v>
      </c>
      <c r="F36" s="136">
        <f>COUNTIFS(テーブル13[[#All],[推定感染場所（カテゴリ）]],期間別推定感染場所まとめ!$A36,テーブル13[[#All],[発症日]],"&gt;="&amp;期間別推定感染場所まとめ!F$2,テーブル13[[#All],[発症日]],"&lt;"&amp;期間別推定感染場所まとめ!H$2)</f>
        <v>0</v>
      </c>
      <c r="G36" s="137" t="str">
        <f t="shared" si="8"/>
        <v>(0)</v>
      </c>
      <c r="H36" s="136">
        <f>COUNTIFS(テーブル13[[#All],[推定感染場所（カテゴリ）]],期間別推定感染場所まとめ!$A36,テーブル13[[#All],[発症日]],"&gt;="&amp;期間別推定感染場所まとめ!H$2,テーブル13[[#All],[発症日]],"&lt;"&amp;期間別推定感染場所まとめ!J$2)</f>
        <v>0</v>
      </c>
      <c r="I36" s="137" t="str">
        <f t="shared" si="9"/>
        <v>(0)</v>
      </c>
      <c r="J36" s="136">
        <f>COUNTIFS(テーブル13[[#All],[推定感染場所（カテゴリ）]],期間別推定感染場所まとめ!$A36,テーブル13[[#All],[発症日]],"&gt;="&amp;期間別推定感染場所まとめ!J$2,テーブル13[[#All],[発症日]],"&lt;"&amp;期間別推定感染場所まとめ!L$2)</f>
        <v>0</v>
      </c>
      <c r="K36" s="137" t="str">
        <f t="shared" si="10"/>
        <v>(0)</v>
      </c>
      <c r="L36" s="128">
        <f>COUNTIFS(テーブル13[[#All],[推定感染場所（カテゴリ）]],期間別推定感染場所まとめ!$A36,テーブル13[[#All],[発症日]],"&gt;="&amp;期間別推定感染場所まとめ!L$2,テーブル13[[#All],[発症日]],"&lt;"&amp;期間別推定感染場所まとめ!N$2)</f>
        <v>3</v>
      </c>
      <c r="M36" s="128" t="str">
        <f t="shared" si="11"/>
        <v>(1)</v>
      </c>
      <c r="N36" s="130"/>
    </row>
    <row r="37" spans="1:14">
      <c r="A37" s="78" t="s">
        <v>636</v>
      </c>
      <c r="B37" s="84"/>
      <c r="C37" s="85" t="str">
        <f t="shared" si="6"/>
        <v>調査中</v>
      </c>
      <c r="D37" s="136">
        <f>COUNTIFS(テーブル13[[#All],[推定感染場所（カテゴリ）]],期間別推定感染場所まとめ!$A37,テーブル13[[#All],[発症日]],"&gt;="&amp;期間別推定感染場所まとめ!D$2,テーブル13[[#All],[発症日]],"&lt;"&amp;期間別推定感染場所まとめ!F$2)</f>
        <v>0</v>
      </c>
      <c r="E37" s="137" t="str">
        <f t="shared" si="7"/>
        <v>(0)</v>
      </c>
      <c r="F37" s="136">
        <f>COUNTIFS(テーブル13[[#All],[推定感染場所（カテゴリ）]],期間別推定感染場所まとめ!$A37,テーブル13[[#All],[発症日]],"&gt;="&amp;期間別推定感染場所まとめ!F$2,テーブル13[[#All],[発症日]],"&lt;"&amp;期間別推定感染場所まとめ!H$2)</f>
        <v>0</v>
      </c>
      <c r="G37" s="137" t="str">
        <f t="shared" si="8"/>
        <v>(0)</v>
      </c>
      <c r="H37" s="136">
        <f>COUNTIFS(テーブル13[[#All],[推定感染場所（カテゴリ）]],期間別推定感染場所まとめ!$A37,テーブル13[[#All],[発症日]],"&gt;="&amp;期間別推定感染場所まとめ!H$2,テーブル13[[#All],[発症日]],"&lt;"&amp;期間別推定感染場所まとめ!J$2)</f>
        <v>0</v>
      </c>
      <c r="I37" s="137" t="str">
        <f t="shared" si="9"/>
        <v>(0)</v>
      </c>
      <c r="J37" s="136">
        <f>COUNTIFS(テーブル13[[#All],[推定感染場所（カテゴリ）]],期間別推定感染場所まとめ!$A37,テーブル13[[#All],[発症日]],"&gt;="&amp;期間別推定感染場所まとめ!J$2,テーブル13[[#All],[発症日]],"&lt;"&amp;期間別推定感染場所まとめ!L$2)</f>
        <v>0</v>
      </c>
      <c r="K37" s="137" t="str">
        <f t="shared" si="10"/>
        <v>(0)</v>
      </c>
      <c r="L37" s="128">
        <f>COUNTIFS(テーブル13[[#All],[推定感染場所（カテゴリ）]],期間別推定感染場所まとめ!$A37,テーブル13[[#All],[発症日]],"&gt;="&amp;期間別推定感染場所まとめ!L$2,テーブル13[[#All],[発症日]],"&lt;"&amp;期間別推定感染場所まとめ!N$2)</f>
        <v>0</v>
      </c>
      <c r="M37" s="128" t="str">
        <f t="shared" si="11"/>
        <v>(0)</v>
      </c>
      <c r="N37" s="130"/>
    </row>
    <row r="38" spans="1:14">
      <c r="A38" s="78" t="s">
        <v>134</v>
      </c>
      <c r="B38" s="84"/>
      <c r="C38" s="85" t="str">
        <f t="shared" si="6"/>
        <v>その他</v>
      </c>
      <c r="D38" s="136">
        <f>COUNTIFS(テーブル13[[#All],[推定感染場所（カテゴリ）]],期間別推定感染場所まとめ!$A38,テーブル13[[#All],[発症日]],"&gt;="&amp;期間別推定感染場所まとめ!D$2,テーブル13[[#All],[発症日]],"&lt;"&amp;期間別推定感染場所まとめ!F$2)</f>
        <v>0</v>
      </c>
      <c r="E38" s="137" t="str">
        <f t="shared" si="7"/>
        <v>(0)</v>
      </c>
      <c r="F38" s="136">
        <f>COUNTIFS(テーブル13[[#All],[推定感染場所（カテゴリ）]],期間別推定感染場所まとめ!$A38,テーブル13[[#All],[発症日]],"&gt;="&amp;期間別推定感染場所まとめ!F$2,テーブル13[[#All],[発症日]],"&lt;"&amp;期間別推定感染場所まとめ!H$2)</f>
        <v>0</v>
      </c>
      <c r="G38" s="137" t="str">
        <f t="shared" si="8"/>
        <v>(0)</v>
      </c>
      <c r="H38" s="136">
        <f>COUNTIFS(テーブル13[[#All],[推定感染場所（カテゴリ）]],期間別推定感染場所まとめ!$A38,テーブル13[[#All],[発症日]],"&gt;="&amp;期間別推定感染場所まとめ!H$2,テーブル13[[#All],[発症日]],"&lt;"&amp;期間別推定感染場所まとめ!J$2)</f>
        <v>0</v>
      </c>
      <c r="I38" s="137" t="str">
        <f t="shared" si="9"/>
        <v>(0)</v>
      </c>
      <c r="J38" s="136">
        <f>COUNTIFS(テーブル13[[#All],[推定感染場所（カテゴリ）]],期間別推定感染場所まとめ!$A38,テーブル13[[#All],[発症日]],"&gt;="&amp;期間別推定感染場所まとめ!J$2,テーブル13[[#All],[発症日]],"&lt;"&amp;期間別推定感染場所まとめ!L$2)</f>
        <v>4</v>
      </c>
      <c r="K38" s="137" t="str">
        <f t="shared" si="10"/>
        <v>(4)</v>
      </c>
      <c r="L38" s="128">
        <f>COUNTIFS(テーブル13[[#All],[推定感染場所（カテゴリ）]],期間別推定感染場所まとめ!$A38,テーブル13[[#All],[発症日]],"&gt;="&amp;期間別推定感染場所まとめ!L$2,テーブル13[[#All],[発症日]],"&lt;"&amp;期間別推定感染場所まとめ!N$2)</f>
        <v>7</v>
      </c>
      <c r="M38" s="128" t="str">
        <f t="shared" si="11"/>
        <v>(2)</v>
      </c>
      <c r="N38" s="130"/>
    </row>
    <row r="39" spans="1:14">
      <c r="A39" s="78" t="s">
        <v>137</v>
      </c>
      <c r="B39" s="84"/>
      <c r="C39" s="91" t="str">
        <f t="shared" si="6"/>
        <v>不明</v>
      </c>
      <c r="D39" s="138">
        <f>COUNTIFS(テーブル13[[#All],[推定感染場所（カテゴリ）]],期間別推定感染場所まとめ!$A39,テーブル13[[#All],[発症日]],"&gt;="&amp;期間別推定感染場所まとめ!D$2,テーブル13[[#All],[発症日]],"&lt;"&amp;期間別推定感染場所まとめ!F$2)</f>
        <v>5</v>
      </c>
      <c r="E39" s="139" t="str">
        <f t="shared" si="7"/>
        <v>(25)</v>
      </c>
      <c r="F39" s="138">
        <f>COUNTIFS(テーブル13[[#All],[推定感染場所（カテゴリ）]],期間別推定感染場所まとめ!$A39,テーブル13[[#All],[発症日]],"&gt;="&amp;期間別推定感染場所まとめ!F$2,テーブル13[[#All],[発症日]],"&lt;"&amp;期間別推定感染場所まとめ!H$2)</f>
        <v>0</v>
      </c>
      <c r="G39" s="139" t="str">
        <f t="shared" si="8"/>
        <v>(0)</v>
      </c>
      <c r="H39" s="138">
        <f>COUNTIFS(テーブル13[[#All],[推定感染場所（カテゴリ）]],期間別推定感染場所まとめ!$A39,テーブル13[[#All],[発症日]],"&gt;="&amp;期間別推定感染場所まとめ!H$2,テーブル13[[#All],[発症日]],"&lt;"&amp;期間別推定感染場所まとめ!J$2)</f>
        <v>0</v>
      </c>
      <c r="I39" s="139" t="str">
        <f t="shared" si="9"/>
        <v>(0)</v>
      </c>
      <c r="J39" s="138">
        <f>COUNTIFS(テーブル13[[#All],[推定感染場所（カテゴリ）]],期間別推定感染場所まとめ!$A39,テーブル13[[#All],[発症日]],"&gt;="&amp;期間別推定感染場所まとめ!J$2,テーブル13[[#All],[発症日]],"&lt;"&amp;期間別推定感染場所まとめ!L$2)</f>
        <v>7</v>
      </c>
      <c r="K39" s="139" t="str">
        <f t="shared" si="10"/>
        <v>(7)</v>
      </c>
      <c r="L39" s="140">
        <f>COUNTIFS(テーブル13[[#All],[推定感染場所（カテゴリ）]],期間別推定感染場所まとめ!$A39,テーブル13[[#All],[発症日]],"&gt;="&amp;期間別推定感染場所まとめ!L$2,テーブル13[[#All],[発症日]],"&lt;"&amp;期間別推定感染場所まとめ!N$2)</f>
        <v>6</v>
      </c>
      <c r="M39" s="140" t="str">
        <f t="shared" si="11"/>
        <v>(2)</v>
      </c>
      <c r="N39" s="130"/>
    </row>
    <row r="40" spans="1:14" ht="13.2" thickBot="1">
      <c r="B40" s="87"/>
      <c r="C40" s="88"/>
      <c r="D40" s="141"/>
      <c r="E40" s="141"/>
      <c r="F40" s="141"/>
      <c r="G40" s="141"/>
      <c r="H40" s="141"/>
      <c r="I40" s="141"/>
      <c r="J40" s="142"/>
      <c r="K40" s="142"/>
      <c r="L40" s="142"/>
      <c r="M40" s="142"/>
      <c r="N40" s="143"/>
    </row>
  </sheetData>
  <phoneticPr fontId="2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85F6BF2-A3FF-4D19-A9BB-DBEB93C57759}">
          <x14:formula1>
            <xm:f>ラインリスト定義表!$N$5:$N$20</xm:f>
          </x14:formula1>
          <xm:sqref>A7:B17 A29:B39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06019-1BBD-43A4-B2C4-EDDFEB928EB8}">
  <sheetPr codeName="Sheet7">
    <tabColor rgb="FF92D050"/>
  </sheetPr>
  <dimension ref="A1:D14"/>
  <sheetViews>
    <sheetView workbookViewId="0">
      <selection activeCell="S35" sqref="S35"/>
    </sheetView>
  </sheetViews>
  <sheetFormatPr defaultColWidth="9" defaultRowHeight="12.6"/>
  <cols>
    <col min="1" max="16384" width="9" style="1"/>
  </cols>
  <sheetData>
    <row r="1" spans="1:4">
      <c r="C1" s="71" t="s">
        <v>838</v>
      </c>
      <c r="D1" s="71" t="s">
        <v>839</v>
      </c>
    </row>
    <row r="2" spans="1:4">
      <c r="B2" s="56" t="str">
        <f>基本情報入力!C3&amp;"管内"&amp;基本情報入力!C4&amp;"における"&amp;基本情報入力!C2&amp;"患者，性・年齢群分布 "&amp;MONTH(基本情報入力!C5)&amp;"月"&amp;DAY(基本情報入力!C5)&amp;"日"&amp;"時点 "&amp;"N="&amp;COUNTA(テーブル13[氏名])</f>
        <v>XYZ保健所管内におけるCOVID-19患者，性・年齢群分布 1月16日時点 N=489</v>
      </c>
    </row>
    <row r="3" spans="1:4">
      <c r="B3" s="4" t="s">
        <v>12</v>
      </c>
      <c r="C3" s="4" t="s">
        <v>26</v>
      </c>
      <c r="D3" s="4" t="s">
        <v>25</v>
      </c>
    </row>
    <row r="4" spans="1:4">
      <c r="A4" s="71">
        <v>0</v>
      </c>
      <c r="B4" s="5" t="s">
        <v>22</v>
      </c>
      <c r="C4" s="4">
        <f>COUNTIFS(テーブル13[[#All],[年代]],A4,テーブル13[[#All],[性別]],$C$1)</f>
        <v>3</v>
      </c>
      <c r="D4" s="4">
        <f>COUNTIFS(テーブル13[[#All],[年代]],A4,テーブル13[[#All],[性別]],$D$1)</f>
        <v>2</v>
      </c>
    </row>
    <row r="5" spans="1:4">
      <c r="A5" s="71">
        <v>10</v>
      </c>
      <c r="B5" s="6" t="s">
        <v>13</v>
      </c>
      <c r="C5" s="4">
        <f>COUNTIFS(テーブル13[[#All],[年代]],A5,テーブル13[[#All],[性別]],$C$1)</f>
        <v>17</v>
      </c>
      <c r="D5" s="4">
        <f>COUNTIFS(テーブル13[[#All],[年代]],A5,テーブル13[[#All],[性別]],$D$1)</f>
        <v>6</v>
      </c>
    </row>
    <row r="6" spans="1:4">
      <c r="A6" s="71">
        <v>20</v>
      </c>
      <c r="B6" s="5" t="s">
        <v>14</v>
      </c>
      <c r="C6" s="4">
        <f>COUNTIFS(テーブル13[[#All],[年代]],A6,テーブル13[[#All],[性別]],$C$1)</f>
        <v>35</v>
      </c>
      <c r="D6" s="4">
        <f>COUNTIFS(テーブル13[[#All],[年代]],A6,テーブル13[[#All],[性別]],$D$1)</f>
        <v>20</v>
      </c>
    </row>
    <row r="7" spans="1:4">
      <c r="A7" s="71">
        <v>30</v>
      </c>
      <c r="B7" s="6" t="s">
        <v>15</v>
      </c>
      <c r="C7" s="4">
        <f>COUNTIFS(テーブル13[[#All],[年代]],A7,テーブル13[[#All],[性別]],$C$1)</f>
        <v>31</v>
      </c>
      <c r="D7" s="4">
        <f>COUNTIFS(テーブル13[[#All],[年代]],A7,テーブル13[[#All],[性別]],$D$1)</f>
        <v>15</v>
      </c>
    </row>
    <row r="8" spans="1:4">
      <c r="A8" s="71">
        <v>40</v>
      </c>
      <c r="B8" s="5" t="s">
        <v>16</v>
      </c>
      <c r="C8" s="4">
        <f>COUNTIFS(テーブル13[[#All],[年代]],A8,テーブル13[[#All],[性別]],$C$1)</f>
        <v>28</v>
      </c>
      <c r="D8" s="4">
        <f>COUNTIFS(テーブル13[[#All],[年代]],A8,テーブル13[[#All],[性別]],$D$1)</f>
        <v>18</v>
      </c>
    </row>
    <row r="9" spans="1:4">
      <c r="A9" s="71">
        <v>50</v>
      </c>
      <c r="B9" s="6" t="s">
        <v>17</v>
      </c>
      <c r="C9" s="4">
        <f>COUNTIFS(テーブル13[[#All],[年代]],A9,テーブル13[[#All],[性別]],$C$1)</f>
        <v>44</v>
      </c>
      <c r="D9" s="4">
        <f>COUNTIFS(テーブル13[[#All],[年代]],A9,テーブル13[[#All],[性別]],$D$1)</f>
        <v>21</v>
      </c>
    </row>
    <row r="10" spans="1:4">
      <c r="A10" s="71">
        <v>60</v>
      </c>
      <c r="B10" s="5" t="s">
        <v>18</v>
      </c>
      <c r="C10" s="4">
        <f>COUNTIFS(テーブル13[[#All],[年代]],A10,テーブル13[[#All],[性別]],$C$1)</f>
        <v>29</v>
      </c>
      <c r="D10" s="4">
        <f>COUNTIFS(テーブル13[[#All],[年代]],A10,テーブル13[[#All],[性別]],$D$1)</f>
        <v>35</v>
      </c>
    </row>
    <row r="11" spans="1:4">
      <c r="A11" s="71">
        <v>70</v>
      </c>
      <c r="B11" s="6" t="s">
        <v>19</v>
      </c>
      <c r="C11" s="4">
        <f>COUNTIFS(テーブル13[[#All],[年代]],A11,テーブル13[[#All],[性別]],$C$1)</f>
        <v>24</v>
      </c>
      <c r="D11" s="4">
        <f>COUNTIFS(テーブル13[[#All],[年代]],A11,テーブル13[[#All],[性別]],$D$1)</f>
        <v>32</v>
      </c>
    </row>
    <row r="12" spans="1:4">
      <c r="A12" s="71">
        <v>80</v>
      </c>
      <c r="B12" s="5" t="s">
        <v>20</v>
      </c>
      <c r="C12" s="4">
        <f>COUNTIFS(テーブル13[[#All],[年代]],A12,テーブル13[[#All],[性別]],$C$1)</f>
        <v>47</v>
      </c>
      <c r="D12" s="4">
        <f>COUNTIFS(テーブル13[[#All],[年代]],A12,テーブル13[[#All],[性別]],$D$1)</f>
        <v>47</v>
      </c>
    </row>
    <row r="13" spans="1:4">
      <c r="A13" s="71">
        <v>90</v>
      </c>
      <c r="B13" s="5" t="s">
        <v>21</v>
      </c>
      <c r="C13" s="4">
        <f>COUNTIFS(テーブル13[[#All],[年代]],A13,テーブル13[[#All],[性別]],$C$1)</f>
        <v>24</v>
      </c>
      <c r="D13" s="4">
        <f>COUNTIFS(テーブル13[[#All],[年代]],A13,テーブル13[[#All],[性別]],$D$1)</f>
        <v>10</v>
      </c>
    </row>
    <row r="14" spans="1:4">
      <c r="B14" s="2" t="s">
        <v>5</v>
      </c>
      <c r="C14" s="4">
        <f>COUNTIFS(テーブル13[[#All],[年代]],A14,テーブル13[[#All],[性別]],$C$1)</f>
        <v>3</v>
      </c>
      <c r="D14" s="4">
        <f>COUNTIFS(テーブル13[[#All],[年代]],A14,テーブル13[[#All],[性別]],$D$1)</f>
        <v>2</v>
      </c>
    </row>
  </sheetData>
  <phoneticPr fontId="2"/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97B4C-3F7E-407D-8210-DE218AC3FFE4}">
  <sheetPr codeName="Sheet14">
    <tabColor rgb="FF7030A0"/>
  </sheetPr>
  <dimension ref="A1:NR510"/>
  <sheetViews>
    <sheetView zoomScale="60" zoomScaleNormal="60" workbookViewId="0">
      <pane xSplit="11" ySplit="10" topLeftCell="L11" activePane="bottomRight" state="frozen"/>
      <selection pane="topRight" activeCell="K1" sqref="K1"/>
      <selection pane="bottomLeft" activeCell="A11" sqref="A11"/>
      <selection pane="bottomRight" activeCell="W2" sqref="W2"/>
    </sheetView>
  </sheetViews>
  <sheetFormatPr defaultColWidth="9" defaultRowHeight="12"/>
  <cols>
    <col min="1" max="1" width="7.5" style="7" bestFit="1" customWidth="1"/>
    <col min="2" max="2" width="10.09765625" style="7" bestFit="1" customWidth="1"/>
    <col min="3" max="3" width="8.5" style="7" bestFit="1" customWidth="1"/>
    <col min="4" max="4" width="8.3984375" style="7" customWidth="1"/>
    <col min="5" max="5" width="12.69921875" style="7" customWidth="1"/>
    <col min="6" max="6" width="8.09765625" style="7" customWidth="1"/>
    <col min="7" max="7" width="14.3984375" style="7" customWidth="1"/>
    <col min="8" max="8" width="9.8984375" style="8" bestFit="1" customWidth="1"/>
    <col min="9" max="9" width="12.69921875" style="8" bestFit="1" customWidth="1"/>
    <col min="10" max="10" width="13.69921875" style="8" bestFit="1" customWidth="1"/>
    <col min="11" max="11" width="14.59765625" style="8" bestFit="1" customWidth="1"/>
    <col min="12" max="12" width="5.5" style="9" customWidth="1"/>
    <col min="13" max="382" width="5.5" style="7" customWidth="1"/>
    <col min="383" max="16384" width="9" style="7"/>
  </cols>
  <sheetData>
    <row r="1" spans="1:382" ht="12.6" thickBot="1"/>
    <row r="2" spans="1:382">
      <c r="B2" s="10" t="s">
        <v>36</v>
      </c>
      <c r="C2" s="42">
        <v>43922</v>
      </c>
      <c r="D2" s="11" t="s">
        <v>44</v>
      </c>
      <c r="E2" s="44">
        <v>14</v>
      </c>
      <c r="F2" s="12" t="s">
        <v>40</v>
      </c>
      <c r="J2" s="38"/>
      <c r="K2" s="13" t="s">
        <v>37</v>
      </c>
      <c r="L2" s="16"/>
      <c r="M2" s="15"/>
      <c r="N2" s="15"/>
      <c r="O2" s="15"/>
      <c r="P2" s="15"/>
    </row>
    <row r="3" spans="1:382">
      <c r="B3" s="14" t="s">
        <v>28</v>
      </c>
      <c r="C3" s="15" t="s">
        <v>32</v>
      </c>
      <c r="D3" s="43">
        <v>2</v>
      </c>
      <c r="E3" s="15" t="s">
        <v>30</v>
      </c>
      <c r="F3" s="17"/>
      <c r="J3" s="41"/>
      <c r="K3" s="19" t="s">
        <v>34</v>
      </c>
      <c r="L3" s="16"/>
      <c r="M3" s="15"/>
      <c r="N3" s="15"/>
      <c r="O3" s="15"/>
      <c r="P3" s="15"/>
    </row>
    <row r="4" spans="1:382">
      <c r="B4" s="14" t="s">
        <v>31</v>
      </c>
      <c r="C4" s="15" t="s">
        <v>33</v>
      </c>
      <c r="D4" s="43">
        <v>5</v>
      </c>
      <c r="E4" s="15" t="s">
        <v>29</v>
      </c>
      <c r="F4" s="17"/>
      <c r="J4" s="34"/>
      <c r="K4" s="18" t="s">
        <v>31</v>
      </c>
      <c r="L4" s="16"/>
      <c r="M4" s="15"/>
      <c r="N4" s="15"/>
      <c r="O4" s="15"/>
      <c r="P4" s="15"/>
    </row>
    <row r="5" spans="1:382">
      <c r="B5" s="14" t="s">
        <v>34</v>
      </c>
      <c r="C5" s="15" t="s">
        <v>33</v>
      </c>
      <c r="D5" s="43">
        <v>14</v>
      </c>
      <c r="E5" s="15" t="s">
        <v>29</v>
      </c>
      <c r="F5" s="17"/>
      <c r="J5" s="36"/>
      <c r="K5" s="19" t="s">
        <v>32</v>
      </c>
      <c r="L5" s="16"/>
      <c r="M5" s="15"/>
      <c r="N5" s="15"/>
      <c r="O5" s="15"/>
      <c r="P5" s="15"/>
    </row>
    <row r="6" spans="1:382" ht="12.6" thickBot="1">
      <c r="A6" s="17"/>
      <c r="B6" s="21" t="s">
        <v>41</v>
      </c>
      <c r="C6" s="22" t="s">
        <v>42</v>
      </c>
      <c r="D6" s="45">
        <v>10</v>
      </c>
      <c r="E6" s="22" t="s">
        <v>35</v>
      </c>
      <c r="F6" s="23"/>
      <c r="J6" s="35"/>
      <c r="K6" s="19" t="s">
        <v>28</v>
      </c>
      <c r="L6" s="16"/>
      <c r="M6" s="15"/>
      <c r="N6" s="15"/>
      <c r="O6" s="15"/>
      <c r="P6" s="15"/>
    </row>
    <row r="7" spans="1:382">
      <c r="A7" s="39"/>
      <c r="B7" s="40"/>
      <c r="C7" s="40"/>
      <c r="D7" s="40"/>
      <c r="E7" s="40"/>
      <c r="F7" s="39"/>
      <c r="J7" s="20"/>
      <c r="K7" s="19" t="s">
        <v>43</v>
      </c>
      <c r="L7" s="16"/>
      <c r="M7" s="15"/>
      <c r="N7" s="15"/>
      <c r="O7" s="15"/>
      <c r="P7" s="15"/>
    </row>
    <row r="8" spans="1:382" ht="12.6" thickBot="1">
      <c r="A8" s="39"/>
      <c r="B8" s="39"/>
      <c r="C8" s="39"/>
      <c r="D8" s="39"/>
      <c r="E8" s="39"/>
      <c r="F8" s="39"/>
      <c r="J8" s="37"/>
      <c r="K8" s="24" t="s">
        <v>39</v>
      </c>
    </row>
    <row r="9" spans="1:382">
      <c r="A9" s="28" t="str">
        <f>基本情報入力!C3&amp;"管内"&amp;基本情報入力!C4&amp;"における"&amp;基本情報入力!C2&amp;"患者経過表 "&amp;MONTH(基本情報入力!C5)&amp;"月"&amp;DAY(基本情報入力!C5)&amp;"日"&amp;"時点 "&amp;"N="&amp;COUNTA(テーブル13[氏名])</f>
        <v>XYZ保健所管内におけるCOVID-19患者経過表 1月16日時点 N=489</v>
      </c>
    </row>
    <row r="10" spans="1:382" s="28" customFormat="1" ht="12.6" thickBot="1">
      <c r="A10" s="25" t="str">
        <f>ラインリスト!A2</f>
        <v>症例</v>
      </c>
      <c r="B10" s="25" t="str">
        <f>ラインリスト!B2</f>
        <v>氏名</v>
      </c>
      <c r="C10" s="25" t="str">
        <f>ラインリスト!C2</f>
        <v>年齢</v>
      </c>
      <c r="D10" s="25" t="str">
        <f>ラインリスト!$E$2</f>
        <v>性別</v>
      </c>
      <c r="E10" s="25" t="str">
        <f>ラインリスト!$F$2</f>
        <v>職種等</v>
      </c>
      <c r="F10" s="25" t="s">
        <v>27</v>
      </c>
      <c r="G10" s="25" t="str">
        <f>ラインリスト!$H$2</f>
        <v>職場名称</v>
      </c>
      <c r="H10" s="26" t="str">
        <f>ラインリスト!I2</f>
        <v>推定感染日</v>
      </c>
      <c r="I10" s="26" t="str">
        <f>ラインリスト!J2</f>
        <v>発症日</v>
      </c>
      <c r="J10" s="26" t="str">
        <f>ラインリスト!K2</f>
        <v>検査結果判明日</v>
      </c>
      <c r="K10" s="27" t="str">
        <f>ラインリスト!L2</f>
        <v>隔離日</v>
      </c>
      <c r="L10" s="62">
        <f>$C$2-$E$2</f>
        <v>43908</v>
      </c>
      <c r="M10" s="62">
        <f>L10+1</f>
        <v>43909</v>
      </c>
      <c r="N10" s="62">
        <f t="shared" ref="N10:BY10" si="0">M10+1</f>
        <v>43910</v>
      </c>
      <c r="O10" s="62">
        <f t="shared" si="0"/>
        <v>43911</v>
      </c>
      <c r="P10" s="62">
        <f t="shared" si="0"/>
        <v>43912</v>
      </c>
      <c r="Q10" s="62">
        <f t="shared" si="0"/>
        <v>43913</v>
      </c>
      <c r="R10" s="62">
        <f t="shared" si="0"/>
        <v>43914</v>
      </c>
      <c r="S10" s="62">
        <f t="shared" si="0"/>
        <v>43915</v>
      </c>
      <c r="T10" s="62">
        <f t="shared" si="0"/>
        <v>43916</v>
      </c>
      <c r="U10" s="62">
        <f t="shared" si="0"/>
        <v>43917</v>
      </c>
      <c r="V10" s="62">
        <f t="shared" si="0"/>
        <v>43918</v>
      </c>
      <c r="W10" s="62">
        <f t="shared" si="0"/>
        <v>43919</v>
      </c>
      <c r="X10" s="62">
        <f t="shared" si="0"/>
        <v>43920</v>
      </c>
      <c r="Y10" s="62">
        <f t="shared" si="0"/>
        <v>43921</v>
      </c>
      <c r="Z10" s="62">
        <f t="shared" si="0"/>
        <v>43922</v>
      </c>
      <c r="AA10" s="62">
        <f t="shared" si="0"/>
        <v>43923</v>
      </c>
      <c r="AB10" s="62">
        <f t="shared" si="0"/>
        <v>43924</v>
      </c>
      <c r="AC10" s="62">
        <f t="shared" si="0"/>
        <v>43925</v>
      </c>
      <c r="AD10" s="62">
        <f t="shared" si="0"/>
        <v>43926</v>
      </c>
      <c r="AE10" s="62">
        <f t="shared" si="0"/>
        <v>43927</v>
      </c>
      <c r="AF10" s="62">
        <f t="shared" si="0"/>
        <v>43928</v>
      </c>
      <c r="AG10" s="62">
        <f t="shared" si="0"/>
        <v>43929</v>
      </c>
      <c r="AH10" s="62">
        <f t="shared" si="0"/>
        <v>43930</v>
      </c>
      <c r="AI10" s="62">
        <f t="shared" si="0"/>
        <v>43931</v>
      </c>
      <c r="AJ10" s="62">
        <f t="shared" si="0"/>
        <v>43932</v>
      </c>
      <c r="AK10" s="62">
        <f t="shared" si="0"/>
        <v>43933</v>
      </c>
      <c r="AL10" s="62">
        <f t="shared" si="0"/>
        <v>43934</v>
      </c>
      <c r="AM10" s="62">
        <f t="shared" si="0"/>
        <v>43935</v>
      </c>
      <c r="AN10" s="62">
        <f t="shared" si="0"/>
        <v>43936</v>
      </c>
      <c r="AO10" s="62">
        <f t="shared" si="0"/>
        <v>43937</v>
      </c>
      <c r="AP10" s="62">
        <f t="shared" si="0"/>
        <v>43938</v>
      </c>
      <c r="AQ10" s="62">
        <f t="shared" si="0"/>
        <v>43939</v>
      </c>
      <c r="AR10" s="62">
        <f t="shared" si="0"/>
        <v>43940</v>
      </c>
      <c r="AS10" s="62">
        <f t="shared" si="0"/>
        <v>43941</v>
      </c>
      <c r="AT10" s="62">
        <f t="shared" si="0"/>
        <v>43942</v>
      </c>
      <c r="AU10" s="62">
        <f t="shared" si="0"/>
        <v>43943</v>
      </c>
      <c r="AV10" s="62">
        <f t="shared" si="0"/>
        <v>43944</v>
      </c>
      <c r="AW10" s="62">
        <f t="shared" si="0"/>
        <v>43945</v>
      </c>
      <c r="AX10" s="62">
        <f t="shared" si="0"/>
        <v>43946</v>
      </c>
      <c r="AY10" s="62">
        <f t="shared" si="0"/>
        <v>43947</v>
      </c>
      <c r="AZ10" s="62">
        <f t="shared" si="0"/>
        <v>43948</v>
      </c>
      <c r="BA10" s="62">
        <f t="shared" si="0"/>
        <v>43949</v>
      </c>
      <c r="BB10" s="62">
        <f t="shared" si="0"/>
        <v>43950</v>
      </c>
      <c r="BC10" s="62">
        <f t="shared" si="0"/>
        <v>43951</v>
      </c>
      <c r="BD10" s="62">
        <f t="shared" si="0"/>
        <v>43952</v>
      </c>
      <c r="BE10" s="62">
        <f t="shared" si="0"/>
        <v>43953</v>
      </c>
      <c r="BF10" s="62">
        <f t="shared" si="0"/>
        <v>43954</v>
      </c>
      <c r="BG10" s="62">
        <f t="shared" si="0"/>
        <v>43955</v>
      </c>
      <c r="BH10" s="62">
        <f t="shared" si="0"/>
        <v>43956</v>
      </c>
      <c r="BI10" s="62">
        <f t="shared" si="0"/>
        <v>43957</v>
      </c>
      <c r="BJ10" s="62">
        <f t="shared" si="0"/>
        <v>43958</v>
      </c>
      <c r="BK10" s="62">
        <f t="shared" si="0"/>
        <v>43959</v>
      </c>
      <c r="BL10" s="62">
        <f t="shared" si="0"/>
        <v>43960</v>
      </c>
      <c r="BM10" s="62">
        <f t="shared" si="0"/>
        <v>43961</v>
      </c>
      <c r="BN10" s="62">
        <f t="shared" si="0"/>
        <v>43962</v>
      </c>
      <c r="BO10" s="62">
        <f t="shared" si="0"/>
        <v>43963</v>
      </c>
      <c r="BP10" s="62">
        <f t="shared" si="0"/>
        <v>43964</v>
      </c>
      <c r="BQ10" s="62">
        <f t="shared" si="0"/>
        <v>43965</v>
      </c>
      <c r="BR10" s="62">
        <f t="shared" si="0"/>
        <v>43966</v>
      </c>
      <c r="BS10" s="62">
        <f t="shared" si="0"/>
        <v>43967</v>
      </c>
      <c r="BT10" s="62">
        <f t="shared" si="0"/>
        <v>43968</v>
      </c>
      <c r="BU10" s="62">
        <f t="shared" si="0"/>
        <v>43969</v>
      </c>
      <c r="BV10" s="62">
        <f t="shared" si="0"/>
        <v>43970</v>
      </c>
      <c r="BW10" s="62">
        <f t="shared" si="0"/>
        <v>43971</v>
      </c>
      <c r="BX10" s="62">
        <f t="shared" si="0"/>
        <v>43972</v>
      </c>
      <c r="BY10" s="62">
        <f t="shared" si="0"/>
        <v>43973</v>
      </c>
      <c r="BZ10" s="62">
        <f t="shared" ref="BZ10:EK10" si="1">BY10+1</f>
        <v>43974</v>
      </c>
      <c r="CA10" s="63">
        <f t="shared" si="1"/>
        <v>43975</v>
      </c>
      <c r="CB10" s="63">
        <f t="shared" si="1"/>
        <v>43976</v>
      </c>
      <c r="CC10" s="63">
        <f t="shared" si="1"/>
        <v>43977</v>
      </c>
      <c r="CD10" s="63">
        <f t="shared" si="1"/>
        <v>43978</v>
      </c>
      <c r="CE10" s="63">
        <f t="shared" si="1"/>
        <v>43979</v>
      </c>
      <c r="CF10" s="63">
        <f t="shared" si="1"/>
        <v>43980</v>
      </c>
      <c r="CG10" s="63">
        <f t="shared" si="1"/>
        <v>43981</v>
      </c>
      <c r="CH10" s="63">
        <f t="shared" si="1"/>
        <v>43982</v>
      </c>
      <c r="CI10" s="63">
        <f t="shared" si="1"/>
        <v>43983</v>
      </c>
      <c r="CJ10" s="63">
        <f t="shared" si="1"/>
        <v>43984</v>
      </c>
      <c r="CK10" s="63">
        <f t="shared" si="1"/>
        <v>43985</v>
      </c>
      <c r="CL10" s="63">
        <f t="shared" si="1"/>
        <v>43986</v>
      </c>
      <c r="CM10" s="63">
        <f t="shared" si="1"/>
        <v>43987</v>
      </c>
      <c r="CN10" s="63">
        <f t="shared" si="1"/>
        <v>43988</v>
      </c>
      <c r="CO10" s="63">
        <f t="shared" si="1"/>
        <v>43989</v>
      </c>
      <c r="CP10" s="63">
        <f t="shared" si="1"/>
        <v>43990</v>
      </c>
      <c r="CQ10" s="63">
        <f t="shared" si="1"/>
        <v>43991</v>
      </c>
      <c r="CR10" s="63">
        <f t="shared" si="1"/>
        <v>43992</v>
      </c>
      <c r="CS10" s="63">
        <f t="shared" si="1"/>
        <v>43993</v>
      </c>
      <c r="CT10" s="63">
        <f t="shared" si="1"/>
        <v>43994</v>
      </c>
      <c r="CU10" s="63">
        <f t="shared" si="1"/>
        <v>43995</v>
      </c>
      <c r="CV10" s="63">
        <f t="shared" si="1"/>
        <v>43996</v>
      </c>
      <c r="CW10" s="63">
        <f t="shared" si="1"/>
        <v>43997</v>
      </c>
      <c r="CX10" s="63">
        <f t="shared" si="1"/>
        <v>43998</v>
      </c>
      <c r="CY10" s="63">
        <f t="shared" si="1"/>
        <v>43999</v>
      </c>
      <c r="CZ10" s="63">
        <f t="shared" si="1"/>
        <v>44000</v>
      </c>
      <c r="DA10" s="63">
        <f t="shared" si="1"/>
        <v>44001</v>
      </c>
      <c r="DB10" s="63">
        <f t="shared" si="1"/>
        <v>44002</v>
      </c>
      <c r="DC10" s="63">
        <f t="shared" si="1"/>
        <v>44003</v>
      </c>
      <c r="DD10" s="63">
        <f t="shared" si="1"/>
        <v>44004</v>
      </c>
      <c r="DE10" s="63">
        <f t="shared" si="1"/>
        <v>44005</v>
      </c>
      <c r="DF10" s="63">
        <f t="shared" si="1"/>
        <v>44006</v>
      </c>
      <c r="DG10" s="63">
        <f t="shared" si="1"/>
        <v>44007</v>
      </c>
      <c r="DH10" s="63">
        <f t="shared" si="1"/>
        <v>44008</v>
      </c>
      <c r="DI10" s="63">
        <f t="shared" si="1"/>
        <v>44009</v>
      </c>
      <c r="DJ10" s="63">
        <f t="shared" si="1"/>
        <v>44010</v>
      </c>
      <c r="DK10" s="63">
        <f t="shared" si="1"/>
        <v>44011</v>
      </c>
      <c r="DL10" s="63">
        <f t="shared" si="1"/>
        <v>44012</v>
      </c>
      <c r="DM10" s="63">
        <f t="shared" si="1"/>
        <v>44013</v>
      </c>
      <c r="DN10" s="63">
        <f t="shared" si="1"/>
        <v>44014</v>
      </c>
      <c r="DO10" s="63">
        <f t="shared" si="1"/>
        <v>44015</v>
      </c>
      <c r="DP10" s="63">
        <f t="shared" si="1"/>
        <v>44016</v>
      </c>
      <c r="DQ10" s="63">
        <f t="shared" si="1"/>
        <v>44017</v>
      </c>
      <c r="DR10" s="63">
        <f t="shared" si="1"/>
        <v>44018</v>
      </c>
      <c r="DS10" s="63">
        <f t="shared" si="1"/>
        <v>44019</v>
      </c>
      <c r="DT10" s="63">
        <f t="shared" si="1"/>
        <v>44020</v>
      </c>
      <c r="DU10" s="63">
        <f t="shared" si="1"/>
        <v>44021</v>
      </c>
      <c r="DV10" s="63">
        <f t="shared" si="1"/>
        <v>44022</v>
      </c>
      <c r="DW10" s="63">
        <f t="shared" si="1"/>
        <v>44023</v>
      </c>
      <c r="DX10" s="63">
        <f t="shared" si="1"/>
        <v>44024</v>
      </c>
      <c r="DY10" s="63">
        <f t="shared" si="1"/>
        <v>44025</v>
      </c>
      <c r="DZ10" s="63">
        <f t="shared" si="1"/>
        <v>44026</v>
      </c>
      <c r="EA10" s="63">
        <f t="shared" si="1"/>
        <v>44027</v>
      </c>
      <c r="EB10" s="63">
        <f t="shared" si="1"/>
        <v>44028</v>
      </c>
      <c r="EC10" s="63">
        <f t="shared" si="1"/>
        <v>44029</v>
      </c>
      <c r="ED10" s="63">
        <f t="shared" si="1"/>
        <v>44030</v>
      </c>
      <c r="EE10" s="63">
        <f t="shared" si="1"/>
        <v>44031</v>
      </c>
      <c r="EF10" s="63">
        <f t="shared" si="1"/>
        <v>44032</v>
      </c>
      <c r="EG10" s="63">
        <f t="shared" si="1"/>
        <v>44033</v>
      </c>
      <c r="EH10" s="63">
        <f t="shared" si="1"/>
        <v>44034</v>
      </c>
      <c r="EI10" s="63">
        <f t="shared" si="1"/>
        <v>44035</v>
      </c>
      <c r="EJ10" s="63">
        <f t="shared" si="1"/>
        <v>44036</v>
      </c>
      <c r="EK10" s="63">
        <f t="shared" si="1"/>
        <v>44037</v>
      </c>
      <c r="EL10" s="63">
        <f t="shared" ref="EL10:GW10" si="2">EK10+1</f>
        <v>44038</v>
      </c>
      <c r="EM10" s="63">
        <f t="shared" si="2"/>
        <v>44039</v>
      </c>
      <c r="EN10" s="63">
        <f t="shared" si="2"/>
        <v>44040</v>
      </c>
      <c r="EO10" s="63">
        <f t="shared" si="2"/>
        <v>44041</v>
      </c>
      <c r="EP10" s="63">
        <f t="shared" si="2"/>
        <v>44042</v>
      </c>
      <c r="EQ10" s="63">
        <f t="shared" si="2"/>
        <v>44043</v>
      </c>
      <c r="ER10" s="63">
        <f t="shared" si="2"/>
        <v>44044</v>
      </c>
      <c r="ES10" s="63">
        <f t="shared" si="2"/>
        <v>44045</v>
      </c>
      <c r="ET10" s="63">
        <f t="shared" si="2"/>
        <v>44046</v>
      </c>
      <c r="EU10" s="63">
        <f t="shared" si="2"/>
        <v>44047</v>
      </c>
      <c r="EV10" s="63">
        <f t="shared" si="2"/>
        <v>44048</v>
      </c>
      <c r="EW10" s="63">
        <f t="shared" si="2"/>
        <v>44049</v>
      </c>
      <c r="EX10" s="63">
        <f t="shared" si="2"/>
        <v>44050</v>
      </c>
      <c r="EY10" s="63">
        <f t="shared" si="2"/>
        <v>44051</v>
      </c>
      <c r="EZ10" s="63">
        <f t="shared" si="2"/>
        <v>44052</v>
      </c>
      <c r="FA10" s="63">
        <f t="shared" si="2"/>
        <v>44053</v>
      </c>
      <c r="FB10" s="63">
        <f t="shared" si="2"/>
        <v>44054</v>
      </c>
      <c r="FC10" s="63">
        <f t="shared" si="2"/>
        <v>44055</v>
      </c>
      <c r="FD10" s="63">
        <f t="shared" si="2"/>
        <v>44056</v>
      </c>
      <c r="FE10" s="63">
        <f t="shared" si="2"/>
        <v>44057</v>
      </c>
      <c r="FF10" s="63">
        <f t="shared" si="2"/>
        <v>44058</v>
      </c>
      <c r="FG10" s="63">
        <f t="shared" si="2"/>
        <v>44059</v>
      </c>
      <c r="FH10" s="63">
        <f t="shared" si="2"/>
        <v>44060</v>
      </c>
      <c r="FI10" s="63">
        <f t="shared" si="2"/>
        <v>44061</v>
      </c>
      <c r="FJ10" s="63">
        <f t="shared" si="2"/>
        <v>44062</v>
      </c>
      <c r="FK10" s="63">
        <f t="shared" si="2"/>
        <v>44063</v>
      </c>
      <c r="FL10" s="63">
        <f t="shared" si="2"/>
        <v>44064</v>
      </c>
      <c r="FM10" s="63">
        <f t="shared" si="2"/>
        <v>44065</v>
      </c>
      <c r="FN10" s="63">
        <f t="shared" si="2"/>
        <v>44066</v>
      </c>
      <c r="FO10" s="63">
        <f t="shared" si="2"/>
        <v>44067</v>
      </c>
      <c r="FP10" s="63">
        <f t="shared" si="2"/>
        <v>44068</v>
      </c>
      <c r="FQ10" s="63">
        <f t="shared" si="2"/>
        <v>44069</v>
      </c>
      <c r="FR10" s="63">
        <f t="shared" si="2"/>
        <v>44070</v>
      </c>
      <c r="FS10" s="63">
        <f t="shared" si="2"/>
        <v>44071</v>
      </c>
      <c r="FT10" s="63">
        <f t="shared" si="2"/>
        <v>44072</v>
      </c>
      <c r="FU10" s="63">
        <f t="shared" si="2"/>
        <v>44073</v>
      </c>
      <c r="FV10" s="63">
        <f t="shared" si="2"/>
        <v>44074</v>
      </c>
      <c r="FW10" s="63">
        <f t="shared" si="2"/>
        <v>44075</v>
      </c>
      <c r="FX10" s="63">
        <f t="shared" si="2"/>
        <v>44076</v>
      </c>
      <c r="FY10" s="63">
        <f t="shared" si="2"/>
        <v>44077</v>
      </c>
      <c r="FZ10" s="63">
        <f t="shared" si="2"/>
        <v>44078</v>
      </c>
      <c r="GA10" s="63">
        <f t="shared" si="2"/>
        <v>44079</v>
      </c>
      <c r="GB10" s="63">
        <f t="shared" si="2"/>
        <v>44080</v>
      </c>
      <c r="GC10" s="63">
        <f t="shared" si="2"/>
        <v>44081</v>
      </c>
      <c r="GD10" s="63">
        <f t="shared" si="2"/>
        <v>44082</v>
      </c>
      <c r="GE10" s="63">
        <f t="shared" si="2"/>
        <v>44083</v>
      </c>
      <c r="GF10" s="63">
        <f t="shared" si="2"/>
        <v>44084</v>
      </c>
      <c r="GG10" s="63">
        <f t="shared" si="2"/>
        <v>44085</v>
      </c>
      <c r="GH10" s="63">
        <f t="shared" si="2"/>
        <v>44086</v>
      </c>
      <c r="GI10" s="63">
        <f t="shared" si="2"/>
        <v>44087</v>
      </c>
      <c r="GJ10" s="63">
        <f t="shared" si="2"/>
        <v>44088</v>
      </c>
      <c r="GK10" s="63">
        <f t="shared" si="2"/>
        <v>44089</v>
      </c>
      <c r="GL10" s="63">
        <f t="shared" si="2"/>
        <v>44090</v>
      </c>
      <c r="GM10" s="63">
        <f t="shared" si="2"/>
        <v>44091</v>
      </c>
      <c r="GN10" s="63">
        <f t="shared" si="2"/>
        <v>44092</v>
      </c>
      <c r="GO10" s="63">
        <f t="shared" si="2"/>
        <v>44093</v>
      </c>
      <c r="GP10" s="63">
        <f t="shared" si="2"/>
        <v>44094</v>
      </c>
      <c r="GQ10" s="63">
        <f t="shared" si="2"/>
        <v>44095</v>
      </c>
      <c r="GR10" s="63">
        <f t="shared" si="2"/>
        <v>44096</v>
      </c>
      <c r="GS10" s="63">
        <f t="shared" si="2"/>
        <v>44097</v>
      </c>
      <c r="GT10" s="63">
        <f t="shared" si="2"/>
        <v>44098</v>
      </c>
      <c r="GU10" s="63">
        <f t="shared" si="2"/>
        <v>44099</v>
      </c>
      <c r="GV10" s="63">
        <f t="shared" si="2"/>
        <v>44100</v>
      </c>
      <c r="GW10" s="63">
        <f t="shared" si="2"/>
        <v>44101</v>
      </c>
      <c r="GX10" s="63">
        <f t="shared" ref="GX10:JI10" si="3">GW10+1</f>
        <v>44102</v>
      </c>
      <c r="GY10" s="63">
        <f t="shared" si="3"/>
        <v>44103</v>
      </c>
      <c r="GZ10" s="63">
        <f t="shared" si="3"/>
        <v>44104</v>
      </c>
      <c r="HA10" s="63">
        <f t="shared" si="3"/>
        <v>44105</v>
      </c>
      <c r="HB10" s="63">
        <f t="shared" si="3"/>
        <v>44106</v>
      </c>
      <c r="HC10" s="63">
        <f t="shared" si="3"/>
        <v>44107</v>
      </c>
      <c r="HD10" s="63">
        <f t="shared" si="3"/>
        <v>44108</v>
      </c>
      <c r="HE10" s="63">
        <f t="shared" si="3"/>
        <v>44109</v>
      </c>
      <c r="HF10" s="63">
        <f t="shared" si="3"/>
        <v>44110</v>
      </c>
      <c r="HG10" s="63">
        <f t="shared" si="3"/>
        <v>44111</v>
      </c>
      <c r="HH10" s="63">
        <f t="shared" si="3"/>
        <v>44112</v>
      </c>
      <c r="HI10" s="63">
        <f t="shared" si="3"/>
        <v>44113</v>
      </c>
      <c r="HJ10" s="63">
        <f t="shared" si="3"/>
        <v>44114</v>
      </c>
      <c r="HK10" s="63">
        <f t="shared" si="3"/>
        <v>44115</v>
      </c>
      <c r="HL10" s="63">
        <f t="shared" si="3"/>
        <v>44116</v>
      </c>
      <c r="HM10" s="63">
        <f t="shared" si="3"/>
        <v>44117</v>
      </c>
      <c r="HN10" s="63">
        <f t="shared" si="3"/>
        <v>44118</v>
      </c>
      <c r="HO10" s="63">
        <f t="shared" si="3"/>
        <v>44119</v>
      </c>
      <c r="HP10" s="63">
        <f t="shared" si="3"/>
        <v>44120</v>
      </c>
      <c r="HQ10" s="63">
        <f t="shared" si="3"/>
        <v>44121</v>
      </c>
      <c r="HR10" s="63">
        <f t="shared" si="3"/>
        <v>44122</v>
      </c>
      <c r="HS10" s="63">
        <f t="shared" si="3"/>
        <v>44123</v>
      </c>
      <c r="HT10" s="63">
        <f t="shared" si="3"/>
        <v>44124</v>
      </c>
      <c r="HU10" s="63">
        <f t="shared" si="3"/>
        <v>44125</v>
      </c>
      <c r="HV10" s="63">
        <f t="shared" si="3"/>
        <v>44126</v>
      </c>
      <c r="HW10" s="63">
        <f t="shared" si="3"/>
        <v>44127</v>
      </c>
      <c r="HX10" s="63">
        <f t="shared" si="3"/>
        <v>44128</v>
      </c>
      <c r="HY10" s="63">
        <f t="shared" si="3"/>
        <v>44129</v>
      </c>
      <c r="HZ10" s="63">
        <f t="shared" si="3"/>
        <v>44130</v>
      </c>
      <c r="IA10" s="63">
        <f t="shared" si="3"/>
        <v>44131</v>
      </c>
      <c r="IB10" s="63">
        <f t="shared" si="3"/>
        <v>44132</v>
      </c>
      <c r="IC10" s="63">
        <f t="shared" si="3"/>
        <v>44133</v>
      </c>
      <c r="ID10" s="63">
        <f t="shared" si="3"/>
        <v>44134</v>
      </c>
      <c r="IE10" s="63">
        <f t="shared" si="3"/>
        <v>44135</v>
      </c>
      <c r="IF10" s="63">
        <f t="shared" si="3"/>
        <v>44136</v>
      </c>
      <c r="IG10" s="63">
        <f t="shared" si="3"/>
        <v>44137</v>
      </c>
      <c r="IH10" s="63">
        <f t="shared" si="3"/>
        <v>44138</v>
      </c>
      <c r="II10" s="63">
        <f t="shared" si="3"/>
        <v>44139</v>
      </c>
      <c r="IJ10" s="63">
        <f t="shared" si="3"/>
        <v>44140</v>
      </c>
      <c r="IK10" s="63">
        <f t="shared" si="3"/>
        <v>44141</v>
      </c>
      <c r="IL10" s="63">
        <f t="shared" si="3"/>
        <v>44142</v>
      </c>
      <c r="IM10" s="63">
        <f t="shared" si="3"/>
        <v>44143</v>
      </c>
      <c r="IN10" s="63">
        <f t="shared" si="3"/>
        <v>44144</v>
      </c>
      <c r="IO10" s="63">
        <f t="shared" si="3"/>
        <v>44145</v>
      </c>
      <c r="IP10" s="63">
        <f t="shared" si="3"/>
        <v>44146</v>
      </c>
      <c r="IQ10" s="63">
        <f t="shared" si="3"/>
        <v>44147</v>
      </c>
      <c r="IR10" s="63">
        <f t="shared" si="3"/>
        <v>44148</v>
      </c>
      <c r="IS10" s="63">
        <f t="shared" si="3"/>
        <v>44149</v>
      </c>
      <c r="IT10" s="63">
        <f t="shared" si="3"/>
        <v>44150</v>
      </c>
      <c r="IU10" s="63">
        <f t="shared" si="3"/>
        <v>44151</v>
      </c>
      <c r="IV10" s="63">
        <f t="shared" si="3"/>
        <v>44152</v>
      </c>
      <c r="IW10" s="63">
        <f t="shared" si="3"/>
        <v>44153</v>
      </c>
      <c r="IX10" s="63">
        <f t="shared" si="3"/>
        <v>44154</v>
      </c>
      <c r="IY10" s="63">
        <f t="shared" si="3"/>
        <v>44155</v>
      </c>
      <c r="IZ10" s="63">
        <f t="shared" si="3"/>
        <v>44156</v>
      </c>
      <c r="JA10" s="63">
        <f t="shared" si="3"/>
        <v>44157</v>
      </c>
      <c r="JB10" s="63">
        <f t="shared" si="3"/>
        <v>44158</v>
      </c>
      <c r="JC10" s="63">
        <f t="shared" si="3"/>
        <v>44159</v>
      </c>
      <c r="JD10" s="63">
        <f t="shared" si="3"/>
        <v>44160</v>
      </c>
      <c r="JE10" s="63">
        <f t="shared" si="3"/>
        <v>44161</v>
      </c>
      <c r="JF10" s="63">
        <f t="shared" si="3"/>
        <v>44162</v>
      </c>
      <c r="JG10" s="63">
        <f t="shared" si="3"/>
        <v>44163</v>
      </c>
      <c r="JH10" s="63">
        <f t="shared" si="3"/>
        <v>44164</v>
      </c>
      <c r="JI10" s="63">
        <f t="shared" si="3"/>
        <v>44165</v>
      </c>
      <c r="JJ10" s="63">
        <f t="shared" ref="JJ10:LU10" si="4">JI10+1</f>
        <v>44166</v>
      </c>
      <c r="JK10" s="63">
        <f t="shared" si="4"/>
        <v>44167</v>
      </c>
      <c r="JL10" s="63">
        <f t="shared" si="4"/>
        <v>44168</v>
      </c>
      <c r="JM10" s="63">
        <f t="shared" si="4"/>
        <v>44169</v>
      </c>
      <c r="JN10" s="63">
        <f t="shared" si="4"/>
        <v>44170</v>
      </c>
      <c r="JO10" s="63">
        <f t="shared" si="4"/>
        <v>44171</v>
      </c>
      <c r="JP10" s="63">
        <f t="shared" si="4"/>
        <v>44172</v>
      </c>
      <c r="JQ10" s="63">
        <f t="shared" si="4"/>
        <v>44173</v>
      </c>
      <c r="JR10" s="63">
        <f t="shared" si="4"/>
        <v>44174</v>
      </c>
      <c r="JS10" s="63">
        <f t="shared" si="4"/>
        <v>44175</v>
      </c>
      <c r="JT10" s="63">
        <f t="shared" si="4"/>
        <v>44176</v>
      </c>
      <c r="JU10" s="63">
        <f t="shared" si="4"/>
        <v>44177</v>
      </c>
      <c r="JV10" s="63">
        <f t="shared" si="4"/>
        <v>44178</v>
      </c>
      <c r="JW10" s="63">
        <f t="shared" si="4"/>
        <v>44179</v>
      </c>
      <c r="JX10" s="63">
        <f t="shared" si="4"/>
        <v>44180</v>
      </c>
      <c r="JY10" s="63">
        <f t="shared" si="4"/>
        <v>44181</v>
      </c>
      <c r="JZ10" s="63">
        <f t="shared" si="4"/>
        <v>44182</v>
      </c>
      <c r="KA10" s="63">
        <f t="shared" si="4"/>
        <v>44183</v>
      </c>
      <c r="KB10" s="63">
        <f t="shared" si="4"/>
        <v>44184</v>
      </c>
      <c r="KC10" s="63">
        <f t="shared" si="4"/>
        <v>44185</v>
      </c>
      <c r="KD10" s="63">
        <f t="shared" si="4"/>
        <v>44186</v>
      </c>
      <c r="KE10" s="63">
        <f t="shared" si="4"/>
        <v>44187</v>
      </c>
      <c r="KF10" s="63">
        <f t="shared" si="4"/>
        <v>44188</v>
      </c>
      <c r="KG10" s="63">
        <f t="shared" si="4"/>
        <v>44189</v>
      </c>
      <c r="KH10" s="63">
        <f t="shared" si="4"/>
        <v>44190</v>
      </c>
      <c r="KI10" s="63">
        <f t="shared" si="4"/>
        <v>44191</v>
      </c>
      <c r="KJ10" s="63">
        <f t="shared" si="4"/>
        <v>44192</v>
      </c>
      <c r="KK10" s="63">
        <f t="shared" si="4"/>
        <v>44193</v>
      </c>
      <c r="KL10" s="63">
        <f t="shared" si="4"/>
        <v>44194</v>
      </c>
      <c r="KM10" s="63">
        <f t="shared" si="4"/>
        <v>44195</v>
      </c>
      <c r="KN10" s="63">
        <f t="shared" si="4"/>
        <v>44196</v>
      </c>
      <c r="KO10" s="63">
        <f t="shared" si="4"/>
        <v>44197</v>
      </c>
      <c r="KP10" s="63">
        <f t="shared" si="4"/>
        <v>44198</v>
      </c>
      <c r="KQ10" s="63">
        <f t="shared" si="4"/>
        <v>44199</v>
      </c>
      <c r="KR10" s="63">
        <f t="shared" si="4"/>
        <v>44200</v>
      </c>
      <c r="KS10" s="63">
        <f t="shared" si="4"/>
        <v>44201</v>
      </c>
      <c r="KT10" s="63">
        <f t="shared" si="4"/>
        <v>44202</v>
      </c>
      <c r="KU10" s="63">
        <f t="shared" si="4"/>
        <v>44203</v>
      </c>
      <c r="KV10" s="63">
        <f t="shared" si="4"/>
        <v>44204</v>
      </c>
      <c r="KW10" s="63">
        <f t="shared" si="4"/>
        <v>44205</v>
      </c>
      <c r="KX10" s="63">
        <f t="shared" si="4"/>
        <v>44206</v>
      </c>
      <c r="KY10" s="63">
        <f t="shared" si="4"/>
        <v>44207</v>
      </c>
      <c r="KZ10" s="63">
        <f t="shared" si="4"/>
        <v>44208</v>
      </c>
      <c r="LA10" s="63">
        <f t="shared" si="4"/>
        <v>44209</v>
      </c>
      <c r="LB10" s="63">
        <f t="shared" si="4"/>
        <v>44210</v>
      </c>
      <c r="LC10" s="63">
        <f t="shared" si="4"/>
        <v>44211</v>
      </c>
      <c r="LD10" s="63">
        <f t="shared" si="4"/>
        <v>44212</v>
      </c>
      <c r="LE10" s="63">
        <f t="shared" si="4"/>
        <v>44213</v>
      </c>
      <c r="LF10" s="63">
        <f t="shared" si="4"/>
        <v>44214</v>
      </c>
      <c r="LG10" s="63">
        <f t="shared" si="4"/>
        <v>44215</v>
      </c>
      <c r="LH10" s="63">
        <f t="shared" si="4"/>
        <v>44216</v>
      </c>
      <c r="LI10" s="63">
        <f t="shared" si="4"/>
        <v>44217</v>
      </c>
      <c r="LJ10" s="63">
        <f t="shared" si="4"/>
        <v>44218</v>
      </c>
      <c r="LK10" s="63">
        <f t="shared" si="4"/>
        <v>44219</v>
      </c>
      <c r="LL10" s="63">
        <f t="shared" si="4"/>
        <v>44220</v>
      </c>
      <c r="LM10" s="63">
        <f t="shared" si="4"/>
        <v>44221</v>
      </c>
      <c r="LN10" s="63">
        <f t="shared" si="4"/>
        <v>44222</v>
      </c>
      <c r="LO10" s="63">
        <f t="shared" si="4"/>
        <v>44223</v>
      </c>
      <c r="LP10" s="63">
        <f t="shared" si="4"/>
        <v>44224</v>
      </c>
      <c r="LQ10" s="63">
        <f t="shared" si="4"/>
        <v>44225</v>
      </c>
      <c r="LR10" s="63">
        <f t="shared" si="4"/>
        <v>44226</v>
      </c>
      <c r="LS10" s="63">
        <f t="shared" si="4"/>
        <v>44227</v>
      </c>
      <c r="LT10" s="63">
        <f t="shared" si="4"/>
        <v>44228</v>
      </c>
      <c r="LU10" s="63">
        <f t="shared" si="4"/>
        <v>44229</v>
      </c>
      <c r="LV10" s="63">
        <f t="shared" ref="LV10:NR10" si="5">LU10+1</f>
        <v>44230</v>
      </c>
      <c r="LW10" s="63">
        <f t="shared" si="5"/>
        <v>44231</v>
      </c>
      <c r="LX10" s="63">
        <f t="shared" si="5"/>
        <v>44232</v>
      </c>
      <c r="LY10" s="63">
        <f t="shared" si="5"/>
        <v>44233</v>
      </c>
      <c r="LZ10" s="63">
        <f t="shared" si="5"/>
        <v>44234</v>
      </c>
      <c r="MA10" s="63">
        <f t="shared" si="5"/>
        <v>44235</v>
      </c>
      <c r="MB10" s="63">
        <f t="shared" si="5"/>
        <v>44236</v>
      </c>
      <c r="MC10" s="63">
        <f t="shared" si="5"/>
        <v>44237</v>
      </c>
      <c r="MD10" s="63">
        <f t="shared" si="5"/>
        <v>44238</v>
      </c>
      <c r="ME10" s="63">
        <f t="shared" si="5"/>
        <v>44239</v>
      </c>
      <c r="MF10" s="63">
        <f t="shared" si="5"/>
        <v>44240</v>
      </c>
      <c r="MG10" s="63">
        <f t="shared" si="5"/>
        <v>44241</v>
      </c>
      <c r="MH10" s="63">
        <f t="shared" si="5"/>
        <v>44242</v>
      </c>
      <c r="MI10" s="63">
        <f t="shared" si="5"/>
        <v>44243</v>
      </c>
      <c r="MJ10" s="63">
        <f t="shared" si="5"/>
        <v>44244</v>
      </c>
      <c r="MK10" s="63">
        <f t="shared" si="5"/>
        <v>44245</v>
      </c>
      <c r="ML10" s="63">
        <f t="shared" si="5"/>
        <v>44246</v>
      </c>
      <c r="MM10" s="63">
        <f t="shared" si="5"/>
        <v>44247</v>
      </c>
      <c r="MN10" s="63">
        <f t="shared" si="5"/>
        <v>44248</v>
      </c>
      <c r="MO10" s="63">
        <f t="shared" si="5"/>
        <v>44249</v>
      </c>
      <c r="MP10" s="63">
        <f t="shared" si="5"/>
        <v>44250</v>
      </c>
      <c r="MQ10" s="63">
        <f t="shared" si="5"/>
        <v>44251</v>
      </c>
      <c r="MR10" s="63">
        <f t="shared" si="5"/>
        <v>44252</v>
      </c>
      <c r="MS10" s="63">
        <f t="shared" si="5"/>
        <v>44253</v>
      </c>
      <c r="MT10" s="63">
        <f t="shared" si="5"/>
        <v>44254</v>
      </c>
      <c r="MU10" s="63">
        <f t="shared" si="5"/>
        <v>44255</v>
      </c>
      <c r="MV10" s="63">
        <f t="shared" si="5"/>
        <v>44256</v>
      </c>
      <c r="MW10" s="63">
        <f t="shared" si="5"/>
        <v>44257</v>
      </c>
      <c r="MX10" s="63">
        <f t="shared" si="5"/>
        <v>44258</v>
      </c>
      <c r="MY10" s="63">
        <f t="shared" si="5"/>
        <v>44259</v>
      </c>
      <c r="MZ10" s="63">
        <f t="shared" si="5"/>
        <v>44260</v>
      </c>
      <c r="NA10" s="63">
        <f t="shared" si="5"/>
        <v>44261</v>
      </c>
      <c r="NB10" s="63">
        <f t="shared" si="5"/>
        <v>44262</v>
      </c>
      <c r="NC10" s="63">
        <f t="shared" si="5"/>
        <v>44263</v>
      </c>
      <c r="ND10" s="63">
        <f t="shared" si="5"/>
        <v>44264</v>
      </c>
      <c r="NE10" s="63">
        <f t="shared" si="5"/>
        <v>44265</v>
      </c>
      <c r="NF10" s="63">
        <f t="shared" si="5"/>
        <v>44266</v>
      </c>
      <c r="NG10" s="63">
        <f t="shared" si="5"/>
        <v>44267</v>
      </c>
      <c r="NH10" s="63">
        <f t="shared" si="5"/>
        <v>44268</v>
      </c>
      <c r="NI10" s="63">
        <f t="shared" si="5"/>
        <v>44269</v>
      </c>
      <c r="NJ10" s="63">
        <f t="shared" si="5"/>
        <v>44270</v>
      </c>
      <c r="NK10" s="63">
        <f t="shared" si="5"/>
        <v>44271</v>
      </c>
      <c r="NL10" s="63">
        <f t="shared" si="5"/>
        <v>44272</v>
      </c>
      <c r="NM10" s="63">
        <f t="shared" si="5"/>
        <v>44273</v>
      </c>
      <c r="NN10" s="63">
        <f t="shared" si="5"/>
        <v>44274</v>
      </c>
      <c r="NO10" s="63">
        <f t="shared" si="5"/>
        <v>44275</v>
      </c>
      <c r="NP10" s="63">
        <f t="shared" si="5"/>
        <v>44276</v>
      </c>
      <c r="NQ10" s="63">
        <f t="shared" si="5"/>
        <v>44277</v>
      </c>
      <c r="NR10" s="63">
        <f t="shared" si="5"/>
        <v>44278</v>
      </c>
    </row>
    <row r="11" spans="1:382" ht="12.6" thickTop="1">
      <c r="A11" s="29">
        <f>IF(ラインリスト!A3="","",ラインリスト!A3)</f>
        <v>1</v>
      </c>
      <c r="B11" s="29" t="str">
        <f>IF(ラインリスト!B3="","",ラインリスト!B3)</f>
        <v>テスト1</v>
      </c>
      <c r="C11" s="29">
        <f>IF(ラインリスト!C3="","",ラインリスト!C3)</f>
        <v>73</v>
      </c>
      <c r="D11" s="29" t="str">
        <f>IF(ラインリスト!E3="","",ラインリスト!E3)</f>
        <v>男</v>
      </c>
      <c r="E11" s="29" t="str">
        <f>IF(ラインリスト!F3="","",ラインリスト!F3)</f>
        <v>飲食店オーナー</v>
      </c>
      <c r="F11" s="29" t="str">
        <f>IF(ラインリスト!G3="","",ラインリスト!G3)</f>
        <v/>
      </c>
      <c r="G11" s="29" t="str">
        <f>IF(ラインリスト!H3="","",ラインリスト!H3)</f>
        <v/>
      </c>
      <c r="H11" s="30" t="str">
        <f>IF(ラインリスト!I3="","",ラインリスト!I3)</f>
        <v/>
      </c>
      <c r="I11" s="30">
        <f>IF(ラインリスト!J3="","",ラインリスト!J3)</f>
        <v>43922</v>
      </c>
      <c r="J11" s="30">
        <f>IF(ラインリスト!K3="","",ラインリスト!K3)</f>
        <v>43926</v>
      </c>
      <c r="K11" s="31">
        <f>IF(ラインリスト!L3="",J11,ラインリスト!L3)</f>
        <v>43926</v>
      </c>
      <c r="L11" s="72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  <c r="JD11" s="73"/>
      <c r="JE11" s="73"/>
      <c r="JF11" s="73"/>
      <c r="JG11" s="73"/>
      <c r="JH11" s="73"/>
      <c r="JI11" s="73"/>
      <c r="JJ11" s="73"/>
      <c r="JK11" s="73"/>
      <c r="JL11" s="73"/>
      <c r="JM11" s="73"/>
      <c r="JN11" s="73"/>
      <c r="JO11" s="73"/>
      <c r="JP11" s="73"/>
      <c r="JQ11" s="73"/>
      <c r="JR11" s="73"/>
      <c r="JS11" s="73"/>
      <c r="JT11" s="73"/>
      <c r="JU11" s="73"/>
      <c r="JV11" s="73"/>
      <c r="JW11" s="73"/>
      <c r="JX11" s="73"/>
      <c r="JY11" s="73"/>
      <c r="JZ11" s="73"/>
      <c r="KA11" s="73"/>
      <c r="KB11" s="73"/>
      <c r="KC11" s="73"/>
      <c r="KD11" s="73"/>
      <c r="KE11" s="73"/>
      <c r="KF11" s="73"/>
      <c r="KG11" s="73"/>
      <c r="KH11" s="73"/>
      <c r="KI11" s="73"/>
      <c r="KJ11" s="73"/>
      <c r="KK11" s="73"/>
      <c r="KL11" s="73"/>
      <c r="KM11" s="73"/>
      <c r="KN11" s="73"/>
      <c r="KO11" s="73"/>
      <c r="KP11" s="73"/>
      <c r="KQ11" s="73"/>
      <c r="KR11" s="73"/>
      <c r="KS11" s="73"/>
      <c r="KT11" s="73"/>
      <c r="KU11" s="73"/>
      <c r="KV11" s="73"/>
      <c r="KW11" s="73"/>
      <c r="KX11" s="73"/>
      <c r="KY11" s="73"/>
      <c r="KZ11" s="73"/>
      <c r="LA11" s="73"/>
      <c r="LB11" s="73"/>
      <c r="LC11" s="73"/>
      <c r="LD11" s="73"/>
      <c r="LE11" s="73"/>
      <c r="LF11" s="73"/>
      <c r="LG11" s="73"/>
      <c r="LH11" s="73"/>
      <c r="LI11" s="73"/>
      <c r="LJ11" s="73"/>
      <c r="LK11" s="73"/>
      <c r="LL11" s="73"/>
      <c r="LM11" s="73"/>
      <c r="LN11" s="73"/>
      <c r="LO11" s="73"/>
      <c r="LP11" s="73"/>
      <c r="LQ11" s="73"/>
      <c r="LR11" s="73"/>
      <c r="LS11" s="73"/>
      <c r="LT11" s="73"/>
      <c r="LU11" s="73"/>
      <c r="LV11" s="73"/>
      <c r="LW11" s="73"/>
      <c r="LX11" s="73"/>
      <c r="LY11" s="73"/>
      <c r="LZ11" s="73"/>
      <c r="MA11" s="73"/>
      <c r="MB11" s="73"/>
      <c r="MC11" s="73"/>
      <c r="MD11" s="73"/>
      <c r="ME11" s="73"/>
      <c r="MF11" s="73"/>
      <c r="MG11" s="73"/>
      <c r="MH11" s="73"/>
      <c r="MI11" s="73"/>
      <c r="MJ11" s="73"/>
      <c r="MK11" s="73"/>
      <c r="ML11" s="73"/>
      <c r="MM11" s="73"/>
      <c r="MN11" s="73"/>
      <c r="MO11" s="73"/>
      <c r="MP11" s="73"/>
      <c r="MQ11" s="73"/>
      <c r="MR11" s="73"/>
      <c r="MS11" s="73"/>
      <c r="MT11" s="73"/>
      <c r="MU11" s="73"/>
      <c r="MV11" s="73"/>
      <c r="MW11" s="73"/>
      <c r="MX11" s="73"/>
      <c r="MY11" s="73"/>
      <c r="MZ11" s="73"/>
      <c r="NA11" s="73"/>
      <c r="NB11" s="73"/>
      <c r="NC11" s="73"/>
      <c r="ND11" s="73"/>
      <c r="NE11" s="73"/>
      <c r="NF11" s="73"/>
      <c r="NG11" s="73"/>
      <c r="NH11" s="73"/>
      <c r="NI11" s="73"/>
      <c r="NJ11" s="73"/>
      <c r="NK11" s="73"/>
      <c r="NL11" s="73"/>
      <c r="NM11" s="73"/>
      <c r="NN11" s="73"/>
      <c r="NO11" s="73"/>
      <c r="NP11" s="73"/>
      <c r="NQ11" s="73"/>
      <c r="NR11" s="73"/>
    </row>
    <row r="12" spans="1:382">
      <c r="A12" s="32">
        <f>IF(ラインリスト!A4="","",ラインリスト!A4)</f>
        <v>2</v>
      </c>
      <c r="B12" s="32" t="str">
        <f>IF(ラインリスト!B4="","",ラインリスト!B4)</f>
        <v>テスト2</v>
      </c>
      <c r="C12" s="32">
        <f>IF(ラインリスト!C4="","",ラインリスト!C4)</f>
        <v>31</v>
      </c>
      <c r="D12" s="32" t="str">
        <f>IF(ラインリスト!E4="","",ラインリスト!E4)</f>
        <v>男</v>
      </c>
      <c r="E12" s="32" t="str">
        <f>IF(ラインリスト!F4="","",ラインリスト!F4)</f>
        <v>介護員</v>
      </c>
      <c r="F12" s="29" t="str">
        <f>IF(ラインリスト!G4="","",ラインリスト!G4)</f>
        <v>職員</v>
      </c>
      <c r="G12" s="32" t="str">
        <f>IF(ラインリスト!H4="","",ラインリスト!H4)</f>
        <v>Aグループホーム</v>
      </c>
      <c r="H12" s="33" t="str">
        <f>IF(ラインリスト!I4="","",ラインリスト!I4)</f>
        <v/>
      </c>
      <c r="I12" s="33">
        <f>IF(ラインリスト!J4="","",ラインリスト!J4)</f>
        <v>43918</v>
      </c>
      <c r="J12" s="33">
        <f>IF(ラインリスト!K4="","",ラインリスト!K4)</f>
        <v>43928</v>
      </c>
      <c r="K12" s="31">
        <f>IF(ラインリスト!L4="",J12,ラインリスト!L4)</f>
        <v>43928</v>
      </c>
      <c r="L12" s="74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75"/>
      <c r="JP12" s="75"/>
      <c r="JQ12" s="75"/>
      <c r="JR12" s="75"/>
      <c r="JS12" s="75"/>
      <c r="JT12" s="75"/>
      <c r="JU12" s="75"/>
      <c r="JV12" s="75"/>
      <c r="JW12" s="75"/>
      <c r="JX12" s="75"/>
      <c r="JY12" s="75"/>
      <c r="JZ12" s="75"/>
      <c r="KA12" s="75"/>
      <c r="KB12" s="75"/>
      <c r="KC12" s="75"/>
      <c r="KD12" s="75"/>
      <c r="KE12" s="75"/>
      <c r="KF12" s="75"/>
      <c r="KG12" s="75"/>
      <c r="KH12" s="75"/>
      <c r="KI12" s="75"/>
      <c r="KJ12" s="75"/>
      <c r="KK12" s="75"/>
      <c r="KL12" s="75"/>
      <c r="KM12" s="75"/>
      <c r="KN12" s="75"/>
      <c r="KO12" s="75"/>
      <c r="KP12" s="75"/>
      <c r="KQ12" s="75"/>
      <c r="KR12" s="75"/>
      <c r="KS12" s="75"/>
      <c r="KT12" s="75"/>
      <c r="KU12" s="75"/>
      <c r="KV12" s="75"/>
      <c r="KW12" s="75"/>
      <c r="KX12" s="75"/>
      <c r="KY12" s="75"/>
      <c r="KZ12" s="75"/>
      <c r="LA12" s="75"/>
      <c r="LB12" s="75"/>
      <c r="LC12" s="75"/>
      <c r="LD12" s="75"/>
      <c r="LE12" s="75"/>
      <c r="LF12" s="75"/>
      <c r="LG12" s="75"/>
      <c r="LH12" s="75"/>
      <c r="LI12" s="75"/>
      <c r="LJ12" s="75"/>
      <c r="LK12" s="75"/>
      <c r="LL12" s="75"/>
      <c r="LM12" s="75"/>
      <c r="LN12" s="75"/>
      <c r="LO12" s="75"/>
      <c r="LP12" s="75"/>
      <c r="LQ12" s="75"/>
      <c r="LR12" s="75"/>
      <c r="LS12" s="75"/>
      <c r="LT12" s="75"/>
      <c r="LU12" s="75"/>
      <c r="LV12" s="75"/>
      <c r="LW12" s="75"/>
      <c r="LX12" s="75"/>
      <c r="LY12" s="75"/>
      <c r="LZ12" s="75"/>
      <c r="MA12" s="75"/>
      <c r="MB12" s="75"/>
      <c r="MC12" s="75"/>
      <c r="MD12" s="75"/>
      <c r="ME12" s="75"/>
      <c r="MF12" s="75"/>
      <c r="MG12" s="75"/>
      <c r="MH12" s="75"/>
      <c r="MI12" s="75"/>
      <c r="MJ12" s="75"/>
      <c r="MK12" s="75"/>
      <c r="ML12" s="75"/>
      <c r="MM12" s="75"/>
      <c r="MN12" s="75"/>
      <c r="MO12" s="75"/>
      <c r="MP12" s="75"/>
      <c r="MQ12" s="75"/>
      <c r="MR12" s="75"/>
      <c r="MS12" s="75"/>
      <c r="MT12" s="75"/>
      <c r="MU12" s="75"/>
      <c r="MV12" s="75"/>
      <c r="MW12" s="75"/>
      <c r="MX12" s="75"/>
      <c r="MY12" s="75"/>
      <c r="MZ12" s="75"/>
      <c r="NA12" s="75"/>
      <c r="NB12" s="75"/>
      <c r="NC12" s="75"/>
      <c r="ND12" s="75"/>
      <c r="NE12" s="75"/>
      <c r="NF12" s="75"/>
      <c r="NG12" s="75"/>
      <c r="NH12" s="75"/>
      <c r="NI12" s="75"/>
      <c r="NJ12" s="75"/>
      <c r="NK12" s="75"/>
      <c r="NL12" s="75"/>
      <c r="NM12" s="75"/>
      <c r="NN12" s="75"/>
      <c r="NO12" s="75"/>
      <c r="NP12" s="75"/>
      <c r="NQ12" s="75"/>
      <c r="NR12" s="75"/>
    </row>
    <row r="13" spans="1:382">
      <c r="A13" s="32">
        <f>IF(ラインリスト!A5="","",ラインリスト!A5)</f>
        <v>3</v>
      </c>
      <c r="B13" s="32" t="str">
        <f>IF(ラインリスト!B5="","",ラインリスト!B5)</f>
        <v>テスト3</v>
      </c>
      <c r="C13" s="32">
        <f>IF(ラインリスト!C5="","",ラインリスト!C5)</f>
        <v>66</v>
      </c>
      <c r="D13" s="32" t="str">
        <f>IF(ラインリスト!E5="","",ラインリスト!E5)</f>
        <v>女</v>
      </c>
      <c r="E13" s="32" t="str">
        <f>IF(ラインリスト!F5="","",ラインリスト!F5)</f>
        <v>無職</v>
      </c>
      <c r="F13" s="29" t="str">
        <f>IF(ラインリスト!G5="","",ラインリスト!G5)</f>
        <v/>
      </c>
      <c r="G13" s="32" t="str">
        <f>IF(ラインリスト!H5="","",ラインリスト!H5)</f>
        <v/>
      </c>
      <c r="H13" s="33" t="str">
        <f>IF(ラインリスト!I5="","",ラインリスト!I5)</f>
        <v/>
      </c>
      <c r="I13" s="33">
        <f>IF(ラインリスト!J5="","",ラインリスト!J5)</f>
        <v>43919</v>
      </c>
      <c r="J13" s="33">
        <f>IF(ラインリスト!K5="","",ラインリスト!K5)</f>
        <v>43928</v>
      </c>
      <c r="K13" s="31">
        <f>IF(ラインリスト!L5="",J13,ラインリスト!L5)</f>
        <v>43928</v>
      </c>
      <c r="L13" s="74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/>
      <c r="CK13" s="75"/>
      <c r="CL13" s="75"/>
      <c r="CM13" s="75"/>
      <c r="CN13" s="75"/>
      <c r="CO13" s="75"/>
      <c r="CP13" s="75"/>
      <c r="CQ13" s="75"/>
      <c r="CR13" s="75"/>
      <c r="CS13" s="75"/>
      <c r="CT13" s="75"/>
      <c r="CU13" s="75"/>
      <c r="CV13" s="75"/>
      <c r="CW13" s="75"/>
      <c r="CX13" s="75"/>
      <c r="CY13" s="75"/>
      <c r="CZ13" s="75"/>
      <c r="DA13" s="75"/>
      <c r="DB13" s="75"/>
      <c r="DC13" s="75"/>
      <c r="DD13" s="75"/>
      <c r="DE13" s="75"/>
      <c r="DF13" s="75"/>
      <c r="DG13" s="75"/>
      <c r="DH13" s="75"/>
      <c r="DI13" s="75"/>
      <c r="DJ13" s="75"/>
      <c r="DK13" s="75"/>
      <c r="DL13" s="75"/>
      <c r="DM13" s="75"/>
      <c r="DN13" s="75"/>
      <c r="DO13" s="75"/>
      <c r="DP13" s="75"/>
      <c r="DQ13" s="75"/>
      <c r="DR13" s="75"/>
      <c r="DS13" s="75"/>
      <c r="DT13" s="75"/>
      <c r="DU13" s="75"/>
      <c r="DV13" s="75"/>
      <c r="DW13" s="75"/>
      <c r="DX13" s="75"/>
      <c r="DY13" s="75"/>
      <c r="DZ13" s="75"/>
      <c r="EA13" s="75"/>
      <c r="EB13" s="75"/>
      <c r="EC13" s="75"/>
      <c r="ED13" s="75"/>
      <c r="EE13" s="75"/>
      <c r="EF13" s="75"/>
      <c r="EG13" s="75"/>
      <c r="EH13" s="75"/>
      <c r="EI13" s="75"/>
      <c r="EJ13" s="75"/>
      <c r="EK13" s="75"/>
      <c r="EL13" s="75"/>
      <c r="EM13" s="75"/>
      <c r="EN13" s="75"/>
      <c r="EO13" s="75"/>
      <c r="EP13" s="75"/>
      <c r="EQ13" s="75"/>
      <c r="ER13" s="75"/>
      <c r="ES13" s="75"/>
      <c r="ET13" s="75"/>
      <c r="EU13" s="75"/>
      <c r="EV13" s="75"/>
      <c r="EW13" s="75"/>
      <c r="EX13" s="75"/>
      <c r="EY13" s="75"/>
      <c r="EZ13" s="75"/>
      <c r="FA13" s="75"/>
      <c r="FB13" s="75"/>
      <c r="FC13" s="75"/>
      <c r="FD13" s="75"/>
      <c r="FE13" s="75"/>
      <c r="FF13" s="75"/>
      <c r="FG13" s="75"/>
      <c r="FH13" s="75"/>
      <c r="FI13" s="75"/>
      <c r="FJ13" s="75"/>
      <c r="FK13" s="75"/>
      <c r="FL13" s="75"/>
      <c r="FM13" s="75"/>
      <c r="FN13" s="75"/>
      <c r="FO13" s="75"/>
      <c r="FP13" s="75"/>
      <c r="FQ13" s="75"/>
      <c r="FR13" s="75"/>
      <c r="FS13" s="75"/>
      <c r="FT13" s="75"/>
      <c r="FU13" s="75"/>
      <c r="FV13" s="75"/>
      <c r="FW13" s="75"/>
      <c r="FX13" s="75"/>
      <c r="FY13" s="75"/>
      <c r="FZ13" s="75"/>
      <c r="GA13" s="75"/>
      <c r="GB13" s="75"/>
      <c r="GC13" s="75"/>
      <c r="GD13" s="75"/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/>
      <c r="GR13" s="75"/>
      <c r="GS13" s="75"/>
      <c r="GT13" s="75"/>
      <c r="GU13" s="75"/>
      <c r="GV13" s="75"/>
      <c r="GW13" s="75"/>
      <c r="GX13" s="75"/>
      <c r="GY13" s="75"/>
      <c r="GZ13" s="75"/>
      <c r="HA13" s="75"/>
      <c r="HB13" s="75"/>
      <c r="HC13" s="75"/>
      <c r="HD13" s="75"/>
      <c r="HE13" s="75"/>
      <c r="HF13" s="75"/>
      <c r="HG13" s="75"/>
      <c r="HH13" s="75"/>
      <c r="HI13" s="75"/>
      <c r="HJ13" s="75"/>
      <c r="HK13" s="75"/>
      <c r="HL13" s="75"/>
      <c r="HM13" s="75"/>
      <c r="HN13" s="75"/>
      <c r="HO13" s="75"/>
      <c r="HP13" s="75"/>
      <c r="HQ13" s="75"/>
      <c r="HR13" s="75"/>
      <c r="HS13" s="75"/>
      <c r="HT13" s="75"/>
      <c r="HU13" s="75"/>
      <c r="HV13" s="75"/>
      <c r="HW13" s="75"/>
      <c r="HX13" s="75"/>
      <c r="HY13" s="75"/>
      <c r="HZ13" s="75"/>
      <c r="IA13" s="75"/>
      <c r="IB13" s="75"/>
      <c r="IC13" s="75"/>
      <c r="ID13" s="75"/>
      <c r="IE13" s="75"/>
      <c r="IF13" s="75"/>
      <c r="IG13" s="75"/>
      <c r="IH13" s="75"/>
      <c r="II13" s="75"/>
      <c r="IJ13" s="75"/>
      <c r="IK13" s="75"/>
      <c r="IL13" s="75"/>
      <c r="IM13" s="75"/>
      <c r="IN13" s="75"/>
      <c r="IO13" s="75"/>
      <c r="IP13" s="75"/>
      <c r="IQ13" s="75"/>
      <c r="IR13" s="75"/>
      <c r="IS13" s="75"/>
      <c r="IT13" s="75"/>
      <c r="IU13" s="75"/>
      <c r="IV13" s="75"/>
      <c r="IW13" s="75"/>
      <c r="IX13" s="75"/>
      <c r="IY13" s="75"/>
      <c r="IZ13" s="75"/>
      <c r="JA13" s="75"/>
      <c r="JB13" s="75"/>
      <c r="JC13" s="75"/>
      <c r="JD13" s="75"/>
      <c r="JE13" s="75"/>
      <c r="JF13" s="75"/>
      <c r="JG13" s="75"/>
      <c r="JH13" s="75"/>
      <c r="JI13" s="75"/>
      <c r="JJ13" s="75"/>
      <c r="JK13" s="75"/>
      <c r="JL13" s="75"/>
      <c r="JM13" s="75"/>
      <c r="JN13" s="75"/>
      <c r="JO13" s="75"/>
      <c r="JP13" s="75"/>
      <c r="JQ13" s="75"/>
      <c r="JR13" s="75"/>
      <c r="JS13" s="75"/>
      <c r="JT13" s="75"/>
      <c r="JU13" s="75"/>
      <c r="JV13" s="75"/>
      <c r="JW13" s="75"/>
      <c r="JX13" s="75"/>
      <c r="JY13" s="75"/>
      <c r="JZ13" s="75"/>
      <c r="KA13" s="75"/>
      <c r="KB13" s="75"/>
      <c r="KC13" s="75"/>
      <c r="KD13" s="75"/>
      <c r="KE13" s="75"/>
      <c r="KF13" s="75"/>
      <c r="KG13" s="75"/>
      <c r="KH13" s="75"/>
      <c r="KI13" s="75"/>
      <c r="KJ13" s="75"/>
      <c r="KK13" s="75"/>
      <c r="KL13" s="75"/>
      <c r="KM13" s="75"/>
      <c r="KN13" s="75"/>
      <c r="KO13" s="75"/>
      <c r="KP13" s="75"/>
      <c r="KQ13" s="75"/>
      <c r="KR13" s="75"/>
      <c r="KS13" s="75"/>
      <c r="KT13" s="75"/>
      <c r="KU13" s="75"/>
      <c r="KV13" s="75"/>
      <c r="KW13" s="75"/>
      <c r="KX13" s="75"/>
      <c r="KY13" s="75"/>
      <c r="KZ13" s="75"/>
      <c r="LA13" s="75"/>
      <c r="LB13" s="75"/>
      <c r="LC13" s="75"/>
      <c r="LD13" s="75"/>
      <c r="LE13" s="75"/>
      <c r="LF13" s="75"/>
      <c r="LG13" s="75"/>
      <c r="LH13" s="75"/>
      <c r="LI13" s="75"/>
      <c r="LJ13" s="75"/>
      <c r="LK13" s="75"/>
      <c r="LL13" s="75"/>
      <c r="LM13" s="75"/>
      <c r="LN13" s="75"/>
      <c r="LO13" s="75"/>
      <c r="LP13" s="75"/>
      <c r="LQ13" s="75"/>
      <c r="LR13" s="75"/>
      <c r="LS13" s="75"/>
      <c r="LT13" s="75"/>
      <c r="LU13" s="75"/>
      <c r="LV13" s="75"/>
      <c r="LW13" s="75"/>
      <c r="LX13" s="75"/>
      <c r="LY13" s="75"/>
      <c r="LZ13" s="75"/>
      <c r="MA13" s="75"/>
      <c r="MB13" s="75"/>
      <c r="MC13" s="75"/>
      <c r="MD13" s="75"/>
      <c r="ME13" s="75"/>
      <c r="MF13" s="75"/>
      <c r="MG13" s="75"/>
      <c r="MH13" s="75"/>
      <c r="MI13" s="75"/>
      <c r="MJ13" s="75"/>
      <c r="MK13" s="75"/>
      <c r="ML13" s="75"/>
      <c r="MM13" s="75"/>
      <c r="MN13" s="75"/>
      <c r="MO13" s="75"/>
      <c r="MP13" s="75"/>
      <c r="MQ13" s="75"/>
      <c r="MR13" s="75"/>
      <c r="MS13" s="75"/>
      <c r="MT13" s="75"/>
      <c r="MU13" s="75"/>
      <c r="MV13" s="75"/>
      <c r="MW13" s="75"/>
      <c r="MX13" s="75"/>
      <c r="MY13" s="75"/>
      <c r="MZ13" s="75"/>
      <c r="NA13" s="75"/>
      <c r="NB13" s="75"/>
      <c r="NC13" s="75"/>
      <c r="ND13" s="75"/>
      <c r="NE13" s="75"/>
      <c r="NF13" s="75"/>
      <c r="NG13" s="75"/>
      <c r="NH13" s="75"/>
      <c r="NI13" s="75"/>
      <c r="NJ13" s="75"/>
      <c r="NK13" s="75"/>
      <c r="NL13" s="75"/>
      <c r="NM13" s="75"/>
      <c r="NN13" s="75"/>
      <c r="NO13" s="75"/>
      <c r="NP13" s="75"/>
      <c r="NQ13" s="75"/>
      <c r="NR13" s="75"/>
    </row>
    <row r="14" spans="1:382">
      <c r="A14" s="32">
        <f>IF(ラインリスト!A6="","",ラインリスト!A6)</f>
        <v>4</v>
      </c>
      <c r="B14" s="32" t="str">
        <f>IF(ラインリスト!B6="","",ラインリスト!B6)</f>
        <v>テスト4</v>
      </c>
      <c r="C14" s="32">
        <f>IF(ラインリスト!C6="","",ラインリスト!C6)</f>
        <v>22</v>
      </c>
      <c r="D14" s="32" t="str">
        <f>IF(ラインリスト!E6="","",ラインリスト!E6)</f>
        <v>女</v>
      </c>
      <c r="E14" s="32" t="str">
        <f>IF(ラインリスト!F6="","",ラインリスト!F6)</f>
        <v>保育士</v>
      </c>
      <c r="F14" s="29" t="str">
        <f>IF(ラインリスト!G6="","",ラインリスト!G6)</f>
        <v>職員</v>
      </c>
      <c r="G14" s="32" t="str">
        <f>IF(ラインリスト!H6="","",ラインリスト!H6)</f>
        <v>A保育園</v>
      </c>
      <c r="H14" s="33" t="str">
        <f>IF(ラインリスト!I6="","",ラインリスト!I6)</f>
        <v/>
      </c>
      <c r="I14" s="33">
        <f>IF(ラインリスト!J6="","",ラインリスト!J6)</f>
        <v>43927</v>
      </c>
      <c r="J14" s="33">
        <f>IF(ラインリスト!K6="","",ラインリスト!K6)</f>
        <v>43930</v>
      </c>
      <c r="K14" s="31">
        <f>IF(ラインリスト!L6="",J14,ラインリスト!L6)</f>
        <v>43930</v>
      </c>
      <c r="L14" s="74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  <c r="CY14" s="75"/>
      <c r="CZ14" s="75"/>
      <c r="DA14" s="75"/>
      <c r="DB14" s="75"/>
      <c r="DC14" s="75"/>
      <c r="DD14" s="75"/>
      <c r="DE14" s="75"/>
      <c r="DF14" s="75"/>
      <c r="DG14" s="75"/>
      <c r="DH14" s="75"/>
      <c r="DI14" s="75"/>
      <c r="DJ14" s="75"/>
      <c r="DK14" s="75"/>
      <c r="DL14" s="75"/>
      <c r="DM14" s="75"/>
      <c r="DN14" s="75"/>
      <c r="DO14" s="75"/>
      <c r="DP14" s="75"/>
      <c r="DQ14" s="75"/>
      <c r="DR14" s="75"/>
      <c r="DS14" s="75"/>
      <c r="DT14" s="75"/>
      <c r="DU14" s="75"/>
      <c r="DV14" s="75"/>
      <c r="DW14" s="75"/>
      <c r="DX14" s="75"/>
      <c r="DY14" s="75"/>
      <c r="DZ14" s="75"/>
      <c r="EA14" s="75"/>
      <c r="EB14" s="75"/>
      <c r="EC14" s="75"/>
      <c r="ED14" s="75"/>
      <c r="EE14" s="75"/>
      <c r="EF14" s="75"/>
      <c r="EG14" s="75"/>
      <c r="EH14" s="75"/>
      <c r="EI14" s="75"/>
      <c r="EJ14" s="75"/>
      <c r="EK14" s="75"/>
      <c r="EL14" s="75"/>
      <c r="EM14" s="75"/>
      <c r="EN14" s="75"/>
      <c r="EO14" s="75"/>
      <c r="EP14" s="75"/>
      <c r="EQ14" s="75"/>
      <c r="ER14" s="75"/>
      <c r="ES14" s="75"/>
      <c r="ET14" s="75"/>
      <c r="EU14" s="75"/>
      <c r="EV14" s="75"/>
      <c r="EW14" s="75"/>
      <c r="EX14" s="75"/>
      <c r="EY14" s="75"/>
      <c r="EZ14" s="75"/>
      <c r="FA14" s="75"/>
      <c r="FB14" s="75"/>
      <c r="FC14" s="75"/>
      <c r="FD14" s="75"/>
      <c r="FE14" s="75"/>
      <c r="FF14" s="75"/>
      <c r="FG14" s="75"/>
      <c r="FH14" s="75"/>
      <c r="FI14" s="75"/>
      <c r="FJ14" s="75"/>
      <c r="FK14" s="75"/>
      <c r="FL14" s="75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75"/>
      <c r="HM14" s="75"/>
      <c r="HN14" s="75"/>
      <c r="HO14" s="75"/>
      <c r="HP14" s="75"/>
      <c r="HQ14" s="75"/>
      <c r="HR14" s="75"/>
      <c r="HS14" s="75"/>
      <c r="HT14" s="75"/>
      <c r="HU14" s="75"/>
      <c r="HV14" s="75"/>
      <c r="HW14" s="75"/>
      <c r="HX14" s="75"/>
      <c r="HY14" s="75"/>
      <c r="HZ14" s="75"/>
      <c r="IA14" s="75"/>
      <c r="IB14" s="75"/>
      <c r="IC14" s="75"/>
      <c r="ID14" s="75"/>
      <c r="IE14" s="75"/>
      <c r="IF14" s="75"/>
      <c r="IG14" s="75"/>
      <c r="IH14" s="75"/>
      <c r="II14" s="75"/>
      <c r="IJ14" s="75"/>
      <c r="IK14" s="75"/>
      <c r="IL14" s="75"/>
      <c r="IM14" s="75"/>
      <c r="IN14" s="75"/>
      <c r="IO14" s="75"/>
      <c r="IP14" s="75"/>
      <c r="IQ14" s="75"/>
      <c r="IR14" s="75"/>
      <c r="IS14" s="75"/>
      <c r="IT14" s="75"/>
      <c r="IU14" s="75"/>
      <c r="IV14" s="75"/>
      <c r="IW14" s="75"/>
      <c r="IX14" s="75"/>
      <c r="IY14" s="75"/>
      <c r="IZ14" s="75"/>
      <c r="JA14" s="75"/>
      <c r="JB14" s="75"/>
      <c r="JC14" s="75"/>
      <c r="JD14" s="75"/>
      <c r="JE14" s="75"/>
      <c r="JF14" s="75"/>
      <c r="JG14" s="75"/>
      <c r="JH14" s="75"/>
      <c r="JI14" s="75"/>
      <c r="JJ14" s="75"/>
      <c r="JK14" s="75"/>
      <c r="JL14" s="75"/>
      <c r="JM14" s="75"/>
      <c r="JN14" s="75"/>
      <c r="JO14" s="75"/>
      <c r="JP14" s="75"/>
      <c r="JQ14" s="75"/>
      <c r="JR14" s="75"/>
      <c r="JS14" s="75"/>
      <c r="JT14" s="75"/>
      <c r="JU14" s="75"/>
      <c r="JV14" s="75"/>
      <c r="JW14" s="75"/>
      <c r="JX14" s="75"/>
      <c r="JY14" s="75"/>
      <c r="JZ14" s="75"/>
      <c r="KA14" s="75"/>
      <c r="KB14" s="75"/>
      <c r="KC14" s="75"/>
      <c r="KD14" s="75"/>
      <c r="KE14" s="75"/>
      <c r="KF14" s="75"/>
      <c r="KG14" s="75"/>
      <c r="KH14" s="75"/>
      <c r="KI14" s="75"/>
      <c r="KJ14" s="75"/>
      <c r="KK14" s="75"/>
      <c r="KL14" s="75"/>
      <c r="KM14" s="75"/>
      <c r="KN14" s="75"/>
      <c r="KO14" s="75"/>
      <c r="KP14" s="75"/>
      <c r="KQ14" s="75"/>
      <c r="KR14" s="75"/>
      <c r="KS14" s="75"/>
      <c r="KT14" s="75"/>
      <c r="KU14" s="75"/>
      <c r="KV14" s="75"/>
      <c r="KW14" s="75"/>
      <c r="KX14" s="75"/>
      <c r="KY14" s="75"/>
      <c r="KZ14" s="75"/>
      <c r="LA14" s="75"/>
      <c r="LB14" s="75"/>
      <c r="LC14" s="75"/>
      <c r="LD14" s="75"/>
      <c r="LE14" s="75"/>
      <c r="LF14" s="75"/>
      <c r="LG14" s="75"/>
      <c r="LH14" s="75"/>
      <c r="LI14" s="75"/>
      <c r="LJ14" s="75"/>
      <c r="LK14" s="75"/>
      <c r="LL14" s="75"/>
      <c r="LM14" s="75"/>
      <c r="LN14" s="75"/>
      <c r="LO14" s="75"/>
      <c r="LP14" s="75"/>
      <c r="LQ14" s="75"/>
      <c r="LR14" s="75"/>
      <c r="LS14" s="75"/>
      <c r="LT14" s="75"/>
      <c r="LU14" s="75"/>
      <c r="LV14" s="75"/>
      <c r="LW14" s="75"/>
      <c r="LX14" s="75"/>
      <c r="LY14" s="75"/>
      <c r="LZ14" s="75"/>
      <c r="MA14" s="75"/>
      <c r="MB14" s="75"/>
      <c r="MC14" s="75"/>
      <c r="MD14" s="75"/>
      <c r="ME14" s="75"/>
      <c r="MF14" s="75"/>
      <c r="MG14" s="75"/>
      <c r="MH14" s="75"/>
      <c r="MI14" s="75"/>
      <c r="MJ14" s="75"/>
      <c r="MK14" s="75"/>
      <c r="ML14" s="75"/>
      <c r="MM14" s="75"/>
      <c r="MN14" s="75"/>
      <c r="MO14" s="75"/>
      <c r="MP14" s="75"/>
      <c r="MQ14" s="75"/>
      <c r="MR14" s="75"/>
      <c r="MS14" s="75"/>
      <c r="MT14" s="75"/>
      <c r="MU14" s="75"/>
      <c r="MV14" s="75"/>
      <c r="MW14" s="75"/>
      <c r="MX14" s="75"/>
      <c r="MY14" s="75"/>
      <c r="MZ14" s="75"/>
      <c r="NA14" s="75"/>
      <c r="NB14" s="75"/>
      <c r="NC14" s="75"/>
      <c r="ND14" s="75"/>
      <c r="NE14" s="75"/>
      <c r="NF14" s="75"/>
      <c r="NG14" s="75"/>
      <c r="NH14" s="75"/>
      <c r="NI14" s="75"/>
      <c r="NJ14" s="75"/>
      <c r="NK14" s="75"/>
      <c r="NL14" s="75"/>
      <c r="NM14" s="75"/>
      <c r="NN14" s="75"/>
      <c r="NO14" s="75"/>
      <c r="NP14" s="75"/>
      <c r="NQ14" s="75"/>
      <c r="NR14" s="75"/>
    </row>
    <row r="15" spans="1:382">
      <c r="A15" s="32">
        <f>IF(ラインリスト!A7="","",ラインリスト!A7)</f>
        <v>5</v>
      </c>
      <c r="B15" s="32" t="str">
        <f>IF(ラインリスト!B7="","",ラインリスト!B7)</f>
        <v>テスト5</v>
      </c>
      <c r="C15" s="32">
        <f>IF(ラインリスト!C7="","",ラインリスト!C7)</f>
        <v>47</v>
      </c>
      <c r="D15" s="32" t="str">
        <f>IF(ラインリスト!E7="","",ラインリスト!E7)</f>
        <v>女</v>
      </c>
      <c r="E15" s="32" t="str">
        <f>IF(ラインリスト!F7="","",ラインリスト!F7)</f>
        <v>看護師</v>
      </c>
      <c r="F15" s="29" t="str">
        <f>IF(ラインリスト!G7="","",ラインリスト!G7)</f>
        <v>職員</v>
      </c>
      <c r="G15" s="32" t="str">
        <f>IF(ラインリスト!H7="","",ラインリスト!H7)</f>
        <v>B病院</v>
      </c>
      <c r="H15" s="33" t="str">
        <f>IF(ラインリスト!I7="","",ラインリスト!I7)</f>
        <v/>
      </c>
      <c r="I15" s="33">
        <f>IF(ラインリスト!J7="","",ラインリスト!J7)</f>
        <v>43931</v>
      </c>
      <c r="J15" s="33">
        <f>IF(ラインリスト!K7="","",ラインリスト!K7)</f>
        <v>43934</v>
      </c>
      <c r="K15" s="31">
        <f>IF(ラインリスト!L7="",J15,ラインリスト!L7)</f>
        <v>43934</v>
      </c>
      <c r="L15" s="74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75"/>
      <c r="DH15" s="75"/>
      <c r="DI15" s="75"/>
      <c r="DJ15" s="75"/>
      <c r="DK15" s="75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  <c r="HN15" s="75"/>
      <c r="HO15" s="75"/>
      <c r="HP15" s="75"/>
      <c r="HQ15" s="75"/>
      <c r="HR15" s="75"/>
      <c r="HS15" s="75"/>
      <c r="HT15" s="75"/>
      <c r="HU15" s="75"/>
      <c r="HV15" s="75"/>
      <c r="HW15" s="75"/>
      <c r="HX15" s="75"/>
      <c r="HY15" s="75"/>
      <c r="HZ15" s="75"/>
      <c r="IA15" s="75"/>
      <c r="IB15" s="75"/>
      <c r="IC15" s="75"/>
      <c r="ID15" s="75"/>
      <c r="IE15" s="75"/>
      <c r="IF15" s="75"/>
      <c r="IG15" s="75"/>
      <c r="IH15" s="75"/>
      <c r="II15" s="75"/>
      <c r="IJ15" s="75"/>
      <c r="IK15" s="75"/>
      <c r="IL15" s="75"/>
      <c r="IM15" s="75"/>
      <c r="IN15" s="75"/>
      <c r="IO15" s="75"/>
      <c r="IP15" s="75"/>
      <c r="IQ15" s="75"/>
      <c r="IR15" s="75"/>
      <c r="IS15" s="75"/>
      <c r="IT15" s="75"/>
      <c r="IU15" s="75"/>
      <c r="IV15" s="75"/>
      <c r="IW15" s="75"/>
      <c r="IX15" s="75"/>
      <c r="IY15" s="75"/>
      <c r="IZ15" s="75"/>
      <c r="JA15" s="75"/>
      <c r="JB15" s="75"/>
      <c r="JC15" s="75"/>
      <c r="JD15" s="75"/>
      <c r="JE15" s="75"/>
      <c r="JF15" s="75"/>
      <c r="JG15" s="75"/>
      <c r="JH15" s="75"/>
      <c r="JI15" s="75"/>
      <c r="JJ15" s="75"/>
      <c r="JK15" s="75"/>
      <c r="JL15" s="75"/>
      <c r="JM15" s="75"/>
      <c r="JN15" s="75"/>
      <c r="JO15" s="75"/>
      <c r="JP15" s="75"/>
      <c r="JQ15" s="75"/>
      <c r="JR15" s="75"/>
      <c r="JS15" s="75"/>
      <c r="JT15" s="75"/>
      <c r="JU15" s="75"/>
      <c r="JV15" s="75"/>
      <c r="JW15" s="75"/>
      <c r="JX15" s="75"/>
      <c r="JY15" s="75"/>
      <c r="JZ15" s="75"/>
      <c r="KA15" s="75"/>
      <c r="KB15" s="75"/>
      <c r="KC15" s="75"/>
      <c r="KD15" s="75"/>
      <c r="KE15" s="75"/>
      <c r="KF15" s="75"/>
      <c r="KG15" s="75"/>
      <c r="KH15" s="75"/>
      <c r="KI15" s="75"/>
      <c r="KJ15" s="75"/>
      <c r="KK15" s="75"/>
      <c r="KL15" s="75"/>
      <c r="KM15" s="75"/>
      <c r="KN15" s="75"/>
      <c r="KO15" s="75"/>
      <c r="KP15" s="75"/>
      <c r="KQ15" s="75"/>
      <c r="KR15" s="75"/>
      <c r="KS15" s="75"/>
      <c r="KT15" s="75"/>
      <c r="KU15" s="75"/>
      <c r="KV15" s="75"/>
      <c r="KW15" s="75"/>
      <c r="KX15" s="75"/>
      <c r="KY15" s="75"/>
      <c r="KZ15" s="75"/>
      <c r="LA15" s="75"/>
      <c r="LB15" s="75"/>
      <c r="LC15" s="75"/>
      <c r="LD15" s="75"/>
      <c r="LE15" s="75"/>
      <c r="LF15" s="75"/>
      <c r="LG15" s="75"/>
      <c r="LH15" s="75"/>
      <c r="LI15" s="75"/>
      <c r="LJ15" s="75"/>
      <c r="LK15" s="75"/>
      <c r="LL15" s="75"/>
      <c r="LM15" s="75"/>
      <c r="LN15" s="75"/>
      <c r="LO15" s="75"/>
      <c r="LP15" s="75"/>
      <c r="LQ15" s="75"/>
      <c r="LR15" s="75"/>
      <c r="LS15" s="75"/>
      <c r="LT15" s="75"/>
      <c r="LU15" s="75"/>
      <c r="LV15" s="75"/>
      <c r="LW15" s="75"/>
      <c r="LX15" s="75"/>
      <c r="LY15" s="75"/>
      <c r="LZ15" s="75"/>
      <c r="MA15" s="75"/>
      <c r="MB15" s="75"/>
      <c r="MC15" s="75"/>
      <c r="MD15" s="75"/>
      <c r="ME15" s="75"/>
      <c r="MF15" s="75"/>
      <c r="MG15" s="75"/>
      <c r="MH15" s="75"/>
      <c r="MI15" s="75"/>
      <c r="MJ15" s="75"/>
      <c r="MK15" s="75"/>
      <c r="ML15" s="75"/>
      <c r="MM15" s="75"/>
      <c r="MN15" s="75"/>
      <c r="MO15" s="75"/>
      <c r="MP15" s="75"/>
      <c r="MQ15" s="75"/>
      <c r="MR15" s="75"/>
      <c r="MS15" s="75"/>
      <c r="MT15" s="75"/>
      <c r="MU15" s="75"/>
      <c r="MV15" s="75"/>
      <c r="MW15" s="75"/>
      <c r="MX15" s="75"/>
      <c r="MY15" s="75"/>
      <c r="MZ15" s="75"/>
      <c r="NA15" s="75"/>
      <c r="NB15" s="75"/>
      <c r="NC15" s="75"/>
      <c r="ND15" s="75"/>
      <c r="NE15" s="75"/>
      <c r="NF15" s="75"/>
      <c r="NG15" s="75"/>
      <c r="NH15" s="75"/>
      <c r="NI15" s="75"/>
      <c r="NJ15" s="75"/>
      <c r="NK15" s="75"/>
      <c r="NL15" s="75"/>
      <c r="NM15" s="75"/>
      <c r="NN15" s="75"/>
      <c r="NO15" s="75"/>
      <c r="NP15" s="75"/>
      <c r="NQ15" s="75"/>
      <c r="NR15" s="75"/>
    </row>
    <row r="16" spans="1:382">
      <c r="A16" s="32">
        <f>IF(ラインリスト!A8="","",ラインリスト!A8)</f>
        <v>6</v>
      </c>
      <c r="B16" s="32" t="str">
        <f>IF(ラインリスト!B8="","",ラインリスト!B8)</f>
        <v>テスト6</v>
      </c>
      <c r="C16" s="32">
        <f>IF(ラインリスト!C8="","",ラインリスト!C8)</f>
        <v>68</v>
      </c>
      <c r="D16" s="32" t="str">
        <f>IF(ラインリスト!E8="","",ラインリスト!E8)</f>
        <v>男</v>
      </c>
      <c r="E16" s="32" t="str">
        <f>IF(ラインリスト!F8="","",ラインリスト!F8)</f>
        <v/>
      </c>
      <c r="F16" s="29" t="str">
        <f>IF(ラインリスト!G8="","",ラインリスト!G8)</f>
        <v/>
      </c>
      <c r="G16" s="32" t="str">
        <f>IF(ラインリスト!H8="","",ラインリスト!H8)</f>
        <v/>
      </c>
      <c r="H16" s="33" t="str">
        <f>IF(ラインリスト!I8="","",ラインリスト!I8)</f>
        <v/>
      </c>
      <c r="I16" s="33">
        <f>IF(ラインリスト!J8="","",ラインリスト!J8)</f>
        <v>43929</v>
      </c>
      <c r="J16" s="33">
        <f>IF(ラインリスト!K8="","",ラインリスト!K8)</f>
        <v>43937</v>
      </c>
      <c r="K16" s="31">
        <f>IF(ラインリスト!L8="",J16,ラインリスト!L8)</f>
        <v>43937</v>
      </c>
      <c r="L16" s="74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75"/>
      <c r="CW16" s="75"/>
      <c r="CX16" s="75"/>
      <c r="CY16" s="75"/>
      <c r="CZ16" s="75"/>
      <c r="DA16" s="75"/>
      <c r="DB16" s="75"/>
      <c r="DC16" s="75"/>
      <c r="DD16" s="75"/>
      <c r="DE16" s="75"/>
      <c r="DF16" s="75"/>
      <c r="DG16" s="75"/>
      <c r="DH16" s="75"/>
      <c r="DI16" s="75"/>
      <c r="DJ16" s="75"/>
      <c r="DK16" s="75"/>
      <c r="DL16" s="75"/>
      <c r="DM16" s="75"/>
      <c r="DN16" s="75"/>
      <c r="DO16" s="75"/>
      <c r="DP16" s="75"/>
      <c r="DQ16" s="75"/>
      <c r="DR16" s="75"/>
      <c r="DS16" s="75"/>
      <c r="DT16" s="75"/>
      <c r="DU16" s="75"/>
      <c r="DV16" s="75"/>
      <c r="DW16" s="75"/>
      <c r="DX16" s="75"/>
      <c r="DY16" s="75"/>
      <c r="DZ16" s="75"/>
      <c r="EA16" s="75"/>
      <c r="EB16" s="75"/>
      <c r="EC16" s="75"/>
      <c r="ED16" s="75"/>
      <c r="EE16" s="75"/>
      <c r="EF16" s="75"/>
      <c r="EG16" s="75"/>
      <c r="EH16" s="75"/>
      <c r="EI16" s="75"/>
      <c r="EJ16" s="75"/>
      <c r="EK16" s="75"/>
      <c r="EL16" s="75"/>
      <c r="EM16" s="75"/>
      <c r="EN16" s="75"/>
      <c r="EO16" s="75"/>
      <c r="EP16" s="75"/>
      <c r="EQ16" s="75"/>
      <c r="ER16" s="75"/>
      <c r="ES16" s="75"/>
      <c r="ET16" s="75"/>
      <c r="EU16" s="75"/>
      <c r="EV16" s="75"/>
      <c r="EW16" s="75"/>
      <c r="EX16" s="75"/>
      <c r="EY16" s="75"/>
      <c r="EZ16" s="75"/>
      <c r="FA16" s="75"/>
      <c r="FB16" s="75"/>
      <c r="FC16" s="75"/>
      <c r="FD16" s="75"/>
      <c r="FE16" s="75"/>
      <c r="FF16" s="75"/>
      <c r="FG16" s="75"/>
      <c r="FH16" s="75"/>
      <c r="FI16" s="75"/>
      <c r="FJ16" s="75"/>
      <c r="FK16" s="75"/>
      <c r="FL16" s="75"/>
      <c r="FM16" s="75"/>
      <c r="FN16" s="75"/>
      <c r="FO16" s="75"/>
      <c r="FP16" s="75"/>
      <c r="FQ16" s="75"/>
      <c r="FR16" s="75"/>
      <c r="FS16" s="75"/>
      <c r="FT16" s="75"/>
      <c r="FU16" s="75"/>
      <c r="FV16" s="7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75"/>
      <c r="GW16" s="75"/>
      <c r="GX16" s="75"/>
      <c r="GY16" s="75"/>
      <c r="GZ16" s="75"/>
      <c r="HA16" s="75"/>
      <c r="HB16" s="75"/>
      <c r="HC16" s="75"/>
      <c r="HD16" s="75"/>
      <c r="HE16" s="75"/>
      <c r="HF16" s="75"/>
      <c r="HG16" s="75"/>
      <c r="HH16" s="75"/>
      <c r="HI16" s="75"/>
      <c r="HJ16" s="75"/>
      <c r="HK16" s="75"/>
      <c r="HL16" s="75"/>
      <c r="HM16" s="75"/>
      <c r="HN16" s="75"/>
      <c r="HO16" s="75"/>
      <c r="HP16" s="75"/>
      <c r="HQ16" s="75"/>
      <c r="HR16" s="75"/>
      <c r="HS16" s="75"/>
      <c r="HT16" s="75"/>
      <c r="HU16" s="75"/>
      <c r="HV16" s="75"/>
      <c r="HW16" s="75"/>
      <c r="HX16" s="75"/>
      <c r="HY16" s="75"/>
      <c r="HZ16" s="75"/>
      <c r="IA16" s="75"/>
      <c r="IB16" s="75"/>
      <c r="IC16" s="75"/>
      <c r="ID16" s="75"/>
      <c r="IE16" s="75"/>
      <c r="IF16" s="75"/>
      <c r="IG16" s="75"/>
      <c r="IH16" s="75"/>
      <c r="II16" s="75"/>
      <c r="IJ16" s="75"/>
      <c r="IK16" s="75"/>
      <c r="IL16" s="75"/>
      <c r="IM16" s="75"/>
      <c r="IN16" s="75"/>
      <c r="IO16" s="75"/>
      <c r="IP16" s="75"/>
      <c r="IQ16" s="75"/>
      <c r="IR16" s="75"/>
      <c r="IS16" s="75"/>
      <c r="IT16" s="75"/>
      <c r="IU16" s="75"/>
      <c r="IV16" s="75"/>
      <c r="IW16" s="75"/>
      <c r="IX16" s="75"/>
      <c r="IY16" s="75"/>
      <c r="IZ16" s="75"/>
      <c r="JA16" s="75"/>
      <c r="JB16" s="75"/>
      <c r="JC16" s="75"/>
      <c r="JD16" s="75"/>
      <c r="JE16" s="75"/>
      <c r="JF16" s="75"/>
      <c r="JG16" s="75"/>
      <c r="JH16" s="75"/>
      <c r="JI16" s="75"/>
      <c r="JJ16" s="75"/>
      <c r="JK16" s="75"/>
      <c r="JL16" s="75"/>
      <c r="JM16" s="75"/>
      <c r="JN16" s="75"/>
      <c r="JO16" s="75"/>
      <c r="JP16" s="75"/>
      <c r="JQ16" s="75"/>
      <c r="JR16" s="75"/>
      <c r="JS16" s="75"/>
      <c r="JT16" s="75"/>
      <c r="JU16" s="75"/>
      <c r="JV16" s="75"/>
      <c r="JW16" s="75"/>
      <c r="JX16" s="75"/>
      <c r="JY16" s="75"/>
      <c r="JZ16" s="75"/>
      <c r="KA16" s="75"/>
      <c r="KB16" s="75"/>
      <c r="KC16" s="75"/>
      <c r="KD16" s="75"/>
      <c r="KE16" s="75"/>
      <c r="KF16" s="75"/>
      <c r="KG16" s="75"/>
      <c r="KH16" s="75"/>
      <c r="KI16" s="75"/>
      <c r="KJ16" s="75"/>
      <c r="KK16" s="75"/>
      <c r="KL16" s="75"/>
      <c r="KM16" s="75"/>
      <c r="KN16" s="75"/>
      <c r="KO16" s="75"/>
      <c r="KP16" s="75"/>
      <c r="KQ16" s="75"/>
      <c r="KR16" s="75"/>
      <c r="KS16" s="75"/>
      <c r="KT16" s="75"/>
      <c r="KU16" s="75"/>
      <c r="KV16" s="75"/>
      <c r="KW16" s="75"/>
      <c r="KX16" s="75"/>
      <c r="KY16" s="75"/>
      <c r="KZ16" s="75"/>
      <c r="LA16" s="75"/>
      <c r="LB16" s="75"/>
      <c r="LC16" s="75"/>
      <c r="LD16" s="75"/>
      <c r="LE16" s="75"/>
      <c r="LF16" s="75"/>
      <c r="LG16" s="75"/>
      <c r="LH16" s="75"/>
      <c r="LI16" s="75"/>
      <c r="LJ16" s="75"/>
      <c r="LK16" s="75"/>
      <c r="LL16" s="75"/>
      <c r="LM16" s="75"/>
      <c r="LN16" s="75"/>
      <c r="LO16" s="75"/>
      <c r="LP16" s="75"/>
      <c r="LQ16" s="75"/>
      <c r="LR16" s="75"/>
      <c r="LS16" s="75"/>
      <c r="LT16" s="75"/>
      <c r="LU16" s="75"/>
      <c r="LV16" s="75"/>
      <c r="LW16" s="75"/>
      <c r="LX16" s="75"/>
      <c r="LY16" s="75"/>
      <c r="LZ16" s="75"/>
      <c r="MA16" s="75"/>
      <c r="MB16" s="75"/>
      <c r="MC16" s="75"/>
      <c r="MD16" s="75"/>
      <c r="ME16" s="75"/>
      <c r="MF16" s="75"/>
      <c r="MG16" s="75"/>
      <c r="MH16" s="75"/>
      <c r="MI16" s="75"/>
      <c r="MJ16" s="75"/>
      <c r="MK16" s="75"/>
      <c r="ML16" s="75"/>
      <c r="MM16" s="75"/>
      <c r="MN16" s="75"/>
      <c r="MO16" s="75"/>
      <c r="MP16" s="75"/>
      <c r="MQ16" s="75"/>
      <c r="MR16" s="75"/>
      <c r="MS16" s="75"/>
      <c r="MT16" s="75"/>
      <c r="MU16" s="75"/>
      <c r="MV16" s="75"/>
      <c r="MW16" s="75"/>
      <c r="MX16" s="75"/>
      <c r="MY16" s="75"/>
      <c r="MZ16" s="75"/>
      <c r="NA16" s="75"/>
      <c r="NB16" s="75"/>
      <c r="NC16" s="75"/>
      <c r="ND16" s="75"/>
      <c r="NE16" s="75"/>
      <c r="NF16" s="75"/>
      <c r="NG16" s="75"/>
      <c r="NH16" s="75"/>
      <c r="NI16" s="75"/>
      <c r="NJ16" s="75"/>
      <c r="NK16" s="75"/>
      <c r="NL16" s="75"/>
      <c r="NM16" s="75"/>
      <c r="NN16" s="75"/>
      <c r="NO16" s="75"/>
      <c r="NP16" s="75"/>
      <c r="NQ16" s="75"/>
      <c r="NR16" s="75"/>
    </row>
    <row r="17" spans="1:382">
      <c r="A17" s="32">
        <f>IF(ラインリスト!A9="","",ラインリスト!A9)</f>
        <v>7</v>
      </c>
      <c r="B17" s="32" t="str">
        <f>IF(ラインリスト!B9="","",ラインリスト!B9)</f>
        <v>テスト7</v>
      </c>
      <c r="C17" s="32">
        <f>IF(ラインリスト!C9="","",ラインリスト!C9)</f>
        <v>69</v>
      </c>
      <c r="D17" s="32" t="str">
        <f>IF(ラインリスト!E9="","",ラインリスト!E9)</f>
        <v>男</v>
      </c>
      <c r="E17" s="32" t="str">
        <f>IF(ラインリスト!F9="","",ラインリスト!F9)</f>
        <v/>
      </c>
      <c r="F17" s="29" t="str">
        <f>IF(ラインリスト!G9="","",ラインリスト!G9)</f>
        <v/>
      </c>
      <c r="G17" s="32" t="str">
        <f>IF(ラインリスト!H9="","",ラインリスト!H9)</f>
        <v/>
      </c>
      <c r="H17" s="33" t="str">
        <f>IF(ラインリスト!I9="","",ラインリスト!I9)</f>
        <v/>
      </c>
      <c r="I17" s="33">
        <f>IF(ラインリスト!J9="","",ラインリスト!J9)</f>
        <v>43934</v>
      </c>
      <c r="J17" s="33">
        <f>IF(ラインリスト!K9="","",ラインリスト!K9)</f>
        <v>43937</v>
      </c>
      <c r="K17" s="31">
        <f>IF(ラインリスト!L9="",J17,ラインリスト!L9)</f>
        <v>43937</v>
      </c>
      <c r="L17" s="74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75"/>
      <c r="CM17" s="75"/>
      <c r="CN17" s="75"/>
      <c r="CO17" s="75"/>
      <c r="CP17" s="75"/>
      <c r="CQ17" s="75"/>
      <c r="CR17" s="75"/>
      <c r="CS17" s="75"/>
      <c r="CT17" s="75"/>
      <c r="CU17" s="75"/>
      <c r="CV17" s="75"/>
      <c r="CW17" s="75"/>
      <c r="CX17" s="75"/>
      <c r="CY17" s="75"/>
      <c r="CZ17" s="75"/>
      <c r="DA17" s="75"/>
      <c r="DB17" s="75"/>
      <c r="DC17" s="75"/>
      <c r="DD17" s="75"/>
      <c r="DE17" s="75"/>
      <c r="DF17" s="75"/>
      <c r="DG17" s="75"/>
      <c r="DH17" s="75"/>
      <c r="DI17" s="75"/>
      <c r="DJ17" s="75"/>
      <c r="DK17" s="75"/>
      <c r="DL17" s="75"/>
      <c r="DM17" s="75"/>
      <c r="DN17" s="75"/>
      <c r="DO17" s="75"/>
      <c r="DP17" s="75"/>
      <c r="DQ17" s="75"/>
      <c r="DR17" s="75"/>
      <c r="DS17" s="75"/>
      <c r="DT17" s="75"/>
      <c r="DU17" s="75"/>
      <c r="DV17" s="75"/>
      <c r="DW17" s="75"/>
      <c r="DX17" s="75"/>
      <c r="DY17" s="75"/>
      <c r="DZ17" s="75"/>
      <c r="EA17" s="75"/>
      <c r="EB17" s="75"/>
      <c r="EC17" s="75"/>
      <c r="ED17" s="75"/>
      <c r="EE17" s="75"/>
      <c r="EF17" s="75"/>
      <c r="EG17" s="75"/>
      <c r="EH17" s="75"/>
      <c r="EI17" s="75"/>
      <c r="EJ17" s="75"/>
      <c r="EK17" s="75"/>
      <c r="EL17" s="75"/>
      <c r="EM17" s="75"/>
      <c r="EN17" s="75"/>
      <c r="EO17" s="75"/>
      <c r="EP17" s="75"/>
      <c r="EQ17" s="75"/>
      <c r="ER17" s="75"/>
      <c r="ES17" s="75"/>
      <c r="ET17" s="75"/>
      <c r="EU17" s="75"/>
      <c r="EV17" s="75"/>
      <c r="EW17" s="75"/>
      <c r="EX17" s="75"/>
      <c r="EY17" s="75"/>
      <c r="EZ17" s="75"/>
      <c r="FA17" s="75"/>
      <c r="FB17" s="75"/>
      <c r="FC17" s="75"/>
      <c r="FD17" s="75"/>
      <c r="FE17" s="75"/>
      <c r="FF17" s="75"/>
      <c r="FG17" s="75"/>
      <c r="FH17" s="75"/>
      <c r="FI17" s="75"/>
      <c r="FJ17" s="75"/>
      <c r="FK17" s="75"/>
      <c r="FL17" s="75"/>
      <c r="FM17" s="75"/>
      <c r="FN17" s="75"/>
      <c r="FO17" s="75"/>
      <c r="FP17" s="75"/>
      <c r="FQ17" s="75"/>
      <c r="FR17" s="75"/>
      <c r="FS17" s="75"/>
      <c r="FT17" s="75"/>
      <c r="FU17" s="75"/>
      <c r="FV17" s="7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75"/>
      <c r="GW17" s="75"/>
      <c r="GX17" s="75"/>
      <c r="GY17" s="75"/>
      <c r="GZ17" s="75"/>
      <c r="HA17" s="75"/>
      <c r="HB17" s="75"/>
      <c r="HC17" s="75"/>
      <c r="HD17" s="75"/>
      <c r="HE17" s="75"/>
      <c r="HF17" s="75"/>
      <c r="HG17" s="75"/>
      <c r="HH17" s="75"/>
      <c r="HI17" s="75"/>
      <c r="HJ17" s="75"/>
      <c r="HK17" s="75"/>
      <c r="HL17" s="75"/>
      <c r="HM17" s="75"/>
      <c r="HN17" s="75"/>
      <c r="HO17" s="75"/>
      <c r="HP17" s="75"/>
      <c r="HQ17" s="75"/>
      <c r="HR17" s="75"/>
      <c r="HS17" s="75"/>
      <c r="HT17" s="75"/>
      <c r="HU17" s="75"/>
      <c r="HV17" s="75"/>
      <c r="HW17" s="75"/>
      <c r="HX17" s="75"/>
      <c r="HY17" s="75"/>
      <c r="HZ17" s="75"/>
      <c r="IA17" s="75"/>
      <c r="IB17" s="75"/>
      <c r="IC17" s="75"/>
      <c r="ID17" s="75"/>
      <c r="IE17" s="75"/>
      <c r="IF17" s="75"/>
      <c r="IG17" s="75"/>
      <c r="IH17" s="75"/>
      <c r="II17" s="75"/>
      <c r="IJ17" s="75"/>
      <c r="IK17" s="75"/>
      <c r="IL17" s="75"/>
      <c r="IM17" s="75"/>
      <c r="IN17" s="75"/>
      <c r="IO17" s="75"/>
      <c r="IP17" s="75"/>
      <c r="IQ17" s="75"/>
      <c r="IR17" s="75"/>
      <c r="IS17" s="75"/>
      <c r="IT17" s="75"/>
      <c r="IU17" s="75"/>
      <c r="IV17" s="75"/>
      <c r="IW17" s="75"/>
      <c r="IX17" s="75"/>
      <c r="IY17" s="75"/>
      <c r="IZ17" s="75"/>
      <c r="JA17" s="75"/>
      <c r="JB17" s="75"/>
      <c r="JC17" s="75"/>
      <c r="JD17" s="75"/>
      <c r="JE17" s="75"/>
      <c r="JF17" s="75"/>
      <c r="JG17" s="75"/>
      <c r="JH17" s="75"/>
      <c r="JI17" s="75"/>
      <c r="JJ17" s="75"/>
      <c r="JK17" s="75"/>
      <c r="JL17" s="75"/>
      <c r="JM17" s="75"/>
      <c r="JN17" s="75"/>
      <c r="JO17" s="75"/>
      <c r="JP17" s="75"/>
      <c r="JQ17" s="75"/>
      <c r="JR17" s="75"/>
      <c r="JS17" s="75"/>
      <c r="JT17" s="75"/>
      <c r="JU17" s="75"/>
      <c r="JV17" s="75"/>
      <c r="JW17" s="75"/>
      <c r="JX17" s="75"/>
      <c r="JY17" s="75"/>
      <c r="JZ17" s="75"/>
      <c r="KA17" s="75"/>
      <c r="KB17" s="75"/>
      <c r="KC17" s="75"/>
      <c r="KD17" s="75"/>
      <c r="KE17" s="75"/>
      <c r="KF17" s="75"/>
      <c r="KG17" s="75"/>
      <c r="KH17" s="75"/>
      <c r="KI17" s="75"/>
      <c r="KJ17" s="75"/>
      <c r="KK17" s="75"/>
      <c r="KL17" s="75"/>
      <c r="KM17" s="75"/>
      <c r="KN17" s="75"/>
      <c r="KO17" s="75"/>
      <c r="KP17" s="75"/>
      <c r="KQ17" s="75"/>
      <c r="KR17" s="75"/>
      <c r="KS17" s="75"/>
      <c r="KT17" s="75"/>
      <c r="KU17" s="75"/>
      <c r="KV17" s="75"/>
      <c r="KW17" s="75"/>
      <c r="KX17" s="75"/>
      <c r="KY17" s="75"/>
      <c r="KZ17" s="75"/>
      <c r="LA17" s="75"/>
      <c r="LB17" s="75"/>
      <c r="LC17" s="75"/>
      <c r="LD17" s="75"/>
      <c r="LE17" s="75"/>
      <c r="LF17" s="75"/>
      <c r="LG17" s="75"/>
      <c r="LH17" s="75"/>
      <c r="LI17" s="75"/>
      <c r="LJ17" s="75"/>
      <c r="LK17" s="75"/>
      <c r="LL17" s="75"/>
      <c r="LM17" s="75"/>
      <c r="LN17" s="75"/>
      <c r="LO17" s="75"/>
      <c r="LP17" s="75"/>
      <c r="LQ17" s="75"/>
      <c r="LR17" s="75"/>
      <c r="LS17" s="75"/>
      <c r="LT17" s="75"/>
      <c r="LU17" s="75"/>
      <c r="LV17" s="75"/>
      <c r="LW17" s="75"/>
      <c r="LX17" s="75"/>
      <c r="LY17" s="75"/>
      <c r="LZ17" s="75"/>
      <c r="MA17" s="75"/>
      <c r="MB17" s="75"/>
      <c r="MC17" s="75"/>
      <c r="MD17" s="75"/>
      <c r="ME17" s="75"/>
      <c r="MF17" s="75"/>
      <c r="MG17" s="75"/>
      <c r="MH17" s="75"/>
      <c r="MI17" s="75"/>
      <c r="MJ17" s="75"/>
      <c r="MK17" s="75"/>
      <c r="ML17" s="75"/>
      <c r="MM17" s="75"/>
      <c r="MN17" s="75"/>
      <c r="MO17" s="75"/>
      <c r="MP17" s="75"/>
      <c r="MQ17" s="75"/>
      <c r="MR17" s="75"/>
      <c r="MS17" s="75"/>
      <c r="MT17" s="75"/>
      <c r="MU17" s="75"/>
      <c r="MV17" s="75"/>
      <c r="MW17" s="75"/>
      <c r="MX17" s="75"/>
      <c r="MY17" s="75"/>
      <c r="MZ17" s="75"/>
      <c r="NA17" s="75"/>
      <c r="NB17" s="75"/>
      <c r="NC17" s="75"/>
      <c r="ND17" s="75"/>
      <c r="NE17" s="75"/>
      <c r="NF17" s="75"/>
      <c r="NG17" s="75"/>
      <c r="NH17" s="75"/>
      <c r="NI17" s="75"/>
      <c r="NJ17" s="75"/>
      <c r="NK17" s="75"/>
      <c r="NL17" s="75"/>
      <c r="NM17" s="75"/>
      <c r="NN17" s="75"/>
      <c r="NO17" s="75"/>
      <c r="NP17" s="75"/>
      <c r="NQ17" s="75"/>
      <c r="NR17" s="75"/>
    </row>
    <row r="18" spans="1:382">
      <c r="A18" s="32">
        <f>IF(ラインリスト!A10="","",ラインリスト!A10)</f>
        <v>8</v>
      </c>
      <c r="B18" s="32" t="str">
        <f>IF(ラインリスト!B10="","",ラインリスト!B10)</f>
        <v>テスト8</v>
      </c>
      <c r="C18" s="32">
        <f>IF(ラインリスト!C10="","",ラインリスト!C10)</f>
        <v>71</v>
      </c>
      <c r="D18" s="32" t="str">
        <f>IF(ラインリスト!E10="","",ラインリスト!E10)</f>
        <v>男</v>
      </c>
      <c r="E18" s="32" t="str">
        <f>IF(ラインリスト!F10="","",ラインリスト!F10)</f>
        <v/>
      </c>
      <c r="F18" s="29" t="str">
        <f>IF(ラインリスト!G10="","",ラインリスト!G10)</f>
        <v/>
      </c>
      <c r="G18" s="32" t="str">
        <f>IF(ラインリスト!H10="","",ラインリスト!H10)</f>
        <v/>
      </c>
      <c r="H18" s="33" t="str">
        <f>IF(ラインリスト!I10="","",ラインリスト!I10)</f>
        <v/>
      </c>
      <c r="I18" s="33">
        <f>IF(ラインリスト!J10="","",ラインリスト!J10)</f>
        <v>43937</v>
      </c>
      <c r="J18" s="33">
        <f>IF(ラインリスト!K10="","",ラインリスト!K10)</f>
        <v>43942</v>
      </c>
      <c r="K18" s="31">
        <f>IF(ラインリスト!L10="",J18,ラインリスト!L10)</f>
        <v>43942</v>
      </c>
      <c r="L18" s="74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  <c r="CQ18" s="75"/>
      <c r="CR18" s="75"/>
      <c r="CS18" s="75"/>
      <c r="CT18" s="75"/>
      <c r="CU18" s="75"/>
      <c r="CV18" s="75"/>
      <c r="CW18" s="75"/>
      <c r="CX18" s="75"/>
      <c r="CY18" s="75"/>
      <c r="CZ18" s="75"/>
      <c r="DA18" s="75"/>
      <c r="DB18" s="75"/>
      <c r="DC18" s="75"/>
      <c r="DD18" s="75"/>
      <c r="DE18" s="75"/>
      <c r="DF18" s="75"/>
      <c r="DG18" s="75"/>
      <c r="DH18" s="75"/>
      <c r="DI18" s="75"/>
      <c r="DJ18" s="75"/>
      <c r="DK18" s="75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75"/>
      <c r="GW18" s="75"/>
      <c r="GX18" s="75"/>
      <c r="GY18" s="75"/>
      <c r="GZ18" s="75"/>
      <c r="HA18" s="75"/>
      <c r="HB18" s="75"/>
      <c r="HC18" s="75"/>
      <c r="HD18" s="75"/>
      <c r="HE18" s="75"/>
      <c r="HF18" s="75"/>
      <c r="HG18" s="75"/>
      <c r="HH18" s="75"/>
      <c r="HI18" s="75"/>
      <c r="HJ18" s="75"/>
      <c r="HK18" s="75"/>
      <c r="HL18" s="75"/>
      <c r="HM18" s="75"/>
      <c r="HN18" s="75"/>
      <c r="HO18" s="75"/>
      <c r="HP18" s="75"/>
      <c r="HQ18" s="75"/>
      <c r="HR18" s="75"/>
      <c r="HS18" s="75"/>
      <c r="HT18" s="75"/>
      <c r="HU18" s="75"/>
      <c r="HV18" s="75"/>
      <c r="HW18" s="75"/>
      <c r="HX18" s="75"/>
      <c r="HY18" s="75"/>
      <c r="HZ18" s="75"/>
      <c r="IA18" s="75"/>
      <c r="IB18" s="75"/>
      <c r="IC18" s="75"/>
      <c r="ID18" s="75"/>
      <c r="IE18" s="75"/>
      <c r="IF18" s="75"/>
      <c r="IG18" s="75"/>
      <c r="IH18" s="75"/>
      <c r="II18" s="75"/>
      <c r="IJ18" s="75"/>
      <c r="IK18" s="75"/>
      <c r="IL18" s="75"/>
      <c r="IM18" s="75"/>
      <c r="IN18" s="75"/>
      <c r="IO18" s="75"/>
      <c r="IP18" s="75"/>
      <c r="IQ18" s="75"/>
      <c r="IR18" s="75"/>
      <c r="IS18" s="75"/>
      <c r="IT18" s="75"/>
      <c r="IU18" s="75"/>
      <c r="IV18" s="75"/>
      <c r="IW18" s="75"/>
      <c r="IX18" s="75"/>
      <c r="IY18" s="75"/>
      <c r="IZ18" s="75"/>
      <c r="JA18" s="75"/>
      <c r="JB18" s="75"/>
      <c r="JC18" s="75"/>
      <c r="JD18" s="75"/>
      <c r="JE18" s="75"/>
      <c r="JF18" s="75"/>
      <c r="JG18" s="75"/>
      <c r="JH18" s="75"/>
      <c r="JI18" s="75"/>
      <c r="JJ18" s="75"/>
      <c r="JK18" s="75"/>
      <c r="JL18" s="75"/>
      <c r="JM18" s="75"/>
      <c r="JN18" s="75"/>
      <c r="JO18" s="75"/>
      <c r="JP18" s="75"/>
      <c r="JQ18" s="75"/>
      <c r="JR18" s="75"/>
      <c r="JS18" s="75"/>
      <c r="JT18" s="75"/>
      <c r="JU18" s="75"/>
      <c r="JV18" s="75"/>
      <c r="JW18" s="75"/>
      <c r="JX18" s="75"/>
      <c r="JY18" s="75"/>
      <c r="JZ18" s="75"/>
      <c r="KA18" s="75"/>
      <c r="KB18" s="75"/>
      <c r="KC18" s="75"/>
      <c r="KD18" s="75"/>
      <c r="KE18" s="75"/>
      <c r="KF18" s="75"/>
      <c r="KG18" s="75"/>
      <c r="KH18" s="75"/>
      <c r="KI18" s="75"/>
      <c r="KJ18" s="75"/>
      <c r="KK18" s="75"/>
      <c r="KL18" s="75"/>
      <c r="KM18" s="75"/>
      <c r="KN18" s="75"/>
      <c r="KO18" s="75"/>
      <c r="KP18" s="75"/>
      <c r="KQ18" s="75"/>
      <c r="KR18" s="75"/>
      <c r="KS18" s="75"/>
      <c r="KT18" s="75"/>
      <c r="KU18" s="75"/>
      <c r="KV18" s="75"/>
      <c r="KW18" s="75"/>
      <c r="KX18" s="75"/>
      <c r="KY18" s="75"/>
      <c r="KZ18" s="75"/>
      <c r="LA18" s="75"/>
      <c r="LB18" s="75"/>
      <c r="LC18" s="75"/>
      <c r="LD18" s="75"/>
      <c r="LE18" s="75"/>
      <c r="LF18" s="75"/>
      <c r="LG18" s="75"/>
      <c r="LH18" s="75"/>
      <c r="LI18" s="75"/>
      <c r="LJ18" s="75"/>
      <c r="LK18" s="75"/>
      <c r="LL18" s="75"/>
      <c r="LM18" s="75"/>
      <c r="LN18" s="75"/>
      <c r="LO18" s="75"/>
      <c r="LP18" s="75"/>
      <c r="LQ18" s="75"/>
      <c r="LR18" s="75"/>
      <c r="LS18" s="75"/>
      <c r="LT18" s="75"/>
      <c r="LU18" s="75"/>
      <c r="LV18" s="75"/>
      <c r="LW18" s="75"/>
      <c r="LX18" s="75"/>
      <c r="LY18" s="75"/>
      <c r="LZ18" s="75"/>
      <c r="MA18" s="75"/>
      <c r="MB18" s="75"/>
      <c r="MC18" s="75"/>
      <c r="MD18" s="75"/>
      <c r="ME18" s="75"/>
      <c r="MF18" s="75"/>
      <c r="MG18" s="75"/>
      <c r="MH18" s="75"/>
      <c r="MI18" s="75"/>
      <c r="MJ18" s="75"/>
      <c r="MK18" s="75"/>
      <c r="ML18" s="75"/>
      <c r="MM18" s="75"/>
      <c r="MN18" s="75"/>
      <c r="MO18" s="75"/>
      <c r="MP18" s="75"/>
      <c r="MQ18" s="75"/>
      <c r="MR18" s="75"/>
      <c r="MS18" s="75"/>
      <c r="MT18" s="75"/>
      <c r="MU18" s="75"/>
      <c r="MV18" s="75"/>
      <c r="MW18" s="75"/>
      <c r="MX18" s="75"/>
      <c r="MY18" s="75"/>
      <c r="MZ18" s="75"/>
      <c r="NA18" s="75"/>
      <c r="NB18" s="75"/>
      <c r="NC18" s="75"/>
      <c r="ND18" s="75"/>
      <c r="NE18" s="75"/>
      <c r="NF18" s="75"/>
      <c r="NG18" s="75"/>
      <c r="NH18" s="75"/>
      <c r="NI18" s="75"/>
      <c r="NJ18" s="75"/>
      <c r="NK18" s="75"/>
      <c r="NL18" s="75"/>
      <c r="NM18" s="75"/>
      <c r="NN18" s="75"/>
      <c r="NO18" s="75"/>
      <c r="NP18" s="75"/>
      <c r="NQ18" s="75"/>
      <c r="NR18" s="75"/>
    </row>
    <row r="19" spans="1:382">
      <c r="A19" s="32">
        <f>IF(ラインリスト!A11="","",ラインリスト!A11)</f>
        <v>9</v>
      </c>
      <c r="B19" s="32" t="str">
        <f>IF(ラインリスト!B11="","",ラインリスト!B11)</f>
        <v>テスト9</v>
      </c>
      <c r="C19" s="32">
        <f>IF(ラインリスト!C11="","",ラインリスト!C11)</f>
        <v>67</v>
      </c>
      <c r="D19" s="32" t="str">
        <f>IF(ラインリスト!E11="","",ラインリスト!E11)</f>
        <v>女</v>
      </c>
      <c r="E19" s="32" t="str">
        <f>IF(ラインリスト!F11="","",ラインリスト!F11)</f>
        <v/>
      </c>
      <c r="F19" s="29" t="str">
        <f>IF(ラインリスト!G11="","",ラインリスト!G11)</f>
        <v/>
      </c>
      <c r="G19" s="32" t="str">
        <f>IF(ラインリスト!H11="","",ラインリスト!H11)</f>
        <v/>
      </c>
      <c r="H19" s="33" t="str">
        <f>IF(ラインリスト!I11="","",ラインリスト!I11)</f>
        <v/>
      </c>
      <c r="I19" s="33" t="str">
        <f>IF(ラインリスト!J11="","",ラインリスト!J11)</f>
        <v>無症状</v>
      </c>
      <c r="J19" s="33">
        <f>IF(ラインリスト!K11="","",ラインリスト!K11)</f>
        <v>43945</v>
      </c>
      <c r="K19" s="31">
        <f>IF(ラインリスト!L11="",J19,ラインリスト!L11)</f>
        <v>43945</v>
      </c>
      <c r="L19" s="74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75"/>
      <c r="GW19" s="75"/>
      <c r="GX19" s="75"/>
      <c r="GY19" s="75"/>
      <c r="GZ19" s="75"/>
      <c r="HA19" s="75"/>
      <c r="HB19" s="75"/>
      <c r="HC19" s="75"/>
      <c r="HD19" s="75"/>
      <c r="HE19" s="75"/>
      <c r="HF19" s="75"/>
      <c r="HG19" s="75"/>
      <c r="HH19" s="75"/>
      <c r="HI19" s="75"/>
      <c r="HJ19" s="75"/>
      <c r="HK19" s="75"/>
      <c r="HL19" s="75"/>
      <c r="HM19" s="75"/>
      <c r="HN19" s="75"/>
      <c r="HO19" s="75"/>
      <c r="HP19" s="75"/>
      <c r="HQ19" s="75"/>
      <c r="HR19" s="75"/>
      <c r="HS19" s="75"/>
      <c r="HT19" s="75"/>
      <c r="HU19" s="75"/>
      <c r="HV19" s="75"/>
      <c r="HW19" s="75"/>
      <c r="HX19" s="75"/>
      <c r="HY19" s="75"/>
      <c r="HZ19" s="75"/>
      <c r="IA19" s="75"/>
      <c r="IB19" s="75"/>
      <c r="IC19" s="75"/>
      <c r="ID19" s="75"/>
      <c r="IE19" s="75"/>
      <c r="IF19" s="75"/>
      <c r="IG19" s="75"/>
      <c r="IH19" s="75"/>
      <c r="II19" s="75"/>
      <c r="IJ19" s="75"/>
      <c r="IK19" s="75"/>
      <c r="IL19" s="75"/>
      <c r="IM19" s="75"/>
      <c r="IN19" s="75"/>
      <c r="IO19" s="75"/>
      <c r="IP19" s="75"/>
      <c r="IQ19" s="75"/>
      <c r="IR19" s="75"/>
      <c r="IS19" s="75"/>
      <c r="IT19" s="75"/>
      <c r="IU19" s="75"/>
      <c r="IV19" s="75"/>
      <c r="IW19" s="75"/>
      <c r="IX19" s="75"/>
      <c r="IY19" s="75"/>
      <c r="IZ19" s="75"/>
      <c r="JA19" s="75"/>
      <c r="JB19" s="75"/>
      <c r="JC19" s="75"/>
      <c r="JD19" s="75"/>
      <c r="JE19" s="75"/>
      <c r="JF19" s="75"/>
      <c r="JG19" s="75"/>
      <c r="JH19" s="75"/>
      <c r="JI19" s="75"/>
      <c r="JJ19" s="75"/>
      <c r="JK19" s="75"/>
      <c r="JL19" s="75"/>
      <c r="JM19" s="75"/>
      <c r="JN19" s="75"/>
      <c r="JO19" s="75"/>
      <c r="JP19" s="75"/>
      <c r="JQ19" s="75"/>
      <c r="JR19" s="75"/>
      <c r="JS19" s="75"/>
      <c r="JT19" s="75"/>
      <c r="JU19" s="75"/>
      <c r="JV19" s="75"/>
      <c r="JW19" s="75"/>
      <c r="JX19" s="75"/>
      <c r="JY19" s="75"/>
      <c r="JZ19" s="75"/>
      <c r="KA19" s="75"/>
      <c r="KB19" s="75"/>
      <c r="KC19" s="75"/>
      <c r="KD19" s="75"/>
      <c r="KE19" s="75"/>
      <c r="KF19" s="75"/>
      <c r="KG19" s="75"/>
      <c r="KH19" s="75"/>
      <c r="KI19" s="75"/>
      <c r="KJ19" s="75"/>
      <c r="KK19" s="75"/>
      <c r="KL19" s="75"/>
      <c r="KM19" s="75"/>
      <c r="KN19" s="75"/>
      <c r="KO19" s="75"/>
      <c r="KP19" s="75"/>
      <c r="KQ19" s="75"/>
      <c r="KR19" s="75"/>
      <c r="KS19" s="75"/>
      <c r="KT19" s="75"/>
      <c r="KU19" s="75"/>
      <c r="KV19" s="75"/>
      <c r="KW19" s="75"/>
      <c r="KX19" s="75"/>
      <c r="KY19" s="75"/>
      <c r="KZ19" s="75"/>
      <c r="LA19" s="75"/>
      <c r="LB19" s="75"/>
      <c r="LC19" s="75"/>
      <c r="LD19" s="75"/>
      <c r="LE19" s="75"/>
      <c r="LF19" s="75"/>
      <c r="LG19" s="75"/>
      <c r="LH19" s="75"/>
      <c r="LI19" s="75"/>
      <c r="LJ19" s="75"/>
      <c r="LK19" s="75"/>
      <c r="LL19" s="75"/>
      <c r="LM19" s="75"/>
      <c r="LN19" s="75"/>
      <c r="LO19" s="75"/>
      <c r="LP19" s="75"/>
      <c r="LQ19" s="75"/>
      <c r="LR19" s="75"/>
      <c r="LS19" s="75"/>
      <c r="LT19" s="75"/>
      <c r="LU19" s="75"/>
      <c r="LV19" s="75"/>
      <c r="LW19" s="75"/>
      <c r="LX19" s="75"/>
      <c r="LY19" s="75"/>
      <c r="LZ19" s="75"/>
      <c r="MA19" s="75"/>
      <c r="MB19" s="75"/>
      <c r="MC19" s="75"/>
      <c r="MD19" s="75"/>
      <c r="ME19" s="75"/>
      <c r="MF19" s="75"/>
      <c r="MG19" s="75"/>
      <c r="MH19" s="75"/>
      <c r="MI19" s="75"/>
      <c r="MJ19" s="75"/>
      <c r="MK19" s="75"/>
      <c r="ML19" s="75"/>
      <c r="MM19" s="75"/>
      <c r="MN19" s="75"/>
      <c r="MO19" s="75"/>
      <c r="MP19" s="75"/>
      <c r="MQ19" s="75"/>
      <c r="MR19" s="75"/>
      <c r="MS19" s="75"/>
      <c r="MT19" s="75"/>
      <c r="MU19" s="75"/>
      <c r="MV19" s="75"/>
      <c r="MW19" s="75"/>
      <c r="MX19" s="75"/>
      <c r="MY19" s="75"/>
      <c r="MZ19" s="75"/>
      <c r="NA19" s="75"/>
      <c r="NB19" s="75"/>
      <c r="NC19" s="75"/>
      <c r="ND19" s="75"/>
      <c r="NE19" s="75"/>
      <c r="NF19" s="75"/>
      <c r="NG19" s="75"/>
      <c r="NH19" s="75"/>
      <c r="NI19" s="75"/>
      <c r="NJ19" s="75"/>
      <c r="NK19" s="75"/>
      <c r="NL19" s="75"/>
      <c r="NM19" s="75"/>
      <c r="NN19" s="75"/>
      <c r="NO19" s="75"/>
      <c r="NP19" s="75"/>
      <c r="NQ19" s="75"/>
      <c r="NR19" s="75"/>
    </row>
    <row r="20" spans="1:382">
      <c r="A20" s="32">
        <f>IF(ラインリスト!A12="","",ラインリスト!A12)</f>
        <v>10</v>
      </c>
      <c r="B20" s="32" t="str">
        <f>IF(ラインリスト!B12="","",ラインリスト!B12)</f>
        <v>テスト10</v>
      </c>
      <c r="C20" s="32">
        <f>IF(ラインリスト!C12="","",ラインリスト!C12)</f>
        <v>59</v>
      </c>
      <c r="D20" s="32" t="str">
        <f>IF(ラインリスト!E12="","",ラインリスト!E12)</f>
        <v>男</v>
      </c>
      <c r="E20" s="32" t="str">
        <f>IF(ラインリスト!F12="","",ラインリスト!F12)</f>
        <v>医師</v>
      </c>
      <c r="F20" s="29" t="str">
        <f>IF(ラインリスト!G12="","",ラインリスト!G12)</f>
        <v/>
      </c>
      <c r="G20" s="32" t="str">
        <f>IF(ラインリスト!H12="","",ラインリスト!H12)</f>
        <v>Z病院</v>
      </c>
      <c r="H20" s="33" t="str">
        <f>IF(ラインリスト!I12="","",ラインリスト!I12)</f>
        <v/>
      </c>
      <c r="I20" s="33">
        <f>IF(ラインリスト!J12="","",ラインリスト!J12)</f>
        <v>43932</v>
      </c>
      <c r="J20" s="33">
        <f>IF(ラインリスト!K12="","",ラインリスト!K12)</f>
        <v>43951</v>
      </c>
      <c r="K20" s="31">
        <f>IF(ラインリスト!L12="",J20,ラインリスト!L12)</f>
        <v>43951</v>
      </c>
      <c r="L20" s="74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  <c r="FK20" s="75"/>
      <c r="FL20" s="75"/>
      <c r="FM20" s="75"/>
      <c r="FN20" s="75"/>
      <c r="FO20" s="75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5"/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/>
      <c r="GR20" s="75"/>
      <c r="GS20" s="75"/>
      <c r="GT20" s="75"/>
      <c r="GU20" s="75"/>
      <c r="GV20" s="75"/>
      <c r="GW20" s="75"/>
      <c r="GX20" s="75"/>
      <c r="GY20" s="75"/>
      <c r="GZ20" s="75"/>
      <c r="HA20" s="75"/>
      <c r="HB20" s="75"/>
      <c r="HC20" s="75"/>
      <c r="HD20" s="75"/>
      <c r="HE20" s="75"/>
      <c r="HF20" s="75"/>
      <c r="HG20" s="75"/>
      <c r="HH20" s="75"/>
      <c r="HI20" s="75"/>
      <c r="HJ20" s="75"/>
      <c r="HK20" s="75"/>
      <c r="HL20" s="75"/>
      <c r="HM20" s="75"/>
      <c r="HN20" s="75"/>
      <c r="HO20" s="75"/>
      <c r="HP20" s="75"/>
      <c r="HQ20" s="75"/>
      <c r="HR20" s="75"/>
      <c r="HS20" s="75"/>
      <c r="HT20" s="75"/>
      <c r="HU20" s="75"/>
      <c r="HV20" s="75"/>
      <c r="HW20" s="75"/>
      <c r="HX20" s="75"/>
      <c r="HY20" s="75"/>
      <c r="HZ20" s="75"/>
      <c r="IA20" s="75"/>
      <c r="IB20" s="75"/>
      <c r="IC20" s="75"/>
      <c r="ID20" s="75"/>
      <c r="IE20" s="75"/>
      <c r="IF20" s="75"/>
      <c r="IG20" s="75"/>
      <c r="IH20" s="75"/>
      <c r="II20" s="75"/>
      <c r="IJ20" s="75"/>
      <c r="IK20" s="75"/>
      <c r="IL20" s="75"/>
      <c r="IM20" s="75"/>
      <c r="IN20" s="75"/>
      <c r="IO20" s="75"/>
      <c r="IP20" s="75"/>
      <c r="IQ20" s="75"/>
      <c r="IR20" s="75"/>
      <c r="IS20" s="75"/>
      <c r="IT20" s="75"/>
      <c r="IU20" s="75"/>
      <c r="IV20" s="75"/>
      <c r="IW20" s="75"/>
      <c r="IX20" s="75"/>
      <c r="IY20" s="75"/>
      <c r="IZ20" s="75"/>
      <c r="JA20" s="75"/>
      <c r="JB20" s="75"/>
      <c r="JC20" s="75"/>
      <c r="JD20" s="75"/>
      <c r="JE20" s="75"/>
      <c r="JF20" s="75"/>
      <c r="JG20" s="75"/>
      <c r="JH20" s="75"/>
      <c r="JI20" s="75"/>
      <c r="JJ20" s="75"/>
      <c r="JK20" s="75"/>
      <c r="JL20" s="75"/>
      <c r="JM20" s="75"/>
      <c r="JN20" s="75"/>
      <c r="JO20" s="75"/>
      <c r="JP20" s="75"/>
      <c r="JQ20" s="75"/>
      <c r="JR20" s="75"/>
      <c r="JS20" s="75"/>
      <c r="JT20" s="75"/>
      <c r="JU20" s="75"/>
      <c r="JV20" s="75"/>
      <c r="JW20" s="75"/>
      <c r="JX20" s="75"/>
      <c r="JY20" s="75"/>
      <c r="JZ20" s="75"/>
      <c r="KA20" s="75"/>
      <c r="KB20" s="75"/>
      <c r="KC20" s="75"/>
      <c r="KD20" s="75"/>
      <c r="KE20" s="75"/>
      <c r="KF20" s="75"/>
      <c r="KG20" s="75"/>
      <c r="KH20" s="75"/>
      <c r="KI20" s="75"/>
      <c r="KJ20" s="75"/>
      <c r="KK20" s="75"/>
      <c r="KL20" s="75"/>
      <c r="KM20" s="75"/>
      <c r="KN20" s="75"/>
      <c r="KO20" s="75"/>
      <c r="KP20" s="75"/>
      <c r="KQ20" s="75"/>
      <c r="KR20" s="75"/>
      <c r="KS20" s="75"/>
      <c r="KT20" s="75"/>
      <c r="KU20" s="75"/>
      <c r="KV20" s="75"/>
      <c r="KW20" s="75"/>
      <c r="KX20" s="75"/>
      <c r="KY20" s="75"/>
      <c r="KZ20" s="75"/>
      <c r="LA20" s="75"/>
      <c r="LB20" s="75"/>
      <c r="LC20" s="75"/>
      <c r="LD20" s="75"/>
      <c r="LE20" s="75"/>
      <c r="LF20" s="75"/>
      <c r="LG20" s="75"/>
      <c r="LH20" s="75"/>
      <c r="LI20" s="75"/>
      <c r="LJ20" s="75"/>
      <c r="LK20" s="75"/>
      <c r="LL20" s="75"/>
      <c r="LM20" s="75"/>
      <c r="LN20" s="75"/>
      <c r="LO20" s="75"/>
      <c r="LP20" s="75"/>
      <c r="LQ20" s="75"/>
      <c r="LR20" s="75"/>
      <c r="LS20" s="75"/>
      <c r="LT20" s="75"/>
      <c r="LU20" s="75"/>
      <c r="LV20" s="75"/>
      <c r="LW20" s="75"/>
      <c r="LX20" s="75"/>
      <c r="LY20" s="75"/>
      <c r="LZ20" s="75"/>
      <c r="MA20" s="75"/>
      <c r="MB20" s="75"/>
      <c r="MC20" s="75"/>
      <c r="MD20" s="75"/>
      <c r="ME20" s="75"/>
      <c r="MF20" s="75"/>
      <c r="MG20" s="75"/>
      <c r="MH20" s="75"/>
      <c r="MI20" s="75"/>
      <c r="MJ20" s="75"/>
      <c r="MK20" s="75"/>
      <c r="ML20" s="75"/>
      <c r="MM20" s="75"/>
      <c r="MN20" s="75"/>
      <c r="MO20" s="75"/>
      <c r="MP20" s="75"/>
      <c r="MQ20" s="75"/>
      <c r="MR20" s="75"/>
      <c r="MS20" s="75"/>
      <c r="MT20" s="75"/>
      <c r="MU20" s="75"/>
      <c r="MV20" s="75"/>
      <c r="MW20" s="75"/>
      <c r="MX20" s="75"/>
      <c r="MY20" s="75"/>
      <c r="MZ20" s="75"/>
      <c r="NA20" s="75"/>
      <c r="NB20" s="75"/>
      <c r="NC20" s="75"/>
      <c r="ND20" s="75"/>
      <c r="NE20" s="75"/>
      <c r="NF20" s="75"/>
      <c r="NG20" s="75"/>
      <c r="NH20" s="75"/>
      <c r="NI20" s="75"/>
      <c r="NJ20" s="75"/>
      <c r="NK20" s="75"/>
      <c r="NL20" s="75"/>
      <c r="NM20" s="75"/>
      <c r="NN20" s="75"/>
      <c r="NO20" s="75"/>
      <c r="NP20" s="75"/>
      <c r="NQ20" s="75"/>
      <c r="NR20" s="75"/>
    </row>
    <row r="21" spans="1:382">
      <c r="A21" s="32">
        <f>IF(ラインリスト!A13="","",ラインリスト!A13)</f>
        <v>11</v>
      </c>
      <c r="B21" s="32" t="str">
        <f>IF(ラインリスト!B13="","",ラインリスト!B13)</f>
        <v>テスト11</v>
      </c>
      <c r="C21" s="32">
        <f>IF(ラインリスト!C13="","",ラインリスト!C13)</f>
        <v>34</v>
      </c>
      <c r="D21" s="32" t="str">
        <f>IF(ラインリスト!E13="","",ラインリスト!E13)</f>
        <v>男</v>
      </c>
      <c r="E21" s="32" t="str">
        <f>IF(ラインリスト!F13="","",ラインリスト!F13)</f>
        <v/>
      </c>
      <c r="F21" s="29" t="str">
        <f>IF(ラインリスト!G13="","",ラインリスト!G13)</f>
        <v/>
      </c>
      <c r="G21" s="32" t="str">
        <f>IF(ラインリスト!H13="","",ラインリスト!H13)</f>
        <v/>
      </c>
      <c r="H21" s="33" t="str">
        <f>IF(ラインリスト!I13="","",ラインリスト!I13)</f>
        <v/>
      </c>
      <c r="I21" s="33" t="str">
        <f>IF(ラインリスト!J13="","",ラインリスト!J13)</f>
        <v>不明</v>
      </c>
      <c r="J21" s="33" t="str">
        <f>IF(ラインリスト!K13="","",ラインリスト!K13)</f>
        <v/>
      </c>
      <c r="K21" s="31" t="str">
        <f>IF(ラインリスト!L13="",J21,ラインリスト!L13)</f>
        <v/>
      </c>
      <c r="L21" s="74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75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5"/>
      <c r="DC21" s="75"/>
      <c r="DD21" s="75"/>
      <c r="DE21" s="75"/>
      <c r="DF21" s="75"/>
      <c r="DG21" s="75"/>
      <c r="DH21" s="75"/>
      <c r="DI21" s="75"/>
      <c r="DJ21" s="75"/>
      <c r="DK21" s="75"/>
      <c r="DL21" s="75"/>
      <c r="DM21" s="75"/>
      <c r="DN21" s="75"/>
      <c r="DO21" s="75"/>
      <c r="DP21" s="75"/>
      <c r="DQ21" s="75"/>
      <c r="DR21" s="75"/>
      <c r="DS21" s="75"/>
      <c r="DT21" s="75"/>
      <c r="DU21" s="75"/>
      <c r="DV21" s="75"/>
      <c r="DW21" s="75"/>
      <c r="DX21" s="75"/>
      <c r="DY21" s="75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75"/>
      <c r="FM21" s="75"/>
      <c r="FN21" s="75"/>
      <c r="FO21" s="75"/>
      <c r="FP21" s="75"/>
      <c r="FQ21" s="75"/>
      <c r="FR21" s="75"/>
      <c r="FS21" s="75"/>
      <c r="FT21" s="75"/>
      <c r="FU21" s="75"/>
      <c r="FV21" s="75"/>
      <c r="FW21" s="75"/>
      <c r="FX21" s="75"/>
      <c r="FY21" s="75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75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75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  <c r="IL21" s="75"/>
      <c r="IM21" s="75"/>
      <c r="IN21" s="75"/>
      <c r="IO21" s="75"/>
      <c r="IP21" s="75"/>
      <c r="IQ21" s="75"/>
      <c r="IR21" s="75"/>
      <c r="IS21" s="75"/>
      <c r="IT21" s="75"/>
      <c r="IU21" s="75"/>
      <c r="IV21" s="75"/>
      <c r="IW21" s="75"/>
      <c r="IX21" s="75"/>
      <c r="IY21" s="75"/>
      <c r="IZ21" s="75"/>
      <c r="JA21" s="75"/>
      <c r="JB21" s="75"/>
      <c r="JC21" s="75"/>
      <c r="JD21" s="75"/>
      <c r="JE21" s="75"/>
      <c r="JF21" s="75"/>
      <c r="JG21" s="75"/>
      <c r="JH21" s="75"/>
      <c r="JI21" s="75"/>
      <c r="JJ21" s="75"/>
      <c r="JK21" s="75"/>
      <c r="JL21" s="75"/>
      <c r="JM21" s="75"/>
      <c r="JN21" s="75"/>
      <c r="JO21" s="75"/>
      <c r="JP21" s="75"/>
      <c r="JQ21" s="75"/>
      <c r="JR21" s="75"/>
      <c r="JS21" s="75"/>
      <c r="JT21" s="75"/>
      <c r="JU21" s="75"/>
      <c r="JV21" s="75"/>
      <c r="JW21" s="75"/>
      <c r="JX21" s="75"/>
      <c r="JY21" s="75"/>
      <c r="JZ21" s="75"/>
      <c r="KA21" s="75"/>
      <c r="KB21" s="75"/>
      <c r="KC21" s="75"/>
      <c r="KD21" s="75"/>
      <c r="KE21" s="75"/>
      <c r="KF21" s="75"/>
      <c r="KG21" s="75"/>
      <c r="KH21" s="75"/>
      <c r="KI21" s="75"/>
      <c r="KJ21" s="75"/>
      <c r="KK21" s="75"/>
      <c r="KL21" s="75"/>
      <c r="KM21" s="75"/>
      <c r="KN21" s="75"/>
      <c r="KO21" s="75"/>
      <c r="KP21" s="75"/>
      <c r="KQ21" s="75"/>
      <c r="KR21" s="75"/>
      <c r="KS21" s="75"/>
      <c r="KT21" s="75"/>
      <c r="KU21" s="75"/>
      <c r="KV21" s="75"/>
      <c r="KW21" s="75"/>
      <c r="KX21" s="75"/>
      <c r="KY21" s="75"/>
      <c r="KZ21" s="75"/>
      <c r="LA21" s="75"/>
      <c r="LB21" s="75"/>
      <c r="LC21" s="75"/>
      <c r="LD21" s="75"/>
      <c r="LE21" s="75"/>
      <c r="LF21" s="75"/>
      <c r="LG21" s="75"/>
      <c r="LH21" s="75"/>
      <c r="LI21" s="75"/>
      <c r="LJ21" s="75"/>
      <c r="LK21" s="75"/>
      <c r="LL21" s="75"/>
      <c r="LM21" s="75"/>
      <c r="LN21" s="75"/>
      <c r="LO21" s="75"/>
      <c r="LP21" s="75"/>
      <c r="LQ21" s="75"/>
      <c r="LR21" s="75"/>
      <c r="LS21" s="75"/>
      <c r="LT21" s="75"/>
      <c r="LU21" s="75"/>
      <c r="LV21" s="75"/>
      <c r="LW21" s="75"/>
      <c r="LX21" s="75"/>
      <c r="LY21" s="75"/>
      <c r="LZ21" s="75"/>
      <c r="MA21" s="75"/>
      <c r="MB21" s="75"/>
      <c r="MC21" s="75"/>
      <c r="MD21" s="75"/>
      <c r="ME21" s="75"/>
      <c r="MF21" s="75"/>
      <c r="MG21" s="75"/>
      <c r="MH21" s="75"/>
      <c r="MI21" s="75"/>
      <c r="MJ21" s="75"/>
      <c r="MK21" s="75"/>
      <c r="ML21" s="75"/>
      <c r="MM21" s="75"/>
      <c r="MN21" s="75"/>
      <c r="MO21" s="75"/>
      <c r="MP21" s="75"/>
      <c r="MQ21" s="75"/>
      <c r="MR21" s="75"/>
      <c r="MS21" s="75"/>
      <c r="MT21" s="75"/>
      <c r="MU21" s="75"/>
      <c r="MV21" s="75"/>
      <c r="MW21" s="75"/>
      <c r="MX21" s="75"/>
      <c r="MY21" s="75"/>
      <c r="MZ21" s="75"/>
      <c r="NA21" s="75"/>
      <c r="NB21" s="75"/>
      <c r="NC21" s="75"/>
      <c r="ND21" s="75"/>
      <c r="NE21" s="75"/>
      <c r="NF21" s="75"/>
      <c r="NG21" s="75"/>
      <c r="NH21" s="75"/>
      <c r="NI21" s="75"/>
      <c r="NJ21" s="75"/>
      <c r="NK21" s="75"/>
      <c r="NL21" s="75"/>
      <c r="NM21" s="75"/>
      <c r="NN21" s="75"/>
      <c r="NO21" s="75"/>
      <c r="NP21" s="75"/>
      <c r="NQ21" s="75"/>
      <c r="NR21" s="75"/>
    </row>
    <row r="22" spans="1:382">
      <c r="A22" s="32">
        <f>IF(ラインリスト!A14="","",ラインリスト!A14)</f>
        <v>12</v>
      </c>
      <c r="B22" s="32" t="str">
        <f>IF(ラインリスト!B14="","",ラインリスト!B14)</f>
        <v>テスト12</v>
      </c>
      <c r="C22" s="32">
        <f>IF(ラインリスト!C14="","",ラインリスト!C14)</f>
        <v>25</v>
      </c>
      <c r="D22" s="32" t="str">
        <f>IF(ラインリスト!E14="","",ラインリスト!E14)</f>
        <v>女</v>
      </c>
      <c r="E22" s="32" t="str">
        <f>IF(ラインリスト!F14="","",ラインリスト!F14)</f>
        <v>歯科医師</v>
      </c>
      <c r="F22" s="29" t="str">
        <f>IF(ラインリスト!G14="","",ラインリスト!G14)</f>
        <v/>
      </c>
      <c r="G22" s="32" t="str">
        <f>IF(ラインリスト!H14="","",ラインリスト!H14)</f>
        <v/>
      </c>
      <c r="H22" s="33" t="str">
        <f>IF(ラインリスト!I14="","",ラインリスト!I14)</f>
        <v/>
      </c>
      <c r="I22" s="33">
        <f>IF(ラインリスト!J14="","",ラインリスト!J14)</f>
        <v>43968</v>
      </c>
      <c r="J22" s="33">
        <f>IF(ラインリスト!K14="","",ラインリスト!K14)</f>
        <v>43973</v>
      </c>
      <c r="K22" s="31">
        <f>IF(ラインリスト!L14="",J22,ラインリスト!L14)</f>
        <v>43973</v>
      </c>
      <c r="L22" s="74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  <c r="DP22" s="75"/>
      <c r="DQ22" s="75"/>
      <c r="DR22" s="75"/>
      <c r="DS22" s="75"/>
      <c r="DT22" s="75"/>
      <c r="DU22" s="75"/>
      <c r="DV22" s="75"/>
      <c r="DW22" s="75"/>
      <c r="DX22" s="75"/>
      <c r="DY22" s="75"/>
      <c r="DZ22" s="75"/>
      <c r="EA22" s="75"/>
      <c r="EB22" s="75"/>
      <c r="EC22" s="75"/>
      <c r="ED22" s="75"/>
      <c r="EE22" s="75"/>
      <c r="EF22" s="75"/>
      <c r="EG22" s="75"/>
      <c r="EH22" s="75"/>
      <c r="EI22" s="75"/>
      <c r="EJ22" s="75"/>
      <c r="EK22" s="75"/>
      <c r="EL22" s="75"/>
      <c r="EM22" s="75"/>
      <c r="EN22" s="75"/>
      <c r="EO22" s="75"/>
      <c r="EP22" s="75"/>
      <c r="EQ22" s="75"/>
      <c r="ER22" s="75"/>
      <c r="ES22" s="75"/>
      <c r="ET22" s="75"/>
      <c r="EU22" s="75"/>
      <c r="EV22" s="75"/>
      <c r="EW22" s="75"/>
      <c r="EX22" s="75"/>
      <c r="EY22" s="75"/>
      <c r="EZ22" s="75"/>
      <c r="FA22" s="75"/>
      <c r="FB22" s="75"/>
      <c r="FC22" s="75"/>
      <c r="FD22" s="75"/>
      <c r="FE22" s="75"/>
      <c r="FF22" s="75"/>
      <c r="FG22" s="75"/>
      <c r="FH22" s="75"/>
      <c r="FI22" s="75"/>
      <c r="FJ22" s="75"/>
      <c r="FK22" s="75"/>
      <c r="FL22" s="75"/>
      <c r="FM22" s="75"/>
      <c r="FN22" s="75"/>
      <c r="FO22" s="75"/>
      <c r="FP22" s="75"/>
      <c r="FQ22" s="75"/>
      <c r="FR22" s="75"/>
      <c r="FS22" s="75"/>
      <c r="FT22" s="75"/>
      <c r="FU22" s="75"/>
      <c r="FV22" s="75"/>
      <c r="FW22" s="75"/>
      <c r="FX22" s="75"/>
      <c r="FY22" s="75"/>
      <c r="FZ22" s="75"/>
      <c r="GA22" s="75"/>
      <c r="GB22" s="75"/>
      <c r="GC22" s="75"/>
      <c r="GD22" s="75"/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/>
      <c r="GR22" s="75"/>
      <c r="GS22" s="75"/>
      <c r="GT22" s="75"/>
      <c r="GU22" s="75"/>
      <c r="GV22" s="75"/>
      <c r="GW22" s="75"/>
      <c r="GX22" s="75"/>
      <c r="GY22" s="75"/>
      <c r="GZ22" s="75"/>
      <c r="HA22" s="75"/>
      <c r="HB22" s="75"/>
      <c r="HC22" s="75"/>
      <c r="HD22" s="75"/>
      <c r="HE22" s="75"/>
      <c r="HF22" s="75"/>
      <c r="HG22" s="75"/>
      <c r="HH22" s="75"/>
      <c r="HI22" s="75"/>
      <c r="HJ22" s="75"/>
      <c r="HK22" s="75"/>
      <c r="HL22" s="75"/>
      <c r="HM22" s="75"/>
      <c r="HN22" s="75"/>
      <c r="HO22" s="75"/>
      <c r="HP22" s="75"/>
      <c r="HQ22" s="75"/>
      <c r="HR22" s="75"/>
      <c r="HS22" s="75"/>
      <c r="HT22" s="75"/>
      <c r="HU22" s="75"/>
      <c r="HV22" s="75"/>
      <c r="HW22" s="75"/>
      <c r="HX22" s="75"/>
      <c r="HY22" s="75"/>
      <c r="HZ22" s="75"/>
      <c r="IA22" s="75"/>
      <c r="IB22" s="75"/>
      <c r="IC22" s="75"/>
      <c r="ID22" s="75"/>
      <c r="IE22" s="75"/>
      <c r="IF22" s="75"/>
      <c r="IG22" s="75"/>
      <c r="IH22" s="75"/>
      <c r="II22" s="75"/>
      <c r="IJ22" s="75"/>
      <c r="IK22" s="75"/>
      <c r="IL22" s="75"/>
      <c r="IM22" s="75"/>
      <c r="IN22" s="75"/>
      <c r="IO22" s="75"/>
      <c r="IP22" s="75"/>
      <c r="IQ22" s="75"/>
      <c r="IR22" s="75"/>
      <c r="IS22" s="75"/>
      <c r="IT22" s="75"/>
      <c r="IU22" s="75"/>
      <c r="IV22" s="75"/>
      <c r="IW22" s="75"/>
      <c r="IX22" s="75"/>
      <c r="IY22" s="75"/>
      <c r="IZ22" s="75"/>
      <c r="JA22" s="75"/>
      <c r="JB22" s="75"/>
      <c r="JC22" s="75"/>
      <c r="JD22" s="75"/>
      <c r="JE22" s="75"/>
      <c r="JF22" s="75"/>
      <c r="JG22" s="75"/>
      <c r="JH22" s="75"/>
      <c r="JI22" s="75"/>
      <c r="JJ22" s="75"/>
      <c r="JK22" s="75"/>
      <c r="JL22" s="75"/>
      <c r="JM22" s="75"/>
      <c r="JN22" s="75"/>
      <c r="JO22" s="75"/>
      <c r="JP22" s="75"/>
      <c r="JQ22" s="75"/>
      <c r="JR22" s="75"/>
      <c r="JS22" s="75"/>
      <c r="JT22" s="75"/>
      <c r="JU22" s="75"/>
      <c r="JV22" s="75"/>
      <c r="JW22" s="75"/>
      <c r="JX22" s="75"/>
      <c r="JY22" s="75"/>
      <c r="JZ22" s="75"/>
      <c r="KA22" s="75"/>
      <c r="KB22" s="75"/>
      <c r="KC22" s="75"/>
      <c r="KD22" s="75"/>
      <c r="KE22" s="75"/>
      <c r="KF22" s="75"/>
      <c r="KG22" s="75"/>
      <c r="KH22" s="75"/>
      <c r="KI22" s="75"/>
      <c r="KJ22" s="75"/>
      <c r="KK22" s="75"/>
      <c r="KL22" s="75"/>
      <c r="KM22" s="75"/>
      <c r="KN22" s="75"/>
      <c r="KO22" s="75"/>
      <c r="KP22" s="75"/>
      <c r="KQ22" s="75"/>
      <c r="KR22" s="75"/>
      <c r="KS22" s="75"/>
      <c r="KT22" s="75"/>
      <c r="KU22" s="75"/>
      <c r="KV22" s="75"/>
      <c r="KW22" s="75"/>
      <c r="KX22" s="75"/>
      <c r="KY22" s="75"/>
      <c r="KZ22" s="75"/>
      <c r="LA22" s="75"/>
      <c r="LB22" s="75"/>
      <c r="LC22" s="75"/>
      <c r="LD22" s="75"/>
      <c r="LE22" s="75"/>
      <c r="LF22" s="75"/>
      <c r="LG22" s="75"/>
      <c r="LH22" s="75"/>
      <c r="LI22" s="75"/>
      <c r="LJ22" s="75"/>
      <c r="LK22" s="75"/>
      <c r="LL22" s="75"/>
      <c r="LM22" s="75"/>
      <c r="LN22" s="75"/>
      <c r="LO22" s="75"/>
      <c r="LP22" s="75"/>
      <c r="LQ22" s="75"/>
      <c r="LR22" s="75"/>
      <c r="LS22" s="75"/>
      <c r="LT22" s="75"/>
      <c r="LU22" s="75"/>
      <c r="LV22" s="75"/>
      <c r="LW22" s="75"/>
      <c r="LX22" s="75"/>
      <c r="LY22" s="75"/>
      <c r="LZ22" s="75"/>
      <c r="MA22" s="75"/>
      <c r="MB22" s="75"/>
      <c r="MC22" s="75"/>
      <c r="MD22" s="75"/>
      <c r="ME22" s="75"/>
      <c r="MF22" s="75"/>
      <c r="MG22" s="75"/>
      <c r="MH22" s="75"/>
      <c r="MI22" s="75"/>
      <c r="MJ22" s="75"/>
      <c r="MK22" s="75"/>
      <c r="ML22" s="75"/>
      <c r="MM22" s="75"/>
      <c r="MN22" s="75"/>
      <c r="MO22" s="75"/>
      <c r="MP22" s="75"/>
      <c r="MQ22" s="75"/>
      <c r="MR22" s="75"/>
      <c r="MS22" s="75"/>
      <c r="MT22" s="75"/>
      <c r="MU22" s="75"/>
      <c r="MV22" s="75"/>
      <c r="MW22" s="75"/>
      <c r="MX22" s="75"/>
      <c r="MY22" s="75"/>
      <c r="MZ22" s="75"/>
      <c r="NA22" s="75"/>
      <c r="NB22" s="75"/>
      <c r="NC22" s="75"/>
      <c r="ND22" s="75"/>
      <c r="NE22" s="75"/>
      <c r="NF22" s="75"/>
      <c r="NG22" s="75"/>
      <c r="NH22" s="75"/>
      <c r="NI22" s="75"/>
      <c r="NJ22" s="75"/>
      <c r="NK22" s="75"/>
      <c r="NL22" s="75"/>
      <c r="NM22" s="75"/>
      <c r="NN22" s="75"/>
      <c r="NO22" s="75"/>
      <c r="NP22" s="75"/>
      <c r="NQ22" s="75"/>
      <c r="NR22" s="75"/>
    </row>
    <row r="23" spans="1:382">
      <c r="A23" s="32">
        <f>IF(ラインリスト!A15="","",ラインリスト!A15)</f>
        <v>13</v>
      </c>
      <c r="B23" s="32" t="str">
        <f>IF(ラインリスト!B15="","",ラインリスト!B15)</f>
        <v>テスト13</v>
      </c>
      <c r="C23" s="32">
        <f>IF(ラインリスト!C15="","",ラインリスト!C15)</f>
        <v>27</v>
      </c>
      <c r="D23" s="32" t="str">
        <f>IF(ラインリスト!E15="","",ラインリスト!E15)</f>
        <v>男</v>
      </c>
      <c r="E23" s="32" t="str">
        <f>IF(ラインリスト!F15="","",ラインリスト!F15)</f>
        <v>歯科医師</v>
      </c>
      <c r="F23" s="29" t="str">
        <f>IF(ラインリスト!G15="","",ラインリスト!G15)</f>
        <v/>
      </c>
      <c r="G23" s="32" t="str">
        <f>IF(ラインリスト!H15="","",ラインリスト!H15)</f>
        <v/>
      </c>
      <c r="H23" s="33" t="str">
        <f>IF(ラインリスト!I15="","",ラインリスト!I15)</f>
        <v/>
      </c>
      <c r="I23" s="33">
        <f>IF(ラインリスト!J15="","",ラインリスト!J15)</f>
        <v>43971</v>
      </c>
      <c r="J23" s="33">
        <f>IF(ラインリスト!K15="","",ラインリスト!K15)</f>
        <v>43979</v>
      </c>
      <c r="K23" s="31">
        <f>IF(ラインリスト!L15="",J23,ラインリスト!L15)</f>
        <v>43979</v>
      </c>
      <c r="L23" s="74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CP23" s="75"/>
      <c r="CQ23" s="75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5"/>
      <c r="DC23" s="75"/>
      <c r="DD23" s="75"/>
      <c r="DE23" s="75"/>
      <c r="DF23" s="75"/>
      <c r="DG23" s="75"/>
      <c r="DH23" s="75"/>
      <c r="DI23" s="75"/>
      <c r="DJ23" s="75"/>
      <c r="DK23" s="75"/>
      <c r="DL23" s="75"/>
      <c r="DM23" s="75"/>
      <c r="DN23" s="75"/>
      <c r="DO23" s="75"/>
      <c r="DP23" s="75"/>
      <c r="DQ23" s="75"/>
      <c r="DR23" s="75"/>
      <c r="DS23" s="75"/>
      <c r="DT23" s="75"/>
      <c r="DU23" s="75"/>
      <c r="DV23" s="75"/>
      <c r="DW23" s="75"/>
      <c r="DX23" s="75"/>
      <c r="DY23" s="75"/>
      <c r="DZ23" s="75"/>
      <c r="EA23" s="75"/>
      <c r="EB23" s="75"/>
      <c r="EC23" s="75"/>
      <c r="ED23" s="75"/>
      <c r="EE23" s="75"/>
      <c r="EF23" s="75"/>
      <c r="EG23" s="75"/>
      <c r="EH23" s="75"/>
      <c r="EI23" s="75"/>
      <c r="EJ23" s="75"/>
      <c r="EK23" s="75"/>
      <c r="EL23" s="75"/>
      <c r="EM23" s="75"/>
      <c r="EN23" s="75"/>
      <c r="EO23" s="75"/>
      <c r="EP23" s="75"/>
      <c r="EQ23" s="75"/>
      <c r="ER23" s="75"/>
      <c r="ES23" s="75"/>
      <c r="ET23" s="75"/>
      <c r="EU23" s="75"/>
      <c r="EV23" s="75"/>
      <c r="EW23" s="75"/>
      <c r="EX23" s="75"/>
      <c r="EY23" s="75"/>
      <c r="EZ23" s="75"/>
      <c r="FA23" s="75"/>
      <c r="FB23" s="75"/>
      <c r="FC23" s="75"/>
      <c r="FD23" s="75"/>
      <c r="FE23" s="75"/>
      <c r="FF23" s="75"/>
      <c r="FG23" s="75"/>
      <c r="FH23" s="75"/>
      <c r="FI23" s="75"/>
      <c r="FJ23" s="75"/>
      <c r="FK23" s="75"/>
      <c r="FL23" s="75"/>
      <c r="FM23" s="75"/>
      <c r="FN23" s="75"/>
      <c r="FO23" s="75"/>
      <c r="FP23" s="75"/>
      <c r="FQ23" s="75"/>
      <c r="FR23" s="75"/>
      <c r="FS23" s="75"/>
      <c r="FT23" s="75"/>
      <c r="FU23" s="75"/>
      <c r="FV23" s="75"/>
      <c r="FW23" s="75"/>
      <c r="FX23" s="75"/>
      <c r="FY23" s="75"/>
      <c r="FZ23" s="75"/>
      <c r="GA23" s="75"/>
      <c r="GB23" s="75"/>
      <c r="GC23" s="75"/>
      <c r="GD23" s="75"/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/>
      <c r="GR23" s="75"/>
      <c r="GS23" s="75"/>
      <c r="GT23" s="75"/>
      <c r="GU23" s="75"/>
      <c r="GV23" s="75"/>
      <c r="GW23" s="75"/>
      <c r="GX23" s="75"/>
      <c r="GY23" s="75"/>
      <c r="GZ23" s="75"/>
      <c r="HA23" s="75"/>
      <c r="HB23" s="75"/>
      <c r="HC23" s="75"/>
      <c r="HD23" s="75"/>
      <c r="HE23" s="75"/>
      <c r="HF23" s="75"/>
      <c r="HG23" s="75"/>
      <c r="HH23" s="75"/>
      <c r="HI23" s="75"/>
      <c r="HJ23" s="75"/>
      <c r="HK23" s="75"/>
      <c r="HL23" s="75"/>
      <c r="HM23" s="75"/>
      <c r="HN23" s="75"/>
      <c r="HO23" s="75"/>
      <c r="HP23" s="75"/>
      <c r="HQ23" s="75"/>
      <c r="HR23" s="75"/>
      <c r="HS23" s="75"/>
      <c r="HT23" s="75"/>
      <c r="HU23" s="75"/>
      <c r="HV23" s="75"/>
      <c r="HW23" s="75"/>
      <c r="HX23" s="75"/>
      <c r="HY23" s="75"/>
      <c r="HZ23" s="75"/>
      <c r="IA23" s="75"/>
      <c r="IB23" s="75"/>
      <c r="IC23" s="75"/>
      <c r="ID23" s="75"/>
      <c r="IE23" s="75"/>
      <c r="IF23" s="75"/>
      <c r="IG23" s="75"/>
      <c r="IH23" s="75"/>
      <c r="II23" s="75"/>
      <c r="IJ23" s="75"/>
      <c r="IK23" s="75"/>
      <c r="IL23" s="75"/>
      <c r="IM23" s="75"/>
      <c r="IN23" s="75"/>
      <c r="IO23" s="75"/>
      <c r="IP23" s="75"/>
      <c r="IQ23" s="75"/>
      <c r="IR23" s="75"/>
      <c r="IS23" s="75"/>
      <c r="IT23" s="75"/>
      <c r="IU23" s="75"/>
      <c r="IV23" s="75"/>
      <c r="IW23" s="75"/>
      <c r="IX23" s="75"/>
      <c r="IY23" s="75"/>
      <c r="IZ23" s="75"/>
      <c r="JA23" s="75"/>
      <c r="JB23" s="75"/>
      <c r="JC23" s="75"/>
      <c r="JD23" s="75"/>
      <c r="JE23" s="75"/>
      <c r="JF23" s="75"/>
      <c r="JG23" s="75"/>
      <c r="JH23" s="75"/>
      <c r="JI23" s="75"/>
      <c r="JJ23" s="75"/>
      <c r="JK23" s="75"/>
      <c r="JL23" s="75"/>
      <c r="JM23" s="75"/>
      <c r="JN23" s="75"/>
      <c r="JO23" s="75"/>
      <c r="JP23" s="75"/>
      <c r="JQ23" s="75"/>
      <c r="JR23" s="75"/>
      <c r="JS23" s="75"/>
      <c r="JT23" s="75"/>
      <c r="JU23" s="75"/>
      <c r="JV23" s="75"/>
      <c r="JW23" s="75"/>
      <c r="JX23" s="75"/>
      <c r="JY23" s="75"/>
      <c r="JZ23" s="75"/>
      <c r="KA23" s="75"/>
      <c r="KB23" s="75"/>
      <c r="KC23" s="75"/>
      <c r="KD23" s="75"/>
      <c r="KE23" s="75"/>
      <c r="KF23" s="75"/>
      <c r="KG23" s="75"/>
      <c r="KH23" s="75"/>
      <c r="KI23" s="75"/>
      <c r="KJ23" s="75"/>
      <c r="KK23" s="75"/>
      <c r="KL23" s="75"/>
      <c r="KM23" s="75"/>
      <c r="KN23" s="75"/>
      <c r="KO23" s="75"/>
      <c r="KP23" s="75"/>
      <c r="KQ23" s="75"/>
      <c r="KR23" s="75"/>
      <c r="KS23" s="75"/>
      <c r="KT23" s="75"/>
      <c r="KU23" s="75"/>
      <c r="KV23" s="75"/>
      <c r="KW23" s="75"/>
      <c r="KX23" s="75"/>
      <c r="KY23" s="75"/>
      <c r="KZ23" s="75"/>
      <c r="LA23" s="75"/>
      <c r="LB23" s="75"/>
      <c r="LC23" s="75"/>
      <c r="LD23" s="75"/>
      <c r="LE23" s="75"/>
      <c r="LF23" s="75"/>
      <c r="LG23" s="75"/>
      <c r="LH23" s="75"/>
      <c r="LI23" s="75"/>
      <c r="LJ23" s="75"/>
      <c r="LK23" s="75"/>
      <c r="LL23" s="75"/>
      <c r="LM23" s="75"/>
      <c r="LN23" s="75"/>
      <c r="LO23" s="75"/>
      <c r="LP23" s="75"/>
      <c r="LQ23" s="75"/>
      <c r="LR23" s="75"/>
      <c r="LS23" s="75"/>
      <c r="LT23" s="75"/>
      <c r="LU23" s="75"/>
      <c r="LV23" s="75"/>
      <c r="LW23" s="75"/>
      <c r="LX23" s="75"/>
      <c r="LY23" s="75"/>
      <c r="LZ23" s="75"/>
      <c r="MA23" s="75"/>
      <c r="MB23" s="75"/>
      <c r="MC23" s="75"/>
      <c r="MD23" s="75"/>
      <c r="ME23" s="75"/>
      <c r="MF23" s="75"/>
      <c r="MG23" s="75"/>
      <c r="MH23" s="75"/>
      <c r="MI23" s="75"/>
      <c r="MJ23" s="75"/>
      <c r="MK23" s="75"/>
      <c r="ML23" s="75"/>
      <c r="MM23" s="75"/>
      <c r="MN23" s="75"/>
      <c r="MO23" s="75"/>
      <c r="MP23" s="75"/>
      <c r="MQ23" s="75"/>
      <c r="MR23" s="75"/>
      <c r="MS23" s="75"/>
      <c r="MT23" s="75"/>
      <c r="MU23" s="75"/>
      <c r="MV23" s="75"/>
      <c r="MW23" s="75"/>
      <c r="MX23" s="75"/>
      <c r="MY23" s="75"/>
      <c r="MZ23" s="75"/>
      <c r="NA23" s="75"/>
      <c r="NB23" s="75"/>
      <c r="NC23" s="75"/>
      <c r="ND23" s="75"/>
      <c r="NE23" s="75"/>
      <c r="NF23" s="75"/>
      <c r="NG23" s="75"/>
      <c r="NH23" s="75"/>
      <c r="NI23" s="75"/>
      <c r="NJ23" s="75"/>
      <c r="NK23" s="75"/>
      <c r="NL23" s="75"/>
      <c r="NM23" s="75"/>
      <c r="NN23" s="75"/>
      <c r="NO23" s="75"/>
      <c r="NP23" s="75"/>
      <c r="NQ23" s="75"/>
      <c r="NR23" s="75"/>
    </row>
    <row r="24" spans="1:382">
      <c r="A24" s="32">
        <f>IF(ラインリスト!A16="","",ラインリスト!A16)</f>
        <v>14</v>
      </c>
      <c r="B24" s="32" t="str">
        <f>IF(ラインリスト!B16="","",ラインリスト!B16)</f>
        <v>テスト14</v>
      </c>
      <c r="C24" s="32">
        <f>IF(ラインリスト!C16="","",ラインリスト!C16)</f>
        <v>29</v>
      </c>
      <c r="D24" s="32" t="str">
        <f>IF(ラインリスト!E16="","",ラインリスト!E16)</f>
        <v>女</v>
      </c>
      <c r="E24" s="32" t="str">
        <f>IF(ラインリスト!F16="","",ラインリスト!F16)</f>
        <v>会社員</v>
      </c>
      <c r="F24" s="29" t="str">
        <f>IF(ラインリスト!G16="","",ラインリスト!G16)</f>
        <v/>
      </c>
      <c r="G24" s="32" t="str">
        <f>IF(ラインリスト!H16="","",ラインリスト!H16)</f>
        <v>Aガス</v>
      </c>
      <c r="H24" s="33" t="str">
        <f>IF(ラインリスト!I16="","",ラインリスト!I16)</f>
        <v/>
      </c>
      <c r="I24" s="33">
        <f>IF(ラインリスト!J16="","",ラインリスト!J16)</f>
        <v>43971</v>
      </c>
      <c r="J24" s="33">
        <f>IF(ラインリスト!K16="","",ラインリスト!K16)</f>
        <v>43980</v>
      </c>
      <c r="K24" s="31">
        <f>IF(ラインリスト!L16="",J24,ラインリスト!L16)</f>
        <v>43980</v>
      </c>
      <c r="L24" s="74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  <c r="DP24" s="75"/>
      <c r="DQ24" s="75"/>
      <c r="DR24" s="75"/>
      <c r="DS24" s="75"/>
      <c r="DT24" s="75"/>
      <c r="DU24" s="75"/>
      <c r="DV24" s="75"/>
      <c r="DW24" s="75"/>
      <c r="DX24" s="75"/>
      <c r="DY24" s="75"/>
      <c r="DZ24" s="75"/>
      <c r="EA24" s="75"/>
      <c r="EB24" s="75"/>
      <c r="EC24" s="75"/>
      <c r="ED24" s="75"/>
      <c r="EE24" s="75"/>
      <c r="EF24" s="75"/>
      <c r="EG24" s="75"/>
      <c r="EH24" s="75"/>
      <c r="EI24" s="75"/>
      <c r="EJ24" s="75"/>
      <c r="EK24" s="75"/>
      <c r="EL24" s="75"/>
      <c r="EM24" s="75"/>
      <c r="EN24" s="75"/>
      <c r="EO24" s="75"/>
      <c r="EP24" s="75"/>
      <c r="EQ24" s="75"/>
      <c r="ER24" s="75"/>
      <c r="ES24" s="75"/>
      <c r="ET24" s="75"/>
      <c r="EU24" s="75"/>
      <c r="EV24" s="75"/>
      <c r="EW24" s="75"/>
      <c r="EX24" s="75"/>
      <c r="EY24" s="75"/>
      <c r="EZ24" s="75"/>
      <c r="FA24" s="75"/>
      <c r="FB24" s="75"/>
      <c r="FC24" s="75"/>
      <c r="FD24" s="75"/>
      <c r="FE24" s="75"/>
      <c r="FF24" s="75"/>
      <c r="FG24" s="75"/>
      <c r="FH24" s="75"/>
      <c r="FI24" s="75"/>
      <c r="FJ24" s="75"/>
      <c r="FK24" s="75"/>
      <c r="FL24" s="75"/>
      <c r="FM24" s="75"/>
      <c r="FN24" s="75"/>
      <c r="FO24" s="75"/>
      <c r="FP24" s="75"/>
      <c r="FQ24" s="75"/>
      <c r="FR24" s="75"/>
      <c r="FS24" s="75"/>
      <c r="FT24" s="75"/>
      <c r="FU24" s="75"/>
      <c r="FV24" s="75"/>
      <c r="FW24" s="75"/>
      <c r="FX24" s="75"/>
      <c r="FY24" s="75"/>
      <c r="FZ24" s="75"/>
      <c r="GA24" s="75"/>
      <c r="GB24" s="75"/>
      <c r="GC24" s="75"/>
      <c r="GD24" s="75"/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/>
      <c r="GR24" s="75"/>
      <c r="GS24" s="75"/>
      <c r="GT24" s="75"/>
      <c r="GU24" s="75"/>
      <c r="GV24" s="75"/>
      <c r="GW24" s="75"/>
      <c r="GX24" s="75"/>
      <c r="GY24" s="75"/>
      <c r="GZ24" s="75"/>
      <c r="HA24" s="75"/>
      <c r="HB24" s="75"/>
      <c r="HC24" s="75"/>
      <c r="HD24" s="75"/>
      <c r="HE24" s="75"/>
      <c r="HF24" s="75"/>
      <c r="HG24" s="75"/>
      <c r="HH24" s="75"/>
      <c r="HI24" s="75"/>
      <c r="HJ24" s="75"/>
      <c r="HK24" s="75"/>
      <c r="HL24" s="75"/>
      <c r="HM24" s="75"/>
      <c r="HN24" s="75"/>
      <c r="HO24" s="75"/>
      <c r="HP24" s="75"/>
      <c r="HQ24" s="75"/>
      <c r="HR24" s="75"/>
      <c r="HS24" s="75"/>
      <c r="HT24" s="75"/>
      <c r="HU24" s="75"/>
      <c r="HV24" s="75"/>
      <c r="HW24" s="75"/>
      <c r="HX24" s="75"/>
      <c r="HY24" s="75"/>
      <c r="HZ24" s="75"/>
      <c r="IA24" s="75"/>
      <c r="IB24" s="75"/>
      <c r="IC24" s="75"/>
      <c r="ID24" s="75"/>
      <c r="IE24" s="75"/>
      <c r="IF24" s="75"/>
      <c r="IG24" s="75"/>
      <c r="IH24" s="75"/>
      <c r="II24" s="75"/>
      <c r="IJ24" s="75"/>
      <c r="IK24" s="75"/>
      <c r="IL24" s="75"/>
      <c r="IM24" s="75"/>
      <c r="IN24" s="75"/>
      <c r="IO24" s="75"/>
      <c r="IP24" s="75"/>
      <c r="IQ24" s="75"/>
      <c r="IR24" s="75"/>
      <c r="IS24" s="75"/>
      <c r="IT24" s="75"/>
      <c r="IU24" s="75"/>
      <c r="IV24" s="75"/>
      <c r="IW24" s="75"/>
      <c r="IX24" s="75"/>
      <c r="IY24" s="75"/>
      <c r="IZ24" s="75"/>
      <c r="JA24" s="75"/>
      <c r="JB24" s="75"/>
      <c r="JC24" s="75"/>
      <c r="JD24" s="75"/>
      <c r="JE24" s="75"/>
      <c r="JF24" s="75"/>
      <c r="JG24" s="75"/>
      <c r="JH24" s="75"/>
      <c r="JI24" s="75"/>
      <c r="JJ24" s="75"/>
      <c r="JK24" s="75"/>
      <c r="JL24" s="75"/>
      <c r="JM24" s="75"/>
      <c r="JN24" s="75"/>
      <c r="JO24" s="75"/>
      <c r="JP24" s="75"/>
      <c r="JQ24" s="75"/>
      <c r="JR24" s="75"/>
      <c r="JS24" s="75"/>
      <c r="JT24" s="75"/>
      <c r="JU24" s="75"/>
      <c r="JV24" s="75"/>
      <c r="JW24" s="75"/>
      <c r="JX24" s="75"/>
      <c r="JY24" s="75"/>
      <c r="JZ24" s="75"/>
      <c r="KA24" s="75"/>
      <c r="KB24" s="75"/>
      <c r="KC24" s="75"/>
      <c r="KD24" s="75"/>
      <c r="KE24" s="75"/>
      <c r="KF24" s="75"/>
      <c r="KG24" s="75"/>
      <c r="KH24" s="75"/>
      <c r="KI24" s="75"/>
      <c r="KJ24" s="75"/>
      <c r="KK24" s="75"/>
      <c r="KL24" s="75"/>
      <c r="KM24" s="75"/>
      <c r="KN24" s="75"/>
      <c r="KO24" s="75"/>
      <c r="KP24" s="75"/>
      <c r="KQ24" s="75"/>
      <c r="KR24" s="75"/>
      <c r="KS24" s="75"/>
      <c r="KT24" s="75"/>
      <c r="KU24" s="75"/>
      <c r="KV24" s="75"/>
      <c r="KW24" s="75"/>
      <c r="KX24" s="75"/>
      <c r="KY24" s="75"/>
      <c r="KZ24" s="75"/>
      <c r="LA24" s="75"/>
      <c r="LB24" s="75"/>
      <c r="LC24" s="75"/>
      <c r="LD24" s="75"/>
      <c r="LE24" s="75"/>
      <c r="LF24" s="75"/>
      <c r="LG24" s="75"/>
      <c r="LH24" s="75"/>
      <c r="LI24" s="75"/>
      <c r="LJ24" s="75"/>
      <c r="LK24" s="75"/>
      <c r="LL24" s="75"/>
      <c r="LM24" s="75"/>
      <c r="LN24" s="75"/>
      <c r="LO24" s="75"/>
      <c r="LP24" s="75"/>
      <c r="LQ24" s="75"/>
      <c r="LR24" s="75"/>
      <c r="LS24" s="75"/>
      <c r="LT24" s="75"/>
      <c r="LU24" s="75"/>
      <c r="LV24" s="75"/>
      <c r="LW24" s="75"/>
      <c r="LX24" s="75"/>
      <c r="LY24" s="75"/>
      <c r="LZ24" s="75"/>
      <c r="MA24" s="75"/>
      <c r="MB24" s="75"/>
      <c r="MC24" s="75"/>
      <c r="MD24" s="75"/>
      <c r="ME24" s="75"/>
      <c r="MF24" s="75"/>
      <c r="MG24" s="75"/>
      <c r="MH24" s="75"/>
      <c r="MI24" s="75"/>
      <c r="MJ24" s="75"/>
      <c r="MK24" s="75"/>
      <c r="ML24" s="75"/>
      <c r="MM24" s="75"/>
      <c r="MN24" s="75"/>
      <c r="MO24" s="75"/>
      <c r="MP24" s="75"/>
      <c r="MQ24" s="75"/>
      <c r="MR24" s="75"/>
      <c r="MS24" s="75"/>
      <c r="MT24" s="75"/>
      <c r="MU24" s="75"/>
      <c r="MV24" s="75"/>
      <c r="MW24" s="75"/>
      <c r="MX24" s="75"/>
      <c r="MY24" s="75"/>
      <c r="MZ24" s="75"/>
      <c r="NA24" s="75"/>
      <c r="NB24" s="75"/>
      <c r="NC24" s="75"/>
      <c r="ND24" s="75"/>
      <c r="NE24" s="75"/>
      <c r="NF24" s="75"/>
      <c r="NG24" s="75"/>
      <c r="NH24" s="75"/>
      <c r="NI24" s="75"/>
      <c r="NJ24" s="75"/>
      <c r="NK24" s="75"/>
      <c r="NL24" s="75"/>
      <c r="NM24" s="75"/>
      <c r="NN24" s="75"/>
      <c r="NO24" s="75"/>
      <c r="NP24" s="75"/>
      <c r="NQ24" s="75"/>
      <c r="NR24" s="75"/>
    </row>
    <row r="25" spans="1:382">
      <c r="A25" s="32">
        <f>IF(ラインリスト!A17="","",ラインリスト!A17)</f>
        <v>15</v>
      </c>
      <c r="B25" s="32" t="str">
        <f>IF(ラインリスト!B17="","",ラインリスト!B17)</f>
        <v>テスト15</v>
      </c>
      <c r="C25" s="32">
        <f>IF(ラインリスト!C17="","",ラインリスト!C17)</f>
        <v>57</v>
      </c>
      <c r="D25" s="32" t="str">
        <f>IF(ラインリスト!E17="","",ラインリスト!E17)</f>
        <v>女</v>
      </c>
      <c r="E25" s="32" t="str">
        <f>IF(ラインリスト!F17="","",ラインリスト!F17)</f>
        <v/>
      </c>
      <c r="F25" s="29" t="str">
        <f>IF(ラインリスト!G17="","",ラインリスト!G17)</f>
        <v/>
      </c>
      <c r="G25" s="32" t="str">
        <f>IF(ラインリスト!H17="","",ラインリスト!H17)</f>
        <v/>
      </c>
      <c r="H25" s="33" t="str">
        <f>IF(ラインリスト!I17="","",ラインリスト!I17)</f>
        <v/>
      </c>
      <c r="I25" s="33" t="str">
        <f>IF(ラインリスト!J17="","",ラインリスト!J17)</f>
        <v>不明</v>
      </c>
      <c r="J25" s="33" t="str">
        <f>IF(ラインリスト!K17="","",ラインリスト!K17)</f>
        <v/>
      </c>
      <c r="K25" s="31" t="str">
        <f>IF(ラインリスト!L17="",J25,ラインリスト!L17)</f>
        <v/>
      </c>
      <c r="L25" s="74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75"/>
      <c r="CR25" s="75"/>
      <c r="CS25" s="75"/>
      <c r="CT25" s="75"/>
      <c r="CU25" s="75"/>
      <c r="CV25" s="75"/>
      <c r="CW25" s="75"/>
      <c r="CX25" s="75"/>
      <c r="CY25" s="75"/>
      <c r="CZ25" s="75"/>
      <c r="DA25" s="75"/>
      <c r="DB25" s="75"/>
      <c r="DC25" s="75"/>
      <c r="DD25" s="75"/>
      <c r="DE25" s="75"/>
      <c r="DF25" s="75"/>
      <c r="DG25" s="75"/>
      <c r="DH25" s="75"/>
      <c r="DI25" s="75"/>
      <c r="DJ25" s="75"/>
      <c r="DK25" s="75"/>
      <c r="DL25" s="75"/>
      <c r="DM25" s="75"/>
      <c r="DN25" s="75"/>
      <c r="DO25" s="75"/>
      <c r="DP25" s="75"/>
      <c r="DQ25" s="75"/>
      <c r="DR25" s="75"/>
      <c r="DS25" s="75"/>
      <c r="DT25" s="75"/>
      <c r="DU25" s="75"/>
      <c r="DV25" s="75"/>
      <c r="DW25" s="75"/>
      <c r="DX25" s="75"/>
      <c r="DY25" s="75"/>
      <c r="DZ25" s="75"/>
      <c r="EA25" s="75"/>
      <c r="EB25" s="75"/>
      <c r="EC25" s="75"/>
      <c r="ED25" s="75"/>
      <c r="EE25" s="75"/>
      <c r="EF25" s="75"/>
      <c r="EG25" s="75"/>
      <c r="EH25" s="75"/>
      <c r="EI25" s="75"/>
      <c r="EJ25" s="75"/>
      <c r="EK25" s="75"/>
      <c r="EL25" s="75"/>
      <c r="EM25" s="75"/>
      <c r="EN25" s="75"/>
      <c r="EO25" s="75"/>
      <c r="EP25" s="75"/>
      <c r="EQ25" s="75"/>
      <c r="ER25" s="75"/>
      <c r="ES25" s="75"/>
      <c r="ET25" s="75"/>
      <c r="EU25" s="75"/>
      <c r="EV25" s="75"/>
      <c r="EW25" s="75"/>
      <c r="EX25" s="75"/>
      <c r="EY25" s="75"/>
      <c r="EZ25" s="75"/>
      <c r="FA25" s="75"/>
      <c r="FB25" s="75"/>
      <c r="FC25" s="75"/>
      <c r="FD25" s="75"/>
      <c r="FE25" s="75"/>
      <c r="FF25" s="75"/>
      <c r="FG25" s="75"/>
      <c r="FH25" s="75"/>
      <c r="FI25" s="75"/>
      <c r="FJ25" s="75"/>
      <c r="FK25" s="75"/>
      <c r="FL25" s="75"/>
      <c r="FM25" s="75"/>
      <c r="FN25" s="75"/>
      <c r="FO25" s="75"/>
      <c r="FP25" s="75"/>
      <c r="FQ25" s="75"/>
      <c r="FR25" s="75"/>
      <c r="FS25" s="75"/>
      <c r="FT25" s="75"/>
      <c r="FU25" s="75"/>
      <c r="FV25" s="75"/>
      <c r="FW25" s="75"/>
      <c r="FX25" s="75"/>
      <c r="FY25" s="75"/>
      <c r="FZ25" s="75"/>
      <c r="GA25" s="75"/>
      <c r="GB25" s="75"/>
      <c r="GC25" s="75"/>
      <c r="GD25" s="75"/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/>
      <c r="GR25" s="75"/>
      <c r="GS25" s="75"/>
      <c r="GT25" s="75"/>
      <c r="GU25" s="75"/>
      <c r="GV25" s="75"/>
      <c r="GW25" s="75"/>
      <c r="GX25" s="75"/>
      <c r="GY25" s="75"/>
      <c r="GZ25" s="75"/>
      <c r="HA25" s="75"/>
      <c r="HB25" s="75"/>
      <c r="HC25" s="75"/>
      <c r="HD25" s="75"/>
      <c r="HE25" s="75"/>
      <c r="HF25" s="75"/>
      <c r="HG25" s="75"/>
      <c r="HH25" s="75"/>
      <c r="HI25" s="75"/>
      <c r="HJ25" s="75"/>
      <c r="HK25" s="75"/>
      <c r="HL25" s="75"/>
      <c r="HM25" s="75"/>
      <c r="HN25" s="75"/>
      <c r="HO25" s="75"/>
      <c r="HP25" s="75"/>
      <c r="HQ25" s="75"/>
      <c r="HR25" s="75"/>
      <c r="HS25" s="75"/>
      <c r="HT25" s="75"/>
      <c r="HU25" s="75"/>
      <c r="HV25" s="75"/>
      <c r="HW25" s="75"/>
      <c r="HX25" s="75"/>
      <c r="HY25" s="75"/>
      <c r="HZ25" s="75"/>
      <c r="IA25" s="75"/>
      <c r="IB25" s="75"/>
      <c r="IC25" s="75"/>
      <c r="ID25" s="75"/>
      <c r="IE25" s="75"/>
      <c r="IF25" s="75"/>
      <c r="IG25" s="75"/>
      <c r="IH25" s="75"/>
      <c r="II25" s="75"/>
      <c r="IJ25" s="75"/>
      <c r="IK25" s="75"/>
      <c r="IL25" s="75"/>
      <c r="IM25" s="75"/>
      <c r="IN25" s="75"/>
      <c r="IO25" s="75"/>
      <c r="IP25" s="75"/>
      <c r="IQ25" s="75"/>
      <c r="IR25" s="75"/>
      <c r="IS25" s="75"/>
      <c r="IT25" s="75"/>
      <c r="IU25" s="75"/>
      <c r="IV25" s="75"/>
      <c r="IW25" s="75"/>
      <c r="IX25" s="75"/>
      <c r="IY25" s="75"/>
      <c r="IZ25" s="75"/>
      <c r="JA25" s="75"/>
      <c r="JB25" s="75"/>
      <c r="JC25" s="75"/>
      <c r="JD25" s="75"/>
      <c r="JE25" s="75"/>
      <c r="JF25" s="75"/>
      <c r="JG25" s="75"/>
      <c r="JH25" s="75"/>
      <c r="JI25" s="75"/>
      <c r="JJ25" s="75"/>
      <c r="JK25" s="75"/>
      <c r="JL25" s="75"/>
      <c r="JM25" s="75"/>
      <c r="JN25" s="75"/>
      <c r="JO25" s="75"/>
      <c r="JP25" s="75"/>
      <c r="JQ25" s="75"/>
      <c r="JR25" s="75"/>
      <c r="JS25" s="75"/>
      <c r="JT25" s="75"/>
      <c r="JU25" s="75"/>
      <c r="JV25" s="75"/>
      <c r="JW25" s="75"/>
      <c r="JX25" s="75"/>
      <c r="JY25" s="75"/>
      <c r="JZ25" s="75"/>
      <c r="KA25" s="75"/>
      <c r="KB25" s="75"/>
      <c r="KC25" s="75"/>
      <c r="KD25" s="75"/>
      <c r="KE25" s="75"/>
      <c r="KF25" s="75"/>
      <c r="KG25" s="75"/>
      <c r="KH25" s="75"/>
      <c r="KI25" s="75"/>
      <c r="KJ25" s="75"/>
      <c r="KK25" s="75"/>
      <c r="KL25" s="75"/>
      <c r="KM25" s="75"/>
      <c r="KN25" s="75"/>
      <c r="KO25" s="75"/>
      <c r="KP25" s="75"/>
      <c r="KQ25" s="75"/>
      <c r="KR25" s="75"/>
      <c r="KS25" s="75"/>
      <c r="KT25" s="75"/>
      <c r="KU25" s="75"/>
      <c r="KV25" s="75"/>
      <c r="KW25" s="75"/>
      <c r="KX25" s="75"/>
      <c r="KY25" s="75"/>
      <c r="KZ25" s="75"/>
      <c r="LA25" s="75"/>
      <c r="LB25" s="75"/>
      <c r="LC25" s="75"/>
      <c r="LD25" s="75"/>
      <c r="LE25" s="75"/>
      <c r="LF25" s="75"/>
      <c r="LG25" s="75"/>
      <c r="LH25" s="75"/>
      <c r="LI25" s="75"/>
      <c r="LJ25" s="75"/>
      <c r="LK25" s="75"/>
      <c r="LL25" s="75"/>
      <c r="LM25" s="75"/>
      <c r="LN25" s="75"/>
      <c r="LO25" s="75"/>
      <c r="LP25" s="75"/>
      <c r="LQ25" s="75"/>
      <c r="LR25" s="75"/>
      <c r="LS25" s="75"/>
      <c r="LT25" s="75"/>
      <c r="LU25" s="75"/>
      <c r="LV25" s="75"/>
      <c r="LW25" s="75"/>
      <c r="LX25" s="75"/>
      <c r="LY25" s="75"/>
      <c r="LZ25" s="75"/>
      <c r="MA25" s="75"/>
      <c r="MB25" s="75"/>
      <c r="MC25" s="75"/>
      <c r="MD25" s="75"/>
      <c r="ME25" s="75"/>
      <c r="MF25" s="75"/>
      <c r="MG25" s="75"/>
      <c r="MH25" s="75"/>
      <c r="MI25" s="75"/>
      <c r="MJ25" s="75"/>
      <c r="MK25" s="75"/>
      <c r="ML25" s="75"/>
      <c r="MM25" s="75"/>
      <c r="MN25" s="75"/>
      <c r="MO25" s="75"/>
      <c r="MP25" s="75"/>
      <c r="MQ25" s="75"/>
      <c r="MR25" s="75"/>
      <c r="MS25" s="75"/>
      <c r="MT25" s="75"/>
      <c r="MU25" s="75"/>
      <c r="MV25" s="75"/>
      <c r="MW25" s="75"/>
      <c r="MX25" s="75"/>
      <c r="MY25" s="75"/>
      <c r="MZ25" s="75"/>
      <c r="NA25" s="75"/>
      <c r="NB25" s="75"/>
      <c r="NC25" s="75"/>
      <c r="ND25" s="75"/>
      <c r="NE25" s="75"/>
      <c r="NF25" s="75"/>
      <c r="NG25" s="75"/>
      <c r="NH25" s="75"/>
      <c r="NI25" s="75"/>
      <c r="NJ25" s="75"/>
      <c r="NK25" s="75"/>
      <c r="NL25" s="75"/>
      <c r="NM25" s="75"/>
      <c r="NN25" s="75"/>
      <c r="NO25" s="75"/>
      <c r="NP25" s="75"/>
      <c r="NQ25" s="75"/>
      <c r="NR25" s="75"/>
    </row>
    <row r="26" spans="1:382">
      <c r="A26" s="32">
        <f>IF(ラインリスト!A18="","",ラインリスト!A18)</f>
        <v>16</v>
      </c>
      <c r="B26" s="32" t="str">
        <f>IF(ラインリスト!B18="","",ラインリスト!B18)</f>
        <v>テスト16</v>
      </c>
      <c r="C26" s="32">
        <f>IF(ラインリスト!C18="","",ラインリスト!C18)</f>
        <v>58</v>
      </c>
      <c r="D26" s="32" t="str">
        <f>IF(ラインリスト!E18="","",ラインリスト!E18)</f>
        <v>男</v>
      </c>
      <c r="E26" s="32" t="str">
        <f>IF(ラインリスト!F18="","",ラインリスト!F18)</f>
        <v>警備員</v>
      </c>
      <c r="F26" s="29" t="str">
        <f>IF(ラインリスト!G18="","",ラインリスト!G18)</f>
        <v/>
      </c>
      <c r="G26" s="32" t="str">
        <f>IF(ラインリスト!H18="","",ラインリスト!H18)</f>
        <v>F自動車</v>
      </c>
      <c r="H26" s="33" t="str">
        <f>IF(ラインリスト!I18="","",ラインリスト!I18)</f>
        <v/>
      </c>
      <c r="I26" s="33" t="str">
        <f>IF(ラインリスト!J18="","",ラインリスト!J18)</f>
        <v>不明</v>
      </c>
      <c r="J26" s="33">
        <f>IF(ラインリスト!K18="","",ラインリスト!K18)</f>
        <v>43983</v>
      </c>
      <c r="K26" s="31">
        <f>IF(ラインリスト!L18="",J26,ラインリスト!L18)</f>
        <v>43983</v>
      </c>
      <c r="L26" s="74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/>
      <c r="CO26" s="75"/>
      <c r="CP26" s="75"/>
      <c r="CQ26" s="75"/>
      <c r="CR26" s="75"/>
      <c r="CS26" s="75"/>
      <c r="CT26" s="75"/>
      <c r="CU26" s="75"/>
      <c r="CV26" s="75"/>
      <c r="CW26" s="75"/>
      <c r="CX26" s="75"/>
      <c r="CY26" s="75"/>
      <c r="CZ26" s="75"/>
      <c r="DA26" s="75"/>
      <c r="DB26" s="75"/>
      <c r="DC26" s="75"/>
      <c r="DD26" s="75"/>
      <c r="DE26" s="75"/>
      <c r="DF26" s="75"/>
      <c r="DG26" s="75"/>
      <c r="DH26" s="75"/>
      <c r="DI26" s="75"/>
      <c r="DJ26" s="75"/>
      <c r="DK26" s="75"/>
      <c r="DL26" s="75"/>
      <c r="DM26" s="75"/>
      <c r="DN26" s="75"/>
      <c r="DO26" s="75"/>
      <c r="DP26" s="75"/>
      <c r="DQ26" s="75"/>
      <c r="DR26" s="75"/>
      <c r="DS26" s="75"/>
      <c r="DT26" s="75"/>
      <c r="DU26" s="75"/>
      <c r="DV26" s="75"/>
      <c r="DW26" s="75"/>
      <c r="DX26" s="75"/>
      <c r="DY26" s="75"/>
      <c r="DZ26" s="75"/>
      <c r="EA26" s="75"/>
      <c r="EB26" s="75"/>
      <c r="EC26" s="75"/>
      <c r="ED26" s="75"/>
      <c r="EE26" s="75"/>
      <c r="EF26" s="75"/>
      <c r="EG26" s="75"/>
      <c r="EH26" s="75"/>
      <c r="EI26" s="75"/>
      <c r="EJ26" s="75"/>
      <c r="EK26" s="75"/>
      <c r="EL26" s="75"/>
      <c r="EM26" s="75"/>
      <c r="EN26" s="75"/>
      <c r="EO26" s="75"/>
      <c r="EP26" s="75"/>
      <c r="EQ26" s="75"/>
      <c r="ER26" s="75"/>
      <c r="ES26" s="75"/>
      <c r="ET26" s="75"/>
      <c r="EU26" s="75"/>
      <c r="EV26" s="75"/>
      <c r="EW26" s="75"/>
      <c r="EX26" s="75"/>
      <c r="EY26" s="75"/>
      <c r="EZ26" s="75"/>
      <c r="FA26" s="75"/>
      <c r="FB26" s="75"/>
      <c r="FC26" s="75"/>
      <c r="FD26" s="75"/>
      <c r="FE26" s="75"/>
      <c r="FF26" s="75"/>
      <c r="FG26" s="75"/>
      <c r="FH26" s="75"/>
      <c r="FI26" s="75"/>
      <c r="FJ26" s="75"/>
      <c r="FK26" s="75"/>
      <c r="FL26" s="75"/>
      <c r="FM26" s="75"/>
      <c r="FN26" s="75"/>
      <c r="FO26" s="75"/>
      <c r="FP26" s="75"/>
      <c r="FQ26" s="75"/>
      <c r="FR26" s="75"/>
      <c r="FS26" s="75"/>
      <c r="FT26" s="75"/>
      <c r="FU26" s="75"/>
      <c r="FV26" s="75"/>
      <c r="FW26" s="75"/>
      <c r="FX26" s="75"/>
      <c r="FY26" s="75"/>
      <c r="FZ26" s="75"/>
      <c r="GA26" s="75"/>
      <c r="GB26" s="75"/>
      <c r="GC26" s="75"/>
      <c r="GD26" s="75"/>
      <c r="GE26" s="75"/>
      <c r="GF26" s="75"/>
      <c r="GG26" s="75"/>
      <c r="GH26" s="75"/>
      <c r="GI26" s="75"/>
      <c r="GJ26" s="75"/>
      <c r="GK26" s="75"/>
      <c r="GL26" s="75"/>
      <c r="GM26" s="75"/>
      <c r="GN26" s="75"/>
      <c r="GO26" s="75"/>
      <c r="GP26" s="75"/>
      <c r="GQ26" s="75"/>
      <c r="GR26" s="75"/>
      <c r="GS26" s="75"/>
      <c r="GT26" s="75"/>
      <c r="GU26" s="75"/>
      <c r="GV26" s="75"/>
      <c r="GW26" s="75"/>
      <c r="GX26" s="75"/>
      <c r="GY26" s="75"/>
      <c r="GZ26" s="75"/>
      <c r="HA26" s="75"/>
      <c r="HB26" s="75"/>
      <c r="HC26" s="75"/>
      <c r="HD26" s="75"/>
      <c r="HE26" s="75"/>
      <c r="HF26" s="75"/>
      <c r="HG26" s="75"/>
      <c r="HH26" s="75"/>
      <c r="HI26" s="75"/>
      <c r="HJ26" s="75"/>
      <c r="HK26" s="75"/>
      <c r="HL26" s="75"/>
      <c r="HM26" s="75"/>
      <c r="HN26" s="75"/>
      <c r="HO26" s="75"/>
      <c r="HP26" s="75"/>
      <c r="HQ26" s="75"/>
      <c r="HR26" s="75"/>
      <c r="HS26" s="75"/>
      <c r="HT26" s="75"/>
      <c r="HU26" s="75"/>
      <c r="HV26" s="75"/>
      <c r="HW26" s="75"/>
      <c r="HX26" s="75"/>
      <c r="HY26" s="75"/>
      <c r="HZ26" s="75"/>
      <c r="IA26" s="75"/>
      <c r="IB26" s="75"/>
      <c r="IC26" s="75"/>
      <c r="ID26" s="75"/>
      <c r="IE26" s="75"/>
      <c r="IF26" s="75"/>
      <c r="IG26" s="75"/>
      <c r="IH26" s="75"/>
      <c r="II26" s="75"/>
      <c r="IJ26" s="75"/>
      <c r="IK26" s="75"/>
      <c r="IL26" s="75"/>
      <c r="IM26" s="75"/>
      <c r="IN26" s="75"/>
      <c r="IO26" s="75"/>
      <c r="IP26" s="75"/>
      <c r="IQ26" s="75"/>
      <c r="IR26" s="75"/>
      <c r="IS26" s="75"/>
      <c r="IT26" s="75"/>
      <c r="IU26" s="75"/>
      <c r="IV26" s="75"/>
      <c r="IW26" s="75"/>
      <c r="IX26" s="75"/>
      <c r="IY26" s="75"/>
      <c r="IZ26" s="75"/>
      <c r="JA26" s="75"/>
      <c r="JB26" s="75"/>
      <c r="JC26" s="75"/>
      <c r="JD26" s="75"/>
      <c r="JE26" s="75"/>
      <c r="JF26" s="75"/>
      <c r="JG26" s="75"/>
      <c r="JH26" s="75"/>
      <c r="JI26" s="75"/>
      <c r="JJ26" s="75"/>
      <c r="JK26" s="75"/>
      <c r="JL26" s="75"/>
      <c r="JM26" s="75"/>
      <c r="JN26" s="75"/>
      <c r="JO26" s="75"/>
      <c r="JP26" s="75"/>
      <c r="JQ26" s="75"/>
      <c r="JR26" s="75"/>
      <c r="JS26" s="75"/>
      <c r="JT26" s="75"/>
      <c r="JU26" s="75"/>
      <c r="JV26" s="75"/>
      <c r="JW26" s="75"/>
      <c r="JX26" s="75"/>
      <c r="JY26" s="75"/>
      <c r="JZ26" s="75"/>
      <c r="KA26" s="75"/>
      <c r="KB26" s="75"/>
      <c r="KC26" s="75"/>
      <c r="KD26" s="75"/>
      <c r="KE26" s="75"/>
      <c r="KF26" s="75"/>
      <c r="KG26" s="75"/>
      <c r="KH26" s="75"/>
      <c r="KI26" s="75"/>
      <c r="KJ26" s="75"/>
      <c r="KK26" s="75"/>
      <c r="KL26" s="75"/>
      <c r="KM26" s="75"/>
      <c r="KN26" s="75"/>
      <c r="KO26" s="75"/>
      <c r="KP26" s="75"/>
      <c r="KQ26" s="75"/>
      <c r="KR26" s="75"/>
      <c r="KS26" s="75"/>
      <c r="KT26" s="75"/>
      <c r="KU26" s="75"/>
      <c r="KV26" s="75"/>
      <c r="KW26" s="75"/>
      <c r="KX26" s="75"/>
      <c r="KY26" s="75"/>
      <c r="KZ26" s="75"/>
      <c r="LA26" s="75"/>
      <c r="LB26" s="75"/>
      <c r="LC26" s="75"/>
      <c r="LD26" s="75"/>
      <c r="LE26" s="75"/>
      <c r="LF26" s="75"/>
      <c r="LG26" s="75"/>
      <c r="LH26" s="75"/>
      <c r="LI26" s="75"/>
      <c r="LJ26" s="75"/>
      <c r="LK26" s="75"/>
      <c r="LL26" s="75"/>
      <c r="LM26" s="75"/>
      <c r="LN26" s="75"/>
      <c r="LO26" s="75"/>
      <c r="LP26" s="75"/>
      <c r="LQ26" s="75"/>
      <c r="LR26" s="75"/>
      <c r="LS26" s="75"/>
      <c r="LT26" s="75"/>
      <c r="LU26" s="75"/>
      <c r="LV26" s="75"/>
      <c r="LW26" s="75"/>
      <c r="LX26" s="75"/>
      <c r="LY26" s="75"/>
      <c r="LZ26" s="75"/>
      <c r="MA26" s="75"/>
      <c r="MB26" s="75"/>
      <c r="MC26" s="75"/>
      <c r="MD26" s="75"/>
      <c r="ME26" s="75"/>
      <c r="MF26" s="75"/>
      <c r="MG26" s="75"/>
      <c r="MH26" s="75"/>
      <c r="MI26" s="75"/>
      <c r="MJ26" s="75"/>
      <c r="MK26" s="75"/>
      <c r="ML26" s="75"/>
      <c r="MM26" s="75"/>
      <c r="MN26" s="75"/>
      <c r="MO26" s="75"/>
      <c r="MP26" s="75"/>
      <c r="MQ26" s="75"/>
      <c r="MR26" s="75"/>
      <c r="MS26" s="75"/>
      <c r="MT26" s="75"/>
      <c r="MU26" s="75"/>
      <c r="MV26" s="75"/>
      <c r="MW26" s="75"/>
      <c r="MX26" s="75"/>
      <c r="MY26" s="75"/>
      <c r="MZ26" s="75"/>
      <c r="NA26" s="75"/>
      <c r="NB26" s="75"/>
      <c r="NC26" s="75"/>
      <c r="ND26" s="75"/>
      <c r="NE26" s="75"/>
      <c r="NF26" s="75"/>
      <c r="NG26" s="75"/>
      <c r="NH26" s="75"/>
      <c r="NI26" s="75"/>
      <c r="NJ26" s="75"/>
      <c r="NK26" s="75"/>
      <c r="NL26" s="75"/>
      <c r="NM26" s="75"/>
      <c r="NN26" s="75"/>
      <c r="NO26" s="75"/>
      <c r="NP26" s="75"/>
      <c r="NQ26" s="75"/>
      <c r="NR26" s="75"/>
    </row>
    <row r="27" spans="1:382">
      <c r="A27" s="32">
        <f>IF(ラインリスト!A19="","",ラインリスト!A19)</f>
        <v>17</v>
      </c>
      <c r="B27" s="32" t="str">
        <f>IF(ラインリスト!B19="","",ラインリスト!B19)</f>
        <v>テスト17</v>
      </c>
      <c r="C27" s="32">
        <f>IF(ラインリスト!C19="","",ラインリスト!C19)</f>
        <v>23</v>
      </c>
      <c r="D27" s="32" t="str">
        <f>IF(ラインリスト!E19="","",ラインリスト!E19)</f>
        <v>男</v>
      </c>
      <c r="E27" s="32" t="str">
        <f>IF(ラインリスト!F19="","",ラインリスト!F19)</f>
        <v>刑務官</v>
      </c>
      <c r="F27" s="29" t="str">
        <f>IF(ラインリスト!G19="","",ラインリスト!G19)</f>
        <v>職員</v>
      </c>
      <c r="G27" s="32" t="str">
        <f>IF(ラインリスト!H19="","",ラインリスト!H19)</f>
        <v>A公共施設</v>
      </c>
      <c r="H27" s="33" t="str">
        <f>IF(ラインリスト!I19="","",ラインリスト!I19)</f>
        <v/>
      </c>
      <c r="I27" s="33">
        <f>IF(ラインリスト!J19="","",ラインリスト!J19)</f>
        <v>44071</v>
      </c>
      <c r="J27" s="33">
        <f>IF(ラインリスト!K19="","",ラインリスト!K19)</f>
        <v>44077</v>
      </c>
      <c r="K27" s="31">
        <f>IF(ラインリスト!L19="",J27,ラインリスト!L19)</f>
        <v>44077</v>
      </c>
      <c r="L27" s="74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  <c r="DP27" s="75"/>
      <c r="DQ27" s="75"/>
      <c r="DR27" s="75"/>
      <c r="DS27" s="75"/>
      <c r="DT27" s="75"/>
      <c r="DU27" s="75"/>
      <c r="DV27" s="75"/>
      <c r="DW27" s="75"/>
      <c r="DX27" s="75"/>
      <c r="DY27" s="75"/>
      <c r="DZ27" s="75"/>
      <c r="EA27" s="75"/>
      <c r="EB27" s="75"/>
      <c r="EC27" s="75"/>
      <c r="ED27" s="75"/>
      <c r="EE27" s="75"/>
      <c r="EF27" s="75"/>
      <c r="EG27" s="75"/>
      <c r="EH27" s="75"/>
      <c r="EI27" s="75"/>
      <c r="EJ27" s="75"/>
      <c r="EK27" s="75"/>
      <c r="EL27" s="75"/>
      <c r="EM27" s="75"/>
      <c r="EN27" s="75"/>
      <c r="EO27" s="75"/>
      <c r="EP27" s="75"/>
      <c r="EQ27" s="75"/>
      <c r="ER27" s="75"/>
      <c r="ES27" s="75"/>
      <c r="ET27" s="75"/>
      <c r="EU27" s="75"/>
      <c r="EV27" s="75"/>
      <c r="EW27" s="75"/>
      <c r="EX27" s="75"/>
      <c r="EY27" s="75"/>
      <c r="EZ27" s="75"/>
      <c r="FA27" s="75"/>
      <c r="FB27" s="75"/>
      <c r="FC27" s="75"/>
      <c r="FD27" s="75"/>
      <c r="FE27" s="75"/>
      <c r="FF27" s="75"/>
      <c r="FG27" s="75"/>
      <c r="FH27" s="75"/>
      <c r="FI27" s="75"/>
      <c r="FJ27" s="75"/>
      <c r="FK27" s="75"/>
      <c r="FL27" s="75"/>
      <c r="FM27" s="75"/>
      <c r="FN27" s="75"/>
      <c r="FO27" s="75"/>
      <c r="FP27" s="75"/>
      <c r="FQ27" s="75"/>
      <c r="FR27" s="75"/>
      <c r="FS27" s="75"/>
      <c r="FT27" s="75"/>
      <c r="FU27" s="75"/>
      <c r="FV27" s="75"/>
      <c r="FW27" s="75"/>
      <c r="FX27" s="75"/>
      <c r="FY27" s="75"/>
      <c r="FZ27" s="75"/>
      <c r="GA27" s="75"/>
      <c r="GB27" s="75"/>
      <c r="GC27" s="75"/>
      <c r="GD27" s="75"/>
      <c r="GE27" s="75"/>
      <c r="GF27" s="75"/>
      <c r="GG27" s="75"/>
      <c r="GH27" s="75"/>
      <c r="GI27" s="75"/>
      <c r="GJ27" s="75"/>
      <c r="GK27" s="75"/>
      <c r="GL27" s="75"/>
      <c r="GM27" s="75"/>
      <c r="GN27" s="75"/>
      <c r="GO27" s="75"/>
      <c r="GP27" s="75"/>
      <c r="GQ27" s="75"/>
      <c r="GR27" s="75"/>
      <c r="GS27" s="75"/>
      <c r="GT27" s="75"/>
      <c r="GU27" s="75"/>
      <c r="GV27" s="75"/>
      <c r="GW27" s="75"/>
      <c r="GX27" s="75"/>
      <c r="GY27" s="75"/>
      <c r="GZ27" s="75"/>
      <c r="HA27" s="75"/>
      <c r="HB27" s="75"/>
      <c r="HC27" s="75"/>
      <c r="HD27" s="75"/>
      <c r="HE27" s="75"/>
      <c r="HF27" s="75"/>
      <c r="HG27" s="75"/>
      <c r="HH27" s="75"/>
      <c r="HI27" s="75"/>
      <c r="HJ27" s="75"/>
      <c r="HK27" s="75"/>
      <c r="HL27" s="75"/>
      <c r="HM27" s="75"/>
      <c r="HN27" s="75"/>
      <c r="HO27" s="75"/>
      <c r="HP27" s="75"/>
      <c r="HQ27" s="75"/>
      <c r="HR27" s="75"/>
      <c r="HS27" s="75"/>
      <c r="HT27" s="75"/>
      <c r="HU27" s="75"/>
      <c r="HV27" s="75"/>
      <c r="HW27" s="75"/>
      <c r="HX27" s="75"/>
      <c r="HY27" s="75"/>
      <c r="HZ27" s="75"/>
      <c r="IA27" s="75"/>
      <c r="IB27" s="75"/>
      <c r="IC27" s="75"/>
      <c r="ID27" s="75"/>
      <c r="IE27" s="75"/>
      <c r="IF27" s="75"/>
      <c r="IG27" s="75"/>
      <c r="IH27" s="75"/>
      <c r="II27" s="75"/>
      <c r="IJ27" s="75"/>
      <c r="IK27" s="75"/>
      <c r="IL27" s="75"/>
      <c r="IM27" s="75"/>
      <c r="IN27" s="75"/>
      <c r="IO27" s="75"/>
      <c r="IP27" s="75"/>
      <c r="IQ27" s="75"/>
      <c r="IR27" s="75"/>
      <c r="IS27" s="75"/>
      <c r="IT27" s="75"/>
      <c r="IU27" s="75"/>
      <c r="IV27" s="75"/>
      <c r="IW27" s="75"/>
      <c r="IX27" s="75"/>
      <c r="IY27" s="75"/>
      <c r="IZ27" s="75"/>
      <c r="JA27" s="75"/>
      <c r="JB27" s="75"/>
      <c r="JC27" s="75"/>
      <c r="JD27" s="75"/>
      <c r="JE27" s="75"/>
      <c r="JF27" s="75"/>
      <c r="JG27" s="75"/>
      <c r="JH27" s="75"/>
      <c r="JI27" s="75"/>
      <c r="JJ27" s="75"/>
      <c r="JK27" s="75"/>
      <c r="JL27" s="75"/>
      <c r="JM27" s="75"/>
      <c r="JN27" s="75"/>
      <c r="JO27" s="75"/>
      <c r="JP27" s="75"/>
      <c r="JQ27" s="75"/>
      <c r="JR27" s="75"/>
      <c r="JS27" s="75"/>
      <c r="JT27" s="75"/>
      <c r="JU27" s="75"/>
      <c r="JV27" s="75"/>
      <c r="JW27" s="75"/>
      <c r="JX27" s="75"/>
      <c r="JY27" s="75"/>
      <c r="JZ27" s="75"/>
      <c r="KA27" s="75"/>
      <c r="KB27" s="75"/>
      <c r="KC27" s="75"/>
      <c r="KD27" s="75"/>
      <c r="KE27" s="75"/>
      <c r="KF27" s="75"/>
      <c r="KG27" s="75"/>
      <c r="KH27" s="75"/>
      <c r="KI27" s="75"/>
      <c r="KJ27" s="75"/>
      <c r="KK27" s="75"/>
      <c r="KL27" s="75"/>
      <c r="KM27" s="75"/>
      <c r="KN27" s="75"/>
      <c r="KO27" s="75"/>
      <c r="KP27" s="75"/>
      <c r="KQ27" s="75"/>
      <c r="KR27" s="75"/>
      <c r="KS27" s="75"/>
      <c r="KT27" s="75"/>
      <c r="KU27" s="75"/>
      <c r="KV27" s="75"/>
      <c r="KW27" s="75"/>
      <c r="KX27" s="75"/>
      <c r="KY27" s="75"/>
      <c r="KZ27" s="75"/>
      <c r="LA27" s="75"/>
      <c r="LB27" s="75"/>
      <c r="LC27" s="75"/>
      <c r="LD27" s="75"/>
      <c r="LE27" s="75"/>
      <c r="LF27" s="75"/>
      <c r="LG27" s="75"/>
      <c r="LH27" s="75"/>
      <c r="LI27" s="75"/>
      <c r="LJ27" s="75"/>
      <c r="LK27" s="75"/>
      <c r="LL27" s="75"/>
      <c r="LM27" s="75"/>
      <c r="LN27" s="75"/>
      <c r="LO27" s="75"/>
      <c r="LP27" s="75"/>
      <c r="LQ27" s="75"/>
      <c r="LR27" s="75"/>
      <c r="LS27" s="75"/>
      <c r="LT27" s="75"/>
      <c r="LU27" s="75"/>
      <c r="LV27" s="75"/>
      <c r="LW27" s="75"/>
      <c r="LX27" s="75"/>
      <c r="LY27" s="75"/>
      <c r="LZ27" s="75"/>
      <c r="MA27" s="75"/>
      <c r="MB27" s="75"/>
      <c r="MC27" s="75"/>
      <c r="MD27" s="75"/>
      <c r="ME27" s="75"/>
      <c r="MF27" s="75"/>
      <c r="MG27" s="75"/>
      <c r="MH27" s="75"/>
      <c r="MI27" s="75"/>
      <c r="MJ27" s="75"/>
      <c r="MK27" s="75"/>
      <c r="ML27" s="75"/>
      <c r="MM27" s="75"/>
      <c r="MN27" s="75"/>
      <c r="MO27" s="75"/>
      <c r="MP27" s="75"/>
      <c r="MQ27" s="75"/>
      <c r="MR27" s="75"/>
      <c r="MS27" s="75"/>
      <c r="MT27" s="75"/>
      <c r="MU27" s="75"/>
      <c r="MV27" s="75"/>
      <c r="MW27" s="75"/>
      <c r="MX27" s="75"/>
      <c r="MY27" s="75"/>
      <c r="MZ27" s="75"/>
      <c r="NA27" s="75"/>
      <c r="NB27" s="75"/>
      <c r="NC27" s="75"/>
      <c r="ND27" s="75"/>
      <c r="NE27" s="75"/>
      <c r="NF27" s="75"/>
      <c r="NG27" s="75"/>
      <c r="NH27" s="75"/>
      <c r="NI27" s="75"/>
      <c r="NJ27" s="75"/>
      <c r="NK27" s="75"/>
      <c r="NL27" s="75"/>
      <c r="NM27" s="75"/>
      <c r="NN27" s="75"/>
      <c r="NO27" s="75"/>
      <c r="NP27" s="75"/>
      <c r="NQ27" s="75"/>
      <c r="NR27" s="75"/>
    </row>
    <row r="28" spans="1:382">
      <c r="A28" s="32">
        <f>IF(ラインリスト!A20="","",ラインリスト!A20)</f>
        <v>18</v>
      </c>
      <c r="B28" s="32" t="str">
        <f>IF(ラインリスト!B20="","",ラインリスト!B20)</f>
        <v>テスト18</v>
      </c>
      <c r="C28" s="32">
        <f>IF(ラインリスト!C20="","",ラインリスト!C20)</f>
        <v>52</v>
      </c>
      <c r="D28" s="32" t="str">
        <f>IF(ラインリスト!E20="","",ラインリスト!E20)</f>
        <v>女</v>
      </c>
      <c r="E28" s="32" t="str">
        <f>IF(ラインリスト!F20="","",ラインリスト!F20)</f>
        <v>無職</v>
      </c>
      <c r="F28" s="29" t="str">
        <f>IF(ラインリスト!G20="","",ラインリスト!G20)</f>
        <v/>
      </c>
      <c r="G28" s="32" t="str">
        <f>IF(ラインリスト!H20="","",ラインリスト!H20)</f>
        <v/>
      </c>
      <c r="H28" s="33" t="str">
        <f>IF(ラインリスト!I20="","",ラインリスト!I20)</f>
        <v/>
      </c>
      <c r="I28" s="33">
        <f>IF(ラインリスト!J20="","",ラインリスト!J20)</f>
        <v>44085</v>
      </c>
      <c r="J28" s="33">
        <f>IF(ラインリスト!K20="","",ラインリスト!K20)</f>
        <v>44086</v>
      </c>
      <c r="K28" s="31">
        <f>IF(ラインリスト!L20="",J28,ラインリスト!L20)</f>
        <v>44086</v>
      </c>
      <c r="L28" s="74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/>
      <c r="DQ28" s="75"/>
      <c r="DR28" s="75"/>
      <c r="DS28" s="75"/>
      <c r="DT28" s="75"/>
      <c r="DU28" s="75"/>
      <c r="DV28" s="75"/>
      <c r="DW28" s="75"/>
      <c r="DX28" s="75"/>
      <c r="DY28" s="75"/>
      <c r="DZ28" s="75"/>
      <c r="EA28" s="75"/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  <c r="EN28" s="75"/>
      <c r="EO28" s="75"/>
      <c r="EP28" s="75"/>
      <c r="EQ28" s="75"/>
      <c r="ER28" s="75"/>
      <c r="ES28" s="75"/>
      <c r="ET28" s="75"/>
      <c r="EU28" s="75"/>
      <c r="EV28" s="75"/>
      <c r="EW28" s="75"/>
      <c r="EX28" s="75"/>
      <c r="EY28" s="75"/>
      <c r="EZ28" s="75"/>
      <c r="FA28" s="75"/>
      <c r="FB28" s="75"/>
      <c r="FC28" s="75"/>
      <c r="FD28" s="75"/>
      <c r="FE28" s="75"/>
      <c r="FF28" s="75"/>
      <c r="FG28" s="75"/>
      <c r="FH28" s="75"/>
      <c r="FI28" s="75"/>
      <c r="FJ28" s="75"/>
      <c r="FK28" s="75"/>
      <c r="FL28" s="75"/>
      <c r="FM28" s="75"/>
      <c r="FN28" s="75"/>
      <c r="FO28" s="75"/>
      <c r="FP28" s="75"/>
      <c r="FQ28" s="75"/>
      <c r="FR28" s="75"/>
      <c r="FS28" s="75"/>
      <c r="FT28" s="75"/>
      <c r="FU28" s="75"/>
      <c r="FV28" s="75"/>
      <c r="FW28" s="75"/>
      <c r="FX28" s="75"/>
      <c r="FY28" s="75"/>
      <c r="FZ28" s="75"/>
      <c r="GA28" s="75"/>
      <c r="GB28" s="75"/>
      <c r="GC28" s="75"/>
      <c r="GD28" s="75"/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/>
      <c r="GR28" s="75"/>
      <c r="GS28" s="75"/>
      <c r="GT28" s="75"/>
      <c r="GU28" s="75"/>
      <c r="GV28" s="75"/>
      <c r="GW28" s="75"/>
      <c r="GX28" s="75"/>
      <c r="GY28" s="75"/>
      <c r="GZ28" s="75"/>
      <c r="HA28" s="75"/>
      <c r="HB28" s="75"/>
      <c r="HC28" s="75"/>
      <c r="HD28" s="75"/>
      <c r="HE28" s="75"/>
      <c r="HF28" s="75"/>
      <c r="HG28" s="75"/>
      <c r="HH28" s="75"/>
      <c r="HI28" s="75"/>
      <c r="HJ28" s="75"/>
      <c r="HK28" s="75"/>
      <c r="HL28" s="75"/>
      <c r="HM28" s="75"/>
      <c r="HN28" s="75"/>
      <c r="HO28" s="75"/>
      <c r="HP28" s="75"/>
      <c r="HQ28" s="75"/>
      <c r="HR28" s="75"/>
      <c r="HS28" s="75"/>
      <c r="HT28" s="75"/>
      <c r="HU28" s="75"/>
      <c r="HV28" s="75"/>
      <c r="HW28" s="75"/>
      <c r="HX28" s="75"/>
      <c r="HY28" s="75"/>
      <c r="HZ28" s="75"/>
      <c r="IA28" s="75"/>
      <c r="IB28" s="75"/>
      <c r="IC28" s="75"/>
      <c r="ID28" s="75"/>
      <c r="IE28" s="75"/>
      <c r="IF28" s="75"/>
      <c r="IG28" s="75"/>
      <c r="IH28" s="75"/>
      <c r="II28" s="75"/>
      <c r="IJ28" s="75"/>
      <c r="IK28" s="75"/>
      <c r="IL28" s="75"/>
      <c r="IM28" s="75"/>
      <c r="IN28" s="75"/>
      <c r="IO28" s="75"/>
      <c r="IP28" s="75"/>
      <c r="IQ28" s="75"/>
      <c r="IR28" s="75"/>
      <c r="IS28" s="75"/>
      <c r="IT28" s="75"/>
      <c r="IU28" s="75"/>
      <c r="IV28" s="75"/>
      <c r="IW28" s="75"/>
      <c r="IX28" s="75"/>
      <c r="IY28" s="75"/>
      <c r="IZ28" s="75"/>
      <c r="JA28" s="75"/>
      <c r="JB28" s="75"/>
      <c r="JC28" s="75"/>
      <c r="JD28" s="75"/>
      <c r="JE28" s="75"/>
      <c r="JF28" s="75"/>
      <c r="JG28" s="75"/>
      <c r="JH28" s="75"/>
      <c r="JI28" s="75"/>
      <c r="JJ28" s="75"/>
      <c r="JK28" s="75"/>
      <c r="JL28" s="75"/>
      <c r="JM28" s="75"/>
      <c r="JN28" s="75"/>
      <c r="JO28" s="75"/>
      <c r="JP28" s="75"/>
      <c r="JQ28" s="75"/>
      <c r="JR28" s="75"/>
      <c r="JS28" s="75"/>
      <c r="JT28" s="75"/>
      <c r="JU28" s="75"/>
      <c r="JV28" s="75"/>
      <c r="JW28" s="75"/>
      <c r="JX28" s="75"/>
      <c r="JY28" s="75"/>
      <c r="JZ28" s="75"/>
      <c r="KA28" s="75"/>
      <c r="KB28" s="75"/>
      <c r="KC28" s="75"/>
      <c r="KD28" s="75"/>
      <c r="KE28" s="75"/>
      <c r="KF28" s="75"/>
      <c r="KG28" s="75"/>
      <c r="KH28" s="75"/>
      <c r="KI28" s="75"/>
      <c r="KJ28" s="75"/>
      <c r="KK28" s="75"/>
      <c r="KL28" s="75"/>
      <c r="KM28" s="75"/>
      <c r="KN28" s="75"/>
      <c r="KO28" s="75"/>
      <c r="KP28" s="75"/>
      <c r="KQ28" s="75"/>
      <c r="KR28" s="75"/>
      <c r="KS28" s="75"/>
      <c r="KT28" s="75"/>
      <c r="KU28" s="75"/>
      <c r="KV28" s="75"/>
      <c r="KW28" s="75"/>
      <c r="KX28" s="75"/>
      <c r="KY28" s="75"/>
      <c r="KZ28" s="75"/>
      <c r="LA28" s="75"/>
      <c r="LB28" s="75"/>
      <c r="LC28" s="75"/>
      <c r="LD28" s="75"/>
      <c r="LE28" s="75"/>
      <c r="LF28" s="75"/>
      <c r="LG28" s="75"/>
      <c r="LH28" s="75"/>
      <c r="LI28" s="75"/>
      <c r="LJ28" s="75"/>
      <c r="LK28" s="75"/>
      <c r="LL28" s="75"/>
      <c r="LM28" s="75"/>
      <c r="LN28" s="75"/>
      <c r="LO28" s="75"/>
      <c r="LP28" s="75"/>
      <c r="LQ28" s="75"/>
      <c r="LR28" s="75"/>
      <c r="LS28" s="75"/>
      <c r="LT28" s="75"/>
      <c r="LU28" s="75"/>
      <c r="LV28" s="75"/>
      <c r="LW28" s="75"/>
      <c r="LX28" s="75"/>
      <c r="LY28" s="75"/>
      <c r="LZ28" s="75"/>
      <c r="MA28" s="75"/>
      <c r="MB28" s="75"/>
      <c r="MC28" s="75"/>
      <c r="MD28" s="75"/>
      <c r="ME28" s="75"/>
      <c r="MF28" s="75"/>
      <c r="MG28" s="75"/>
      <c r="MH28" s="75"/>
      <c r="MI28" s="75"/>
      <c r="MJ28" s="75"/>
      <c r="MK28" s="75"/>
      <c r="ML28" s="75"/>
      <c r="MM28" s="75"/>
      <c r="MN28" s="75"/>
      <c r="MO28" s="75"/>
      <c r="MP28" s="75"/>
      <c r="MQ28" s="75"/>
      <c r="MR28" s="75"/>
      <c r="MS28" s="75"/>
      <c r="MT28" s="75"/>
      <c r="MU28" s="75"/>
      <c r="MV28" s="75"/>
      <c r="MW28" s="75"/>
      <c r="MX28" s="75"/>
      <c r="MY28" s="75"/>
      <c r="MZ28" s="75"/>
      <c r="NA28" s="75"/>
      <c r="NB28" s="75"/>
      <c r="NC28" s="75"/>
      <c r="ND28" s="75"/>
      <c r="NE28" s="75"/>
      <c r="NF28" s="75"/>
      <c r="NG28" s="75"/>
      <c r="NH28" s="75"/>
      <c r="NI28" s="75"/>
      <c r="NJ28" s="75"/>
      <c r="NK28" s="75"/>
      <c r="NL28" s="75"/>
      <c r="NM28" s="75"/>
      <c r="NN28" s="75"/>
      <c r="NO28" s="75"/>
      <c r="NP28" s="75"/>
      <c r="NQ28" s="75"/>
      <c r="NR28" s="75"/>
    </row>
    <row r="29" spans="1:382">
      <c r="A29" s="32">
        <f>IF(ラインリスト!A21="","",ラインリスト!A21)</f>
        <v>19</v>
      </c>
      <c r="B29" s="32" t="str">
        <f>IF(ラインリスト!B21="","",ラインリスト!B21)</f>
        <v>テスト19</v>
      </c>
      <c r="C29" s="32">
        <f>IF(ラインリスト!C21="","",ラインリスト!C21)</f>
        <v>62</v>
      </c>
      <c r="D29" s="32" t="str">
        <f>IF(ラインリスト!E21="","",ラインリスト!E21)</f>
        <v>男</v>
      </c>
      <c r="E29" s="32" t="str">
        <f>IF(ラインリスト!F21="","",ラインリスト!F21)</f>
        <v>医師</v>
      </c>
      <c r="F29" s="29" t="str">
        <f>IF(ラインリスト!G21="","",ラインリスト!G21)</f>
        <v>職員</v>
      </c>
      <c r="G29" s="32" t="str">
        <f>IF(ラインリスト!H21="","",ラインリスト!H21)</f>
        <v>L病院</v>
      </c>
      <c r="H29" s="33" t="str">
        <f>IF(ラインリスト!I21="","",ラインリスト!I21)</f>
        <v/>
      </c>
      <c r="I29" s="33">
        <f>IF(ラインリスト!J21="","",ラインリスト!J21)</f>
        <v>44085</v>
      </c>
      <c r="J29" s="33">
        <f>IF(ラインリスト!K21="","",ラインリスト!K21)</f>
        <v>44094</v>
      </c>
      <c r="K29" s="31">
        <f>IF(ラインリスト!L21="",J29,ラインリスト!L21)</f>
        <v>44094</v>
      </c>
      <c r="L29" s="74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5"/>
      <c r="CL29" s="75"/>
      <c r="CM29" s="75"/>
      <c r="CN29" s="75"/>
      <c r="CO29" s="75"/>
      <c r="CP29" s="75"/>
      <c r="CQ29" s="75"/>
      <c r="CR29" s="75"/>
      <c r="CS29" s="75"/>
      <c r="CT29" s="75"/>
      <c r="CU29" s="75"/>
      <c r="CV29" s="75"/>
      <c r="CW29" s="75"/>
      <c r="CX29" s="75"/>
      <c r="CY29" s="75"/>
      <c r="CZ29" s="75"/>
      <c r="DA29" s="75"/>
      <c r="DB29" s="75"/>
      <c r="DC29" s="75"/>
      <c r="DD29" s="75"/>
      <c r="DE29" s="75"/>
      <c r="DF29" s="75"/>
      <c r="DG29" s="75"/>
      <c r="DH29" s="75"/>
      <c r="DI29" s="75"/>
      <c r="DJ29" s="75"/>
      <c r="DK29" s="75"/>
      <c r="DL29" s="75"/>
      <c r="DM29" s="75"/>
      <c r="DN29" s="75"/>
      <c r="DO29" s="75"/>
      <c r="DP29" s="75"/>
      <c r="DQ29" s="75"/>
      <c r="DR29" s="75"/>
      <c r="DS29" s="75"/>
      <c r="DT29" s="75"/>
      <c r="DU29" s="75"/>
      <c r="DV29" s="75"/>
      <c r="DW29" s="75"/>
      <c r="DX29" s="75"/>
      <c r="DY29" s="75"/>
      <c r="DZ29" s="75"/>
      <c r="EA29" s="75"/>
      <c r="EB29" s="75"/>
      <c r="EC29" s="75"/>
      <c r="ED29" s="75"/>
      <c r="EE29" s="75"/>
      <c r="EF29" s="75"/>
      <c r="EG29" s="75"/>
      <c r="EH29" s="75"/>
      <c r="EI29" s="75"/>
      <c r="EJ29" s="75"/>
      <c r="EK29" s="75"/>
      <c r="EL29" s="75"/>
      <c r="EM29" s="75"/>
      <c r="EN29" s="75"/>
      <c r="EO29" s="75"/>
      <c r="EP29" s="75"/>
      <c r="EQ29" s="75"/>
      <c r="ER29" s="75"/>
      <c r="ES29" s="75"/>
      <c r="ET29" s="75"/>
      <c r="EU29" s="75"/>
      <c r="EV29" s="75"/>
      <c r="EW29" s="75"/>
      <c r="EX29" s="75"/>
      <c r="EY29" s="75"/>
      <c r="EZ29" s="75"/>
      <c r="FA29" s="75"/>
      <c r="FB29" s="75"/>
      <c r="FC29" s="75"/>
      <c r="FD29" s="75"/>
      <c r="FE29" s="75"/>
      <c r="FF29" s="75"/>
      <c r="FG29" s="75"/>
      <c r="FH29" s="75"/>
      <c r="FI29" s="75"/>
      <c r="FJ29" s="75"/>
      <c r="FK29" s="75"/>
      <c r="FL29" s="75"/>
      <c r="FM29" s="75"/>
      <c r="FN29" s="75"/>
      <c r="FO29" s="75"/>
      <c r="FP29" s="75"/>
      <c r="FQ29" s="75"/>
      <c r="FR29" s="75"/>
      <c r="FS29" s="75"/>
      <c r="FT29" s="75"/>
      <c r="FU29" s="75"/>
      <c r="FV29" s="75"/>
      <c r="FW29" s="75"/>
      <c r="FX29" s="75"/>
      <c r="FY29" s="75"/>
      <c r="FZ29" s="75"/>
      <c r="GA29" s="75"/>
      <c r="GB29" s="75"/>
      <c r="GC29" s="75"/>
      <c r="GD29" s="75"/>
      <c r="GE29" s="75"/>
      <c r="GF29" s="75"/>
      <c r="GG29" s="75"/>
      <c r="GH29" s="75"/>
      <c r="GI29" s="75"/>
      <c r="GJ29" s="75"/>
      <c r="GK29" s="75"/>
      <c r="GL29" s="75"/>
      <c r="GM29" s="75"/>
      <c r="GN29" s="75"/>
      <c r="GO29" s="75"/>
      <c r="GP29" s="75"/>
      <c r="GQ29" s="75"/>
      <c r="GR29" s="75"/>
      <c r="GS29" s="75"/>
      <c r="GT29" s="75"/>
      <c r="GU29" s="75"/>
      <c r="GV29" s="75"/>
      <c r="GW29" s="75"/>
      <c r="GX29" s="75"/>
      <c r="GY29" s="75"/>
      <c r="GZ29" s="75"/>
      <c r="HA29" s="75"/>
      <c r="HB29" s="75"/>
      <c r="HC29" s="75"/>
      <c r="HD29" s="75"/>
      <c r="HE29" s="75"/>
      <c r="HF29" s="75"/>
      <c r="HG29" s="75"/>
      <c r="HH29" s="75"/>
      <c r="HI29" s="75"/>
      <c r="HJ29" s="75"/>
      <c r="HK29" s="75"/>
      <c r="HL29" s="75"/>
      <c r="HM29" s="75"/>
      <c r="HN29" s="75"/>
      <c r="HO29" s="75"/>
      <c r="HP29" s="75"/>
      <c r="HQ29" s="75"/>
      <c r="HR29" s="75"/>
      <c r="HS29" s="75"/>
      <c r="HT29" s="75"/>
      <c r="HU29" s="75"/>
      <c r="HV29" s="75"/>
      <c r="HW29" s="75"/>
      <c r="HX29" s="75"/>
      <c r="HY29" s="75"/>
      <c r="HZ29" s="75"/>
      <c r="IA29" s="75"/>
      <c r="IB29" s="75"/>
      <c r="IC29" s="75"/>
      <c r="ID29" s="75"/>
      <c r="IE29" s="75"/>
      <c r="IF29" s="75"/>
      <c r="IG29" s="75"/>
      <c r="IH29" s="75"/>
      <c r="II29" s="75"/>
      <c r="IJ29" s="75"/>
      <c r="IK29" s="75"/>
      <c r="IL29" s="75"/>
      <c r="IM29" s="75"/>
      <c r="IN29" s="75"/>
      <c r="IO29" s="75"/>
      <c r="IP29" s="75"/>
      <c r="IQ29" s="75"/>
      <c r="IR29" s="75"/>
      <c r="IS29" s="75"/>
      <c r="IT29" s="75"/>
      <c r="IU29" s="75"/>
      <c r="IV29" s="75"/>
      <c r="IW29" s="75"/>
      <c r="IX29" s="75"/>
      <c r="IY29" s="75"/>
      <c r="IZ29" s="75"/>
      <c r="JA29" s="75"/>
      <c r="JB29" s="75"/>
      <c r="JC29" s="75"/>
      <c r="JD29" s="75"/>
      <c r="JE29" s="75"/>
      <c r="JF29" s="75"/>
      <c r="JG29" s="75"/>
      <c r="JH29" s="75"/>
      <c r="JI29" s="75"/>
      <c r="JJ29" s="75"/>
      <c r="JK29" s="75"/>
      <c r="JL29" s="75"/>
      <c r="JM29" s="75"/>
      <c r="JN29" s="75"/>
      <c r="JO29" s="75"/>
      <c r="JP29" s="75"/>
      <c r="JQ29" s="75"/>
      <c r="JR29" s="75"/>
      <c r="JS29" s="75"/>
      <c r="JT29" s="75"/>
      <c r="JU29" s="75"/>
      <c r="JV29" s="75"/>
      <c r="JW29" s="75"/>
      <c r="JX29" s="75"/>
      <c r="JY29" s="75"/>
      <c r="JZ29" s="75"/>
      <c r="KA29" s="75"/>
      <c r="KB29" s="75"/>
      <c r="KC29" s="75"/>
      <c r="KD29" s="75"/>
      <c r="KE29" s="75"/>
      <c r="KF29" s="75"/>
      <c r="KG29" s="75"/>
      <c r="KH29" s="75"/>
      <c r="KI29" s="75"/>
      <c r="KJ29" s="75"/>
      <c r="KK29" s="75"/>
      <c r="KL29" s="75"/>
      <c r="KM29" s="75"/>
      <c r="KN29" s="75"/>
      <c r="KO29" s="75"/>
      <c r="KP29" s="75"/>
      <c r="KQ29" s="75"/>
      <c r="KR29" s="75"/>
      <c r="KS29" s="75"/>
      <c r="KT29" s="75"/>
      <c r="KU29" s="75"/>
      <c r="KV29" s="75"/>
      <c r="KW29" s="75"/>
      <c r="KX29" s="75"/>
      <c r="KY29" s="75"/>
      <c r="KZ29" s="75"/>
      <c r="LA29" s="75"/>
      <c r="LB29" s="75"/>
      <c r="LC29" s="75"/>
      <c r="LD29" s="75"/>
      <c r="LE29" s="75"/>
      <c r="LF29" s="75"/>
      <c r="LG29" s="75"/>
      <c r="LH29" s="75"/>
      <c r="LI29" s="75"/>
      <c r="LJ29" s="75"/>
      <c r="LK29" s="75"/>
      <c r="LL29" s="75"/>
      <c r="LM29" s="75"/>
      <c r="LN29" s="75"/>
      <c r="LO29" s="75"/>
      <c r="LP29" s="75"/>
      <c r="LQ29" s="75"/>
      <c r="LR29" s="75"/>
      <c r="LS29" s="75"/>
      <c r="LT29" s="75"/>
      <c r="LU29" s="75"/>
      <c r="LV29" s="75"/>
      <c r="LW29" s="75"/>
      <c r="LX29" s="75"/>
      <c r="LY29" s="75"/>
      <c r="LZ29" s="75"/>
      <c r="MA29" s="75"/>
      <c r="MB29" s="75"/>
      <c r="MC29" s="75"/>
      <c r="MD29" s="75"/>
      <c r="ME29" s="75"/>
      <c r="MF29" s="75"/>
      <c r="MG29" s="75"/>
      <c r="MH29" s="75"/>
      <c r="MI29" s="75"/>
      <c r="MJ29" s="75"/>
      <c r="MK29" s="75"/>
      <c r="ML29" s="75"/>
      <c r="MM29" s="75"/>
      <c r="MN29" s="75"/>
      <c r="MO29" s="75"/>
      <c r="MP29" s="75"/>
      <c r="MQ29" s="75"/>
      <c r="MR29" s="75"/>
      <c r="MS29" s="75"/>
      <c r="MT29" s="75"/>
      <c r="MU29" s="75"/>
      <c r="MV29" s="75"/>
      <c r="MW29" s="75"/>
      <c r="MX29" s="75"/>
      <c r="MY29" s="75"/>
      <c r="MZ29" s="75"/>
      <c r="NA29" s="75"/>
      <c r="NB29" s="75"/>
      <c r="NC29" s="75"/>
      <c r="ND29" s="75"/>
      <c r="NE29" s="75"/>
      <c r="NF29" s="75"/>
      <c r="NG29" s="75"/>
      <c r="NH29" s="75"/>
      <c r="NI29" s="75"/>
      <c r="NJ29" s="75"/>
      <c r="NK29" s="75"/>
      <c r="NL29" s="75"/>
      <c r="NM29" s="75"/>
      <c r="NN29" s="75"/>
      <c r="NO29" s="75"/>
      <c r="NP29" s="75"/>
      <c r="NQ29" s="75"/>
      <c r="NR29" s="75"/>
    </row>
    <row r="30" spans="1:382">
      <c r="A30" s="32">
        <f>IF(ラインリスト!A22="","",ラインリスト!A22)</f>
        <v>20</v>
      </c>
      <c r="B30" s="32" t="str">
        <f>IF(ラインリスト!B22="","",ラインリスト!B22)</f>
        <v>テスト20</v>
      </c>
      <c r="C30" s="32">
        <f>IF(ラインリスト!C22="","",ラインリスト!C22)</f>
        <v>51</v>
      </c>
      <c r="D30" s="32" t="str">
        <f>IF(ラインリスト!E22="","",ラインリスト!E22)</f>
        <v>男</v>
      </c>
      <c r="E30" s="32" t="str">
        <f>IF(ラインリスト!F22="","",ラインリスト!F22)</f>
        <v>会社員</v>
      </c>
      <c r="F30" s="29" t="str">
        <f>IF(ラインリスト!G22="","",ラインリスト!G22)</f>
        <v/>
      </c>
      <c r="G30" s="32" t="str">
        <f>IF(ラインリスト!H22="","",ラインリスト!H22)</f>
        <v>O電設</v>
      </c>
      <c r="H30" s="33" t="str">
        <f>IF(ラインリスト!I22="","",ラインリスト!I22)</f>
        <v/>
      </c>
      <c r="I30" s="33" t="str">
        <f>IF(ラインリスト!J22="","",ラインリスト!J22)</f>
        <v>不明</v>
      </c>
      <c r="J30" s="33">
        <f>IF(ラインリスト!K22="","",ラインリスト!K22)</f>
        <v>44093</v>
      </c>
      <c r="K30" s="31">
        <f>IF(ラインリスト!L22="",J30,ラインリスト!L22)</f>
        <v>44093</v>
      </c>
      <c r="L30" s="74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75"/>
      <c r="EB30" s="75"/>
      <c r="EC30" s="75"/>
      <c r="ED30" s="75"/>
      <c r="EE30" s="75"/>
      <c r="EF30" s="75"/>
      <c r="EG30" s="75"/>
      <c r="EH30" s="75"/>
      <c r="EI30" s="75"/>
      <c r="EJ30" s="75"/>
      <c r="EK30" s="75"/>
      <c r="EL30" s="75"/>
      <c r="EM30" s="75"/>
      <c r="EN30" s="75"/>
      <c r="EO30" s="75"/>
      <c r="EP30" s="75"/>
      <c r="EQ30" s="75"/>
      <c r="ER30" s="75"/>
      <c r="ES30" s="75"/>
      <c r="ET30" s="75"/>
      <c r="EU30" s="75"/>
      <c r="EV30" s="75"/>
      <c r="EW30" s="75"/>
      <c r="EX30" s="75"/>
      <c r="EY30" s="75"/>
      <c r="EZ30" s="75"/>
      <c r="FA30" s="75"/>
      <c r="FB30" s="75"/>
      <c r="FC30" s="75"/>
      <c r="FD30" s="75"/>
      <c r="FE30" s="75"/>
      <c r="FF30" s="75"/>
      <c r="FG30" s="75"/>
      <c r="FH30" s="75"/>
      <c r="FI30" s="75"/>
      <c r="FJ30" s="75"/>
      <c r="FK30" s="75"/>
      <c r="FL30" s="75"/>
      <c r="FM30" s="75"/>
      <c r="FN30" s="75"/>
      <c r="FO30" s="75"/>
      <c r="FP30" s="75"/>
      <c r="FQ30" s="75"/>
      <c r="FR30" s="75"/>
      <c r="FS30" s="75"/>
      <c r="FT30" s="75"/>
      <c r="FU30" s="75"/>
      <c r="FV30" s="75"/>
      <c r="FW30" s="75"/>
      <c r="FX30" s="75"/>
      <c r="FY30" s="75"/>
      <c r="FZ30" s="75"/>
      <c r="GA30" s="75"/>
      <c r="GB30" s="75"/>
      <c r="GC30" s="75"/>
      <c r="GD30" s="75"/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5"/>
      <c r="HC30" s="75"/>
      <c r="HD30" s="75"/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5"/>
      <c r="HP30" s="75"/>
      <c r="HQ30" s="75"/>
      <c r="HR30" s="75"/>
      <c r="HS30" s="75"/>
      <c r="HT30" s="75"/>
      <c r="HU30" s="75"/>
      <c r="HV30" s="75"/>
      <c r="HW30" s="75"/>
      <c r="HX30" s="75"/>
      <c r="HY30" s="75"/>
      <c r="HZ30" s="75"/>
      <c r="IA30" s="75"/>
      <c r="IB30" s="75"/>
      <c r="IC30" s="75"/>
      <c r="ID30" s="75"/>
      <c r="IE30" s="75"/>
      <c r="IF30" s="75"/>
      <c r="IG30" s="75"/>
      <c r="IH30" s="75"/>
      <c r="II30" s="75"/>
      <c r="IJ30" s="75"/>
      <c r="IK30" s="75"/>
      <c r="IL30" s="75"/>
      <c r="IM30" s="75"/>
      <c r="IN30" s="75"/>
      <c r="IO30" s="75"/>
      <c r="IP30" s="75"/>
      <c r="IQ30" s="75"/>
      <c r="IR30" s="75"/>
      <c r="IS30" s="75"/>
      <c r="IT30" s="75"/>
      <c r="IU30" s="75"/>
      <c r="IV30" s="75"/>
      <c r="IW30" s="75"/>
      <c r="IX30" s="75"/>
      <c r="IY30" s="75"/>
      <c r="IZ30" s="75"/>
      <c r="JA30" s="75"/>
      <c r="JB30" s="75"/>
      <c r="JC30" s="75"/>
      <c r="JD30" s="75"/>
      <c r="JE30" s="75"/>
      <c r="JF30" s="75"/>
      <c r="JG30" s="75"/>
      <c r="JH30" s="75"/>
      <c r="JI30" s="75"/>
      <c r="JJ30" s="75"/>
      <c r="JK30" s="75"/>
      <c r="JL30" s="75"/>
      <c r="JM30" s="75"/>
      <c r="JN30" s="75"/>
      <c r="JO30" s="75"/>
      <c r="JP30" s="75"/>
      <c r="JQ30" s="75"/>
      <c r="JR30" s="75"/>
      <c r="JS30" s="75"/>
      <c r="JT30" s="75"/>
      <c r="JU30" s="75"/>
      <c r="JV30" s="75"/>
      <c r="JW30" s="75"/>
      <c r="JX30" s="75"/>
      <c r="JY30" s="75"/>
      <c r="JZ30" s="75"/>
      <c r="KA30" s="75"/>
      <c r="KB30" s="75"/>
      <c r="KC30" s="75"/>
      <c r="KD30" s="75"/>
      <c r="KE30" s="75"/>
      <c r="KF30" s="75"/>
      <c r="KG30" s="75"/>
      <c r="KH30" s="75"/>
      <c r="KI30" s="75"/>
      <c r="KJ30" s="75"/>
      <c r="KK30" s="75"/>
      <c r="KL30" s="75"/>
      <c r="KM30" s="75"/>
      <c r="KN30" s="75"/>
      <c r="KO30" s="75"/>
      <c r="KP30" s="75"/>
      <c r="KQ30" s="75"/>
      <c r="KR30" s="75"/>
      <c r="KS30" s="75"/>
      <c r="KT30" s="75"/>
      <c r="KU30" s="75"/>
      <c r="KV30" s="75"/>
      <c r="KW30" s="75"/>
      <c r="KX30" s="75"/>
      <c r="KY30" s="75"/>
      <c r="KZ30" s="75"/>
      <c r="LA30" s="75"/>
      <c r="LB30" s="75"/>
      <c r="LC30" s="75"/>
      <c r="LD30" s="75"/>
      <c r="LE30" s="75"/>
      <c r="LF30" s="75"/>
      <c r="LG30" s="75"/>
      <c r="LH30" s="75"/>
      <c r="LI30" s="75"/>
      <c r="LJ30" s="75"/>
      <c r="LK30" s="75"/>
      <c r="LL30" s="75"/>
      <c r="LM30" s="75"/>
      <c r="LN30" s="75"/>
      <c r="LO30" s="75"/>
      <c r="LP30" s="75"/>
      <c r="LQ30" s="75"/>
      <c r="LR30" s="75"/>
      <c r="LS30" s="75"/>
      <c r="LT30" s="75"/>
      <c r="LU30" s="75"/>
      <c r="LV30" s="75"/>
      <c r="LW30" s="75"/>
      <c r="LX30" s="75"/>
      <c r="LY30" s="75"/>
      <c r="LZ30" s="75"/>
      <c r="MA30" s="75"/>
      <c r="MB30" s="75"/>
      <c r="MC30" s="75"/>
      <c r="MD30" s="75"/>
      <c r="ME30" s="75"/>
      <c r="MF30" s="75"/>
      <c r="MG30" s="75"/>
      <c r="MH30" s="75"/>
      <c r="MI30" s="75"/>
      <c r="MJ30" s="75"/>
      <c r="MK30" s="75"/>
      <c r="ML30" s="75"/>
      <c r="MM30" s="75"/>
      <c r="MN30" s="75"/>
      <c r="MO30" s="75"/>
      <c r="MP30" s="75"/>
      <c r="MQ30" s="75"/>
      <c r="MR30" s="75"/>
      <c r="MS30" s="75"/>
      <c r="MT30" s="75"/>
      <c r="MU30" s="75"/>
      <c r="MV30" s="75"/>
      <c r="MW30" s="75"/>
      <c r="MX30" s="75"/>
      <c r="MY30" s="75"/>
      <c r="MZ30" s="75"/>
      <c r="NA30" s="75"/>
      <c r="NB30" s="75"/>
      <c r="NC30" s="75"/>
      <c r="ND30" s="75"/>
      <c r="NE30" s="75"/>
      <c r="NF30" s="75"/>
      <c r="NG30" s="75"/>
      <c r="NH30" s="75"/>
      <c r="NI30" s="75"/>
      <c r="NJ30" s="75"/>
      <c r="NK30" s="75"/>
      <c r="NL30" s="75"/>
      <c r="NM30" s="75"/>
      <c r="NN30" s="75"/>
      <c r="NO30" s="75"/>
      <c r="NP30" s="75"/>
      <c r="NQ30" s="75"/>
      <c r="NR30" s="75"/>
    </row>
    <row r="31" spans="1:382">
      <c r="A31" s="32">
        <f>IF(ラインリスト!A23="","",ラインリスト!A23)</f>
        <v>21</v>
      </c>
      <c r="B31" s="32" t="str">
        <f>IF(ラインリスト!B23="","",ラインリスト!B23)</f>
        <v>テスト21</v>
      </c>
      <c r="C31" s="32">
        <f>IF(ラインリスト!C23="","",ラインリスト!C23)</f>
        <v>45</v>
      </c>
      <c r="D31" s="32" t="str">
        <f>IF(ラインリスト!E23="","",ラインリスト!E23)</f>
        <v>女</v>
      </c>
      <c r="E31" s="32" t="str">
        <f>IF(ラインリスト!F23="","",ラインリスト!F23)</f>
        <v>主婦</v>
      </c>
      <c r="F31" s="29" t="str">
        <f>IF(ラインリスト!G23="","",ラインリスト!G23)</f>
        <v/>
      </c>
      <c r="G31" s="32" t="str">
        <f>IF(ラインリスト!H23="","",ラインリスト!H23)</f>
        <v/>
      </c>
      <c r="H31" s="33" t="str">
        <f>IF(ラインリスト!I23="","",ラインリスト!I23)</f>
        <v/>
      </c>
      <c r="I31" s="33" t="str">
        <f>IF(ラインリスト!J23="","",ラインリスト!J23)</f>
        <v>無症状</v>
      </c>
      <c r="J31" s="33">
        <f>IF(ラインリスト!K23="","",ラインリスト!K23)</f>
        <v>44094</v>
      </c>
      <c r="K31" s="31">
        <f>IF(ラインリスト!L23="",J31,ラインリスト!L23)</f>
        <v>44094</v>
      </c>
      <c r="L31" s="76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  <c r="JF31" s="77"/>
      <c r="JG31" s="77"/>
      <c r="JH31" s="77"/>
      <c r="JI31" s="77"/>
      <c r="JJ31" s="77"/>
      <c r="JK31" s="77"/>
      <c r="JL31" s="77"/>
      <c r="JM31" s="77"/>
      <c r="JN31" s="77"/>
      <c r="JO31" s="77"/>
      <c r="JP31" s="77"/>
      <c r="JQ31" s="77"/>
      <c r="JR31" s="77"/>
      <c r="JS31" s="77"/>
      <c r="JT31" s="77"/>
      <c r="JU31" s="77"/>
      <c r="JV31" s="77"/>
      <c r="JW31" s="77"/>
      <c r="JX31" s="77"/>
      <c r="JY31" s="77"/>
      <c r="JZ31" s="77"/>
      <c r="KA31" s="77"/>
      <c r="KB31" s="77"/>
      <c r="KC31" s="77"/>
      <c r="KD31" s="77"/>
      <c r="KE31" s="77"/>
      <c r="KF31" s="77"/>
      <c r="KG31" s="77"/>
      <c r="KH31" s="77"/>
      <c r="KI31" s="77"/>
      <c r="KJ31" s="77"/>
      <c r="KK31" s="77"/>
      <c r="KL31" s="77"/>
      <c r="KM31" s="77"/>
      <c r="KN31" s="77"/>
      <c r="KO31" s="77"/>
      <c r="KP31" s="77"/>
      <c r="KQ31" s="77"/>
      <c r="KR31" s="77"/>
      <c r="KS31" s="77"/>
      <c r="KT31" s="77"/>
      <c r="KU31" s="77"/>
      <c r="KV31" s="77"/>
      <c r="KW31" s="77"/>
      <c r="KX31" s="77"/>
      <c r="KY31" s="77"/>
      <c r="KZ31" s="77"/>
      <c r="LA31" s="77"/>
      <c r="LB31" s="77"/>
      <c r="LC31" s="77"/>
      <c r="LD31" s="77"/>
      <c r="LE31" s="77"/>
      <c r="LF31" s="77"/>
      <c r="LG31" s="77"/>
      <c r="LH31" s="77"/>
      <c r="LI31" s="77"/>
      <c r="LJ31" s="77"/>
      <c r="LK31" s="77"/>
      <c r="LL31" s="77"/>
      <c r="LM31" s="77"/>
      <c r="LN31" s="77"/>
      <c r="LO31" s="77"/>
      <c r="LP31" s="77"/>
      <c r="LQ31" s="77"/>
      <c r="LR31" s="77"/>
      <c r="LS31" s="77"/>
      <c r="LT31" s="77"/>
      <c r="LU31" s="77"/>
      <c r="LV31" s="77"/>
      <c r="LW31" s="77"/>
      <c r="LX31" s="77"/>
      <c r="LY31" s="77"/>
      <c r="LZ31" s="77"/>
      <c r="MA31" s="77"/>
      <c r="MB31" s="77"/>
      <c r="MC31" s="77"/>
      <c r="MD31" s="77"/>
      <c r="ME31" s="77"/>
      <c r="MF31" s="77"/>
      <c r="MG31" s="77"/>
      <c r="MH31" s="77"/>
      <c r="MI31" s="77"/>
      <c r="MJ31" s="77"/>
      <c r="MK31" s="77"/>
      <c r="ML31" s="77"/>
      <c r="MM31" s="77"/>
      <c r="MN31" s="77"/>
      <c r="MO31" s="77"/>
      <c r="MP31" s="77"/>
      <c r="MQ31" s="77"/>
      <c r="MR31" s="77"/>
      <c r="MS31" s="77"/>
      <c r="MT31" s="77"/>
      <c r="MU31" s="77"/>
      <c r="MV31" s="77"/>
      <c r="MW31" s="77"/>
      <c r="MX31" s="77"/>
      <c r="MY31" s="77"/>
      <c r="MZ31" s="77"/>
      <c r="NA31" s="77"/>
      <c r="NB31" s="77"/>
      <c r="NC31" s="77"/>
      <c r="ND31" s="77"/>
      <c r="NE31" s="77"/>
      <c r="NF31" s="77"/>
      <c r="NG31" s="77"/>
      <c r="NH31" s="77"/>
      <c r="NI31" s="77"/>
      <c r="NJ31" s="77"/>
      <c r="NK31" s="77"/>
      <c r="NL31" s="77"/>
      <c r="NM31" s="77"/>
      <c r="NN31" s="77"/>
      <c r="NO31" s="77"/>
      <c r="NP31" s="77"/>
      <c r="NQ31" s="77"/>
      <c r="NR31" s="77"/>
    </row>
    <row r="32" spans="1:382">
      <c r="A32" s="32">
        <f>IF(ラインリスト!A24="","",ラインリスト!A24)</f>
        <v>22</v>
      </c>
      <c r="B32" s="32" t="str">
        <f>IF(ラインリスト!B24="","",ラインリスト!B24)</f>
        <v>テスト22</v>
      </c>
      <c r="C32" s="32">
        <f>IF(ラインリスト!C24="","",ラインリスト!C24)</f>
        <v>61</v>
      </c>
      <c r="D32" s="32" t="str">
        <f>IF(ラインリスト!E24="","",ラインリスト!E24)</f>
        <v>女</v>
      </c>
      <c r="E32" s="32" t="str">
        <f>IF(ラインリスト!F24="","",ラインリスト!F24)</f>
        <v>主婦</v>
      </c>
      <c r="F32" s="29" t="str">
        <f>IF(ラインリスト!G24="","",ラインリスト!G24)</f>
        <v/>
      </c>
      <c r="G32" s="32" t="str">
        <f>IF(ラインリスト!H24="","",ラインリスト!H24)</f>
        <v/>
      </c>
      <c r="H32" s="33" t="str">
        <f>IF(ラインリスト!I24="","",ラインリスト!I24)</f>
        <v/>
      </c>
      <c r="I32" s="33">
        <f>IF(ラインリスト!J24="","",ラインリスト!J24)</f>
        <v>44085</v>
      </c>
      <c r="J32" s="33">
        <f>IF(ラインリスト!K24="","",ラインリスト!K24)</f>
        <v>44095</v>
      </c>
      <c r="K32" s="31">
        <f>IF(ラインリスト!L24="",J32,ラインリスト!L24)</f>
        <v>44095</v>
      </c>
      <c r="L32" s="76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  <c r="JF32" s="77"/>
      <c r="JG32" s="77"/>
      <c r="JH32" s="77"/>
      <c r="JI32" s="77"/>
      <c r="JJ32" s="77"/>
      <c r="JK32" s="77"/>
      <c r="JL32" s="77"/>
      <c r="JM32" s="77"/>
      <c r="JN32" s="77"/>
      <c r="JO32" s="77"/>
      <c r="JP32" s="77"/>
      <c r="JQ32" s="77"/>
      <c r="JR32" s="77"/>
      <c r="JS32" s="77"/>
      <c r="JT32" s="77"/>
      <c r="JU32" s="77"/>
      <c r="JV32" s="77"/>
      <c r="JW32" s="77"/>
      <c r="JX32" s="77"/>
      <c r="JY32" s="77"/>
      <c r="JZ32" s="77"/>
      <c r="KA32" s="77"/>
      <c r="KB32" s="77"/>
      <c r="KC32" s="77"/>
      <c r="KD32" s="77"/>
      <c r="KE32" s="77"/>
      <c r="KF32" s="77"/>
      <c r="KG32" s="77"/>
      <c r="KH32" s="77"/>
      <c r="KI32" s="77"/>
      <c r="KJ32" s="77"/>
      <c r="KK32" s="77"/>
      <c r="KL32" s="77"/>
      <c r="KM32" s="77"/>
      <c r="KN32" s="77"/>
      <c r="KO32" s="77"/>
      <c r="KP32" s="77"/>
      <c r="KQ32" s="77"/>
      <c r="KR32" s="77"/>
      <c r="KS32" s="77"/>
      <c r="KT32" s="77"/>
      <c r="KU32" s="77"/>
      <c r="KV32" s="77"/>
      <c r="KW32" s="77"/>
      <c r="KX32" s="77"/>
      <c r="KY32" s="77"/>
      <c r="KZ32" s="77"/>
      <c r="LA32" s="77"/>
      <c r="LB32" s="77"/>
      <c r="LC32" s="77"/>
      <c r="LD32" s="77"/>
      <c r="LE32" s="77"/>
      <c r="LF32" s="77"/>
      <c r="LG32" s="77"/>
      <c r="LH32" s="77"/>
      <c r="LI32" s="77"/>
      <c r="LJ32" s="77"/>
      <c r="LK32" s="77"/>
      <c r="LL32" s="77"/>
      <c r="LM32" s="77"/>
      <c r="LN32" s="77"/>
      <c r="LO32" s="77"/>
      <c r="LP32" s="77"/>
      <c r="LQ32" s="77"/>
      <c r="LR32" s="77"/>
      <c r="LS32" s="77"/>
      <c r="LT32" s="77"/>
      <c r="LU32" s="77"/>
      <c r="LV32" s="77"/>
      <c r="LW32" s="77"/>
      <c r="LX32" s="77"/>
      <c r="LY32" s="77"/>
      <c r="LZ32" s="77"/>
      <c r="MA32" s="77"/>
      <c r="MB32" s="77"/>
      <c r="MC32" s="77"/>
      <c r="MD32" s="77"/>
      <c r="ME32" s="77"/>
      <c r="MF32" s="77"/>
      <c r="MG32" s="77"/>
      <c r="MH32" s="77"/>
      <c r="MI32" s="77"/>
      <c r="MJ32" s="77"/>
      <c r="MK32" s="77"/>
      <c r="ML32" s="77"/>
      <c r="MM32" s="77"/>
      <c r="MN32" s="77"/>
      <c r="MO32" s="77"/>
      <c r="MP32" s="77"/>
      <c r="MQ32" s="77"/>
      <c r="MR32" s="77"/>
      <c r="MS32" s="77"/>
      <c r="MT32" s="77"/>
      <c r="MU32" s="77"/>
      <c r="MV32" s="77"/>
      <c r="MW32" s="77"/>
      <c r="MX32" s="77"/>
      <c r="MY32" s="77"/>
      <c r="MZ32" s="77"/>
      <c r="NA32" s="77"/>
      <c r="NB32" s="77"/>
      <c r="NC32" s="77"/>
      <c r="ND32" s="77"/>
      <c r="NE32" s="77"/>
      <c r="NF32" s="77"/>
      <c r="NG32" s="77"/>
      <c r="NH32" s="77"/>
      <c r="NI32" s="77"/>
      <c r="NJ32" s="77"/>
      <c r="NK32" s="77"/>
      <c r="NL32" s="77"/>
      <c r="NM32" s="77"/>
      <c r="NN32" s="77"/>
      <c r="NO32" s="77"/>
      <c r="NP32" s="77"/>
      <c r="NQ32" s="77"/>
      <c r="NR32" s="77"/>
    </row>
    <row r="33" spans="1:382">
      <c r="A33" s="32">
        <f>IF(ラインリスト!A25="","",ラインリスト!A25)</f>
        <v>23</v>
      </c>
      <c r="B33" s="32" t="str">
        <f>IF(ラインリスト!B25="","",ラインリスト!B25)</f>
        <v>テスト23</v>
      </c>
      <c r="C33" s="32">
        <f>IF(ラインリスト!C25="","",ラインリスト!C25)</f>
        <v>31</v>
      </c>
      <c r="D33" s="32" t="str">
        <f>IF(ラインリスト!E25="","",ラインリスト!E25)</f>
        <v>女</v>
      </c>
      <c r="E33" s="32" t="str">
        <f>IF(ラインリスト!F25="","",ラインリスト!F25)</f>
        <v>自衛官</v>
      </c>
      <c r="F33" s="29" t="str">
        <f>IF(ラインリスト!G25="","",ラインリスト!G25)</f>
        <v/>
      </c>
      <c r="G33" s="32" t="str">
        <f>IF(ラインリスト!H25="","",ラインリスト!H25)</f>
        <v>N自衛隊</v>
      </c>
      <c r="H33" s="33" t="str">
        <f>IF(ラインリスト!I25="","",ラインリスト!I25)</f>
        <v/>
      </c>
      <c r="I33" s="33">
        <f>IF(ラインリスト!J25="","",ラインリスト!J25)</f>
        <v>44105</v>
      </c>
      <c r="J33" s="33">
        <f>IF(ラインリスト!K25="","",ラインリスト!K25)</f>
        <v>44105</v>
      </c>
      <c r="K33" s="31">
        <f>IF(ラインリスト!L25="",J33,ラインリスト!L25)</f>
        <v>44105</v>
      </c>
      <c r="L33" s="76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  <c r="JF33" s="77"/>
      <c r="JG33" s="77"/>
      <c r="JH33" s="77"/>
      <c r="JI33" s="77"/>
      <c r="JJ33" s="77"/>
      <c r="JK33" s="77"/>
      <c r="JL33" s="77"/>
      <c r="JM33" s="77"/>
      <c r="JN33" s="77"/>
      <c r="JO33" s="77"/>
      <c r="JP33" s="77"/>
      <c r="JQ33" s="77"/>
      <c r="JR33" s="77"/>
      <c r="JS33" s="77"/>
      <c r="JT33" s="77"/>
      <c r="JU33" s="77"/>
      <c r="JV33" s="77"/>
      <c r="JW33" s="77"/>
      <c r="JX33" s="77"/>
      <c r="JY33" s="77"/>
      <c r="JZ33" s="77"/>
      <c r="KA33" s="77"/>
      <c r="KB33" s="77"/>
      <c r="KC33" s="77"/>
      <c r="KD33" s="77"/>
      <c r="KE33" s="77"/>
      <c r="KF33" s="77"/>
      <c r="KG33" s="77"/>
      <c r="KH33" s="77"/>
      <c r="KI33" s="77"/>
      <c r="KJ33" s="77"/>
      <c r="KK33" s="77"/>
      <c r="KL33" s="77"/>
      <c r="KM33" s="77"/>
      <c r="KN33" s="77"/>
      <c r="KO33" s="77"/>
      <c r="KP33" s="77"/>
      <c r="KQ33" s="77"/>
      <c r="KR33" s="77"/>
      <c r="KS33" s="77"/>
      <c r="KT33" s="77"/>
      <c r="KU33" s="77"/>
      <c r="KV33" s="77"/>
      <c r="KW33" s="77"/>
      <c r="KX33" s="77"/>
      <c r="KY33" s="77"/>
      <c r="KZ33" s="77"/>
      <c r="LA33" s="77"/>
      <c r="LB33" s="77"/>
      <c r="LC33" s="77"/>
      <c r="LD33" s="77"/>
      <c r="LE33" s="77"/>
      <c r="LF33" s="77"/>
      <c r="LG33" s="77"/>
      <c r="LH33" s="77"/>
      <c r="LI33" s="77"/>
      <c r="LJ33" s="77"/>
      <c r="LK33" s="77"/>
      <c r="LL33" s="77"/>
      <c r="LM33" s="77"/>
      <c r="LN33" s="77"/>
      <c r="LO33" s="77"/>
      <c r="LP33" s="77"/>
      <c r="LQ33" s="77"/>
      <c r="LR33" s="77"/>
      <c r="LS33" s="77"/>
      <c r="LT33" s="77"/>
      <c r="LU33" s="77"/>
      <c r="LV33" s="77"/>
      <c r="LW33" s="77"/>
      <c r="LX33" s="77"/>
      <c r="LY33" s="77"/>
      <c r="LZ33" s="77"/>
      <c r="MA33" s="77"/>
      <c r="MB33" s="77"/>
      <c r="MC33" s="77"/>
      <c r="MD33" s="77"/>
      <c r="ME33" s="77"/>
      <c r="MF33" s="77"/>
      <c r="MG33" s="77"/>
      <c r="MH33" s="77"/>
      <c r="MI33" s="77"/>
      <c r="MJ33" s="77"/>
      <c r="MK33" s="77"/>
      <c r="ML33" s="77"/>
      <c r="MM33" s="77"/>
      <c r="MN33" s="77"/>
      <c r="MO33" s="77"/>
      <c r="MP33" s="77"/>
      <c r="MQ33" s="77"/>
      <c r="MR33" s="77"/>
      <c r="MS33" s="77"/>
      <c r="MT33" s="77"/>
      <c r="MU33" s="77"/>
      <c r="MV33" s="77"/>
      <c r="MW33" s="77"/>
      <c r="MX33" s="77"/>
      <c r="MY33" s="77"/>
      <c r="MZ33" s="77"/>
      <c r="NA33" s="77"/>
      <c r="NB33" s="77"/>
      <c r="NC33" s="77"/>
      <c r="ND33" s="77"/>
      <c r="NE33" s="77"/>
      <c r="NF33" s="77"/>
      <c r="NG33" s="77"/>
      <c r="NH33" s="77"/>
      <c r="NI33" s="77"/>
      <c r="NJ33" s="77"/>
      <c r="NK33" s="77"/>
      <c r="NL33" s="77"/>
      <c r="NM33" s="77"/>
      <c r="NN33" s="77"/>
      <c r="NO33" s="77"/>
      <c r="NP33" s="77"/>
      <c r="NQ33" s="77"/>
      <c r="NR33" s="77"/>
    </row>
    <row r="34" spans="1:382">
      <c r="A34" s="32">
        <f>IF(ラインリスト!A26="","",ラインリスト!A26)</f>
        <v>24</v>
      </c>
      <c r="B34" s="32" t="str">
        <f>IF(ラインリスト!B26="","",ラインリスト!B26)</f>
        <v>テスト24</v>
      </c>
      <c r="C34" s="32">
        <f>IF(ラインリスト!C26="","",ラインリスト!C26)</f>
        <v>57</v>
      </c>
      <c r="D34" s="32" t="str">
        <f>IF(ラインリスト!E26="","",ラインリスト!E26)</f>
        <v>女</v>
      </c>
      <c r="E34" s="32" t="str">
        <f>IF(ラインリスト!F26="","",ラインリスト!F26)</f>
        <v>保険外交員</v>
      </c>
      <c r="F34" s="29" t="str">
        <f>IF(ラインリスト!G26="","",ラインリスト!G26)</f>
        <v/>
      </c>
      <c r="G34" s="32" t="str">
        <f>IF(ラインリスト!H26="","",ラインリスト!H26)</f>
        <v>P生命保険</v>
      </c>
      <c r="H34" s="33" t="str">
        <f>IF(ラインリスト!I26="","",ラインリスト!I26)</f>
        <v/>
      </c>
      <c r="I34" s="33">
        <f>IF(ラインリスト!J26="","",ラインリスト!J26)</f>
        <v>44103</v>
      </c>
      <c r="J34" s="33">
        <f>IF(ラインリスト!K26="","",ラインリスト!K26)</f>
        <v>44112</v>
      </c>
      <c r="K34" s="31">
        <f>IF(ラインリスト!L26="",J34,ラインリスト!L26)</f>
        <v>44112</v>
      </c>
      <c r="L34" s="76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  <c r="JF34" s="77"/>
      <c r="JG34" s="77"/>
      <c r="JH34" s="77"/>
      <c r="JI34" s="77"/>
      <c r="JJ34" s="77"/>
      <c r="JK34" s="77"/>
      <c r="JL34" s="77"/>
      <c r="JM34" s="77"/>
      <c r="JN34" s="77"/>
      <c r="JO34" s="77"/>
      <c r="JP34" s="77"/>
      <c r="JQ34" s="77"/>
      <c r="JR34" s="77"/>
      <c r="JS34" s="77"/>
      <c r="JT34" s="77"/>
      <c r="JU34" s="77"/>
      <c r="JV34" s="77"/>
      <c r="JW34" s="77"/>
      <c r="JX34" s="77"/>
      <c r="JY34" s="77"/>
      <c r="JZ34" s="77"/>
      <c r="KA34" s="77"/>
      <c r="KB34" s="77"/>
      <c r="KC34" s="77"/>
      <c r="KD34" s="77"/>
      <c r="KE34" s="77"/>
      <c r="KF34" s="77"/>
      <c r="KG34" s="77"/>
      <c r="KH34" s="77"/>
      <c r="KI34" s="77"/>
      <c r="KJ34" s="77"/>
      <c r="KK34" s="77"/>
      <c r="KL34" s="77"/>
      <c r="KM34" s="77"/>
      <c r="KN34" s="77"/>
      <c r="KO34" s="77"/>
      <c r="KP34" s="77"/>
      <c r="KQ34" s="77"/>
      <c r="KR34" s="77"/>
      <c r="KS34" s="77"/>
      <c r="KT34" s="77"/>
      <c r="KU34" s="77"/>
      <c r="KV34" s="77"/>
      <c r="KW34" s="77"/>
      <c r="KX34" s="77"/>
      <c r="KY34" s="77"/>
      <c r="KZ34" s="77"/>
      <c r="LA34" s="77"/>
      <c r="LB34" s="77"/>
      <c r="LC34" s="77"/>
      <c r="LD34" s="77"/>
      <c r="LE34" s="77"/>
      <c r="LF34" s="77"/>
      <c r="LG34" s="77"/>
      <c r="LH34" s="77"/>
      <c r="LI34" s="77"/>
      <c r="LJ34" s="77"/>
      <c r="LK34" s="77"/>
      <c r="LL34" s="77"/>
      <c r="LM34" s="77"/>
      <c r="LN34" s="77"/>
      <c r="LO34" s="77"/>
      <c r="LP34" s="77"/>
      <c r="LQ34" s="77"/>
      <c r="LR34" s="77"/>
      <c r="LS34" s="77"/>
      <c r="LT34" s="77"/>
      <c r="LU34" s="77"/>
      <c r="LV34" s="77"/>
      <c r="LW34" s="77"/>
      <c r="LX34" s="77"/>
      <c r="LY34" s="77"/>
      <c r="LZ34" s="77"/>
      <c r="MA34" s="77"/>
      <c r="MB34" s="77"/>
      <c r="MC34" s="77"/>
      <c r="MD34" s="77"/>
      <c r="ME34" s="77"/>
      <c r="MF34" s="77"/>
      <c r="MG34" s="77"/>
      <c r="MH34" s="77"/>
      <c r="MI34" s="77"/>
      <c r="MJ34" s="77"/>
      <c r="MK34" s="77"/>
      <c r="ML34" s="77"/>
      <c r="MM34" s="77"/>
      <c r="MN34" s="77"/>
      <c r="MO34" s="77"/>
      <c r="MP34" s="77"/>
      <c r="MQ34" s="77"/>
      <c r="MR34" s="77"/>
      <c r="MS34" s="77"/>
      <c r="MT34" s="77"/>
      <c r="MU34" s="77"/>
      <c r="MV34" s="77"/>
      <c r="MW34" s="77"/>
      <c r="MX34" s="77"/>
      <c r="MY34" s="77"/>
      <c r="MZ34" s="77"/>
      <c r="NA34" s="77"/>
      <c r="NB34" s="77"/>
      <c r="NC34" s="77"/>
      <c r="ND34" s="77"/>
      <c r="NE34" s="77"/>
      <c r="NF34" s="77"/>
      <c r="NG34" s="77"/>
      <c r="NH34" s="77"/>
      <c r="NI34" s="77"/>
      <c r="NJ34" s="77"/>
      <c r="NK34" s="77"/>
      <c r="NL34" s="77"/>
      <c r="NM34" s="77"/>
      <c r="NN34" s="77"/>
      <c r="NO34" s="77"/>
      <c r="NP34" s="77"/>
      <c r="NQ34" s="77"/>
      <c r="NR34" s="77"/>
    </row>
    <row r="35" spans="1:382">
      <c r="A35" s="32">
        <f>IF(ラインリスト!A27="","",ラインリスト!A27)</f>
        <v>25</v>
      </c>
      <c r="B35" s="32" t="str">
        <f>IF(ラインリスト!B27="","",ラインリスト!B27)</f>
        <v>テスト25</v>
      </c>
      <c r="C35" s="32">
        <f>IF(ラインリスト!C27="","",ラインリスト!C27)</f>
        <v>60</v>
      </c>
      <c r="D35" s="32" t="str">
        <f>IF(ラインリスト!E27="","",ラインリスト!E27)</f>
        <v>女</v>
      </c>
      <c r="E35" s="32" t="str">
        <f>IF(ラインリスト!F27="","",ラインリスト!F27)</f>
        <v>看護助手</v>
      </c>
      <c r="F35" s="29" t="str">
        <f>IF(ラインリスト!G27="","",ラインリスト!G27)</f>
        <v>職員</v>
      </c>
      <c r="G35" s="32" t="str">
        <f>IF(ラインリスト!H27="","",ラインリスト!H27)</f>
        <v>C病院</v>
      </c>
      <c r="H35" s="33" t="str">
        <f>IF(ラインリスト!I27="","",ラインリスト!I27)</f>
        <v/>
      </c>
      <c r="I35" s="33">
        <f>IF(ラインリスト!J27="","",ラインリスト!J27)</f>
        <v>44114</v>
      </c>
      <c r="J35" s="33">
        <f>IF(ラインリスト!K27="","",ラインリスト!K27)</f>
        <v>44115</v>
      </c>
      <c r="K35" s="31">
        <f>IF(ラインリスト!L27="",J35,ラインリスト!L27)</f>
        <v>44115</v>
      </c>
      <c r="L35" s="76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  <c r="JF35" s="77"/>
      <c r="JG35" s="77"/>
      <c r="JH35" s="77"/>
      <c r="JI35" s="77"/>
      <c r="JJ35" s="77"/>
      <c r="JK35" s="77"/>
      <c r="JL35" s="77"/>
      <c r="JM35" s="77"/>
      <c r="JN35" s="77"/>
      <c r="JO35" s="77"/>
      <c r="JP35" s="77"/>
      <c r="JQ35" s="77"/>
      <c r="JR35" s="77"/>
      <c r="JS35" s="77"/>
      <c r="JT35" s="77"/>
      <c r="JU35" s="77"/>
      <c r="JV35" s="77"/>
      <c r="JW35" s="77"/>
      <c r="JX35" s="77"/>
      <c r="JY35" s="77"/>
      <c r="JZ35" s="77"/>
      <c r="KA35" s="77"/>
      <c r="KB35" s="77"/>
      <c r="KC35" s="77"/>
      <c r="KD35" s="77"/>
      <c r="KE35" s="77"/>
      <c r="KF35" s="77"/>
      <c r="KG35" s="77"/>
      <c r="KH35" s="77"/>
      <c r="KI35" s="77"/>
      <c r="KJ35" s="77"/>
      <c r="KK35" s="77"/>
      <c r="KL35" s="77"/>
      <c r="KM35" s="77"/>
      <c r="KN35" s="77"/>
      <c r="KO35" s="77"/>
      <c r="KP35" s="77"/>
      <c r="KQ35" s="77"/>
      <c r="KR35" s="77"/>
      <c r="KS35" s="77"/>
      <c r="KT35" s="77"/>
      <c r="KU35" s="77"/>
      <c r="KV35" s="77"/>
      <c r="KW35" s="77"/>
      <c r="KX35" s="77"/>
      <c r="KY35" s="77"/>
      <c r="KZ35" s="77"/>
      <c r="LA35" s="77"/>
      <c r="LB35" s="77"/>
      <c r="LC35" s="77"/>
      <c r="LD35" s="77"/>
      <c r="LE35" s="77"/>
      <c r="LF35" s="77"/>
      <c r="LG35" s="77"/>
      <c r="LH35" s="77"/>
      <c r="LI35" s="77"/>
      <c r="LJ35" s="77"/>
      <c r="LK35" s="77"/>
      <c r="LL35" s="77"/>
      <c r="LM35" s="77"/>
      <c r="LN35" s="77"/>
      <c r="LO35" s="77"/>
      <c r="LP35" s="77"/>
      <c r="LQ35" s="77"/>
      <c r="LR35" s="77"/>
      <c r="LS35" s="77"/>
      <c r="LT35" s="77"/>
      <c r="LU35" s="77"/>
      <c r="LV35" s="77"/>
      <c r="LW35" s="77"/>
      <c r="LX35" s="77"/>
      <c r="LY35" s="77"/>
      <c r="LZ35" s="77"/>
      <c r="MA35" s="77"/>
      <c r="MB35" s="77"/>
      <c r="MC35" s="77"/>
      <c r="MD35" s="77"/>
      <c r="ME35" s="77"/>
      <c r="MF35" s="77"/>
      <c r="MG35" s="77"/>
      <c r="MH35" s="77"/>
      <c r="MI35" s="77"/>
      <c r="MJ35" s="77"/>
      <c r="MK35" s="77"/>
      <c r="ML35" s="77"/>
      <c r="MM35" s="77"/>
      <c r="MN35" s="77"/>
      <c r="MO35" s="77"/>
      <c r="MP35" s="77"/>
      <c r="MQ35" s="77"/>
      <c r="MR35" s="77"/>
      <c r="MS35" s="77"/>
      <c r="MT35" s="77"/>
      <c r="MU35" s="77"/>
      <c r="MV35" s="77"/>
      <c r="MW35" s="77"/>
      <c r="MX35" s="77"/>
      <c r="MY35" s="77"/>
      <c r="MZ35" s="77"/>
      <c r="NA35" s="77"/>
      <c r="NB35" s="77"/>
      <c r="NC35" s="77"/>
      <c r="ND35" s="77"/>
      <c r="NE35" s="77"/>
      <c r="NF35" s="77"/>
      <c r="NG35" s="77"/>
      <c r="NH35" s="77"/>
      <c r="NI35" s="77"/>
      <c r="NJ35" s="77"/>
      <c r="NK35" s="77"/>
      <c r="NL35" s="77"/>
      <c r="NM35" s="77"/>
      <c r="NN35" s="77"/>
      <c r="NO35" s="77"/>
      <c r="NP35" s="77"/>
      <c r="NQ35" s="77"/>
      <c r="NR35" s="77"/>
    </row>
    <row r="36" spans="1:382">
      <c r="A36" s="32">
        <f>IF(ラインリスト!A28="","",ラインリスト!A28)</f>
        <v>26</v>
      </c>
      <c r="B36" s="32" t="str">
        <f>IF(ラインリスト!B28="","",ラインリスト!B28)</f>
        <v>テスト26</v>
      </c>
      <c r="C36" s="32">
        <f>IF(ラインリスト!C28="","",ラインリスト!C28)</f>
        <v>30</v>
      </c>
      <c r="D36" s="32" t="str">
        <f>IF(ラインリスト!E28="","",ラインリスト!E28)</f>
        <v>女</v>
      </c>
      <c r="E36" s="32" t="str">
        <f>IF(ラインリスト!F28="","",ラインリスト!F28)</f>
        <v>無職</v>
      </c>
      <c r="F36" s="29" t="str">
        <f>IF(ラインリスト!G28="","",ラインリスト!G28)</f>
        <v/>
      </c>
      <c r="G36" s="32" t="str">
        <f>IF(ラインリスト!H28="","",ラインリスト!H28)</f>
        <v/>
      </c>
      <c r="H36" s="33" t="str">
        <f>IF(ラインリスト!I28="","",ラインリスト!I28)</f>
        <v/>
      </c>
      <c r="I36" s="33" t="str">
        <f>IF(ラインリスト!J28="","",ラインリスト!J28)</f>
        <v>無症状</v>
      </c>
      <c r="J36" s="33">
        <f>IF(ラインリスト!K28="","",ラインリスト!K28)</f>
        <v>44115</v>
      </c>
      <c r="K36" s="31">
        <f>IF(ラインリスト!L28="",J36,ラインリスト!L28)</f>
        <v>44115</v>
      </c>
      <c r="L36" s="76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  <c r="JF36" s="77"/>
      <c r="JG36" s="77"/>
      <c r="JH36" s="77"/>
      <c r="JI36" s="77"/>
      <c r="JJ36" s="77"/>
      <c r="JK36" s="77"/>
      <c r="JL36" s="77"/>
      <c r="JM36" s="77"/>
      <c r="JN36" s="77"/>
      <c r="JO36" s="77"/>
      <c r="JP36" s="77"/>
      <c r="JQ36" s="77"/>
      <c r="JR36" s="77"/>
      <c r="JS36" s="77"/>
      <c r="JT36" s="77"/>
      <c r="JU36" s="77"/>
      <c r="JV36" s="77"/>
      <c r="JW36" s="77"/>
      <c r="JX36" s="77"/>
      <c r="JY36" s="77"/>
      <c r="JZ36" s="77"/>
      <c r="KA36" s="77"/>
      <c r="KB36" s="77"/>
      <c r="KC36" s="77"/>
      <c r="KD36" s="77"/>
      <c r="KE36" s="77"/>
      <c r="KF36" s="77"/>
      <c r="KG36" s="77"/>
      <c r="KH36" s="77"/>
      <c r="KI36" s="77"/>
      <c r="KJ36" s="77"/>
      <c r="KK36" s="77"/>
      <c r="KL36" s="77"/>
      <c r="KM36" s="77"/>
      <c r="KN36" s="77"/>
      <c r="KO36" s="77"/>
      <c r="KP36" s="77"/>
      <c r="KQ36" s="77"/>
      <c r="KR36" s="77"/>
      <c r="KS36" s="77"/>
      <c r="KT36" s="77"/>
      <c r="KU36" s="77"/>
      <c r="KV36" s="77"/>
      <c r="KW36" s="77"/>
      <c r="KX36" s="77"/>
      <c r="KY36" s="77"/>
      <c r="KZ36" s="77"/>
      <c r="LA36" s="77"/>
      <c r="LB36" s="77"/>
      <c r="LC36" s="77"/>
      <c r="LD36" s="77"/>
      <c r="LE36" s="77"/>
      <c r="LF36" s="77"/>
      <c r="LG36" s="77"/>
      <c r="LH36" s="77"/>
      <c r="LI36" s="77"/>
      <c r="LJ36" s="77"/>
      <c r="LK36" s="77"/>
      <c r="LL36" s="77"/>
      <c r="LM36" s="77"/>
      <c r="LN36" s="77"/>
      <c r="LO36" s="77"/>
      <c r="LP36" s="77"/>
      <c r="LQ36" s="77"/>
      <c r="LR36" s="77"/>
      <c r="LS36" s="77"/>
      <c r="LT36" s="77"/>
      <c r="LU36" s="77"/>
      <c r="LV36" s="77"/>
      <c r="LW36" s="77"/>
      <c r="LX36" s="77"/>
      <c r="LY36" s="77"/>
      <c r="LZ36" s="77"/>
      <c r="MA36" s="77"/>
      <c r="MB36" s="77"/>
      <c r="MC36" s="77"/>
      <c r="MD36" s="77"/>
      <c r="ME36" s="77"/>
      <c r="MF36" s="77"/>
      <c r="MG36" s="77"/>
      <c r="MH36" s="77"/>
      <c r="MI36" s="77"/>
      <c r="MJ36" s="77"/>
      <c r="MK36" s="77"/>
      <c r="ML36" s="77"/>
      <c r="MM36" s="77"/>
      <c r="MN36" s="77"/>
      <c r="MO36" s="77"/>
      <c r="MP36" s="77"/>
      <c r="MQ36" s="77"/>
      <c r="MR36" s="77"/>
      <c r="MS36" s="77"/>
      <c r="MT36" s="77"/>
      <c r="MU36" s="77"/>
      <c r="MV36" s="77"/>
      <c r="MW36" s="77"/>
      <c r="MX36" s="77"/>
      <c r="MY36" s="77"/>
      <c r="MZ36" s="77"/>
      <c r="NA36" s="77"/>
      <c r="NB36" s="77"/>
      <c r="NC36" s="77"/>
      <c r="ND36" s="77"/>
      <c r="NE36" s="77"/>
      <c r="NF36" s="77"/>
      <c r="NG36" s="77"/>
      <c r="NH36" s="77"/>
      <c r="NI36" s="77"/>
      <c r="NJ36" s="77"/>
      <c r="NK36" s="77"/>
      <c r="NL36" s="77"/>
      <c r="NM36" s="77"/>
      <c r="NN36" s="77"/>
      <c r="NO36" s="77"/>
      <c r="NP36" s="77"/>
      <c r="NQ36" s="77"/>
      <c r="NR36" s="77"/>
    </row>
    <row r="37" spans="1:382">
      <c r="A37" s="32">
        <f>IF(ラインリスト!A29="","",ラインリスト!A29)</f>
        <v>27</v>
      </c>
      <c r="B37" s="32" t="str">
        <f>IF(ラインリスト!B29="","",ラインリスト!B29)</f>
        <v>テスト27</v>
      </c>
      <c r="C37" s="32">
        <f>IF(ラインリスト!C29="","",ラインリスト!C29)</f>
        <v>27</v>
      </c>
      <c r="D37" s="32" t="str">
        <f>IF(ラインリスト!E29="","",ラインリスト!E29)</f>
        <v>女</v>
      </c>
      <c r="E37" s="32" t="str">
        <f>IF(ラインリスト!F29="","",ラインリスト!F29)</f>
        <v>介護職</v>
      </c>
      <c r="F37" s="29" t="str">
        <f>IF(ラインリスト!G29="","",ラインリスト!G29)</f>
        <v>職員</v>
      </c>
      <c r="G37" s="32" t="str">
        <f>IF(ラインリスト!H29="","",ラインリスト!H29)</f>
        <v>Aケアハウス</v>
      </c>
      <c r="H37" s="33" t="str">
        <f>IF(ラインリスト!I29="","",ラインリスト!I29)</f>
        <v/>
      </c>
      <c r="I37" s="33" t="str">
        <f>IF(ラインリスト!J29="","",ラインリスト!J29)</f>
        <v>無症状</v>
      </c>
      <c r="J37" s="33">
        <f>IF(ラインリスト!K29="","",ラインリスト!K29)</f>
        <v>44118</v>
      </c>
      <c r="K37" s="31">
        <f>IF(ラインリスト!L29="",J37,ラインリスト!L29)</f>
        <v>44118</v>
      </c>
      <c r="L37" s="76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  <c r="JF37" s="77"/>
      <c r="JG37" s="77"/>
      <c r="JH37" s="77"/>
      <c r="JI37" s="77"/>
      <c r="JJ37" s="77"/>
      <c r="JK37" s="77"/>
      <c r="JL37" s="77"/>
      <c r="JM37" s="77"/>
      <c r="JN37" s="77"/>
      <c r="JO37" s="77"/>
      <c r="JP37" s="77"/>
      <c r="JQ37" s="77"/>
      <c r="JR37" s="77"/>
      <c r="JS37" s="77"/>
      <c r="JT37" s="77"/>
      <c r="JU37" s="77"/>
      <c r="JV37" s="77"/>
      <c r="JW37" s="77"/>
      <c r="JX37" s="77"/>
      <c r="JY37" s="77"/>
      <c r="JZ37" s="77"/>
      <c r="KA37" s="77"/>
      <c r="KB37" s="77"/>
      <c r="KC37" s="77"/>
      <c r="KD37" s="77"/>
      <c r="KE37" s="77"/>
      <c r="KF37" s="77"/>
      <c r="KG37" s="77"/>
      <c r="KH37" s="77"/>
      <c r="KI37" s="77"/>
      <c r="KJ37" s="77"/>
      <c r="KK37" s="77"/>
      <c r="KL37" s="77"/>
      <c r="KM37" s="77"/>
      <c r="KN37" s="77"/>
      <c r="KO37" s="77"/>
      <c r="KP37" s="77"/>
      <c r="KQ37" s="77"/>
      <c r="KR37" s="77"/>
      <c r="KS37" s="77"/>
      <c r="KT37" s="77"/>
      <c r="KU37" s="77"/>
      <c r="KV37" s="77"/>
      <c r="KW37" s="77"/>
      <c r="KX37" s="77"/>
      <c r="KY37" s="77"/>
      <c r="KZ37" s="77"/>
      <c r="LA37" s="77"/>
      <c r="LB37" s="77"/>
      <c r="LC37" s="77"/>
      <c r="LD37" s="77"/>
      <c r="LE37" s="77"/>
      <c r="LF37" s="77"/>
      <c r="LG37" s="77"/>
      <c r="LH37" s="77"/>
      <c r="LI37" s="77"/>
      <c r="LJ37" s="77"/>
      <c r="LK37" s="77"/>
      <c r="LL37" s="77"/>
      <c r="LM37" s="77"/>
      <c r="LN37" s="77"/>
      <c r="LO37" s="77"/>
      <c r="LP37" s="77"/>
      <c r="LQ37" s="77"/>
      <c r="LR37" s="77"/>
      <c r="LS37" s="77"/>
      <c r="LT37" s="77"/>
      <c r="LU37" s="77"/>
      <c r="LV37" s="77"/>
      <c r="LW37" s="77"/>
      <c r="LX37" s="77"/>
      <c r="LY37" s="77"/>
      <c r="LZ37" s="77"/>
      <c r="MA37" s="77"/>
      <c r="MB37" s="77"/>
      <c r="MC37" s="77"/>
      <c r="MD37" s="77"/>
      <c r="ME37" s="77"/>
      <c r="MF37" s="77"/>
      <c r="MG37" s="77"/>
      <c r="MH37" s="77"/>
      <c r="MI37" s="77"/>
      <c r="MJ37" s="77"/>
      <c r="MK37" s="77"/>
      <c r="ML37" s="77"/>
      <c r="MM37" s="77"/>
      <c r="MN37" s="77"/>
      <c r="MO37" s="77"/>
      <c r="MP37" s="77"/>
      <c r="MQ37" s="77"/>
      <c r="MR37" s="77"/>
      <c r="MS37" s="77"/>
      <c r="MT37" s="77"/>
      <c r="MU37" s="77"/>
      <c r="MV37" s="77"/>
      <c r="MW37" s="77"/>
      <c r="MX37" s="77"/>
      <c r="MY37" s="77"/>
      <c r="MZ37" s="77"/>
      <c r="NA37" s="77"/>
      <c r="NB37" s="77"/>
      <c r="NC37" s="77"/>
      <c r="ND37" s="77"/>
      <c r="NE37" s="77"/>
      <c r="NF37" s="77"/>
      <c r="NG37" s="77"/>
      <c r="NH37" s="77"/>
      <c r="NI37" s="77"/>
      <c r="NJ37" s="77"/>
      <c r="NK37" s="77"/>
      <c r="NL37" s="77"/>
      <c r="NM37" s="77"/>
      <c r="NN37" s="77"/>
      <c r="NO37" s="77"/>
      <c r="NP37" s="77"/>
      <c r="NQ37" s="77"/>
      <c r="NR37" s="77"/>
    </row>
    <row r="38" spans="1:382">
      <c r="A38" s="32">
        <f>IF(ラインリスト!A30="","",ラインリスト!A30)</f>
        <v>28</v>
      </c>
      <c r="B38" s="32" t="str">
        <f>IF(ラインリスト!B30="","",ラインリスト!B30)</f>
        <v>テスト28</v>
      </c>
      <c r="C38" s="32">
        <f>IF(ラインリスト!C30="","",ラインリスト!C30)</f>
        <v>19</v>
      </c>
      <c r="D38" s="32" t="str">
        <f>IF(ラインリスト!E30="","",ラインリスト!E30)</f>
        <v>女</v>
      </c>
      <c r="E38" s="32" t="str">
        <f>IF(ラインリスト!F30="","",ラインリスト!F30)</f>
        <v/>
      </c>
      <c r="F38" s="29" t="str">
        <f>IF(ラインリスト!G30="","",ラインリスト!G30)</f>
        <v/>
      </c>
      <c r="G38" s="32" t="str">
        <f>IF(ラインリスト!H30="","",ラインリスト!H30)</f>
        <v/>
      </c>
      <c r="H38" s="33" t="str">
        <f>IF(ラインリスト!I30="","",ラインリスト!I30)</f>
        <v/>
      </c>
      <c r="I38" s="33">
        <f>IF(ラインリスト!J30="","",ラインリスト!J30)</f>
        <v>44126</v>
      </c>
      <c r="J38" s="33">
        <f>IF(ラインリスト!K30="","",ラインリスト!K30)</f>
        <v>44128</v>
      </c>
      <c r="K38" s="31">
        <f>IF(ラインリスト!L30="",J38,ラインリスト!L30)</f>
        <v>44128</v>
      </c>
      <c r="L38" s="76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  <c r="JF38" s="77"/>
      <c r="JG38" s="77"/>
      <c r="JH38" s="77"/>
      <c r="JI38" s="77"/>
      <c r="JJ38" s="77"/>
      <c r="JK38" s="77"/>
      <c r="JL38" s="77"/>
      <c r="JM38" s="77"/>
      <c r="JN38" s="77"/>
      <c r="JO38" s="77"/>
      <c r="JP38" s="77"/>
      <c r="JQ38" s="77"/>
      <c r="JR38" s="77"/>
      <c r="JS38" s="77"/>
      <c r="JT38" s="77"/>
      <c r="JU38" s="77"/>
      <c r="JV38" s="77"/>
      <c r="JW38" s="77"/>
      <c r="JX38" s="77"/>
      <c r="JY38" s="77"/>
      <c r="JZ38" s="77"/>
      <c r="KA38" s="77"/>
      <c r="KB38" s="77"/>
      <c r="KC38" s="77"/>
      <c r="KD38" s="77"/>
      <c r="KE38" s="77"/>
      <c r="KF38" s="77"/>
      <c r="KG38" s="77"/>
      <c r="KH38" s="77"/>
      <c r="KI38" s="77"/>
      <c r="KJ38" s="77"/>
      <c r="KK38" s="77"/>
      <c r="KL38" s="77"/>
      <c r="KM38" s="77"/>
      <c r="KN38" s="77"/>
      <c r="KO38" s="77"/>
      <c r="KP38" s="77"/>
      <c r="KQ38" s="77"/>
      <c r="KR38" s="77"/>
      <c r="KS38" s="77"/>
      <c r="KT38" s="77"/>
      <c r="KU38" s="77"/>
      <c r="KV38" s="77"/>
      <c r="KW38" s="77"/>
      <c r="KX38" s="77"/>
      <c r="KY38" s="77"/>
      <c r="KZ38" s="77"/>
      <c r="LA38" s="77"/>
      <c r="LB38" s="77"/>
      <c r="LC38" s="77"/>
      <c r="LD38" s="77"/>
      <c r="LE38" s="77"/>
      <c r="LF38" s="77"/>
      <c r="LG38" s="77"/>
      <c r="LH38" s="77"/>
      <c r="LI38" s="77"/>
      <c r="LJ38" s="77"/>
      <c r="LK38" s="77"/>
      <c r="LL38" s="77"/>
      <c r="LM38" s="77"/>
      <c r="LN38" s="77"/>
      <c r="LO38" s="77"/>
      <c r="LP38" s="77"/>
      <c r="LQ38" s="77"/>
      <c r="LR38" s="77"/>
      <c r="LS38" s="77"/>
      <c r="LT38" s="77"/>
      <c r="LU38" s="77"/>
      <c r="LV38" s="77"/>
      <c r="LW38" s="77"/>
      <c r="LX38" s="77"/>
      <c r="LY38" s="77"/>
      <c r="LZ38" s="77"/>
      <c r="MA38" s="77"/>
      <c r="MB38" s="77"/>
      <c r="MC38" s="77"/>
      <c r="MD38" s="77"/>
      <c r="ME38" s="77"/>
      <c r="MF38" s="77"/>
      <c r="MG38" s="77"/>
      <c r="MH38" s="77"/>
      <c r="MI38" s="77"/>
      <c r="MJ38" s="77"/>
      <c r="MK38" s="77"/>
      <c r="ML38" s="77"/>
      <c r="MM38" s="77"/>
      <c r="MN38" s="77"/>
      <c r="MO38" s="77"/>
      <c r="MP38" s="77"/>
      <c r="MQ38" s="77"/>
      <c r="MR38" s="77"/>
      <c r="MS38" s="77"/>
      <c r="MT38" s="77"/>
      <c r="MU38" s="77"/>
      <c r="MV38" s="77"/>
      <c r="MW38" s="77"/>
      <c r="MX38" s="77"/>
      <c r="MY38" s="77"/>
      <c r="MZ38" s="77"/>
      <c r="NA38" s="77"/>
      <c r="NB38" s="77"/>
      <c r="NC38" s="77"/>
      <c r="ND38" s="77"/>
      <c r="NE38" s="77"/>
      <c r="NF38" s="77"/>
      <c r="NG38" s="77"/>
      <c r="NH38" s="77"/>
      <c r="NI38" s="77"/>
      <c r="NJ38" s="77"/>
      <c r="NK38" s="77"/>
      <c r="NL38" s="77"/>
      <c r="NM38" s="77"/>
      <c r="NN38" s="77"/>
      <c r="NO38" s="77"/>
      <c r="NP38" s="77"/>
      <c r="NQ38" s="77"/>
      <c r="NR38" s="77"/>
    </row>
    <row r="39" spans="1:382">
      <c r="A39" s="32">
        <f>IF(ラインリスト!A31="","",ラインリスト!A31)</f>
        <v>29</v>
      </c>
      <c r="B39" s="32" t="str">
        <f>IF(ラインリスト!B31="","",ラインリスト!B31)</f>
        <v>テスト29</v>
      </c>
      <c r="C39" s="32">
        <f>IF(ラインリスト!C31="","",ラインリスト!C31)</f>
        <v>67</v>
      </c>
      <c r="D39" s="32" t="str">
        <f>IF(ラインリスト!E31="","",ラインリスト!E31)</f>
        <v>女</v>
      </c>
      <c r="E39" s="32" t="str">
        <f>IF(ラインリスト!F31="","",ラインリスト!F31)</f>
        <v/>
      </c>
      <c r="F39" s="29" t="str">
        <f>IF(ラインリスト!G31="","",ラインリスト!G31)</f>
        <v/>
      </c>
      <c r="G39" s="32" t="str">
        <f>IF(ラインリスト!H31="","",ラインリスト!H31)</f>
        <v/>
      </c>
      <c r="H39" s="33" t="str">
        <f>IF(ラインリスト!I31="","",ラインリスト!I31)</f>
        <v/>
      </c>
      <c r="I39" s="33">
        <f>IF(ラインリスト!J31="","",ラインリスト!J31)</f>
        <v>44128</v>
      </c>
      <c r="J39" s="33">
        <f>IF(ラインリスト!K31="","",ラインリスト!K31)</f>
        <v>44129</v>
      </c>
      <c r="K39" s="31">
        <f>IF(ラインリスト!L31="",J39,ラインリスト!L31)</f>
        <v>44129</v>
      </c>
      <c r="L39" s="76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  <c r="JF39" s="77"/>
      <c r="JG39" s="77"/>
      <c r="JH39" s="77"/>
      <c r="JI39" s="77"/>
      <c r="JJ39" s="77"/>
      <c r="JK39" s="77"/>
      <c r="JL39" s="77"/>
      <c r="JM39" s="77"/>
      <c r="JN39" s="77"/>
      <c r="JO39" s="77"/>
      <c r="JP39" s="77"/>
      <c r="JQ39" s="77"/>
      <c r="JR39" s="77"/>
      <c r="JS39" s="77"/>
      <c r="JT39" s="77"/>
      <c r="JU39" s="77"/>
      <c r="JV39" s="77"/>
      <c r="JW39" s="77"/>
      <c r="JX39" s="77"/>
      <c r="JY39" s="77"/>
      <c r="JZ39" s="77"/>
      <c r="KA39" s="77"/>
      <c r="KB39" s="77"/>
      <c r="KC39" s="77"/>
      <c r="KD39" s="77"/>
      <c r="KE39" s="77"/>
      <c r="KF39" s="77"/>
      <c r="KG39" s="77"/>
      <c r="KH39" s="77"/>
      <c r="KI39" s="77"/>
      <c r="KJ39" s="77"/>
      <c r="KK39" s="77"/>
      <c r="KL39" s="77"/>
      <c r="KM39" s="77"/>
      <c r="KN39" s="77"/>
      <c r="KO39" s="77"/>
      <c r="KP39" s="77"/>
      <c r="KQ39" s="77"/>
      <c r="KR39" s="77"/>
      <c r="KS39" s="77"/>
      <c r="KT39" s="77"/>
      <c r="KU39" s="77"/>
      <c r="KV39" s="77"/>
      <c r="KW39" s="77"/>
      <c r="KX39" s="77"/>
      <c r="KY39" s="77"/>
      <c r="KZ39" s="77"/>
      <c r="LA39" s="77"/>
      <c r="LB39" s="77"/>
      <c r="LC39" s="77"/>
      <c r="LD39" s="77"/>
      <c r="LE39" s="77"/>
      <c r="LF39" s="77"/>
      <c r="LG39" s="77"/>
      <c r="LH39" s="77"/>
      <c r="LI39" s="77"/>
      <c r="LJ39" s="77"/>
      <c r="LK39" s="77"/>
      <c r="LL39" s="77"/>
      <c r="LM39" s="77"/>
      <c r="LN39" s="77"/>
      <c r="LO39" s="77"/>
      <c r="LP39" s="77"/>
      <c r="LQ39" s="77"/>
      <c r="LR39" s="77"/>
      <c r="LS39" s="77"/>
      <c r="LT39" s="77"/>
      <c r="LU39" s="77"/>
      <c r="LV39" s="77"/>
      <c r="LW39" s="77"/>
      <c r="LX39" s="77"/>
      <c r="LY39" s="77"/>
      <c r="LZ39" s="77"/>
      <c r="MA39" s="77"/>
      <c r="MB39" s="77"/>
      <c r="MC39" s="77"/>
      <c r="MD39" s="77"/>
      <c r="ME39" s="77"/>
      <c r="MF39" s="77"/>
      <c r="MG39" s="77"/>
      <c r="MH39" s="77"/>
      <c r="MI39" s="77"/>
      <c r="MJ39" s="77"/>
      <c r="MK39" s="77"/>
      <c r="ML39" s="77"/>
      <c r="MM39" s="77"/>
      <c r="MN39" s="77"/>
      <c r="MO39" s="77"/>
      <c r="MP39" s="77"/>
      <c r="MQ39" s="77"/>
      <c r="MR39" s="77"/>
      <c r="MS39" s="77"/>
      <c r="MT39" s="77"/>
      <c r="MU39" s="77"/>
      <c r="MV39" s="77"/>
      <c r="MW39" s="77"/>
      <c r="MX39" s="77"/>
      <c r="MY39" s="77"/>
      <c r="MZ39" s="77"/>
      <c r="NA39" s="77"/>
      <c r="NB39" s="77"/>
      <c r="NC39" s="77"/>
      <c r="ND39" s="77"/>
      <c r="NE39" s="77"/>
      <c r="NF39" s="77"/>
      <c r="NG39" s="77"/>
      <c r="NH39" s="77"/>
      <c r="NI39" s="77"/>
      <c r="NJ39" s="77"/>
      <c r="NK39" s="77"/>
      <c r="NL39" s="77"/>
      <c r="NM39" s="77"/>
      <c r="NN39" s="77"/>
      <c r="NO39" s="77"/>
      <c r="NP39" s="77"/>
      <c r="NQ39" s="77"/>
      <c r="NR39" s="77"/>
    </row>
    <row r="40" spans="1:382">
      <c r="A40" s="32">
        <f>IF(ラインリスト!A32="","",ラインリスト!A32)</f>
        <v>30</v>
      </c>
      <c r="B40" s="32" t="str">
        <f>IF(ラインリスト!B32="","",ラインリスト!B32)</f>
        <v>テスト30</v>
      </c>
      <c r="C40" s="32">
        <f>IF(ラインリスト!C32="","",ラインリスト!C32)</f>
        <v>37</v>
      </c>
      <c r="D40" s="32" t="str">
        <f>IF(ラインリスト!E32="","",ラインリスト!E32)</f>
        <v>女</v>
      </c>
      <c r="E40" s="32" t="str">
        <f>IF(ラインリスト!F32="","",ラインリスト!F32)</f>
        <v/>
      </c>
      <c r="F40" s="29" t="str">
        <f>IF(ラインリスト!G32="","",ラインリスト!G32)</f>
        <v/>
      </c>
      <c r="G40" s="32" t="str">
        <f>IF(ラインリスト!H32="","",ラインリスト!H32)</f>
        <v>Dグループホーム</v>
      </c>
      <c r="H40" s="33" t="str">
        <f>IF(ラインリスト!I32="","",ラインリスト!I32)</f>
        <v/>
      </c>
      <c r="I40" s="33" t="str">
        <f>IF(ラインリスト!J32="","",ラインリスト!J32)</f>
        <v>無症状</v>
      </c>
      <c r="J40" s="33">
        <f>IF(ラインリスト!K32="","",ラインリスト!K32)</f>
        <v>44129</v>
      </c>
      <c r="K40" s="31">
        <f>IF(ラインリスト!L32="",J40,ラインリスト!L32)</f>
        <v>44129</v>
      </c>
      <c r="L40" s="76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  <c r="JF40" s="77"/>
      <c r="JG40" s="77"/>
      <c r="JH40" s="77"/>
      <c r="JI40" s="77"/>
      <c r="JJ40" s="77"/>
      <c r="JK40" s="77"/>
      <c r="JL40" s="77"/>
      <c r="JM40" s="77"/>
      <c r="JN40" s="77"/>
      <c r="JO40" s="77"/>
      <c r="JP40" s="77"/>
      <c r="JQ40" s="77"/>
      <c r="JR40" s="77"/>
      <c r="JS40" s="77"/>
      <c r="JT40" s="77"/>
      <c r="JU40" s="77"/>
      <c r="JV40" s="77"/>
      <c r="JW40" s="77"/>
      <c r="JX40" s="77"/>
      <c r="JY40" s="77"/>
      <c r="JZ40" s="77"/>
      <c r="KA40" s="77"/>
      <c r="KB40" s="77"/>
      <c r="KC40" s="77"/>
      <c r="KD40" s="77"/>
      <c r="KE40" s="77"/>
      <c r="KF40" s="77"/>
      <c r="KG40" s="77"/>
      <c r="KH40" s="77"/>
      <c r="KI40" s="77"/>
      <c r="KJ40" s="77"/>
      <c r="KK40" s="77"/>
      <c r="KL40" s="77"/>
      <c r="KM40" s="77"/>
      <c r="KN40" s="77"/>
      <c r="KO40" s="77"/>
      <c r="KP40" s="77"/>
      <c r="KQ40" s="77"/>
      <c r="KR40" s="77"/>
      <c r="KS40" s="77"/>
      <c r="KT40" s="77"/>
      <c r="KU40" s="77"/>
      <c r="KV40" s="77"/>
      <c r="KW40" s="77"/>
      <c r="KX40" s="77"/>
      <c r="KY40" s="77"/>
      <c r="KZ40" s="77"/>
      <c r="LA40" s="77"/>
      <c r="LB40" s="77"/>
      <c r="LC40" s="77"/>
      <c r="LD40" s="77"/>
      <c r="LE40" s="77"/>
      <c r="LF40" s="77"/>
      <c r="LG40" s="77"/>
      <c r="LH40" s="77"/>
      <c r="LI40" s="77"/>
      <c r="LJ40" s="77"/>
      <c r="LK40" s="77"/>
      <c r="LL40" s="77"/>
      <c r="LM40" s="77"/>
      <c r="LN40" s="77"/>
      <c r="LO40" s="77"/>
      <c r="LP40" s="77"/>
      <c r="LQ40" s="77"/>
      <c r="LR40" s="77"/>
      <c r="LS40" s="77"/>
      <c r="LT40" s="77"/>
      <c r="LU40" s="77"/>
      <c r="LV40" s="77"/>
      <c r="LW40" s="77"/>
      <c r="LX40" s="77"/>
      <c r="LY40" s="77"/>
      <c r="LZ40" s="77"/>
      <c r="MA40" s="77"/>
      <c r="MB40" s="77"/>
      <c r="MC40" s="77"/>
      <c r="MD40" s="77"/>
      <c r="ME40" s="77"/>
      <c r="MF40" s="77"/>
      <c r="MG40" s="77"/>
      <c r="MH40" s="77"/>
      <c r="MI40" s="77"/>
      <c r="MJ40" s="77"/>
      <c r="MK40" s="77"/>
      <c r="ML40" s="77"/>
      <c r="MM40" s="77"/>
      <c r="MN40" s="77"/>
      <c r="MO40" s="77"/>
      <c r="MP40" s="77"/>
      <c r="MQ40" s="77"/>
      <c r="MR40" s="77"/>
      <c r="MS40" s="77"/>
      <c r="MT40" s="77"/>
      <c r="MU40" s="77"/>
      <c r="MV40" s="77"/>
      <c r="MW40" s="77"/>
      <c r="MX40" s="77"/>
      <c r="MY40" s="77"/>
      <c r="MZ40" s="77"/>
      <c r="NA40" s="77"/>
      <c r="NB40" s="77"/>
      <c r="NC40" s="77"/>
      <c r="ND40" s="77"/>
      <c r="NE40" s="77"/>
      <c r="NF40" s="77"/>
      <c r="NG40" s="77"/>
      <c r="NH40" s="77"/>
      <c r="NI40" s="77"/>
      <c r="NJ40" s="77"/>
      <c r="NK40" s="77"/>
      <c r="NL40" s="77"/>
      <c r="NM40" s="77"/>
      <c r="NN40" s="77"/>
      <c r="NO40" s="77"/>
      <c r="NP40" s="77"/>
      <c r="NQ40" s="77"/>
      <c r="NR40" s="77"/>
    </row>
    <row r="41" spans="1:382">
      <c r="A41" s="32">
        <f>IF(ラインリスト!A33="","",ラインリスト!A33)</f>
        <v>31</v>
      </c>
      <c r="B41" s="32" t="str">
        <f>IF(ラインリスト!B33="","",ラインリスト!B33)</f>
        <v>テスト31</v>
      </c>
      <c r="C41" s="32">
        <f>IF(ラインリスト!C33="","",ラインリスト!C33)</f>
        <v>21</v>
      </c>
      <c r="D41" s="32" t="str">
        <f>IF(ラインリスト!E33="","",ラインリスト!E33)</f>
        <v>男</v>
      </c>
      <c r="E41" s="32" t="str">
        <f>IF(ラインリスト!F33="","",ラインリスト!F33)</f>
        <v>塗装業</v>
      </c>
      <c r="F41" s="29" t="str">
        <f>IF(ラインリスト!G33="","",ラインリスト!G33)</f>
        <v/>
      </c>
      <c r="G41" s="32" t="str">
        <f>IF(ラインリスト!H33="","",ラインリスト!H33)</f>
        <v>Aクリエイト</v>
      </c>
      <c r="H41" s="33" t="str">
        <f>IF(ラインリスト!I33="","",ラインリスト!I33)</f>
        <v/>
      </c>
      <c r="I41" s="33">
        <f>IF(ラインリスト!J33="","",ラインリスト!J33)</f>
        <v>44149</v>
      </c>
      <c r="J41" s="33">
        <f>IF(ラインリスト!K33="","",ラインリスト!K33)</f>
        <v>44154</v>
      </c>
      <c r="K41" s="31">
        <f>IF(ラインリスト!L33="",J41,ラインリスト!L33)</f>
        <v>44154</v>
      </c>
      <c r="L41" s="76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  <c r="JF41" s="77"/>
      <c r="JG41" s="77"/>
      <c r="JH41" s="77"/>
      <c r="JI41" s="77"/>
      <c r="JJ41" s="77"/>
      <c r="JK41" s="77"/>
      <c r="JL41" s="77"/>
      <c r="JM41" s="77"/>
      <c r="JN41" s="77"/>
      <c r="JO41" s="77"/>
      <c r="JP41" s="77"/>
      <c r="JQ41" s="77"/>
      <c r="JR41" s="77"/>
      <c r="JS41" s="77"/>
      <c r="JT41" s="77"/>
      <c r="JU41" s="77"/>
      <c r="JV41" s="77"/>
      <c r="JW41" s="77"/>
      <c r="JX41" s="77"/>
      <c r="JY41" s="77"/>
      <c r="JZ41" s="77"/>
      <c r="KA41" s="77"/>
      <c r="KB41" s="77"/>
      <c r="KC41" s="77"/>
      <c r="KD41" s="77"/>
      <c r="KE41" s="77"/>
      <c r="KF41" s="77"/>
      <c r="KG41" s="77"/>
      <c r="KH41" s="77"/>
      <c r="KI41" s="77"/>
      <c r="KJ41" s="77"/>
      <c r="KK41" s="77"/>
      <c r="KL41" s="77"/>
      <c r="KM41" s="77"/>
      <c r="KN41" s="77"/>
      <c r="KO41" s="77"/>
      <c r="KP41" s="77"/>
      <c r="KQ41" s="77"/>
      <c r="KR41" s="77"/>
      <c r="KS41" s="77"/>
      <c r="KT41" s="77"/>
      <c r="KU41" s="77"/>
      <c r="KV41" s="77"/>
      <c r="KW41" s="77"/>
      <c r="KX41" s="77"/>
      <c r="KY41" s="77"/>
      <c r="KZ41" s="77"/>
      <c r="LA41" s="77"/>
      <c r="LB41" s="77"/>
      <c r="LC41" s="77"/>
      <c r="LD41" s="77"/>
      <c r="LE41" s="77"/>
      <c r="LF41" s="77"/>
      <c r="LG41" s="77"/>
      <c r="LH41" s="77"/>
      <c r="LI41" s="77"/>
      <c r="LJ41" s="77"/>
      <c r="LK41" s="77"/>
      <c r="LL41" s="77"/>
      <c r="LM41" s="77"/>
      <c r="LN41" s="77"/>
      <c r="LO41" s="77"/>
      <c r="LP41" s="77"/>
      <c r="LQ41" s="77"/>
      <c r="LR41" s="77"/>
      <c r="LS41" s="77"/>
      <c r="LT41" s="77"/>
      <c r="LU41" s="77"/>
      <c r="LV41" s="77"/>
      <c r="LW41" s="77"/>
      <c r="LX41" s="77"/>
      <c r="LY41" s="77"/>
      <c r="LZ41" s="77"/>
      <c r="MA41" s="77"/>
      <c r="MB41" s="77"/>
      <c r="MC41" s="77"/>
      <c r="MD41" s="77"/>
      <c r="ME41" s="77"/>
      <c r="MF41" s="77"/>
      <c r="MG41" s="77"/>
      <c r="MH41" s="77"/>
      <c r="MI41" s="77"/>
      <c r="MJ41" s="77"/>
      <c r="MK41" s="77"/>
      <c r="ML41" s="77"/>
      <c r="MM41" s="77"/>
      <c r="MN41" s="77"/>
      <c r="MO41" s="77"/>
      <c r="MP41" s="77"/>
      <c r="MQ41" s="77"/>
      <c r="MR41" s="77"/>
      <c r="MS41" s="77"/>
      <c r="MT41" s="77"/>
      <c r="MU41" s="77"/>
      <c r="MV41" s="77"/>
      <c r="MW41" s="77"/>
      <c r="MX41" s="77"/>
      <c r="MY41" s="77"/>
      <c r="MZ41" s="77"/>
      <c r="NA41" s="77"/>
      <c r="NB41" s="77"/>
      <c r="NC41" s="77"/>
      <c r="ND41" s="77"/>
      <c r="NE41" s="77"/>
      <c r="NF41" s="77"/>
      <c r="NG41" s="77"/>
      <c r="NH41" s="77"/>
      <c r="NI41" s="77"/>
      <c r="NJ41" s="77"/>
      <c r="NK41" s="77"/>
      <c r="NL41" s="77"/>
      <c r="NM41" s="77"/>
      <c r="NN41" s="77"/>
      <c r="NO41" s="77"/>
      <c r="NP41" s="77"/>
      <c r="NQ41" s="77"/>
      <c r="NR41" s="77"/>
    </row>
    <row r="42" spans="1:382">
      <c r="A42" s="32">
        <f>IF(ラインリスト!A34="","",ラインリスト!A34)</f>
        <v>32</v>
      </c>
      <c r="B42" s="32" t="str">
        <f>IF(ラインリスト!B34="","",ラインリスト!B34)</f>
        <v>テスト32</v>
      </c>
      <c r="C42" s="32">
        <f>IF(ラインリスト!C34="","",ラインリスト!C34)</f>
        <v>21</v>
      </c>
      <c r="D42" s="32" t="str">
        <f>IF(ラインリスト!E34="","",ラインリスト!E34)</f>
        <v>女</v>
      </c>
      <c r="E42" s="32" t="str">
        <f>IF(ラインリスト!F34="","",ラインリスト!F34)</f>
        <v>会社員</v>
      </c>
      <c r="F42" s="29" t="str">
        <f>IF(ラインリスト!G34="","",ラインリスト!G34)</f>
        <v/>
      </c>
      <c r="G42" s="32" t="str">
        <f>IF(ラインリスト!H34="","",ラインリスト!H34)</f>
        <v>Aリネン</v>
      </c>
      <c r="H42" s="33" t="str">
        <f>IF(ラインリスト!I34="","",ラインリスト!I34)</f>
        <v/>
      </c>
      <c r="I42" s="33">
        <f>IF(ラインリスト!J34="","",ラインリスト!J34)</f>
        <v>44152</v>
      </c>
      <c r="J42" s="33">
        <f>IF(ラインリスト!K34="","",ラインリスト!K34)</f>
        <v>44155</v>
      </c>
      <c r="K42" s="31">
        <f>IF(ラインリスト!L34="",J42,ラインリスト!L34)</f>
        <v>44155</v>
      </c>
      <c r="L42" s="76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  <c r="JF42" s="77"/>
      <c r="JG42" s="77"/>
      <c r="JH42" s="77"/>
      <c r="JI42" s="77"/>
      <c r="JJ42" s="77"/>
      <c r="JK42" s="77"/>
      <c r="JL42" s="77"/>
      <c r="JM42" s="77"/>
      <c r="JN42" s="77"/>
      <c r="JO42" s="77"/>
      <c r="JP42" s="77"/>
      <c r="JQ42" s="77"/>
      <c r="JR42" s="77"/>
      <c r="JS42" s="77"/>
      <c r="JT42" s="77"/>
      <c r="JU42" s="77"/>
      <c r="JV42" s="77"/>
      <c r="JW42" s="77"/>
      <c r="JX42" s="77"/>
      <c r="JY42" s="77"/>
      <c r="JZ42" s="77"/>
      <c r="KA42" s="77"/>
      <c r="KB42" s="77"/>
      <c r="KC42" s="77"/>
      <c r="KD42" s="77"/>
      <c r="KE42" s="77"/>
      <c r="KF42" s="77"/>
      <c r="KG42" s="77"/>
      <c r="KH42" s="77"/>
      <c r="KI42" s="77"/>
      <c r="KJ42" s="77"/>
      <c r="KK42" s="77"/>
      <c r="KL42" s="77"/>
      <c r="KM42" s="77"/>
      <c r="KN42" s="77"/>
      <c r="KO42" s="77"/>
      <c r="KP42" s="77"/>
      <c r="KQ42" s="77"/>
      <c r="KR42" s="77"/>
      <c r="KS42" s="77"/>
      <c r="KT42" s="77"/>
      <c r="KU42" s="77"/>
      <c r="KV42" s="77"/>
      <c r="KW42" s="77"/>
      <c r="KX42" s="77"/>
      <c r="KY42" s="77"/>
      <c r="KZ42" s="77"/>
      <c r="LA42" s="77"/>
      <c r="LB42" s="77"/>
      <c r="LC42" s="77"/>
      <c r="LD42" s="77"/>
      <c r="LE42" s="77"/>
      <c r="LF42" s="77"/>
      <c r="LG42" s="77"/>
      <c r="LH42" s="77"/>
      <c r="LI42" s="77"/>
      <c r="LJ42" s="77"/>
      <c r="LK42" s="77"/>
      <c r="LL42" s="77"/>
      <c r="LM42" s="77"/>
      <c r="LN42" s="77"/>
      <c r="LO42" s="77"/>
      <c r="LP42" s="77"/>
      <c r="LQ42" s="77"/>
      <c r="LR42" s="77"/>
      <c r="LS42" s="77"/>
      <c r="LT42" s="77"/>
      <c r="LU42" s="77"/>
      <c r="LV42" s="77"/>
      <c r="LW42" s="77"/>
      <c r="LX42" s="77"/>
      <c r="LY42" s="77"/>
      <c r="LZ42" s="77"/>
      <c r="MA42" s="77"/>
      <c r="MB42" s="77"/>
      <c r="MC42" s="77"/>
      <c r="MD42" s="77"/>
      <c r="ME42" s="77"/>
      <c r="MF42" s="77"/>
      <c r="MG42" s="77"/>
      <c r="MH42" s="77"/>
      <c r="MI42" s="77"/>
      <c r="MJ42" s="77"/>
      <c r="MK42" s="77"/>
      <c r="ML42" s="77"/>
      <c r="MM42" s="77"/>
      <c r="MN42" s="77"/>
      <c r="MO42" s="77"/>
      <c r="MP42" s="77"/>
      <c r="MQ42" s="77"/>
      <c r="MR42" s="77"/>
      <c r="MS42" s="77"/>
      <c r="MT42" s="77"/>
      <c r="MU42" s="77"/>
      <c r="MV42" s="77"/>
      <c r="MW42" s="77"/>
      <c r="MX42" s="77"/>
      <c r="MY42" s="77"/>
      <c r="MZ42" s="77"/>
      <c r="NA42" s="77"/>
      <c r="NB42" s="77"/>
      <c r="NC42" s="77"/>
      <c r="ND42" s="77"/>
      <c r="NE42" s="77"/>
      <c r="NF42" s="77"/>
      <c r="NG42" s="77"/>
      <c r="NH42" s="77"/>
      <c r="NI42" s="77"/>
      <c r="NJ42" s="77"/>
      <c r="NK42" s="77"/>
      <c r="NL42" s="77"/>
      <c r="NM42" s="77"/>
      <c r="NN42" s="77"/>
      <c r="NO42" s="77"/>
      <c r="NP42" s="77"/>
      <c r="NQ42" s="77"/>
      <c r="NR42" s="77"/>
    </row>
    <row r="43" spans="1:382">
      <c r="A43" s="32">
        <f>IF(ラインリスト!A35="","",ラインリスト!A35)</f>
        <v>33</v>
      </c>
      <c r="B43" s="32" t="str">
        <f>IF(ラインリスト!B35="","",ラインリスト!B35)</f>
        <v>テスト33</v>
      </c>
      <c r="C43" s="32">
        <f>IF(ラインリスト!C35="","",ラインリスト!C35)</f>
        <v>41</v>
      </c>
      <c r="D43" s="32" t="str">
        <f>IF(ラインリスト!E35="","",ラインリスト!E35)</f>
        <v>女</v>
      </c>
      <c r="E43" s="32" t="str">
        <f>IF(ラインリスト!F35="","",ラインリスト!F35)</f>
        <v>介護職</v>
      </c>
      <c r="F43" s="29" t="str">
        <f>IF(ラインリスト!G35="","",ラインリスト!G35)</f>
        <v>職員</v>
      </c>
      <c r="G43" s="32" t="str">
        <f>IF(ラインリスト!H35="","",ラインリスト!H35)</f>
        <v>P老人ホーム</v>
      </c>
      <c r="H43" s="33" t="str">
        <f>IF(ラインリスト!I35="","",ラインリスト!I35)</f>
        <v/>
      </c>
      <c r="I43" s="33">
        <f>IF(ラインリスト!J35="","",ラインリスト!J35)</f>
        <v>44156</v>
      </c>
      <c r="J43" s="33">
        <f>IF(ラインリスト!K35="","",ラインリスト!K35)</f>
        <v>44156</v>
      </c>
      <c r="K43" s="31">
        <f>IF(ラインリスト!L35="",J43,ラインリスト!L35)</f>
        <v>44156</v>
      </c>
      <c r="L43" s="76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  <c r="JD43" s="77"/>
      <c r="JE43" s="77"/>
      <c r="JF43" s="77"/>
      <c r="JG43" s="77"/>
      <c r="JH43" s="77"/>
      <c r="JI43" s="77"/>
      <c r="JJ43" s="77"/>
      <c r="JK43" s="77"/>
      <c r="JL43" s="77"/>
      <c r="JM43" s="77"/>
      <c r="JN43" s="77"/>
      <c r="JO43" s="77"/>
      <c r="JP43" s="77"/>
      <c r="JQ43" s="77"/>
      <c r="JR43" s="77"/>
      <c r="JS43" s="77"/>
      <c r="JT43" s="77"/>
      <c r="JU43" s="77"/>
      <c r="JV43" s="77"/>
      <c r="JW43" s="77"/>
      <c r="JX43" s="77"/>
      <c r="JY43" s="77"/>
      <c r="JZ43" s="77"/>
      <c r="KA43" s="77"/>
      <c r="KB43" s="77"/>
      <c r="KC43" s="77"/>
      <c r="KD43" s="77"/>
      <c r="KE43" s="77"/>
      <c r="KF43" s="77"/>
      <c r="KG43" s="77"/>
      <c r="KH43" s="77"/>
      <c r="KI43" s="77"/>
      <c r="KJ43" s="77"/>
      <c r="KK43" s="77"/>
      <c r="KL43" s="77"/>
      <c r="KM43" s="77"/>
      <c r="KN43" s="77"/>
      <c r="KO43" s="77"/>
      <c r="KP43" s="77"/>
      <c r="KQ43" s="77"/>
      <c r="KR43" s="77"/>
      <c r="KS43" s="77"/>
      <c r="KT43" s="77"/>
      <c r="KU43" s="77"/>
      <c r="KV43" s="77"/>
      <c r="KW43" s="77"/>
      <c r="KX43" s="77"/>
      <c r="KY43" s="77"/>
      <c r="KZ43" s="77"/>
      <c r="LA43" s="77"/>
      <c r="LB43" s="77"/>
      <c r="LC43" s="77"/>
      <c r="LD43" s="77"/>
      <c r="LE43" s="77"/>
      <c r="LF43" s="77"/>
      <c r="LG43" s="77"/>
      <c r="LH43" s="77"/>
      <c r="LI43" s="77"/>
      <c r="LJ43" s="77"/>
      <c r="LK43" s="77"/>
      <c r="LL43" s="77"/>
      <c r="LM43" s="77"/>
      <c r="LN43" s="77"/>
      <c r="LO43" s="77"/>
      <c r="LP43" s="77"/>
      <c r="LQ43" s="77"/>
      <c r="LR43" s="77"/>
      <c r="LS43" s="77"/>
      <c r="LT43" s="77"/>
      <c r="LU43" s="77"/>
      <c r="LV43" s="77"/>
      <c r="LW43" s="77"/>
      <c r="LX43" s="77"/>
      <c r="LY43" s="77"/>
      <c r="LZ43" s="77"/>
      <c r="MA43" s="77"/>
      <c r="MB43" s="77"/>
      <c r="MC43" s="77"/>
      <c r="MD43" s="77"/>
      <c r="ME43" s="77"/>
      <c r="MF43" s="77"/>
      <c r="MG43" s="77"/>
      <c r="MH43" s="77"/>
      <c r="MI43" s="77"/>
      <c r="MJ43" s="77"/>
      <c r="MK43" s="77"/>
      <c r="ML43" s="77"/>
      <c r="MM43" s="77"/>
      <c r="MN43" s="77"/>
      <c r="MO43" s="77"/>
      <c r="MP43" s="77"/>
      <c r="MQ43" s="77"/>
      <c r="MR43" s="77"/>
      <c r="MS43" s="77"/>
      <c r="MT43" s="77"/>
      <c r="MU43" s="77"/>
      <c r="MV43" s="77"/>
      <c r="MW43" s="77"/>
      <c r="MX43" s="77"/>
      <c r="MY43" s="77"/>
      <c r="MZ43" s="77"/>
      <c r="NA43" s="77"/>
      <c r="NB43" s="77"/>
      <c r="NC43" s="77"/>
      <c r="ND43" s="77"/>
      <c r="NE43" s="77"/>
      <c r="NF43" s="77"/>
      <c r="NG43" s="77"/>
      <c r="NH43" s="77"/>
      <c r="NI43" s="77"/>
      <c r="NJ43" s="77"/>
      <c r="NK43" s="77"/>
      <c r="NL43" s="77"/>
      <c r="NM43" s="77"/>
      <c r="NN43" s="77"/>
      <c r="NO43" s="77"/>
      <c r="NP43" s="77"/>
      <c r="NQ43" s="77"/>
      <c r="NR43" s="77"/>
    </row>
    <row r="44" spans="1:382">
      <c r="A44" s="32">
        <f>IF(ラインリスト!A36="","",ラインリスト!A36)</f>
        <v>34</v>
      </c>
      <c r="B44" s="32" t="str">
        <f>IF(ラインリスト!B36="","",ラインリスト!B36)</f>
        <v>テスト34</v>
      </c>
      <c r="C44" s="32">
        <f>IF(ラインリスト!C36="","",ラインリスト!C36)</f>
        <v>18</v>
      </c>
      <c r="D44" s="32" t="str">
        <f>IF(ラインリスト!E36="","",ラインリスト!E36)</f>
        <v>女</v>
      </c>
      <c r="E44" s="32" t="str">
        <f>IF(ラインリスト!F36="","",ラインリスト!F36)</f>
        <v>大学生</v>
      </c>
      <c r="F44" s="29" t="str">
        <f>IF(ラインリスト!G36="","",ラインリスト!G36)</f>
        <v>生徒</v>
      </c>
      <c r="G44" s="32" t="str">
        <f>IF(ラインリスト!H36="","",ラインリスト!H36)</f>
        <v>D大学</v>
      </c>
      <c r="H44" s="33" t="str">
        <f>IF(ラインリスト!I36="","",ラインリスト!I36)</f>
        <v/>
      </c>
      <c r="I44" s="33" t="str">
        <f>IF(ラインリスト!J36="","",ラインリスト!J36)</f>
        <v>無症状</v>
      </c>
      <c r="J44" s="33">
        <f>IF(ラインリスト!K36="","",ラインリスト!K36)</f>
        <v>44156</v>
      </c>
      <c r="K44" s="31">
        <f>IF(ラインリスト!L36="",J44,ラインリスト!L36)</f>
        <v>44156</v>
      </c>
      <c r="L44" s="76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  <c r="JD44" s="77"/>
      <c r="JE44" s="77"/>
      <c r="JF44" s="77"/>
      <c r="JG44" s="77"/>
      <c r="JH44" s="77"/>
      <c r="JI44" s="77"/>
      <c r="JJ44" s="77"/>
      <c r="JK44" s="77"/>
      <c r="JL44" s="77"/>
      <c r="JM44" s="77"/>
      <c r="JN44" s="77"/>
      <c r="JO44" s="77"/>
      <c r="JP44" s="77"/>
      <c r="JQ44" s="77"/>
      <c r="JR44" s="77"/>
      <c r="JS44" s="77"/>
      <c r="JT44" s="77"/>
      <c r="JU44" s="77"/>
      <c r="JV44" s="77"/>
      <c r="JW44" s="77"/>
      <c r="JX44" s="77"/>
      <c r="JY44" s="77"/>
      <c r="JZ44" s="77"/>
      <c r="KA44" s="77"/>
      <c r="KB44" s="77"/>
      <c r="KC44" s="77"/>
      <c r="KD44" s="77"/>
      <c r="KE44" s="77"/>
      <c r="KF44" s="77"/>
      <c r="KG44" s="77"/>
      <c r="KH44" s="77"/>
      <c r="KI44" s="77"/>
      <c r="KJ44" s="77"/>
      <c r="KK44" s="77"/>
      <c r="KL44" s="77"/>
      <c r="KM44" s="77"/>
      <c r="KN44" s="77"/>
      <c r="KO44" s="77"/>
      <c r="KP44" s="77"/>
      <c r="KQ44" s="77"/>
      <c r="KR44" s="77"/>
      <c r="KS44" s="77"/>
      <c r="KT44" s="77"/>
      <c r="KU44" s="77"/>
      <c r="KV44" s="77"/>
      <c r="KW44" s="77"/>
      <c r="KX44" s="77"/>
      <c r="KY44" s="77"/>
      <c r="KZ44" s="77"/>
      <c r="LA44" s="77"/>
      <c r="LB44" s="77"/>
      <c r="LC44" s="77"/>
      <c r="LD44" s="77"/>
      <c r="LE44" s="77"/>
      <c r="LF44" s="77"/>
      <c r="LG44" s="77"/>
      <c r="LH44" s="77"/>
      <c r="LI44" s="77"/>
      <c r="LJ44" s="77"/>
      <c r="LK44" s="77"/>
      <c r="LL44" s="77"/>
      <c r="LM44" s="77"/>
      <c r="LN44" s="77"/>
      <c r="LO44" s="77"/>
      <c r="LP44" s="77"/>
      <c r="LQ44" s="77"/>
      <c r="LR44" s="77"/>
      <c r="LS44" s="77"/>
      <c r="LT44" s="77"/>
      <c r="LU44" s="77"/>
      <c r="LV44" s="77"/>
      <c r="LW44" s="77"/>
      <c r="LX44" s="77"/>
      <c r="LY44" s="77"/>
      <c r="LZ44" s="77"/>
      <c r="MA44" s="77"/>
      <c r="MB44" s="77"/>
      <c r="MC44" s="77"/>
      <c r="MD44" s="77"/>
      <c r="ME44" s="77"/>
      <c r="MF44" s="77"/>
      <c r="MG44" s="77"/>
      <c r="MH44" s="77"/>
      <c r="MI44" s="77"/>
      <c r="MJ44" s="77"/>
      <c r="MK44" s="77"/>
      <c r="ML44" s="77"/>
      <c r="MM44" s="77"/>
      <c r="MN44" s="77"/>
      <c r="MO44" s="77"/>
      <c r="MP44" s="77"/>
      <c r="MQ44" s="77"/>
      <c r="MR44" s="77"/>
      <c r="MS44" s="77"/>
      <c r="MT44" s="77"/>
      <c r="MU44" s="77"/>
      <c r="MV44" s="77"/>
      <c r="MW44" s="77"/>
      <c r="MX44" s="77"/>
      <c r="MY44" s="77"/>
      <c r="MZ44" s="77"/>
      <c r="NA44" s="77"/>
      <c r="NB44" s="77"/>
      <c r="NC44" s="77"/>
      <c r="ND44" s="77"/>
      <c r="NE44" s="77"/>
      <c r="NF44" s="77"/>
      <c r="NG44" s="77"/>
      <c r="NH44" s="77"/>
      <c r="NI44" s="77"/>
      <c r="NJ44" s="77"/>
      <c r="NK44" s="77"/>
      <c r="NL44" s="77"/>
      <c r="NM44" s="77"/>
      <c r="NN44" s="77"/>
      <c r="NO44" s="77"/>
      <c r="NP44" s="77"/>
      <c r="NQ44" s="77"/>
      <c r="NR44" s="77"/>
    </row>
    <row r="45" spans="1:382">
      <c r="A45" s="32">
        <f>IF(ラインリスト!A37="","",ラインリスト!A37)</f>
        <v>35</v>
      </c>
      <c r="B45" s="32" t="str">
        <f>IF(ラインリスト!B37="","",ラインリスト!B37)</f>
        <v>テスト35</v>
      </c>
      <c r="C45" s="32">
        <f>IF(ラインリスト!C37="","",ラインリスト!C37)</f>
        <v>21</v>
      </c>
      <c r="D45" s="32" t="str">
        <f>IF(ラインリスト!E37="","",ラインリスト!E37)</f>
        <v>男</v>
      </c>
      <c r="E45" s="32" t="str">
        <f>IF(ラインリスト!F37="","",ラインリスト!F37)</f>
        <v>無職</v>
      </c>
      <c r="F45" s="29" t="str">
        <f>IF(ラインリスト!G37="","",ラインリスト!G37)</f>
        <v/>
      </c>
      <c r="G45" s="32" t="str">
        <f>IF(ラインリスト!H37="","",ラインリスト!H37)</f>
        <v/>
      </c>
      <c r="H45" s="33" t="str">
        <f>IF(ラインリスト!I37="","",ラインリスト!I37)</f>
        <v/>
      </c>
      <c r="I45" s="33">
        <f>IF(ラインリスト!J37="","",ラインリスト!J37)</f>
        <v>44145</v>
      </c>
      <c r="J45" s="33">
        <f>IF(ラインリスト!K37="","",ラインリスト!K37)</f>
        <v>44156</v>
      </c>
      <c r="K45" s="31">
        <f>IF(ラインリスト!L37="",J45,ラインリスト!L37)</f>
        <v>44156</v>
      </c>
      <c r="L45" s="76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  <c r="JD45" s="77"/>
      <c r="JE45" s="77"/>
      <c r="JF45" s="77"/>
      <c r="JG45" s="77"/>
      <c r="JH45" s="77"/>
      <c r="JI45" s="77"/>
      <c r="JJ45" s="77"/>
      <c r="JK45" s="77"/>
      <c r="JL45" s="77"/>
      <c r="JM45" s="77"/>
      <c r="JN45" s="77"/>
      <c r="JO45" s="77"/>
      <c r="JP45" s="77"/>
      <c r="JQ45" s="77"/>
      <c r="JR45" s="77"/>
      <c r="JS45" s="77"/>
      <c r="JT45" s="77"/>
      <c r="JU45" s="77"/>
      <c r="JV45" s="77"/>
      <c r="JW45" s="77"/>
      <c r="JX45" s="77"/>
      <c r="JY45" s="77"/>
      <c r="JZ45" s="77"/>
      <c r="KA45" s="77"/>
      <c r="KB45" s="77"/>
      <c r="KC45" s="77"/>
      <c r="KD45" s="77"/>
      <c r="KE45" s="77"/>
      <c r="KF45" s="77"/>
      <c r="KG45" s="77"/>
      <c r="KH45" s="77"/>
      <c r="KI45" s="77"/>
      <c r="KJ45" s="77"/>
      <c r="KK45" s="77"/>
      <c r="KL45" s="77"/>
      <c r="KM45" s="77"/>
      <c r="KN45" s="77"/>
      <c r="KO45" s="77"/>
      <c r="KP45" s="77"/>
      <c r="KQ45" s="77"/>
      <c r="KR45" s="77"/>
      <c r="KS45" s="77"/>
      <c r="KT45" s="77"/>
      <c r="KU45" s="77"/>
      <c r="KV45" s="77"/>
      <c r="KW45" s="77"/>
      <c r="KX45" s="77"/>
      <c r="KY45" s="77"/>
      <c r="KZ45" s="77"/>
      <c r="LA45" s="77"/>
      <c r="LB45" s="77"/>
      <c r="LC45" s="77"/>
      <c r="LD45" s="77"/>
      <c r="LE45" s="77"/>
      <c r="LF45" s="77"/>
      <c r="LG45" s="77"/>
      <c r="LH45" s="77"/>
      <c r="LI45" s="77"/>
      <c r="LJ45" s="77"/>
      <c r="LK45" s="77"/>
      <c r="LL45" s="77"/>
      <c r="LM45" s="77"/>
      <c r="LN45" s="77"/>
      <c r="LO45" s="77"/>
      <c r="LP45" s="77"/>
      <c r="LQ45" s="77"/>
      <c r="LR45" s="77"/>
      <c r="LS45" s="77"/>
      <c r="LT45" s="77"/>
      <c r="LU45" s="77"/>
      <c r="LV45" s="77"/>
      <c r="LW45" s="77"/>
      <c r="LX45" s="77"/>
      <c r="LY45" s="77"/>
      <c r="LZ45" s="77"/>
      <c r="MA45" s="77"/>
      <c r="MB45" s="77"/>
      <c r="MC45" s="77"/>
      <c r="MD45" s="77"/>
      <c r="ME45" s="77"/>
      <c r="MF45" s="77"/>
      <c r="MG45" s="77"/>
      <c r="MH45" s="77"/>
      <c r="MI45" s="77"/>
      <c r="MJ45" s="77"/>
      <c r="MK45" s="77"/>
      <c r="ML45" s="77"/>
      <c r="MM45" s="77"/>
      <c r="MN45" s="77"/>
      <c r="MO45" s="77"/>
      <c r="MP45" s="77"/>
      <c r="MQ45" s="77"/>
      <c r="MR45" s="77"/>
      <c r="MS45" s="77"/>
      <c r="MT45" s="77"/>
      <c r="MU45" s="77"/>
      <c r="MV45" s="77"/>
      <c r="MW45" s="77"/>
      <c r="MX45" s="77"/>
      <c r="MY45" s="77"/>
      <c r="MZ45" s="77"/>
      <c r="NA45" s="77"/>
      <c r="NB45" s="77"/>
      <c r="NC45" s="77"/>
      <c r="ND45" s="77"/>
      <c r="NE45" s="77"/>
      <c r="NF45" s="77"/>
      <c r="NG45" s="77"/>
      <c r="NH45" s="77"/>
      <c r="NI45" s="77"/>
      <c r="NJ45" s="77"/>
      <c r="NK45" s="77"/>
      <c r="NL45" s="77"/>
      <c r="NM45" s="77"/>
      <c r="NN45" s="77"/>
      <c r="NO45" s="77"/>
      <c r="NP45" s="77"/>
      <c r="NQ45" s="77"/>
      <c r="NR45" s="77"/>
    </row>
    <row r="46" spans="1:382">
      <c r="A46" s="32">
        <f>IF(ラインリスト!A38="","",ラインリスト!A38)</f>
        <v>36</v>
      </c>
      <c r="B46" s="32" t="str">
        <f>IF(ラインリスト!B38="","",ラインリスト!B38)</f>
        <v>テスト36</v>
      </c>
      <c r="C46" s="32">
        <f>IF(ラインリスト!C38="","",ラインリスト!C38)</f>
        <v>19</v>
      </c>
      <c r="D46" s="32" t="str">
        <f>IF(ラインリスト!E38="","",ラインリスト!E38)</f>
        <v>女</v>
      </c>
      <c r="E46" s="32" t="str">
        <f>IF(ラインリスト!F38="","",ラインリスト!F38)</f>
        <v>アルバイト</v>
      </c>
      <c r="F46" s="29" t="str">
        <f>IF(ラインリスト!G38="","",ラインリスト!G38)</f>
        <v/>
      </c>
      <c r="G46" s="32" t="str">
        <f>IF(ラインリスト!H38="","",ラインリスト!H38)</f>
        <v>Aコールセンター</v>
      </c>
      <c r="H46" s="33" t="str">
        <f>IF(ラインリスト!I38="","",ラインリスト!I38)</f>
        <v/>
      </c>
      <c r="I46" s="33">
        <f>IF(ラインリスト!J38="","",ラインリスト!J38)</f>
        <v>44142</v>
      </c>
      <c r="J46" s="33">
        <f>IF(ラインリスト!K38="","",ラインリスト!K38)</f>
        <v>44156</v>
      </c>
      <c r="K46" s="31">
        <f>IF(ラインリスト!L38="",J46,ラインリスト!L38)</f>
        <v>44156</v>
      </c>
      <c r="L46" s="76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  <c r="JD46" s="77"/>
      <c r="JE46" s="77"/>
      <c r="JF46" s="77"/>
      <c r="JG46" s="77"/>
      <c r="JH46" s="77"/>
      <c r="JI46" s="77"/>
      <c r="JJ46" s="77"/>
      <c r="JK46" s="77"/>
      <c r="JL46" s="77"/>
      <c r="JM46" s="77"/>
      <c r="JN46" s="77"/>
      <c r="JO46" s="77"/>
      <c r="JP46" s="77"/>
      <c r="JQ46" s="77"/>
      <c r="JR46" s="77"/>
      <c r="JS46" s="77"/>
      <c r="JT46" s="77"/>
      <c r="JU46" s="77"/>
      <c r="JV46" s="77"/>
      <c r="JW46" s="77"/>
      <c r="JX46" s="77"/>
      <c r="JY46" s="77"/>
      <c r="JZ46" s="77"/>
      <c r="KA46" s="77"/>
      <c r="KB46" s="77"/>
      <c r="KC46" s="77"/>
      <c r="KD46" s="77"/>
      <c r="KE46" s="77"/>
      <c r="KF46" s="77"/>
      <c r="KG46" s="77"/>
      <c r="KH46" s="77"/>
      <c r="KI46" s="77"/>
      <c r="KJ46" s="77"/>
      <c r="KK46" s="77"/>
      <c r="KL46" s="77"/>
      <c r="KM46" s="77"/>
      <c r="KN46" s="77"/>
      <c r="KO46" s="77"/>
      <c r="KP46" s="77"/>
      <c r="KQ46" s="77"/>
      <c r="KR46" s="77"/>
      <c r="KS46" s="77"/>
      <c r="KT46" s="77"/>
      <c r="KU46" s="77"/>
      <c r="KV46" s="77"/>
      <c r="KW46" s="77"/>
      <c r="KX46" s="77"/>
      <c r="KY46" s="77"/>
      <c r="KZ46" s="77"/>
      <c r="LA46" s="77"/>
      <c r="LB46" s="77"/>
      <c r="LC46" s="77"/>
      <c r="LD46" s="77"/>
      <c r="LE46" s="77"/>
      <c r="LF46" s="77"/>
      <c r="LG46" s="77"/>
      <c r="LH46" s="77"/>
      <c r="LI46" s="77"/>
      <c r="LJ46" s="77"/>
      <c r="LK46" s="77"/>
      <c r="LL46" s="77"/>
      <c r="LM46" s="77"/>
      <c r="LN46" s="77"/>
      <c r="LO46" s="77"/>
      <c r="LP46" s="77"/>
      <c r="LQ46" s="77"/>
      <c r="LR46" s="77"/>
      <c r="LS46" s="77"/>
      <c r="LT46" s="77"/>
      <c r="LU46" s="77"/>
      <c r="LV46" s="77"/>
      <c r="LW46" s="77"/>
      <c r="LX46" s="77"/>
      <c r="LY46" s="77"/>
      <c r="LZ46" s="77"/>
      <c r="MA46" s="77"/>
      <c r="MB46" s="77"/>
      <c r="MC46" s="77"/>
      <c r="MD46" s="77"/>
      <c r="ME46" s="77"/>
      <c r="MF46" s="77"/>
      <c r="MG46" s="77"/>
      <c r="MH46" s="77"/>
      <c r="MI46" s="77"/>
      <c r="MJ46" s="77"/>
      <c r="MK46" s="77"/>
      <c r="ML46" s="77"/>
      <c r="MM46" s="77"/>
      <c r="MN46" s="77"/>
      <c r="MO46" s="77"/>
      <c r="MP46" s="77"/>
      <c r="MQ46" s="77"/>
      <c r="MR46" s="77"/>
      <c r="MS46" s="77"/>
      <c r="MT46" s="77"/>
      <c r="MU46" s="77"/>
      <c r="MV46" s="77"/>
      <c r="MW46" s="77"/>
      <c r="MX46" s="77"/>
      <c r="MY46" s="77"/>
      <c r="MZ46" s="77"/>
      <c r="NA46" s="77"/>
      <c r="NB46" s="77"/>
      <c r="NC46" s="77"/>
      <c r="ND46" s="77"/>
      <c r="NE46" s="77"/>
      <c r="NF46" s="77"/>
      <c r="NG46" s="77"/>
      <c r="NH46" s="77"/>
      <c r="NI46" s="77"/>
      <c r="NJ46" s="77"/>
      <c r="NK46" s="77"/>
      <c r="NL46" s="77"/>
      <c r="NM46" s="77"/>
      <c r="NN46" s="77"/>
      <c r="NO46" s="77"/>
      <c r="NP46" s="77"/>
      <c r="NQ46" s="77"/>
      <c r="NR46" s="77"/>
    </row>
    <row r="47" spans="1:382">
      <c r="A47" s="32">
        <f>IF(ラインリスト!A39="","",ラインリスト!A39)</f>
        <v>37</v>
      </c>
      <c r="B47" s="32" t="str">
        <f>IF(ラインリスト!B39="","",ラインリスト!B39)</f>
        <v>テスト37</v>
      </c>
      <c r="C47" s="32">
        <f>IF(ラインリスト!C39="","",ラインリスト!C39)</f>
        <v>78</v>
      </c>
      <c r="D47" s="32" t="str">
        <f>IF(ラインリスト!E39="","",ラインリスト!E39)</f>
        <v>女</v>
      </c>
      <c r="E47" s="32" t="str">
        <f>IF(ラインリスト!F39="","",ラインリスト!F39)</f>
        <v>無職</v>
      </c>
      <c r="F47" s="29" t="str">
        <f>IF(ラインリスト!G39="","",ラインリスト!G39)</f>
        <v>入所者</v>
      </c>
      <c r="G47" s="32" t="str">
        <f>IF(ラインリスト!H39="","",ラインリスト!H39)</f>
        <v>P老人ホーム</v>
      </c>
      <c r="H47" s="33" t="str">
        <f>IF(ラインリスト!I39="","",ラインリスト!I39)</f>
        <v/>
      </c>
      <c r="I47" s="33" t="str">
        <f>IF(ラインリスト!J39="","",ラインリスト!J39)</f>
        <v>無症状</v>
      </c>
      <c r="J47" s="33">
        <f>IF(ラインリスト!K39="","",ラインリスト!K39)</f>
        <v>44157</v>
      </c>
      <c r="K47" s="31">
        <f>IF(ラインリスト!L39="",J47,ラインリスト!L39)</f>
        <v>44157</v>
      </c>
      <c r="L47" s="76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7"/>
      <c r="LL47" s="77"/>
      <c r="LM47" s="77"/>
      <c r="LN47" s="77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7"/>
      <c r="MB47" s="77"/>
      <c r="MC47" s="77"/>
      <c r="MD47" s="77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7"/>
      <c r="MR47" s="77"/>
      <c r="MS47" s="77"/>
      <c r="MT47" s="77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7"/>
      <c r="NH47" s="77"/>
      <c r="NI47" s="77"/>
      <c r="NJ47" s="77"/>
      <c r="NK47" s="77"/>
      <c r="NL47" s="77"/>
      <c r="NM47" s="77"/>
      <c r="NN47" s="77"/>
      <c r="NO47" s="77"/>
      <c r="NP47" s="77"/>
      <c r="NQ47" s="77"/>
      <c r="NR47" s="77"/>
    </row>
    <row r="48" spans="1:382">
      <c r="A48" s="32">
        <f>IF(ラインリスト!A40="","",ラインリスト!A40)</f>
        <v>38</v>
      </c>
      <c r="B48" s="32" t="str">
        <f>IF(ラインリスト!B40="","",ラインリスト!B40)</f>
        <v>テスト38</v>
      </c>
      <c r="C48" s="32">
        <f>IF(ラインリスト!C40="","",ラインリスト!C40)</f>
        <v>19</v>
      </c>
      <c r="D48" s="32" t="str">
        <f>IF(ラインリスト!E40="","",ラインリスト!E40)</f>
        <v>女</v>
      </c>
      <c r="E48" s="32" t="str">
        <f>IF(ラインリスト!F40="","",ラインリスト!F40)</f>
        <v>主婦</v>
      </c>
      <c r="F48" s="29" t="str">
        <f>IF(ラインリスト!G40="","",ラインリスト!G40)</f>
        <v/>
      </c>
      <c r="G48" s="32" t="str">
        <f>IF(ラインリスト!H40="","",ラインリスト!H40)</f>
        <v/>
      </c>
      <c r="H48" s="33" t="str">
        <f>IF(ラインリスト!I40="","",ラインリスト!I40)</f>
        <v/>
      </c>
      <c r="I48" s="33">
        <f>IF(ラインリスト!J40="","",ラインリスト!J40)</f>
        <v>44157</v>
      </c>
      <c r="J48" s="33">
        <f>IF(ラインリスト!K40="","",ラインリスト!K40)</f>
        <v>44161</v>
      </c>
      <c r="K48" s="31">
        <f>IF(ラインリスト!L40="",J48,ラインリスト!L40)</f>
        <v>44161</v>
      </c>
      <c r="L48" s="76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  <c r="JF48" s="77"/>
      <c r="JG48" s="77"/>
      <c r="JH48" s="77"/>
      <c r="JI48" s="77"/>
      <c r="JJ48" s="77"/>
      <c r="JK48" s="77"/>
      <c r="JL48" s="77"/>
      <c r="JM48" s="77"/>
      <c r="JN48" s="77"/>
      <c r="JO48" s="77"/>
      <c r="JP48" s="77"/>
      <c r="JQ48" s="77"/>
      <c r="JR48" s="77"/>
      <c r="JS48" s="77"/>
      <c r="JT48" s="77"/>
      <c r="JU48" s="77"/>
      <c r="JV48" s="77"/>
      <c r="JW48" s="77"/>
      <c r="JX48" s="77"/>
      <c r="JY48" s="77"/>
      <c r="JZ48" s="77"/>
      <c r="KA48" s="77"/>
      <c r="KB48" s="77"/>
      <c r="KC48" s="77"/>
      <c r="KD48" s="77"/>
      <c r="KE48" s="77"/>
      <c r="KF48" s="77"/>
      <c r="KG48" s="77"/>
      <c r="KH48" s="77"/>
      <c r="KI48" s="77"/>
      <c r="KJ48" s="77"/>
      <c r="KK48" s="77"/>
      <c r="KL48" s="77"/>
      <c r="KM48" s="77"/>
      <c r="KN48" s="77"/>
      <c r="KO48" s="77"/>
      <c r="KP48" s="77"/>
      <c r="KQ48" s="77"/>
      <c r="KR48" s="77"/>
      <c r="KS48" s="77"/>
      <c r="KT48" s="77"/>
      <c r="KU48" s="77"/>
      <c r="KV48" s="77"/>
      <c r="KW48" s="77"/>
      <c r="KX48" s="77"/>
      <c r="KY48" s="77"/>
      <c r="KZ48" s="77"/>
      <c r="LA48" s="77"/>
      <c r="LB48" s="77"/>
      <c r="LC48" s="77"/>
      <c r="LD48" s="77"/>
      <c r="LE48" s="77"/>
      <c r="LF48" s="77"/>
      <c r="LG48" s="77"/>
      <c r="LH48" s="77"/>
      <c r="LI48" s="77"/>
      <c r="LJ48" s="77"/>
      <c r="LK48" s="77"/>
      <c r="LL48" s="77"/>
      <c r="LM48" s="77"/>
      <c r="LN48" s="77"/>
      <c r="LO48" s="77"/>
      <c r="LP48" s="77"/>
      <c r="LQ48" s="77"/>
      <c r="LR48" s="77"/>
      <c r="LS48" s="77"/>
      <c r="LT48" s="77"/>
      <c r="LU48" s="77"/>
      <c r="LV48" s="77"/>
      <c r="LW48" s="77"/>
      <c r="LX48" s="77"/>
      <c r="LY48" s="77"/>
      <c r="LZ48" s="77"/>
      <c r="MA48" s="77"/>
      <c r="MB48" s="77"/>
      <c r="MC48" s="77"/>
      <c r="MD48" s="77"/>
      <c r="ME48" s="77"/>
      <c r="MF48" s="77"/>
      <c r="MG48" s="77"/>
      <c r="MH48" s="77"/>
      <c r="MI48" s="77"/>
      <c r="MJ48" s="77"/>
      <c r="MK48" s="77"/>
      <c r="ML48" s="77"/>
      <c r="MM48" s="77"/>
      <c r="MN48" s="77"/>
      <c r="MO48" s="77"/>
      <c r="MP48" s="77"/>
      <c r="MQ48" s="77"/>
      <c r="MR48" s="77"/>
      <c r="MS48" s="77"/>
      <c r="MT48" s="77"/>
      <c r="MU48" s="77"/>
      <c r="MV48" s="77"/>
      <c r="MW48" s="77"/>
      <c r="MX48" s="77"/>
      <c r="MY48" s="77"/>
      <c r="MZ48" s="77"/>
      <c r="NA48" s="77"/>
      <c r="NB48" s="77"/>
      <c r="NC48" s="77"/>
      <c r="ND48" s="77"/>
      <c r="NE48" s="77"/>
      <c r="NF48" s="77"/>
      <c r="NG48" s="77"/>
      <c r="NH48" s="77"/>
      <c r="NI48" s="77"/>
      <c r="NJ48" s="77"/>
      <c r="NK48" s="77"/>
      <c r="NL48" s="77"/>
      <c r="NM48" s="77"/>
      <c r="NN48" s="77"/>
      <c r="NO48" s="77"/>
      <c r="NP48" s="77"/>
      <c r="NQ48" s="77"/>
      <c r="NR48" s="77"/>
    </row>
    <row r="49" spans="1:382">
      <c r="A49" s="32">
        <f>IF(ラインリスト!A41="","",ラインリスト!A41)</f>
        <v>39</v>
      </c>
      <c r="B49" s="32" t="str">
        <f>IF(ラインリスト!B41="","",ラインリスト!B41)</f>
        <v>テスト39</v>
      </c>
      <c r="C49" s="32">
        <f>IF(ラインリスト!C41="","",ラインリスト!C41)</f>
        <v>21</v>
      </c>
      <c r="D49" s="32" t="str">
        <f>IF(ラインリスト!E41="","",ラインリスト!E41)</f>
        <v>女</v>
      </c>
      <c r="E49" s="32" t="str">
        <f>IF(ラインリスト!F41="","",ラインリスト!F41)</f>
        <v>美容師</v>
      </c>
      <c r="F49" s="29" t="str">
        <f>IF(ラインリスト!G41="","",ラインリスト!G41)</f>
        <v/>
      </c>
      <c r="G49" s="32" t="str">
        <f>IF(ラインリスト!H41="","",ラインリスト!H41)</f>
        <v>Bバー</v>
      </c>
      <c r="H49" s="33" t="str">
        <f>IF(ラインリスト!I41="","",ラインリスト!I41)</f>
        <v/>
      </c>
      <c r="I49" s="33">
        <f>IF(ラインリスト!J41="","",ラインリスト!J41)</f>
        <v>44156</v>
      </c>
      <c r="J49" s="33">
        <f>IF(ラインリスト!K41="","",ラインリスト!K41)</f>
        <v>44161</v>
      </c>
      <c r="K49" s="31">
        <f>IF(ラインリスト!L41="",J49,ラインリスト!L41)</f>
        <v>44161</v>
      </c>
      <c r="L49" s="76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  <c r="JD49" s="77"/>
      <c r="JE49" s="77"/>
      <c r="JF49" s="77"/>
      <c r="JG49" s="77"/>
      <c r="JH49" s="77"/>
      <c r="JI49" s="77"/>
      <c r="JJ49" s="77"/>
      <c r="JK49" s="77"/>
      <c r="JL49" s="77"/>
      <c r="JM49" s="77"/>
      <c r="JN49" s="77"/>
      <c r="JO49" s="77"/>
      <c r="JP49" s="77"/>
      <c r="JQ49" s="77"/>
      <c r="JR49" s="77"/>
      <c r="JS49" s="77"/>
      <c r="JT49" s="77"/>
      <c r="JU49" s="77"/>
      <c r="JV49" s="77"/>
      <c r="JW49" s="77"/>
      <c r="JX49" s="77"/>
      <c r="JY49" s="77"/>
      <c r="JZ49" s="77"/>
      <c r="KA49" s="77"/>
      <c r="KB49" s="77"/>
      <c r="KC49" s="77"/>
      <c r="KD49" s="77"/>
      <c r="KE49" s="77"/>
      <c r="KF49" s="77"/>
      <c r="KG49" s="77"/>
      <c r="KH49" s="77"/>
      <c r="KI49" s="77"/>
      <c r="KJ49" s="77"/>
      <c r="KK49" s="77"/>
      <c r="KL49" s="77"/>
      <c r="KM49" s="77"/>
      <c r="KN49" s="77"/>
      <c r="KO49" s="77"/>
      <c r="KP49" s="77"/>
      <c r="KQ49" s="77"/>
      <c r="KR49" s="77"/>
      <c r="KS49" s="77"/>
      <c r="KT49" s="77"/>
      <c r="KU49" s="77"/>
      <c r="KV49" s="77"/>
      <c r="KW49" s="77"/>
      <c r="KX49" s="77"/>
      <c r="KY49" s="77"/>
      <c r="KZ49" s="77"/>
      <c r="LA49" s="77"/>
      <c r="LB49" s="77"/>
      <c r="LC49" s="77"/>
      <c r="LD49" s="77"/>
      <c r="LE49" s="77"/>
      <c r="LF49" s="77"/>
      <c r="LG49" s="77"/>
      <c r="LH49" s="77"/>
      <c r="LI49" s="77"/>
      <c r="LJ49" s="77"/>
      <c r="LK49" s="77"/>
      <c r="LL49" s="77"/>
      <c r="LM49" s="77"/>
      <c r="LN49" s="77"/>
      <c r="LO49" s="77"/>
      <c r="LP49" s="77"/>
      <c r="LQ49" s="77"/>
      <c r="LR49" s="77"/>
      <c r="LS49" s="77"/>
      <c r="LT49" s="77"/>
      <c r="LU49" s="77"/>
      <c r="LV49" s="77"/>
      <c r="LW49" s="77"/>
      <c r="LX49" s="77"/>
      <c r="LY49" s="77"/>
      <c r="LZ49" s="77"/>
      <c r="MA49" s="77"/>
      <c r="MB49" s="77"/>
      <c r="MC49" s="77"/>
      <c r="MD49" s="77"/>
      <c r="ME49" s="77"/>
      <c r="MF49" s="77"/>
      <c r="MG49" s="77"/>
      <c r="MH49" s="77"/>
      <c r="MI49" s="77"/>
      <c r="MJ49" s="77"/>
      <c r="MK49" s="77"/>
      <c r="ML49" s="77"/>
      <c r="MM49" s="77"/>
      <c r="MN49" s="77"/>
      <c r="MO49" s="77"/>
      <c r="MP49" s="77"/>
      <c r="MQ49" s="77"/>
      <c r="MR49" s="77"/>
      <c r="MS49" s="77"/>
      <c r="MT49" s="77"/>
      <c r="MU49" s="77"/>
      <c r="MV49" s="77"/>
      <c r="MW49" s="77"/>
      <c r="MX49" s="77"/>
      <c r="MY49" s="77"/>
      <c r="MZ49" s="77"/>
      <c r="NA49" s="77"/>
      <c r="NB49" s="77"/>
      <c r="NC49" s="77"/>
      <c r="ND49" s="77"/>
      <c r="NE49" s="77"/>
      <c r="NF49" s="77"/>
      <c r="NG49" s="77"/>
      <c r="NH49" s="77"/>
      <c r="NI49" s="77"/>
      <c r="NJ49" s="77"/>
      <c r="NK49" s="77"/>
      <c r="NL49" s="77"/>
      <c r="NM49" s="77"/>
      <c r="NN49" s="77"/>
      <c r="NO49" s="77"/>
      <c r="NP49" s="77"/>
      <c r="NQ49" s="77"/>
      <c r="NR49" s="77"/>
    </row>
    <row r="50" spans="1:382">
      <c r="A50" s="32">
        <f>IF(ラインリスト!A42="","",ラインリスト!A42)</f>
        <v>40</v>
      </c>
      <c r="B50" s="32" t="str">
        <f>IF(ラインリスト!B42="","",ラインリスト!B42)</f>
        <v>テスト40</v>
      </c>
      <c r="C50" s="32">
        <f>IF(ラインリスト!C42="","",ラインリスト!C42)</f>
        <v>70</v>
      </c>
      <c r="D50" s="32" t="str">
        <f>IF(ラインリスト!E42="","",ラインリスト!E42)</f>
        <v>女</v>
      </c>
      <c r="E50" s="32" t="str">
        <f>IF(ラインリスト!F42="","",ラインリスト!F42)</f>
        <v>無職</v>
      </c>
      <c r="F50" s="29" t="str">
        <f>IF(ラインリスト!G42="","",ラインリスト!G42)</f>
        <v>入所者</v>
      </c>
      <c r="G50" s="32" t="str">
        <f>IF(ラインリスト!H42="","",ラインリスト!H42)</f>
        <v>P老人ホーム</v>
      </c>
      <c r="H50" s="33" t="str">
        <f>IF(ラインリスト!I42="","",ラインリスト!I42)</f>
        <v/>
      </c>
      <c r="I50" s="33">
        <f>IF(ラインリスト!J42="","",ラインリスト!J42)</f>
        <v>44161</v>
      </c>
      <c r="J50" s="33">
        <f>IF(ラインリスト!K42="","",ラインリスト!K42)</f>
        <v>44161</v>
      </c>
      <c r="K50" s="31">
        <f>IF(ラインリスト!L42="",J50,ラインリスト!L42)</f>
        <v>44161</v>
      </c>
      <c r="L50" s="76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  <c r="JD50" s="77"/>
      <c r="JE50" s="77"/>
      <c r="JF50" s="77"/>
      <c r="JG50" s="77"/>
      <c r="JH50" s="77"/>
      <c r="JI50" s="77"/>
      <c r="JJ50" s="77"/>
      <c r="JK50" s="77"/>
      <c r="JL50" s="77"/>
      <c r="JM50" s="77"/>
      <c r="JN50" s="77"/>
      <c r="JO50" s="77"/>
      <c r="JP50" s="77"/>
      <c r="JQ50" s="77"/>
      <c r="JR50" s="77"/>
      <c r="JS50" s="77"/>
      <c r="JT50" s="77"/>
      <c r="JU50" s="77"/>
      <c r="JV50" s="77"/>
      <c r="JW50" s="77"/>
      <c r="JX50" s="77"/>
      <c r="JY50" s="77"/>
      <c r="JZ50" s="77"/>
      <c r="KA50" s="77"/>
      <c r="KB50" s="77"/>
      <c r="KC50" s="77"/>
      <c r="KD50" s="77"/>
      <c r="KE50" s="77"/>
      <c r="KF50" s="77"/>
      <c r="KG50" s="77"/>
      <c r="KH50" s="77"/>
      <c r="KI50" s="77"/>
      <c r="KJ50" s="77"/>
      <c r="KK50" s="77"/>
      <c r="KL50" s="77"/>
      <c r="KM50" s="77"/>
      <c r="KN50" s="77"/>
      <c r="KO50" s="77"/>
      <c r="KP50" s="77"/>
      <c r="KQ50" s="77"/>
      <c r="KR50" s="77"/>
      <c r="KS50" s="77"/>
      <c r="KT50" s="77"/>
      <c r="KU50" s="77"/>
      <c r="KV50" s="77"/>
      <c r="KW50" s="77"/>
      <c r="KX50" s="77"/>
      <c r="KY50" s="77"/>
      <c r="KZ50" s="77"/>
      <c r="LA50" s="77"/>
      <c r="LB50" s="77"/>
      <c r="LC50" s="77"/>
      <c r="LD50" s="77"/>
      <c r="LE50" s="77"/>
      <c r="LF50" s="77"/>
      <c r="LG50" s="77"/>
      <c r="LH50" s="77"/>
      <c r="LI50" s="77"/>
      <c r="LJ50" s="77"/>
      <c r="LK50" s="77"/>
      <c r="LL50" s="77"/>
      <c r="LM50" s="77"/>
      <c r="LN50" s="77"/>
      <c r="LO50" s="77"/>
      <c r="LP50" s="77"/>
      <c r="LQ50" s="77"/>
      <c r="LR50" s="77"/>
      <c r="LS50" s="77"/>
      <c r="LT50" s="77"/>
      <c r="LU50" s="77"/>
      <c r="LV50" s="77"/>
      <c r="LW50" s="77"/>
      <c r="LX50" s="77"/>
      <c r="LY50" s="77"/>
      <c r="LZ50" s="77"/>
      <c r="MA50" s="77"/>
      <c r="MB50" s="77"/>
      <c r="MC50" s="77"/>
      <c r="MD50" s="77"/>
      <c r="ME50" s="77"/>
      <c r="MF50" s="77"/>
      <c r="MG50" s="77"/>
      <c r="MH50" s="77"/>
      <c r="MI50" s="77"/>
      <c r="MJ50" s="77"/>
      <c r="MK50" s="77"/>
      <c r="ML50" s="77"/>
      <c r="MM50" s="77"/>
      <c r="MN50" s="77"/>
      <c r="MO50" s="77"/>
      <c r="MP50" s="77"/>
      <c r="MQ50" s="77"/>
      <c r="MR50" s="77"/>
      <c r="MS50" s="77"/>
      <c r="MT50" s="77"/>
      <c r="MU50" s="77"/>
      <c r="MV50" s="77"/>
      <c r="MW50" s="77"/>
      <c r="MX50" s="77"/>
      <c r="MY50" s="77"/>
      <c r="MZ50" s="77"/>
      <c r="NA50" s="77"/>
      <c r="NB50" s="77"/>
      <c r="NC50" s="77"/>
      <c r="ND50" s="77"/>
      <c r="NE50" s="77"/>
      <c r="NF50" s="77"/>
      <c r="NG50" s="77"/>
      <c r="NH50" s="77"/>
      <c r="NI50" s="77"/>
      <c r="NJ50" s="77"/>
      <c r="NK50" s="77"/>
      <c r="NL50" s="77"/>
      <c r="NM50" s="77"/>
      <c r="NN50" s="77"/>
      <c r="NO50" s="77"/>
      <c r="NP50" s="77"/>
      <c r="NQ50" s="77"/>
      <c r="NR50" s="77"/>
    </row>
    <row r="51" spans="1:382">
      <c r="A51" s="32">
        <f>IF(ラインリスト!A43="","",ラインリスト!A43)</f>
        <v>41</v>
      </c>
      <c r="B51" s="32" t="str">
        <f>IF(ラインリスト!B43="","",ラインリスト!B43)</f>
        <v>テスト41</v>
      </c>
      <c r="C51" s="32">
        <f>IF(ラインリスト!C43="","",ラインリスト!C43)</f>
        <v>50</v>
      </c>
      <c r="D51" s="32" t="str">
        <f>IF(ラインリスト!E43="","",ラインリスト!E43)</f>
        <v>女</v>
      </c>
      <c r="E51" s="32" t="str">
        <f>IF(ラインリスト!F43="","",ラインリスト!F43)</f>
        <v>美容師</v>
      </c>
      <c r="F51" s="29" t="str">
        <f>IF(ラインリスト!G43="","",ラインリスト!G43)</f>
        <v/>
      </c>
      <c r="G51" s="32" t="str">
        <f>IF(ラインリスト!H43="","",ラインリスト!H43)</f>
        <v>Bバー</v>
      </c>
      <c r="H51" s="33" t="str">
        <f>IF(ラインリスト!I43="","",ラインリスト!I43)</f>
        <v/>
      </c>
      <c r="I51" s="33">
        <f>IF(ラインリスト!J43="","",ラインリスト!J43)</f>
        <v>44160</v>
      </c>
      <c r="J51" s="33">
        <f>IF(ラインリスト!K43="","",ラインリスト!K43)</f>
        <v>44162</v>
      </c>
      <c r="K51" s="31">
        <f>IF(ラインリスト!L43="",J51,ラインリスト!L43)</f>
        <v>44162</v>
      </c>
      <c r="L51" s="76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  <c r="JD51" s="77"/>
      <c r="JE51" s="77"/>
      <c r="JF51" s="77"/>
      <c r="JG51" s="77"/>
      <c r="JH51" s="77"/>
      <c r="JI51" s="77"/>
      <c r="JJ51" s="77"/>
      <c r="JK51" s="77"/>
      <c r="JL51" s="77"/>
      <c r="JM51" s="77"/>
      <c r="JN51" s="77"/>
      <c r="JO51" s="77"/>
      <c r="JP51" s="77"/>
      <c r="JQ51" s="77"/>
      <c r="JR51" s="77"/>
      <c r="JS51" s="77"/>
      <c r="JT51" s="77"/>
      <c r="JU51" s="77"/>
      <c r="JV51" s="77"/>
      <c r="JW51" s="77"/>
      <c r="JX51" s="77"/>
      <c r="JY51" s="77"/>
      <c r="JZ51" s="77"/>
      <c r="KA51" s="77"/>
      <c r="KB51" s="77"/>
      <c r="KC51" s="77"/>
      <c r="KD51" s="77"/>
      <c r="KE51" s="77"/>
      <c r="KF51" s="77"/>
      <c r="KG51" s="77"/>
      <c r="KH51" s="77"/>
      <c r="KI51" s="77"/>
      <c r="KJ51" s="77"/>
      <c r="KK51" s="77"/>
      <c r="KL51" s="77"/>
      <c r="KM51" s="77"/>
      <c r="KN51" s="77"/>
      <c r="KO51" s="77"/>
      <c r="KP51" s="77"/>
      <c r="KQ51" s="77"/>
      <c r="KR51" s="77"/>
      <c r="KS51" s="77"/>
      <c r="KT51" s="77"/>
      <c r="KU51" s="77"/>
      <c r="KV51" s="77"/>
      <c r="KW51" s="77"/>
      <c r="KX51" s="77"/>
      <c r="KY51" s="77"/>
      <c r="KZ51" s="77"/>
      <c r="LA51" s="77"/>
      <c r="LB51" s="77"/>
      <c r="LC51" s="77"/>
      <c r="LD51" s="77"/>
      <c r="LE51" s="77"/>
      <c r="LF51" s="77"/>
      <c r="LG51" s="77"/>
      <c r="LH51" s="77"/>
      <c r="LI51" s="77"/>
      <c r="LJ51" s="77"/>
      <c r="LK51" s="77"/>
      <c r="LL51" s="77"/>
      <c r="LM51" s="77"/>
      <c r="LN51" s="77"/>
      <c r="LO51" s="77"/>
      <c r="LP51" s="77"/>
      <c r="LQ51" s="77"/>
      <c r="LR51" s="77"/>
      <c r="LS51" s="77"/>
      <c r="LT51" s="77"/>
      <c r="LU51" s="77"/>
      <c r="LV51" s="77"/>
      <c r="LW51" s="77"/>
      <c r="LX51" s="77"/>
      <c r="LY51" s="77"/>
      <c r="LZ51" s="77"/>
      <c r="MA51" s="77"/>
      <c r="MB51" s="77"/>
      <c r="MC51" s="77"/>
      <c r="MD51" s="77"/>
      <c r="ME51" s="77"/>
      <c r="MF51" s="77"/>
      <c r="MG51" s="77"/>
      <c r="MH51" s="77"/>
      <c r="MI51" s="77"/>
      <c r="MJ51" s="77"/>
      <c r="MK51" s="77"/>
      <c r="ML51" s="77"/>
      <c r="MM51" s="77"/>
      <c r="MN51" s="77"/>
      <c r="MO51" s="77"/>
      <c r="MP51" s="77"/>
      <c r="MQ51" s="77"/>
      <c r="MR51" s="77"/>
      <c r="MS51" s="77"/>
      <c r="MT51" s="77"/>
      <c r="MU51" s="77"/>
      <c r="MV51" s="77"/>
      <c r="MW51" s="77"/>
      <c r="MX51" s="77"/>
      <c r="MY51" s="77"/>
      <c r="MZ51" s="77"/>
      <c r="NA51" s="77"/>
      <c r="NB51" s="77"/>
      <c r="NC51" s="77"/>
      <c r="ND51" s="77"/>
      <c r="NE51" s="77"/>
      <c r="NF51" s="77"/>
      <c r="NG51" s="77"/>
      <c r="NH51" s="77"/>
      <c r="NI51" s="77"/>
      <c r="NJ51" s="77"/>
      <c r="NK51" s="77"/>
      <c r="NL51" s="77"/>
      <c r="NM51" s="77"/>
      <c r="NN51" s="77"/>
      <c r="NO51" s="77"/>
      <c r="NP51" s="77"/>
      <c r="NQ51" s="77"/>
      <c r="NR51" s="77"/>
    </row>
    <row r="52" spans="1:382">
      <c r="A52" s="32">
        <f>IF(ラインリスト!A44="","",ラインリスト!A44)</f>
        <v>42</v>
      </c>
      <c r="B52" s="32" t="str">
        <f>IF(ラインリスト!B44="","",ラインリスト!B44)</f>
        <v>テスト42</v>
      </c>
      <c r="C52" s="32">
        <f>IF(ラインリスト!C44="","",ラインリスト!C44)</f>
        <v>19</v>
      </c>
      <c r="D52" s="32" t="str">
        <f>IF(ラインリスト!E44="","",ラインリスト!E44)</f>
        <v>女</v>
      </c>
      <c r="E52" s="32" t="str">
        <f>IF(ラインリスト!F44="","",ラインリスト!F44)</f>
        <v>大学生</v>
      </c>
      <c r="F52" s="29" t="str">
        <f>IF(ラインリスト!G44="","",ラインリスト!G44)</f>
        <v>生徒</v>
      </c>
      <c r="G52" s="32" t="str">
        <f>IF(ラインリスト!H44="","",ラインリスト!H44)</f>
        <v>L大学</v>
      </c>
      <c r="H52" s="33" t="str">
        <f>IF(ラインリスト!I44="","",ラインリスト!I44)</f>
        <v/>
      </c>
      <c r="I52" s="33">
        <f>IF(ラインリスト!J44="","",ラインリスト!J44)</f>
        <v>44169</v>
      </c>
      <c r="J52" s="33">
        <f>IF(ラインリスト!K44="","",ラインリスト!K44)</f>
        <v>44171</v>
      </c>
      <c r="K52" s="31">
        <f>IF(ラインリスト!L44="",J52,ラインリスト!L44)</f>
        <v>44171</v>
      </c>
      <c r="L52" s="76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  <c r="JC52" s="77"/>
      <c r="JD52" s="77"/>
      <c r="JE52" s="77"/>
      <c r="JF52" s="77"/>
      <c r="JG52" s="77"/>
      <c r="JH52" s="77"/>
      <c r="JI52" s="77"/>
      <c r="JJ52" s="77"/>
      <c r="JK52" s="77"/>
      <c r="JL52" s="77"/>
      <c r="JM52" s="77"/>
      <c r="JN52" s="77"/>
      <c r="JO52" s="77"/>
      <c r="JP52" s="77"/>
      <c r="JQ52" s="77"/>
      <c r="JR52" s="77"/>
      <c r="JS52" s="77"/>
      <c r="JT52" s="77"/>
      <c r="JU52" s="77"/>
      <c r="JV52" s="77"/>
      <c r="JW52" s="77"/>
      <c r="JX52" s="77"/>
      <c r="JY52" s="77"/>
      <c r="JZ52" s="77"/>
      <c r="KA52" s="77"/>
      <c r="KB52" s="77"/>
      <c r="KC52" s="77"/>
      <c r="KD52" s="77"/>
      <c r="KE52" s="77"/>
      <c r="KF52" s="77"/>
      <c r="KG52" s="77"/>
      <c r="KH52" s="77"/>
      <c r="KI52" s="77"/>
      <c r="KJ52" s="77"/>
      <c r="KK52" s="77"/>
      <c r="KL52" s="77"/>
      <c r="KM52" s="77"/>
      <c r="KN52" s="77"/>
      <c r="KO52" s="77"/>
      <c r="KP52" s="77"/>
      <c r="KQ52" s="77"/>
      <c r="KR52" s="77"/>
      <c r="KS52" s="77"/>
      <c r="KT52" s="77"/>
      <c r="KU52" s="77"/>
      <c r="KV52" s="77"/>
      <c r="KW52" s="77"/>
      <c r="KX52" s="77"/>
      <c r="KY52" s="77"/>
      <c r="KZ52" s="77"/>
      <c r="LA52" s="77"/>
      <c r="LB52" s="77"/>
      <c r="LC52" s="77"/>
      <c r="LD52" s="77"/>
      <c r="LE52" s="77"/>
      <c r="LF52" s="77"/>
      <c r="LG52" s="77"/>
      <c r="LH52" s="77"/>
      <c r="LI52" s="77"/>
      <c r="LJ52" s="77"/>
      <c r="LK52" s="77"/>
      <c r="LL52" s="77"/>
      <c r="LM52" s="77"/>
      <c r="LN52" s="77"/>
      <c r="LO52" s="77"/>
      <c r="LP52" s="77"/>
      <c r="LQ52" s="77"/>
      <c r="LR52" s="77"/>
      <c r="LS52" s="77"/>
      <c r="LT52" s="77"/>
      <c r="LU52" s="77"/>
      <c r="LV52" s="77"/>
      <c r="LW52" s="77"/>
      <c r="LX52" s="77"/>
      <c r="LY52" s="77"/>
      <c r="LZ52" s="77"/>
      <c r="MA52" s="77"/>
      <c r="MB52" s="77"/>
      <c r="MC52" s="77"/>
      <c r="MD52" s="77"/>
      <c r="ME52" s="77"/>
      <c r="MF52" s="77"/>
      <c r="MG52" s="77"/>
      <c r="MH52" s="77"/>
      <c r="MI52" s="77"/>
      <c r="MJ52" s="77"/>
      <c r="MK52" s="77"/>
      <c r="ML52" s="77"/>
      <c r="MM52" s="77"/>
      <c r="MN52" s="77"/>
      <c r="MO52" s="77"/>
      <c r="MP52" s="77"/>
      <c r="MQ52" s="77"/>
      <c r="MR52" s="77"/>
      <c r="MS52" s="77"/>
      <c r="MT52" s="77"/>
      <c r="MU52" s="77"/>
      <c r="MV52" s="77"/>
      <c r="MW52" s="77"/>
      <c r="MX52" s="77"/>
      <c r="MY52" s="77"/>
      <c r="MZ52" s="77"/>
      <c r="NA52" s="77"/>
      <c r="NB52" s="77"/>
      <c r="NC52" s="77"/>
      <c r="ND52" s="77"/>
      <c r="NE52" s="77"/>
      <c r="NF52" s="77"/>
      <c r="NG52" s="77"/>
      <c r="NH52" s="77"/>
      <c r="NI52" s="77"/>
      <c r="NJ52" s="77"/>
      <c r="NK52" s="77"/>
      <c r="NL52" s="77"/>
      <c r="NM52" s="77"/>
      <c r="NN52" s="77"/>
      <c r="NO52" s="77"/>
      <c r="NP52" s="77"/>
      <c r="NQ52" s="77"/>
      <c r="NR52" s="77"/>
    </row>
    <row r="53" spans="1:382">
      <c r="A53" s="32">
        <f>IF(ラインリスト!A45="","",ラインリスト!A45)</f>
        <v>43</v>
      </c>
      <c r="B53" s="32" t="str">
        <f>IF(ラインリスト!B45="","",ラインリスト!B45)</f>
        <v>テスト43</v>
      </c>
      <c r="C53" s="32">
        <f>IF(ラインリスト!C45="","",ラインリスト!C45)</f>
        <v>68</v>
      </c>
      <c r="D53" s="32" t="str">
        <f>IF(ラインリスト!E45="","",ラインリスト!E45)</f>
        <v>男</v>
      </c>
      <c r="E53" s="32" t="str">
        <f>IF(ラインリスト!F45="","",ラインリスト!F45)</f>
        <v>無職</v>
      </c>
      <c r="F53" s="29" t="str">
        <f>IF(ラインリスト!G45="","",ラインリスト!G45)</f>
        <v/>
      </c>
      <c r="G53" s="32" t="str">
        <f>IF(ラインリスト!H45="","",ラインリスト!H45)</f>
        <v/>
      </c>
      <c r="H53" s="33" t="str">
        <f>IF(ラインリスト!I45="","",ラインリスト!I45)</f>
        <v/>
      </c>
      <c r="I53" s="33">
        <f>IF(ラインリスト!J45="","",ラインリスト!J45)</f>
        <v>44169</v>
      </c>
      <c r="J53" s="33">
        <f>IF(ラインリスト!K45="","",ラインリスト!K45)</f>
        <v>44174</v>
      </c>
      <c r="K53" s="31">
        <f>IF(ラインリスト!L45="",J53,ラインリスト!L45)</f>
        <v>44174</v>
      </c>
      <c r="L53" s="76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  <c r="JC53" s="77"/>
      <c r="JD53" s="77"/>
      <c r="JE53" s="77"/>
      <c r="JF53" s="77"/>
      <c r="JG53" s="77"/>
      <c r="JH53" s="77"/>
      <c r="JI53" s="77"/>
      <c r="JJ53" s="77"/>
      <c r="JK53" s="77"/>
      <c r="JL53" s="77"/>
      <c r="JM53" s="77"/>
      <c r="JN53" s="77"/>
      <c r="JO53" s="77"/>
      <c r="JP53" s="77"/>
      <c r="JQ53" s="77"/>
      <c r="JR53" s="77"/>
      <c r="JS53" s="77"/>
      <c r="JT53" s="77"/>
      <c r="JU53" s="77"/>
      <c r="JV53" s="77"/>
      <c r="JW53" s="77"/>
      <c r="JX53" s="77"/>
      <c r="JY53" s="77"/>
      <c r="JZ53" s="77"/>
      <c r="KA53" s="77"/>
      <c r="KB53" s="77"/>
      <c r="KC53" s="77"/>
      <c r="KD53" s="77"/>
      <c r="KE53" s="77"/>
      <c r="KF53" s="77"/>
      <c r="KG53" s="77"/>
      <c r="KH53" s="77"/>
      <c r="KI53" s="77"/>
      <c r="KJ53" s="77"/>
      <c r="KK53" s="77"/>
      <c r="KL53" s="77"/>
      <c r="KM53" s="77"/>
      <c r="KN53" s="77"/>
      <c r="KO53" s="77"/>
      <c r="KP53" s="77"/>
      <c r="KQ53" s="77"/>
      <c r="KR53" s="77"/>
      <c r="KS53" s="77"/>
      <c r="KT53" s="77"/>
      <c r="KU53" s="77"/>
      <c r="KV53" s="77"/>
      <c r="KW53" s="77"/>
      <c r="KX53" s="77"/>
      <c r="KY53" s="77"/>
      <c r="KZ53" s="77"/>
      <c r="LA53" s="77"/>
      <c r="LB53" s="77"/>
      <c r="LC53" s="77"/>
      <c r="LD53" s="77"/>
      <c r="LE53" s="77"/>
      <c r="LF53" s="77"/>
      <c r="LG53" s="77"/>
      <c r="LH53" s="77"/>
      <c r="LI53" s="77"/>
      <c r="LJ53" s="77"/>
      <c r="LK53" s="77"/>
      <c r="LL53" s="77"/>
      <c r="LM53" s="77"/>
      <c r="LN53" s="77"/>
      <c r="LO53" s="77"/>
      <c r="LP53" s="77"/>
      <c r="LQ53" s="77"/>
      <c r="LR53" s="77"/>
      <c r="LS53" s="77"/>
      <c r="LT53" s="77"/>
      <c r="LU53" s="77"/>
      <c r="LV53" s="77"/>
      <c r="LW53" s="77"/>
      <c r="LX53" s="77"/>
      <c r="LY53" s="77"/>
      <c r="LZ53" s="77"/>
      <c r="MA53" s="77"/>
      <c r="MB53" s="77"/>
      <c r="MC53" s="77"/>
      <c r="MD53" s="77"/>
      <c r="ME53" s="77"/>
      <c r="MF53" s="77"/>
      <c r="MG53" s="77"/>
      <c r="MH53" s="77"/>
      <c r="MI53" s="77"/>
      <c r="MJ53" s="77"/>
      <c r="MK53" s="77"/>
      <c r="ML53" s="77"/>
      <c r="MM53" s="77"/>
      <c r="MN53" s="77"/>
      <c r="MO53" s="77"/>
      <c r="MP53" s="77"/>
      <c r="MQ53" s="77"/>
      <c r="MR53" s="77"/>
      <c r="MS53" s="77"/>
      <c r="MT53" s="77"/>
      <c r="MU53" s="77"/>
      <c r="MV53" s="77"/>
      <c r="MW53" s="77"/>
      <c r="MX53" s="77"/>
      <c r="MY53" s="77"/>
      <c r="MZ53" s="77"/>
      <c r="NA53" s="77"/>
      <c r="NB53" s="77"/>
      <c r="NC53" s="77"/>
      <c r="ND53" s="77"/>
      <c r="NE53" s="77"/>
      <c r="NF53" s="77"/>
      <c r="NG53" s="77"/>
      <c r="NH53" s="77"/>
      <c r="NI53" s="77"/>
      <c r="NJ53" s="77"/>
      <c r="NK53" s="77"/>
      <c r="NL53" s="77"/>
      <c r="NM53" s="77"/>
      <c r="NN53" s="77"/>
      <c r="NO53" s="77"/>
      <c r="NP53" s="77"/>
      <c r="NQ53" s="77"/>
      <c r="NR53" s="77"/>
    </row>
    <row r="54" spans="1:382">
      <c r="A54" s="32">
        <f>IF(ラインリスト!A46="","",ラインリスト!A46)</f>
        <v>44</v>
      </c>
      <c r="B54" s="32" t="str">
        <f>IF(ラインリスト!B46="","",ラインリスト!B46)</f>
        <v>テスト44</v>
      </c>
      <c r="C54" s="32">
        <f>IF(ラインリスト!C46="","",ラインリスト!C46)</f>
        <v>87</v>
      </c>
      <c r="D54" s="32" t="str">
        <f>IF(ラインリスト!E46="","",ラインリスト!E46)</f>
        <v>女</v>
      </c>
      <c r="E54" s="32" t="str">
        <f>IF(ラインリスト!F46="","",ラインリスト!F46)</f>
        <v>無職</v>
      </c>
      <c r="F54" s="29" t="str">
        <f>IF(ラインリスト!G46="","",ラインリスト!G46)</f>
        <v>入所者</v>
      </c>
      <c r="G54" s="32" t="str">
        <f>IF(ラインリスト!H46="","",ラインリスト!H46)</f>
        <v>M老人ホーム</v>
      </c>
      <c r="H54" s="33" t="str">
        <f>IF(ラインリスト!I46="","",ラインリスト!I46)</f>
        <v/>
      </c>
      <c r="I54" s="33">
        <f>IF(ラインリスト!J46="","",ラインリスト!J46)</f>
        <v>44173</v>
      </c>
      <c r="J54" s="33">
        <f>IF(ラインリスト!K46="","",ラインリスト!K46)</f>
        <v>44175</v>
      </c>
      <c r="K54" s="31">
        <f>IF(ラインリスト!L46="",J54,ラインリスト!L46)</f>
        <v>44175</v>
      </c>
      <c r="L54" s="76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  <c r="JF54" s="77"/>
      <c r="JG54" s="77"/>
      <c r="JH54" s="77"/>
      <c r="JI54" s="77"/>
      <c r="JJ54" s="77"/>
      <c r="JK54" s="77"/>
      <c r="JL54" s="77"/>
      <c r="JM54" s="77"/>
      <c r="JN54" s="77"/>
      <c r="JO54" s="77"/>
      <c r="JP54" s="77"/>
      <c r="JQ54" s="77"/>
      <c r="JR54" s="77"/>
      <c r="JS54" s="77"/>
      <c r="JT54" s="77"/>
      <c r="JU54" s="77"/>
      <c r="JV54" s="77"/>
      <c r="JW54" s="77"/>
      <c r="JX54" s="77"/>
      <c r="JY54" s="77"/>
      <c r="JZ54" s="77"/>
      <c r="KA54" s="77"/>
      <c r="KB54" s="77"/>
      <c r="KC54" s="77"/>
      <c r="KD54" s="77"/>
      <c r="KE54" s="77"/>
      <c r="KF54" s="77"/>
      <c r="KG54" s="77"/>
      <c r="KH54" s="77"/>
      <c r="KI54" s="77"/>
      <c r="KJ54" s="77"/>
      <c r="KK54" s="77"/>
      <c r="KL54" s="77"/>
      <c r="KM54" s="77"/>
      <c r="KN54" s="77"/>
      <c r="KO54" s="77"/>
      <c r="KP54" s="77"/>
      <c r="KQ54" s="77"/>
      <c r="KR54" s="77"/>
      <c r="KS54" s="77"/>
      <c r="KT54" s="77"/>
      <c r="KU54" s="77"/>
      <c r="KV54" s="77"/>
      <c r="KW54" s="77"/>
      <c r="KX54" s="77"/>
      <c r="KY54" s="77"/>
      <c r="KZ54" s="77"/>
      <c r="LA54" s="77"/>
      <c r="LB54" s="77"/>
      <c r="LC54" s="77"/>
      <c r="LD54" s="77"/>
      <c r="LE54" s="77"/>
      <c r="LF54" s="77"/>
      <c r="LG54" s="77"/>
      <c r="LH54" s="77"/>
      <c r="LI54" s="77"/>
      <c r="LJ54" s="77"/>
      <c r="LK54" s="77"/>
      <c r="LL54" s="77"/>
      <c r="LM54" s="77"/>
      <c r="LN54" s="77"/>
      <c r="LO54" s="77"/>
      <c r="LP54" s="77"/>
      <c r="LQ54" s="77"/>
      <c r="LR54" s="77"/>
      <c r="LS54" s="77"/>
      <c r="LT54" s="77"/>
      <c r="LU54" s="77"/>
      <c r="LV54" s="77"/>
      <c r="LW54" s="77"/>
      <c r="LX54" s="77"/>
      <c r="LY54" s="77"/>
      <c r="LZ54" s="77"/>
      <c r="MA54" s="77"/>
      <c r="MB54" s="77"/>
      <c r="MC54" s="77"/>
      <c r="MD54" s="77"/>
      <c r="ME54" s="77"/>
      <c r="MF54" s="77"/>
      <c r="MG54" s="77"/>
      <c r="MH54" s="77"/>
      <c r="MI54" s="77"/>
      <c r="MJ54" s="77"/>
      <c r="MK54" s="77"/>
      <c r="ML54" s="77"/>
      <c r="MM54" s="77"/>
      <c r="MN54" s="77"/>
      <c r="MO54" s="77"/>
      <c r="MP54" s="77"/>
      <c r="MQ54" s="77"/>
      <c r="MR54" s="77"/>
      <c r="MS54" s="77"/>
      <c r="MT54" s="77"/>
      <c r="MU54" s="77"/>
      <c r="MV54" s="77"/>
      <c r="MW54" s="77"/>
      <c r="MX54" s="77"/>
      <c r="MY54" s="77"/>
      <c r="MZ54" s="77"/>
      <c r="NA54" s="77"/>
      <c r="NB54" s="77"/>
      <c r="NC54" s="77"/>
      <c r="ND54" s="77"/>
      <c r="NE54" s="77"/>
      <c r="NF54" s="77"/>
      <c r="NG54" s="77"/>
      <c r="NH54" s="77"/>
      <c r="NI54" s="77"/>
      <c r="NJ54" s="77"/>
      <c r="NK54" s="77"/>
      <c r="NL54" s="77"/>
      <c r="NM54" s="77"/>
      <c r="NN54" s="77"/>
      <c r="NO54" s="77"/>
      <c r="NP54" s="77"/>
      <c r="NQ54" s="77"/>
      <c r="NR54" s="77"/>
    </row>
    <row r="55" spans="1:382">
      <c r="A55" s="32">
        <f>IF(ラインリスト!A47="","",ラインリスト!A47)</f>
        <v>45</v>
      </c>
      <c r="B55" s="32" t="str">
        <f>IF(ラインリスト!B47="","",ラインリスト!B47)</f>
        <v>テスト45</v>
      </c>
      <c r="C55" s="32">
        <f>IF(ラインリスト!C47="","",ラインリスト!C47)</f>
        <v>49</v>
      </c>
      <c r="D55" s="32" t="str">
        <f>IF(ラインリスト!E47="","",ラインリスト!E47)</f>
        <v>女</v>
      </c>
      <c r="E55" s="32" t="str">
        <f>IF(ラインリスト!F47="","",ラインリスト!F47)</f>
        <v>無職</v>
      </c>
      <c r="F55" s="29" t="str">
        <f>IF(ラインリスト!G47="","",ラインリスト!G47)</f>
        <v/>
      </c>
      <c r="G55" s="32" t="str">
        <f>IF(ラインリスト!H47="","",ラインリスト!H47)</f>
        <v/>
      </c>
      <c r="H55" s="33" t="str">
        <f>IF(ラインリスト!I47="","",ラインリスト!I47)</f>
        <v/>
      </c>
      <c r="I55" s="33">
        <f>IF(ラインリスト!J47="","",ラインリスト!J47)</f>
        <v>44173</v>
      </c>
      <c r="J55" s="33">
        <f>IF(ラインリスト!K47="","",ラインリスト!K47)</f>
        <v>44175</v>
      </c>
      <c r="K55" s="31">
        <f>IF(ラインリスト!L47="",J55,ラインリスト!L47)</f>
        <v>44175</v>
      </c>
      <c r="L55" s="76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  <c r="JF55" s="77"/>
      <c r="JG55" s="77"/>
      <c r="JH55" s="77"/>
      <c r="JI55" s="77"/>
      <c r="JJ55" s="77"/>
      <c r="JK55" s="77"/>
      <c r="JL55" s="77"/>
      <c r="JM55" s="77"/>
      <c r="JN55" s="77"/>
      <c r="JO55" s="77"/>
      <c r="JP55" s="77"/>
      <c r="JQ55" s="77"/>
      <c r="JR55" s="77"/>
      <c r="JS55" s="77"/>
      <c r="JT55" s="77"/>
      <c r="JU55" s="77"/>
      <c r="JV55" s="77"/>
      <c r="JW55" s="77"/>
      <c r="JX55" s="77"/>
      <c r="JY55" s="77"/>
      <c r="JZ55" s="77"/>
      <c r="KA55" s="77"/>
      <c r="KB55" s="77"/>
      <c r="KC55" s="77"/>
      <c r="KD55" s="77"/>
      <c r="KE55" s="77"/>
      <c r="KF55" s="77"/>
      <c r="KG55" s="77"/>
      <c r="KH55" s="77"/>
      <c r="KI55" s="77"/>
      <c r="KJ55" s="77"/>
      <c r="KK55" s="77"/>
      <c r="KL55" s="77"/>
      <c r="KM55" s="77"/>
      <c r="KN55" s="77"/>
      <c r="KO55" s="77"/>
      <c r="KP55" s="77"/>
      <c r="KQ55" s="77"/>
      <c r="KR55" s="77"/>
      <c r="KS55" s="77"/>
      <c r="KT55" s="77"/>
      <c r="KU55" s="77"/>
      <c r="KV55" s="77"/>
      <c r="KW55" s="77"/>
      <c r="KX55" s="77"/>
      <c r="KY55" s="77"/>
      <c r="KZ55" s="77"/>
      <c r="LA55" s="77"/>
      <c r="LB55" s="77"/>
      <c r="LC55" s="77"/>
      <c r="LD55" s="77"/>
      <c r="LE55" s="77"/>
      <c r="LF55" s="77"/>
      <c r="LG55" s="77"/>
      <c r="LH55" s="77"/>
      <c r="LI55" s="77"/>
      <c r="LJ55" s="77"/>
      <c r="LK55" s="77"/>
      <c r="LL55" s="77"/>
      <c r="LM55" s="77"/>
      <c r="LN55" s="77"/>
      <c r="LO55" s="77"/>
      <c r="LP55" s="77"/>
      <c r="LQ55" s="77"/>
      <c r="LR55" s="77"/>
      <c r="LS55" s="77"/>
      <c r="LT55" s="77"/>
      <c r="LU55" s="77"/>
      <c r="LV55" s="77"/>
      <c r="LW55" s="77"/>
      <c r="LX55" s="77"/>
      <c r="LY55" s="77"/>
      <c r="LZ55" s="77"/>
      <c r="MA55" s="77"/>
      <c r="MB55" s="77"/>
      <c r="MC55" s="77"/>
      <c r="MD55" s="77"/>
      <c r="ME55" s="77"/>
      <c r="MF55" s="77"/>
      <c r="MG55" s="77"/>
      <c r="MH55" s="77"/>
      <c r="MI55" s="77"/>
      <c r="MJ55" s="77"/>
      <c r="MK55" s="77"/>
      <c r="ML55" s="77"/>
      <c r="MM55" s="77"/>
      <c r="MN55" s="77"/>
      <c r="MO55" s="77"/>
      <c r="MP55" s="77"/>
      <c r="MQ55" s="77"/>
      <c r="MR55" s="77"/>
      <c r="MS55" s="77"/>
      <c r="MT55" s="77"/>
      <c r="MU55" s="77"/>
      <c r="MV55" s="77"/>
      <c r="MW55" s="77"/>
      <c r="MX55" s="77"/>
      <c r="MY55" s="77"/>
      <c r="MZ55" s="77"/>
      <c r="NA55" s="77"/>
      <c r="NB55" s="77"/>
      <c r="NC55" s="77"/>
      <c r="ND55" s="77"/>
      <c r="NE55" s="77"/>
      <c r="NF55" s="77"/>
      <c r="NG55" s="77"/>
      <c r="NH55" s="77"/>
      <c r="NI55" s="77"/>
      <c r="NJ55" s="77"/>
      <c r="NK55" s="77"/>
      <c r="NL55" s="77"/>
      <c r="NM55" s="77"/>
      <c r="NN55" s="77"/>
      <c r="NO55" s="77"/>
      <c r="NP55" s="77"/>
      <c r="NQ55" s="77"/>
      <c r="NR55" s="77"/>
    </row>
    <row r="56" spans="1:382">
      <c r="A56" s="32">
        <f>IF(ラインリスト!A48="","",ラインリスト!A48)</f>
        <v>46</v>
      </c>
      <c r="B56" s="32" t="str">
        <f>IF(ラインリスト!B48="","",ラインリスト!B48)</f>
        <v>テスト46</v>
      </c>
      <c r="C56" s="32">
        <f>IF(ラインリスト!C48="","",ラインリスト!C48)</f>
        <v>26</v>
      </c>
      <c r="D56" s="32" t="str">
        <f>IF(ラインリスト!E48="","",ラインリスト!E48)</f>
        <v>女</v>
      </c>
      <c r="E56" s="32" t="str">
        <f>IF(ラインリスト!F48="","",ラインリスト!F48)</f>
        <v>会社員</v>
      </c>
      <c r="F56" s="29" t="str">
        <f>IF(ラインリスト!G48="","",ラインリスト!G48)</f>
        <v/>
      </c>
      <c r="G56" s="32" t="str">
        <f>IF(ラインリスト!H48="","",ラインリスト!H48)</f>
        <v>Aインテリア</v>
      </c>
      <c r="H56" s="33" t="str">
        <f>IF(ラインリスト!I48="","",ラインリスト!I48)</f>
        <v/>
      </c>
      <c r="I56" s="33">
        <f>IF(ラインリスト!J48="","",ラインリスト!J48)</f>
        <v>44177</v>
      </c>
      <c r="J56" s="33">
        <f>IF(ラインリスト!K48="","",ラインリスト!K48)</f>
        <v>44177</v>
      </c>
      <c r="K56" s="31">
        <f>IF(ラインリスト!L48="",J56,ラインリスト!L48)</f>
        <v>44177</v>
      </c>
      <c r="L56" s="76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  <c r="JF56" s="77"/>
      <c r="JG56" s="77"/>
      <c r="JH56" s="77"/>
      <c r="JI56" s="77"/>
      <c r="JJ56" s="77"/>
      <c r="JK56" s="77"/>
      <c r="JL56" s="77"/>
      <c r="JM56" s="77"/>
      <c r="JN56" s="77"/>
      <c r="JO56" s="77"/>
      <c r="JP56" s="77"/>
      <c r="JQ56" s="77"/>
      <c r="JR56" s="77"/>
      <c r="JS56" s="77"/>
      <c r="JT56" s="77"/>
      <c r="JU56" s="77"/>
      <c r="JV56" s="77"/>
      <c r="JW56" s="77"/>
      <c r="JX56" s="77"/>
      <c r="JY56" s="77"/>
      <c r="JZ56" s="77"/>
      <c r="KA56" s="77"/>
      <c r="KB56" s="77"/>
      <c r="KC56" s="77"/>
      <c r="KD56" s="77"/>
      <c r="KE56" s="77"/>
      <c r="KF56" s="77"/>
      <c r="KG56" s="77"/>
      <c r="KH56" s="77"/>
      <c r="KI56" s="77"/>
      <c r="KJ56" s="77"/>
      <c r="KK56" s="77"/>
      <c r="KL56" s="77"/>
      <c r="KM56" s="77"/>
      <c r="KN56" s="77"/>
      <c r="KO56" s="77"/>
      <c r="KP56" s="77"/>
      <c r="KQ56" s="77"/>
      <c r="KR56" s="77"/>
      <c r="KS56" s="77"/>
      <c r="KT56" s="77"/>
      <c r="KU56" s="77"/>
      <c r="KV56" s="77"/>
      <c r="KW56" s="77"/>
      <c r="KX56" s="77"/>
      <c r="KY56" s="77"/>
      <c r="KZ56" s="77"/>
      <c r="LA56" s="77"/>
      <c r="LB56" s="77"/>
      <c r="LC56" s="77"/>
      <c r="LD56" s="77"/>
      <c r="LE56" s="77"/>
      <c r="LF56" s="77"/>
      <c r="LG56" s="77"/>
      <c r="LH56" s="77"/>
      <c r="LI56" s="77"/>
      <c r="LJ56" s="77"/>
      <c r="LK56" s="77"/>
      <c r="LL56" s="77"/>
      <c r="LM56" s="77"/>
      <c r="LN56" s="77"/>
      <c r="LO56" s="77"/>
      <c r="LP56" s="77"/>
      <c r="LQ56" s="77"/>
      <c r="LR56" s="77"/>
      <c r="LS56" s="77"/>
      <c r="LT56" s="77"/>
      <c r="LU56" s="77"/>
      <c r="LV56" s="77"/>
      <c r="LW56" s="77"/>
      <c r="LX56" s="77"/>
      <c r="LY56" s="77"/>
      <c r="LZ56" s="77"/>
      <c r="MA56" s="77"/>
      <c r="MB56" s="77"/>
      <c r="MC56" s="77"/>
      <c r="MD56" s="77"/>
      <c r="ME56" s="77"/>
      <c r="MF56" s="77"/>
      <c r="MG56" s="77"/>
      <c r="MH56" s="77"/>
      <c r="MI56" s="77"/>
      <c r="MJ56" s="77"/>
      <c r="MK56" s="77"/>
      <c r="ML56" s="77"/>
      <c r="MM56" s="77"/>
      <c r="MN56" s="77"/>
      <c r="MO56" s="77"/>
      <c r="MP56" s="77"/>
      <c r="MQ56" s="77"/>
      <c r="MR56" s="77"/>
      <c r="MS56" s="77"/>
      <c r="MT56" s="77"/>
      <c r="MU56" s="77"/>
      <c r="MV56" s="77"/>
      <c r="MW56" s="77"/>
      <c r="MX56" s="77"/>
      <c r="MY56" s="77"/>
      <c r="MZ56" s="77"/>
      <c r="NA56" s="77"/>
      <c r="NB56" s="77"/>
      <c r="NC56" s="77"/>
      <c r="ND56" s="77"/>
      <c r="NE56" s="77"/>
      <c r="NF56" s="77"/>
      <c r="NG56" s="77"/>
      <c r="NH56" s="77"/>
      <c r="NI56" s="77"/>
      <c r="NJ56" s="77"/>
      <c r="NK56" s="77"/>
      <c r="NL56" s="77"/>
      <c r="NM56" s="77"/>
      <c r="NN56" s="77"/>
      <c r="NO56" s="77"/>
      <c r="NP56" s="77"/>
      <c r="NQ56" s="77"/>
      <c r="NR56" s="77"/>
    </row>
    <row r="57" spans="1:382">
      <c r="A57" s="32">
        <f>IF(ラインリスト!A49="","",ラインリスト!A49)</f>
        <v>47</v>
      </c>
      <c r="B57" s="32" t="str">
        <f>IF(ラインリスト!B49="","",ラインリスト!B49)</f>
        <v>テスト47</v>
      </c>
      <c r="C57" s="32">
        <f>IF(ラインリスト!C49="","",ラインリスト!C49)</f>
        <v>65</v>
      </c>
      <c r="D57" s="32" t="str">
        <f>IF(ラインリスト!E49="","",ラインリスト!E49)</f>
        <v>女</v>
      </c>
      <c r="E57" s="32" t="str">
        <f>IF(ラインリスト!F49="","",ラインリスト!F49)</f>
        <v>無職</v>
      </c>
      <c r="F57" s="29" t="str">
        <f>IF(ラインリスト!G49="","",ラインリスト!G49)</f>
        <v/>
      </c>
      <c r="G57" s="32" t="str">
        <f>IF(ラインリスト!H49="","",ラインリスト!H49)</f>
        <v/>
      </c>
      <c r="H57" s="33" t="str">
        <f>IF(ラインリスト!I49="","",ラインリスト!I49)</f>
        <v/>
      </c>
      <c r="I57" s="33">
        <f>IF(ラインリスト!J49="","",ラインリスト!J49)</f>
        <v>44177</v>
      </c>
      <c r="J57" s="33">
        <f>IF(ラインリスト!K49="","",ラインリスト!K49)</f>
        <v>44178</v>
      </c>
      <c r="K57" s="31">
        <f>IF(ラインリスト!L49="",J57,ラインリスト!L49)</f>
        <v>44178</v>
      </c>
      <c r="L57" s="76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  <c r="JB57" s="77"/>
      <c r="JC57" s="77"/>
      <c r="JD57" s="77"/>
      <c r="JE57" s="77"/>
      <c r="JF57" s="77"/>
      <c r="JG57" s="77"/>
      <c r="JH57" s="77"/>
      <c r="JI57" s="77"/>
      <c r="JJ57" s="77"/>
      <c r="JK57" s="77"/>
      <c r="JL57" s="77"/>
      <c r="JM57" s="77"/>
      <c r="JN57" s="77"/>
      <c r="JO57" s="77"/>
      <c r="JP57" s="77"/>
      <c r="JQ57" s="77"/>
      <c r="JR57" s="77"/>
      <c r="JS57" s="77"/>
      <c r="JT57" s="77"/>
      <c r="JU57" s="77"/>
      <c r="JV57" s="77"/>
      <c r="JW57" s="77"/>
      <c r="JX57" s="77"/>
      <c r="JY57" s="77"/>
      <c r="JZ57" s="77"/>
      <c r="KA57" s="77"/>
      <c r="KB57" s="77"/>
      <c r="KC57" s="77"/>
      <c r="KD57" s="77"/>
      <c r="KE57" s="77"/>
      <c r="KF57" s="77"/>
      <c r="KG57" s="77"/>
      <c r="KH57" s="77"/>
      <c r="KI57" s="77"/>
      <c r="KJ57" s="77"/>
      <c r="KK57" s="77"/>
      <c r="KL57" s="77"/>
      <c r="KM57" s="77"/>
      <c r="KN57" s="77"/>
      <c r="KO57" s="77"/>
      <c r="KP57" s="77"/>
      <c r="KQ57" s="77"/>
      <c r="KR57" s="77"/>
      <c r="KS57" s="77"/>
      <c r="KT57" s="77"/>
      <c r="KU57" s="77"/>
      <c r="KV57" s="77"/>
      <c r="KW57" s="77"/>
      <c r="KX57" s="77"/>
      <c r="KY57" s="77"/>
      <c r="KZ57" s="77"/>
      <c r="LA57" s="77"/>
      <c r="LB57" s="77"/>
      <c r="LC57" s="77"/>
      <c r="LD57" s="77"/>
      <c r="LE57" s="77"/>
      <c r="LF57" s="77"/>
      <c r="LG57" s="77"/>
      <c r="LH57" s="77"/>
      <c r="LI57" s="77"/>
      <c r="LJ57" s="77"/>
      <c r="LK57" s="77"/>
      <c r="LL57" s="77"/>
      <c r="LM57" s="77"/>
      <c r="LN57" s="77"/>
      <c r="LO57" s="77"/>
      <c r="LP57" s="77"/>
      <c r="LQ57" s="77"/>
      <c r="LR57" s="77"/>
      <c r="LS57" s="77"/>
      <c r="LT57" s="77"/>
      <c r="LU57" s="77"/>
      <c r="LV57" s="77"/>
      <c r="LW57" s="77"/>
      <c r="LX57" s="77"/>
      <c r="LY57" s="77"/>
      <c r="LZ57" s="77"/>
      <c r="MA57" s="77"/>
      <c r="MB57" s="77"/>
      <c r="MC57" s="77"/>
      <c r="MD57" s="77"/>
      <c r="ME57" s="77"/>
      <c r="MF57" s="77"/>
      <c r="MG57" s="77"/>
      <c r="MH57" s="77"/>
      <c r="MI57" s="77"/>
      <c r="MJ57" s="77"/>
      <c r="MK57" s="77"/>
      <c r="ML57" s="77"/>
      <c r="MM57" s="77"/>
      <c r="MN57" s="77"/>
      <c r="MO57" s="77"/>
      <c r="MP57" s="77"/>
      <c r="MQ57" s="77"/>
      <c r="MR57" s="77"/>
      <c r="MS57" s="77"/>
      <c r="MT57" s="77"/>
      <c r="MU57" s="77"/>
      <c r="MV57" s="77"/>
      <c r="MW57" s="77"/>
      <c r="MX57" s="77"/>
      <c r="MY57" s="77"/>
      <c r="MZ57" s="77"/>
      <c r="NA57" s="77"/>
      <c r="NB57" s="77"/>
      <c r="NC57" s="77"/>
      <c r="ND57" s="77"/>
      <c r="NE57" s="77"/>
      <c r="NF57" s="77"/>
      <c r="NG57" s="77"/>
      <c r="NH57" s="77"/>
      <c r="NI57" s="77"/>
      <c r="NJ57" s="77"/>
      <c r="NK57" s="77"/>
      <c r="NL57" s="77"/>
      <c r="NM57" s="77"/>
      <c r="NN57" s="77"/>
      <c r="NO57" s="77"/>
      <c r="NP57" s="77"/>
      <c r="NQ57" s="77"/>
      <c r="NR57" s="77"/>
    </row>
    <row r="58" spans="1:382">
      <c r="A58" s="32">
        <f>IF(ラインリスト!A50="","",ラインリスト!A50)</f>
        <v>48</v>
      </c>
      <c r="B58" s="32" t="str">
        <f>IF(ラインリスト!B50="","",ラインリスト!B50)</f>
        <v>テスト48</v>
      </c>
      <c r="C58" s="32">
        <f>IF(ラインリスト!C50="","",ラインリスト!C50)</f>
        <v>51</v>
      </c>
      <c r="D58" s="32" t="str">
        <f>IF(ラインリスト!E50="","",ラインリスト!E50)</f>
        <v>男</v>
      </c>
      <c r="E58" s="32" t="str">
        <f>IF(ラインリスト!F50="","",ラインリスト!F50)</f>
        <v>会社員経営</v>
      </c>
      <c r="F58" s="29" t="str">
        <f>IF(ラインリスト!G50="","",ラインリスト!G50)</f>
        <v/>
      </c>
      <c r="G58" s="32" t="str">
        <f>IF(ラインリスト!H50="","",ラインリスト!H50)</f>
        <v>O清掃</v>
      </c>
      <c r="H58" s="33" t="str">
        <f>IF(ラインリスト!I50="","",ラインリスト!I50)</f>
        <v/>
      </c>
      <c r="I58" s="33">
        <f>IF(ラインリスト!J50="","",ラインリスト!J50)</f>
        <v>44176</v>
      </c>
      <c r="J58" s="33">
        <f>IF(ラインリスト!K50="","",ラインリスト!K50)</f>
        <v>44178</v>
      </c>
      <c r="K58" s="31">
        <f>IF(ラインリスト!L50="",J58,ラインリスト!L50)</f>
        <v>44178</v>
      </c>
      <c r="L58" s="76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  <c r="JB58" s="77"/>
      <c r="JC58" s="77"/>
      <c r="JD58" s="77"/>
      <c r="JE58" s="77"/>
      <c r="JF58" s="77"/>
      <c r="JG58" s="77"/>
      <c r="JH58" s="77"/>
      <c r="JI58" s="77"/>
      <c r="JJ58" s="77"/>
      <c r="JK58" s="77"/>
      <c r="JL58" s="77"/>
      <c r="JM58" s="77"/>
      <c r="JN58" s="77"/>
      <c r="JO58" s="77"/>
      <c r="JP58" s="77"/>
      <c r="JQ58" s="77"/>
      <c r="JR58" s="77"/>
      <c r="JS58" s="77"/>
      <c r="JT58" s="77"/>
      <c r="JU58" s="77"/>
      <c r="JV58" s="77"/>
      <c r="JW58" s="77"/>
      <c r="JX58" s="77"/>
      <c r="JY58" s="77"/>
      <c r="JZ58" s="77"/>
      <c r="KA58" s="77"/>
      <c r="KB58" s="77"/>
      <c r="KC58" s="77"/>
      <c r="KD58" s="77"/>
      <c r="KE58" s="77"/>
      <c r="KF58" s="77"/>
      <c r="KG58" s="77"/>
      <c r="KH58" s="77"/>
      <c r="KI58" s="77"/>
      <c r="KJ58" s="77"/>
      <c r="KK58" s="77"/>
      <c r="KL58" s="77"/>
      <c r="KM58" s="77"/>
      <c r="KN58" s="77"/>
      <c r="KO58" s="77"/>
      <c r="KP58" s="77"/>
      <c r="KQ58" s="77"/>
      <c r="KR58" s="77"/>
      <c r="KS58" s="77"/>
      <c r="KT58" s="77"/>
      <c r="KU58" s="77"/>
      <c r="KV58" s="77"/>
      <c r="KW58" s="77"/>
      <c r="KX58" s="77"/>
      <c r="KY58" s="77"/>
      <c r="KZ58" s="77"/>
      <c r="LA58" s="77"/>
      <c r="LB58" s="77"/>
      <c r="LC58" s="77"/>
      <c r="LD58" s="77"/>
      <c r="LE58" s="77"/>
      <c r="LF58" s="77"/>
      <c r="LG58" s="77"/>
      <c r="LH58" s="77"/>
      <c r="LI58" s="77"/>
      <c r="LJ58" s="77"/>
      <c r="LK58" s="77"/>
      <c r="LL58" s="77"/>
      <c r="LM58" s="77"/>
      <c r="LN58" s="77"/>
      <c r="LO58" s="77"/>
      <c r="LP58" s="77"/>
      <c r="LQ58" s="77"/>
      <c r="LR58" s="77"/>
      <c r="LS58" s="77"/>
      <c r="LT58" s="77"/>
      <c r="LU58" s="77"/>
      <c r="LV58" s="77"/>
      <c r="LW58" s="77"/>
      <c r="LX58" s="77"/>
      <c r="LY58" s="77"/>
      <c r="LZ58" s="77"/>
      <c r="MA58" s="77"/>
      <c r="MB58" s="77"/>
      <c r="MC58" s="77"/>
      <c r="MD58" s="77"/>
      <c r="ME58" s="77"/>
      <c r="MF58" s="77"/>
      <c r="MG58" s="77"/>
      <c r="MH58" s="77"/>
      <c r="MI58" s="77"/>
      <c r="MJ58" s="77"/>
      <c r="MK58" s="77"/>
      <c r="ML58" s="77"/>
      <c r="MM58" s="77"/>
      <c r="MN58" s="77"/>
      <c r="MO58" s="77"/>
      <c r="MP58" s="77"/>
      <c r="MQ58" s="77"/>
      <c r="MR58" s="77"/>
      <c r="MS58" s="77"/>
      <c r="MT58" s="77"/>
      <c r="MU58" s="77"/>
      <c r="MV58" s="77"/>
      <c r="MW58" s="77"/>
      <c r="MX58" s="77"/>
      <c r="MY58" s="77"/>
      <c r="MZ58" s="77"/>
      <c r="NA58" s="77"/>
      <c r="NB58" s="77"/>
      <c r="NC58" s="77"/>
      <c r="ND58" s="77"/>
      <c r="NE58" s="77"/>
      <c r="NF58" s="77"/>
      <c r="NG58" s="77"/>
      <c r="NH58" s="77"/>
      <c r="NI58" s="77"/>
      <c r="NJ58" s="77"/>
      <c r="NK58" s="77"/>
      <c r="NL58" s="77"/>
      <c r="NM58" s="77"/>
      <c r="NN58" s="77"/>
      <c r="NO58" s="77"/>
      <c r="NP58" s="77"/>
      <c r="NQ58" s="77"/>
      <c r="NR58" s="77"/>
    </row>
    <row r="59" spans="1:382">
      <c r="A59" s="32">
        <f>IF(ラインリスト!A51="","",ラインリスト!A51)</f>
        <v>49</v>
      </c>
      <c r="B59" s="32" t="str">
        <f>IF(ラインリスト!B51="","",ラインリスト!B51)</f>
        <v>テスト49</v>
      </c>
      <c r="C59" s="32">
        <f>IF(ラインリスト!C51="","",ラインリスト!C51)</f>
        <v>37</v>
      </c>
      <c r="D59" s="32" t="str">
        <f>IF(ラインリスト!E51="","",ラインリスト!E51)</f>
        <v>男</v>
      </c>
      <c r="E59" s="32" t="str">
        <f>IF(ラインリスト!F51="","",ラインリスト!F51)</f>
        <v>会社員</v>
      </c>
      <c r="F59" s="29" t="str">
        <f>IF(ラインリスト!G51="","",ラインリスト!G51)</f>
        <v/>
      </c>
      <c r="G59" s="32" t="str">
        <f>IF(ラインリスト!H51="","",ラインリスト!H51)</f>
        <v>X工場</v>
      </c>
      <c r="H59" s="33" t="str">
        <f>IF(ラインリスト!I51="","",ラインリスト!I51)</f>
        <v/>
      </c>
      <c r="I59" s="33">
        <f>IF(ラインリスト!J51="","",ラインリスト!J51)</f>
        <v>44179</v>
      </c>
      <c r="J59" s="33">
        <f>IF(ラインリスト!K51="","",ラインリスト!K51)</f>
        <v>44181</v>
      </c>
      <c r="K59" s="31">
        <f>IF(ラインリスト!L51="",J59,ラインリスト!L51)</f>
        <v>44181</v>
      </c>
      <c r="L59" s="76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  <c r="JD59" s="77"/>
      <c r="JE59" s="77"/>
      <c r="JF59" s="77"/>
      <c r="JG59" s="77"/>
      <c r="JH59" s="77"/>
      <c r="JI59" s="77"/>
      <c r="JJ59" s="77"/>
      <c r="JK59" s="77"/>
      <c r="JL59" s="77"/>
      <c r="JM59" s="77"/>
      <c r="JN59" s="77"/>
      <c r="JO59" s="77"/>
      <c r="JP59" s="77"/>
      <c r="JQ59" s="77"/>
      <c r="JR59" s="77"/>
      <c r="JS59" s="77"/>
      <c r="JT59" s="77"/>
      <c r="JU59" s="77"/>
      <c r="JV59" s="77"/>
      <c r="JW59" s="77"/>
      <c r="JX59" s="77"/>
      <c r="JY59" s="77"/>
      <c r="JZ59" s="77"/>
      <c r="KA59" s="77"/>
      <c r="KB59" s="77"/>
      <c r="KC59" s="77"/>
      <c r="KD59" s="77"/>
      <c r="KE59" s="77"/>
      <c r="KF59" s="77"/>
      <c r="KG59" s="77"/>
      <c r="KH59" s="77"/>
      <c r="KI59" s="77"/>
      <c r="KJ59" s="77"/>
      <c r="KK59" s="77"/>
      <c r="KL59" s="77"/>
      <c r="KM59" s="77"/>
      <c r="KN59" s="77"/>
      <c r="KO59" s="77"/>
      <c r="KP59" s="77"/>
      <c r="KQ59" s="77"/>
      <c r="KR59" s="77"/>
      <c r="KS59" s="77"/>
      <c r="KT59" s="77"/>
      <c r="KU59" s="77"/>
      <c r="KV59" s="77"/>
      <c r="KW59" s="77"/>
      <c r="KX59" s="77"/>
      <c r="KY59" s="77"/>
      <c r="KZ59" s="77"/>
      <c r="LA59" s="77"/>
      <c r="LB59" s="77"/>
      <c r="LC59" s="77"/>
      <c r="LD59" s="77"/>
      <c r="LE59" s="77"/>
      <c r="LF59" s="77"/>
      <c r="LG59" s="77"/>
      <c r="LH59" s="77"/>
      <c r="LI59" s="77"/>
      <c r="LJ59" s="77"/>
      <c r="LK59" s="77"/>
      <c r="LL59" s="77"/>
      <c r="LM59" s="77"/>
      <c r="LN59" s="77"/>
      <c r="LO59" s="77"/>
      <c r="LP59" s="77"/>
      <c r="LQ59" s="77"/>
      <c r="LR59" s="77"/>
      <c r="LS59" s="77"/>
      <c r="LT59" s="77"/>
      <c r="LU59" s="77"/>
      <c r="LV59" s="77"/>
      <c r="LW59" s="77"/>
      <c r="LX59" s="77"/>
      <c r="LY59" s="77"/>
      <c r="LZ59" s="77"/>
      <c r="MA59" s="77"/>
      <c r="MB59" s="77"/>
      <c r="MC59" s="77"/>
      <c r="MD59" s="77"/>
      <c r="ME59" s="77"/>
      <c r="MF59" s="77"/>
      <c r="MG59" s="77"/>
      <c r="MH59" s="77"/>
      <c r="MI59" s="77"/>
      <c r="MJ59" s="77"/>
      <c r="MK59" s="77"/>
      <c r="ML59" s="77"/>
      <c r="MM59" s="77"/>
      <c r="MN59" s="77"/>
      <c r="MO59" s="77"/>
      <c r="MP59" s="77"/>
      <c r="MQ59" s="77"/>
      <c r="MR59" s="77"/>
      <c r="MS59" s="77"/>
      <c r="MT59" s="77"/>
      <c r="MU59" s="77"/>
      <c r="MV59" s="77"/>
      <c r="MW59" s="77"/>
      <c r="MX59" s="77"/>
      <c r="MY59" s="77"/>
      <c r="MZ59" s="77"/>
      <c r="NA59" s="77"/>
      <c r="NB59" s="77"/>
      <c r="NC59" s="77"/>
      <c r="ND59" s="77"/>
      <c r="NE59" s="77"/>
      <c r="NF59" s="77"/>
      <c r="NG59" s="77"/>
      <c r="NH59" s="77"/>
      <c r="NI59" s="77"/>
      <c r="NJ59" s="77"/>
      <c r="NK59" s="77"/>
      <c r="NL59" s="77"/>
      <c r="NM59" s="77"/>
      <c r="NN59" s="77"/>
      <c r="NO59" s="77"/>
      <c r="NP59" s="77"/>
      <c r="NQ59" s="77"/>
      <c r="NR59" s="77"/>
    </row>
    <row r="60" spans="1:382">
      <c r="A60" s="32">
        <f>IF(ラインリスト!A52="","",ラインリスト!A52)</f>
        <v>50</v>
      </c>
      <c r="B60" s="32" t="str">
        <f>IF(ラインリスト!B52="","",ラインリスト!B52)</f>
        <v>テスト50</v>
      </c>
      <c r="C60" s="32">
        <f>IF(ラインリスト!C52="","",ラインリスト!C52)</f>
        <v>47</v>
      </c>
      <c r="D60" s="32" t="str">
        <f>IF(ラインリスト!E52="","",ラインリスト!E52)</f>
        <v>男</v>
      </c>
      <c r="E60" s="32" t="str">
        <f>IF(ラインリスト!F52="","",ラインリスト!F52)</f>
        <v>自営業</v>
      </c>
      <c r="F60" s="29" t="str">
        <f>IF(ラインリスト!G52="","",ラインリスト!G52)</f>
        <v/>
      </c>
      <c r="G60" s="32" t="str">
        <f>IF(ラインリスト!H52="","",ラインリスト!H52)</f>
        <v>自営業</v>
      </c>
      <c r="H60" s="33" t="str">
        <f>IF(ラインリスト!I52="","",ラインリスト!I52)</f>
        <v/>
      </c>
      <c r="I60" s="33">
        <f>IF(ラインリスト!J52="","",ラインリスト!J52)</f>
        <v>44176</v>
      </c>
      <c r="J60" s="33">
        <f>IF(ラインリスト!K52="","",ラインリスト!K52)</f>
        <v>44182</v>
      </c>
      <c r="K60" s="31">
        <f>IF(ラインリスト!L52="",J60,ラインリスト!L52)</f>
        <v>44182</v>
      </c>
      <c r="L60" s="76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  <c r="JB60" s="77"/>
      <c r="JC60" s="77"/>
      <c r="JD60" s="77"/>
      <c r="JE60" s="77"/>
      <c r="JF60" s="77"/>
      <c r="JG60" s="77"/>
      <c r="JH60" s="77"/>
      <c r="JI60" s="77"/>
      <c r="JJ60" s="77"/>
      <c r="JK60" s="77"/>
      <c r="JL60" s="77"/>
      <c r="JM60" s="77"/>
      <c r="JN60" s="77"/>
      <c r="JO60" s="77"/>
      <c r="JP60" s="77"/>
      <c r="JQ60" s="77"/>
      <c r="JR60" s="77"/>
      <c r="JS60" s="77"/>
      <c r="JT60" s="77"/>
      <c r="JU60" s="77"/>
      <c r="JV60" s="77"/>
      <c r="JW60" s="77"/>
      <c r="JX60" s="77"/>
      <c r="JY60" s="77"/>
      <c r="JZ60" s="77"/>
      <c r="KA60" s="77"/>
      <c r="KB60" s="77"/>
      <c r="KC60" s="77"/>
      <c r="KD60" s="77"/>
      <c r="KE60" s="77"/>
      <c r="KF60" s="77"/>
      <c r="KG60" s="77"/>
      <c r="KH60" s="77"/>
      <c r="KI60" s="77"/>
      <c r="KJ60" s="77"/>
      <c r="KK60" s="77"/>
      <c r="KL60" s="77"/>
      <c r="KM60" s="77"/>
      <c r="KN60" s="77"/>
      <c r="KO60" s="77"/>
      <c r="KP60" s="77"/>
      <c r="KQ60" s="77"/>
      <c r="KR60" s="77"/>
      <c r="KS60" s="77"/>
      <c r="KT60" s="77"/>
      <c r="KU60" s="77"/>
      <c r="KV60" s="77"/>
      <c r="KW60" s="77"/>
      <c r="KX60" s="77"/>
      <c r="KY60" s="77"/>
      <c r="KZ60" s="77"/>
      <c r="LA60" s="77"/>
      <c r="LB60" s="77"/>
      <c r="LC60" s="77"/>
      <c r="LD60" s="77"/>
      <c r="LE60" s="77"/>
      <c r="LF60" s="77"/>
      <c r="LG60" s="77"/>
      <c r="LH60" s="77"/>
      <c r="LI60" s="77"/>
      <c r="LJ60" s="77"/>
      <c r="LK60" s="77"/>
      <c r="LL60" s="77"/>
      <c r="LM60" s="77"/>
      <c r="LN60" s="77"/>
      <c r="LO60" s="77"/>
      <c r="LP60" s="77"/>
      <c r="LQ60" s="77"/>
      <c r="LR60" s="77"/>
      <c r="LS60" s="77"/>
      <c r="LT60" s="77"/>
      <c r="LU60" s="77"/>
      <c r="LV60" s="77"/>
      <c r="LW60" s="77"/>
      <c r="LX60" s="77"/>
      <c r="LY60" s="77"/>
      <c r="LZ60" s="77"/>
      <c r="MA60" s="77"/>
      <c r="MB60" s="77"/>
      <c r="MC60" s="77"/>
      <c r="MD60" s="77"/>
      <c r="ME60" s="77"/>
      <c r="MF60" s="77"/>
      <c r="MG60" s="77"/>
      <c r="MH60" s="77"/>
      <c r="MI60" s="77"/>
      <c r="MJ60" s="77"/>
      <c r="MK60" s="77"/>
      <c r="ML60" s="77"/>
      <c r="MM60" s="77"/>
      <c r="MN60" s="77"/>
      <c r="MO60" s="77"/>
      <c r="MP60" s="77"/>
      <c r="MQ60" s="77"/>
      <c r="MR60" s="77"/>
      <c r="MS60" s="77"/>
      <c r="MT60" s="77"/>
      <c r="MU60" s="77"/>
      <c r="MV60" s="77"/>
      <c r="MW60" s="77"/>
      <c r="MX60" s="77"/>
      <c r="MY60" s="77"/>
      <c r="MZ60" s="77"/>
      <c r="NA60" s="77"/>
      <c r="NB60" s="77"/>
      <c r="NC60" s="77"/>
      <c r="ND60" s="77"/>
      <c r="NE60" s="77"/>
      <c r="NF60" s="77"/>
      <c r="NG60" s="77"/>
      <c r="NH60" s="77"/>
      <c r="NI60" s="77"/>
      <c r="NJ60" s="77"/>
      <c r="NK60" s="77"/>
      <c r="NL60" s="77"/>
      <c r="NM60" s="77"/>
      <c r="NN60" s="77"/>
      <c r="NO60" s="77"/>
      <c r="NP60" s="77"/>
      <c r="NQ60" s="77"/>
      <c r="NR60" s="77"/>
    </row>
    <row r="61" spans="1:382">
      <c r="A61" s="32">
        <f>IF(ラインリスト!A53="","",ラインリスト!A53)</f>
        <v>51</v>
      </c>
      <c r="B61" s="32" t="str">
        <f>IF(ラインリスト!B53="","",ラインリスト!B53)</f>
        <v>テスト51</v>
      </c>
      <c r="C61" s="32">
        <f>IF(ラインリスト!C53="","",ラインリスト!C53)</f>
        <v>20</v>
      </c>
      <c r="D61" s="32" t="str">
        <f>IF(ラインリスト!E53="","",ラインリスト!E53)</f>
        <v>男</v>
      </c>
      <c r="E61" s="32" t="str">
        <f>IF(ラインリスト!F53="","",ラインリスト!F53)</f>
        <v>ガソリンスタンド職員</v>
      </c>
      <c r="F61" s="29" t="str">
        <f>IF(ラインリスト!G53="","",ラインリスト!G53)</f>
        <v/>
      </c>
      <c r="G61" s="32" t="str">
        <f>IF(ラインリスト!H53="","",ラインリスト!H53)</f>
        <v>B石油</v>
      </c>
      <c r="H61" s="33" t="str">
        <f>IF(ラインリスト!I53="","",ラインリスト!I53)</f>
        <v/>
      </c>
      <c r="I61" s="33">
        <f>IF(ラインリスト!J53="","",ラインリスト!J53)</f>
        <v>44181</v>
      </c>
      <c r="J61" s="33">
        <f>IF(ラインリスト!K53="","",ラインリスト!K53)</f>
        <v>44182</v>
      </c>
      <c r="K61" s="31">
        <f>IF(ラインリスト!L53="",J61,ラインリスト!L53)</f>
        <v>44182</v>
      </c>
      <c r="L61" s="76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  <c r="JC61" s="77"/>
      <c r="JD61" s="77"/>
      <c r="JE61" s="77"/>
      <c r="JF61" s="77"/>
      <c r="JG61" s="77"/>
      <c r="JH61" s="77"/>
      <c r="JI61" s="77"/>
      <c r="JJ61" s="77"/>
      <c r="JK61" s="77"/>
      <c r="JL61" s="77"/>
      <c r="JM61" s="77"/>
      <c r="JN61" s="77"/>
      <c r="JO61" s="77"/>
      <c r="JP61" s="77"/>
      <c r="JQ61" s="77"/>
      <c r="JR61" s="77"/>
      <c r="JS61" s="77"/>
      <c r="JT61" s="77"/>
      <c r="JU61" s="77"/>
      <c r="JV61" s="77"/>
      <c r="JW61" s="77"/>
      <c r="JX61" s="77"/>
      <c r="JY61" s="77"/>
      <c r="JZ61" s="77"/>
      <c r="KA61" s="77"/>
      <c r="KB61" s="77"/>
      <c r="KC61" s="77"/>
      <c r="KD61" s="77"/>
      <c r="KE61" s="77"/>
      <c r="KF61" s="77"/>
      <c r="KG61" s="77"/>
      <c r="KH61" s="77"/>
      <c r="KI61" s="77"/>
      <c r="KJ61" s="77"/>
      <c r="KK61" s="77"/>
      <c r="KL61" s="77"/>
      <c r="KM61" s="77"/>
      <c r="KN61" s="77"/>
      <c r="KO61" s="77"/>
      <c r="KP61" s="77"/>
      <c r="KQ61" s="77"/>
      <c r="KR61" s="77"/>
      <c r="KS61" s="77"/>
      <c r="KT61" s="77"/>
      <c r="KU61" s="77"/>
      <c r="KV61" s="77"/>
      <c r="KW61" s="77"/>
      <c r="KX61" s="77"/>
      <c r="KY61" s="77"/>
      <c r="KZ61" s="77"/>
      <c r="LA61" s="77"/>
      <c r="LB61" s="77"/>
      <c r="LC61" s="77"/>
      <c r="LD61" s="77"/>
      <c r="LE61" s="77"/>
      <c r="LF61" s="77"/>
      <c r="LG61" s="77"/>
      <c r="LH61" s="77"/>
      <c r="LI61" s="77"/>
      <c r="LJ61" s="77"/>
      <c r="LK61" s="77"/>
      <c r="LL61" s="77"/>
      <c r="LM61" s="77"/>
      <c r="LN61" s="77"/>
      <c r="LO61" s="77"/>
      <c r="LP61" s="77"/>
      <c r="LQ61" s="77"/>
      <c r="LR61" s="77"/>
      <c r="LS61" s="77"/>
      <c r="LT61" s="77"/>
      <c r="LU61" s="77"/>
      <c r="LV61" s="77"/>
      <c r="LW61" s="77"/>
      <c r="LX61" s="77"/>
      <c r="LY61" s="77"/>
      <c r="LZ61" s="77"/>
      <c r="MA61" s="77"/>
      <c r="MB61" s="77"/>
      <c r="MC61" s="77"/>
      <c r="MD61" s="77"/>
      <c r="ME61" s="77"/>
      <c r="MF61" s="77"/>
      <c r="MG61" s="77"/>
      <c r="MH61" s="77"/>
      <c r="MI61" s="77"/>
      <c r="MJ61" s="77"/>
      <c r="MK61" s="77"/>
      <c r="ML61" s="77"/>
      <c r="MM61" s="77"/>
      <c r="MN61" s="77"/>
      <c r="MO61" s="77"/>
      <c r="MP61" s="77"/>
      <c r="MQ61" s="77"/>
      <c r="MR61" s="77"/>
      <c r="MS61" s="77"/>
      <c r="MT61" s="77"/>
      <c r="MU61" s="77"/>
      <c r="MV61" s="77"/>
      <c r="MW61" s="77"/>
      <c r="MX61" s="77"/>
      <c r="MY61" s="77"/>
      <c r="MZ61" s="77"/>
      <c r="NA61" s="77"/>
      <c r="NB61" s="77"/>
      <c r="NC61" s="77"/>
      <c r="ND61" s="77"/>
      <c r="NE61" s="77"/>
      <c r="NF61" s="77"/>
      <c r="NG61" s="77"/>
      <c r="NH61" s="77"/>
      <c r="NI61" s="77"/>
      <c r="NJ61" s="77"/>
      <c r="NK61" s="77"/>
      <c r="NL61" s="77"/>
      <c r="NM61" s="77"/>
      <c r="NN61" s="77"/>
      <c r="NO61" s="77"/>
      <c r="NP61" s="77"/>
      <c r="NQ61" s="77"/>
      <c r="NR61" s="77"/>
    </row>
    <row r="62" spans="1:382">
      <c r="A62" s="32">
        <f>IF(ラインリスト!A54="","",ラインリスト!A54)</f>
        <v>52</v>
      </c>
      <c r="B62" s="32" t="str">
        <f>IF(ラインリスト!B54="","",ラインリスト!B54)</f>
        <v>テスト52</v>
      </c>
      <c r="C62" s="32">
        <f>IF(ラインリスト!C54="","",ラインリスト!C54)</f>
        <v>22</v>
      </c>
      <c r="D62" s="32" t="str">
        <f>IF(ラインリスト!E54="","",ラインリスト!E54)</f>
        <v>男</v>
      </c>
      <c r="E62" s="32" t="str">
        <f>IF(ラインリスト!F54="","",ラインリスト!F54)</f>
        <v>ガソリンスタンド職員</v>
      </c>
      <c r="F62" s="29" t="str">
        <f>IF(ラインリスト!G54="","",ラインリスト!G54)</f>
        <v/>
      </c>
      <c r="G62" s="32" t="str">
        <f>IF(ラインリスト!H54="","",ラインリスト!H54)</f>
        <v>B石油</v>
      </c>
      <c r="H62" s="33" t="str">
        <f>IF(ラインリスト!I54="","",ラインリスト!I54)</f>
        <v/>
      </c>
      <c r="I62" s="33">
        <f>IF(ラインリスト!J54="","",ラインリスト!J54)</f>
        <v>44182</v>
      </c>
      <c r="J62" s="33">
        <f>IF(ラインリスト!K54="","",ラインリスト!K54)</f>
        <v>44182</v>
      </c>
      <c r="K62" s="31">
        <f>IF(ラインリスト!L54="",J62,ラインリスト!L54)</f>
        <v>44182</v>
      </c>
      <c r="L62" s="76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  <c r="JF62" s="77"/>
      <c r="JG62" s="77"/>
      <c r="JH62" s="77"/>
      <c r="JI62" s="77"/>
      <c r="JJ62" s="77"/>
      <c r="JK62" s="77"/>
      <c r="JL62" s="77"/>
      <c r="JM62" s="77"/>
      <c r="JN62" s="77"/>
      <c r="JO62" s="77"/>
      <c r="JP62" s="77"/>
      <c r="JQ62" s="77"/>
      <c r="JR62" s="77"/>
      <c r="JS62" s="77"/>
      <c r="JT62" s="77"/>
      <c r="JU62" s="77"/>
      <c r="JV62" s="77"/>
      <c r="JW62" s="77"/>
      <c r="JX62" s="77"/>
      <c r="JY62" s="77"/>
      <c r="JZ62" s="77"/>
      <c r="KA62" s="77"/>
      <c r="KB62" s="77"/>
      <c r="KC62" s="77"/>
      <c r="KD62" s="77"/>
      <c r="KE62" s="77"/>
      <c r="KF62" s="77"/>
      <c r="KG62" s="77"/>
      <c r="KH62" s="77"/>
      <c r="KI62" s="77"/>
      <c r="KJ62" s="77"/>
      <c r="KK62" s="77"/>
      <c r="KL62" s="77"/>
      <c r="KM62" s="77"/>
      <c r="KN62" s="77"/>
      <c r="KO62" s="77"/>
      <c r="KP62" s="77"/>
      <c r="KQ62" s="77"/>
      <c r="KR62" s="77"/>
      <c r="KS62" s="77"/>
      <c r="KT62" s="77"/>
      <c r="KU62" s="77"/>
      <c r="KV62" s="77"/>
      <c r="KW62" s="77"/>
      <c r="KX62" s="77"/>
      <c r="KY62" s="77"/>
      <c r="KZ62" s="77"/>
      <c r="LA62" s="77"/>
      <c r="LB62" s="77"/>
      <c r="LC62" s="77"/>
      <c r="LD62" s="77"/>
      <c r="LE62" s="77"/>
      <c r="LF62" s="77"/>
      <c r="LG62" s="77"/>
      <c r="LH62" s="77"/>
      <c r="LI62" s="77"/>
      <c r="LJ62" s="77"/>
      <c r="LK62" s="77"/>
      <c r="LL62" s="77"/>
      <c r="LM62" s="77"/>
      <c r="LN62" s="77"/>
      <c r="LO62" s="77"/>
      <c r="LP62" s="77"/>
      <c r="LQ62" s="77"/>
      <c r="LR62" s="77"/>
      <c r="LS62" s="77"/>
      <c r="LT62" s="77"/>
      <c r="LU62" s="77"/>
      <c r="LV62" s="77"/>
      <c r="LW62" s="77"/>
      <c r="LX62" s="77"/>
      <c r="LY62" s="77"/>
      <c r="LZ62" s="77"/>
      <c r="MA62" s="77"/>
      <c r="MB62" s="77"/>
      <c r="MC62" s="77"/>
      <c r="MD62" s="77"/>
      <c r="ME62" s="77"/>
      <c r="MF62" s="77"/>
      <c r="MG62" s="77"/>
      <c r="MH62" s="77"/>
      <c r="MI62" s="77"/>
      <c r="MJ62" s="77"/>
      <c r="MK62" s="77"/>
      <c r="ML62" s="77"/>
      <c r="MM62" s="77"/>
      <c r="MN62" s="77"/>
      <c r="MO62" s="77"/>
      <c r="MP62" s="77"/>
      <c r="MQ62" s="77"/>
      <c r="MR62" s="77"/>
      <c r="MS62" s="77"/>
      <c r="MT62" s="77"/>
      <c r="MU62" s="77"/>
      <c r="MV62" s="77"/>
      <c r="MW62" s="77"/>
      <c r="MX62" s="77"/>
      <c r="MY62" s="77"/>
      <c r="MZ62" s="77"/>
      <c r="NA62" s="77"/>
      <c r="NB62" s="77"/>
      <c r="NC62" s="77"/>
      <c r="ND62" s="77"/>
      <c r="NE62" s="77"/>
      <c r="NF62" s="77"/>
      <c r="NG62" s="77"/>
      <c r="NH62" s="77"/>
      <c r="NI62" s="77"/>
      <c r="NJ62" s="77"/>
      <c r="NK62" s="77"/>
      <c r="NL62" s="77"/>
      <c r="NM62" s="77"/>
      <c r="NN62" s="77"/>
      <c r="NO62" s="77"/>
      <c r="NP62" s="77"/>
      <c r="NQ62" s="77"/>
      <c r="NR62" s="77"/>
    </row>
    <row r="63" spans="1:382">
      <c r="A63" s="32">
        <f>IF(ラインリスト!A55="","",ラインリスト!A55)</f>
        <v>53</v>
      </c>
      <c r="B63" s="32" t="str">
        <f>IF(ラインリスト!B55="","",ラインリスト!B55)</f>
        <v>テスト53</v>
      </c>
      <c r="C63" s="32">
        <f>IF(ラインリスト!C55="","",ラインリスト!C55)</f>
        <v>31</v>
      </c>
      <c r="D63" s="32" t="str">
        <f>IF(ラインリスト!E55="","",ラインリスト!E55)</f>
        <v>男</v>
      </c>
      <c r="E63" s="32" t="str">
        <f>IF(ラインリスト!F55="","",ラインリスト!F55)</f>
        <v>ガソリンスタンド職員</v>
      </c>
      <c r="F63" s="29" t="str">
        <f>IF(ラインリスト!G55="","",ラインリスト!G55)</f>
        <v/>
      </c>
      <c r="G63" s="32" t="str">
        <f>IF(ラインリスト!H55="","",ラインリスト!H55)</f>
        <v>B石油</v>
      </c>
      <c r="H63" s="33" t="str">
        <f>IF(ラインリスト!I55="","",ラインリスト!I55)</f>
        <v/>
      </c>
      <c r="I63" s="33">
        <f>IF(ラインリスト!J55="","",ラインリスト!J55)</f>
        <v>44182</v>
      </c>
      <c r="J63" s="33">
        <f>IF(ラインリスト!K55="","",ラインリスト!K55)</f>
        <v>44182</v>
      </c>
      <c r="K63" s="31">
        <f>IF(ラインリスト!L55="",J63,ラインリスト!L55)</f>
        <v>44182</v>
      </c>
      <c r="L63" s="76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  <c r="JG63" s="77"/>
      <c r="JH63" s="77"/>
      <c r="JI63" s="77"/>
      <c r="JJ63" s="77"/>
      <c r="JK63" s="77"/>
      <c r="JL63" s="77"/>
      <c r="JM63" s="77"/>
      <c r="JN63" s="77"/>
      <c r="JO63" s="77"/>
      <c r="JP63" s="77"/>
      <c r="JQ63" s="77"/>
      <c r="JR63" s="77"/>
      <c r="JS63" s="77"/>
      <c r="JT63" s="77"/>
      <c r="JU63" s="77"/>
      <c r="JV63" s="77"/>
      <c r="JW63" s="77"/>
      <c r="JX63" s="77"/>
      <c r="JY63" s="77"/>
      <c r="JZ63" s="77"/>
      <c r="KA63" s="77"/>
      <c r="KB63" s="77"/>
      <c r="KC63" s="77"/>
      <c r="KD63" s="77"/>
      <c r="KE63" s="77"/>
      <c r="KF63" s="77"/>
      <c r="KG63" s="77"/>
      <c r="KH63" s="77"/>
      <c r="KI63" s="77"/>
      <c r="KJ63" s="77"/>
      <c r="KK63" s="77"/>
      <c r="KL63" s="77"/>
      <c r="KM63" s="77"/>
      <c r="KN63" s="77"/>
      <c r="KO63" s="77"/>
      <c r="KP63" s="77"/>
      <c r="KQ63" s="77"/>
      <c r="KR63" s="77"/>
      <c r="KS63" s="77"/>
      <c r="KT63" s="77"/>
      <c r="KU63" s="77"/>
      <c r="KV63" s="77"/>
      <c r="KW63" s="77"/>
      <c r="KX63" s="77"/>
      <c r="KY63" s="77"/>
      <c r="KZ63" s="77"/>
      <c r="LA63" s="77"/>
      <c r="LB63" s="77"/>
      <c r="LC63" s="77"/>
      <c r="LD63" s="77"/>
      <c r="LE63" s="77"/>
      <c r="LF63" s="77"/>
      <c r="LG63" s="77"/>
      <c r="LH63" s="77"/>
      <c r="LI63" s="77"/>
      <c r="LJ63" s="77"/>
      <c r="LK63" s="77"/>
      <c r="LL63" s="77"/>
      <c r="LM63" s="77"/>
      <c r="LN63" s="77"/>
      <c r="LO63" s="77"/>
      <c r="LP63" s="77"/>
      <c r="LQ63" s="77"/>
      <c r="LR63" s="77"/>
      <c r="LS63" s="77"/>
      <c r="LT63" s="77"/>
      <c r="LU63" s="77"/>
      <c r="LV63" s="77"/>
      <c r="LW63" s="77"/>
      <c r="LX63" s="77"/>
      <c r="LY63" s="77"/>
      <c r="LZ63" s="77"/>
      <c r="MA63" s="77"/>
      <c r="MB63" s="77"/>
      <c r="MC63" s="77"/>
      <c r="MD63" s="77"/>
      <c r="ME63" s="77"/>
      <c r="MF63" s="77"/>
      <c r="MG63" s="77"/>
      <c r="MH63" s="77"/>
      <c r="MI63" s="77"/>
      <c r="MJ63" s="77"/>
      <c r="MK63" s="77"/>
      <c r="ML63" s="77"/>
      <c r="MM63" s="77"/>
      <c r="MN63" s="77"/>
      <c r="MO63" s="77"/>
      <c r="MP63" s="77"/>
      <c r="MQ63" s="77"/>
      <c r="MR63" s="77"/>
      <c r="MS63" s="77"/>
      <c r="MT63" s="77"/>
      <c r="MU63" s="77"/>
      <c r="MV63" s="77"/>
      <c r="MW63" s="77"/>
      <c r="MX63" s="77"/>
      <c r="MY63" s="77"/>
      <c r="MZ63" s="77"/>
      <c r="NA63" s="77"/>
      <c r="NB63" s="77"/>
      <c r="NC63" s="77"/>
      <c r="ND63" s="77"/>
      <c r="NE63" s="77"/>
      <c r="NF63" s="77"/>
      <c r="NG63" s="77"/>
      <c r="NH63" s="77"/>
      <c r="NI63" s="77"/>
      <c r="NJ63" s="77"/>
      <c r="NK63" s="77"/>
      <c r="NL63" s="77"/>
      <c r="NM63" s="77"/>
      <c r="NN63" s="77"/>
      <c r="NO63" s="77"/>
      <c r="NP63" s="77"/>
      <c r="NQ63" s="77"/>
      <c r="NR63" s="77"/>
    </row>
    <row r="64" spans="1:382">
      <c r="A64" s="32">
        <f>IF(ラインリスト!A56="","",ラインリスト!A56)</f>
        <v>54</v>
      </c>
      <c r="B64" s="32" t="str">
        <f>IF(ラインリスト!B56="","",ラインリスト!B56)</f>
        <v>テスト54</v>
      </c>
      <c r="C64" s="32">
        <f>IF(ラインリスト!C56="","",ラインリスト!C56)</f>
        <v>23</v>
      </c>
      <c r="D64" s="32" t="str">
        <f>IF(ラインリスト!E56="","",ラインリスト!E56)</f>
        <v>男</v>
      </c>
      <c r="E64" s="32" t="str">
        <f>IF(ラインリスト!F56="","",ラインリスト!F56)</f>
        <v>ガソリンスタンド職員</v>
      </c>
      <c r="F64" s="29" t="str">
        <f>IF(ラインリスト!G56="","",ラインリスト!G56)</f>
        <v/>
      </c>
      <c r="G64" s="32" t="str">
        <f>IF(ラインリスト!H56="","",ラインリスト!H56)</f>
        <v>B石油</v>
      </c>
      <c r="H64" s="33" t="str">
        <f>IF(ラインリスト!I56="","",ラインリスト!I56)</f>
        <v/>
      </c>
      <c r="I64" s="33" t="str">
        <f>IF(ラインリスト!J56="","",ラインリスト!J56)</f>
        <v>無症状</v>
      </c>
      <c r="J64" s="33">
        <f>IF(ラインリスト!K56="","",ラインリスト!K56)</f>
        <v>44182</v>
      </c>
      <c r="K64" s="31">
        <f>IF(ラインリスト!L56="",J64,ラインリスト!L56)</f>
        <v>44182</v>
      </c>
      <c r="L64" s="76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  <c r="JA64" s="77"/>
      <c r="JB64" s="77"/>
      <c r="JC64" s="77"/>
      <c r="JD64" s="77"/>
      <c r="JE64" s="77"/>
      <c r="JF64" s="77"/>
      <c r="JG64" s="77"/>
      <c r="JH64" s="77"/>
      <c r="JI64" s="77"/>
      <c r="JJ64" s="77"/>
      <c r="JK64" s="77"/>
      <c r="JL64" s="77"/>
      <c r="JM64" s="77"/>
      <c r="JN64" s="77"/>
      <c r="JO64" s="77"/>
      <c r="JP64" s="77"/>
      <c r="JQ64" s="77"/>
      <c r="JR64" s="77"/>
      <c r="JS64" s="77"/>
      <c r="JT64" s="77"/>
      <c r="JU64" s="77"/>
      <c r="JV64" s="77"/>
      <c r="JW64" s="77"/>
      <c r="JX64" s="77"/>
      <c r="JY64" s="77"/>
      <c r="JZ64" s="77"/>
      <c r="KA64" s="77"/>
      <c r="KB64" s="77"/>
      <c r="KC64" s="77"/>
      <c r="KD64" s="77"/>
      <c r="KE64" s="77"/>
      <c r="KF64" s="77"/>
      <c r="KG64" s="77"/>
      <c r="KH64" s="77"/>
      <c r="KI64" s="77"/>
      <c r="KJ64" s="77"/>
      <c r="KK64" s="77"/>
      <c r="KL64" s="77"/>
      <c r="KM64" s="77"/>
      <c r="KN64" s="77"/>
      <c r="KO64" s="77"/>
      <c r="KP64" s="77"/>
      <c r="KQ64" s="77"/>
      <c r="KR64" s="77"/>
      <c r="KS64" s="77"/>
      <c r="KT64" s="77"/>
      <c r="KU64" s="77"/>
      <c r="KV64" s="77"/>
      <c r="KW64" s="77"/>
      <c r="KX64" s="77"/>
      <c r="KY64" s="77"/>
      <c r="KZ64" s="77"/>
      <c r="LA64" s="77"/>
      <c r="LB64" s="77"/>
      <c r="LC64" s="77"/>
      <c r="LD64" s="77"/>
      <c r="LE64" s="77"/>
      <c r="LF64" s="77"/>
      <c r="LG64" s="77"/>
      <c r="LH64" s="77"/>
      <c r="LI64" s="77"/>
      <c r="LJ64" s="77"/>
      <c r="LK64" s="77"/>
      <c r="LL64" s="77"/>
      <c r="LM64" s="77"/>
      <c r="LN64" s="77"/>
      <c r="LO64" s="77"/>
      <c r="LP64" s="77"/>
      <c r="LQ64" s="77"/>
      <c r="LR64" s="77"/>
      <c r="LS64" s="77"/>
      <c r="LT64" s="77"/>
      <c r="LU64" s="77"/>
      <c r="LV64" s="77"/>
      <c r="LW64" s="77"/>
      <c r="LX64" s="77"/>
      <c r="LY64" s="77"/>
      <c r="LZ64" s="77"/>
      <c r="MA64" s="77"/>
      <c r="MB64" s="77"/>
      <c r="MC64" s="77"/>
      <c r="MD64" s="77"/>
      <c r="ME64" s="77"/>
      <c r="MF64" s="77"/>
      <c r="MG64" s="77"/>
      <c r="MH64" s="77"/>
      <c r="MI64" s="77"/>
      <c r="MJ64" s="77"/>
      <c r="MK64" s="77"/>
      <c r="ML64" s="77"/>
      <c r="MM64" s="77"/>
      <c r="MN64" s="77"/>
      <c r="MO64" s="77"/>
      <c r="MP64" s="77"/>
      <c r="MQ64" s="77"/>
      <c r="MR64" s="77"/>
      <c r="MS64" s="77"/>
      <c r="MT64" s="77"/>
      <c r="MU64" s="77"/>
      <c r="MV64" s="77"/>
      <c r="MW64" s="77"/>
      <c r="MX64" s="77"/>
      <c r="MY64" s="77"/>
      <c r="MZ64" s="77"/>
      <c r="NA64" s="77"/>
      <c r="NB64" s="77"/>
      <c r="NC64" s="77"/>
      <c r="ND64" s="77"/>
      <c r="NE64" s="77"/>
      <c r="NF64" s="77"/>
      <c r="NG64" s="77"/>
      <c r="NH64" s="77"/>
      <c r="NI64" s="77"/>
      <c r="NJ64" s="77"/>
      <c r="NK64" s="77"/>
      <c r="NL64" s="77"/>
      <c r="NM64" s="77"/>
      <c r="NN64" s="77"/>
      <c r="NO64" s="77"/>
      <c r="NP64" s="77"/>
      <c r="NQ64" s="77"/>
      <c r="NR64" s="77"/>
    </row>
    <row r="65" spans="1:382">
      <c r="A65" s="32">
        <f>IF(ラインリスト!A57="","",ラインリスト!A57)</f>
        <v>55</v>
      </c>
      <c r="B65" s="32" t="str">
        <f>IF(ラインリスト!B57="","",ラインリスト!B57)</f>
        <v>テスト55</v>
      </c>
      <c r="C65" s="32">
        <f>IF(ラインリスト!C57="","",ラインリスト!C57)</f>
        <v>23</v>
      </c>
      <c r="D65" s="32" t="str">
        <f>IF(ラインリスト!E57="","",ラインリスト!E57)</f>
        <v>男</v>
      </c>
      <c r="E65" s="32" t="str">
        <f>IF(ラインリスト!F57="","",ラインリスト!F57)</f>
        <v>ガソリンスタンド職員</v>
      </c>
      <c r="F65" s="29" t="str">
        <f>IF(ラインリスト!G57="","",ラインリスト!G57)</f>
        <v/>
      </c>
      <c r="G65" s="32" t="str">
        <f>IF(ラインリスト!H57="","",ラインリスト!H57)</f>
        <v>B石油</v>
      </c>
      <c r="H65" s="33" t="str">
        <f>IF(ラインリスト!I57="","",ラインリスト!I57)</f>
        <v/>
      </c>
      <c r="I65" s="33">
        <f>IF(ラインリスト!J57="","",ラインリスト!J57)</f>
        <v>44182</v>
      </c>
      <c r="J65" s="33">
        <f>IF(ラインリスト!K57="","",ラインリスト!K57)</f>
        <v>44183</v>
      </c>
      <c r="K65" s="31">
        <f>IF(ラインリスト!L57="",J65,ラインリスト!L57)</f>
        <v>44183</v>
      </c>
      <c r="L65" s="76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  <c r="JB65" s="77"/>
      <c r="JC65" s="77"/>
      <c r="JD65" s="77"/>
      <c r="JE65" s="77"/>
      <c r="JF65" s="77"/>
      <c r="JG65" s="77"/>
      <c r="JH65" s="77"/>
      <c r="JI65" s="77"/>
      <c r="JJ65" s="77"/>
      <c r="JK65" s="77"/>
      <c r="JL65" s="77"/>
      <c r="JM65" s="77"/>
      <c r="JN65" s="77"/>
      <c r="JO65" s="77"/>
      <c r="JP65" s="77"/>
      <c r="JQ65" s="77"/>
      <c r="JR65" s="77"/>
      <c r="JS65" s="77"/>
      <c r="JT65" s="77"/>
      <c r="JU65" s="77"/>
      <c r="JV65" s="77"/>
      <c r="JW65" s="77"/>
      <c r="JX65" s="77"/>
      <c r="JY65" s="77"/>
      <c r="JZ65" s="77"/>
      <c r="KA65" s="77"/>
      <c r="KB65" s="77"/>
      <c r="KC65" s="77"/>
      <c r="KD65" s="77"/>
      <c r="KE65" s="77"/>
      <c r="KF65" s="77"/>
      <c r="KG65" s="77"/>
      <c r="KH65" s="77"/>
      <c r="KI65" s="77"/>
      <c r="KJ65" s="77"/>
      <c r="KK65" s="77"/>
      <c r="KL65" s="77"/>
      <c r="KM65" s="77"/>
      <c r="KN65" s="77"/>
      <c r="KO65" s="77"/>
      <c r="KP65" s="77"/>
      <c r="KQ65" s="77"/>
      <c r="KR65" s="77"/>
      <c r="KS65" s="77"/>
      <c r="KT65" s="77"/>
      <c r="KU65" s="77"/>
      <c r="KV65" s="77"/>
      <c r="KW65" s="77"/>
      <c r="KX65" s="77"/>
      <c r="KY65" s="77"/>
      <c r="KZ65" s="77"/>
      <c r="LA65" s="77"/>
      <c r="LB65" s="77"/>
      <c r="LC65" s="77"/>
      <c r="LD65" s="77"/>
      <c r="LE65" s="77"/>
      <c r="LF65" s="77"/>
      <c r="LG65" s="77"/>
      <c r="LH65" s="77"/>
      <c r="LI65" s="77"/>
      <c r="LJ65" s="77"/>
      <c r="LK65" s="77"/>
      <c r="LL65" s="77"/>
      <c r="LM65" s="77"/>
      <c r="LN65" s="77"/>
      <c r="LO65" s="77"/>
      <c r="LP65" s="77"/>
      <c r="LQ65" s="77"/>
      <c r="LR65" s="77"/>
      <c r="LS65" s="77"/>
      <c r="LT65" s="77"/>
      <c r="LU65" s="77"/>
      <c r="LV65" s="77"/>
      <c r="LW65" s="77"/>
      <c r="LX65" s="77"/>
      <c r="LY65" s="77"/>
      <c r="LZ65" s="77"/>
      <c r="MA65" s="77"/>
      <c r="MB65" s="77"/>
      <c r="MC65" s="77"/>
      <c r="MD65" s="77"/>
      <c r="ME65" s="77"/>
      <c r="MF65" s="77"/>
      <c r="MG65" s="77"/>
      <c r="MH65" s="77"/>
      <c r="MI65" s="77"/>
      <c r="MJ65" s="77"/>
      <c r="MK65" s="77"/>
      <c r="ML65" s="77"/>
      <c r="MM65" s="77"/>
      <c r="MN65" s="77"/>
      <c r="MO65" s="77"/>
      <c r="MP65" s="77"/>
      <c r="MQ65" s="77"/>
      <c r="MR65" s="77"/>
      <c r="MS65" s="77"/>
      <c r="MT65" s="77"/>
      <c r="MU65" s="77"/>
      <c r="MV65" s="77"/>
      <c r="MW65" s="77"/>
      <c r="MX65" s="77"/>
      <c r="MY65" s="77"/>
      <c r="MZ65" s="77"/>
      <c r="NA65" s="77"/>
      <c r="NB65" s="77"/>
      <c r="NC65" s="77"/>
      <c r="ND65" s="77"/>
      <c r="NE65" s="77"/>
      <c r="NF65" s="77"/>
      <c r="NG65" s="77"/>
      <c r="NH65" s="77"/>
      <c r="NI65" s="77"/>
      <c r="NJ65" s="77"/>
      <c r="NK65" s="77"/>
      <c r="NL65" s="77"/>
      <c r="NM65" s="77"/>
      <c r="NN65" s="77"/>
      <c r="NO65" s="77"/>
      <c r="NP65" s="77"/>
      <c r="NQ65" s="77"/>
      <c r="NR65" s="77"/>
    </row>
    <row r="66" spans="1:382">
      <c r="A66" s="32">
        <f>IF(ラインリスト!A58="","",ラインリスト!A58)</f>
        <v>56</v>
      </c>
      <c r="B66" s="32" t="str">
        <f>IF(ラインリスト!B58="","",ラインリスト!B58)</f>
        <v>テスト56</v>
      </c>
      <c r="C66" s="32">
        <f>IF(ラインリスト!C58="","",ラインリスト!C58)</f>
        <v>14</v>
      </c>
      <c r="D66" s="32" t="str">
        <f>IF(ラインリスト!E58="","",ラインリスト!E58)</f>
        <v>女</v>
      </c>
      <c r="E66" s="32" t="str">
        <f>IF(ラインリスト!F58="","",ラインリスト!F58)</f>
        <v>中学生</v>
      </c>
      <c r="F66" s="29" t="str">
        <f>IF(ラインリスト!G58="","",ラインリスト!G58)</f>
        <v>生徒</v>
      </c>
      <c r="G66" s="32" t="str">
        <f>IF(ラインリスト!H58="","",ラインリスト!H58)</f>
        <v>B中学校</v>
      </c>
      <c r="H66" s="33" t="str">
        <f>IF(ラインリスト!I58="","",ラインリスト!I58)</f>
        <v/>
      </c>
      <c r="I66" s="33">
        <f>IF(ラインリスト!J58="","",ラインリスト!J58)</f>
        <v>44174</v>
      </c>
      <c r="J66" s="33">
        <f>IF(ラインリスト!K58="","",ラインリスト!K58)</f>
        <v>44183</v>
      </c>
      <c r="K66" s="31">
        <f>IF(ラインリスト!L58="",J66,ラインリスト!L58)</f>
        <v>44183</v>
      </c>
      <c r="L66" s="76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  <c r="JG66" s="77"/>
      <c r="JH66" s="77"/>
      <c r="JI66" s="77"/>
      <c r="JJ66" s="77"/>
      <c r="JK66" s="77"/>
      <c r="JL66" s="77"/>
      <c r="JM66" s="77"/>
      <c r="JN66" s="7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  <c r="KZ66" s="77"/>
      <c r="LA66" s="77"/>
      <c r="LB66" s="77"/>
      <c r="LC66" s="77"/>
      <c r="LD66" s="77"/>
      <c r="LE66" s="77"/>
      <c r="LF66" s="77"/>
      <c r="LG66" s="77"/>
      <c r="LH66" s="77"/>
      <c r="LI66" s="77"/>
      <c r="LJ66" s="77"/>
      <c r="LK66" s="77"/>
      <c r="LL66" s="77"/>
      <c r="LM66" s="77"/>
      <c r="LN66" s="77"/>
      <c r="LO66" s="77"/>
      <c r="LP66" s="77"/>
      <c r="LQ66" s="77"/>
      <c r="LR66" s="77"/>
      <c r="LS66" s="77"/>
      <c r="LT66" s="77"/>
      <c r="LU66" s="77"/>
      <c r="LV66" s="77"/>
      <c r="LW66" s="77"/>
      <c r="LX66" s="77"/>
      <c r="LY66" s="77"/>
      <c r="LZ66" s="77"/>
      <c r="MA66" s="77"/>
      <c r="MB66" s="77"/>
      <c r="MC66" s="77"/>
      <c r="MD66" s="77"/>
      <c r="ME66" s="77"/>
      <c r="MF66" s="77"/>
      <c r="MG66" s="77"/>
      <c r="MH66" s="77"/>
      <c r="MI66" s="77"/>
      <c r="MJ66" s="77"/>
      <c r="MK66" s="77"/>
      <c r="ML66" s="77"/>
      <c r="MM66" s="77"/>
      <c r="MN66" s="77"/>
      <c r="MO66" s="77"/>
      <c r="MP66" s="77"/>
      <c r="MQ66" s="77"/>
      <c r="MR66" s="77"/>
      <c r="MS66" s="77"/>
      <c r="MT66" s="77"/>
      <c r="MU66" s="77"/>
      <c r="MV66" s="77"/>
      <c r="MW66" s="77"/>
      <c r="MX66" s="77"/>
      <c r="MY66" s="77"/>
      <c r="MZ66" s="77"/>
      <c r="NA66" s="77"/>
      <c r="NB66" s="77"/>
      <c r="NC66" s="77"/>
      <c r="ND66" s="77"/>
      <c r="NE66" s="77"/>
      <c r="NF66" s="77"/>
      <c r="NG66" s="77"/>
      <c r="NH66" s="77"/>
      <c r="NI66" s="77"/>
      <c r="NJ66" s="77"/>
      <c r="NK66" s="77"/>
      <c r="NL66" s="77"/>
      <c r="NM66" s="77"/>
      <c r="NN66" s="77"/>
      <c r="NO66" s="77"/>
      <c r="NP66" s="77"/>
      <c r="NQ66" s="77"/>
      <c r="NR66" s="77"/>
    </row>
    <row r="67" spans="1:382">
      <c r="A67" s="32">
        <f>IF(ラインリスト!A59="","",ラインリスト!A59)</f>
        <v>57</v>
      </c>
      <c r="B67" s="32" t="str">
        <f>IF(ラインリスト!B59="","",ラインリスト!B59)</f>
        <v>テスト57</v>
      </c>
      <c r="C67" s="32">
        <f>IF(ラインリスト!C59="","",ラインリスト!C59)</f>
        <v>58</v>
      </c>
      <c r="D67" s="32" t="str">
        <f>IF(ラインリスト!E59="","",ラインリスト!E59)</f>
        <v>女</v>
      </c>
      <c r="E67" s="32" t="str">
        <f>IF(ラインリスト!F59="","",ラインリスト!F59)</f>
        <v>調理員</v>
      </c>
      <c r="F67" s="29" t="str">
        <f>IF(ラインリスト!G59="","",ラインリスト!G59)</f>
        <v>職員</v>
      </c>
      <c r="G67" s="32" t="str">
        <f>IF(ラインリスト!H59="","",ラインリスト!H59)</f>
        <v>Bケアハウス</v>
      </c>
      <c r="H67" s="33" t="str">
        <f>IF(ラインリスト!I59="","",ラインリスト!I59)</f>
        <v/>
      </c>
      <c r="I67" s="33" t="str">
        <f>IF(ラインリスト!J59="","",ラインリスト!J59)</f>
        <v>無症状</v>
      </c>
      <c r="J67" s="33">
        <f>IF(ラインリスト!K59="","",ラインリスト!K59)</f>
        <v>44184</v>
      </c>
      <c r="K67" s="31">
        <f>IF(ラインリスト!L59="",J67,ラインリスト!L59)</f>
        <v>44184</v>
      </c>
      <c r="L67" s="76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  <c r="JG67" s="77"/>
      <c r="JH67" s="77"/>
      <c r="JI67" s="77"/>
      <c r="JJ67" s="77"/>
      <c r="JK67" s="77"/>
      <c r="JL67" s="77"/>
      <c r="JM67" s="77"/>
      <c r="JN67" s="77"/>
      <c r="JO67" s="77"/>
      <c r="JP67" s="77"/>
      <c r="JQ67" s="77"/>
      <c r="JR67" s="77"/>
      <c r="JS67" s="77"/>
      <c r="JT67" s="77"/>
      <c r="JU67" s="77"/>
      <c r="JV67" s="77"/>
      <c r="JW67" s="77"/>
      <c r="JX67" s="77"/>
      <c r="JY67" s="77"/>
      <c r="JZ67" s="77"/>
      <c r="KA67" s="77"/>
      <c r="KB67" s="77"/>
      <c r="KC67" s="77"/>
      <c r="KD67" s="77"/>
      <c r="KE67" s="77"/>
      <c r="KF67" s="77"/>
      <c r="KG67" s="77"/>
      <c r="KH67" s="77"/>
      <c r="KI67" s="77"/>
      <c r="KJ67" s="77"/>
      <c r="KK67" s="77"/>
      <c r="KL67" s="77"/>
      <c r="KM67" s="77"/>
      <c r="KN67" s="77"/>
      <c r="KO67" s="77"/>
      <c r="KP67" s="77"/>
      <c r="KQ67" s="77"/>
      <c r="KR67" s="77"/>
      <c r="KS67" s="77"/>
      <c r="KT67" s="77"/>
      <c r="KU67" s="77"/>
      <c r="KV67" s="77"/>
      <c r="KW67" s="77"/>
      <c r="KX67" s="77"/>
      <c r="KY67" s="77"/>
      <c r="KZ67" s="77"/>
      <c r="LA67" s="77"/>
      <c r="LB67" s="77"/>
      <c r="LC67" s="77"/>
      <c r="LD67" s="77"/>
      <c r="LE67" s="77"/>
      <c r="LF67" s="77"/>
      <c r="LG67" s="77"/>
      <c r="LH67" s="77"/>
      <c r="LI67" s="77"/>
      <c r="LJ67" s="77"/>
      <c r="LK67" s="77"/>
      <c r="LL67" s="77"/>
      <c r="LM67" s="77"/>
      <c r="LN67" s="77"/>
      <c r="LO67" s="77"/>
      <c r="LP67" s="77"/>
      <c r="LQ67" s="77"/>
      <c r="LR67" s="77"/>
      <c r="LS67" s="77"/>
      <c r="LT67" s="77"/>
      <c r="LU67" s="77"/>
      <c r="LV67" s="77"/>
      <c r="LW67" s="77"/>
      <c r="LX67" s="77"/>
      <c r="LY67" s="77"/>
      <c r="LZ67" s="77"/>
      <c r="MA67" s="77"/>
      <c r="MB67" s="77"/>
      <c r="MC67" s="77"/>
      <c r="MD67" s="77"/>
      <c r="ME67" s="77"/>
      <c r="MF67" s="77"/>
      <c r="MG67" s="77"/>
      <c r="MH67" s="77"/>
      <c r="MI67" s="77"/>
      <c r="MJ67" s="77"/>
      <c r="MK67" s="77"/>
      <c r="ML67" s="77"/>
      <c r="MM67" s="77"/>
      <c r="MN67" s="77"/>
      <c r="MO67" s="77"/>
      <c r="MP67" s="77"/>
      <c r="MQ67" s="77"/>
      <c r="MR67" s="77"/>
      <c r="MS67" s="77"/>
      <c r="MT67" s="77"/>
      <c r="MU67" s="77"/>
      <c r="MV67" s="77"/>
      <c r="MW67" s="77"/>
      <c r="MX67" s="77"/>
      <c r="MY67" s="77"/>
      <c r="MZ67" s="77"/>
      <c r="NA67" s="77"/>
      <c r="NB67" s="77"/>
      <c r="NC67" s="77"/>
      <c r="ND67" s="77"/>
      <c r="NE67" s="77"/>
      <c r="NF67" s="77"/>
      <c r="NG67" s="77"/>
      <c r="NH67" s="77"/>
      <c r="NI67" s="77"/>
      <c r="NJ67" s="77"/>
      <c r="NK67" s="77"/>
      <c r="NL67" s="77"/>
      <c r="NM67" s="77"/>
      <c r="NN67" s="77"/>
      <c r="NO67" s="77"/>
      <c r="NP67" s="77"/>
      <c r="NQ67" s="77"/>
      <c r="NR67" s="77"/>
    </row>
    <row r="68" spans="1:382">
      <c r="A68" s="32">
        <f>IF(ラインリスト!A60="","",ラインリスト!A60)</f>
        <v>58</v>
      </c>
      <c r="B68" s="32" t="str">
        <f>IF(ラインリスト!B60="","",ラインリスト!B60)</f>
        <v>テスト58</v>
      </c>
      <c r="C68" s="32">
        <f>IF(ラインリスト!C60="","",ラインリスト!C60)</f>
        <v>51</v>
      </c>
      <c r="D68" s="32" t="str">
        <f>IF(ラインリスト!E60="","",ラインリスト!E60)</f>
        <v>女</v>
      </c>
      <c r="E68" s="32" t="str">
        <f>IF(ラインリスト!F60="","",ラインリスト!F60)</f>
        <v>無職</v>
      </c>
      <c r="F68" s="29" t="str">
        <f>IF(ラインリスト!G60="","",ラインリスト!G60)</f>
        <v/>
      </c>
      <c r="G68" s="32" t="str">
        <f>IF(ラインリスト!H60="","",ラインリスト!H60)</f>
        <v/>
      </c>
      <c r="H68" s="33" t="str">
        <f>IF(ラインリスト!I60="","",ラインリスト!I60)</f>
        <v/>
      </c>
      <c r="I68" s="33">
        <f>IF(ラインリスト!J60="","",ラインリスト!J60)</f>
        <v>44175</v>
      </c>
      <c r="J68" s="33">
        <f>IF(ラインリスト!K60="","",ラインリスト!K60)</f>
        <v>44184</v>
      </c>
      <c r="K68" s="31">
        <f>IF(ラインリスト!L60="",J68,ラインリスト!L60)</f>
        <v>44184</v>
      </c>
      <c r="L68" s="76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  <c r="JG68" s="77"/>
      <c r="JH68" s="77"/>
      <c r="JI68" s="77"/>
      <c r="JJ68" s="77"/>
      <c r="JK68" s="77"/>
      <c r="JL68" s="77"/>
      <c r="JM68" s="77"/>
      <c r="JN68" s="77"/>
      <c r="JO68" s="77"/>
      <c r="JP68" s="77"/>
      <c r="JQ68" s="77"/>
      <c r="JR68" s="77"/>
      <c r="JS68" s="77"/>
      <c r="JT68" s="77"/>
      <c r="JU68" s="77"/>
      <c r="JV68" s="77"/>
      <c r="JW68" s="77"/>
      <c r="JX68" s="77"/>
      <c r="JY68" s="77"/>
      <c r="JZ68" s="77"/>
      <c r="KA68" s="77"/>
      <c r="KB68" s="77"/>
      <c r="KC68" s="77"/>
      <c r="KD68" s="77"/>
      <c r="KE68" s="77"/>
      <c r="KF68" s="77"/>
      <c r="KG68" s="77"/>
      <c r="KH68" s="77"/>
      <c r="KI68" s="77"/>
      <c r="KJ68" s="77"/>
      <c r="KK68" s="77"/>
      <c r="KL68" s="77"/>
      <c r="KM68" s="77"/>
      <c r="KN68" s="77"/>
      <c r="KO68" s="77"/>
      <c r="KP68" s="77"/>
      <c r="KQ68" s="77"/>
      <c r="KR68" s="77"/>
      <c r="KS68" s="77"/>
      <c r="KT68" s="77"/>
      <c r="KU68" s="77"/>
      <c r="KV68" s="77"/>
      <c r="KW68" s="77"/>
      <c r="KX68" s="77"/>
      <c r="KY68" s="77"/>
      <c r="KZ68" s="77"/>
      <c r="LA68" s="77"/>
      <c r="LB68" s="77"/>
      <c r="LC68" s="77"/>
      <c r="LD68" s="77"/>
      <c r="LE68" s="77"/>
      <c r="LF68" s="77"/>
      <c r="LG68" s="77"/>
      <c r="LH68" s="77"/>
      <c r="LI68" s="77"/>
      <c r="LJ68" s="77"/>
      <c r="LK68" s="77"/>
      <c r="LL68" s="77"/>
      <c r="LM68" s="77"/>
      <c r="LN68" s="77"/>
      <c r="LO68" s="77"/>
      <c r="LP68" s="77"/>
      <c r="LQ68" s="77"/>
      <c r="LR68" s="77"/>
      <c r="LS68" s="77"/>
      <c r="LT68" s="77"/>
      <c r="LU68" s="77"/>
      <c r="LV68" s="77"/>
      <c r="LW68" s="77"/>
      <c r="LX68" s="77"/>
      <c r="LY68" s="77"/>
      <c r="LZ68" s="77"/>
      <c r="MA68" s="77"/>
      <c r="MB68" s="77"/>
      <c r="MC68" s="77"/>
      <c r="MD68" s="77"/>
      <c r="ME68" s="77"/>
      <c r="MF68" s="77"/>
      <c r="MG68" s="77"/>
      <c r="MH68" s="77"/>
      <c r="MI68" s="77"/>
      <c r="MJ68" s="77"/>
      <c r="MK68" s="77"/>
      <c r="ML68" s="77"/>
      <c r="MM68" s="77"/>
      <c r="MN68" s="77"/>
      <c r="MO68" s="77"/>
      <c r="MP68" s="77"/>
      <c r="MQ68" s="77"/>
      <c r="MR68" s="77"/>
      <c r="MS68" s="77"/>
      <c r="MT68" s="77"/>
      <c r="MU68" s="77"/>
      <c r="MV68" s="77"/>
      <c r="MW68" s="77"/>
      <c r="MX68" s="77"/>
      <c r="MY68" s="77"/>
      <c r="MZ68" s="77"/>
      <c r="NA68" s="77"/>
      <c r="NB68" s="77"/>
      <c r="NC68" s="77"/>
      <c r="ND68" s="77"/>
      <c r="NE68" s="77"/>
      <c r="NF68" s="77"/>
      <c r="NG68" s="77"/>
      <c r="NH68" s="77"/>
      <c r="NI68" s="77"/>
      <c r="NJ68" s="77"/>
      <c r="NK68" s="77"/>
      <c r="NL68" s="77"/>
      <c r="NM68" s="77"/>
      <c r="NN68" s="77"/>
      <c r="NO68" s="77"/>
      <c r="NP68" s="77"/>
      <c r="NQ68" s="77"/>
      <c r="NR68" s="77"/>
    </row>
    <row r="69" spans="1:382">
      <c r="A69" s="32">
        <f>IF(ラインリスト!A61="","",ラインリスト!A61)</f>
        <v>59</v>
      </c>
      <c r="B69" s="32" t="str">
        <f>IF(ラインリスト!B61="","",ラインリスト!B61)</f>
        <v>テスト59</v>
      </c>
      <c r="C69" s="32">
        <f>IF(ラインリスト!C61="","",ラインリスト!C61)</f>
        <v>14</v>
      </c>
      <c r="D69" s="32" t="str">
        <f>IF(ラインリスト!E61="","",ラインリスト!E61)</f>
        <v>男</v>
      </c>
      <c r="E69" s="32" t="str">
        <f>IF(ラインリスト!F61="","",ラインリスト!F61)</f>
        <v>中学生</v>
      </c>
      <c r="F69" s="29" t="str">
        <f>IF(ラインリスト!G61="","",ラインリスト!G61)</f>
        <v>生徒</v>
      </c>
      <c r="G69" s="32" t="str">
        <f>IF(ラインリスト!H61="","",ラインリスト!H61)</f>
        <v>B中学校</v>
      </c>
      <c r="H69" s="33" t="str">
        <f>IF(ラインリスト!I61="","",ラインリスト!I61)</f>
        <v/>
      </c>
      <c r="I69" s="33">
        <f>IF(ラインリスト!J61="","",ラインリスト!J61)</f>
        <v>44171</v>
      </c>
      <c r="J69" s="33">
        <f>IF(ラインリスト!K61="","",ラインリスト!K61)</f>
        <v>44184</v>
      </c>
      <c r="K69" s="31">
        <f>IF(ラインリスト!L61="",J69,ラインリスト!L61)</f>
        <v>44184</v>
      </c>
      <c r="L69" s="76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  <c r="JC69" s="77"/>
      <c r="JD69" s="77"/>
      <c r="JE69" s="77"/>
      <c r="JF69" s="77"/>
      <c r="JG69" s="77"/>
      <c r="JH69" s="77"/>
      <c r="JI69" s="77"/>
      <c r="JJ69" s="77"/>
      <c r="JK69" s="77"/>
      <c r="JL69" s="77"/>
      <c r="JM69" s="77"/>
      <c r="JN69" s="77"/>
      <c r="JO69" s="77"/>
      <c r="JP69" s="77"/>
      <c r="JQ69" s="77"/>
      <c r="JR69" s="77"/>
      <c r="JS69" s="77"/>
      <c r="JT69" s="77"/>
      <c r="JU69" s="77"/>
      <c r="JV69" s="77"/>
      <c r="JW69" s="77"/>
      <c r="JX69" s="77"/>
      <c r="JY69" s="77"/>
      <c r="JZ69" s="77"/>
      <c r="KA69" s="77"/>
      <c r="KB69" s="77"/>
      <c r="KC69" s="77"/>
      <c r="KD69" s="77"/>
      <c r="KE69" s="77"/>
      <c r="KF69" s="77"/>
      <c r="KG69" s="77"/>
      <c r="KH69" s="77"/>
      <c r="KI69" s="77"/>
      <c r="KJ69" s="77"/>
      <c r="KK69" s="77"/>
      <c r="KL69" s="77"/>
      <c r="KM69" s="77"/>
      <c r="KN69" s="77"/>
      <c r="KO69" s="77"/>
      <c r="KP69" s="77"/>
      <c r="KQ69" s="77"/>
      <c r="KR69" s="77"/>
      <c r="KS69" s="77"/>
      <c r="KT69" s="77"/>
      <c r="KU69" s="77"/>
      <c r="KV69" s="77"/>
      <c r="KW69" s="77"/>
      <c r="KX69" s="77"/>
      <c r="KY69" s="77"/>
      <c r="KZ69" s="77"/>
      <c r="LA69" s="77"/>
      <c r="LB69" s="77"/>
      <c r="LC69" s="77"/>
      <c r="LD69" s="77"/>
      <c r="LE69" s="77"/>
      <c r="LF69" s="77"/>
      <c r="LG69" s="77"/>
      <c r="LH69" s="77"/>
      <c r="LI69" s="77"/>
      <c r="LJ69" s="77"/>
      <c r="LK69" s="77"/>
      <c r="LL69" s="77"/>
      <c r="LM69" s="77"/>
      <c r="LN69" s="77"/>
      <c r="LO69" s="77"/>
      <c r="LP69" s="77"/>
      <c r="LQ69" s="77"/>
      <c r="LR69" s="77"/>
      <c r="LS69" s="77"/>
      <c r="LT69" s="77"/>
      <c r="LU69" s="77"/>
      <c r="LV69" s="77"/>
      <c r="LW69" s="77"/>
      <c r="LX69" s="77"/>
      <c r="LY69" s="77"/>
      <c r="LZ69" s="77"/>
      <c r="MA69" s="77"/>
      <c r="MB69" s="77"/>
      <c r="MC69" s="77"/>
      <c r="MD69" s="77"/>
      <c r="ME69" s="77"/>
      <c r="MF69" s="77"/>
      <c r="MG69" s="77"/>
      <c r="MH69" s="77"/>
      <c r="MI69" s="77"/>
      <c r="MJ69" s="77"/>
      <c r="MK69" s="77"/>
      <c r="ML69" s="77"/>
      <c r="MM69" s="77"/>
      <c r="MN69" s="77"/>
      <c r="MO69" s="77"/>
      <c r="MP69" s="77"/>
      <c r="MQ69" s="77"/>
      <c r="MR69" s="77"/>
      <c r="MS69" s="77"/>
      <c r="MT69" s="77"/>
      <c r="MU69" s="77"/>
      <c r="MV69" s="77"/>
      <c r="MW69" s="77"/>
      <c r="MX69" s="77"/>
      <c r="MY69" s="77"/>
      <c r="MZ69" s="77"/>
      <c r="NA69" s="77"/>
      <c r="NB69" s="77"/>
      <c r="NC69" s="77"/>
      <c r="ND69" s="77"/>
      <c r="NE69" s="77"/>
      <c r="NF69" s="77"/>
      <c r="NG69" s="77"/>
      <c r="NH69" s="77"/>
      <c r="NI69" s="77"/>
      <c r="NJ69" s="77"/>
      <c r="NK69" s="77"/>
      <c r="NL69" s="77"/>
      <c r="NM69" s="77"/>
      <c r="NN69" s="77"/>
      <c r="NO69" s="77"/>
      <c r="NP69" s="77"/>
      <c r="NQ69" s="77"/>
      <c r="NR69" s="77"/>
    </row>
    <row r="70" spans="1:382">
      <c r="A70" s="32">
        <f>IF(ラインリスト!A62="","",ラインリスト!A62)</f>
        <v>60</v>
      </c>
      <c r="B70" s="32" t="str">
        <f>IF(ラインリスト!B62="","",ラインリスト!B62)</f>
        <v>テスト60</v>
      </c>
      <c r="C70" s="32">
        <f>IF(ラインリスト!C62="","",ラインリスト!C62)</f>
        <v>33</v>
      </c>
      <c r="D70" s="32" t="str">
        <f>IF(ラインリスト!E62="","",ラインリスト!E62)</f>
        <v>女</v>
      </c>
      <c r="E70" s="32" t="str">
        <f>IF(ラインリスト!F62="","",ラインリスト!F62)</f>
        <v>医療事務</v>
      </c>
      <c r="F70" s="29" t="str">
        <f>IF(ラインリスト!G62="","",ラインリスト!G62)</f>
        <v>職員</v>
      </c>
      <c r="G70" s="32" t="str">
        <f>IF(ラインリスト!H62="","",ラインリスト!H62)</f>
        <v>K病院</v>
      </c>
      <c r="H70" s="33" t="str">
        <f>IF(ラインリスト!I62="","",ラインリスト!I62)</f>
        <v/>
      </c>
      <c r="I70" s="33" t="str">
        <f>IF(ラインリスト!J62="","",ラインリスト!J62)</f>
        <v>無症状</v>
      </c>
      <c r="J70" s="33">
        <f>IF(ラインリスト!K62="","",ラインリスト!K62)</f>
        <v>44185</v>
      </c>
      <c r="K70" s="31">
        <f>IF(ラインリスト!L62="",J70,ラインリスト!L62)</f>
        <v>44185</v>
      </c>
      <c r="L70" s="76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</row>
    <row r="71" spans="1:382">
      <c r="A71" s="32">
        <f>IF(ラインリスト!A63="","",ラインリスト!A63)</f>
        <v>61</v>
      </c>
      <c r="B71" s="32" t="str">
        <f>IF(ラインリスト!B63="","",ラインリスト!B63)</f>
        <v>テスト61</v>
      </c>
      <c r="C71" s="32">
        <f>IF(ラインリスト!C63="","",ラインリスト!C63)</f>
        <v>14</v>
      </c>
      <c r="D71" s="32" t="str">
        <f>IF(ラインリスト!E63="","",ラインリスト!E63)</f>
        <v>男</v>
      </c>
      <c r="E71" s="32" t="str">
        <f>IF(ラインリスト!F63="","",ラインリスト!F63)</f>
        <v>中学生</v>
      </c>
      <c r="F71" s="29" t="str">
        <f>IF(ラインリスト!G63="","",ラインリスト!G63)</f>
        <v>生徒</v>
      </c>
      <c r="G71" s="32" t="str">
        <f>IF(ラインリスト!H63="","",ラインリスト!H63)</f>
        <v>C中学校</v>
      </c>
      <c r="H71" s="33" t="str">
        <f>IF(ラインリスト!I63="","",ラインリスト!I63)</f>
        <v/>
      </c>
      <c r="I71" s="33" t="str">
        <f>IF(ラインリスト!J63="","",ラインリスト!J63)</f>
        <v>無症状</v>
      </c>
      <c r="J71" s="33">
        <f>IF(ラインリスト!K63="","",ラインリスト!K63)</f>
        <v>44185</v>
      </c>
      <c r="K71" s="31">
        <f>IF(ラインリスト!L63="",J71,ラインリスト!L63)</f>
        <v>44185</v>
      </c>
      <c r="L71" s="76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  <c r="JF71" s="77"/>
      <c r="JG71" s="77"/>
      <c r="JH71" s="77"/>
      <c r="JI71" s="77"/>
      <c r="JJ71" s="77"/>
      <c r="JK71" s="77"/>
      <c r="JL71" s="77"/>
      <c r="JM71" s="77"/>
      <c r="JN71" s="77"/>
      <c r="JO71" s="77"/>
      <c r="JP71" s="77"/>
      <c r="JQ71" s="77"/>
      <c r="JR71" s="77"/>
      <c r="JS71" s="77"/>
      <c r="JT71" s="77"/>
      <c r="JU71" s="77"/>
      <c r="JV71" s="77"/>
      <c r="JW71" s="77"/>
      <c r="JX71" s="77"/>
      <c r="JY71" s="77"/>
      <c r="JZ71" s="77"/>
      <c r="KA71" s="77"/>
      <c r="KB71" s="77"/>
      <c r="KC71" s="77"/>
      <c r="KD71" s="77"/>
      <c r="KE71" s="77"/>
      <c r="KF71" s="77"/>
      <c r="KG71" s="77"/>
      <c r="KH71" s="77"/>
      <c r="KI71" s="77"/>
      <c r="KJ71" s="77"/>
      <c r="KK71" s="77"/>
      <c r="KL71" s="77"/>
      <c r="KM71" s="77"/>
      <c r="KN71" s="77"/>
      <c r="KO71" s="77"/>
      <c r="KP71" s="77"/>
      <c r="KQ71" s="77"/>
      <c r="KR71" s="77"/>
      <c r="KS71" s="77"/>
      <c r="KT71" s="77"/>
      <c r="KU71" s="77"/>
      <c r="KV71" s="77"/>
      <c r="KW71" s="77"/>
      <c r="KX71" s="77"/>
      <c r="KY71" s="77"/>
      <c r="KZ71" s="77"/>
      <c r="LA71" s="77"/>
      <c r="LB71" s="77"/>
      <c r="LC71" s="77"/>
      <c r="LD71" s="77"/>
      <c r="LE71" s="77"/>
      <c r="LF71" s="77"/>
      <c r="LG71" s="77"/>
      <c r="LH71" s="77"/>
      <c r="LI71" s="77"/>
      <c r="LJ71" s="77"/>
      <c r="LK71" s="77"/>
      <c r="LL71" s="77"/>
      <c r="LM71" s="77"/>
      <c r="LN71" s="77"/>
      <c r="LO71" s="77"/>
      <c r="LP71" s="77"/>
      <c r="LQ71" s="77"/>
      <c r="LR71" s="77"/>
      <c r="LS71" s="77"/>
      <c r="LT71" s="77"/>
      <c r="LU71" s="77"/>
      <c r="LV71" s="77"/>
      <c r="LW71" s="77"/>
      <c r="LX71" s="77"/>
      <c r="LY71" s="77"/>
      <c r="LZ71" s="77"/>
      <c r="MA71" s="77"/>
      <c r="MB71" s="77"/>
      <c r="MC71" s="77"/>
      <c r="MD71" s="77"/>
      <c r="ME71" s="77"/>
      <c r="MF71" s="77"/>
      <c r="MG71" s="77"/>
      <c r="MH71" s="77"/>
      <c r="MI71" s="77"/>
      <c r="MJ71" s="77"/>
      <c r="MK71" s="77"/>
      <c r="ML71" s="77"/>
      <c r="MM71" s="77"/>
      <c r="MN71" s="77"/>
      <c r="MO71" s="77"/>
      <c r="MP71" s="77"/>
      <c r="MQ71" s="77"/>
      <c r="MR71" s="77"/>
      <c r="MS71" s="77"/>
      <c r="MT71" s="77"/>
      <c r="MU71" s="77"/>
      <c r="MV71" s="77"/>
      <c r="MW71" s="77"/>
      <c r="MX71" s="77"/>
      <c r="MY71" s="77"/>
      <c r="MZ71" s="77"/>
      <c r="NA71" s="77"/>
      <c r="NB71" s="77"/>
      <c r="NC71" s="77"/>
      <c r="ND71" s="77"/>
      <c r="NE71" s="77"/>
      <c r="NF71" s="77"/>
      <c r="NG71" s="77"/>
      <c r="NH71" s="77"/>
      <c r="NI71" s="77"/>
      <c r="NJ71" s="77"/>
      <c r="NK71" s="77"/>
      <c r="NL71" s="77"/>
      <c r="NM71" s="77"/>
      <c r="NN71" s="77"/>
      <c r="NO71" s="77"/>
      <c r="NP71" s="77"/>
      <c r="NQ71" s="77"/>
      <c r="NR71" s="77"/>
    </row>
    <row r="72" spans="1:382">
      <c r="A72" s="32">
        <f>IF(ラインリスト!A64="","",ラインリスト!A64)</f>
        <v>62</v>
      </c>
      <c r="B72" s="32" t="str">
        <f>IF(ラインリスト!B64="","",ラインリスト!B64)</f>
        <v>テスト62</v>
      </c>
      <c r="C72" s="32">
        <f>IF(ラインリスト!C64="","",ラインリスト!C64)</f>
        <v>9</v>
      </c>
      <c r="D72" s="32" t="str">
        <f>IF(ラインリスト!E64="","",ラインリスト!E64)</f>
        <v>男</v>
      </c>
      <c r="E72" s="32" t="str">
        <f>IF(ラインリスト!F64="","",ラインリスト!F64)</f>
        <v>小学生</v>
      </c>
      <c r="F72" s="29" t="str">
        <f>IF(ラインリスト!G64="","",ラインリスト!G64)</f>
        <v>生徒</v>
      </c>
      <c r="G72" s="32" t="str">
        <f>IF(ラインリスト!H64="","",ラインリスト!H64)</f>
        <v>C小学校</v>
      </c>
      <c r="H72" s="33" t="str">
        <f>IF(ラインリスト!I64="","",ラインリスト!I64)</f>
        <v/>
      </c>
      <c r="I72" s="33" t="str">
        <f>IF(ラインリスト!J64="","",ラインリスト!J64)</f>
        <v>無症状</v>
      </c>
      <c r="J72" s="33">
        <f>IF(ラインリスト!K64="","",ラインリスト!K64)</f>
        <v>44185</v>
      </c>
      <c r="K72" s="31">
        <f>IF(ラインリスト!L64="",J72,ラインリスト!L64)</f>
        <v>44185</v>
      </c>
      <c r="L72" s="76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  <c r="JF72" s="77"/>
      <c r="JG72" s="77"/>
      <c r="JH72" s="77"/>
      <c r="JI72" s="77"/>
      <c r="JJ72" s="77"/>
      <c r="JK72" s="77"/>
      <c r="JL72" s="77"/>
      <c r="JM72" s="77"/>
      <c r="JN72" s="77"/>
      <c r="JO72" s="77"/>
      <c r="JP72" s="77"/>
      <c r="JQ72" s="77"/>
      <c r="JR72" s="77"/>
      <c r="JS72" s="77"/>
      <c r="JT72" s="77"/>
      <c r="JU72" s="77"/>
      <c r="JV72" s="77"/>
      <c r="JW72" s="77"/>
      <c r="JX72" s="77"/>
      <c r="JY72" s="77"/>
      <c r="JZ72" s="77"/>
      <c r="KA72" s="77"/>
      <c r="KB72" s="77"/>
      <c r="KC72" s="77"/>
      <c r="KD72" s="77"/>
      <c r="KE72" s="77"/>
      <c r="KF72" s="77"/>
      <c r="KG72" s="77"/>
      <c r="KH72" s="77"/>
      <c r="KI72" s="77"/>
      <c r="KJ72" s="77"/>
      <c r="KK72" s="77"/>
      <c r="KL72" s="77"/>
      <c r="KM72" s="77"/>
      <c r="KN72" s="77"/>
      <c r="KO72" s="77"/>
      <c r="KP72" s="77"/>
      <c r="KQ72" s="77"/>
      <c r="KR72" s="77"/>
      <c r="KS72" s="77"/>
      <c r="KT72" s="77"/>
      <c r="KU72" s="77"/>
      <c r="KV72" s="77"/>
      <c r="KW72" s="77"/>
      <c r="KX72" s="77"/>
      <c r="KY72" s="77"/>
      <c r="KZ72" s="77"/>
      <c r="LA72" s="77"/>
      <c r="LB72" s="77"/>
      <c r="LC72" s="77"/>
      <c r="LD72" s="77"/>
      <c r="LE72" s="77"/>
      <c r="LF72" s="77"/>
      <c r="LG72" s="77"/>
      <c r="LH72" s="77"/>
      <c r="LI72" s="77"/>
      <c r="LJ72" s="77"/>
      <c r="LK72" s="77"/>
      <c r="LL72" s="77"/>
      <c r="LM72" s="77"/>
      <c r="LN72" s="77"/>
      <c r="LO72" s="77"/>
      <c r="LP72" s="77"/>
      <c r="LQ72" s="77"/>
      <c r="LR72" s="77"/>
      <c r="LS72" s="77"/>
      <c r="LT72" s="77"/>
      <c r="LU72" s="77"/>
      <c r="LV72" s="77"/>
      <c r="LW72" s="77"/>
      <c r="LX72" s="77"/>
      <c r="LY72" s="77"/>
      <c r="LZ72" s="77"/>
      <c r="MA72" s="77"/>
      <c r="MB72" s="77"/>
      <c r="MC72" s="77"/>
      <c r="MD72" s="77"/>
      <c r="ME72" s="77"/>
      <c r="MF72" s="77"/>
      <c r="MG72" s="77"/>
      <c r="MH72" s="77"/>
      <c r="MI72" s="77"/>
      <c r="MJ72" s="77"/>
      <c r="MK72" s="77"/>
      <c r="ML72" s="77"/>
      <c r="MM72" s="77"/>
      <c r="MN72" s="77"/>
      <c r="MO72" s="77"/>
      <c r="MP72" s="77"/>
      <c r="MQ72" s="77"/>
      <c r="MR72" s="77"/>
      <c r="MS72" s="77"/>
      <c r="MT72" s="77"/>
      <c r="MU72" s="77"/>
      <c r="MV72" s="77"/>
      <c r="MW72" s="77"/>
      <c r="MX72" s="77"/>
      <c r="MY72" s="77"/>
      <c r="MZ72" s="77"/>
      <c r="NA72" s="77"/>
      <c r="NB72" s="77"/>
      <c r="NC72" s="77"/>
      <c r="ND72" s="77"/>
      <c r="NE72" s="77"/>
      <c r="NF72" s="77"/>
      <c r="NG72" s="77"/>
      <c r="NH72" s="77"/>
      <c r="NI72" s="77"/>
      <c r="NJ72" s="77"/>
      <c r="NK72" s="77"/>
      <c r="NL72" s="77"/>
      <c r="NM72" s="77"/>
      <c r="NN72" s="77"/>
      <c r="NO72" s="77"/>
      <c r="NP72" s="77"/>
      <c r="NQ72" s="77"/>
      <c r="NR72" s="77"/>
    </row>
    <row r="73" spans="1:382">
      <c r="A73" s="32">
        <f>IF(ラインリスト!A65="","",ラインリスト!A65)</f>
        <v>63</v>
      </c>
      <c r="B73" s="32" t="str">
        <f>IF(ラインリスト!B65="","",ラインリスト!B65)</f>
        <v>テスト63</v>
      </c>
      <c r="C73" s="32">
        <f>IF(ラインリスト!C65="","",ラインリスト!C65)</f>
        <v>12</v>
      </c>
      <c r="D73" s="32" t="str">
        <f>IF(ラインリスト!E65="","",ラインリスト!E65)</f>
        <v>男</v>
      </c>
      <c r="E73" s="32" t="str">
        <f>IF(ラインリスト!F65="","",ラインリスト!F65)</f>
        <v>小学生</v>
      </c>
      <c r="F73" s="29" t="str">
        <f>IF(ラインリスト!G65="","",ラインリスト!G65)</f>
        <v>生徒</v>
      </c>
      <c r="G73" s="32" t="str">
        <f>IF(ラインリスト!H65="","",ラインリスト!H65)</f>
        <v>D小学校</v>
      </c>
      <c r="H73" s="33" t="str">
        <f>IF(ラインリスト!I65="","",ラインリスト!I65)</f>
        <v/>
      </c>
      <c r="I73" s="33">
        <f>IF(ラインリスト!J65="","",ラインリスト!J65)</f>
        <v>44175</v>
      </c>
      <c r="J73" s="33">
        <f>IF(ラインリスト!K65="","",ラインリスト!K65)</f>
        <v>44185</v>
      </c>
      <c r="K73" s="31">
        <f>IF(ラインリスト!L65="",J73,ラインリスト!L65)</f>
        <v>44185</v>
      </c>
      <c r="L73" s="76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  <c r="JF73" s="77"/>
      <c r="JG73" s="77"/>
      <c r="JH73" s="77"/>
      <c r="JI73" s="77"/>
      <c r="JJ73" s="77"/>
      <c r="JK73" s="77"/>
      <c r="JL73" s="77"/>
      <c r="JM73" s="77"/>
      <c r="JN73" s="77"/>
      <c r="JO73" s="77"/>
      <c r="JP73" s="77"/>
      <c r="JQ73" s="77"/>
      <c r="JR73" s="77"/>
      <c r="JS73" s="77"/>
      <c r="JT73" s="77"/>
      <c r="JU73" s="77"/>
      <c r="JV73" s="77"/>
      <c r="JW73" s="77"/>
      <c r="JX73" s="77"/>
      <c r="JY73" s="77"/>
      <c r="JZ73" s="77"/>
      <c r="KA73" s="77"/>
      <c r="KB73" s="77"/>
      <c r="KC73" s="77"/>
      <c r="KD73" s="77"/>
      <c r="KE73" s="77"/>
      <c r="KF73" s="77"/>
      <c r="KG73" s="77"/>
      <c r="KH73" s="77"/>
      <c r="KI73" s="77"/>
      <c r="KJ73" s="77"/>
      <c r="KK73" s="77"/>
      <c r="KL73" s="77"/>
      <c r="KM73" s="77"/>
      <c r="KN73" s="77"/>
      <c r="KO73" s="77"/>
      <c r="KP73" s="77"/>
      <c r="KQ73" s="77"/>
      <c r="KR73" s="77"/>
      <c r="KS73" s="77"/>
      <c r="KT73" s="77"/>
      <c r="KU73" s="77"/>
      <c r="KV73" s="77"/>
      <c r="KW73" s="77"/>
      <c r="KX73" s="77"/>
      <c r="KY73" s="77"/>
      <c r="KZ73" s="77"/>
      <c r="LA73" s="77"/>
      <c r="LB73" s="77"/>
      <c r="LC73" s="77"/>
      <c r="LD73" s="77"/>
      <c r="LE73" s="77"/>
      <c r="LF73" s="77"/>
      <c r="LG73" s="77"/>
      <c r="LH73" s="77"/>
      <c r="LI73" s="77"/>
      <c r="LJ73" s="77"/>
      <c r="LK73" s="77"/>
      <c r="LL73" s="77"/>
      <c r="LM73" s="77"/>
      <c r="LN73" s="77"/>
      <c r="LO73" s="77"/>
      <c r="LP73" s="77"/>
      <c r="LQ73" s="77"/>
      <c r="LR73" s="77"/>
      <c r="LS73" s="77"/>
      <c r="LT73" s="77"/>
      <c r="LU73" s="77"/>
      <c r="LV73" s="77"/>
      <c r="LW73" s="77"/>
      <c r="LX73" s="77"/>
      <c r="LY73" s="77"/>
      <c r="LZ73" s="77"/>
      <c r="MA73" s="77"/>
      <c r="MB73" s="77"/>
      <c r="MC73" s="77"/>
      <c r="MD73" s="77"/>
      <c r="ME73" s="77"/>
      <c r="MF73" s="77"/>
      <c r="MG73" s="77"/>
      <c r="MH73" s="77"/>
      <c r="MI73" s="77"/>
      <c r="MJ73" s="77"/>
      <c r="MK73" s="77"/>
      <c r="ML73" s="77"/>
      <c r="MM73" s="77"/>
      <c r="MN73" s="77"/>
      <c r="MO73" s="77"/>
      <c r="MP73" s="77"/>
      <c r="MQ73" s="77"/>
      <c r="MR73" s="77"/>
      <c r="MS73" s="77"/>
      <c r="MT73" s="77"/>
      <c r="MU73" s="77"/>
      <c r="MV73" s="77"/>
      <c r="MW73" s="77"/>
      <c r="MX73" s="77"/>
      <c r="MY73" s="77"/>
      <c r="MZ73" s="77"/>
      <c r="NA73" s="77"/>
      <c r="NB73" s="77"/>
      <c r="NC73" s="77"/>
      <c r="ND73" s="77"/>
      <c r="NE73" s="77"/>
      <c r="NF73" s="77"/>
      <c r="NG73" s="77"/>
      <c r="NH73" s="77"/>
      <c r="NI73" s="77"/>
      <c r="NJ73" s="77"/>
      <c r="NK73" s="77"/>
      <c r="NL73" s="77"/>
      <c r="NM73" s="77"/>
      <c r="NN73" s="77"/>
      <c r="NO73" s="77"/>
      <c r="NP73" s="77"/>
      <c r="NQ73" s="77"/>
      <c r="NR73" s="77"/>
    </row>
    <row r="74" spans="1:382">
      <c r="A74" s="32">
        <f>IF(ラインリスト!A66="","",ラインリスト!A66)</f>
        <v>64</v>
      </c>
      <c r="B74" s="32" t="str">
        <f>IF(ラインリスト!B66="","",ラインリスト!B66)</f>
        <v>テスト64</v>
      </c>
      <c r="C74" s="32">
        <f>IF(ラインリスト!C66="","",ラインリスト!C66)</f>
        <v>7</v>
      </c>
      <c r="D74" s="32" t="str">
        <f>IF(ラインリスト!E66="","",ラインリスト!E66)</f>
        <v>女</v>
      </c>
      <c r="E74" s="32" t="str">
        <f>IF(ラインリスト!F66="","",ラインリスト!F66)</f>
        <v>小学生</v>
      </c>
      <c r="F74" s="29" t="str">
        <f>IF(ラインリスト!G66="","",ラインリスト!G66)</f>
        <v>生徒</v>
      </c>
      <c r="G74" s="32" t="str">
        <f>IF(ラインリスト!H66="","",ラインリスト!H66)</f>
        <v>D小学校</v>
      </c>
      <c r="H74" s="33" t="str">
        <f>IF(ラインリスト!I66="","",ラインリスト!I66)</f>
        <v/>
      </c>
      <c r="I74" s="33">
        <f>IF(ラインリスト!J66="","",ラインリスト!J66)</f>
        <v>44181</v>
      </c>
      <c r="J74" s="33">
        <f>IF(ラインリスト!K66="","",ラインリスト!K66)</f>
        <v>44185</v>
      </c>
      <c r="K74" s="31">
        <f>IF(ラインリスト!L66="",J74,ラインリスト!L66)</f>
        <v>44185</v>
      </c>
      <c r="L74" s="76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  <c r="JF74" s="77"/>
      <c r="JG74" s="77"/>
      <c r="JH74" s="77"/>
      <c r="JI74" s="77"/>
      <c r="JJ74" s="77"/>
      <c r="JK74" s="77"/>
      <c r="JL74" s="77"/>
      <c r="JM74" s="77"/>
      <c r="JN74" s="77"/>
      <c r="JO74" s="77"/>
      <c r="JP74" s="77"/>
      <c r="JQ74" s="77"/>
      <c r="JR74" s="77"/>
      <c r="JS74" s="77"/>
      <c r="JT74" s="77"/>
      <c r="JU74" s="77"/>
      <c r="JV74" s="77"/>
      <c r="JW74" s="77"/>
      <c r="JX74" s="77"/>
      <c r="JY74" s="77"/>
      <c r="JZ74" s="77"/>
      <c r="KA74" s="77"/>
      <c r="KB74" s="77"/>
      <c r="KC74" s="77"/>
      <c r="KD74" s="77"/>
      <c r="KE74" s="77"/>
      <c r="KF74" s="77"/>
      <c r="KG74" s="77"/>
      <c r="KH74" s="77"/>
      <c r="KI74" s="77"/>
      <c r="KJ74" s="77"/>
      <c r="KK74" s="77"/>
      <c r="KL74" s="77"/>
      <c r="KM74" s="77"/>
      <c r="KN74" s="77"/>
      <c r="KO74" s="77"/>
      <c r="KP74" s="77"/>
      <c r="KQ74" s="77"/>
      <c r="KR74" s="77"/>
      <c r="KS74" s="77"/>
      <c r="KT74" s="77"/>
      <c r="KU74" s="77"/>
      <c r="KV74" s="77"/>
      <c r="KW74" s="77"/>
      <c r="KX74" s="77"/>
      <c r="KY74" s="77"/>
      <c r="KZ74" s="77"/>
      <c r="LA74" s="77"/>
      <c r="LB74" s="77"/>
      <c r="LC74" s="77"/>
      <c r="LD74" s="77"/>
      <c r="LE74" s="77"/>
      <c r="LF74" s="77"/>
      <c r="LG74" s="77"/>
      <c r="LH74" s="77"/>
      <c r="LI74" s="77"/>
      <c r="LJ74" s="77"/>
      <c r="LK74" s="77"/>
      <c r="LL74" s="77"/>
      <c r="LM74" s="77"/>
      <c r="LN74" s="77"/>
      <c r="LO74" s="77"/>
      <c r="LP74" s="77"/>
      <c r="LQ74" s="77"/>
      <c r="LR74" s="77"/>
      <c r="LS74" s="77"/>
      <c r="LT74" s="77"/>
      <c r="LU74" s="77"/>
      <c r="LV74" s="77"/>
      <c r="LW74" s="77"/>
      <c r="LX74" s="77"/>
      <c r="LY74" s="77"/>
      <c r="LZ74" s="77"/>
      <c r="MA74" s="77"/>
      <c r="MB74" s="77"/>
      <c r="MC74" s="77"/>
      <c r="MD74" s="77"/>
      <c r="ME74" s="77"/>
      <c r="MF74" s="77"/>
      <c r="MG74" s="77"/>
      <c r="MH74" s="77"/>
      <c r="MI74" s="77"/>
      <c r="MJ74" s="77"/>
      <c r="MK74" s="77"/>
      <c r="ML74" s="77"/>
      <c r="MM74" s="77"/>
      <c r="MN74" s="77"/>
      <c r="MO74" s="77"/>
      <c r="MP74" s="77"/>
      <c r="MQ74" s="77"/>
      <c r="MR74" s="77"/>
      <c r="MS74" s="77"/>
      <c r="MT74" s="77"/>
      <c r="MU74" s="77"/>
      <c r="MV74" s="77"/>
      <c r="MW74" s="77"/>
      <c r="MX74" s="77"/>
      <c r="MY74" s="77"/>
      <c r="MZ74" s="77"/>
      <c r="NA74" s="77"/>
      <c r="NB74" s="77"/>
      <c r="NC74" s="77"/>
      <c r="ND74" s="77"/>
      <c r="NE74" s="77"/>
      <c r="NF74" s="77"/>
      <c r="NG74" s="77"/>
      <c r="NH74" s="77"/>
      <c r="NI74" s="77"/>
      <c r="NJ74" s="77"/>
      <c r="NK74" s="77"/>
      <c r="NL74" s="77"/>
      <c r="NM74" s="77"/>
      <c r="NN74" s="77"/>
      <c r="NO74" s="77"/>
      <c r="NP74" s="77"/>
      <c r="NQ74" s="77"/>
      <c r="NR74" s="77"/>
    </row>
    <row r="75" spans="1:382">
      <c r="A75" s="32">
        <f>IF(ラインリスト!A67="","",ラインリスト!A67)</f>
        <v>65</v>
      </c>
      <c r="B75" s="32" t="str">
        <f>IF(ラインリスト!B67="","",ラインリスト!B67)</f>
        <v>テスト65</v>
      </c>
      <c r="C75" s="32">
        <f>IF(ラインリスト!C67="","",ラインリスト!C67)</f>
        <v>14</v>
      </c>
      <c r="D75" s="32" t="str">
        <f>IF(ラインリスト!E67="","",ラインリスト!E67)</f>
        <v>女</v>
      </c>
      <c r="E75" s="32" t="str">
        <f>IF(ラインリスト!F67="","",ラインリスト!F67)</f>
        <v>中学生</v>
      </c>
      <c r="F75" s="29" t="str">
        <f>IF(ラインリスト!G67="","",ラインリスト!G67)</f>
        <v>生徒</v>
      </c>
      <c r="G75" s="32" t="str">
        <f>IF(ラインリスト!H67="","",ラインリスト!H67)</f>
        <v>R中学校</v>
      </c>
      <c r="H75" s="33" t="str">
        <f>IF(ラインリスト!I67="","",ラインリスト!I67)</f>
        <v/>
      </c>
      <c r="I75" s="33">
        <f>IF(ラインリスト!J67="","",ラインリスト!J67)</f>
        <v>44184</v>
      </c>
      <c r="J75" s="33">
        <f>IF(ラインリスト!K67="","",ラインリスト!K67)</f>
        <v>44185</v>
      </c>
      <c r="K75" s="31">
        <f>IF(ラインリスト!L67="",J75,ラインリスト!L67)</f>
        <v>44185</v>
      </c>
      <c r="L75" s="76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  <c r="JC75" s="77"/>
      <c r="JD75" s="77"/>
      <c r="JE75" s="77"/>
      <c r="JF75" s="77"/>
      <c r="JG75" s="77"/>
      <c r="JH75" s="77"/>
      <c r="JI75" s="77"/>
      <c r="JJ75" s="77"/>
      <c r="JK75" s="77"/>
      <c r="JL75" s="77"/>
      <c r="JM75" s="77"/>
      <c r="JN75" s="77"/>
      <c r="JO75" s="77"/>
      <c r="JP75" s="77"/>
      <c r="JQ75" s="77"/>
      <c r="JR75" s="77"/>
      <c r="JS75" s="77"/>
      <c r="JT75" s="77"/>
      <c r="JU75" s="77"/>
      <c r="JV75" s="77"/>
      <c r="JW75" s="77"/>
      <c r="JX75" s="77"/>
      <c r="JY75" s="77"/>
      <c r="JZ75" s="77"/>
      <c r="KA75" s="77"/>
      <c r="KB75" s="77"/>
      <c r="KC75" s="77"/>
      <c r="KD75" s="77"/>
      <c r="KE75" s="77"/>
      <c r="KF75" s="77"/>
      <c r="KG75" s="77"/>
      <c r="KH75" s="77"/>
      <c r="KI75" s="77"/>
      <c r="KJ75" s="77"/>
      <c r="KK75" s="77"/>
      <c r="KL75" s="77"/>
      <c r="KM75" s="77"/>
      <c r="KN75" s="77"/>
      <c r="KO75" s="77"/>
      <c r="KP75" s="77"/>
      <c r="KQ75" s="77"/>
      <c r="KR75" s="77"/>
      <c r="KS75" s="77"/>
      <c r="KT75" s="77"/>
      <c r="KU75" s="77"/>
      <c r="KV75" s="77"/>
      <c r="KW75" s="77"/>
      <c r="KX75" s="77"/>
      <c r="KY75" s="77"/>
      <c r="KZ75" s="77"/>
      <c r="LA75" s="77"/>
      <c r="LB75" s="77"/>
      <c r="LC75" s="77"/>
      <c r="LD75" s="77"/>
      <c r="LE75" s="77"/>
      <c r="LF75" s="77"/>
      <c r="LG75" s="77"/>
      <c r="LH75" s="77"/>
      <c r="LI75" s="77"/>
      <c r="LJ75" s="77"/>
      <c r="LK75" s="77"/>
      <c r="LL75" s="77"/>
      <c r="LM75" s="77"/>
      <c r="LN75" s="77"/>
      <c r="LO75" s="77"/>
      <c r="LP75" s="77"/>
      <c r="LQ75" s="77"/>
      <c r="LR75" s="77"/>
      <c r="LS75" s="77"/>
      <c r="LT75" s="77"/>
      <c r="LU75" s="77"/>
      <c r="LV75" s="77"/>
      <c r="LW75" s="77"/>
      <c r="LX75" s="77"/>
      <c r="LY75" s="77"/>
      <c r="LZ75" s="77"/>
      <c r="MA75" s="77"/>
      <c r="MB75" s="77"/>
      <c r="MC75" s="77"/>
      <c r="MD75" s="77"/>
      <c r="ME75" s="77"/>
      <c r="MF75" s="77"/>
      <c r="MG75" s="77"/>
      <c r="MH75" s="77"/>
      <c r="MI75" s="77"/>
      <c r="MJ75" s="77"/>
      <c r="MK75" s="77"/>
      <c r="ML75" s="77"/>
      <c r="MM75" s="77"/>
      <c r="MN75" s="77"/>
      <c r="MO75" s="77"/>
      <c r="MP75" s="77"/>
      <c r="MQ75" s="77"/>
      <c r="MR75" s="77"/>
      <c r="MS75" s="77"/>
      <c r="MT75" s="77"/>
      <c r="MU75" s="77"/>
      <c r="MV75" s="77"/>
      <c r="MW75" s="77"/>
      <c r="MX75" s="77"/>
      <c r="MY75" s="77"/>
      <c r="MZ75" s="77"/>
      <c r="NA75" s="77"/>
      <c r="NB75" s="77"/>
      <c r="NC75" s="77"/>
      <c r="ND75" s="77"/>
      <c r="NE75" s="77"/>
      <c r="NF75" s="77"/>
      <c r="NG75" s="77"/>
      <c r="NH75" s="77"/>
      <c r="NI75" s="77"/>
      <c r="NJ75" s="77"/>
      <c r="NK75" s="77"/>
      <c r="NL75" s="77"/>
      <c r="NM75" s="77"/>
      <c r="NN75" s="77"/>
      <c r="NO75" s="77"/>
      <c r="NP75" s="77"/>
      <c r="NQ75" s="77"/>
      <c r="NR75" s="77"/>
    </row>
    <row r="76" spans="1:382">
      <c r="A76" s="32">
        <f>IF(ラインリスト!A68="","",ラインリスト!A68)</f>
        <v>66</v>
      </c>
      <c r="B76" s="32" t="str">
        <f>IF(ラインリスト!B68="","",ラインリスト!B68)</f>
        <v>テスト66</v>
      </c>
      <c r="C76" s="32">
        <f>IF(ラインリスト!C68="","",ラインリスト!C68)</f>
        <v>78</v>
      </c>
      <c r="D76" s="32" t="str">
        <f>IF(ラインリスト!E68="","",ラインリスト!E68)</f>
        <v>女</v>
      </c>
      <c r="E76" s="32" t="str">
        <f>IF(ラインリスト!F68="","",ラインリスト!F68)</f>
        <v>看護師</v>
      </c>
      <c r="F76" s="29" t="str">
        <f>IF(ラインリスト!G68="","",ラインリスト!G68)</f>
        <v>職員</v>
      </c>
      <c r="G76" s="32" t="str">
        <f>IF(ラインリスト!H68="","",ラインリスト!H68)</f>
        <v>X病院</v>
      </c>
      <c r="H76" s="33" t="str">
        <f>IF(ラインリスト!I68="","",ラインリスト!I68)</f>
        <v/>
      </c>
      <c r="I76" s="33">
        <f>IF(ラインリスト!J68="","",ラインリスト!J68)</f>
        <v>44186</v>
      </c>
      <c r="J76" s="33">
        <f>IF(ラインリスト!K68="","",ラインリスト!K68)</f>
        <v>44186</v>
      </c>
      <c r="K76" s="31">
        <f>IF(ラインリスト!L68="",J76,ラインリスト!L68)</f>
        <v>44186</v>
      </c>
      <c r="L76" s="76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  <c r="JC76" s="77"/>
      <c r="JD76" s="77"/>
      <c r="JE76" s="77"/>
      <c r="JF76" s="77"/>
      <c r="JG76" s="77"/>
      <c r="JH76" s="77"/>
      <c r="JI76" s="77"/>
      <c r="JJ76" s="77"/>
      <c r="JK76" s="77"/>
      <c r="JL76" s="77"/>
      <c r="JM76" s="77"/>
      <c r="JN76" s="77"/>
      <c r="JO76" s="77"/>
      <c r="JP76" s="77"/>
      <c r="JQ76" s="77"/>
      <c r="JR76" s="77"/>
      <c r="JS76" s="77"/>
      <c r="JT76" s="77"/>
      <c r="JU76" s="77"/>
      <c r="JV76" s="77"/>
      <c r="JW76" s="77"/>
      <c r="JX76" s="77"/>
      <c r="JY76" s="77"/>
      <c r="JZ76" s="77"/>
      <c r="KA76" s="77"/>
      <c r="KB76" s="77"/>
      <c r="KC76" s="77"/>
      <c r="KD76" s="77"/>
      <c r="KE76" s="77"/>
      <c r="KF76" s="77"/>
      <c r="KG76" s="77"/>
      <c r="KH76" s="77"/>
      <c r="KI76" s="77"/>
      <c r="KJ76" s="77"/>
      <c r="KK76" s="77"/>
      <c r="KL76" s="77"/>
      <c r="KM76" s="77"/>
      <c r="KN76" s="77"/>
      <c r="KO76" s="77"/>
      <c r="KP76" s="77"/>
      <c r="KQ76" s="77"/>
      <c r="KR76" s="77"/>
      <c r="KS76" s="77"/>
      <c r="KT76" s="77"/>
      <c r="KU76" s="77"/>
      <c r="KV76" s="77"/>
      <c r="KW76" s="77"/>
      <c r="KX76" s="77"/>
      <c r="KY76" s="77"/>
      <c r="KZ76" s="77"/>
      <c r="LA76" s="77"/>
      <c r="LB76" s="77"/>
      <c r="LC76" s="77"/>
      <c r="LD76" s="77"/>
      <c r="LE76" s="77"/>
      <c r="LF76" s="77"/>
      <c r="LG76" s="77"/>
      <c r="LH76" s="77"/>
      <c r="LI76" s="77"/>
      <c r="LJ76" s="77"/>
      <c r="LK76" s="77"/>
      <c r="LL76" s="77"/>
      <c r="LM76" s="77"/>
      <c r="LN76" s="77"/>
      <c r="LO76" s="77"/>
      <c r="LP76" s="77"/>
      <c r="LQ76" s="77"/>
      <c r="LR76" s="77"/>
      <c r="LS76" s="77"/>
      <c r="LT76" s="77"/>
      <c r="LU76" s="77"/>
      <c r="LV76" s="77"/>
      <c r="LW76" s="77"/>
      <c r="LX76" s="77"/>
      <c r="LY76" s="77"/>
      <c r="LZ76" s="77"/>
      <c r="MA76" s="77"/>
      <c r="MB76" s="77"/>
      <c r="MC76" s="77"/>
      <c r="MD76" s="77"/>
      <c r="ME76" s="77"/>
      <c r="MF76" s="77"/>
      <c r="MG76" s="77"/>
      <c r="MH76" s="77"/>
      <c r="MI76" s="77"/>
      <c r="MJ76" s="77"/>
      <c r="MK76" s="77"/>
      <c r="ML76" s="77"/>
      <c r="MM76" s="77"/>
      <c r="MN76" s="77"/>
      <c r="MO76" s="77"/>
      <c r="MP76" s="77"/>
      <c r="MQ76" s="77"/>
      <c r="MR76" s="77"/>
      <c r="MS76" s="77"/>
      <c r="MT76" s="77"/>
      <c r="MU76" s="77"/>
      <c r="MV76" s="77"/>
      <c r="MW76" s="77"/>
      <c r="MX76" s="77"/>
      <c r="MY76" s="77"/>
      <c r="MZ76" s="77"/>
      <c r="NA76" s="77"/>
      <c r="NB76" s="77"/>
      <c r="NC76" s="77"/>
      <c r="ND76" s="77"/>
      <c r="NE76" s="77"/>
      <c r="NF76" s="77"/>
      <c r="NG76" s="77"/>
      <c r="NH76" s="77"/>
      <c r="NI76" s="77"/>
      <c r="NJ76" s="77"/>
      <c r="NK76" s="77"/>
      <c r="NL76" s="77"/>
      <c r="NM76" s="77"/>
      <c r="NN76" s="77"/>
      <c r="NO76" s="77"/>
      <c r="NP76" s="77"/>
      <c r="NQ76" s="77"/>
      <c r="NR76" s="77"/>
    </row>
    <row r="77" spans="1:382">
      <c r="A77" s="32">
        <f>IF(ラインリスト!A69="","",ラインリスト!A69)</f>
        <v>67</v>
      </c>
      <c r="B77" s="32" t="str">
        <f>IF(ラインリスト!B69="","",ラインリスト!B69)</f>
        <v>テスト67</v>
      </c>
      <c r="C77" s="32">
        <f>IF(ラインリスト!C69="","",ラインリスト!C69)</f>
        <v>36</v>
      </c>
      <c r="D77" s="32" t="str">
        <f>IF(ラインリスト!E69="","",ラインリスト!E69)</f>
        <v>女</v>
      </c>
      <c r="E77" s="32" t="str">
        <f>IF(ラインリスト!F69="","",ラインリスト!F69)</f>
        <v>看護師</v>
      </c>
      <c r="F77" s="29" t="str">
        <f>IF(ラインリスト!G69="","",ラインリスト!G69)</f>
        <v>職員</v>
      </c>
      <c r="G77" s="32" t="str">
        <f>IF(ラインリスト!H69="","",ラインリスト!H69)</f>
        <v>X病院</v>
      </c>
      <c r="H77" s="33" t="str">
        <f>IF(ラインリスト!I69="","",ラインリスト!I69)</f>
        <v/>
      </c>
      <c r="I77" s="33">
        <f>IF(ラインリスト!J69="","",ラインリスト!J69)</f>
        <v>44184</v>
      </c>
      <c r="J77" s="33">
        <f>IF(ラインリスト!K69="","",ラインリスト!K69)</f>
        <v>44186</v>
      </c>
      <c r="K77" s="31">
        <f>IF(ラインリスト!L69="",J77,ラインリスト!L69)</f>
        <v>44186</v>
      </c>
      <c r="L77" s="76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  <c r="JF77" s="77"/>
      <c r="JG77" s="77"/>
      <c r="JH77" s="77"/>
      <c r="JI77" s="77"/>
      <c r="JJ77" s="77"/>
      <c r="JK77" s="77"/>
      <c r="JL77" s="77"/>
      <c r="JM77" s="77"/>
      <c r="JN77" s="77"/>
      <c r="JO77" s="77"/>
      <c r="JP77" s="77"/>
      <c r="JQ77" s="77"/>
      <c r="JR77" s="77"/>
      <c r="JS77" s="77"/>
      <c r="JT77" s="77"/>
      <c r="JU77" s="77"/>
      <c r="JV77" s="77"/>
      <c r="JW77" s="77"/>
      <c r="JX77" s="77"/>
      <c r="JY77" s="77"/>
      <c r="JZ77" s="77"/>
      <c r="KA77" s="77"/>
      <c r="KB77" s="77"/>
      <c r="KC77" s="77"/>
      <c r="KD77" s="77"/>
      <c r="KE77" s="77"/>
      <c r="KF77" s="77"/>
      <c r="KG77" s="77"/>
      <c r="KH77" s="77"/>
      <c r="KI77" s="77"/>
      <c r="KJ77" s="77"/>
      <c r="KK77" s="77"/>
      <c r="KL77" s="77"/>
      <c r="KM77" s="77"/>
      <c r="KN77" s="77"/>
      <c r="KO77" s="77"/>
      <c r="KP77" s="77"/>
      <c r="KQ77" s="77"/>
      <c r="KR77" s="77"/>
      <c r="KS77" s="77"/>
      <c r="KT77" s="77"/>
      <c r="KU77" s="77"/>
      <c r="KV77" s="77"/>
      <c r="KW77" s="77"/>
      <c r="KX77" s="77"/>
      <c r="KY77" s="77"/>
      <c r="KZ77" s="77"/>
      <c r="LA77" s="77"/>
      <c r="LB77" s="77"/>
      <c r="LC77" s="77"/>
      <c r="LD77" s="77"/>
      <c r="LE77" s="77"/>
      <c r="LF77" s="77"/>
      <c r="LG77" s="77"/>
      <c r="LH77" s="77"/>
      <c r="LI77" s="77"/>
      <c r="LJ77" s="77"/>
      <c r="LK77" s="77"/>
      <c r="LL77" s="77"/>
      <c r="LM77" s="77"/>
      <c r="LN77" s="77"/>
      <c r="LO77" s="77"/>
      <c r="LP77" s="77"/>
      <c r="LQ77" s="77"/>
      <c r="LR77" s="77"/>
      <c r="LS77" s="77"/>
      <c r="LT77" s="77"/>
      <c r="LU77" s="77"/>
      <c r="LV77" s="77"/>
      <c r="LW77" s="77"/>
      <c r="LX77" s="77"/>
      <c r="LY77" s="77"/>
      <c r="LZ77" s="77"/>
      <c r="MA77" s="77"/>
      <c r="MB77" s="77"/>
      <c r="MC77" s="77"/>
      <c r="MD77" s="77"/>
      <c r="ME77" s="77"/>
      <c r="MF77" s="77"/>
      <c r="MG77" s="77"/>
      <c r="MH77" s="77"/>
      <c r="MI77" s="77"/>
      <c r="MJ77" s="77"/>
      <c r="MK77" s="77"/>
      <c r="ML77" s="77"/>
      <c r="MM77" s="77"/>
      <c r="MN77" s="77"/>
      <c r="MO77" s="77"/>
      <c r="MP77" s="77"/>
      <c r="MQ77" s="77"/>
      <c r="MR77" s="77"/>
      <c r="MS77" s="77"/>
      <c r="MT77" s="77"/>
      <c r="MU77" s="77"/>
      <c r="MV77" s="77"/>
      <c r="MW77" s="77"/>
      <c r="MX77" s="77"/>
      <c r="MY77" s="77"/>
      <c r="MZ77" s="77"/>
      <c r="NA77" s="77"/>
      <c r="NB77" s="77"/>
      <c r="NC77" s="77"/>
      <c r="ND77" s="77"/>
      <c r="NE77" s="77"/>
      <c r="NF77" s="77"/>
      <c r="NG77" s="77"/>
      <c r="NH77" s="77"/>
      <c r="NI77" s="77"/>
      <c r="NJ77" s="77"/>
      <c r="NK77" s="77"/>
      <c r="NL77" s="77"/>
      <c r="NM77" s="77"/>
      <c r="NN77" s="77"/>
      <c r="NO77" s="77"/>
      <c r="NP77" s="77"/>
      <c r="NQ77" s="77"/>
      <c r="NR77" s="77"/>
    </row>
    <row r="78" spans="1:382">
      <c r="A78" s="32">
        <f>IF(ラインリスト!A70="","",ラインリスト!A70)</f>
        <v>68</v>
      </c>
      <c r="B78" s="32" t="str">
        <f>IF(ラインリスト!B70="","",ラインリスト!B70)</f>
        <v>テスト68</v>
      </c>
      <c r="C78" s="32">
        <f>IF(ラインリスト!C70="","",ラインリスト!C70)</f>
        <v>56</v>
      </c>
      <c r="D78" s="32" t="str">
        <f>IF(ラインリスト!E70="","",ラインリスト!E70)</f>
        <v>女</v>
      </c>
      <c r="E78" s="32" t="str">
        <f>IF(ラインリスト!F70="","",ラインリスト!F70)</f>
        <v>介護員</v>
      </c>
      <c r="F78" s="29" t="str">
        <f>IF(ラインリスト!G70="","",ラインリスト!G70)</f>
        <v>職員</v>
      </c>
      <c r="G78" s="32" t="str">
        <f>IF(ラインリスト!H70="","",ラインリスト!H70)</f>
        <v>X病院</v>
      </c>
      <c r="H78" s="33" t="str">
        <f>IF(ラインリスト!I70="","",ラインリスト!I70)</f>
        <v/>
      </c>
      <c r="I78" s="33">
        <f>IF(ラインリスト!J70="","",ラインリスト!J70)</f>
        <v>44181</v>
      </c>
      <c r="J78" s="33">
        <f>IF(ラインリスト!K70="","",ラインリスト!K70)</f>
        <v>44186</v>
      </c>
      <c r="K78" s="31">
        <f>IF(ラインリスト!L70="",J78,ラインリスト!L70)</f>
        <v>44186</v>
      </c>
      <c r="L78" s="76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  <c r="IZ78" s="77"/>
      <c r="JA78" s="77"/>
      <c r="JB78" s="77"/>
      <c r="JC78" s="77"/>
      <c r="JD78" s="77"/>
      <c r="JE78" s="77"/>
      <c r="JF78" s="77"/>
      <c r="JG78" s="77"/>
      <c r="JH78" s="77"/>
      <c r="JI78" s="77"/>
      <c r="JJ78" s="77"/>
      <c r="JK78" s="77"/>
      <c r="JL78" s="77"/>
      <c r="JM78" s="77"/>
      <c r="JN78" s="77"/>
      <c r="JO78" s="77"/>
      <c r="JP78" s="77"/>
      <c r="JQ78" s="77"/>
      <c r="JR78" s="77"/>
      <c r="JS78" s="77"/>
      <c r="JT78" s="77"/>
      <c r="JU78" s="77"/>
      <c r="JV78" s="77"/>
      <c r="JW78" s="77"/>
      <c r="JX78" s="77"/>
      <c r="JY78" s="77"/>
      <c r="JZ78" s="77"/>
      <c r="KA78" s="77"/>
      <c r="KB78" s="77"/>
      <c r="KC78" s="77"/>
      <c r="KD78" s="77"/>
      <c r="KE78" s="77"/>
      <c r="KF78" s="77"/>
      <c r="KG78" s="77"/>
      <c r="KH78" s="77"/>
      <c r="KI78" s="77"/>
      <c r="KJ78" s="77"/>
      <c r="KK78" s="77"/>
      <c r="KL78" s="77"/>
      <c r="KM78" s="77"/>
      <c r="KN78" s="77"/>
      <c r="KO78" s="77"/>
      <c r="KP78" s="77"/>
      <c r="KQ78" s="77"/>
      <c r="KR78" s="77"/>
      <c r="KS78" s="77"/>
      <c r="KT78" s="77"/>
      <c r="KU78" s="77"/>
      <c r="KV78" s="77"/>
      <c r="KW78" s="77"/>
      <c r="KX78" s="77"/>
      <c r="KY78" s="77"/>
      <c r="KZ78" s="77"/>
      <c r="LA78" s="77"/>
      <c r="LB78" s="77"/>
      <c r="LC78" s="77"/>
      <c r="LD78" s="77"/>
      <c r="LE78" s="77"/>
      <c r="LF78" s="77"/>
      <c r="LG78" s="77"/>
      <c r="LH78" s="77"/>
      <c r="LI78" s="77"/>
      <c r="LJ78" s="77"/>
      <c r="LK78" s="77"/>
      <c r="LL78" s="77"/>
      <c r="LM78" s="77"/>
      <c r="LN78" s="77"/>
      <c r="LO78" s="77"/>
      <c r="LP78" s="77"/>
      <c r="LQ78" s="77"/>
      <c r="LR78" s="77"/>
      <c r="LS78" s="77"/>
      <c r="LT78" s="77"/>
      <c r="LU78" s="77"/>
      <c r="LV78" s="77"/>
      <c r="LW78" s="77"/>
      <c r="LX78" s="77"/>
      <c r="LY78" s="77"/>
      <c r="LZ78" s="77"/>
      <c r="MA78" s="77"/>
      <c r="MB78" s="77"/>
      <c r="MC78" s="77"/>
      <c r="MD78" s="77"/>
      <c r="ME78" s="77"/>
      <c r="MF78" s="77"/>
      <c r="MG78" s="77"/>
      <c r="MH78" s="77"/>
      <c r="MI78" s="77"/>
      <c r="MJ78" s="77"/>
      <c r="MK78" s="77"/>
      <c r="ML78" s="77"/>
      <c r="MM78" s="77"/>
      <c r="MN78" s="77"/>
      <c r="MO78" s="77"/>
      <c r="MP78" s="77"/>
      <c r="MQ78" s="77"/>
      <c r="MR78" s="77"/>
      <c r="MS78" s="77"/>
      <c r="MT78" s="77"/>
      <c r="MU78" s="77"/>
      <c r="MV78" s="77"/>
      <c r="MW78" s="77"/>
      <c r="MX78" s="77"/>
      <c r="MY78" s="77"/>
      <c r="MZ78" s="77"/>
      <c r="NA78" s="77"/>
      <c r="NB78" s="77"/>
      <c r="NC78" s="77"/>
      <c r="ND78" s="77"/>
      <c r="NE78" s="77"/>
      <c r="NF78" s="77"/>
      <c r="NG78" s="77"/>
      <c r="NH78" s="77"/>
      <c r="NI78" s="77"/>
      <c r="NJ78" s="77"/>
      <c r="NK78" s="77"/>
      <c r="NL78" s="77"/>
      <c r="NM78" s="77"/>
      <c r="NN78" s="77"/>
      <c r="NO78" s="77"/>
      <c r="NP78" s="77"/>
      <c r="NQ78" s="77"/>
      <c r="NR78" s="77"/>
    </row>
    <row r="79" spans="1:382">
      <c r="A79" s="32">
        <f>IF(ラインリスト!A71="","",ラインリスト!A71)</f>
        <v>69</v>
      </c>
      <c r="B79" s="32" t="str">
        <f>IF(ラインリスト!B71="","",ラインリスト!B71)</f>
        <v>テスト69</v>
      </c>
      <c r="C79" s="32">
        <f>IF(ラインリスト!C71="","",ラインリスト!C71)</f>
        <v>81</v>
      </c>
      <c r="D79" s="32" t="str">
        <f>IF(ラインリスト!E71="","",ラインリスト!E71)</f>
        <v>女</v>
      </c>
      <c r="E79" s="32" t="str">
        <f>IF(ラインリスト!F71="","",ラインリスト!F71)</f>
        <v/>
      </c>
      <c r="F79" s="29" t="str">
        <f>IF(ラインリスト!G71="","",ラインリスト!G71)</f>
        <v>患者</v>
      </c>
      <c r="G79" s="32" t="str">
        <f>IF(ラインリスト!H71="","",ラインリスト!H71)</f>
        <v>X病院</v>
      </c>
      <c r="H79" s="33" t="str">
        <f>IF(ラインリスト!I71="","",ラインリスト!I71)</f>
        <v/>
      </c>
      <c r="I79" s="33">
        <f>IF(ラインリスト!J71="","",ラインリスト!J71)</f>
        <v>44185</v>
      </c>
      <c r="J79" s="33">
        <f>IF(ラインリスト!K71="","",ラインリスト!K71)</f>
        <v>44186</v>
      </c>
      <c r="K79" s="31">
        <f>IF(ラインリスト!L71="",J79,ラインリスト!L71)</f>
        <v>44186</v>
      </c>
      <c r="L79" s="76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  <c r="IZ79" s="77"/>
      <c r="JA79" s="77"/>
      <c r="JB79" s="77"/>
      <c r="JC79" s="77"/>
      <c r="JD79" s="77"/>
      <c r="JE79" s="77"/>
      <c r="JF79" s="77"/>
      <c r="JG79" s="77"/>
      <c r="JH79" s="77"/>
      <c r="JI79" s="77"/>
      <c r="JJ79" s="77"/>
      <c r="JK79" s="77"/>
      <c r="JL79" s="77"/>
      <c r="JM79" s="77"/>
      <c r="JN79" s="77"/>
      <c r="JO79" s="77"/>
      <c r="JP79" s="77"/>
      <c r="JQ79" s="77"/>
      <c r="JR79" s="77"/>
      <c r="JS79" s="77"/>
      <c r="JT79" s="77"/>
      <c r="JU79" s="77"/>
      <c r="JV79" s="77"/>
      <c r="JW79" s="77"/>
      <c r="JX79" s="77"/>
      <c r="JY79" s="77"/>
      <c r="JZ79" s="77"/>
      <c r="KA79" s="77"/>
      <c r="KB79" s="77"/>
      <c r="KC79" s="77"/>
      <c r="KD79" s="77"/>
      <c r="KE79" s="77"/>
      <c r="KF79" s="77"/>
      <c r="KG79" s="77"/>
      <c r="KH79" s="77"/>
      <c r="KI79" s="77"/>
      <c r="KJ79" s="77"/>
      <c r="KK79" s="77"/>
      <c r="KL79" s="77"/>
      <c r="KM79" s="77"/>
      <c r="KN79" s="77"/>
      <c r="KO79" s="77"/>
      <c r="KP79" s="77"/>
      <c r="KQ79" s="77"/>
      <c r="KR79" s="77"/>
      <c r="KS79" s="77"/>
      <c r="KT79" s="77"/>
      <c r="KU79" s="77"/>
      <c r="KV79" s="77"/>
      <c r="KW79" s="77"/>
      <c r="KX79" s="77"/>
      <c r="KY79" s="77"/>
      <c r="KZ79" s="77"/>
      <c r="LA79" s="77"/>
      <c r="LB79" s="77"/>
      <c r="LC79" s="77"/>
      <c r="LD79" s="77"/>
      <c r="LE79" s="77"/>
      <c r="LF79" s="77"/>
      <c r="LG79" s="77"/>
      <c r="LH79" s="77"/>
      <c r="LI79" s="77"/>
      <c r="LJ79" s="77"/>
      <c r="LK79" s="77"/>
      <c r="LL79" s="77"/>
      <c r="LM79" s="77"/>
      <c r="LN79" s="77"/>
      <c r="LO79" s="77"/>
      <c r="LP79" s="77"/>
      <c r="LQ79" s="77"/>
      <c r="LR79" s="77"/>
      <c r="LS79" s="77"/>
      <c r="LT79" s="77"/>
      <c r="LU79" s="77"/>
      <c r="LV79" s="77"/>
      <c r="LW79" s="77"/>
      <c r="LX79" s="77"/>
      <c r="LY79" s="77"/>
      <c r="LZ79" s="77"/>
      <c r="MA79" s="77"/>
      <c r="MB79" s="77"/>
      <c r="MC79" s="77"/>
      <c r="MD79" s="77"/>
      <c r="ME79" s="77"/>
      <c r="MF79" s="77"/>
      <c r="MG79" s="77"/>
      <c r="MH79" s="77"/>
      <c r="MI79" s="77"/>
      <c r="MJ79" s="77"/>
      <c r="MK79" s="77"/>
      <c r="ML79" s="77"/>
      <c r="MM79" s="77"/>
      <c r="MN79" s="77"/>
      <c r="MO79" s="77"/>
      <c r="MP79" s="77"/>
      <c r="MQ79" s="77"/>
      <c r="MR79" s="77"/>
      <c r="MS79" s="77"/>
      <c r="MT79" s="77"/>
      <c r="MU79" s="77"/>
      <c r="MV79" s="77"/>
      <c r="MW79" s="77"/>
      <c r="MX79" s="77"/>
      <c r="MY79" s="77"/>
      <c r="MZ79" s="77"/>
      <c r="NA79" s="77"/>
      <c r="NB79" s="77"/>
      <c r="NC79" s="77"/>
      <c r="ND79" s="77"/>
      <c r="NE79" s="77"/>
      <c r="NF79" s="77"/>
      <c r="NG79" s="77"/>
      <c r="NH79" s="77"/>
      <c r="NI79" s="77"/>
      <c r="NJ79" s="77"/>
      <c r="NK79" s="77"/>
      <c r="NL79" s="77"/>
      <c r="NM79" s="77"/>
      <c r="NN79" s="77"/>
      <c r="NO79" s="77"/>
      <c r="NP79" s="77"/>
      <c r="NQ79" s="77"/>
      <c r="NR79" s="77"/>
    </row>
    <row r="80" spans="1:382">
      <c r="A80" s="32">
        <f>IF(ラインリスト!A72="","",ラインリスト!A72)</f>
        <v>70</v>
      </c>
      <c r="B80" s="32" t="str">
        <f>IF(ラインリスト!B72="","",ラインリスト!B72)</f>
        <v>テスト70</v>
      </c>
      <c r="C80" s="32">
        <f>IF(ラインリスト!C72="","",ラインリスト!C72)</f>
        <v>91</v>
      </c>
      <c r="D80" s="32" t="str">
        <f>IF(ラインリスト!E72="","",ラインリスト!E72)</f>
        <v>男</v>
      </c>
      <c r="E80" s="32" t="str">
        <f>IF(ラインリスト!F72="","",ラインリスト!F72)</f>
        <v/>
      </c>
      <c r="F80" s="29" t="str">
        <f>IF(ラインリスト!G72="","",ラインリスト!G72)</f>
        <v>患者</v>
      </c>
      <c r="G80" s="32" t="str">
        <f>IF(ラインリスト!H72="","",ラインリスト!H72)</f>
        <v>X病院</v>
      </c>
      <c r="H80" s="33" t="str">
        <f>IF(ラインリスト!I72="","",ラインリスト!I72)</f>
        <v/>
      </c>
      <c r="I80" s="33">
        <f>IF(ラインリスト!J72="","",ラインリスト!J72)</f>
        <v>44186</v>
      </c>
      <c r="J80" s="33">
        <f>IF(ラインリスト!K72="","",ラインリスト!K72)</f>
        <v>44186</v>
      </c>
      <c r="K80" s="31">
        <f>IF(ラインリスト!L72="",J80,ラインリスト!L72)</f>
        <v>44186</v>
      </c>
      <c r="L80" s="76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  <c r="IZ80" s="77"/>
      <c r="JA80" s="77"/>
      <c r="JB80" s="77"/>
      <c r="JC80" s="77"/>
      <c r="JD80" s="77"/>
      <c r="JE80" s="77"/>
      <c r="JF80" s="77"/>
      <c r="JG80" s="77"/>
      <c r="JH80" s="77"/>
      <c r="JI80" s="77"/>
      <c r="JJ80" s="77"/>
      <c r="JK80" s="77"/>
      <c r="JL80" s="77"/>
      <c r="JM80" s="77"/>
      <c r="JN80" s="77"/>
      <c r="JO80" s="77"/>
      <c r="JP80" s="77"/>
      <c r="JQ80" s="77"/>
      <c r="JR80" s="77"/>
      <c r="JS80" s="77"/>
      <c r="JT80" s="77"/>
      <c r="JU80" s="77"/>
      <c r="JV80" s="77"/>
      <c r="JW80" s="77"/>
      <c r="JX80" s="77"/>
      <c r="JY80" s="77"/>
      <c r="JZ80" s="77"/>
      <c r="KA80" s="77"/>
      <c r="KB80" s="77"/>
      <c r="KC80" s="77"/>
      <c r="KD80" s="77"/>
      <c r="KE80" s="77"/>
      <c r="KF80" s="77"/>
      <c r="KG80" s="77"/>
      <c r="KH80" s="77"/>
      <c r="KI80" s="77"/>
      <c r="KJ80" s="77"/>
      <c r="KK80" s="77"/>
      <c r="KL80" s="77"/>
      <c r="KM80" s="77"/>
      <c r="KN80" s="77"/>
      <c r="KO80" s="77"/>
      <c r="KP80" s="77"/>
      <c r="KQ80" s="77"/>
      <c r="KR80" s="77"/>
      <c r="KS80" s="77"/>
      <c r="KT80" s="77"/>
      <c r="KU80" s="77"/>
      <c r="KV80" s="77"/>
      <c r="KW80" s="77"/>
      <c r="KX80" s="77"/>
      <c r="KY80" s="77"/>
      <c r="KZ80" s="77"/>
      <c r="LA80" s="77"/>
      <c r="LB80" s="77"/>
      <c r="LC80" s="77"/>
      <c r="LD80" s="77"/>
      <c r="LE80" s="77"/>
      <c r="LF80" s="77"/>
      <c r="LG80" s="77"/>
      <c r="LH80" s="77"/>
      <c r="LI80" s="77"/>
      <c r="LJ80" s="77"/>
      <c r="LK80" s="77"/>
      <c r="LL80" s="77"/>
      <c r="LM80" s="77"/>
      <c r="LN80" s="77"/>
      <c r="LO80" s="77"/>
      <c r="LP80" s="77"/>
      <c r="LQ80" s="77"/>
      <c r="LR80" s="77"/>
      <c r="LS80" s="77"/>
      <c r="LT80" s="77"/>
      <c r="LU80" s="77"/>
      <c r="LV80" s="77"/>
      <c r="LW80" s="77"/>
      <c r="LX80" s="77"/>
      <c r="LY80" s="77"/>
      <c r="LZ80" s="77"/>
      <c r="MA80" s="77"/>
      <c r="MB80" s="77"/>
      <c r="MC80" s="77"/>
      <c r="MD80" s="77"/>
      <c r="ME80" s="77"/>
      <c r="MF80" s="77"/>
      <c r="MG80" s="77"/>
      <c r="MH80" s="77"/>
      <c r="MI80" s="77"/>
      <c r="MJ80" s="77"/>
      <c r="MK80" s="77"/>
      <c r="ML80" s="77"/>
      <c r="MM80" s="77"/>
      <c r="MN80" s="77"/>
      <c r="MO80" s="77"/>
      <c r="MP80" s="77"/>
      <c r="MQ80" s="77"/>
      <c r="MR80" s="77"/>
      <c r="MS80" s="77"/>
      <c r="MT80" s="77"/>
      <c r="MU80" s="77"/>
      <c r="MV80" s="77"/>
      <c r="MW80" s="77"/>
      <c r="MX80" s="77"/>
      <c r="MY80" s="77"/>
      <c r="MZ80" s="77"/>
      <c r="NA80" s="77"/>
      <c r="NB80" s="77"/>
      <c r="NC80" s="77"/>
      <c r="ND80" s="77"/>
      <c r="NE80" s="77"/>
      <c r="NF80" s="77"/>
      <c r="NG80" s="77"/>
      <c r="NH80" s="77"/>
      <c r="NI80" s="77"/>
      <c r="NJ80" s="77"/>
      <c r="NK80" s="77"/>
      <c r="NL80" s="77"/>
      <c r="NM80" s="77"/>
      <c r="NN80" s="77"/>
      <c r="NO80" s="77"/>
      <c r="NP80" s="77"/>
      <c r="NQ80" s="77"/>
      <c r="NR80" s="77"/>
    </row>
    <row r="81" spans="1:382">
      <c r="A81" s="32">
        <f>IF(ラインリスト!A73="","",ラインリスト!A73)</f>
        <v>71</v>
      </c>
      <c r="B81" s="32" t="str">
        <f>IF(ラインリスト!B73="","",ラインリスト!B73)</f>
        <v>テスト71</v>
      </c>
      <c r="C81" s="32">
        <f>IF(ラインリスト!C73="","",ラインリスト!C73)</f>
        <v>93</v>
      </c>
      <c r="D81" s="32" t="str">
        <f>IF(ラインリスト!E73="","",ラインリスト!E73)</f>
        <v>男</v>
      </c>
      <c r="E81" s="32" t="str">
        <f>IF(ラインリスト!F73="","",ラインリスト!F73)</f>
        <v/>
      </c>
      <c r="F81" s="29" t="str">
        <f>IF(ラインリスト!G73="","",ラインリスト!G73)</f>
        <v>患者</v>
      </c>
      <c r="G81" s="32" t="str">
        <f>IF(ラインリスト!H73="","",ラインリスト!H73)</f>
        <v>X病院</v>
      </c>
      <c r="H81" s="33" t="str">
        <f>IF(ラインリスト!I73="","",ラインリスト!I73)</f>
        <v/>
      </c>
      <c r="I81" s="33">
        <f>IF(ラインリスト!J73="","",ラインリスト!J73)</f>
        <v>44185</v>
      </c>
      <c r="J81" s="33">
        <f>IF(ラインリスト!K73="","",ラインリスト!K73)</f>
        <v>44186</v>
      </c>
      <c r="K81" s="31">
        <f>IF(ラインリスト!L73="",J81,ラインリスト!L73)</f>
        <v>44186</v>
      </c>
      <c r="L81" s="76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  <c r="IZ81" s="77"/>
      <c r="JA81" s="77"/>
      <c r="JB81" s="77"/>
      <c r="JC81" s="77"/>
      <c r="JD81" s="77"/>
      <c r="JE81" s="77"/>
      <c r="JF81" s="77"/>
      <c r="JG81" s="77"/>
      <c r="JH81" s="77"/>
      <c r="JI81" s="77"/>
      <c r="JJ81" s="77"/>
      <c r="JK81" s="77"/>
      <c r="JL81" s="77"/>
      <c r="JM81" s="77"/>
      <c r="JN81" s="77"/>
      <c r="JO81" s="77"/>
      <c r="JP81" s="77"/>
      <c r="JQ81" s="77"/>
      <c r="JR81" s="77"/>
      <c r="JS81" s="77"/>
      <c r="JT81" s="77"/>
      <c r="JU81" s="77"/>
      <c r="JV81" s="77"/>
      <c r="JW81" s="77"/>
      <c r="JX81" s="77"/>
      <c r="JY81" s="77"/>
      <c r="JZ81" s="77"/>
      <c r="KA81" s="77"/>
      <c r="KB81" s="77"/>
      <c r="KC81" s="77"/>
      <c r="KD81" s="77"/>
      <c r="KE81" s="77"/>
      <c r="KF81" s="77"/>
      <c r="KG81" s="77"/>
      <c r="KH81" s="77"/>
      <c r="KI81" s="77"/>
      <c r="KJ81" s="77"/>
      <c r="KK81" s="77"/>
      <c r="KL81" s="77"/>
      <c r="KM81" s="77"/>
      <c r="KN81" s="77"/>
      <c r="KO81" s="77"/>
      <c r="KP81" s="77"/>
      <c r="KQ81" s="77"/>
      <c r="KR81" s="77"/>
      <c r="KS81" s="77"/>
      <c r="KT81" s="77"/>
      <c r="KU81" s="77"/>
      <c r="KV81" s="77"/>
      <c r="KW81" s="77"/>
      <c r="KX81" s="77"/>
      <c r="KY81" s="77"/>
      <c r="KZ81" s="77"/>
      <c r="LA81" s="77"/>
      <c r="LB81" s="77"/>
      <c r="LC81" s="77"/>
      <c r="LD81" s="77"/>
      <c r="LE81" s="77"/>
      <c r="LF81" s="77"/>
      <c r="LG81" s="77"/>
      <c r="LH81" s="77"/>
      <c r="LI81" s="77"/>
      <c r="LJ81" s="77"/>
      <c r="LK81" s="77"/>
      <c r="LL81" s="77"/>
      <c r="LM81" s="77"/>
      <c r="LN81" s="77"/>
      <c r="LO81" s="77"/>
      <c r="LP81" s="77"/>
      <c r="LQ81" s="77"/>
      <c r="LR81" s="77"/>
      <c r="LS81" s="77"/>
      <c r="LT81" s="77"/>
      <c r="LU81" s="77"/>
      <c r="LV81" s="77"/>
      <c r="LW81" s="77"/>
      <c r="LX81" s="77"/>
      <c r="LY81" s="77"/>
      <c r="LZ81" s="77"/>
      <c r="MA81" s="77"/>
      <c r="MB81" s="77"/>
      <c r="MC81" s="77"/>
      <c r="MD81" s="77"/>
      <c r="ME81" s="77"/>
      <c r="MF81" s="77"/>
      <c r="MG81" s="77"/>
      <c r="MH81" s="77"/>
      <c r="MI81" s="77"/>
      <c r="MJ81" s="77"/>
      <c r="MK81" s="77"/>
      <c r="ML81" s="77"/>
      <c r="MM81" s="77"/>
      <c r="MN81" s="77"/>
      <c r="MO81" s="77"/>
      <c r="MP81" s="77"/>
      <c r="MQ81" s="77"/>
      <c r="MR81" s="77"/>
      <c r="MS81" s="77"/>
      <c r="MT81" s="77"/>
      <c r="MU81" s="77"/>
      <c r="MV81" s="77"/>
      <c r="MW81" s="77"/>
      <c r="MX81" s="77"/>
      <c r="MY81" s="77"/>
      <c r="MZ81" s="77"/>
      <c r="NA81" s="77"/>
      <c r="NB81" s="77"/>
      <c r="NC81" s="77"/>
      <c r="ND81" s="77"/>
      <c r="NE81" s="77"/>
      <c r="NF81" s="77"/>
      <c r="NG81" s="77"/>
      <c r="NH81" s="77"/>
      <c r="NI81" s="77"/>
      <c r="NJ81" s="77"/>
      <c r="NK81" s="77"/>
      <c r="NL81" s="77"/>
      <c r="NM81" s="77"/>
      <c r="NN81" s="77"/>
      <c r="NO81" s="77"/>
      <c r="NP81" s="77"/>
      <c r="NQ81" s="77"/>
      <c r="NR81" s="77"/>
    </row>
    <row r="82" spans="1:382">
      <c r="A82" s="32">
        <f>IF(ラインリスト!A74="","",ラインリスト!A74)</f>
        <v>72</v>
      </c>
      <c r="B82" s="32" t="str">
        <f>IF(ラインリスト!B74="","",ラインリスト!B74)</f>
        <v>テスト72</v>
      </c>
      <c r="C82" s="32">
        <f>IF(ラインリスト!C74="","",ラインリスト!C74)</f>
        <v>86</v>
      </c>
      <c r="D82" s="32" t="str">
        <f>IF(ラインリスト!E74="","",ラインリスト!E74)</f>
        <v>女</v>
      </c>
      <c r="E82" s="32" t="str">
        <f>IF(ラインリスト!F74="","",ラインリスト!F74)</f>
        <v/>
      </c>
      <c r="F82" s="29" t="str">
        <f>IF(ラインリスト!G74="","",ラインリスト!G74)</f>
        <v>患者</v>
      </c>
      <c r="G82" s="32" t="str">
        <f>IF(ラインリスト!H74="","",ラインリスト!H74)</f>
        <v>X病院</v>
      </c>
      <c r="H82" s="33" t="str">
        <f>IF(ラインリスト!I74="","",ラインリスト!I74)</f>
        <v/>
      </c>
      <c r="I82" s="33">
        <f>IF(ラインリスト!J74="","",ラインリスト!J74)</f>
        <v>44184</v>
      </c>
      <c r="J82" s="33">
        <f>IF(ラインリスト!K74="","",ラインリスト!K74)</f>
        <v>44186</v>
      </c>
      <c r="K82" s="31">
        <f>IF(ラインリスト!L74="",J82,ラインリスト!L74)</f>
        <v>44186</v>
      </c>
      <c r="L82" s="76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  <c r="IY82" s="77"/>
      <c r="IZ82" s="77"/>
      <c r="JA82" s="77"/>
      <c r="JB82" s="77"/>
      <c r="JC82" s="77"/>
      <c r="JD82" s="77"/>
      <c r="JE82" s="77"/>
      <c r="JF82" s="77"/>
      <c r="JG82" s="77"/>
      <c r="JH82" s="77"/>
      <c r="JI82" s="77"/>
      <c r="JJ82" s="77"/>
      <c r="JK82" s="77"/>
      <c r="JL82" s="77"/>
      <c r="JM82" s="77"/>
      <c r="JN82" s="77"/>
      <c r="JO82" s="77"/>
      <c r="JP82" s="77"/>
      <c r="JQ82" s="77"/>
      <c r="JR82" s="77"/>
      <c r="JS82" s="77"/>
      <c r="JT82" s="77"/>
      <c r="JU82" s="77"/>
      <c r="JV82" s="77"/>
      <c r="JW82" s="77"/>
      <c r="JX82" s="77"/>
      <c r="JY82" s="77"/>
      <c r="JZ82" s="77"/>
      <c r="KA82" s="77"/>
      <c r="KB82" s="77"/>
      <c r="KC82" s="77"/>
      <c r="KD82" s="77"/>
      <c r="KE82" s="77"/>
      <c r="KF82" s="77"/>
      <c r="KG82" s="77"/>
      <c r="KH82" s="77"/>
      <c r="KI82" s="77"/>
      <c r="KJ82" s="77"/>
      <c r="KK82" s="77"/>
      <c r="KL82" s="77"/>
      <c r="KM82" s="77"/>
      <c r="KN82" s="77"/>
      <c r="KO82" s="77"/>
      <c r="KP82" s="77"/>
      <c r="KQ82" s="77"/>
      <c r="KR82" s="77"/>
      <c r="KS82" s="77"/>
      <c r="KT82" s="77"/>
      <c r="KU82" s="77"/>
      <c r="KV82" s="77"/>
      <c r="KW82" s="77"/>
      <c r="KX82" s="77"/>
      <c r="KY82" s="77"/>
      <c r="KZ82" s="77"/>
      <c r="LA82" s="77"/>
      <c r="LB82" s="77"/>
      <c r="LC82" s="77"/>
      <c r="LD82" s="77"/>
      <c r="LE82" s="77"/>
      <c r="LF82" s="77"/>
      <c r="LG82" s="77"/>
      <c r="LH82" s="77"/>
      <c r="LI82" s="77"/>
      <c r="LJ82" s="77"/>
      <c r="LK82" s="77"/>
      <c r="LL82" s="77"/>
      <c r="LM82" s="77"/>
      <c r="LN82" s="77"/>
      <c r="LO82" s="77"/>
      <c r="LP82" s="77"/>
      <c r="LQ82" s="77"/>
      <c r="LR82" s="77"/>
      <c r="LS82" s="77"/>
      <c r="LT82" s="77"/>
      <c r="LU82" s="77"/>
      <c r="LV82" s="77"/>
      <c r="LW82" s="77"/>
      <c r="LX82" s="77"/>
      <c r="LY82" s="77"/>
      <c r="LZ82" s="77"/>
      <c r="MA82" s="77"/>
      <c r="MB82" s="77"/>
      <c r="MC82" s="77"/>
      <c r="MD82" s="77"/>
      <c r="ME82" s="77"/>
      <c r="MF82" s="77"/>
      <c r="MG82" s="77"/>
      <c r="MH82" s="77"/>
      <c r="MI82" s="77"/>
      <c r="MJ82" s="77"/>
      <c r="MK82" s="77"/>
      <c r="ML82" s="77"/>
      <c r="MM82" s="77"/>
      <c r="MN82" s="77"/>
      <c r="MO82" s="77"/>
      <c r="MP82" s="77"/>
      <c r="MQ82" s="77"/>
      <c r="MR82" s="77"/>
      <c r="MS82" s="77"/>
      <c r="MT82" s="77"/>
      <c r="MU82" s="77"/>
      <c r="MV82" s="77"/>
      <c r="MW82" s="77"/>
      <c r="MX82" s="77"/>
      <c r="MY82" s="77"/>
      <c r="MZ82" s="77"/>
      <c r="NA82" s="77"/>
      <c r="NB82" s="77"/>
      <c r="NC82" s="77"/>
      <c r="ND82" s="77"/>
      <c r="NE82" s="77"/>
      <c r="NF82" s="77"/>
      <c r="NG82" s="77"/>
      <c r="NH82" s="77"/>
      <c r="NI82" s="77"/>
      <c r="NJ82" s="77"/>
      <c r="NK82" s="77"/>
      <c r="NL82" s="77"/>
      <c r="NM82" s="77"/>
      <c r="NN82" s="77"/>
      <c r="NO82" s="77"/>
      <c r="NP82" s="77"/>
      <c r="NQ82" s="77"/>
      <c r="NR82" s="77"/>
    </row>
    <row r="83" spans="1:382">
      <c r="A83" s="32">
        <f>IF(ラインリスト!A75="","",ラインリスト!A75)</f>
        <v>73</v>
      </c>
      <c r="B83" s="32" t="str">
        <f>IF(ラインリスト!B75="","",ラインリスト!B75)</f>
        <v>テスト73</v>
      </c>
      <c r="C83" s="32">
        <f>IF(ラインリスト!C75="","",ラインリスト!C75)</f>
        <v>64</v>
      </c>
      <c r="D83" s="32" t="str">
        <f>IF(ラインリスト!E75="","",ラインリスト!E75)</f>
        <v>男</v>
      </c>
      <c r="E83" s="32" t="str">
        <f>IF(ラインリスト!F75="","",ラインリスト!F75)</f>
        <v/>
      </c>
      <c r="F83" s="29" t="str">
        <f>IF(ラインリスト!G75="","",ラインリスト!G75)</f>
        <v>患者</v>
      </c>
      <c r="G83" s="32" t="str">
        <f>IF(ラインリスト!H75="","",ラインリスト!H75)</f>
        <v>X病院</v>
      </c>
      <c r="H83" s="33" t="str">
        <f>IF(ラインリスト!I75="","",ラインリスト!I75)</f>
        <v/>
      </c>
      <c r="I83" s="33">
        <f>IF(ラインリスト!J75="","",ラインリスト!J75)</f>
        <v>44186</v>
      </c>
      <c r="J83" s="33">
        <f>IF(ラインリスト!K75="","",ラインリスト!K75)</f>
        <v>44186</v>
      </c>
      <c r="K83" s="31">
        <f>IF(ラインリスト!L75="",J83,ラインリスト!L75)</f>
        <v>44186</v>
      </c>
      <c r="L83" s="76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  <c r="JC83" s="77"/>
      <c r="JD83" s="77"/>
      <c r="JE83" s="77"/>
      <c r="JF83" s="77"/>
      <c r="JG83" s="77"/>
      <c r="JH83" s="77"/>
      <c r="JI83" s="77"/>
      <c r="JJ83" s="77"/>
      <c r="JK83" s="77"/>
      <c r="JL83" s="77"/>
      <c r="JM83" s="77"/>
      <c r="JN83" s="77"/>
      <c r="JO83" s="77"/>
      <c r="JP83" s="77"/>
      <c r="JQ83" s="77"/>
      <c r="JR83" s="77"/>
      <c r="JS83" s="77"/>
      <c r="JT83" s="77"/>
      <c r="JU83" s="77"/>
      <c r="JV83" s="77"/>
      <c r="JW83" s="77"/>
      <c r="JX83" s="77"/>
      <c r="JY83" s="77"/>
      <c r="JZ83" s="77"/>
      <c r="KA83" s="77"/>
      <c r="KB83" s="77"/>
      <c r="KC83" s="77"/>
      <c r="KD83" s="77"/>
      <c r="KE83" s="77"/>
      <c r="KF83" s="77"/>
      <c r="KG83" s="77"/>
      <c r="KH83" s="77"/>
      <c r="KI83" s="77"/>
      <c r="KJ83" s="77"/>
      <c r="KK83" s="77"/>
      <c r="KL83" s="77"/>
      <c r="KM83" s="77"/>
      <c r="KN83" s="77"/>
      <c r="KO83" s="77"/>
      <c r="KP83" s="77"/>
      <c r="KQ83" s="77"/>
      <c r="KR83" s="77"/>
      <c r="KS83" s="77"/>
      <c r="KT83" s="77"/>
      <c r="KU83" s="77"/>
      <c r="KV83" s="77"/>
      <c r="KW83" s="77"/>
      <c r="KX83" s="77"/>
      <c r="KY83" s="77"/>
      <c r="KZ83" s="77"/>
      <c r="LA83" s="77"/>
      <c r="LB83" s="77"/>
      <c r="LC83" s="77"/>
      <c r="LD83" s="77"/>
      <c r="LE83" s="77"/>
      <c r="LF83" s="77"/>
      <c r="LG83" s="77"/>
      <c r="LH83" s="77"/>
      <c r="LI83" s="77"/>
      <c r="LJ83" s="77"/>
      <c r="LK83" s="77"/>
      <c r="LL83" s="77"/>
      <c r="LM83" s="77"/>
      <c r="LN83" s="77"/>
      <c r="LO83" s="77"/>
      <c r="LP83" s="77"/>
      <c r="LQ83" s="77"/>
      <c r="LR83" s="77"/>
      <c r="LS83" s="77"/>
      <c r="LT83" s="77"/>
      <c r="LU83" s="77"/>
      <c r="LV83" s="77"/>
      <c r="LW83" s="77"/>
      <c r="LX83" s="77"/>
      <c r="LY83" s="77"/>
      <c r="LZ83" s="77"/>
      <c r="MA83" s="77"/>
      <c r="MB83" s="77"/>
      <c r="MC83" s="77"/>
      <c r="MD83" s="77"/>
      <c r="ME83" s="77"/>
      <c r="MF83" s="77"/>
      <c r="MG83" s="77"/>
      <c r="MH83" s="77"/>
      <c r="MI83" s="77"/>
      <c r="MJ83" s="77"/>
      <c r="MK83" s="77"/>
      <c r="ML83" s="77"/>
      <c r="MM83" s="77"/>
      <c r="MN83" s="77"/>
      <c r="MO83" s="77"/>
      <c r="MP83" s="77"/>
      <c r="MQ83" s="77"/>
      <c r="MR83" s="77"/>
      <c r="MS83" s="77"/>
      <c r="MT83" s="77"/>
      <c r="MU83" s="77"/>
      <c r="MV83" s="77"/>
      <c r="MW83" s="77"/>
      <c r="MX83" s="77"/>
      <c r="MY83" s="77"/>
      <c r="MZ83" s="77"/>
      <c r="NA83" s="77"/>
      <c r="NB83" s="77"/>
      <c r="NC83" s="77"/>
      <c r="ND83" s="77"/>
      <c r="NE83" s="77"/>
      <c r="NF83" s="77"/>
      <c r="NG83" s="77"/>
      <c r="NH83" s="77"/>
      <c r="NI83" s="77"/>
      <c r="NJ83" s="77"/>
      <c r="NK83" s="77"/>
      <c r="NL83" s="77"/>
      <c r="NM83" s="77"/>
      <c r="NN83" s="77"/>
      <c r="NO83" s="77"/>
      <c r="NP83" s="77"/>
      <c r="NQ83" s="77"/>
      <c r="NR83" s="77"/>
    </row>
    <row r="84" spans="1:382">
      <c r="A84" s="32">
        <f>IF(ラインリスト!A76="","",ラインリスト!A76)</f>
        <v>74</v>
      </c>
      <c r="B84" s="32" t="str">
        <f>IF(ラインリスト!B76="","",ラインリスト!B76)</f>
        <v>テスト74</v>
      </c>
      <c r="C84" s="32">
        <f>IF(ラインリスト!C76="","",ラインリスト!C76)</f>
        <v>87</v>
      </c>
      <c r="D84" s="32" t="str">
        <f>IF(ラインリスト!E76="","",ラインリスト!E76)</f>
        <v>女</v>
      </c>
      <c r="E84" s="32" t="str">
        <f>IF(ラインリスト!F76="","",ラインリスト!F76)</f>
        <v/>
      </c>
      <c r="F84" s="29" t="str">
        <f>IF(ラインリスト!G76="","",ラインリスト!G76)</f>
        <v>患者</v>
      </c>
      <c r="G84" s="32" t="str">
        <f>IF(ラインリスト!H76="","",ラインリスト!H76)</f>
        <v>X病院</v>
      </c>
      <c r="H84" s="33" t="str">
        <f>IF(ラインリスト!I76="","",ラインリスト!I76)</f>
        <v/>
      </c>
      <c r="I84" s="33">
        <f>IF(ラインリスト!J76="","",ラインリスト!J76)</f>
        <v>44185</v>
      </c>
      <c r="J84" s="33">
        <f>IF(ラインリスト!K76="","",ラインリスト!K76)</f>
        <v>44186</v>
      </c>
      <c r="K84" s="31">
        <f>IF(ラインリスト!L76="",J84,ラインリスト!L76)</f>
        <v>44186</v>
      </c>
      <c r="L84" s="76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  <c r="JC84" s="77"/>
      <c r="JD84" s="77"/>
      <c r="JE84" s="77"/>
      <c r="JF84" s="77"/>
      <c r="JG84" s="77"/>
      <c r="JH84" s="77"/>
      <c r="JI84" s="77"/>
      <c r="JJ84" s="77"/>
      <c r="JK84" s="77"/>
      <c r="JL84" s="77"/>
      <c r="JM84" s="77"/>
      <c r="JN84" s="77"/>
      <c r="JO84" s="77"/>
      <c r="JP84" s="77"/>
      <c r="JQ84" s="77"/>
      <c r="JR84" s="77"/>
      <c r="JS84" s="77"/>
      <c r="JT84" s="77"/>
      <c r="JU84" s="77"/>
      <c r="JV84" s="77"/>
      <c r="JW84" s="77"/>
      <c r="JX84" s="77"/>
      <c r="JY84" s="77"/>
      <c r="JZ84" s="77"/>
      <c r="KA84" s="77"/>
      <c r="KB84" s="77"/>
      <c r="KC84" s="77"/>
      <c r="KD84" s="77"/>
      <c r="KE84" s="77"/>
      <c r="KF84" s="77"/>
      <c r="KG84" s="77"/>
      <c r="KH84" s="77"/>
      <c r="KI84" s="77"/>
      <c r="KJ84" s="77"/>
      <c r="KK84" s="77"/>
      <c r="KL84" s="77"/>
      <c r="KM84" s="77"/>
      <c r="KN84" s="77"/>
      <c r="KO84" s="77"/>
      <c r="KP84" s="77"/>
      <c r="KQ84" s="77"/>
      <c r="KR84" s="77"/>
      <c r="KS84" s="77"/>
      <c r="KT84" s="77"/>
      <c r="KU84" s="77"/>
      <c r="KV84" s="77"/>
      <c r="KW84" s="77"/>
      <c r="KX84" s="77"/>
      <c r="KY84" s="77"/>
      <c r="KZ84" s="77"/>
      <c r="LA84" s="77"/>
      <c r="LB84" s="77"/>
      <c r="LC84" s="77"/>
      <c r="LD84" s="77"/>
      <c r="LE84" s="77"/>
      <c r="LF84" s="77"/>
      <c r="LG84" s="77"/>
      <c r="LH84" s="77"/>
      <c r="LI84" s="77"/>
      <c r="LJ84" s="77"/>
      <c r="LK84" s="77"/>
      <c r="LL84" s="77"/>
      <c r="LM84" s="77"/>
      <c r="LN84" s="77"/>
      <c r="LO84" s="77"/>
      <c r="LP84" s="77"/>
      <c r="LQ84" s="77"/>
      <c r="LR84" s="77"/>
      <c r="LS84" s="77"/>
      <c r="LT84" s="77"/>
      <c r="LU84" s="77"/>
      <c r="LV84" s="77"/>
      <c r="LW84" s="77"/>
      <c r="LX84" s="77"/>
      <c r="LY84" s="77"/>
      <c r="LZ84" s="77"/>
      <c r="MA84" s="77"/>
      <c r="MB84" s="77"/>
      <c r="MC84" s="77"/>
      <c r="MD84" s="77"/>
      <c r="ME84" s="77"/>
      <c r="MF84" s="77"/>
      <c r="MG84" s="77"/>
      <c r="MH84" s="77"/>
      <c r="MI84" s="77"/>
      <c r="MJ84" s="77"/>
      <c r="MK84" s="77"/>
      <c r="ML84" s="77"/>
      <c r="MM84" s="77"/>
      <c r="MN84" s="77"/>
      <c r="MO84" s="77"/>
      <c r="MP84" s="77"/>
      <c r="MQ84" s="77"/>
      <c r="MR84" s="77"/>
      <c r="MS84" s="77"/>
      <c r="MT84" s="77"/>
      <c r="MU84" s="77"/>
      <c r="MV84" s="77"/>
      <c r="MW84" s="77"/>
      <c r="MX84" s="77"/>
      <c r="MY84" s="77"/>
      <c r="MZ84" s="77"/>
      <c r="NA84" s="77"/>
      <c r="NB84" s="77"/>
      <c r="NC84" s="77"/>
      <c r="ND84" s="77"/>
      <c r="NE84" s="77"/>
      <c r="NF84" s="77"/>
      <c r="NG84" s="77"/>
      <c r="NH84" s="77"/>
      <c r="NI84" s="77"/>
      <c r="NJ84" s="77"/>
      <c r="NK84" s="77"/>
      <c r="NL84" s="77"/>
      <c r="NM84" s="77"/>
      <c r="NN84" s="77"/>
      <c r="NO84" s="77"/>
      <c r="NP84" s="77"/>
      <c r="NQ84" s="77"/>
      <c r="NR84" s="77"/>
    </row>
    <row r="85" spans="1:382">
      <c r="A85" s="32">
        <f>IF(ラインリスト!A77="","",ラインリスト!A77)</f>
        <v>75</v>
      </c>
      <c r="B85" s="32" t="str">
        <f>IF(ラインリスト!B77="","",ラインリスト!B77)</f>
        <v>テスト75</v>
      </c>
      <c r="C85" s="32">
        <f>IF(ラインリスト!C77="","",ラインリスト!C77)</f>
        <v>90</v>
      </c>
      <c r="D85" s="32" t="str">
        <f>IF(ラインリスト!E77="","",ラインリスト!E77)</f>
        <v>女</v>
      </c>
      <c r="E85" s="32" t="str">
        <f>IF(ラインリスト!F77="","",ラインリスト!F77)</f>
        <v/>
      </c>
      <c r="F85" s="29" t="str">
        <f>IF(ラインリスト!G77="","",ラインリスト!G77)</f>
        <v>患者</v>
      </c>
      <c r="G85" s="32" t="str">
        <f>IF(ラインリスト!H77="","",ラインリスト!H77)</f>
        <v>X病院</v>
      </c>
      <c r="H85" s="33" t="str">
        <f>IF(ラインリスト!I77="","",ラインリスト!I77)</f>
        <v/>
      </c>
      <c r="I85" s="33">
        <f>IF(ラインリスト!J77="","",ラインリスト!J77)</f>
        <v>44189</v>
      </c>
      <c r="J85" s="33">
        <f>IF(ラインリスト!K77="","",ラインリスト!K77)</f>
        <v>44187</v>
      </c>
      <c r="K85" s="31">
        <f>IF(ラインリスト!L77="",J85,ラインリスト!L77)</f>
        <v>44187</v>
      </c>
      <c r="L85" s="76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  <c r="IY85" s="77"/>
      <c r="IZ85" s="77"/>
      <c r="JA85" s="77"/>
      <c r="JB85" s="77"/>
      <c r="JC85" s="77"/>
      <c r="JD85" s="77"/>
      <c r="JE85" s="77"/>
      <c r="JF85" s="77"/>
      <c r="JG85" s="77"/>
      <c r="JH85" s="77"/>
      <c r="JI85" s="77"/>
      <c r="JJ85" s="77"/>
      <c r="JK85" s="77"/>
      <c r="JL85" s="77"/>
      <c r="JM85" s="77"/>
      <c r="JN85" s="77"/>
      <c r="JO85" s="77"/>
      <c r="JP85" s="77"/>
      <c r="JQ85" s="77"/>
      <c r="JR85" s="77"/>
      <c r="JS85" s="77"/>
      <c r="JT85" s="77"/>
      <c r="JU85" s="77"/>
      <c r="JV85" s="77"/>
      <c r="JW85" s="77"/>
      <c r="JX85" s="77"/>
      <c r="JY85" s="77"/>
      <c r="JZ85" s="77"/>
      <c r="KA85" s="77"/>
      <c r="KB85" s="77"/>
      <c r="KC85" s="77"/>
      <c r="KD85" s="77"/>
      <c r="KE85" s="77"/>
      <c r="KF85" s="77"/>
      <c r="KG85" s="77"/>
      <c r="KH85" s="77"/>
      <c r="KI85" s="77"/>
      <c r="KJ85" s="77"/>
      <c r="KK85" s="77"/>
      <c r="KL85" s="77"/>
      <c r="KM85" s="77"/>
      <c r="KN85" s="77"/>
      <c r="KO85" s="77"/>
      <c r="KP85" s="77"/>
      <c r="KQ85" s="77"/>
      <c r="KR85" s="77"/>
      <c r="KS85" s="77"/>
      <c r="KT85" s="77"/>
      <c r="KU85" s="77"/>
      <c r="KV85" s="77"/>
      <c r="KW85" s="77"/>
      <c r="KX85" s="77"/>
      <c r="KY85" s="77"/>
      <c r="KZ85" s="77"/>
      <c r="LA85" s="77"/>
      <c r="LB85" s="77"/>
      <c r="LC85" s="77"/>
      <c r="LD85" s="77"/>
      <c r="LE85" s="77"/>
      <c r="LF85" s="77"/>
      <c r="LG85" s="77"/>
      <c r="LH85" s="77"/>
      <c r="LI85" s="77"/>
      <c r="LJ85" s="77"/>
      <c r="LK85" s="77"/>
      <c r="LL85" s="77"/>
      <c r="LM85" s="77"/>
      <c r="LN85" s="77"/>
      <c r="LO85" s="77"/>
      <c r="LP85" s="77"/>
      <c r="LQ85" s="77"/>
      <c r="LR85" s="77"/>
      <c r="LS85" s="77"/>
      <c r="LT85" s="77"/>
      <c r="LU85" s="77"/>
      <c r="LV85" s="77"/>
      <c r="LW85" s="77"/>
      <c r="LX85" s="77"/>
      <c r="LY85" s="77"/>
      <c r="LZ85" s="77"/>
      <c r="MA85" s="77"/>
      <c r="MB85" s="77"/>
      <c r="MC85" s="77"/>
      <c r="MD85" s="77"/>
      <c r="ME85" s="77"/>
      <c r="MF85" s="77"/>
      <c r="MG85" s="77"/>
      <c r="MH85" s="77"/>
      <c r="MI85" s="77"/>
      <c r="MJ85" s="77"/>
      <c r="MK85" s="77"/>
      <c r="ML85" s="77"/>
      <c r="MM85" s="77"/>
      <c r="MN85" s="77"/>
      <c r="MO85" s="77"/>
      <c r="MP85" s="77"/>
      <c r="MQ85" s="77"/>
      <c r="MR85" s="77"/>
      <c r="MS85" s="77"/>
      <c r="MT85" s="77"/>
      <c r="MU85" s="77"/>
      <c r="MV85" s="77"/>
      <c r="MW85" s="77"/>
      <c r="MX85" s="77"/>
      <c r="MY85" s="77"/>
      <c r="MZ85" s="77"/>
      <c r="NA85" s="77"/>
      <c r="NB85" s="77"/>
      <c r="NC85" s="77"/>
      <c r="ND85" s="77"/>
      <c r="NE85" s="77"/>
      <c r="NF85" s="77"/>
      <c r="NG85" s="77"/>
      <c r="NH85" s="77"/>
      <c r="NI85" s="77"/>
      <c r="NJ85" s="77"/>
      <c r="NK85" s="77"/>
      <c r="NL85" s="77"/>
      <c r="NM85" s="77"/>
      <c r="NN85" s="77"/>
      <c r="NO85" s="77"/>
      <c r="NP85" s="77"/>
      <c r="NQ85" s="77"/>
      <c r="NR85" s="77"/>
    </row>
    <row r="86" spans="1:382">
      <c r="A86" s="32">
        <f>IF(ラインリスト!A78="","",ラインリスト!A78)</f>
        <v>76</v>
      </c>
      <c r="B86" s="32" t="str">
        <f>IF(ラインリスト!B78="","",ラインリスト!B78)</f>
        <v>テスト76</v>
      </c>
      <c r="C86" s="32">
        <f>IF(ラインリスト!C78="","",ラインリスト!C78)</f>
        <v>89</v>
      </c>
      <c r="D86" s="32" t="str">
        <f>IF(ラインリスト!E78="","",ラインリスト!E78)</f>
        <v>女</v>
      </c>
      <c r="E86" s="32" t="str">
        <f>IF(ラインリスト!F78="","",ラインリスト!F78)</f>
        <v/>
      </c>
      <c r="F86" s="29" t="str">
        <f>IF(ラインリスト!G78="","",ラインリスト!G78)</f>
        <v>患者</v>
      </c>
      <c r="G86" s="32" t="str">
        <f>IF(ラインリスト!H78="","",ラインリスト!H78)</f>
        <v>X病院</v>
      </c>
      <c r="H86" s="33" t="str">
        <f>IF(ラインリスト!I78="","",ラインリスト!I78)</f>
        <v/>
      </c>
      <c r="I86" s="33">
        <f>IF(ラインリスト!J78="","",ラインリスト!J78)</f>
        <v>44188</v>
      </c>
      <c r="J86" s="33">
        <f>IF(ラインリスト!K78="","",ラインリスト!K78)</f>
        <v>44187</v>
      </c>
      <c r="K86" s="31">
        <f>IF(ラインリスト!L78="",J86,ラインリスト!L78)</f>
        <v>44187</v>
      </c>
      <c r="L86" s="76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  <c r="IZ86" s="77"/>
      <c r="JA86" s="77"/>
      <c r="JB86" s="77"/>
      <c r="JC86" s="77"/>
      <c r="JD86" s="77"/>
      <c r="JE86" s="77"/>
      <c r="JF86" s="77"/>
      <c r="JG86" s="77"/>
      <c r="JH86" s="77"/>
      <c r="JI86" s="77"/>
      <c r="JJ86" s="77"/>
      <c r="JK86" s="77"/>
      <c r="JL86" s="77"/>
      <c r="JM86" s="77"/>
      <c r="JN86" s="77"/>
      <c r="JO86" s="77"/>
      <c r="JP86" s="77"/>
      <c r="JQ86" s="77"/>
      <c r="JR86" s="77"/>
      <c r="JS86" s="77"/>
      <c r="JT86" s="77"/>
      <c r="JU86" s="77"/>
      <c r="JV86" s="77"/>
      <c r="JW86" s="77"/>
      <c r="JX86" s="77"/>
      <c r="JY86" s="77"/>
      <c r="JZ86" s="77"/>
      <c r="KA86" s="77"/>
      <c r="KB86" s="77"/>
      <c r="KC86" s="77"/>
      <c r="KD86" s="77"/>
      <c r="KE86" s="77"/>
      <c r="KF86" s="77"/>
      <c r="KG86" s="77"/>
      <c r="KH86" s="77"/>
      <c r="KI86" s="77"/>
      <c r="KJ86" s="77"/>
      <c r="KK86" s="77"/>
      <c r="KL86" s="77"/>
      <c r="KM86" s="77"/>
      <c r="KN86" s="77"/>
      <c r="KO86" s="77"/>
      <c r="KP86" s="77"/>
      <c r="KQ86" s="77"/>
      <c r="KR86" s="77"/>
      <c r="KS86" s="77"/>
      <c r="KT86" s="77"/>
      <c r="KU86" s="77"/>
      <c r="KV86" s="77"/>
      <c r="KW86" s="77"/>
      <c r="KX86" s="77"/>
      <c r="KY86" s="77"/>
      <c r="KZ86" s="77"/>
      <c r="LA86" s="77"/>
      <c r="LB86" s="77"/>
      <c r="LC86" s="77"/>
      <c r="LD86" s="77"/>
      <c r="LE86" s="77"/>
      <c r="LF86" s="77"/>
      <c r="LG86" s="77"/>
      <c r="LH86" s="77"/>
      <c r="LI86" s="77"/>
      <c r="LJ86" s="77"/>
      <c r="LK86" s="77"/>
      <c r="LL86" s="77"/>
      <c r="LM86" s="77"/>
      <c r="LN86" s="77"/>
      <c r="LO86" s="77"/>
      <c r="LP86" s="77"/>
      <c r="LQ86" s="77"/>
      <c r="LR86" s="77"/>
      <c r="LS86" s="77"/>
      <c r="LT86" s="77"/>
      <c r="LU86" s="77"/>
      <c r="LV86" s="77"/>
      <c r="LW86" s="77"/>
      <c r="LX86" s="77"/>
      <c r="LY86" s="77"/>
      <c r="LZ86" s="77"/>
      <c r="MA86" s="77"/>
      <c r="MB86" s="77"/>
      <c r="MC86" s="77"/>
      <c r="MD86" s="77"/>
      <c r="ME86" s="77"/>
      <c r="MF86" s="77"/>
      <c r="MG86" s="77"/>
      <c r="MH86" s="77"/>
      <c r="MI86" s="77"/>
      <c r="MJ86" s="77"/>
      <c r="MK86" s="77"/>
      <c r="ML86" s="77"/>
      <c r="MM86" s="77"/>
      <c r="MN86" s="77"/>
      <c r="MO86" s="77"/>
      <c r="MP86" s="77"/>
      <c r="MQ86" s="77"/>
      <c r="MR86" s="77"/>
      <c r="MS86" s="77"/>
      <c r="MT86" s="77"/>
      <c r="MU86" s="77"/>
      <c r="MV86" s="77"/>
      <c r="MW86" s="77"/>
      <c r="MX86" s="77"/>
      <c r="MY86" s="77"/>
      <c r="MZ86" s="77"/>
      <c r="NA86" s="77"/>
      <c r="NB86" s="77"/>
      <c r="NC86" s="77"/>
      <c r="ND86" s="77"/>
      <c r="NE86" s="77"/>
      <c r="NF86" s="77"/>
      <c r="NG86" s="77"/>
      <c r="NH86" s="77"/>
      <c r="NI86" s="77"/>
      <c r="NJ86" s="77"/>
      <c r="NK86" s="77"/>
      <c r="NL86" s="77"/>
      <c r="NM86" s="77"/>
      <c r="NN86" s="77"/>
      <c r="NO86" s="77"/>
      <c r="NP86" s="77"/>
      <c r="NQ86" s="77"/>
      <c r="NR86" s="77"/>
    </row>
    <row r="87" spans="1:382">
      <c r="A87" s="32">
        <f>IF(ラインリスト!A79="","",ラインリスト!A79)</f>
        <v>77</v>
      </c>
      <c r="B87" s="32" t="str">
        <f>IF(ラインリスト!B79="","",ラインリスト!B79)</f>
        <v>テスト77</v>
      </c>
      <c r="C87" s="32">
        <f>IF(ラインリスト!C79="","",ラインリスト!C79)</f>
        <v>90</v>
      </c>
      <c r="D87" s="32" t="str">
        <f>IF(ラインリスト!E79="","",ラインリスト!E79)</f>
        <v>男</v>
      </c>
      <c r="E87" s="32" t="str">
        <f>IF(ラインリスト!F79="","",ラインリスト!F79)</f>
        <v/>
      </c>
      <c r="F87" s="29" t="str">
        <f>IF(ラインリスト!G79="","",ラインリスト!G79)</f>
        <v>患者</v>
      </c>
      <c r="G87" s="32" t="str">
        <f>IF(ラインリスト!H79="","",ラインリスト!H79)</f>
        <v>X病院</v>
      </c>
      <c r="H87" s="33" t="str">
        <f>IF(ラインリスト!I79="","",ラインリスト!I79)</f>
        <v/>
      </c>
      <c r="I87" s="33">
        <f>IF(ラインリスト!J79="","",ラインリスト!J79)</f>
        <v>44186</v>
      </c>
      <c r="J87" s="33">
        <f>IF(ラインリスト!K79="","",ラインリスト!K79)</f>
        <v>44187</v>
      </c>
      <c r="K87" s="31">
        <f>IF(ラインリスト!L79="",J87,ラインリスト!L79)</f>
        <v>44187</v>
      </c>
      <c r="L87" s="76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  <c r="JB87" s="77"/>
      <c r="JC87" s="77"/>
      <c r="JD87" s="77"/>
      <c r="JE87" s="77"/>
      <c r="JF87" s="77"/>
      <c r="JG87" s="77"/>
      <c r="JH87" s="77"/>
      <c r="JI87" s="77"/>
      <c r="JJ87" s="77"/>
      <c r="JK87" s="77"/>
      <c r="JL87" s="77"/>
      <c r="JM87" s="77"/>
      <c r="JN87" s="77"/>
      <c r="JO87" s="77"/>
      <c r="JP87" s="77"/>
      <c r="JQ87" s="77"/>
      <c r="JR87" s="77"/>
      <c r="JS87" s="77"/>
      <c r="JT87" s="77"/>
      <c r="JU87" s="77"/>
      <c r="JV87" s="77"/>
      <c r="JW87" s="77"/>
      <c r="JX87" s="77"/>
      <c r="JY87" s="77"/>
      <c r="JZ87" s="77"/>
      <c r="KA87" s="77"/>
      <c r="KB87" s="77"/>
      <c r="KC87" s="77"/>
      <c r="KD87" s="77"/>
      <c r="KE87" s="77"/>
      <c r="KF87" s="77"/>
      <c r="KG87" s="77"/>
      <c r="KH87" s="77"/>
      <c r="KI87" s="77"/>
      <c r="KJ87" s="77"/>
      <c r="KK87" s="77"/>
      <c r="KL87" s="77"/>
      <c r="KM87" s="77"/>
      <c r="KN87" s="77"/>
      <c r="KO87" s="77"/>
      <c r="KP87" s="77"/>
      <c r="KQ87" s="77"/>
      <c r="KR87" s="77"/>
      <c r="KS87" s="77"/>
      <c r="KT87" s="77"/>
      <c r="KU87" s="77"/>
      <c r="KV87" s="77"/>
      <c r="KW87" s="77"/>
      <c r="KX87" s="77"/>
      <c r="KY87" s="77"/>
      <c r="KZ87" s="77"/>
      <c r="LA87" s="77"/>
      <c r="LB87" s="77"/>
      <c r="LC87" s="77"/>
      <c r="LD87" s="77"/>
      <c r="LE87" s="77"/>
      <c r="LF87" s="77"/>
      <c r="LG87" s="77"/>
      <c r="LH87" s="77"/>
      <c r="LI87" s="77"/>
      <c r="LJ87" s="77"/>
      <c r="LK87" s="77"/>
      <c r="LL87" s="77"/>
      <c r="LM87" s="77"/>
      <c r="LN87" s="77"/>
      <c r="LO87" s="77"/>
      <c r="LP87" s="77"/>
      <c r="LQ87" s="77"/>
      <c r="LR87" s="77"/>
      <c r="LS87" s="77"/>
      <c r="LT87" s="77"/>
      <c r="LU87" s="77"/>
      <c r="LV87" s="77"/>
      <c r="LW87" s="77"/>
      <c r="LX87" s="77"/>
      <c r="LY87" s="77"/>
      <c r="LZ87" s="77"/>
      <c r="MA87" s="77"/>
      <c r="MB87" s="77"/>
      <c r="MC87" s="77"/>
      <c r="MD87" s="77"/>
      <c r="ME87" s="77"/>
      <c r="MF87" s="77"/>
      <c r="MG87" s="77"/>
      <c r="MH87" s="77"/>
      <c r="MI87" s="77"/>
      <c r="MJ87" s="77"/>
      <c r="MK87" s="77"/>
      <c r="ML87" s="77"/>
      <c r="MM87" s="77"/>
      <c r="MN87" s="77"/>
      <c r="MO87" s="77"/>
      <c r="MP87" s="77"/>
      <c r="MQ87" s="77"/>
      <c r="MR87" s="77"/>
      <c r="MS87" s="77"/>
      <c r="MT87" s="77"/>
      <c r="MU87" s="77"/>
      <c r="MV87" s="77"/>
      <c r="MW87" s="77"/>
      <c r="MX87" s="77"/>
      <c r="MY87" s="77"/>
      <c r="MZ87" s="77"/>
      <c r="NA87" s="77"/>
      <c r="NB87" s="77"/>
      <c r="NC87" s="77"/>
      <c r="ND87" s="77"/>
      <c r="NE87" s="77"/>
      <c r="NF87" s="77"/>
      <c r="NG87" s="77"/>
      <c r="NH87" s="77"/>
      <c r="NI87" s="77"/>
      <c r="NJ87" s="77"/>
      <c r="NK87" s="77"/>
      <c r="NL87" s="77"/>
      <c r="NM87" s="77"/>
      <c r="NN87" s="77"/>
      <c r="NO87" s="77"/>
      <c r="NP87" s="77"/>
      <c r="NQ87" s="77"/>
      <c r="NR87" s="77"/>
    </row>
    <row r="88" spans="1:382">
      <c r="A88" s="32">
        <f>IF(ラインリスト!A80="","",ラインリスト!A80)</f>
        <v>78</v>
      </c>
      <c r="B88" s="32" t="str">
        <f>IF(ラインリスト!B80="","",ラインリスト!B80)</f>
        <v>テスト78</v>
      </c>
      <c r="C88" s="32">
        <f>IF(ラインリスト!C80="","",ラインリスト!C80)</f>
        <v>95</v>
      </c>
      <c r="D88" s="32" t="str">
        <f>IF(ラインリスト!E80="","",ラインリスト!E80)</f>
        <v>男</v>
      </c>
      <c r="E88" s="32" t="str">
        <f>IF(ラインリスト!F80="","",ラインリスト!F80)</f>
        <v/>
      </c>
      <c r="F88" s="29" t="str">
        <f>IF(ラインリスト!G80="","",ラインリスト!G80)</f>
        <v>患者</v>
      </c>
      <c r="G88" s="32" t="str">
        <f>IF(ラインリスト!H80="","",ラインリスト!H80)</f>
        <v>X病院</v>
      </c>
      <c r="H88" s="33" t="str">
        <f>IF(ラインリスト!I80="","",ラインリスト!I80)</f>
        <v/>
      </c>
      <c r="I88" s="33">
        <f>IF(ラインリスト!J80="","",ラインリスト!J80)</f>
        <v>44188</v>
      </c>
      <c r="J88" s="33">
        <f>IF(ラインリスト!K80="","",ラインリスト!K80)</f>
        <v>44187</v>
      </c>
      <c r="K88" s="31">
        <f>IF(ラインリスト!L80="",J88,ラインリスト!L80)</f>
        <v>44187</v>
      </c>
      <c r="L88" s="76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  <c r="JB88" s="77"/>
      <c r="JC88" s="77"/>
      <c r="JD88" s="77"/>
      <c r="JE88" s="77"/>
      <c r="JF88" s="77"/>
      <c r="JG88" s="77"/>
      <c r="JH88" s="77"/>
      <c r="JI88" s="77"/>
      <c r="JJ88" s="77"/>
      <c r="JK88" s="77"/>
      <c r="JL88" s="77"/>
      <c r="JM88" s="77"/>
      <c r="JN88" s="77"/>
      <c r="JO88" s="77"/>
      <c r="JP88" s="77"/>
      <c r="JQ88" s="77"/>
      <c r="JR88" s="77"/>
      <c r="JS88" s="77"/>
      <c r="JT88" s="77"/>
      <c r="JU88" s="77"/>
      <c r="JV88" s="77"/>
      <c r="JW88" s="77"/>
      <c r="JX88" s="77"/>
      <c r="JY88" s="77"/>
      <c r="JZ88" s="77"/>
      <c r="KA88" s="77"/>
      <c r="KB88" s="77"/>
      <c r="KC88" s="77"/>
      <c r="KD88" s="77"/>
      <c r="KE88" s="77"/>
      <c r="KF88" s="77"/>
      <c r="KG88" s="77"/>
      <c r="KH88" s="77"/>
      <c r="KI88" s="77"/>
      <c r="KJ88" s="77"/>
      <c r="KK88" s="77"/>
      <c r="KL88" s="77"/>
      <c r="KM88" s="77"/>
      <c r="KN88" s="77"/>
      <c r="KO88" s="77"/>
      <c r="KP88" s="77"/>
      <c r="KQ88" s="77"/>
      <c r="KR88" s="77"/>
      <c r="KS88" s="77"/>
      <c r="KT88" s="77"/>
      <c r="KU88" s="77"/>
      <c r="KV88" s="77"/>
      <c r="KW88" s="77"/>
      <c r="KX88" s="77"/>
      <c r="KY88" s="77"/>
      <c r="KZ88" s="77"/>
      <c r="LA88" s="77"/>
      <c r="LB88" s="77"/>
      <c r="LC88" s="77"/>
      <c r="LD88" s="77"/>
      <c r="LE88" s="77"/>
      <c r="LF88" s="77"/>
      <c r="LG88" s="77"/>
      <c r="LH88" s="77"/>
      <c r="LI88" s="77"/>
      <c r="LJ88" s="77"/>
      <c r="LK88" s="77"/>
      <c r="LL88" s="77"/>
      <c r="LM88" s="77"/>
      <c r="LN88" s="77"/>
      <c r="LO88" s="77"/>
      <c r="LP88" s="77"/>
      <c r="LQ88" s="77"/>
      <c r="LR88" s="77"/>
      <c r="LS88" s="77"/>
      <c r="LT88" s="77"/>
      <c r="LU88" s="77"/>
      <c r="LV88" s="77"/>
      <c r="LW88" s="77"/>
      <c r="LX88" s="77"/>
      <c r="LY88" s="77"/>
      <c r="LZ88" s="77"/>
      <c r="MA88" s="77"/>
      <c r="MB88" s="77"/>
      <c r="MC88" s="77"/>
      <c r="MD88" s="77"/>
      <c r="ME88" s="77"/>
      <c r="MF88" s="77"/>
      <c r="MG88" s="77"/>
      <c r="MH88" s="77"/>
      <c r="MI88" s="77"/>
      <c r="MJ88" s="77"/>
      <c r="MK88" s="77"/>
      <c r="ML88" s="77"/>
      <c r="MM88" s="77"/>
      <c r="MN88" s="77"/>
      <c r="MO88" s="77"/>
      <c r="MP88" s="77"/>
      <c r="MQ88" s="77"/>
      <c r="MR88" s="77"/>
      <c r="MS88" s="77"/>
      <c r="MT88" s="77"/>
      <c r="MU88" s="77"/>
      <c r="MV88" s="77"/>
      <c r="MW88" s="77"/>
      <c r="MX88" s="77"/>
      <c r="MY88" s="77"/>
      <c r="MZ88" s="77"/>
      <c r="NA88" s="77"/>
      <c r="NB88" s="77"/>
      <c r="NC88" s="77"/>
      <c r="ND88" s="77"/>
      <c r="NE88" s="77"/>
      <c r="NF88" s="77"/>
      <c r="NG88" s="77"/>
      <c r="NH88" s="77"/>
      <c r="NI88" s="77"/>
      <c r="NJ88" s="77"/>
      <c r="NK88" s="77"/>
      <c r="NL88" s="77"/>
      <c r="NM88" s="77"/>
      <c r="NN88" s="77"/>
      <c r="NO88" s="77"/>
      <c r="NP88" s="77"/>
      <c r="NQ88" s="77"/>
      <c r="NR88" s="77"/>
    </row>
    <row r="89" spans="1:382">
      <c r="A89" s="32">
        <f>IF(ラインリスト!A81="","",ラインリスト!A81)</f>
        <v>79</v>
      </c>
      <c r="B89" s="32" t="str">
        <f>IF(ラインリスト!B81="","",ラインリスト!B81)</f>
        <v>テスト79</v>
      </c>
      <c r="C89" s="32">
        <f>IF(ラインリスト!C81="","",ラインリスト!C81)</f>
        <v>79</v>
      </c>
      <c r="D89" s="32" t="str">
        <f>IF(ラインリスト!E81="","",ラインリスト!E81)</f>
        <v>男</v>
      </c>
      <c r="E89" s="32" t="str">
        <f>IF(ラインリスト!F81="","",ラインリスト!F81)</f>
        <v/>
      </c>
      <c r="F89" s="29" t="str">
        <f>IF(ラインリスト!G81="","",ラインリスト!G81)</f>
        <v>患者</v>
      </c>
      <c r="G89" s="32" t="str">
        <f>IF(ラインリスト!H81="","",ラインリスト!H81)</f>
        <v>X病院</v>
      </c>
      <c r="H89" s="33" t="str">
        <f>IF(ラインリスト!I81="","",ラインリスト!I81)</f>
        <v/>
      </c>
      <c r="I89" s="33">
        <f>IF(ラインリスト!J81="","",ラインリスト!J81)</f>
        <v>44188</v>
      </c>
      <c r="J89" s="33">
        <f>IF(ラインリスト!K81="","",ラインリスト!K81)</f>
        <v>44187</v>
      </c>
      <c r="K89" s="31">
        <f>IF(ラインリスト!L81="",J89,ラインリスト!L81)</f>
        <v>44187</v>
      </c>
      <c r="L89" s="76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  <c r="IZ89" s="77"/>
      <c r="JA89" s="77"/>
      <c r="JB89" s="77"/>
      <c r="JC89" s="77"/>
      <c r="JD89" s="77"/>
      <c r="JE89" s="77"/>
      <c r="JF89" s="77"/>
      <c r="JG89" s="77"/>
      <c r="JH89" s="77"/>
      <c r="JI89" s="77"/>
      <c r="JJ89" s="77"/>
      <c r="JK89" s="77"/>
      <c r="JL89" s="77"/>
      <c r="JM89" s="77"/>
      <c r="JN89" s="77"/>
      <c r="JO89" s="77"/>
      <c r="JP89" s="77"/>
      <c r="JQ89" s="77"/>
      <c r="JR89" s="77"/>
      <c r="JS89" s="77"/>
      <c r="JT89" s="77"/>
      <c r="JU89" s="77"/>
      <c r="JV89" s="77"/>
      <c r="JW89" s="77"/>
      <c r="JX89" s="77"/>
      <c r="JY89" s="77"/>
      <c r="JZ89" s="77"/>
      <c r="KA89" s="77"/>
      <c r="KB89" s="77"/>
      <c r="KC89" s="77"/>
      <c r="KD89" s="77"/>
      <c r="KE89" s="77"/>
      <c r="KF89" s="77"/>
      <c r="KG89" s="77"/>
      <c r="KH89" s="77"/>
      <c r="KI89" s="77"/>
      <c r="KJ89" s="77"/>
      <c r="KK89" s="77"/>
      <c r="KL89" s="77"/>
      <c r="KM89" s="77"/>
      <c r="KN89" s="77"/>
      <c r="KO89" s="77"/>
      <c r="KP89" s="77"/>
      <c r="KQ89" s="77"/>
      <c r="KR89" s="77"/>
      <c r="KS89" s="77"/>
      <c r="KT89" s="77"/>
      <c r="KU89" s="77"/>
      <c r="KV89" s="77"/>
      <c r="KW89" s="77"/>
      <c r="KX89" s="77"/>
      <c r="KY89" s="77"/>
      <c r="KZ89" s="77"/>
      <c r="LA89" s="77"/>
      <c r="LB89" s="77"/>
      <c r="LC89" s="77"/>
      <c r="LD89" s="77"/>
      <c r="LE89" s="77"/>
      <c r="LF89" s="77"/>
      <c r="LG89" s="77"/>
      <c r="LH89" s="77"/>
      <c r="LI89" s="77"/>
      <c r="LJ89" s="77"/>
      <c r="LK89" s="77"/>
      <c r="LL89" s="77"/>
      <c r="LM89" s="77"/>
      <c r="LN89" s="77"/>
      <c r="LO89" s="77"/>
      <c r="LP89" s="77"/>
      <c r="LQ89" s="77"/>
      <c r="LR89" s="77"/>
      <c r="LS89" s="77"/>
      <c r="LT89" s="77"/>
      <c r="LU89" s="77"/>
      <c r="LV89" s="77"/>
      <c r="LW89" s="77"/>
      <c r="LX89" s="77"/>
      <c r="LY89" s="77"/>
      <c r="LZ89" s="77"/>
      <c r="MA89" s="77"/>
      <c r="MB89" s="77"/>
      <c r="MC89" s="77"/>
      <c r="MD89" s="77"/>
      <c r="ME89" s="77"/>
      <c r="MF89" s="77"/>
      <c r="MG89" s="77"/>
      <c r="MH89" s="77"/>
      <c r="MI89" s="77"/>
      <c r="MJ89" s="77"/>
      <c r="MK89" s="77"/>
      <c r="ML89" s="77"/>
      <c r="MM89" s="77"/>
      <c r="MN89" s="77"/>
      <c r="MO89" s="77"/>
      <c r="MP89" s="77"/>
      <c r="MQ89" s="77"/>
      <c r="MR89" s="77"/>
      <c r="MS89" s="77"/>
      <c r="MT89" s="77"/>
      <c r="MU89" s="77"/>
      <c r="MV89" s="77"/>
      <c r="MW89" s="77"/>
      <c r="MX89" s="77"/>
      <c r="MY89" s="77"/>
      <c r="MZ89" s="77"/>
      <c r="NA89" s="77"/>
      <c r="NB89" s="77"/>
      <c r="NC89" s="77"/>
      <c r="ND89" s="77"/>
      <c r="NE89" s="77"/>
      <c r="NF89" s="77"/>
      <c r="NG89" s="77"/>
      <c r="NH89" s="77"/>
      <c r="NI89" s="77"/>
      <c r="NJ89" s="77"/>
      <c r="NK89" s="77"/>
      <c r="NL89" s="77"/>
      <c r="NM89" s="77"/>
      <c r="NN89" s="77"/>
      <c r="NO89" s="77"/>
      <c r="NP89" s="77"/>
      <c r="NQ89" s="77"/>
      <c r="NR89" s="77"/>
    </row>
    <row r="90" spans="1:382">
      <c r="A90" s="32">
        <f>IF(ラインリスト!A82="","",ラインリスト!A82)</f>
        <v>80</v>
      </c>
      <c r="B90" s="32" t="str">
        <f>IF(ラインリスト!B82="","",ラインリスト!B82)</f>
        <v>テスト80</v>
      </c>
      <c r="C90" s="32">
        <f>IF(ラインリスト!C82="","",ラインリスト!C82)</f>
        <v>82</v>
      </c>
      <c r="D90" s="32" t="str">
        <f>IF(ラインリスト!E82="","",ラインリスト!E82)</f>
        <v>男</v>
      </c>
      <c r="E90" s="32" t="str">
        <f>IF(ラインリスト!F82="","",ラインリスト!F82)</f>
        <v/>
      </c>
      <c r="F90" s="29" t="str">
        <f>IF(ラインリスト!G82="","",ラインリスト!G82)</f>
        <v>患者</v>
      </c>
      <c r="G90" s="32" t="str">
        <f>IF(ラインリスト!H82="","",ラインリスト!H82)</f>
        <v>X病院</v>
      </c>
      <c r="H90" s="33" t="str">
        <f>IF(ラインリスト!I82="","",ラインリスト!I82)</f>
        <v/>
      </c>
      <c r="I90" s="33">
        <f>IF(ラインリスト!J82="","",ラインリスト!J82)</f>
        <v>44180</v>
      </c>
      <c r="J90" s="33">
        <f>IF(ラインリスト!K82="","",ラインリスト!K82)</f>
        <v>44187</v>
      </c>
      <c r="K90" s="31">
        <f>IF(ラインリスト!L82="",J90,ラインリスト!L82)</f>
        <v>44187</v>
      </c>
      <c r="L90" s="76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  <c r="IY90" s="77"/>
      <c r="IZ90" s="77"/>
      <c r="JA90" s="77"/>
      <c r="JB90" s="77"/>
      <c r="JC90" s="77"/>
      <c r="JD90" s="77"/>
      <c r="JE90" s="77"/>
      <c r="JF90" s="77"/>
      <c r="JG90" s="77"/>
      <c r="JH90" s="77"/>
      <c r="JI90" s="77"/>
      <c r="JJ90" s="77"/>
      <c r="JK90" s="77"/>
      <c r="JL90" s="77"/>
      <c r="JM90" s="77"/>
      <c r="JN90" s="77"/>
      <c r="JO90" s="77"/>
      <c r="JP90" s="77"/>
      <c r="JQ90" s="77"/>
      <c r="JR90" s="77"/>
      <c r="JS90" s="77"/>
      <c r="JT90" s="77"/>
      <c r="JU90" s="77"/>
      <c r="JV90" s="77"/>
      <c r="JW90" s="77"/>
      <c r="JX90" s="77"/>
      <c r="JY90" s="77"/>
      <c r="JZ90" s="77"/>
      <c r="KA90" s="77"/>
      <c r="KB90" s="77"/>
      <c r="KC90" s="77"/>
      <c r="KD90" s="77"/>
      <c r="KE90" s="77"/>
      <c r="KF90" s="77"/>
      <c r="KG90" s="77"/>
      <c r="KH90" s="77"/>
      <c r="KI90" s="77"/>
      <c r="KJ90" s="77"/>
      <c r="KK90" s="77"/>
      <c r="KL90" s="77"/>
      <c r="KM90" s="77"/>
      <c r="KN90" s="77"/>
      <c r="KO90" s="77"/>
      <c r="KP90" s="77"/>
      <c r="KQ90" s="77"/>
      <c r="KR90" s="77"/>
      <c r="KS90" s="77"/>
      <c r="KT90" s="77"/>
      <c r="KU90" s="77"/>
      <c r="KV90" s="77"/>
      <c r="KW90" s="77"/>
      <c r="KX90" s="77"/>
      <c r="KY90" s="77"/>
      <c r="KZ90" s="77"/>
      <c r="LA90" s="77"/>
      <c r="LB90" s="77"/>
      <c r="LC90" s="77"/>
      <c r="LD90" s="77"/>
      <c r="LE90" s="77"/>
      <c r="LF90" s="77"/>
      <c r="LG90" s="77"/>
      <c r="LH90" s="77"/>
      <c r="LI90" s="77"/>
      <c r="LJ90" s="77"/>
      <c r="LK90" s="77"/>
      <c r="LL90" s="77"/>
      <c r="LM90" s="77"/>
      <c r="LN90" s="77"/>
      <c r="LO90" s="77"/>
      <c r="LP90" s="77"/>
      <c r="LQ90" s="77"/>
      <c r="LR90" s="77"/>
      <c r="LS90" s="77"/>
      <c r="LT90" s="77"/>
      <c r="LU90" s="77"/>
      <c r="LV90" s="77"/>
      <c r="LW90" s="77"/>
      <c r="LX90" s="77"/>
      <c r="LY90" s="77"/>
      <c r="LZ90" s="77"/>
      <c r="MA90" s="77"/>
      <c r="MB90" s="77"/>
      <c r="MC90" s="77"/>
      <c r="MD90" s="77"/>
      <c r="ME90" s="77"/>
      <c r="MF90" s="77"/>
      <c r="MG90" s="77"/>
      <c r="MH90" s="77"/>
      <c r="MI90" s="77"/>
      <c r="MJ90" s="77"/>
      <c r="MK90" s="77"/>
      <c r="ML90" s="77"/>
      <c r="MM90" s="77"/>
      <c r="MN90" s="77"/>
      <c r="MO90" s="77"/>
      <c r="MP90" s="77"/>
      <c r="MQ90" s="77"/>
      <c r="MR90" s="77"/>
      <c r="MS90" s="77"/>
      <c r="MT90" s="77"/>
      <c r="MU90" s="77"/>
      <c r="MV90" s="77"/>
      <c r="MW90" s="77"/>
      <c r="MX90" s="77"/>
      <c r="MY90" s="77"/>
      <c r="MZ90" s="77"/>
      <c r="NA90" s="77"/>
      <c r="NB90" s="77"/>
      <c r="NC90" s="77"/>
      <c r="ND90" s="77"/>
      <c r="NE90" s="77"/>
      <c r="NF90" s="77"/>
      <c r="NG90" s="77"/>
      <c r="NH90" s="77"/>
      <c r="NI90" s="77"/>
      <c r="NJ90" s="77"/>
      <c r="NK90" s="77"/>
      <c r="NL90" s="77"/>
      <c r="NM90" s="77"/>
      <c r="NN90" s="77"/>
      <c r="NO90" s="77"/>
      <c r="NP90" s="77"/>
      <c r="NQ90" s="77"/>
      <c r="NR90" s="77"/>
    </row>
    <row r="91" spans="1:382">
      <c r="A91" s="32">
        <f>IF(ラインリスト!A83="","",ラインリスト!A83)</f>
        <v>81</v>
      </c>
      <c r="B91" s="32" t="str">
        <f>IF(ラインリスト!B83="","",ラインリスト!B83)</f>
        <v>テスト81</v>
      </c>
      <c r="C91" s="32">
        <f>IF(ラインリスト!C83="","",ラインリスト!C83)</f>
        <v>95</v>
      </c>
      <c r="D91" s="32" t="str">
        <f>IF(ラインリスト!E83="","",ラインリスト!E83)</f>
        <v>女</v>
      </c>
      <c r="E91" s="32" t="str">
        <f>IF(ラインリスト!F83="","",ラインリスト!F83)</f>
        <v/>
      </c>
      <c r="F91" s="29" t="str">
        <f>IF(ラインリスト!G83="","",ラインリスト!G83)</f>
        <v>患者</v>
      </c>
      <c r="G91" s="32" t="str">
        <f>IF(ラインリスト!H83="","",ラインリスト!H83)</f>
        <v>X病院</v>
      </c>
      <c r="H91" s="33" t="str">
        <f>IF(ラインリスト!I83="","",ラインリスト!I83)</f>
        <v/>
      </c>
      <c r="I91" s="33">
        <f>IF(ラインリスト!J83="","",ラインリスト!J83)</f>
        <v>44186</v>
      </c>
      <c r="J91" s="33">
        <f>IF(ラインリスト!K83="","",ラインリスト!K83)</f>
        <v>44187</v>
      </c>
      <c r="K91" s="31">
        <f>IF(ラインリスト!L83="",J91,ラインリスト!L83)</f>
        <v>44187</v>
      </c>
      <c r="L91" s="76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  <c r="IZ91" s="77"/>
      <c r="JA91" s="77"/>
      <c r="JB91" s="77"/>
      <c r="JC91" s="77"/>
      <c r="JD91" s="77"/>
      <c r="JE91" s="77"/>
      <c r="JF91" s="77"/>
      <c r="JG91" s="77"/>
      <c r="JH91" s="77"/>
      <c r="JI91" s="77"/>
      <c r="JJ91" s="77"/>
      <c r="JK91" s="77"/>
      <c r="JL91" s="77"/>
      <c r="JM91" s="77"/>
      <c r="JN91" s="77"/>
      <c r="JO91" s="77"/>
      <c r="JP91" s="77"/>
      <c r="JQ91" s="77"/>
      <c r="JR91" s="77"/>
      <c r="JS91" s="77"/>
      <c r="JT91" s="77"/>
      <c r="JU91" s="77"/>
      <c r="JV91" s="77"/>
      <c r="JW91" s="77"/>
      <c r="JX91" s="77"/>
      <c r="JY91" s="77"/>
      <c r="JZ91" s="77"/>
      <c r="KA91" s="77"/>
      <c r="KB91" s="77"/>
      <c r="KC91" s="77"/>
      <c r="KD91" s="77"/>
      <c r="KE91" s="77"/>
      <c r="KF91" s="77"/>
      <c r="KG91" s="77"/>
      <c r="KH91" s="77"/>
      <c r="KI91" s="77"/>
      <c r="KJ91" s="77"/>
      <c r="KK91" s="77"/>
      <c r="KL91" s="77"/>
      <c r="KM91" s="77"/>
      <c r="KN91" s="77"/>
      <c r="KO91" s="77"/>
      <c r="KP91" s="77"/>
      <c r="KQ91" s="77"/>
      <c r="KR91" s="77"/>
      <c r="KS91" s="77"/>
      <c r="KT91" s="77"/>
      <c r="KU91" s="77"/>
      <c r="KV91" s="77"/>
      <c r="KW91" s="77"/>
      <c r="KX91" s="77"/>
      <c r="KY91" s="77"/>
      <c r="KZ91" s="77"/>
      <c r="LA91" s="77"/>
      <c r="LB91" s="77"/>
      <c r="LC91" s="77"/>
      <c r="LD91" s="77"/>
      <c r="LE91" s="77"/>
      <c r="LF91" s="77"/>
      <c r="LG91" s="77"/>
      <c r="LH91" s="77"/>
      <c r="LI91" s="77"/>
      <c r="LJ91" s="77"/>
      <c r="LK91" s="77"/>
      <c r="LL91" s="77"/>
      <c r="LM91" s="77"/>
      <c r="LN91" s="77"/>
      <c r="LO91" s="77"/>
      <c r="LP91" s="77"/>
      <c r="LQ91" s="77"/>
      <c r="LR91" s="77"/>
      <c r="LS91" s="77"/>
      <c r="LT91" s="77"/>
      <c r="LU91" s="77"/>
      <c r="LV91" s="77"/>
      <c r="LW91" s="77"/>
      <c r="LX91" s="77"/>
      <c r="LY91" s="77"/>
      <c r="LZ91" s="77"/>
      <c r="MA91" s="77"/>
      <c r="MB91" s="77"/>
      <c r="MC91" s="77"/>
      <c r="MD91" s="77"/>
      <c r="ME91" s="77"/>
      <c r="MF91" s="77"/>
      <c r="MG91" s="77"/>
      <c r="MH91" s="77"/>
      <c r="MI91" s="77"/>
      <c r="MJ91" s="77"/>
      <c r="MK91" s="77"/>
      <c r="ML91" s="77"/>
      <c r="MM91" s="77"/>
      <c r="MN91" s="77"/>
      <c r="MO91" s="77"/>
      <c r="MP91" s="77"/>
      <c r="MQ91" s="77"/>
      <c r="MR91" s="77"/>
      <c r="MS91" s="77"/>
      <c r="MT91" s="77"/>
      <c r="MU91" s="77"/>
      <c r="MV91" s="77"/>
      <c r="MW91" s="77"/>
      <c r="MX91" s="77"/>
      <c r="MY91" s="77"/>
      <c r="MZ91" s="77"/>
      <c r="NA91" s="77"/>
      <c r="NB91" s="77"/>
      <c r="NC91" s="77"/>
      <c r="ND91" s="77"/>
      <c r="NE91" s="77"/>
      <c r="NF91" s="77"/>
      <c r="NG91" s="77"/>
      <c r="NH91" s="77"/>
      <c r="NI91" s="77"/>
      <c r="NJ91" s="77"/>
      <c r="NK91" s="77"/>
      <c r="NL91" s="77"/>
      <c r="NM91" s="77"/>
      <c r="NN91" s="77"/>
      <c r="NO91" s="77"/>
      <c r="NP91" s="77"/>
      <c r="NQ91" s="77"/>
      <c r="NR91" s="77"/>
    </row>
    <row r="92" spans="1:382">
      <c r="A92" s="32">
        <f>IF(ラインリスト!A84="","",ラインリスト!A84)</f>
        <v>82</v>
      </c>
      <c r="B92" s="32" t="str">
        <f>IF(ラインリスト!B84="","",ラインリスト!B84)</f>
        <v>テスト82</v>
      </c>
      <c r="C92" s="32">
        <f>IF(ラインリスト!C84="","",ラインリスト!C84)</f>
        <v>93</v>
      </c>
      <c r="D92" s="32" t="str">
        <f>IF(ラインリスト!E84="","",ラインリスト!E84)</f>
        <v>女</v>
      </c>
      <c r="E92" s="32" t="str">
        <f>IF(ラインリスト!F84="","",ラインリスト!F84)</f>
        <v/>
      </c>
      <c r="F92" s="29" t="str">
        <f>IF(ラインリスト!G84="","",ラインリスト!G84)</f>
        <v>患者</v>
      </c>
      <c r="G92" s="32" t="str">
        <f>IF(ラインリスト!H84="","",ラインリスト!H84)</f>
        <v>X病院</v>
      </c>
      <c r="H92" s="33" t="str">
        <f>IF(ラインリスト!I84="","",ラインリスト!I84)</f>
        <v/>
      </c>
      <c r="I92" s="33" t="str">
        <f>IF(ラインリスト!J84="","",ラインリスト!J84)</f>
        <v>無症状</v>
      </c>
      <c r="J92" s="33">
        <f>IF(ラインリスト!K84="","",ラインリスト!K84)</f>
        <v>44187</v>
      </c>
      <c r="K92" s="31">
        <f>IF(ラインリスト!L84="",J92,ラインリスト!L84)</f>
        <v>44187</v>
      </c>
      <c r="L92" s="76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  <c r="IY92" s="77"/>
      <c r="IZ92" s="77"/>
      <c r="JA92" s="77"/>
      <c r="JB92" s="77"/>
      <c r="JC92" s="77"/>
      <c r="JD92" s="77"/>
      <c r="JE92" s="77"/>
      <c r="JF92" s="77"/>
      <c r="JG92" s="77"/>
      <c r="JH92" s="77"/>
      <c r="JI92" s="77"/>
      <c r="JJ92" s="77"/>
      <c r="JK92" s="77"/>
      <c r="JL92" s="77"/>
      <c r="JM92" s="77"/>
      <c r="JN92" s="77"/>
      <c r="JO92" s="77"/>
      <c r="JP92" s="77"/>
      <c r="JQ92" s="77"/>
      <c r="JR92" s="77"/>
      <c r="JS92" s="77"/>
      <c r="JT92" s="77"/>
      <c r="JU92" s="77"/>
      <c r="JV92" s="77"/>
      <c r="JW92" s="77"/>
      <c r="JX92" s="77"/>
      <c r="JY92" s="77"/>
      <c r="JZ92" s="77"/>
      <c r="KA92" s="77"/>
      <c r="KB92" s="77"/>
      <c r="KC92" s="77"/>
      <c r="KD92" s="77"/>
      <c r="KE92" s="77"/>
      <c r="KF92" s="77"/>
      <c r="KG92" s="77"/>
      <c r="KH92" s="77"/>
      <c r="KI92" s="77"/>
      <c r="KJ92" s="77"/>
      <c r="KK92" s="77"/>
      <c r="KL92" s="77"/>
      <c r="KM92" s="77"/>
      <c r="KN92" s="77"/>
      <c r="KO92" s="77"/>
      <c r="KP92" s="77"/>
      <c r="KQ92" s="77"/>
      <c r="KR92" s="77"/>
      <c r="KS92" s="77"/>
      <c r="KT92" s="77"/>
      <c r="KU92" s="77"/>
      <c r="KV92" s="77"/>
      <c r="KW92" s="77"/>
      <c r="KX92" s="77"/>
      <c r="KY92" s="77"/>
      <c r="KZ92" s="77"/>
      <c r="LA92" s="77"/>
      <c r="LB92" s="77"/>
      <c r="LC92" s="77"/>
      <c r="LD92" s="77"/>
      <c r="LE92" s="77"/>
      <c r="LF92" s="77"/>
      <c r="LG92" s="77"/>
      <c r="LH92" s="77"/>
      <c r="LI92" s="77"/>
      <c r="LJ92" s="77"/>
      <c r="LK92" s="77"/>
      <c r="LL92" s="77"/>
      <c r="LM92" s="77"/>
      <c r="LN92" s="77"/>
      <c r="LO92" s="77"/>
      <c r="LP92" s="77"/>
      <c r="LQ92" s="77"/>
      <c r="LR92" s="77"/>
      <c r="LS92" s="77"/>
      <c r="LT92" s="77"/>
      <c r="LU92" s="77"/>
      <c r="LV92" s="77"/>
      <c r="LW92" s="77"/>
      <c r="LX92" s="77"/>
      <c r="LY92" s="77"/>
      <c r="LZ92" s="77"/>
      <c r="MA92" s="77"/>
      <c r="MB92" s="77"/>
      <c r="MC92" s="77"/>
      <c r="MD92" s="77"/>
      <c r="ME92" s="77"/>
      <c r="MF92" s="77"/>
      <c r="MG92" s="77"/>
      <c r="MH92" s="77"/>
      <c r="MI92" s="77"/>
      <c r="MJ92" s="77"/>
      <c r="MK92" s="77"/>
      <c r="ML92" s="77"/>
      <c r="MM92" s="77"/>
      <c r="MN92" s="77"/>
      <c r="MO92" s="77"/>
      <c r="MP92" s="77"/>
      <c r="MQ92" s="77"/>
      <c r="MR92" s="77"/>
      <c r="MS92" s="77"/>
      <c r="MT92" s="77"/>
      <c r="MU92" s="77"/>
      <c r="MV92" s="77"/>
      <c r="MW92" s="77"/>
      <c r="MX92" s="77"/>
      <c r="MY92" s="77"/>
      <c r="MZ92" s="77"/>
      <c r="NA92" s="77"/>
      <c r="NB92" s="77"/>
      <c r="NC92" s="77"/>
      <c r="ND92" s="77"/>
      <c r="NE92" s="77"/>
      <c r="NF92" s="77"/>
      <c r="NG92" s="77"/>
      <c r="NH92" s="77"/>
      <c r="NI92" s="77"/>
      <c r="NJ92" s="77"/>
      <c r="NK92" s="77"/>
      <c r="NL92" s="77"/>
      <c r="NM92" s="77"/>
      <c r="NN92" s="77"/>
      <c r="NO92" s="77"/>
      <c r="NP92" s="77"/>
      <c r="NQ92" s="77"/>
      <c r="NR92" s="77"/>
    </row>
    <row r="93" spans="1:382">
      <c r="A93" s="32">
        <f>IF(ラインリスト!A85="","",ラインリスト!A85)</f>
        <v>83</v>
      </c>
      <c r="B93" s="32" t="str">
        <f>IF(ラインリスト!B85="","",ラインリスト!B85)</f>
        <v>テスト83</v>
      </c>
      <c r="C93" s="32">
        <f>IF(ラインリスト!C85="","",ラインリスト!C85)</f>
        <v>92</v>
      </c>
      <c r="D93" s="32" t="str">
        <f>IF(ラインリスト!E85="","",ラインリスト!E85)</f>
        <v>女</v>
      </c>
      <c r="E93" s="32" t="str">
        <f>IF(ラインリスト!F85="","",ラインリスト!F85)</f>
        <v/>
      </c>
      <c r="F93" s="29" t="str">
        <f>IF(ラインリスト!G85="","",ラインリスト!G85)</f>
        <v>患者</v>
      </c>
      <c r="G93" s="32" t="str">
        <f>IF(ラインリスト!H85="","",ラインリスト!H85)</f>
        <v>X病院</v>
      </c>
      <c r="H93" s="33" t="str">
        <f>IF(ラインリスト!I85="","",ラインリスト!I85)</f>
        <v/>
      </c>
      <c r="I93" s="33">
        <f>IF(ラインリスト!J85="","",ラインリスト!J85)</f>
        <v>44186</v>
      </c>
      <c r="J93" s="33">
        <f>IF(ラインリスト!K85="","",ラインリスト!K85)</f>
        <v>44187</v>
      </c>
      <c r="K93" s="31">
        <f>IF(ラインリスト!L85="",J93,ラインリスト!L85)</f>
        <v>44187</v>
      </c>
      <c r="L93" s="76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  <c r="IY93" s="77"/>
      <c r="IZ93" s="77"/>
      <c r="JA93" s="77"/>
      <c r="JB93" s="77"/>
      <c r="JC93" s="77"/>
      <c r="JD93" s="77"/>
      <c r="JE93" s="77"/>
      <c r="JF93" s="77"/>
      <c r="JG93" s="77"/>
      <c r="JH93" s="77"/>
      <c r="JI93" s="77"/>
      <c r="JJ93" s="77"/>
      <c r="JK93" s="77"/>
      <c r="JL93" s="77"/>
      <c r="JM93" s="77"/>
      <c r="JN93" s="77"/>
      <c r="JO93" s="77"/>
      <c r="JP93" s="77"/>
      <c r="JQ93" s="77"/>
      <c r="JR93" s="77"/>
      <c r="JS93" s="77"/>
      <c r="JT93" s="77"/>
      <c r="JU93" s="77"/>
      <c r="JV93" s="77"/>
      <c r="JW93" s="77"/>
      <c r="JX93" s="77"/>
      <c r="JY93" s="77"/>
      <c r="JZ93" s="77"/>
      <c r="KA93" s="77"/>
      <c r="KB93" s="77"/>
      <c r="KC93" s="77"/>
      <c r="KD93" s="77"/>
      <c r="KE93" s="77"/>
      <c r="KF93" s="77"/>
      <c r="KG93" s="77"/>
      <c r="KH93" s="77"/>
      <c r="KI93" s="77"/>
      <c r="KJ93" s="77"/>
      <c r="KK93" s="77"/>
      <c r="KL93" s="77"/>
      <c r="KM93" s="77"/>
      <c r="KN93" s="77"/>
      <c r="KO93" s="77"/>
      <c r="KP93" s="77"/>
      <c r="KQ93" s="77"/>
      <c r="KR93" s="77"/>
      <c r="KS93" s="77"/>
      <c r="KT93" s="77"/>
      <c r="KU93" s="77"/>
      <c r="KV93" s="77"/>
      <c r="KW93" s="77"/>
      <c r="KX93" s="77"/>
      <c r="KY93" s="77"/>
      <c r="KZ93" s="77"/>
      <c r="LA93" s="77"/>
      <c r="LB93" s="77"/>
      <c r="LC93" s="77"/>
      <c r="LD93" s="77"/>
      <c r="LE93" s="77"/>
      <c r="LF93" s="77"/>
      <c r="LG93" s="77"/>
      <c r="LH93" s="77"/>
      <c r="LI93" s="77"/>
      <c r="LJ93" s="77"/>
      <c r="LK93" s="77"/>
      <c r="LL93" s="77"/>
      <c r="LM93" s="77"/>
      <c r="LN93" s="77"/>
      <c r="LO93" s="77"/>
      <c r="LP93" s="77"/>
      <c r="LQ93" s="77"/>
      <c r="LR93" s="77"/>
      <c r="LS93" s="77"/>
      <c r="LT93" s="77"/>
      <c r="LU93" s="77"/>
      <c r="LV93" s="77"/>
      <c r="LW93" s="77"/>
      <c r="LX93" s="77"/>
      <c r="LY93" s="77"/>
      <c r="LZ93" s="77"/>
      <c r="MA93" s="77"/>
      <c r="MB93" s="77"/>
      <c r="MC93" s="77"/>
      <c r="MD93" s="77"/>
      <c r="ME93" s="77"/>
      <c r="MF93" s="77"/>
      <c r="MG93" s="77"/>
      <c r="MH93" s="77"/>
      <c r="MI93" s="77"/>
      <c r="MJ93" s="77"/>
      <c r="MK93" s="77"/>
      <c r="ML93" s="77"/>
      <c r="MM93" s="77"/>
      <c r="MN93" s="77"/>
      <c r="MO93" s="77"/>
      <c r="MP93" s="77"/>
      <c r="MQ93" s="77"/>
      <c r="MR93" s="77"/>
      <c r="MS93" s="77"/>
      <c r="MT93" s="77"/>
      <c r="MU93" s="77"/>
      <c r="MV93" s="77"/>
      <c r="MW93" s="77"/>
      <c r="MX93" s="77"/>
      <c r="MY93" s="77"/>
      <c r="MZ93" s="77"/>
      <c r="NA93" s="77"/>
      <c r="NB93" s="77"/>
      <c r="NC93" s="77"/>
      <c r="ND93" s="77"/>
      <c r="NE93" s="77"/>
      <c r="NF93" s="77"/>
      <c r="NG93" s="77"/>
      <c r="NH93" s="77"/>
      <c r="NI93" s="77"/>
      <c r="NJ93" s="77"/>
      <c r="NK93" s="77"/>
      <c r="NL93" s="77"/>
      <c r="NM93" s="77"/>
      <c r="NN93" s="77"/>
      <c r="NO93" s="77"/>
      <c r="NP93" s="77"/>
      <c r="NQ93" s="77"/>
      <c r="NR93" s="77"/>
    </row>
    <row r="94" spans="1:382">
      <c r="A94" s="32">
        <f>IF(ラインリスト!A86="","",ラインリスト!A86)</f>
        <v>84</v>
      </c>
      <c r="B94" s="32" t="str">
        <f>IF(ラインリスト!B86="","",ラインリスト!B86)</f>
        <v>テスト84</v>
      </c>
      <c r="C94" s="32">
        <f>IF(ラインリスト!C86="","",ラインリスト!C86)</f>
        <v>88</v>
      </c>
      <c r="D94" s="32" t="str">
        <f>IF(ラインリスト!E86="","",ラインリスト!E86)</f>
        <v>女</v>
      </c>
      <c r="E94" s="32" t="str">
        <f>IF(ラインリスト!F86="","",ラインリスト!F86)</f>
        <v/>
      </c>
      <c r="F94" s="29" t="str">
        <f>IF(ラインリスト!G86="","",ラインリスト!G86)</f>
        <v>患者</v>
      </c>
      <c r="G94" s="32" t="str">
        <f>IF(ラインリスト!H86="","",ラインリスト!H86)</f>
        <v>X病院</v>
      </c>
      <c r="H94" s="33" t="str">
        <f>IF(ラインリスト!I86="","",ラインリスト!I86)</f>
        <v/>
      </c>
      <c r="I94" s="33">
        <f>IF(ラインリスト!J86="","",ラインリスト!J86)</f>
        <v>44184</v>
      </c>
      <c r="J94" s="33">
        <f>IF(ラインリスト!K86="","",ラインリスト!K86)</f>
        <v>44187</v>
      </c>
      <c r="K94" s="31">
        <f>IF(ラインリスト!L86="",J94,ラインリスト!L86)</f>
        <v>44187</v>
      </c>
      <c r="L94" s="76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  <c r="IY94" s="77"/>
      <c r="IZ94" s="77"/>
      <c r="JA94" s="77"/>
      <c r="JB94" s="77"/>
      <c r="JC94" s="77"/>
      <c r="JD94" s="77"/>
      <c r="JE94" s="77"/>
      <c r="JF94" s="77"/>
      <c r="JG94" s="77"/>
      <c r="JH94" s="77"/>
      <c r="JI94" s="77"/>
      <c r="JJ94" s="77"/>
      <c r="JK94" s="77"/>
      <c r="JL94" s="77"/>
      <c r="JM94" s="77"/>
      <c r="JN94" s="77"/>
      <c r="JO94" s="77"/>
      <c r="JP94" s="77"/>
      <c r="JQ94" s="77"/>
      <c r="JR94" s="77"/>
      <c r="JS94" s="77"/>
      <c r="JT94" s="77"/>
      <c r="JU94" s="77"/>
      <c r="JV94" s="77"/>
      <c r="JW94" s="77"/>
      <c r="JX94" s="77"/>
      <c r="JY94" s="77"/>
      <c r="JZ94" s="77"/>
      <c r="KA94" s="77"/>
      <c r="KB94" s="77"/>
      <c r="KC94" s="77"/>
      <c r="KD94" s="77"/>
      <c r="KE94" s="77"/>
      <c r="KF94" s="77"/>
      <c r="KG94" s="77"/>
      <c r="KH94" s="77"/>
      <c r="KI94" s="77"/>
      <c r="KJ94" s="77"/>
      <c r="KK94" s="77"/>
      <c r="KL94" s="77"/>
      <c r="KM94" s="77"/>
      <c r="KN94" s="77"/>
      <c r="KO94" s="77"/>
      <c r="KP94" s="77"/>
      <c r="KQ94" s="77"/>
      <c r="KR94" s="77"/>
      <c r="KS94" s="77"/>
      <c r="KT94" s="77"/>
      <c r="KU94" s="77"/>
      <c r="KV94" s="77"/>
      <c r="KW94" s="77"/>
      <c r="KX94" s="77"/>
      <c r="KY94" s="77"/>
      <c r="KZ94" s="77"/>
      <c r="LA94" s="77"/>
      <c r="LB94" s="77"/>
      <c r="LC94" s="77"/>
      <c r="LD94" s="77"/>
      <c r="LE94" s="77"/>
      <c r="LF94" s="77"/>
      <c r="LG94" s="77"/>
      <c r="LH94" s="77"/>
      <c r="LI94" s="77"/>
      <c r="LJ94" s="77"/>
      <c r="LK94" s="77"/>
      <c r="LL94" s="77"/>
      <c r="LM94" s="77"/>
      <c r="LN94" s="77"/>
      <c r="LO94" s="77"/>
      <c r="LP94" s="77"/>
      <c r="LQ94" s="77"/>
      <c r="LR94" s="77"/>
      <c r="LS94" s="77"/>
      <c r="LT94" s="77"/>
      <c r="LU94" s="77"/>
      <c r="LV94" s="77"/>
      <c r="LW94" s="77"/>
      <c r="LX94" s="77"/>
      <c r="LY94" s="77"/>
      <c r="LZ94" s="77"/>
      <c r="MA94" s="77"/>
      <c r="MB94" s="77"/>
      <c r="MC94" s="77"/>
      <c r="MD94" s="77"/>
      <c r="ME94" s="77"/>
      <c r="MF94" s="77"/>
      <c r="MG94" s="77"/>
      <c r="MH94" s="77"/>
      <c r="MI94" s="77"/>
      <c r="MJ94" s="77"/>
      <c r="MK94" s="77"/>
      <c r="ML94" s="77"/>
      <c r="MM94" s="77"/>
      <c r="MN94" s="77"/>
      <c r="MO94" s="77"/>
      <c r="MP94" s="77"/>
      <c r="MQ94" s="77"/>
      <c r="MR94" s="77"/>
      <c r="MS94" s="77"/>
      <c r="MT94" s="77"/>
      <c r="MU94" s="77"/>
      <c r="MV94" s="77"/>
      <c r="MW94" s="77"/>
      <c r="MX94" s="77"/>
      <c r="MY94" s="77"/>
      <c r="MZ94" s="77"/>
      <c r="NA94" s="77"/>
      <c r="NB94" s="77"/>
      <c r="NC94" s="77"/>
      <c r="ND94" s="77"/>
      <c r="NE94" s="77"/>
      <c r="NF94" s="77"/>
      <c r="NG94" s="77"/>
      <c r="NH94" s="77"/>
      <c r="NI94" s="77"/>
      <c r="NJ94" s="77"/>
      <c r="NK94" s="77"/>
      <c r="NL94" s="77"/>
      <c r="NM94" s="77"/>
      <c r="NN94" s="77"/>
      <c r="NO94" s="77"/>
      <c r="NP94" s="77"/>
      <c r="NQ94" s="77"/>
      <c r="NR94" s="77"/>
    </row>
    <row r="95" spans="1:382">
      <c r="A95" s="32">
        <f>IF(ラインリスト!A87="","",ラインリスト!A87)</f>
        <v>85</v>
      </c>
      <c r="B95" s="32" t="str">
        <f>IF(ラインリスト!B87="","",ラインリスト!B87)</f>
        <v>テスト85</v>
      </c>
      <c r="C95" s="32">
        <f>IF(ラインリスト!C87="","",ラインリスト!C87)</f>
        <v>92</v>
      </c>
      <c r="D95" s="32" t="str">
        <f>IF(ラインリスト!E87="","",ラインリスト!E87)</f>
        <v>女</v>
      </c>
      <c r="E95" s="32" t="str">
        <f>IF(ラインリスト!F87="","",ラインリスト!F87)</f>
        <v/>
      </c>
      <c r="F95" s="29" t="str">
        <f>IF(ラインリスト!G87="","",ラインリスト!G87)</f>
        <v>患者</v>
      </c>
      <c r="G95" s="32" t="str">
        <f>IF(ラインリスト!H87="","",ラインリスト!H87)</f>
        <v>X病院</v>
      </c>
      <c r="H95" s="33" t="str">
        <f>IF(ラインリスト!I87="","",ラインリスト!I87)</f>
        <v/>
      </c>
      <c r="I95" s="33" t="str">
        <f>IF(ラインリスト!J87="","",ラインリスト!J87)</f>
        <v>不明</v>
      </c>
      <c r="J95" s="33">
        <f>IF(ラインリスト!K87="","",ラインリスト!K87)</f>
        <v>44187</v>
      </c>
      <c r="K95" s="31">
        <f>IF(ラインリスト!L87="",J95,ラインリスト!L87)</f>
        <v>44187</v>
      </c>
      <c r="L95" s="76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  <c r="IZ95" s="77"/>
      <c r="JA95" s="77"/>
      <c r="JB95" s="77"/>
      <c r="JC95" s="77"/>
      <c r="JD95" s="77"/>
      <c r="JE95" s="77"/>
      <c r="JF95" s="77"/>
      <c r="JG95" s="77"/>
      <c r="JH95" s="77"/>
      <c r="JI95" s="77"/>
      <c r="JJ95" s="77"/>
      <c r="JK95" s="77"/>
      <c r="JL95" s="77"/>
      <c r="JM95" s="77"/>
      <c r="JN95" s="77"/>
      <c r="JO95" s="77"/>
      <c r="JP95" s="77"/>
      <c r="JQ95" s="77"/>
      <c r="JR95" s="77"/>
      <c r="JS95" s="77"/>
      <c r="JT95" s="77"/>
      <c r="JU95" s="77"/>
      <c r="JV95" s="77"/>
      <c r="JW95" s="77"/>
      <c r="JX95" s="77"/>
      <c r="JY95" s="77"/>
      <c r="JZ95" s="77"/>
      <c r="KA95" s="77"/>
      <c r="KB95" s="77"/>
      <c r="KC95" s="77"/>
      <c r="KD95" s="77"/>
      <c r="KE95" s="77"/>
      <c r="KF95" s="77"/>
      <c r="KG95" s="77"/>
      <c r="KH95" s="77"/>
      <c r="KI95" s="77"/>
      <c r="KJ95" s="77"/>
      <c r="KK95" s="77"/>
      <c r="KL95" s="77"/>
      <c r="KM95" s="77"/>
      <c r="KN95" s="77"/>
      <c r="KO95" s="77"/>
      <c r="KP95" s="77"/>
      <c r="KQ95" s="77"/>
      <c r="KR95" s="77"/>
      <c r="KS95" s="77"/>
      <c r="KT95" s="77"/>
      <c r="KU95" s="77"/>
      <c r="KV95" s="77"/>
      <c r="KW95" s="77"/>
      <c r="KX95" s="77"/>
      <c r="KY95" s="77"/>
      <c r="KZ95" s="77"/>
      <c r="LA95" s="77"/>
      <c r="LB95" s="77"/>
      <c r="LC95" s="77"/>
      <c r="LD95" s="77"/>
      <c r="LE95" s="77"/>
      <c r="LF95" s="77"/>
      <c r="LG95" s="77"/>
      <c r="LH95" s="77"/>
      <c r="LI95" s="77"/>
      <c r="LJ95" s="77"/>
      <c r="LK95" s="77"/>
      <c r="LL95" s="77"/>
      <c r="LM95" s="77"/>
      <c r="LN95" s="77"/>
      <c r="LO95" s="77"/>
      <c r="LP95" s="77"/>
      <c r="LQ95" s="77"/>
      <c r="LR95" s="77"/>
      <c r="LS95" s="77"/>
      <c r="LT95" s="77"/>
      <c r="LU95" s="77"/>
      <c r="LV95" s="77"/>
      <c r="LW95" s="77"/>
      <c r="LX95" s="77"/>
      <c r="LY95" s="77"/>
      <c r="LZ95" s="77"/>
      <c r="MA95" s="77"/>
      <c r="MB95" s="77"/>
      <c r="MC95" s="77"/>
      <c r="MD95" s="77"/>
      <c r="ME95" s="77"/>
      <c r="MF95" s="77"/>
      <c r="MG95" s="77"/>
      <c r="MH95" s="77"/>
      <c r="MI95" s="77"/>
      <c r="MJ95" s="77"/>
      <c r="MK95" s="77"/>
      <c r="ML95" s="77"/>
      <c r="MM95" s="77"/>
      <c r="MN95" s="77"/>
      <c r="MO95" s="77"/>
      <c r="MP95" s="77"/>
      <c r="MQ95" s="77"/>
      <c r="MR95" s="77"/>
      <c r="MS95" s="77"/>
      <c r="MT95" s="77"/>
      <c r="MU95" s="77"/>
      <c r="MV95" s="77"/>
      <c r="MW95" s="77"/>
      <c r="MX95" s="77"/>
      <c r="MY95" s="77"/>
      <c r="MZ95" s="77"/>
      <c r="NA95" s="77"/>
      <c r="NB95" s="77"/>
      <c r="NC95" s="77"/>
      <c r="ND95" s="77"/>
      <c r="NE95" s="77"/>
      <c r="NF95" s="77"/>
      <c r="NG95" s="77"/>
      <c r="NH95" s="77"/>
      <c r="NI95" s="77"/>
      <c r="NJ95" s="77"/>
      <c r="NK95" s="77"/>
      <c r="NL95" s="77"/>
      <c r="NM95" s="77"/>
      <c r="NN95" s="77"/>
      <c r="NO95" s="77"/>
      <c r="NP95" s="77"/>
      <c r="NQ95" s="77"/>
      <c r="NR95" s="77"/>
    </row>
    <row r="96" spans="1:382">
      <c r="A96" s="32">
        <f>IF(ラインリスト!A88="","",ラインリスト!A88)</f>
        <v>86</v>
      </c>
      <c r="B96" s="32" t="str">
        <f>IF(ラインリスト!B88="","",ラインリスト!B88)</f>
        <v>テスト86</v>
      </c>
      <c r="C96" s="32">
        <f>IF(ラインリスト!C88="","",ラインリスト!C88)</f>
        <v>80</v>
      </c>
      <c r="D96" s="32" t="str">
        <f>IF(ラインリスト!E88="","",ラインリスト!E88)</f>
        <v>女</v>
      </c>
      <c r="E96" s="32" t="str">
        <f>IF(ラインリスト!F88="","",ラインリスト!F88)</f>
        <v/>
      </c>
      <c r="F96" s="29" t="str">
        <f>IF(ラインリスト!G88="","",ラインリスト!G88)</f>
        <v>患者</v>
      </c>
      <c r="G96" s="32" t="str">
        <f>IF(ラインリスト!H88="","",ラインリスト!H88)</f>
        <v>X病院</v>
      </c>
      <c r="H96" s="33" t="str">
        <f>IF(ラインリスト!I88="","",ラインリスト!I88)</f>
        <v/>
      </c>
      <c r="I96" s="33">
        <f>IF(ラインリスト!J88="","",ラインリスト!J88)</f>
        <v>44186</v>
      </c>
      <c r="J96" s="33">
        <f>IF(ラインリスト!K88="","",ラインリスト!K88)</f>
        <v>44187</v>
      </c>
      <c r="K96" s="31">
        <f>IF(ラインリスト!L88="",J96,ラインリスト!L88)</f>
        <v>44187</v>
      </c>
      <c r="L96" s="76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  <c r="IY96" s="77"/>
      <c r="IZ96" s="77"/>
      <c r="JA96" s="77"/>
      <c r="JB96" s="77"/>
      <c r="JC96" s="77"/>
      <c r="JD96" s="77"/>
      <c r="JE96" s="77"/>
      <c r="JF96" s="77"/>
      <c r="JG96" s="77"/>
      <c r="JH96" s="77"/>
      <c r="JI96" s="77"/>
      <c r="JJ96" s="77"/>
      <c r="JK96" s="77"/>
      <c r="JL96" s="77"/>
      <c r="JM96" s="77"/>
      <c r="JN96" s="77"/>
      <c r="JO96" s="77"/>
      <c r="JP96" s="77"/>
      <c r="JQ96" s="77"/>
      <c r="JR96" s="77"/>
      <c r="JS96" s="77"/>
      <c r="JT96" s="77"/>
      <c r="JU96" s="77"/>
      <c r="JV96" s="77"/>
      <c r="JW96" s="77"/>
      <c r="JX96" s="77"/>
      <c r="JY96" s="77"/>
      <c r="JZ96" s="77"/>
      <c r="KA96" s="77"/>
      <c r="KB96" s="77"/>
      <c r="KC96" s="77"/>
      <c r="KD96" s="77"/>
      <c r="KE96" s="77"/>
      <c r="KF96" s="77"/>
      <c r="KG96" s="77"/>
      <c r="KH96" s="77"/>
      <c r="KI96" s="77"/>
      <c r="KJ96" s="77"/>
      <c r="KK96" s="77"/>
      <c r="KL96" s="77"/>
      <c r="KM96" s="77"/>
      <c r="KN96" s="77"/>
      <c r="KO96" s="77"/>
      <c r="KP96" s="77"/>
      <c r="KQ96" s="77"/>
      <c r="KR96" s="77"/>
      <c r="KS96" s="77"/>
      <c r="KT96" s="77"/>
      <c r="KU96" s="77"/>
      <c r="KV96" s="77"/>
      <c r="KW96" s="77"/>
      <c r="KX96" s="77"/>
      <c r="KY96" s="77"/>
      <c r="KZ96" s="77"/>
      <c r="LA96" s="77"/>
      <c r="LB96" s="77"/>
      <c r="LC96" s="77"/>
      <c r="LD96" s="77"/>
      <c r="LE96" s="77"/>
      <c r="LF96" s="77"/>
      <c r="LG96" s="77"/>
      <c r="LH96" s="77"/>
      <c r="LI96" s="77"/>
      <c r="LJ96" s="77"/>
      <c r="LK96" s="77"/>
      <c r="LL96" s="77"/>
      <c r="LM96" s="77"/>
      <c r="LN96" s="77"/>
      <c r="LO96" s="77"/>
      <c r="LP96" s="77"/>
      <c r="LQ96" s="77"/>
      <c r="LR96" s="77"/>
      <c r="LS96" s="77"/>
      <c r="LT96" s="77"/>
      <c r="LU96" s="77"/>
      <c r="LV96" s="77"/>
      <c r="LW96" s="77"/>
      <c r="LX96" s="77"/>
      <c r="LY96" s="77"/>
      <c r="LZ96" s="77"/>
      <c r="MA96" s="77"/>
      <c r="MB96" s="77"/>
      <c r="MC96" s="77"/>
      <c r="MD96" s="77"/>
      <c r="ME96" s="77"/>
      <c r="MF96" s="77"/>
      <c r="MG96" s="77"/>
      <c r="MH96" s="77"/>
      <c r="MI96" s="77"/>
      <c r="MJ96" s="77"/>
      <c r="MK96" s="77"/>
      <c r="ML96" s="77"/>
      <c r="MM96" s="77"/>
      <c r="MN96" s="77"/>
      <c r="MO96" s="77"/>
      <c r="MP96" s="77"/>
      <c r="MQ96" s="77"/>
      <c r="MR96" s="77"/>
      <c r="MS96" s="77"/>
      <c r="MT96" s="77"/>
      <c r="MU96" s="77"/>
      <c r="MV96" s="77"/>
      <c r="MW96" s="77"/>
      <c r="MX96" s="77"/>
      <c r="MY96" s="77"/>
      <c r="MZ96" s="77"/>
      <c r="NA96" s="77"/>
      <c r="NB96" s="77"/>
      <c r="NC96" s="77"/>
      <c r="ND96" s="77"/>
      <c r="NE96" s="77"/>
      <c r="NF96" s="77"/>
      <c r="NG96" s="77"/>
      <c r="NH96" s="77"/>
      <c r="NI96" s="77"/>
      <c r="NJ96" s="77"/>
      <c r="NK96" s="77"/>
      <c r="NL96" s="77"/>
      <c r="NM96" s="77"/>
      <c r="NN96" s="77"/>
      <c r="NO96" s="77"/>
      <c r="NP96" s="77"/>
      <c r="NQ96" s="77"/>
      <c r="NR96" s="77"/>
    </row>
    <row r="97" spans="1:382">
      <c r="A97" s="32">
        <f>IF(ラインリスト!A89="","",ラインリスト!A89)</f>
        <v>87</v>
      </c>
      <c r="B97" s="32" t="str">
        <f>IF(ラインリスト!B89="","",ラインリスト!B89)</f>
        <v>テスト87</v>
      </c>
      <c r="C97" s="32">
        <f>IF(ラインリスト!C89="","",ラインリスト!C89)</f>
        <v>76</v>
      </c>
      <c r="D97" s="32" t="str">
        <f>IF(ラインリスト!E89="","",ラインリスト!E89)</f>
        <v>女</v>
      </c>
      <c r="E97" s="32" t="str">
        <f>IF(ラインリスト!F89="","",ラインリスト!F89)</f>
        <v/>
      </c>
      <c r="F97" s="29" t="str">
        <f>IF(ラインリスト!G89="","",ラインリスト!G89)</f>
        <v>患者</v>
      </c>
      <c r="G97" s="32" t="str">
        <f>IF(ラインリスト!H89="","",ラインリスト!H89)</f>
        <v>X病院</v>
      </c>
      <c r="H97" s="33" t="str">
        <f>IF(ラインリスト!I89="","",ラインリスト!I89)</f>
        <v/>
      </c>
      <c r="I97" s="33">
        <f>IF(ラインリスト!J89="","",ラインリスト!J89)</f>
        <v>44188</v>
      </c>
      <c r="J97" s="33">
        <f>IF(ラインリスト!K89="","",ラインリスト!K89)</f>
        <v>44187</v>
      </c>
      <c r="K97" s="31">
        <f>IF(ラインリスト!L89="",J97,ラインリスト!L89)</f>
        <v>44187</v>
      </c>
      <c r="L97" s="76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  <c r="IX97" s="77"/>
      <c r="IY97" s="77"/>
      <c r="IZ97" s="77"/>
      <c r="JA97" s="77"/>
      <c r="JB97" s="77"/>
      <c r="JC97" s="77"/>
      <c r="JD97" s="77"/>
      <c r="JE97" s="77"/>
      <c r="JF97" s="77"/>
      <c r="JG97" s="77"/>
      <c r="JH97" s="77"/>
      <c r="JI97" s="77"/>
      <c r="JJ97" s="77"/>
      <c r="JK97" s="77"/>
      <c r="JL97" s="77"/>
      <c r="JM97" s="77"/>
      <c r="JN97" s="77"/>
      <c r="JO97" s="77"/>
      <c r="JP97" s="77"/>
      <c r="JQ97" s="77"/>
      <c r="JR97" s="77"/>
      <c r="JS97" s="77"/>
      <c r="JT97" s="77"/>
      <c r="JU97" s="77"/>
      <c r="JV97" s="77"/>
      <c r="JW97" s="77"/>
      <c r="JX97" s="77"/>
      <c r="JY97" s="77"/>
      <c r="JZ97" s="77"/>
      <c r="KA97" s="77"/>
      <c r="KB97" s="77"/>
      <c r="KC97" s="77"/>
      <c r="KD97" s="77"/>
      <c r="KE97" s="77"/>
      <c r="KF97" s="77"/>
      <c r="KG97" s="77"/>
      <c r="KH97" s="77"/>
      <c r="KI97" s="77"/>
      <c r="KJ97" s="77"/>
      <c r="KK97" s="77"/>
      <c r="KL97" s="77"/>
      <c r="KM97" s="77"/>
      <c r="KN97" s="77"/>
      <c r="KO97" s="77"/>
      <c r="KP97" s="77"/>
      <c r="KQ97" s="77"/>
      <c r="KR97" s="77"/>
      <c r="KS97" s="77"/>
      <c r="KT97" s="77"/>
      <c r="KU97" s="77"/>
      <c r="KV97" s="77"/>
      <c r="KW97" s="77"/>
      <c r="KX97" s="77"/>
      <c r="KY97" s="77"/>
      <c r="KZ97" s="77"/>
      <c r="LA97" s="77"/>
      <c r="LB97" s="77"/>
      <c r="LC97" s="77"/>
      <c r="LD97" s="77"/>
      <c r="LE97" s="77"/>
      <c r="LF97" s="77"/>
      <c r="LG97" s="77"/>
      <c r="LH97" s="77"/>
      <c r="LI97" s="77"/>
      <c r="LJ97" s="77"/>
      <c r="LK97" s="77"/>
      <c r="LL97" s="77"/>
      <c r="LM97" s="77"/>
      <c r="LN97" s="77"/>
      <c r="LO97" s="77"/>
      <c r="LP97" s="77"/>
      <c r="LQ97" s="77"/>
      <c r="LR97" s="77"/>
      <c r="LS97" s="77"/>
      <c r="LT97" s="77"/>
      <c r="LU97" s="77"/>
      <c r="LV97" s="77"/>
      <c r="LW97" s="77"/>
      <c r="LX97" s="77"/>
      <c r="LY97" s="77"/>
      <c r="LZ97" s="77"/>
      <c r="MA97" s="77"/>
      <c r="MB97" s="77"/>
      <c r="MC97" s="77"/>
      <c r="MD97" s="77"/>
      <c r="ME97" s="77"/>
      <c r="MF97" s="77"/>
      <c r="MG97" s="77"/>
      <c r="MH97" s="77"/>
      <c r="MI97" s="77"/>
      <c r="MJ97" s="77"/>
      <c r="MK97" s="77"/>
      <c r="ML97" s="77"/>
      <c r="MM97" s="77"/>
      <c r="MN97" s="77"/>
      <c r="MO97" s="77"/>
      <c r="MP97" s="77"/>
      <c r="MQ97" s="77"/>
      <c r="MR97" s="77"/>
      <c r="MS97" s="77"/>
      <c r="MT97" s="77"/>
      <c r="MU97" s="77"/>
      <c r="MV97" s="77"/>
      <c r="MW97" s="77"/>
      <c r="MX97" s="77"/>
      <c r="MY97" s="77"/>
      <c r="MZ97" s="77"/>
      <c r="NA97" s="77"/>
      <c r="NB97" s="77"/>
      <c r="NC97" s="77"/>
      <c r="ND97" s="77"/>
      <c r="NE97" s="77"/>
      <c r="NF97" s="77"/>
      <c r="NG97" s="77"/>
      <c r="NH97" s="77"/>
      <c r="NI97" s="77"/>
      <c r="NJ97" s="77"/>
      <c r="NK97" s="77"/>
      <c r="NL97" s="77"/>
      <c r="NM97" s="77"/>
      <c r="NN97" s="77"/>
      <c r="NO97" s="77"/>
      <c r="NP97" s="77"/>
      <c r="NQ97" s="77"/>
      <c r="NR97" s="77"/>
    </row>
    <row r="98" spans="1:382">
      <c r="A98" s="32">
        <f>IF(ラインリスト!A90="","",ラインリスト!A90)</f>
        <v>88</v>
      </c>
      <c r="B98" s="32" t="str">
        <f>IF(ラインリスト!B90="","",ラインリスト!B90)</f>
        <v>テスト88</v>
      </c>
      <c r="C98" s="32">
        <f>IF(ラインリスト!C90="","",ラインリスト!C90)</f>
        <v>68</v>
      </c>
      <c r="D98" s="32" t="str">
        <f>IF(ラインリスト!E90="","",ラインリスト!E90)</f>
        <v>男</v>
      </c>
      <c r="E98" s="32" t="str">
        <f>IF(ラインリスト!F90="","",ラインリスト!F90)</f>
        <v/>
      </c>
      <c r="F98" s="29" t="str">
        <f>IF(ラインリスト!G90="","",ラインリスト!G90)</f>
        <v>患者</v>
      </c>
      <c r="G98" s="32" t="str">
        <f>IF(ラインリスト!H90="","",ラインリスト!H90)</f>
        <v>X病院</v>
      </c>
      <c r="H98" s="33" t="str">
        <f>IF(ラインリスト!I90="","",ラインリスト!I90)</f>
        <v/>
      </c>
      <c r="I98" s="33">
        <f>IF(ラインリスト!J90="","",ラインリスト!J90)</f>
        <v>44185</v>
      </c>
      <c r="J98" s="33">
        <f>IF(ラインリスト!K90="","",ラインリスト!K90)</f>
        <v>44187</v>
      </c>
      <c r="K98" s="31">
        <f>IF(ラインリスト!L90="",J98,ラインリスト!L90)</f>
        <v>44187</v>
      </c>
      <c r="L98" s="76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  <c r="IX98" s="77"/>
      <c r="IY98" s="77"/>
      <c r="IZ98" s="77"/>
      <c r="JA98" s="77"/>
      <c r="JB98" s="77"/>
      <c r="JC98" s="77"/>
      <c r="JD98" s="77"/>
      <c r="JE98" s="77"/>
      <c r="JF98" s="77"/>
      <c r="JG98" s="77"/>
      <c r="JH98" s="77"/>
      <c r="JI98" s="77"/>
      <c r="JJ98" s="77"/>
      <c r="JK98" s="77"/>
      <c r="JL98" s="77"/>
      <c r="JM98" s="77"/>
      <c r="JN98" s="77"/>
      <c r="JO98" s="77"/>
      <c r="JP98" s="77"/>
      <c r="JQ98" s="77"/>
      <c r="JR98" s="77"/>
      <c r="JS98" s="77"/>
      <c r="JT98" s="77"/>
      <c r="JU98" s="77"/>
      <c r="JV98" s="77"/>
      <c r="JW98" s="77"/>
      <c r="JX98" s="77"/>
      <c r="JY98" s="77"/>
      <c r="JZ98" s="77"/>
      <c r="KA98" s="77"/>
      <c r="KB98" s="77"/>
      <c r="KC98" s="77"/>
      <c r="KD98" s="77"/>
      <c r="KE98" s="77"/>
      <c r="KF98" s="77"/>
      <c r="KG98" s="77"/>
      <c r="KH98" s="77"/>
      <c r="KI98" s="77"/>
      <c r="KJ98" s="77"/>
      <c r="KK98" s="77"/>
      <c r="KL98" s="77"/>
      <c r="KM98" s="77"/>
      <c r="KN98" s="77"/>
      <c r="KO98" s="77"/>
      <c r="KP98" s="77"/>
      <c r="KQ98" s="77"/>
      <c r="KR98" s="77"/>
      <c r="KS98" s="77"/>
      <c r="KT98" s="77"/>
      <c r="KU98" s="77"/>
      <c r="KV98" s="77"/>
      <c r="KW98" s="77"/>
      <c r="KX98" s="77"/>
      <c r="KY98" s="77"/>
      <c r="KZ98" s="77"/>
      <c r="LA98" s="77"/>
      <c r="LB98" s="77"/>
      <c r="LC98" s="77"/>
      <c r="LD98" s="77"/>
      <c r="LE98" s="77"/>
      <c r="LF98" s="77"/>
      <c r="LG98" s="77"/>
      <c r="LH98" s="77"/>
      <c r="LI98" s="77"/>
      <c r="LJ98" s="77"/>
      <c r="LK98" s="77"/>
      <c r="LL98" s="77"/>
      <c r="LM98" s="77"/>
      <c r="LN98" s="77"/>
      <c r="LO98" s="77"/>
      <c r="LP98" s="77"/>
      <c r="LQ98" s="77"/>
      <c r="LR98" s="77"/>
      <c r="LS98" s="77"/>
      <c r="LT98" s="77"/>
      <c r="LU98" s="77"/>
      <c r="LV98" s="77"/>
      <c r="LW98" s="77"/>
      <c r="LX98" s="77"/>
      <c r="LY98" s="77"/>
      <c r="LZ98" s="77"/>
      <c r="MA98" s="77"/>
      <c r="MB98" s="77"/>
      <c r="MC98" s="77"/>
      <c r="MD98" s="77"/>
      <c r="ME98" s="77"/>
      <c r="MF98" s="77"/>
      <c r="MG98" s="77"/>
      <c r="MH98" s="77"/>
      <c r="MI98" s="77"/>
      <c r="MJ98" s="77"/>
      <c r="MK98" s="77"/>
      <c r="ML98" s="77"/>
      <c r="MM98" s="77"/>
      <c r="MN98" s="77"/>
      <c r="MO98" s="77"/>
      <c r="MP98" s="77"/>
      <c r="MQ98" s="77"/>
      <c r="MR98" s="77"/>
      <c r="MS98" s="77"/>
      <c r="MT98" s="77"/>
      <c r="MU98" s="77"/>
      <c r="MV98" s="77"/>
      <c r="MW98" s="77"/>
      <c r="MX98" s="77"/>
      <c r="MY98" s="77"/>
      <c r="MZ98" s="77"/>
      <c r="NA98" s="77"/>
      <c r="NB98" s="77"/>
      <c r="NC98" s="77"/>
      <c r="ND98" s="77"/>
      <c r="NE98" s="77"/>
      <c r="NF98" s="77"/>
      <c r="NG98" s="77"/>
      <c r="NH98" s="77"/>
      <c r="NI98" s="77"/>
      <c r="NJ98" s="77"/>
      <c r="NK98" s="77"/>
      <c r="NL98" s="77"/>
      <c r="NM98" s="77"/>
      <c r="NN98" s="77"/>
      <c r="NO98" s="77"/>
      <c r="NP98" s="77"/>
      <c r="NQ98" s="77"/>
      <c r="NR98" s="77"/>
    </row>
    <row r="99" spans="1:382">
      <c r="A99" s="32">
        <f>IF(ラインリスト!A91="","",ラインリスト!A91)</f>
        <v>89</v>
      </c>
      <c r="B99" s="32" t="str">
        <f>IF(ラインリスト!B91="","",ラインリスト!B91)</f>
        <v>テスト89</v>
      </c>
      <c r="C99" s="32">
        <f>IF(ラインリスト!C91="","",ラインリスト!C91)</f>
        <v>87</v>
      </c>
      <c r="D99" s="32" t="str">
        <f>IF(ラインリスト!E91="","",ラインリスト!E91)</f>
        <v>男</v>
      </c>
      <c r="E99" s="32" t="str">
        <f>IF(ラインリスト!F91="","",ラインリスト!F91)</f>
        <v/>
      </c>
      <c r="F99" s="29" t="str">
        <f>IF(ラインリスト!G91="","",ラインリスト!G91)</f>
        <v>患者</v>
      </c>
      <c r="G99" s="32" t="str">
        <f>IF(ラインリスト!H91="","",ラインリスト!H91)</f>
        <v>X病院</v>
      </c>
      <c r="H99" s="33" t="str">
        <f>IF(ラインリスト!I91="","",ラインリスト!I91)</f>
        <v/>
      </c>
      <c r="I99" s="33">
        <f>IF(ラインリスト!J91="","",ラインリスト!J91)</f>
        <v>44187</v>
      </c>
      <c r="J99" s="33">
        <f>IF(ラインリスト!K91="","",ラインリスト!K91)</f>
        <v>44187</v>
      </c>
      <c r="K99" s="31">
        <f>IF(ラインリスト!L91="",J99,ラインリスト!L91)</f>
        <v>44187</v>
      </c>
      <c r="L99" s="76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  <c r="IX99" s="77"/>
      <c r="IY99" s="77"/>
      <c r="IZ99" s="77"/>
      <c r="JA99" s="77"/>
      <c r="JB99" s="77"/>
      <c r="JC99" s="77"/>
      <c r="JD99" s="77"/>
      <c r="JE99" s="77"/>
      <c r="JF99" s="77"/>
      <c r="JG99" s="77"/>
      <c r="JH99" s="77"/>
      <c r="JI99" s="77"/>
      <c r="JJ99" s="77"/>
      <c r="JK99" s="77"/>
      <c r="JL99" s="77"/>
      <c r="JM99" s="77"/>
      <c r="JN99" s="77"/>
      <c r="JO99" s="77"/>
      <c r="JP99" s="77"/>
      <c r="JQ99" s="77"/>
      <c r="JR99" s="77"/>
      <c r="JS99" s="77"/>
      <c r="JT99" s="77"/>
      <c r="JU99" s="77"/>
      <c r="JV99" s="77"/>
      <c r="JW99" s="77"/>
      <c r="JX99" s="77"/>
      <c r="JY99" s="77"/>
      <c r="JZ99" s="77"/>
      <c r="KA99" s="77"/>
      <c r="KB99" s="77"/>
      <c r="KC99" s="77"/>
      <c r="KD99" s="77"/>
      <c r="KE99" s="77"/>
      <c r="KF99" s="77"/>
      <c r="KG99" s="77"/>
      <c r="KH99" s="77"/>
      <c r="KI99" s="77"/>
      <c r="KJ99" s="77"/>
      <c r="KK99" s="77"/>
      <c r="KL99" s="77"/>
      <c r="KM99" s="77"/>
      <c r="KN99" s="77"/>
      <c r="KO99" s="77"/>
      <c r="KP99" s="77"/>
      <c r="KQ99" s="77"/>
      <c r="KR99" s="77"/>
      <c r="KS99" s="77"/>
      <c r="KT99" s="77"/>
      <c r="KU99" s="77"/>
      <c r="KV99" s="77"/>
      <c r="KW99" s="77"/>
      <c r="KX99" s="77"/>
      <c r="KY99" s="77"/>
      <c r="KZ99" s="77"/>
      <c r="LA99" s="77"/>
      <c r="LB99" s="77"/>
      <c r="LC99" s="77"/>
      <c r="LD99" s="77"/>
      <c r="LE99" s="77"/>
      <c r="LF99" s="77"/>
      <c r="LG99" s="77"/>
      <c r="LH99" s="77"/>
      <c r="LI99" s="77"/>
      <c r="LJ99" s="77"/>
      <c r="LK99" s="77"/>
      <c r="LL99" s="77"/>
      <c r="LM99" s="77"/>
      <c r="LN99" s="77"/>
      <c r="LO99" s="77"/>
      <c r="LP99" s="77"/>
      <c r="LQ99" s="77"/>
      <c r="LR99" s="77"/>
      <c r="LS99" s="77"/>
      <c r="LT99" s="77"/>
      <c r="LU99" s="77"/>
      <c r="LV99" s="77"/>
      <c r="LW99" s="77"/>
      <c r="LX99" s="77"/>
      <c r="LY99" s="77"/>
      <c r="LZ99" s="77"/>
      <c r="MA99" s="77"/>
      <c r="MB99" s="77"/>
      <c r="MC99" s="77"/>
      <c r="MD99" s="77"/>
      <c r="ME99" s="77"/>
      <c r="MF99" s="77"/>
      <c r="MG99" s="77"/>
      <c r="MH99" s="77"/>
      <c r="MI99" s="77"/>
      <c r="MJ99" s="77"/>
      <c r="MK99" s="77"/>
      <c r="ML99" s="77"/>
      <c r="MM99" s="77"/>
      <c r="MN99" s="77"/>
      <c r="MO99" s="77"/>
      <c r="MP99" s="77"/>
      <c r="MQ99" s="77"/>
      <c r="MR99" s="77"/>
      <c r="MS99" s="77"/>
      <c r="MT99" s="77"/>
      <c r="MU99" s="77"/>
      <c r="MV99" s="77"/>
      <c r="MW99" s="77"/>
      <c r="MX99" s="77"/>
      <c r="MY99" s="77"/>
      <c r="MZ99" s="77"/>
      <c r="NA99" s="77"/>
      <c r="NB99" s="77"/>
      <c r="NC99" s="77"/>
      <c r="ND99" s="77"/>
      <c r="NE99" s="77"/>
      <c r="NF99" s="77"/>
      <c r="NG99" s="77"/>
      <c r="NH99" s="77"/>
      <c r="NI99" s="77"/>
      <c r="NJ99" s="77"/>
      <c r="NK99" s="77"/>
      <c r="NL99" s="77"/>
      <c r="NM99" s="77"/>
      <c r="NN99" s="77"/>
      <c r="NO99" s="77"/>
      <c r="NP99" s="77"/>
      <c r="NQ99" s="77"/>
      <c r="NR99" s="77"/>
    </row>
    <row r="100" spans="1:382">
      <c r="A100" s="32">
        <f>IF(ラインリスト!A92="","",ラインリスト!A92)</f>
        <v>90</v>
      </c>
      <c r="B100" s="32" t="str">
        <f>IF(ラインリスト!B92="","",ラインリスト!B92)</f>
        <v>テスト90</v>
      </c>
      <c r="C100" s="32">
        <f>IF(ラインリスト!C92="","",ラインリスト!C92)</f>
        <v>85</v>
      </c>
      <c r="D100" s="32" t="str">
        <f>IF(ラインリスト!E92="","",ラインリスト!E92)</f>
        <v>男</v>
      </c>
      <c r="E100" s="32" t="str">
        <f>IF(ラインリスト!F92="","",ラインリスト!F92)</f>
        <v>無職</v>
      </c>
      <c r="F100" s="29" t="str">
        <f>IF(ラインリスト!G92="","",ラインリスト!G92)</f>
        <v/>
      </c>
      <c r="G100" s="32" t="str">
        <f>IF(ラインリスト!H92="","",ラインリスト!H92)</f>
        <v/>
      </c>
      <c r="H100" s="33" t="str">
        <f>IF(ラインリスト!I92="","",ラインリスト!I92)</f>
        <v/>
      </c>
      <c r="I100" s="33">
        <f>IF(ラインリスト!J92="","",ラインリスト!J92)</f>
        <v>44187</v>
      </c>
      <c r="J100" s="33">
        <f>IF(ラインリスト!K92="","",ラインリスト!K92)</f>
        <v>44187</v>
      </c>
      <c r="K100" s="31">
        <f>IF(ラインリスト!L92="",J100,ラインリスト!L92)</f>
        <v>44187</v>
      </c>
      <c r="L100" s="76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  <c r="IV100" s="77"/>
      <c r="IW100" s="77"/>
      <c r="IX100" s="77"/>
      <c r="IY100" s="77"/>
      <c r="IZ100" s="77"/>
      <c r="JA100" s="77"/>
      <c r="JB100" s="77"/>
      <c r="JC100" s="77"/>
      <c r="JD100" s="77"/>
      <c r="JE100" s="77"/>
      <c r="JF100" s="77"/>
      <c r="JG100" s="77"/>
      <c r="JH100" s="77"/>
      <c r="JI100" s="77"/>
      <c r="JJ100" s="77"/>
      <c r="JK100" s="77"/>
      <c r="JL100" s="77"/>
      <c r="JM100" s="77"/>
      <c r="JN100" s="77"/>
      <c r="JO100" s="77"/>
      <c r="JP100" s="77"/>
      <c r="JQ100" s="77"/>
      <c r="JR100" s="77"/>
      <c r="JS100" s="77"/>
      <c r="JT100" s="77"/>
      <c r="JU100" s="77"/>
      <c r="JV100" s="77"/>
      <c r="JW100" s="77"/>
      <c r="JX100" s="77"/>
      <c r="JY100" s="77"/>
      <c r="JZ100" s="77"/>
      <c r="KA100" s="77"/>
      <c r="KB100" s="77"/>
      <c r="KC100" s="77"/>
      <c r="KD100" s="77"/>
      <c r="KE100" s="77"/>
      <c r="KF100" s="77"/>
      <c r="KG100" s="77"/>
      <c r="KH100" s="77"/>
      <c r="KI100" s="77"/>
      <c r="KJ100" s="77"/>
      <c r="KK100" s="77"/>
      <c r="KL100" s="77"/>
      <c r="KM100" s="77"/>
      <c r="KN100" s="77"/>
      <c r="KO100" s="77"/>
      <c r="KP100" s="77"/>
      <c r="KQ100" s="77"/>
      <c r="KR100" s="77"/>
      <c r="KS100" s="77"/>
      <c r="KT100" s="77"/>
      <c r="KU100" s="77"/>
      <c r="KV100" s="77"/>
      <c r="KW100" s="77"/>
      <c r="KX100" s="77"/>
      <c r="KY100" s="77"/>
      <c r="KZ100" s="77"/>
      <c r="LA100" s="77"/>
      <c r="LB100" s="77"/>
      <c r="LC100" s="77"/>
      <c r="LD100" s="77"/>
      <c r="LE100" s="77"/>
      <c r="LF100" s="77"/>
      <c r="LG100" s="77"/>
      <c r="LH100" s="77"/>
      <c r="LI100" s="77"/>
      <c r="LJ100" s="77"/>
      <c r="LK100" s="77"/>
      <c r="LL100" s="77"/>
      <c r="LM100" s="77"/>
      <c r="LN100" s="77"/>
      <c r="LO100" s="77"/>
      <c r="LP100" s="77"/>
      <c r="LQ100" s="77"/>
      <c r="LR100" s="77"/>
      <c r="LS100" s="77"/>
      <c r="LT100" s="77"/>
      <c r="LU100" s="77"/>
      <c r="LV100" s="77"/>
      <c r="LW100" s="77"/>
      <c r="LX100" s="77"/>
      <c r="LY100" s="77"/>
      <c r="LZ100" s="77"/>
      <c r="MA100" s="77"/>
      <c r="MB100" s="77"/>
      <c r="MC100" s="77"/>
      <c r="MD100" s="77"/>
      <c r="ME100" s="77"/>
      <c r="MF100" s="77"/>
      <c r="MG100" s="77"/>
      <c r="MH100" s="77"/>
      <c r="MI100" s="77"/>
      <c r="MJ100" s="77"/>
      <c r="MK100" s="77"/>
      <c r="ML100" s="77"/>
      <c r="MM100" s="77"/>
      <c r="MN100" s="77"/>
      <c r="MO100" s="77"/>
      <c r="MP100" s="77"/>
      <c r="MQ100" s="77"/>
      <c r="MR100" s="77"/>
      <c r="MS100" s="77"/>
      <c r="MT100" s="77"/>
      <c r="MU100" s="77"/>
      <c r="MV100" s="77"/>
      <c r="MW100" s="77"/>
      <c r="MX100" s="77"/>
      <c r="MY100" s="77"/>
      <c r="MZ100" s="77"/>
      <c r="NA100" s="77"/>
      <c r="NB100" s="77"/>
      <c r="NC100" s="77"/>
      <c r="ND100" s="77"/>
      <c r="NE100" s="77"/>
      <c r="NF100" s="77"/>
      <c r="NG100" s="77"/>
      <c r="NH100" s="77"/>
      <c r="NI100" s="77"/>
      <c r="NJ100" s="77"/>
      <c r="NK100" s="77"/>
      <c r="NL100" s="77"/>
      <c r="NM100" s="77"/>
      <c r="NN100" s="77"/>
      <c r="NO100" s="77"/>
      <c r="NP100" s="77"/>
      <c r="NQ100" s="77"/>
      <c r="NR100" s="77"/>
    </row>
    <row r="101" spans="1:382">
      <c r="A101" s="32">
        <f>IF(ラインリスト!A93="","",ラインリスト!A93)</f>
        <v>91</v>
      </c>
      <c r="B101" s="32" t="str">
        <f>IF(ラインリスト!B93="","",ラインリスト!B93)</f>
        <v>テスト91</v>
      </c>
      <c r="C101" s="32">
        <f>IF(ラインリスト!C93="","",ラインリスト!C93)</f>
        <v>21</v>
      </c>
      <c r="D101" s="32" t="str">
        <f>IF(ラインリスト!E93="","",ラインリスト!E93)</f>
        <v>女</v>
      </c>
      <c r="E101" s="32" t="str">
        <f>IF(ラインリスト!F93="","",ラインリスト!F93)</f>
        <v>事務職員</v>
      </c>
      <c r="F101" s="29" t="str">
        <f>IF(ラインリスト!G93="","",ラインリスト!G93)</f>
        <v>職員</v>
      </c>
      <c r="G101" s="32" t="str">
        <f>IF(ラインリスト!H93="","",ラインリスト!H93)</f>
        <v>H病院</v>
      </c>
      <c r="H101" s="33" t="str">
        <f>IF(ラインリスト!I93="","",ラインリスト!I93)</f>
        <v/>
      </c>
      <c r="I101" s="33">
        <f>IF(ラインリスト!J93="","",ラインリスト!J93)</f>
        <v>44184</v>
      </c>
      <c r="J101" s="33">
        <f>IF(ラインリスト!K93="","",ラインリスト!K93)</f>
        <v>44188</v>
      </c>
      <c r="K101" s="31">
        <f>IF(ラインリスト!L93="",J101,ラインリスト!L93)</f>
        <v>44188</v>
      </c>
      <c r="L101" s="76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  <c r="IS101" s="77"/>
      <c r="IT101" s="77"/>
      <c r="IU101" s="77"/>
      <c r="IV101" s="77"/>
      <c r="IW101" s="77"/>
      <c r="IX101" s="77"/>
      <c r="IY101" s="77"/>
      <c r="IZ101" s="77"/>
      <c r="JA101" s="77"/>
      <c r="JB101" s="77"/>
      <c r="JC101" s="77"/>
      <c r="JD101" s="77"/>
      <c r="JE101" s="77"/>
      <c r="JF101" s="77"/>
      <c r="JG101" s="77"/>
      <c r="JH101" s="77"/>
      <c r="JI101" s="77"/>
      <c r="JJ101" s="77"/>
      <c r="JK101" s="77"/>
      <c r="JL101" s="77"/>
      <c r="JM101" s="77"/>
      <c r="JN101" s="77"/>
      <c r="JO101" s="77"/>
      <c r="JP101" s="77"/>
      <c r="JQ101" s="77"/>
      <c r="JR101" s="77"/>
      <c r="JS101" s="77"/>
      <c r="JT101" s="77"/>
      <c r="JU101" s="77"/>
      <c r="JV101" s="77"/>
      <c r="JW101" s="77"/>
      <c r="JX101" s="77"/>
      <c r="JY101" s="77"/>
      <c r="JZ101" s="77"/>
      <c r="KA101" s="77"/>
      <c r="KB101" s="77"/>
      <c r="KC101" s="77"/>
      <c r="KD101" s="77"/>
      <c r="KE101" s="77"/>
      <c r="KF101" s="77"/>
      <c r="KG101" s="77"/>
      <c r="KH101" s="77"/>
      <c r="KI101" s="77"/>
      <c r="KJ101" s="77"/>
      <c r="KK101" s="77"/>
      <c r="KL101" s="77"/>
      <c r="KM101" s="77"/>
      <c r="KN101" s="77"/>
      <c r="KO101" s="77"/>
      <c r="KP101" s="77"/>
      <c r="KQ101" s="77"/>
      <c r="KR101" s="77"/>
      <c r="KS101" s="77"/>
      <c r="KT101" s="77"/>
      <c r="KU101" s="77"/>
      <c r="KV101" s="77"/>
      <c r="KW101" s="77"/>
      <c r="KX101" s="77"/>
      <c r="KY101" s="77"/>
      <c r="KZ101" s="77"/>
      <c r="LA101" s="77"/>
      <c r="LB101" s="77"/>
      <c r="LC101" s="77"/>
      <c r="LD101" s="77"/>
      <c r="LE101" s="77"/>
      <c r="LF101" s="77"/>
      <c r="LG101" s="77"/>
      <c r="LH101" s="77"/>
      <c r="LI101" s="77"/>
      <c r="LJ101" s="77"/>
      <c r="LK101" s="77"/>
      <c r="LL101" s="77"/>
      <c r="LM101" s="77"/>
      <c r="LN101" s="77"/>
      <c r="LO101" s="77"/>
      <c r="LP101" s="77"/>
      <c r="LQ101" s="77"/>
      <c r="LR101" s="77"/>
      <c r="LS101" s="77"/>
      <c r="LT101" s="77"/>
      <c r="LU101" s="77"/>
      <c r="LV101" s="77"/>
      <c r="LW101" s="77"/>
      <c r="LX101" s="77"/>
      <c r="LY101" s="77"/>
      <c r="LZ101" s="77"/>
      <c r="MA101" s="77"/>
      <c r="MB101" s="77"/>
      <c r="MC101" s="77"/>
      <c r="MD101" s="77"/>
      <c r="ME101" s="77"/>
      <c r="MF101" s="77"/>
      <c r="MG101" s="77"/>
      <c r="MH101" s="77"/>
      <c r="MI101" s="77"/>
      <c r="MJ101" s="77"/>
      <c r="MK101" s="77"/>
      <c r="ML101" s="77"/>
      <c r="MM101" s="77"/>
      <c r="MN101" s="77"/>
      <c r="MO101" s="77"/>
      <c r="MP101" s="77"/>
      <c r="MQ101" s="77"/>
      <c r="MR101" s="77"/>
      <c r="MS101" s="77"/>
      <c r="MT101" s="77"/>
      <c r="MU101" s="77"/>
      <c r="MV101" s="77"/>
      <c r="MW101" s="77"/>
      <c r="MX101" s="77"/>
      <c r="MY101" s="77"/>
      <c r="MZ101" s="77"/>
      <c r="NA101" s="77"/>
      <c r="NB101" s="77"/>
      <c r="NC101" s="77"/>
      <c r="ND101" s="77"/>
      <c r="NE101" s="77"/>
      <c r="NF101" s="77"/>
      <c r="NG101" s="77"/>
      <c r="NH101" s="77"/>
      <c r="NI101" s="77"/>
      <c r="NJ101" s="77"/>
      <c r="NK101" s="77"/>
      <c r="NL101" s="77"/>
      <c r="NM101" s="77"/>
      <c r="NN101" s="77"/>
      <c r="NO101" s="77"/>
      <c r="NP101" s="77"/>
      <c r="NQ101" s="77"/>
      <c r="NR101" s="77"/>
    </row>
    <row r="102" spans="1:382">
      <c r="A102" s="32">
        <f>IF(ラインリスト!A94="","",ラインリスト!A94)</f>
        <v>92</v>
      </c>
      <c r="B102" s="32" t="str">
        <f>IF(ラインリスト!B94="","",ラインリスト!B94)</f>
        <v>テスト92</v>
      </c>
      <c r="C102" s="32">
        <f>IF(ラインリスト!C94="","",ラインリスト!C94)</f>
        <v>59</v>
      </c>
      <c r="D102" s="32" t="str">
        <f>IF(ラインリスト!E94="","",ラインリスト!E94)</f>
        <v>女</v>
      </c>
      <c r="E102" s="32" t="str">
        <f>IF(ラインリスト!F94="","",ラインリスト!F94)</f>
        <v>准看護師</v>
      </c>
      <c r="F102" s="29" t="str">
        <f>IF(ラインリスト!G94="","",ラインリスト!G94)</f>
        <v>職員</v>
      </c>
      <c r="G102" s="32" t="str">
        <f>IF(ラインリスト!H94="","",ラインリスト!H94)</f>
        <v>X病院</v>
      </c>
      <c r="H102" s="33" t="str">
        <f>IF(ラインリスト!I94="","",ラインリスト!I94)</f>
        <v/>
      </c>
      <c r="I102" s="33">
        <f>IF(ラインリスト!J94="","",ラインリスト!J94)</f>
        <v>44187</v>
      </c>
      <c r="J102" s="33">
        <f>IF(ラインリスト!K94="","",ラインリスト!K94)</f>
        <v>44189</v>
      </c>
      <c r="K102" s="31">
        <f>IF(ラインリスト!L94="",J102,ラインリスト!L94)</f>
        <v>44189</v>
      </c>
      <c r="L102" s="76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  <c r="IO102" s="77"/>
      <c r="IP102" s="77"/>
      <c r="IQ102" s="77"/>
      <c r="IR102" s="77"/>
      <c r="IS102" s="77"/>
      <c r="IT102" s="77"/>
      <c r="IU102" s="77"/>
      <c r="IV102" s="77"/>
      <c r="IW102" s="77"/>
      <c r="IX102" s="77"/>
      <c r="IY102" s="77"/>
      <c r="IZ102" s="77"/>
      <c r="JA102" s="77"/>
      <c r="JB102" s="77"/>
      <c r="JC102" s="77"/>
      <c r="JD102" s="77"/>
      <c r="JE102" s="77"/>
      <c r="JF102" s="77"/>
      <c r="JG102" s="77"/>
      <c r="JH102" s="77"/>
      <c r="JI102" s="77"/>
      <c r="JJ102" s="77"/>
      <c r="JK102" s="77"/>
      <c r="JL102" s="77"/>
      <c r="JM102" s="77"/>
      <c r="JN102" s="77"/>
      <c r="JO102" s="77"/>
      <c r="JP102" s="77"/>
      <c r="JQ102" s="77"/>
      <c r="JR102" s="77"/>
      <c r="JS102" s="77"/>
      <c r="JT102" s="77"/>
      <c r="JU102" s="77"/>
      <c r="JV102" s="77"/>
      <c r="JW102" s="77"/>
      <c r="JX102" s="77"/>
      <c r="JY102" s="77"/>
      <c r="JZ102" s="77"/>
      <c r="KA102" s="77"/>
      <c r="KB102" s="77"/>
      <c r="KC102" s="77"/>
      <c r="KD102" s="77"/>
      <c r="KE102" s="77"/>
      <c r="KF102" s="77"/>
      <c r="KG102" s="77"/>
      <c r="KH102" s="77"/>
      <c r="KI102" s="77"/>
      <c r="KJ102" s="77"/>
      <c r="KK102" s="77"/>
      <c r="KL102" s="77"/>
      <c r="KM102" s="77"/>
      <c r="KN102" s="77"/>
      <c r="KO102" s="77"/>
      <c r="KP102" s="77"/>
      <c r="KQ102" s="77"/>
      <c r="KR102" s="77"/>
      <c r="KS102" s="77"/>
      <c r="KT102" s="77"/>
      <c r="KU102" s="77"/>
      <c r="KV102" s="77"/>
      <c r="KW102" s="77"/>
      <c r="KX102" s="77"/>
      <c r="KY102" s="77"/>
      <c r="KZ102" s="77"/>
      <c r="LA102" s="77"/>
      <c r="LB102" s="77"/>
      <c r="LC102" s="77"/>
      <c r="LD102" s="77"/>
      <c r="LE102" s="77"/>
      <c r="LF102" s="77"/>
      <c r="LG102" s="77"/>
      <c r="LH102" s="77"/>
      <c r="LI102" s="77"/>
      <c r="LJ102" s="77"/>
      <c r="LK102" s="77"/>
      <c r="LL102" s="77"/>
      <c r="LM102" s="77"/>
      <c r="LN102" s="77"/>
      <c r="LO102" s="77"/>
      <c r="LP102" s="77"/>
      <c r="LQ102" s="77"/>
      <c r="LR102" s="77"/>
      <c r="LS102" s="77"/>
      <c r="LT102" s="77"/>
      <c r="LU102" s="77"/>
      <c r="LV102" s="77"/>
      <c r="LW102" s="77"/>
      <c r="LX102" s="77"/>
      <c r="LY102" s="77"/>
      <c r="LZ102" s="77"/>
      <c r="MA102" s="77"/>
      <c r="MB102" s="77"/>
      <c r="MC102" s="77"/>
      <c r="MD102" s="77"/>
      <c r="ME102" s="77"/>
      <c r="MF102" s="77"/>
      <c r="MG102" s="77"/>
      <c r="MH102" s="77"/>
      <c r="MI102" s="77"/>
      <c r="MJ102" s="77"/>
      <c r="MK102" s="77"/>
      <c r="ML102" s="77"/>
      <c r="MM102" s="77"/>
      <c r="MN102" s="77"/>
      <c r="MO102" s="77"/>
      <c r="MP102" s="77"/>
      <c r="MQ102" s="77"/>
      <c r="MR102" s="77"/>
      <c r="MS102" s="77"/>
      <c r="MT102" s="77"/>
      <c r="MU102" s="77"/>
      <c r="MV102" s="77"/>
      <c r="MW102" s="77"/>
      <c r="MX102" s="77"/>
      <c r="MY102" s="77"/>
      <c r="MZ102" s="77"/>
      <c r="NA102" s="77"/>
      <c r="NB102" s="77"/>
      <c r="NC102" s="77"/>
      <c r="ND102" s="77"/>
      <c r="NE102" s="77"/>
      <c r="NF102" s="77"/>
      <c r="NG102" s="77"/>
      <c r="NH102" s="77"/>
      <c r="NI102" s="77"/>
      <c r="NJ102" s="77"/>
      <c r="NK102" s="77"/>
      <c r="NL102" s="77"/>
      <c r="NM102" s="77"/>
      <c r="NN102" s="77"/>
      <c r="NO102" s="77"/>
      <c r="NP102" s="77"/>
      <c r="NQ102" s="77"/>
      <c r="NR102" s="77"/>
    </row>
    <row r="103" spans="1:382">
      <c r="A103" s="32">
        <f>IF(ラインリスト!A95="","",ラインリスト!A95)</f>
        <v>93</v>
      </c>
      <c r="B103" s="32" t="str">
        <f>IF(ラインリスト!B95="","",ラインリスト!B95)</f>
        <v>テスト93</v>
      </c>
      <c r="C103" s="32">
        <f>IF(ラインリスト!C95="","",ラインリスト!C95)</f>
        <v>88</v>
      </c>
      <c r="D103" s="32" t="str">
        <f>IF(ラインリスト!E95="","",ラインリスト!E95)</f>
        <v>男</v>
      </c>
      <c r="E103" s="32" t="str">
        <f>IF(ラインリスト!F95="","",ラインリスト!F95)</f>
        <v/>
      </c>
      <c r="F103" s="29" t="str">
        <f>IF(ラインリスト!G95="","",ラインリスト!G95)</f>
        <v>患者</v>
      </c>
      <c r="G103" s="32" t="str">
        <f>IF(ラインリスト!H95="","",ラインリスト!H95)</f>
        <v>X病院</v>
      </c>
      <c r="H103" s="33" t="str">
        <f>IF(ラインリスト!I95="","",ラインリスト!I95)</f>
        <v/>
      </c>
      <c r="I103" s="33">
        <f>IF(ラインリスト!J95="","",ラインリスト!J95)</f>
        <v>44189</v>
      </c>
      <c r="J103" s="33">
        <f>IF(ラインリスト!K95="","",ラインリスト!K95)</f>
        <v>44189</v>
      </c>
      <c r="K103" s="31">
        <f>IF(ラインリスト!L95="",J103,ラインリスト!L95)</f>
        <v>44189</v>
      </c>
      <c r="L103" s="76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  <c r="IZ103" s="77"/>
      <c r="JA103" s="77"/>
      <c r="JB103" s="77"/>
      <c r="JC103" s="77"/>
      <c r="JD103" s="77"/>
      <c r="JE103" s="77"/>
      <c r="JF103" s="77"/>
      <c r="JG103" s="77"/>
      <c r="JH103" s="77"/>
      <c r="JI103" s="77"/>
      <c r="JJ103" s="77"/>
      <c r="JK103" s="77"/>
      <c r="JL103" s="77"/>
      <c r="JM103" s="77"/>
      <c r="JN103" s="77"/>
      <c r="JO103" s="77"/>
      <c r="JP103" s="77"/>
      <c r="JQ103" s="77"/>
      <c r="JR103" s="77"/>
      <c r="JS103" s="77"/>
      <c r="JT103" s="77"/>
      <c r="JU103" s="77"/>
      <c r="JV103" s="77"/>
      <c r="JW103" s="77"/>
      <c r="JX103" s="77"/>
      <c r="JY103" s="77"/>
      <c r="JZ103" s="77"/>
      <c r="KA103" s="77"/>
      <c r="KB103" s="77"/>
      <c r="KC103" s="77"/>
      <c r="KD103" s="77"/>
      <c r="KE103" s="77"/>
      <c r="KF103" s="77"/>
      <c r="KG103" s="77"/>
      <c r="KH103" s="77"/>
      <c r="KI103" s="77"/>
      <c r="KJ103" s="77"/>
      <c r="KK103" s="77"/>
      <c r="KL103" s="77"/>
      <c r="KM103" s="77"/>
      <c r="KN103" s="77"/>
      <c r="KO103" s="77"/>
      <c r="KP103" s="77"/>
      <c r="KQ103" s="77"/>
      <c r="KR103" s="77"/>
      <c r="KS103" s="77"/>
      <c r="KT103" s="77"/>
      <c r="KU103" s="77"/>
      <c r="KV103" s="77"/>
      <c r="KW103" s="77"/>
      <c r="KX103" s="77"/>
      <c r="KY103" s="77"/>
      <c r="KZ103" s="77"/>
      <c r="LA103" s="77"/>
      <c r="LB103" s="77"/>
      <c r="LC103" s="77"/>
      <c r="LD103" s="77"/>
      <c r="LE103" s="77"/>
      <c r="LF103" s="77"/>
      <c r="LG103" s="77"/>
      <c r="LH103" s="77"/>
      <c r="LI103" s="77"/>
      <c r="LJ103" s="77"/>
      <c r="LK103" s="77"/>
      <c r="LL103" s="77"/>
      <c r="LM103" s="77"/>
      <c r="LN103" s="77"/>
      <c r="LO103" s="77"/>
      <c r="LP103" s="77"/>
      <c r="LQ103" s="77"/>
      <c r="LR103" s="77"/>
      <c r="LS103" s="77"/>
      <c r="LT103" s="77"/>
      <c r="LU103" s="77"/>
      <c r="LV103" s="77"/>
      <c r="LW103" s="77"/>
      <c r="LX103" s="77"/>
      <c r="LY103" s="77"/>
      <c r="LZ103" s="77"/>
      <c r="MA103" s="77"/>
      <c r="MB103" s="77"/>
      <c r="MC103" s="77"/>
      <c r="MD103" s="77"/>
      <c r="ME103" s="77"/>
      <c r="MF103" s="77"/>
      <c r="MG103" s="77"/>
      <c r="MH103" s="77"/>
      <c r="MI103" s="77"/>
      <c r="MJ103" s="77"/>
      <c r="MK103" s="77"/>
      <c r="ML103" s="77"/>
      <c r="MM103" s="77"/>
      <c r="MN103" s="77"/>
      <c r="MO103" s="77"/>
      <c r="MP103" s="77"/>
      <c r="MQ103" s="77"/>
      <c r="MR103" s="77"/>
      <c r="MS103" s="77"/>
      <c r="MT103" s="77"/>
      <c r="MU103" s="77"/>
      <c r="MV103" s="77"/>
      <c r="MW103" s="77"/>
      <c r="MX103" s="77"/>
      <c r="MY103" s="77"/>
      <c r="MZ103" s="77"/>
      <c r="NA103" s="77"/>
      <c r="NB103" s="77"/>
      <c r="NC103" s="77"/>
      <c r="ND103" s="77"/>
      <c r="NE103" s="77"/>
      <c r="NF103" s="77"/>
      <c r="NG103" s="77"/>
      <c r="NH103" s="77"/>
      <c r="NI103" s="77"/>
      <c r="NJ103" s="77"/>
      <c r="NK103" s="77"/>
      <c r="NL103" s="77"/>
      <c r="NM103" s="77"/>
      <c r="NN103" s="77"/>
      <c r="NO103" s="77"/>
      <c r="NP103" s="77"/>
      <c r="NQ103" s="77"/>
      <c r="NR103" s="77"/>
    </row>
    <row r="104" spans="1:382">
      <c r="A104" s="32">
        <f>IF(ラインリスト!A96="","",ラインリスト!A96)</f>
        <v>94</v>
      </c>
      <c r="B104" s="32" t="str">
        <f>IF(ラインリスト!B96="","",ラインリスト!B96)</f>
        <v>テスト94</v>
      </c>
      <c r="C104" s="32">
        <f>IF(ラインリスト!C96="","",ラインリスト!C96)</f>
        <v>62</v>
      </c>
      <c r="D104" s="32" t="str">
        <f>IF(ラインリスト!E96="","",ラインリスト!E96)</f>
        <v>男</v>
      </c>
      <c r="E104" s="32" t="str">
        <f>IF(ラインリスト!F96="","",ラインリスト!F96)</f>
        <v/>
      </c>
      <c r="F104" s="29" t="str">
        <f>IF(ラインリスト!G96="","",ラインリスト!G96)</f>
        <v>患者</v>
      </c>
      <c r="G104" s="32" t="str">
        <f>IF(ラインリスト!H96="","",ラインリスト!H96)</f>
        <v>X病院</v>
      </c>
      <c r="H104" s="33" t="str">
        <f>IF(ラインリスト!I96="","",ラインリスト!I96)</f>
        <v/>
      </c>
      <c r="I104" s="33">
        <f>IF(ラインリスト!J96="","",ラインリスト!J96)</f>
        <v>44189</v>
      </c>
      <c r="J104" s="33">
        <f>IF(ラインリスト!K96="","",ラインリスト!K96)</f>
        <v>44189</v>
      </c>
      <c r="K104" s="31">
        <f>IF(ラインリスト!L96="",J104,ラインリスト!L96)</f>
        <v>44189</v>
      </c>
      <c r="L104" s="76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  <c r="IV104" s="77"/>
      <c r="IW104" s="77"/>
      <c r="IX104" s="77"/>
      <c r="IY104" s="77"/>
      <c r="IZ104" s="77"/>
      <c r="JA104" s="77"/>
      <c r="JB104" s="77"/>
      <c r="JC104" s="77"/>
      <c r="JD104" s="77"/>
      <c r="JE104" s="77"/>
      <c r="JF104" s="77"/>
      <c r="JG104" s="77"/>
      <c r="JH104" s="77"/>
      <c r="JI104" s="77"/>
      <c r="JJ104" s="77"/>
      <c r="JK104" s="77"/>
      <c r="JL104" s="77"/>
      <c r="JM104" s="77"/>
      <c r="JN104" s="77"/>
      <c r="JO104" s="77"/>
      <c r="JP104" s="77"/>
      <c r="JQ104" s="77"/>
      <c r="JR104" s="77"/>
      <c r="JS104" s="77"/>
      <c r="JT104" s="77"/>
      <c r="JU104" s="77"/>
      <c r="JV104" s="77"/>
      <c r="JW104" s="77"/>
      <c r="JX104" s="77"/>
      <c r="JY104" s="77"/>
      <c r="JZ104" s="77"/>
      <c r="KA104" s="77"/>
      <c r="KB104" s="77"/>
      <c r="KC104" s="77"/>
      <c r="KD104" s="77"/>
      <c r="KE104" s="77"/>
      <c r="KF104" s="77"/>
      <c r="KG104" s="77"/>
      <c r="KH104" s="77"/>
      <c r="KI104" s="77"/>
      <c r="KJ104" s="77"/>
      <c r="KK104" s="77"/>
      <c r="KL104" s="77"/>
      <c r="KM104" s="77"/>
      <c r="KN104" s="77"/>
      <c r="KO104" s="77"/>
      <c r="KP104" s="77"/>
      <c r="KQ104" s="77"/>
      <c r="KR104" s="77"/>
      <c r="KS104" s="77"/>
      <c r="KT104" s="77"/>
      <c r="KU104" s="77"/>
      <c r="KV104" s="77"/>
      <c r="KW104" s="77"/>
      <c r="KX104" s="77"/>
      <c r="KY104" s="77"/>
      <c r="KZ104" s="77"/>
      <c r="LA104" s="77"/>
      <c r="LB104" s="77"/>
      <c r="LC104" s="77"/>
      <c r="LD104" s="77"/>
      <c r="LE104" s="77"/>
      <c r="LF104" s="77"/>
      <c r="LG104" s="77"/>
      <c r="LH104" s="77"/>
      <c r="LI104" s="77"/>
      <c r="LJ104" s="77"/>
      <c r="LK104" s="77"/>
      <c r="LL104" s="77"/>
      <c r="LM104" s="77"/>
      <c r="LN104" s="77"/>
      <c r="LO104" s="77"/>
      <c r="LP104" s="77"/>
      <c r="LQ104" s="77"/>
      <c r="LR104" s="77"/>
      <c r="LS104" s="77"/>
      <c r="LT104" s="77"/>
      <c r="LU104" s="77"/>
      <c r="LV104" s="77"/>
      <c r="LW104" s="77"/>
      <c r="LX104" s="77"/>
      <c r="LY104" s="77"/>
      <c r="LZ104" s="77"/>
      <c r="MA104" s="77"/>
      <c r="MB104" s="77"/>
      <c r="MC104" s="77"/>
      <c r="MD104" s="77"/>
      <c r="ME104" s="77"/>
      <c r="MF104" s="77"/>
      <c r="MG104" s="77"/>
      <c r="MH104" s="77"/>
      <c r="MI104" s="77"/>
      <c r="MJ104" s="77"/>
      <c r="MK104" s="77"/>
      <c r="ML104" s="77"/>
      <c r="MM104" s="77"/>
      <c r="MN104" s="77"/>
      <c r="MO104" s="77"/>
      <c r="MP104" s="77"/>
      <c r="MQ104" s="77"/>
      <c r="MR104" s="77"/>
      <c r="MS104" s="77"/>
      <c r="MT104" s="77"/>
      <c r="MU104" s="77"/>
      <c r="MV104" s="77"/>
      <c r="MW104" s="77"/>
      <c r="MX104" s="77"/>
      <c r="MY104" s="77"/>
      <c r="MZ104" s="77"/>
      <c r="NA104" s="77"/>
      <c r="NB104" s="77"/>
      <c r="NC104" s="77"/>
      <c r="ND104" s="77"/>
      <c r="NE104" s="77"/>
      <c r="NF104" s="77"/>
      <c r="NG104" s="77"/>
      <c r="NH104" s="77"/>
      <c r="NI104" s="77"/>
      <c r="NJ104" s="77"/>
      <c r="NK104" s="77"/>
      <c r="NL104" s="77"/>
      <c r="NM104" s="77"/>
      <c r="NN104" s="77"/>
      <c r="NO104" s="77"/>
      <c r="NP104" s="77"/>
      <c r="NQ104" s="77"/>
      <c r="NR104" s="77"/>
    </row>
    <row r="105" spans="1:382">
      <c r="A105" s="32">
        <f>IF(ラインリスト!A97="","",ラインリスト!A97)</f>
        <v>95</v>
      </c>
      <c r="B105" s="32" t="str">
        <f>IF(ラインリスト!B97="","",ラインリスト!B97)</f>
        <v>テスト95</v>
      </c>
      <c r="C105" s="32">
        <f>IF(ラインリスト!C97="","",ラインリスト!C97)</f>
        <v>81</v>
      </c>
      <c r="D105" s="32" t="str">
        <f>IF(ラインリスト!E97="","",ラインリスト!E97)</f>
        <v>女</v>
      </c>
      <c r="E105" s="32" t="str">
        <f>IF(ラインリスト!F97="","",ラインリスト!F97)</f>
        <v>無職</v>
      </c>
      <c r="F105" s="29" t="str">
        <f>IF(ラインリスト!G97="","",ラインリスト!G97)</f>
        <v/>
      </c>
      <c r="G105" s="32" t="str">
        <f>IF(ラインリスト!H97="","",ラインリスト!H97)</f>
        <v/>
      </c>
      <c r="H105" s="33" t="str">
        <f>IF(ラインリスト!I97="","",ラインリスト!I97)</f>
        <v/>
      </c>
      <c r="I105" s="33" t="str">
        <f>IF(ラインリスト!J97="","",ラインリスト!J97)</f>
        <v>無症状</v>
      </c>
      <c r="J105" s="33">
        <f>IF(ラインリスト!K97="","",ラインリスト!K97)</f>
        <v>44189</v>
      </c>
      <c r="K105" s="31">
        <f>IF(ラインリスト!L97="",J105,ラインリスト!L97)</f>
        <v>44189</v>
      </c>
      <c r="L105" s="76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  <c r="IO105" s="77"/>
      <c r="IP105" s="77"/>
      <c r="IQ105" s="77"/>
      <c r="IR105" s="77"/>
      <c r="IS105" s="77"/>
      <c r="IT105" s="77"/>
      <c r="IU105" s="77"/>
      <c r="IV105" s="77"/>
      <c r="IW105" s="77"/>
      <c r="IX105" s="77"/>
      <c r="IY105" s="77"/>
      <c r="IZ105" s="77"/>
      <c r="JA105" s="77"/>
      <c r="JB105" s="77"/>
      <c r="JC105" s="77"/>
      <c r="JD105" s="77"/>
      <c r="JE105" s="77"/>
      <c r="JF105" s="77"/>
      <c r="JG105" s="77"/>
      <c r="JH105" s="77"/>
      <c r="JI105" s="77"/>
      <c r="JJ105" s="77"/>
      <c r="JK105" s="77"/>
      <c r="JL105" s="77"/>
      <c r="JM105" s="77"/>
      <c r="JN105" s="77"/>
      <c r="JO105" s="77"/>
      <c r="JP105" s="77"/>
      <c r="JQ105" s="77"/>
      <c r="JR105" s="77"/>
      <c r="JS105" s="77"/>
      <c r="JT105" s="77"/>
      <c r="JU105" s="77"/>
      <c r="JV105" s="77"/>
      <c r="JW105" s="77"/>
      <c r="JX105" s="77"/>
      <c r="JY105" s="77"/>
      <c r="JZ105" s="77"/>
      <c r="KA105" s="77"/>
      <c r="KB105" s="77"/>
      <c r="KC105" s="77"/>
      <c r="KD105" s="77"/>
      <c r="KE105" s="77"/>
      <c r="KF105" s="77"/>
      <c r="KG105" s="77"/>
      <c r="KH105" s="77"/>
      <c r="KI105" s="77"/>
      <c r="KJ105" s="77"/>
      <c r="KK105" s="77"/>
      <c r="KL105" s="77"/>
      <c r="KM105" s="77"/>
      <c r="KN105" s="77"/>
      <c r="KO105" s="77"/>
      <c r="KP105" s="77"/>
      <c r="KQ105" s="77"/>
      <c r="KR105" s="77"/>
      <c r="KS105" s="77"/>
      <c r="KT105" s="77"/>
      <c r="KU105" s="77"/>
      <c r="KV105" s="77"/>
      <c r="KW105" s="77"/>
      <c r="KX105" s="77"/>
      <c r="KY105" s="77"/>
      <c r="KZ105" s="77"/>
      <c r="LA105" s="77"/>
      <c r="LB105" s="77"/>
      <c r="LC105" s="77"/>
      <c r="LD105" s="77"/>
      <c r="LE105" s="77"/>
      <c r="LF105" s="77"/>
      <c r="LG105" s="77"/>
      <c r="LH105" s="77"/>
      <c r="LI105" s="77"/>
      <c r="LJ105" s="77"/>
      <c r="LK105" s="77"/>
      <c r="LL105" s="77"/>
      <c r="LM105" s="77"/>
      <c r="LN105" s="77"/>
      <c r="LO105" s="77"/>
      <c r="LP105" s="77"/>
      <c r="LQ105" s="77"/>
      <c r="LR105" s="77"/>
      <c r="LS105" s="77"/>
      <c r="LT105" s="77"/>
      <c r="LU105" s="77"/>
      <c r="LV105" s="77"/>
      <c r="LW105" s="77"/>
      <c r="LX105" s="77"/>
      <c r="LY105" s="77"/>
      <c r="LZ105" s="77"/>
      <c r="MA105" s="77"/>
      <c r="MB105" s="77"/>
      <c r="MC105" s="77"/>
      <c r="MD105" s="77"/>
      <c r="ME105" s="77"/>
      <c r="MF105" s="77"/>
      <c r="MG105" s="77"/>
      <c r="MH105" s="77"/>
      <c r="MI105" s="77"/>
      <c r="MJ105" s="77"/>
      <c r="MK105" s="77"/>
      <c r="ML105" s="77"/>
      <c r="MM105" s="77"/>
      <c r="MN105" s="77"/>
      <c r="MO105" s="77"/>
      <c r="MP105" s="77"/>
      <c r="MQ105" s="77"/>
      <c r="MR105" s="77"/>
      <c r="MS105" s="77"/>
      <c r="MT105" s="77"/>
      <c r="MU105" s="77"/>
      <c r="MV105" s="77"/>
      <c r="MW105" s="77"/>
      <c r="MX105" s="77"/>
      <c r="MY105" s="77"/>
      <c r="MZ105" s="77"/>
      <c r="NA105" s="77"/>
      <c r="NB105" s="77"/>
      <c r="NC105" s="77"/>
      <c r="ND105" s="77"/>
      <c r="NE105" s="77"/>
      <c r="NF105" s="77"/>
      <c r="NG105" s="77"/>
      <c r="NH105" s="77"/>
      <c r="NI105" s="77"/>
      <c r="NJ105" s="77"/>
      <c r="NK105" s="77"/>
      <c r="NL105" s="77"/>
      <c r="NM105" s="77"/>
      <c r="NN105" s="77"/>
      <c r="NO105" s="77"/>
      <c r="NP105" s="77"/>
      <c r="NQ105" s="77"/>
      <c r="NR105" s="77"/>
    </row>
    <row r="106" spans="1:382">
      <c r="A106" s="32">
        <f>IF(ラインリスト!A98="","",ラインリスト!A98)</f>
        <v>96</v>
      </c>
      <c r="B106" s="32" t="str">
        <f>IF(ラインリスト!B98="","",ラインリスト!B98)</f>
        <v>テスト96</v>
      </c>
      <c r="C106" s="32">
        <f>IF(ラインリスト!C98="","",ラインリスト!C98)</f>
        <v>51</v>
      </c>
      <c r="D106" s="32" t="str">
        <f>IF(ラインリスト!E98="","",ラインリスト!E98)</f>
        <v>男</v>
      </c>
      <c r="E106" s="32" t="str">
        <f>IF(ラインリスト!F98="","",ラインリスト!F98)</f>
        <v>事務職員</v>
      </c>
      <c r="F106" s="29" t="str">
        <f>IF(ラインリスト!G98="","",ラインリスト!G98)</f>
        <v/>
      </c>
      <c r="G106" s="32" t="str">
        <f>IF(ラインリスト!H98="","",ラインリスト!H98)</f>
        <v>A社会福祉法人</v>
      </c>
      <c r="H106" s="33" t="str">
        <f>IF(ラインリスト!I98="","",ラインリスト!I98)</f>
        <v/>
      </c>
      <c r="I106" s="33">
        <f>IF(ラインリスト!J98="","",ラインリスト!J98)</f>
        <v>44186</v>
      </c>
      <c r="J106" s="33">
        <f>IF(ラインリスト!K98="","",ラインリスト!K98)</f>
        <v>44189</v>
      </c>
      <c r="K106" s="31">
        <f>IF(ラインリスト!L98="",J106,ラインリスト!L98)</f>
        <v>44189</v>
      </c>
      <c r="L106" s="76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  <c r="IO106" s="77"/>
      <c r="IP106" s="77"/>
      <c r="IQ106" s="77"/>
      <c r="IR106" s="77"/>
      <c r="IS106" s="77"/>
      <c r="IT106" s="77"/>
      <c r="IU106" s="77"/>
      <c r="IV106" s="77"/>
      <c r="IW106" s="77"/>
      <c r="IX106" s="77"/>
      <c r="IY106" s="77"/>
      <c r="IZ106" s="77"/>
      <c r="JA106" s="77"/>
      <c r="JB106" s="77"/>
      <c r="JC106" s="77"/>
      <c r="JD106" s="77"/>
      <c r="JE106" s="77"/>
      <c r="JF106" s="77"/>
      <c r="JG106" s="77"/>
      <c r="JH106" s="77"/>
      <c r="JI106" s="77"/>
      <c r="JJ106" s="77"/>
      <c r="JK106" s="77"/>
      <c r="JL106" s="77"/>
      <c r="JM106" s="77"/>
      <c r="JN106" s="77"/>
      <c r="JO106" s="77"/>
      <c r="JP106" s="77"/>
      <c r="JQ106" s="77"/>
      <c r="JR106" s="77"/>
      <c r="JS106" s="77"/>
      <c r="JT106" s="77"/>
      <c r="JU106" s="77"/>
      <c r="JV106" s="77"/>
      <c r="JW106" s="77"/>
      <c r="JX106" s="77"/>
      <c r="JY106" s="77"/>
      <c r="JZ106" s="77"/>
      <c r="KA106" s="77"/>
      <c r="KB106" s="77"/>
      <c r="KC106" s="77"/>
      <c r="KD106" s="77"/>
      <c r="KE106" s="77"/>
      <c r="KF106" s="77"/>
      <c r="KG106" s="77"/>
      <c r="KH106" s="77"/>
      <c r="KI106" s="77"/>
      <c r="KJ106" s="77"/>
      <c r="KK106" s="77"/>
      <c r="KL106" s="77"/>
      <c r="KM106" s="77"/>
      <c r="KN106" s="77"/>
      <c r="KO106" s="77"/>
      <c r="KP106" s="77"/>
      <c r="KQ106" s="77"/>
      <c r="KR106" s="77"/>
      <c r="KS106" s="77"/>
      <c r="KT106" s="77"/>
      <c r="KU106" s="77"/>
      <c r="KV106" s="77"/>
      <c r="KW106" s="77"/>
      <c r="KX106" s="77"/>
      <c r="KY106" s="77"/>
      <c r="KZ106" s="77"/>
      <c r="LA106" s="77"/>
      <c r="LB106" s="77"/>
      <c r="LC106" s="77"/>
      <c r="LD106" s="77"/>
      <c r="LE106" s="77"/>
      <c r="LF106" s="77"/>
      <c r="LG106" s="77"/>
      <c r="LH106" s="77"/>
      <c r="LI106" s="77"/>
      <c r="LJ106" s="77"/>
      <c r="LK106" s="77"/>
      <c r="LL106" s="77"/>
      <c r="LM106" s="77"/>
      <c r="LN106" s="77"/>
      <c r="LO106" s="77"/>
      <c r="LP106" s="77"/>
      <c r="LQ106" s="77"/>
      <c r="LR106" s="77"/>
      <c r="LS106" s="77"/>
      <c r="LT106" s="77"/>
      <c r="LU106" s="77"/>
      <c r="LV106" s="77"/>
      <c r="LW106" s="77"/>
      <c r="LX106" s="77"/>
      <c r="LY106" s="77"/>
      <c r="LZ106" s="77"/>
      <c r="MA106" s="77"/>
      <c r="MB106" s="77"/>
      <c r="MC106" s="77"/>
      <c r="MD106" s="77"/>
      <c r="ME106" s="77"/>
      <c r="MF106" s="77"/>
      <c r="MG106" s="77"/>
      <c r="MH106" s="77"/>
      <c r="MI106" s="77"/>
      <c r="MJ106" s="77"/>
      <c r="MK106" s="77"/>
      <c r="ML106" s="77"/>
      <c r="MM106" s="77"/>
      <c r="MN106" s="77"/>
      <c r="MO106" s="77"/>
      <c r="MP106" s="77"/>
      <c r="MQ106" s="77"/>
      <c r="MR106" s="77"/>
      <c r="MS106" s="77"/>
      <c r="MT106" s="77"/>
      <c r="MU106" s="77"/>
      <c r="MV106" s="77"/>
      <c r="MW106" s="77"/>
      <c r="MX106" s="77"/>
      <c r="MY106" s="77"/>
      <c r="MZ106" s="77"/>
      <c r="NA106" s="77"/>
      <c r="NB106" s="77"/>
      <c r="NC106" s="77"/>
      <c r="ND106" s="77"/>
      <c r="NE106" s="77"/>
      <c r="NF106" s="77"/>
      <c r="NG106" s="77"/>
      <c r="NH106" s="77"/>
      <c r="NI106" s="77"/>
      <c r="NJ106" s="77"/>
      <c r="NK106" s="77"/>
      <c r="NL106" s="77"/>
      <c r="NM106" s="77"/>
      <c r="NN106" s="77"/>
      <c r="NO106" s="77"/>
      <c r="NP106" s="77"/>
      <c r="NQ106" s="77"/>
      <c r="NR106" s="77"/>
    </row>
    <row r="107" spans="1:382">
      <c r="A107" s="32">
        <f>IF(ラインリスト!A99="","",ラインリスト!A99)</f>
        <v>97</v>
      </c>
      <c r="B107" s="32" t="str">
        <f>IF(ラインリスト!B99="","",ラインリスト!B99)</f>
        <v>テスト97</v>
      </c>
      <c r="C107" s="32">
        <f>IF(ラインリスト!C99="","",ラインリスト!C99)</f>
        <v>99</v>
      </c>
      <c r="D107" s="32" t="str">
        <f>IF(ラインリスト!E99="","",ラインリスト!E99)</f>
        <v>女</v>
      </c>
      <c r="E107" s="32" t="str">
        <f>IF(ラインリスト!F99="","",ラインリスト!F99)</f>
        <v/>
      </c>
      <c r="F107" s="29" t="str">
        <f>IF(ラインリスト!G99="","",ラインリスト!G99)</f>
        <v>患者</v>
      </c>
      <c r="G107" s="32" t="str">
        <f>IF(ラインリスト!H99="","",ラインリスト!H99)</f>
        <v>X病院</v>
      </c>
      <c r="H107" s="33" t="str">
        <f>IF(ラインリスト!I99="","",ラインリスト!I99)</f>
        <v/>
      </c>
      <c r="I107" s="33">
        <f>IF(ラインリスト!J99="","",ラインリスト!J99)</f>
        <v>44189</v>
      </c>
      <c r="J107" s="33">
        <f>IF(ラインリスト!K99="","",ラインリスト!K99)</f>
        <v>44190</v>
      </c>
      <c r="K107" s="31">
        <f>IF(ラインリスト!L99="",J107,ラインリスト!L99)</f>
        <v>44190</v>
      </c>
      <c r="L107" s="76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  <c r="IZ107" s="77"/>
      <c r="JA107" s="77"/>
      <c r="JB107" s="77"/>
      <c r="JC107" s="77"/>
      <c r="JD107" s="77"/>
      <c r="JE107" s="77"/>
      <c r="JF107" s="77"/>
      <c r="JG107" s="77"/>
      <c r="JH107" s="77"/>
      <c r="JI107" s="77"/>
      <c r="JJ107" s="77"/>
      <c r="JK107" s="77"/>
      <c r="JL107" s="77"/>
      <c r="JM107" s="77"/>
      <c r="JN107" s="77"/>
      <c r="JO107" s="77"/>
      <c r="JP107" s="77"/>
      <c r="JQ107" s="77"/>
      <c r="JR107" s="77"/>
      <c r="JS107" s="77"/>
      <c r="JT107" s="77"/>
      <c r="JU107" s="77"/>
      <c r="JV107" s="77"/>
      <c r="JW107" s="77"/>
      <c r="JX107" s="77"/>
      <c r="JY107" s="77"/>
      <c r="JZ107" s="77"/>
      <c r="KA107" s="77"/>
      <c r="KB107" s="77"/>
      <c r="KC107" s="77"/>
      <c r="KD107" s="77"/>
      <c r="KE107" s="77"/>
      <c r="KF107" s="77"/>
      <c r="KG107" s="77"/>
      <c r="KH107" s="77"/>
      <c r="KI107" s="77"/>
      <c r="KJ107" s="77"/>
      <c r="KK107" s="77"/>
      <c r="KL107" s="77"/>
      <c r="KM107" s="77"/>
      <c r="KN107" s="77"/>
      <c r="KO107" s="77"/>
      <c r="KP107" s="77"/>
      <c r="KQ107" s="77"/>
      <c r="KR107" s="77"/>
      <c r="KS107" s="77"/>
      <c r="KT107" s="77"/>
      <c r="KU107" s="77"/>
      <c r="KV107" s="77"/>
      <c r="KW107" s="77"/>
      <c r="KX107" s="77"/>
      <c r="KY107" s="77"/>
      <c r="KZ107" s="77"/>
      <c r="LA107" s="77"/>
      <c r="LB107" s="77"/>
      <c r="LC107" s="77"/>
      <c r="LD107" s="77"/>
      <c r="LE107" s="77"/>
      <c r="LF107" s="77"/>
      <c r="LG107" s="77"/>
      <c r="LH107" s="77"/>
      <c r="LI107" s="77"/>
      <c r="LJ107" s="77"/>
      <c r="LK107" s="77"/>
      <c r="LL107" s="77"/>
      <c r="LM107" s="77"/>
      <c r="LN107" s="77"/>
      <c r="LO107" s="77"/>
      <c r="LP107" s="77"/>
      <c r="LQ107" s="77"/>
      <c r="LR107" s="77"/>
      <c r="LS107" s="77"/>
      <c r="LT107" s="77"/>
      <c r="LU107" s="77"/>
      <c r="LV107" s="77"/>
      <c r="LW107" s="77"/>
      <c r="LX107" s="77"/>
      <c r="LY107" s="77"/>
      <c r="LZ107" s="77"/>
      <c r="MA107" s="77"/>
      <c r="MB107" s="77"/>
      <c r="MC107" s="77"/>
      <c r="MD107" s="77"/>
      <c r="ME107" s="77"/>
      <c r="MF107" s="77"/>
      <c r="MG107" s="77"/>
      <c r="MH107" s="77"/>
      <c r="MI107" s="77"/>
      <c r="MJ107" s="77"/>
      <c r="MK107" s="77"/>
      <c r="ML107" s="77"/>
      <c r="MM107" s="77"/>
      <c r="MN107" s="77"/>
      <c r="MO107" s="77"/>
      <c r="MP107" s="77"/>
      <c r="MQ107" s="77"/>
      <c r="MR107" s="77"/>
      <c r="MS107" s="77"/>
      <c r="MT107" s="77"/>
      <c r="MU107" s="77"/>
      <c r="MV107" s="77"/>
      <c r="MW107" s="77"/>
      <c r="MX107" s="77"/>
      <c r="MY107" s="77"/>
      <c r="MZ107" s="77"/>
      <c r="NA107" s="77"/>
      <c r="NB107" s="77"/>
      <c r="NC107" s="77"/>
      <c r="ND107" s="77"/>
      <c r="NE107" s="77"/>
      <c r="NF107" s="77"/>
      <c r="NG107" s="77"/>
      <c r="NH107" s="77"/>
      <c r="NI107" s="77"/>
      <c r="NJ107" s="77"/>
      <c r="NK107" s="77"/>
      <c r="NL107" s="77"/>
      <c r="NM107" s="77"/>
      <c r="NN107" s="77"/>
      <c r="NO107" s="77"/>
      <c r="NP107" s="77"/>
      <c r="NQ107" s="77"/>
      <c r="NR107" s="77"/>
    </row>
    <row r="108" spans="1:382">
      <c r="A108" s="32">
        <f>IF(ラインリスト!A100="","",ラインリスト!A100)</f>
        <v>98</v>
      </c>
      <c r="B108" s="32" t="str">
        <f>IF(ラインリスト!B100="","",ラインリスト!B100)</f>
        <v>テスト98</v>
      </c>
      <c r="C108" s="32">
        <f>IF(ラインリスト!C100="","",ラインリスト!C100)</f>
        <v>76</v>
      </c>
      <c r="D108" s="32" t="str">
        <f>IF(ラインリスト!E100="","",ラインリスト!E100)</f>
        <v>男</v>
      </c>
      <c r="E108" s="32" t="str">
        <f>IF(ラインリスト!F100="","",ラインリスト!F100)</f>
        <v/>
      </c>
      <c r="F108" s="29" t="str">
        <f>IF(ラインリスト!G100="","",ラインリスト!G100)</f>
        <v>患者</v>
      </c>
      <c r="G108" s="32" t="str">
        <f>IF(ラインリスト!H100="","",ラインリスト!H100)</f>
        <v>X病院</v>
      </c>
      <c r="H108" s="33" t="str">
        <f>IF(ラインリスト!I100="","",ラインリスト!I100)</f>
        <v/>
      </c>
      <c r="I108" s="33">
        <f>IF(ラインリスト!J100="","",ラインリスト!J100)</f>
        <v>44190</v>
      </c>
      <c r="J108" s="33">
        <f>IF(ラインリスト!K100="","",ラインリスト!K100)</f>
        <v>44190</v>
      </c>
      <c r="K108" s="31">
        <f>IF(ラインリスト!L100="",J108,ラインリスト!L100)</f>
        <v>44190</v>
      </c>
      <c r="L108" s="76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  <c r="IY108" s="77"/>
      <c r="IZ108" s="77"/>
      <c r="JA108" s="77"/>
      <c r="JB108" s="77"/>
      <c r="JC108" s="77"/>
      <c r="JD108" s="77"/>
      <c r="JE108" s="77"/>
      <c r="JF108" s="77"/>
      <c r="JG108" s="77"/>
      <c r="JH108" s="77"/>
      <c r="JI108" s="77"/>
      <c r="JJ108" s="77"/>
      <c r="JK108" s="77"/>
      <c r="JL108" s="77"/>
      <c r="JM108" s="77"/>
      <c r="JN108" s="77"/>
      <c r="JO108" s="77"/>
      <c r="JP108" s="77"/>
      <c r="JQ108" s="77"/>
      <c r="JR108" s="77"/>
      <c r="JS108" s="77"/>
      <c r="JT108" s="77"/>
      <c r="JU108" s="77"/>
      <c r="JV108" s="77"/>
      <c r="JW108" s="77"/>
      <c r="JX108" s="77"/>
      <c r="JY108" s="77"/>
      <c r="JZ108" s="77"/>
      <c r="KA108" s="77"/>
      <c r="KB108" s="77"/>
      <c r="KC108" s="77"/>
      <c r="KD108" s="77"/>
      <c r="KE108" s="77"/>
      <c r="KF108" s="77"/>
      <c r="KG108" s="77"/>
      <c r="KH108" s="77"/>
      <c r="KI108" s="77"/>
      <c r="KJ108" s="77"/>
      <c r="KK108" s="77"/>
      <c r="KL108" s="77"/>
      <c r="KM108" s="77"/>
      <c r="KN108" s="77"/>
      <c r="KO108" s="77"/>
      <c r="KP108" s="77"/>
      <c r="KQ108" s="77"/>
      <c r="KR108" s="77"/>
      <c r="KS108" s="77"/>
      <c r="KT108" s="77"/>
      <c r="KU108" s="77"/>
      <c r="KV108" s="77"/>
      <c r="KW108" s="77"/>
      <c r="KX108" s="77"/>
      <c r="KY108" s="77"/>
      <c r="KZ108" s="77"/>
      <c r="LA108" s="77"/>
      <c r="LB108" s="77"/>
      <c r="LC108" s="77"/>
      <c r="LD108" s="77"/>
      <c r="LE108" s="77"/>
      <c r="LF108" s="77"/>
      <c r="LG108" s="77"/>
      <c r="LH108" s="77"/>
      <c r="LI108" s="77"/>
      <c r="LJ108" s="77"/>
      <c r="LK108" s="77"/>
      <c r="LL108" s="77"/>
      <c r="LM108" s="77"/>
      <c r="LN108" s="77"/>
      <c r="LO108" s="77"/>
      <c r="LP108" s="77"/>
      <c r="LQ108" s="77"/>
      <c r="LR108" s="77"/>
      <c r="LS108" s="77"/>
      <c r="LT108" s="77"/>
      <c r="LU108" s="77"/>
      <c r="LV108" s="77"/>
      <c r="LW108" s="77"/>
      <c r="LX108" s="77"/>
      <c r="LY108" s="77"/>
      <c r="LZ108" s="77"/>
      <c r="MA108" s="77"/>
      <c r="MB108" s="77"/>
      <c r="MC108" s="77"/>
      <c r="MD108" s="77"/>
      <c r="ME108" s="77"/>
      <c r="MF108" s="77"/>
      <c r="MG108" s="77"/>
      <c r="MH108" s="77"/>
      <c r="MI108" s="77"/>
      <c r="MJ108" s="77"/>
      <c r="MK108" s="77"/>
      <c r="ML108" s="77"/>
      <c r="MM108" s="77"/>
      <c r="MN108" s="77"/>
      <c r="MO108" s="77"/>
      <c r="MP108" s="77"/>
      <c r="MQ108" s="77"/>
      <c r="MR108" s="77"/>
      <c r="MS108" s="77"/>
      <c r="MT108" s="77"/>
      <c r="MU108" s="77"/>
      <c r="MV108" s="77"/>
      <c r="MW108" s="77"/>
      <c r="MX108" s="77"/>
      <c r="MY108" s="77"/>
      <c r="MZ108" s="77"/>
      <c r="NA108" s="77"/>
      <c r="NB108" s="77"/>
      <c r="NC108" s="77"/>
      <c r="ND108" s="77"/>
      <c r="NE108" s="77"/>
      <c r="NF108" s="77"/>
      <c r="NG108" s="77"/>
      <c r="NH108" s="77"/>
      <c r="NI108" s="77"/>
      <c r="NJ108" s="77"/>
      <c r="NK108" s="77"/>
      <c r="NL108" s="77"/>
      <c r="NM108" s="77"/>
      <c r="NN108" s="77"/>
      <c r="NO108" s="77"/>
      <c r="NP108" s="77"/>
      <c r="NQ108" s="77"/>
      <c r="NR108" s="77"/>
    </row>
    <row r="109" spans="1:382">
      <c r="A109" s="32">
        <f>IF(ラインリスト!A101="","",ラインリスト!A101)</f>
        <v>99</v>
      </c>
      <c r="B109" s="32" t="str">
        <f>IF(ラインリスト!B101="","",ラインリスト!B101)</f>
        <v>テスト99</v>
      </c>
      <c r="C109" s="32">
        <f>IF(ラインリスト!C101="","",ラインリスト!C101)</f>
        <v>85</v>
      </c>
      <c r="D109" s="32" t="str">
        <f>IF(ラインリスト!E101="","",ラインリスト!E101)</f>
        <v>男</v>
      </c>
      <c r="E109" s="32" t="str">
        <f>IF(ラインリスト!F101="","",ラインリスト!F101)</f>
        <v/>
      </c>
      <c r="F109" s="29" t="str">
        <f>IF(ラインリスト!G101="","",ラインリスト!G101)</f>
        <v>患者</v>
      </c>
      <c r="G109" s="32" t="str">
        <f>IF(ラインリスト!H101="","",ラインリスト!H101)</f>
        <v>X病院</v>
      </c>
      <c r="H109" s="33" t="str">
        <f>IF(ラインリスト!I101="","",ラインリスト!I101)</f>
        <v/>
      </c>
      <c r="I109" s="33">
        <f>IF(ラインリスト!J101="","",ラインリスト!J101)</f>
        <v>44189</v>
      </c>
      <c r="J109" s="33">
        <f>IF(ラインリスト!K101="","",ラインリスト!K101)</f>
        <v>44190</v>
      </c>
      <c r="K109" s="31">
        <f>IF(ラインリスト!L101="",J109,ラインリスト!L101)</f>
        <v>44190</v>
      </c>
      <c r="L109" s="76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  <c r="IS109" s="77"/>
      <c r="IT109" s="77"/>
      <c r="IU109" s="77"/>
      <c r="IV109" s="77"/>
      <c r="IW109" s="77"/>
      <c r="IX109" s="77"/>
      <c r="IY109" s="77"/>
      <c r="IZ109" s="77"/>
      <c r="JA109" s="77"/>
      <c r="JB109" s="77"/>
      <c r="JC109" s="77"/>
      <c r="JD109" s="77"/>
      <c r="JE109" s="77"/>
      <c r="JF109" s="77"/>
      <c r="JG109" s="77"/>
      <c r="JH109" s="77"/>
      <c r="JI109" s="77"/>
      <c r="JJ109" s="77"/>
      <c r="JK109" s="77"/>
      <c r="JL109" s="77"/>
      <c r="JM109" s="77"/>
      <c r="JN109" s="77"/>
      <c r="JO109" s="77"/>
      <c r="JP109" s="77"/>
      <c r="JQ109" s="77"/>
      <c r="JR109" s="77"/>
      <c r="JS109" s="77"/>
      <c r="JT109" s="77"/>
      <c r="JU109" s="77"/>
      <c r="JV109" s="77"/>
      <c r="JW109" s="77"/>
      <c r="JX109" s="77"/>
      <c r="JY109" s="77"/>
      <c r="JZ109" s="77"/>
      <c r="KA109" s="77"/>
      <c r="KB109" s="77"/>
      <c r="KC109" s="77"/>
      <c r="KD109" s="77"/>
      <c r="KE109" s="77"/>
      <c r="KF109" s="77"/>
      <c r="KG109" s="77"/>
      <c r="KH109" s="77"/>
      <c r="KI109" s="77"/>
      <c r="KJ109" s="77"/>
      <c r="KK109" s="77"/>
      <c r="KL109" s="77"/>
      <c r="KM109" s="77"/>
      <c r="KN109" s="77"/>
      <c r="KO109" s="77"/>
      <c r="KP109" s="77"/>
      <c r="KQ109" s="77"/>
      <c r="KR109" s="77"/>
      <c r="KS109" s="77"/>
      <c r="KT109" s="77"/>
      <c r="KU109" s="77"/>
      <c r="KV109" s="77"/>
      <c r="KW109" s="77"/>
      <c r="KX109" s="77"/>
      <c r="KY109" s="77"/>
      <c r="KZ109" s="77"/>
      <c r="LA109" s="77"/>
      <c r="LB109" s="77"/>
      <c r="LC109" s="77"/>
      <c r="LD109" s="77"/>
      <c r="LE109" s="77"/>
      <c r="LF109" s="77"/>
      <c r="LG109" s="77"/>
      <c r="LH109" s="77"/>
      <c r="LI109" s="77"/>
      <c r="LJ109" s="77"/>
      <c r="LK109" s="77"/>
      <c r="LL109" s="77"/>
      <c r="LM109" s="77"/>
      <c r="LN109" s="77"/>
      <c r="LO109" s="77"/>
      <c r="LP109" s="77"/>
      <c r="LQ109" s="77"/>
      <c r="LR109" s="77"/>
      <c r="LS109" s="77"/>
      <c r="LT109" s="77"/>
      <c r="LU109" s="77"/>
      <c r="LV109" s="77"/>
      <c r="LW109" s="77"/>
      <c r="LX109" s="77"/>
      <c r="LY109" s="77"/>
      <c r="LZ109" s="77"/>
      <c r="MA109" s="77"/>
      <c r="MB109" s="77"/>
      <c r="MC109" s="77"/>
      <c r="MD109" s="77"/>
      <c r="ME109" s="77"/>
      <c r="MF109" s="77"/>
      <c r="MG109" s="77"/>
      <c r="MH109" s="77"/>
      <c r="MI109" s="77"/>
      <c r="MJ109" s="77"/>
      <c r="MK109" s="77"/>
      <c r="ML109" s="77"/>
      <c r="MM109" s="77"/>
      <c r="MN109" s="77"/>
      <c r="MO109" s="77"/>
      <c r="MP109" s="77"/>
      <c r="MQ109" s="77"/>
      <c r="MR109" s="77"/>
      <c r="MS109" s="77"/>
      <c r="MT109" s="77"/>
      <c r="MU109" s="77"/>
      <c r="MV109" s="77"/>
      <c r="MW109" s="77"/>
      <c r="MX109" s="77"/>
      <c r="MY109" s="77"/>
      <c r="MZ109" s="77"/>
      <c r="NA109" s="77"/>
      <c r="NB109" s="77"/>
      <c r="NC109" s="77"/>
      <c r="ND109" s="77"/>
      <c r="NE109" s="77"/>
      <c r="NF109" s="77"/>
      <c r="NG109" s="77"/>
      <c r="NH109" s="77"/>
      <c r="NI109" s="77"/>
      <c r="NJ109" s="77"/>
      <c r="NK109" s="77"/>
      <c r="NL109" s="77"/>
      <c r="NM109" s="77"/>
      <c r="NN109" s="77"/>
      <c r="NO109" s="77"/>
      <c r="NP109" s="77"/>
      <c r="NQ109" s="77"/>
      <c r="NR109" s="77"/>
    </row>
    <row r="110" spans="1:382">
      <c r="A110" s="32">
        <f>IF(ラインリスト!A102="","",ラインリスト!A102)</f>
        <v>100</v>
      </c>
      <c r="B110" s="32" t="str">
        <f>IF(ラインリスト!B102="","",ラインリスト!B102)</f>
        <v>テスト100</v>
      </c>
      <c r="C110" s="32">
        <f>IF(ラインリスト!C102="","",ラインリスト!C102)</f>
        <v>63</v>
      </c>
      <c r="D110" s="32" t="str">
        <f>IF(ラインリスト!E102="","",ラインリスト!E102)</f>
        <v>男</v>
      </c>
      <c r="E110" s="32" t="str">
        <f>IF(ラインリスト!F102="","",ラインリスト!F102)</f>
        <v>施設管理者</v>
      </c>
      <c r="F110" s="29" t="str">
        <f>IF(ラインリスト!G102="","",ラインリスト!G102)</f>
        <v>職員</v>
      </c>
      <c r="G110" s="32" t="str">
        <f>IF(ラインリスト!H102="","",ラインリスト!H102)</f>
        <v>Q病院</v>
      </c>
      <c r="H110" s="33" t="str">
        <f>IF(ラインリスト!I102="","",ラインリスト!I102)</f>
        <v/>
      </c>
      <c r="I110" s="33">
        <f>IF(ラインリスト!J102="","",ラインリスト!J102)</f>
        <v>44189</v>
      </c>
      <c r="J110" s="33">
        <f>IF(ラインリスト!K102="","",ラインリスト!K102)</f>
        <v>44190</v>
      </c>
      <c r="K110" s="31">
        <f>IF(ラインリスト!L102="",J110,ラインリスト!L102)</f>
        <v>44190</v>
      </c>
      <c r="L110" s="76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  <c r="IS110" s="77"/>
      <c r="IT110" s="77"/>
      <c r="IU110" s="77"/>
      <c r="IV110" s="77"/>
      <c r="IW110" s="77"/>
      <c r="IX110" s="77"/>
      <c r="IY110" s="77"/>
      <c r="IZ110" s="77"/>
      <c r="JA110" s="77"/>
      <c r="JB110" s="77"/>
      <c r="JC110" s="77"/>
      <c r="JD110" s="77"/>
      <c r="JE110" s="77"/>
      <c r="JF110" s="77"/>
      <c r="JG110" s="77"/>
      <c r="JH110" s="77"/>
      <c r="JI110" s="77"/>
      <c r="JJ110" s="77"/>
      <c r="JK110" s="77"/>
      <c r="JL110" s="77"/>
      <c r="JM110" s="77"/>
      <c r="JN110" s="77"/>
      <c r="JO110" s="77"/>
      <c r="JP110" s="77"/>
      <c r="JQ110" s="77"/>
      <c r="JR110" s="77"/>
      <c r="JS110" s="77"/>
      <c r="JT110" s="77"/>
      <c r="JU110" s="77"/>
      <c r="JV110" s="77"/>
      <c r="JW110" s="77"/>
      <c r="JX110" s="77"/>
      <c r="JY110" s="77"/>
      <c r="JZ110" s="77"/>
      <c r="KA110" s="77"/>
      <c r="KB110" s="77"/>
      <c r="KC110" s="77"/>
      <c r="KD110" s="77"/>
      <c r="KE110" s="77"/>
      <c r="KF110" s="77"/>
      <c r="KG110" s="77"/>
      <c r="KH110" s="77"/>
      <c r="KI110" s="77"/>
      <c r="KJ110" s="77"/>
      <c r="KK110" s="77"/>
      <c r="KL110" s="77"/>
      <c r="KM110" s="77"/>
      <c r="KN110" s="77"/>
      <c r="KO110" s="77"/>
      <c r="KP110" s="77"/>
      <c r="KQ110" s="77"/>
      <c r="KR110" s="77"/>
      <c r="KS110" s="77"/>
      <c r="KT110" s="77"/>
      <c r="KU110" s="77"/>
      <c r="KV110" s="77"/>
      <c r="KW110" s="77"/>
      <c r="KX110" s="77"/>
      <c r="KY110" s="77"/>
      <c r="KZ110" s="77"/>
      <c r="LA110" s="77"/>
      <c r="LB110" s="77"/>
      <c r="LC110" s="77"/>
      <c r="LD110" s="77"/>
      <c r="LE110" s="77"/>
      <c r="LF110" s="77"/>
      <c r="LG110" s="77"/>
      <c r="LH110" s="77"/>
      <c r="LI110" s="77"/>
      <c r="LJ110" s="77"/>
      <c r="LK110" s="77"/>
      <c r="LL110" s="77"/>
      <c r="LM110" s="77"/>
      <c r="LN110" s="77"/>
      <c r="LO110" s="77"/>
      <c r="LP110" s="77"/>
      <c r="LQ110" s="77"/>
      <c r="LR110" s="77"/>
      <c r="LS110" s="77"/>
      <c r="LT110" s="77"/>
      <c r="LU110" s="77"/>
      <c r="LV110" s="77"/>
      <c r="LW110" s="77"/>
      <c r="LX110" s="77"/>
      <c r="LY110" s="77"/>
      <c r="LZ110" s="77"/>
      <c r="MA110" s="77"/>
      <c r="MB110" s="77"/>
      <c r="MC110" s="77"/>
      <c r="MD110" s="77"/>
      <c r="ME110" s="77"/>
      <c r="MF110" s="77"/>
      <c r="MG110" s="77"/>
      <c r="MH110" s="77"/>
      <c r="MI110" s="77"/>
      <c r="MJ110" s="77"/>
      <c r="MK110" s="77"/>
      <c r="ML110" s="77"/>
      <c r="MM110" s="77"/>
      <c r="MN110" s="77"/>
      <c r="MO110" s="77"/>
      <c r="MP110" s="77"/>
      <c r="MQ110" s="77"/>
      <c r="MR110" s="77"/>
      <c r="MS110" s="77"/>
      <c r="MT110" s="77"/>
      <c r="MU110" s="77"/>
      <c r="MV110" s="77"/>
      <c r="MW110" s="77"/>
      <c r="MX110" s="77"/>
      <c r="MY110" s="77"/>
      <c r="MZ110" s="77"/>
      <c r="NA110" s="77"/>
      <c r="NB110" s="77"/>
      <c r="NC110" s="77"/>
      <c r="ND110" s="77"/>
      <c r="NE110" s="77"/>
      <c r="NF110" s="77"/>
      <c r="NG110" s="77"/>
      <c r="NH110" s="77"/>
      <c r="NI110" s="77"/>
      <c r="NJ110" s="77"/>
      <c r="NK110" s="77"/>
      <c r="NL110" s="77"/>
      <c r="NM110" s="77"/>
      <c r="NN110" s="77"/>
      <c r="NO110" s="77"/>
      <c r="NP110" s="77"/>
      <c r="NQ110" s="77"/>
      <c r="NR110" s="77"/>
    </row>
    <row r="111" spans="1:382">
      <c r="A111" s="32">
        <f>IF(ラインリスト!A103="","",ラインリスト!A103)</f>
        <v>101</v>
      </c>
      <c r="B111" s="32" t="str">
        <f>IF(ラインリスト!B103="","",ラインリスト!B103)</f>
        <v>テスト101</v>
      </c>
      <c r="C111" s="32">
        <f>IF(ラインリスト!C103="","",ラインリスト!C103)</f>
        <v>21</v>
      </c>
      <c r="D111" s="32" t="str">
        <f>IF(ラインリスト!E103="","",ラインリスト!E103)</f>
        <v>男</v>
      </c>
      <c r="E111" s="32" t="str">
        <f>IF(ラインリスト!F103="","",ラインリスト!F103)</f>
        <v>作業員</v>
      </c>
      <c r="F111" s="29" t="str">
        <f>IF(ラインリスト!G103="","",ラインリスト!G103)</f>
        <v/>
      </c>
      <c r="G111" s="32" t="str">
        <f>IF(ラインリスト!H103="","",ラインリスト!H103)</f>
        <v>A引越センター</v>
      </c>
      <c r="H111" s="33" t="str">
        <f>IF(ラインリスト!I103="","",ラインリスト!I103)</f>
        <v/>
      </c>
      <c r="I111" s="33">
        <f>IF(ラインリスト!J103="","",ラインリスト!J103)</f>
        <v>44188</v>
      </c>
      <c r="J111" s="33">
        <f>IF(ラインリスト!K103="","",ラインリスト!K103)</f>
        <v>44190</v>
      </c>
      <c r="K111" s="31">
        <f>IF(ラインリスト!L103="",J111,ラインリスト!L103)</f>
        <v>44190</v>
      </c>
      <c r="L111" s="76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  <c r="IS111" s="77"/>
      <c r="IT111" s="77"/>
      <c r="IU111" s="77"/>
      <c r="IV111" s="77"/>
      <c r="IW111" s="77"/>
      <c r="IX111" s="77"/>
      <c r="IY111" s="77"/>
      <c r="IZ111" s="77"/>
      <c r="JA111" s="77"/>
      <c r="JB111" s="77"/>
      <c r="JC111" s="77"/>
      <c r="JD111" s="77"/>
      <c r="JE111" s="77"/>
      <c r="JF111" s="77"/>
      <c r="JG111" s="77"/>
      <c r="JH111" s="77"/>
      <c r="JI111" s="77"/>
      <c r="JJ111" s="77"/>
      <c r="JK111" s="77"/>
      <c r="JL111" s="77"/>
      <c r="JM111" s="77"/>
      <c r="JN111" s="77"/>
      <c r="JO111" s="77"/>
      <c r="JP111" s="77"/>
      <c r="JQ111" s="77"/>
      <c r="JR111" s="77"/>
      <c r="JS111" s="77"/>
      <c r="JT111" s="77"/>
      <c r="JU111" s="77"/>
      <c r="JV111" s="77"/>
      <c r="JW111" s="77"/>
      <c r="JX111" s="77"/>
      <c r="JY111" s="77"/>
      <c r="JZ111" s="77"/>
      <c r="KA111" s="77"/>
      <c r="KB111" s="77"/>
      <c r="KC111" s="77"/>
      <c r="KD111" s="77"/>
      <c r="KE111" s="77"/>
      <c r="KF111" s="77"/>
      <c r="KG111" s="77"/>
      <c r="KH111" s="77"/>
      <c r="KI111" s="77"/>
      <c r="KJ111" s="77"/>
      <c r="KK111" s="77"/>
      <c r="KL111" s="77"/>
      <c r="KM111" s="77"/>
      <c r="KN111" s="77"/>
      <c r="KO111" s="77"/>
      <c r="KP111" s="77"/>
      <c r="KQ111" s="77"/>
      <c r="KR111" s="77"/>
      <c r="KS111" s="77"/>
      <c r="KT111" s="77"/>
      <c r="KU111" s="77"/>
      <c r="KV111" s="77"/>
      <c r="KW111" s="77"/>
      <c r="KX111" s="77"/>
      <c r="KY111" s="77"/>
      <c r="KZ111" s="77"/>
      <c r="LA111" s="77"/>
      <c r="LB111" s="77"/>
      <c r="LC111" s="77"/>
      <c r="LD111" s="77"/>
      <c r="LE111" s="77"/>
      <c r="LF111" s="77"/>
      <c r="LG111" s="77"/>
      <c r="LH111" s="77"/>
      <c r="LI111" s="77"/>
      <c r="LJ111" s="77"/>
      <c r="LK111" s="77"/>
      <c r="LL111" s="77"/>
      <c r="LM111" s="77"/>
      <c r="LN111" s="77"/>
      <c r="LO111" s="77"/>
      <c r="LP111" s="77"/>
      <c r="LQ111" s="77"/>
      <c r="LR111" s="77"/>
      <c r="LS111" s="77"/>
      <c r="LT111" s="77"/>
      <c r="LU111" s="77"/>
      <c r="LV111" s="77"/>
      <c r="LW111" s="77"/>
      <c r="LX111" s="77"/>
      <c r="LY111" s="77"/>
      <c r="LZ111" s="77"/>
      <c r="MA111" s="77"/>
      <c r="MB111" s="77"/>
      <c r="MC111" s="77"/>
      <c r="MD111" s="77"/>
      <c r="ME111" s="77"/>
      <c r="MF111" s="77"/>
      <c r="MG111" s="77"/>
      <c r="MH111" s="77"/>
      <c r="MI111" s="77"/>
      <c r="MJ111" s="77"/>
      <c r="MK111" s="77"/>
      <c r="ML111" s="77"/>
      <c r="MM111" s="77"/>
      <c r="MN111" s="77"/>
      <c r="MO111" s="77"/>
      <c r="MP111" s="77"/>
      <c r="MQ111" s="77"/>
      <c r="MR111" s="77"/>
      <c r="MS111" s="77"/>
      <c r="MT111" s="77"/>
      <c r="MU111" s="77"/>
      <c r="MV111" s="77"/>
      <c r="MW111" s="77"/>
      <c r="MX111" s="77"/>
      <c r="MY111" s="77"/>
      <c r="MZ111" s="77"/>
      <c r="NA111" s="77"/>
      <c r="NB111" s="77"/>
      <c r="NC111" s="77"/>
      <c r="ND111" s="77"/>
      <c r="NE111" s="77"/>
      <c r="NF111" s="77"/>
      <c r="NG111" s="77"/>
      <c r="NH111" s="77"/>
      <c r="NI111" s="77"/>
      <c r="NJ111" s="77"/>
      <c r="NK111" s="77"/>
      <c r="NL111" s="77"/>
      <c r="NM111" s="77"/>
      <c r="NN111" s="77"/>
      <c r="NO111" s="77"/>
      <c r="NP111" s="77"/>
      <c r="NQ111" s="77"/>
      <c r="NR111" s="77"/>
    </row>
    <row r="112" spans="1:382">
      <c r="A112" s="32">
        <f>IF(ラインリスト!A104="","",ラインリスト!A104)</f>
        <v>102</v>
      </c>
      <c r="B112" s="32" t="str">
        <f>IF(ラインリスト!B104="","",ラインリスト!B104)</f>
        <v>テスト102</v>
      </c>
      <c r="C112" s="32">
        <f>IF(ラインリスト!C104="","",ラインリスト!C104)</f>
        <v>25</v>
      </c>
      <c r="D112" s="32" t="str">
        <f>IF(ラインリスト!E104="","",ラインリスト!E104)</f>
        <v>男</v>
      </c>
      <c r="E112" s="32" t="str">
        <f>IF(ラインリスト!F104="","",ラインリスト!F104)</f>
        <v>車掌</v>
      </c>
      <c r="F112" s="29" t="str">
        <f>IF(ラインリスト!G104="","",ラインリスト!G104)</f>
        <v/>
      </c>
      <c r="G112" s="32" t="str">
        <f>IF(ラインリスト!H104="","",ラインリスト!H104)</f>
        <v>L鉄道</v>
      </c>
      <c r="H112" s="33" t="str">
        <f>IF(ラインリスト!I104="","",ラインリスト!I104)</f>
        <v/>
      </c>
      <c r="I112" s="33">
        <f>IF(ラインリスト!J104="","",ラインリスト!J104)</f>
        <v>44185</v>
      </c>
      <c r="J112" s="33">
        <f>IF(ラインリスト!K104="","",ラインリスト!K104)</f>
        <v>44190</v>
      </c>
      <c r="K112" s="31">
        <f>IF(ラインリスト!L104="",J112,ラインリスト!L104)</f>
        <v>44190</v>
      </c>
      <c r="L112" s="76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  <c r="IS112" s="77"/>
      <c r="IT112" s="77"/>
      <c r="IU112" s="77"/>
      <c r="IV112" s="77"/>
      <c r="IW112" s="77"/>
      <c r="IX112" s="77"/>
      <c r="IY112" s="77"/>
      <c r="IZ112" s="77"/>
      <c r="JA112" s="77"/>
      <c r="JB112" s="77"/>
      <c r="JC112" s="77"/>
      <c r="JD112" s="77"/>
      <c r="JE112" s="77"/>
      <c r="JF112" s="77"/>
      <c r="JG112" s="77"/>
      <c r="JH112" s="77"/>
      <c r="JI112" s="77"/>
      <c r="JJ112" s="77"/>
      <c r="JK112" s="77"/>
      <c r="JL112" s="77"/>
      <c r="JM112" s="77"/>
      <c r="JN112" s="77"/>
      <c r="JO112" s="77"/>
      <c r="JP112" s="77"/>
      <c r="JQ112" s="77"/>
      <c r="JR112" s="77"/>
      <c r="JS112" s="77"/>
      <c r="JT112" s="77"/>
      <c r="JU112" s="77"/>
      <c r="JV112" s="77"/>
      <c r="JW112" s="77"/>
      <c r="JX112" s="77"/>
      <c r="JY112" s="77"/>
      <c r="JZ112" s="77"/>
      <c r="KA112" s="77"/>
      <c r="KB112" s="77"/>
      <c r="KC112" s="77"/>
      <c r="KD112" s="77"/>
      <c r="KE112" s="77"/>
      <c r="KF112" s="77"/>
      <c r="KG112" s="77"/>
      <c r="KH112" s="77"/>
      <c r="KI112" s="77"/>
      <c r="KJ112" s="77"/>
      <c r="KK112" s="77"/>
      <c r="KL112" s="77"/>
      <c r="KM112" s="77"/>
      <c r="KN112" s="77"/>
      <c r="KO112" s="77"/>
      <c r="KP112" s="77"/>
      <c r="KQ112" s="77"/>
      <c r="KR112" s="77"/>
      <c r="KS112" s="77"/>
      <c r="KT112" s="77"/>
      <c r="KU112" s="77"/>
      <c r="KV112" s="77"/>
      <c r="KW112" s="77"/>
      <c r="KX112" s="77"/>
      <c r="KY112" s="77"/>
      <c r="KZ112" s="77"/>
      <c r="LA112" s="77"/>
      <c r="LB112" s="77"/>
      <c r="LC112" s="77"/>
      <c r="LD112" s="77"/>
      <c r="LE112" s="77"/>
      <c r="LF112" s="77"/>
      <c r="LG112" s="77"/>
      <c r="LH112" s="77"/>
      <c r="LI112" s="77"/>
      <c r="LJ112" s="77"/>
      <c r="LK112" s="77"/>
      <c r="LL112" s="77"/>
      <c r="LM112" s="77"/>
      <c r="LN112" s="77"/>
      <c r="LO112" s="77"/>
      <c r="LP112" s="77"/>
      <c r="LQ112" s="77"/>
      <c r="LR112" s="77"/>
      <c r="LS112" s="77"/>
      <c r="LT112" s="77"/>
      <c r="LU112" s="77"/>
      <c r="LV112" s="77"/>
      <c r="LW112" s="77"/>
      <c r="LX112" s="77"/>
      <c r="LY112" s="77"/>
      <c r="LZ112" s="77"/>
      <c r="MA112" s="77"/>
      <c r="MB112" s="77"/>
      <c r="MC112" s="77"/>
      <c r="MD112" s="77"/>
      <c r="ME112" s="77"/>
      <c r="MF112" s="77"/>
      <c r="MG112" s="77"/>
      <c r="MH112" s="77"/>
      <c r="MI112" s="77"/>
      <c r="MJ112" s="77"/>
      <c r="MK112" s="77"/>
      <c r="ML112" s="77"/>
      <c r="MM112" s="77"/>
      <c r="MN112" s="77"/>
      <c r="MO112" s="77"/>
      <c r="MP112" s="77"/>
      <c r="MQ112" s="77"/>
      <c r="MR112" s="77"/>
      <c r="MS112" s="77"/>
      <c r="MT112" s="77"/>
      <c r="MU112" s="77"/>
      <c r="MV112" s="77"/>
      <c r="MW112" s="77"/>
      <c r="MX112" s="77"/>
      <c r="MY112" s="77"/>
      <c r="MZ112" s="77"/>
      <c r="NA112" s="77"/>
      <c r="NB112" s="77"/>
      <c r="NC112" s="77"/>
      <c r="ND112" s="77"/>
      <c r="NE112" s="77"/>
      <c r="NF112" s="77"/>
      <c r="NG112" s="77"/>
      <c r="NH112" s="77"/>
      <c r="NI112" s="77"/>
      <c r="NJ112" s="77"/>
      <c r="NK112" s="77"/>
      <c r="NL112" s="77"/>
      <c r="NM112" s="77"/>
      <c r="NN112" s="77"/>
      <c r="NO112" s="77"/>
      <c r="NP112" s="77"/>
      <c r="NQ112" s="77"/>
      <c r="NR112" s="77"/>
    </row>
    <row r="113" spans="1:382">
      <c r="A113" s="32">
        <f>IF(ラインリスト!A105="","",ラインリスト!A105)</f>
        <v>103</v>
      </c>
      <c r="B113" s="32" t="str">
        <f>IF(ラインリスト!B105="","",ラインリスト!B105)</f>
        <v>テスト103</v>
      </c>
      <c r="C113" s="32">
        <f>IF(ラインリスト!C105="","",ラインリスト!C105)</f>
        <v>35</v>
      </c>
      <c r="D113" s="32" t="str">
        <f>IF(ラインリスト!E105="","",ラインリスト!E105)</f>
        <v>女</v>
      </c>
      <c r="E113" s="32" t="str">
        <f>IF(ラインリスト!F105="","",ラインリスト!F105)</f>
        <v>看護師</v>
      </c>
      <c r="F113" s="29" t="str">
        <f>IF(ラインリスト!G105="","",ラインリスト!G105)</f>
        <v>職員</v>
      </c>
      <c r="G113" s="32" t="str">
        <f>IF(ラインリスト!H105="","",ラインリスト!H105)</f>
        <v>X病院</v>
      </c>
      <c r="H113" s="33" t="str">
        <f>IF(ラインリスト!I105="","",ラインリスト!I105)</f>
        <v/>
      </c>
      <c r="I113" s="33">
        <f>IF(ラインリスト!J105="","",ラインリスト!J105)</f>
        <v>44190</v>
      </c>
      <c r="J113" s="33">
        <f>IF(ラインリスト!K105="","",ラインリスト!K105)</f>
        <v>44191</v>
      </c>
      <c r="K113" s="31">
        <f>IF(ラインリスト!L105="",J113,ラインリスト!L105)</f>
        <v>44191</v>
      </c>
      <c r="L113" s="76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  <c r="IT113" s="77"/>
      <c r="IU113" s="77"/>
      <c r="IV113" s="77"/>
      <c r="IW113" s="77"/>
      <c r="IX113" s="77"/>
      <c r="IY113" s="77"/>
      <c r="IZ113" s="77"/>
      <c r="JA113" s="77"/>
      <c r="JB113" s="77"/>
      <c r="JC113" s="77"/>
      <c r="JD113" s="77"/>
      <c r="JE113" s="77"/>
      <c r="JF113" s="77"/>
      <c r="JG113" s="77"/>
      <c r="JH113" s="77"/>
      <c r="JI113" s="77"/>
      <c r="JJ113" s="77"/>
      <c r="JK113" s="77"/>
      <c r="JL113" s="77"/>
      <c r="JM113" s="77"/>
      <c r="JN113" s="77"/>
      <c r="JO113" s="77"/>
      <c r="JP113" s="77"/>
      <c r="JQ113" s="77"/>
      <c r="JR113" s="77"/>
      <c r="JS113" s="77"/>
      <c r="JT113" s="77"/>
      <c r="JU113" s="77"/>
      <c r="JV113" s="77"/>
      <c r="JW113" s="77"/>
      <c r="JX113" s="77"/>
      <c r="JY113" s="77"/>
      <c r="JZ113" s="77"/>
      <c r="KA113" s="77"/>
      <c r="KB113" s="77"/>
      <c r="KC113" s="77"/>
      <c r="KD113" s="77"/>
      <c r="KE113" s="77"/>
      <c r="KF113" s="77"/>
      <c r="KG113" s="77"/>
      <c r="KH113" s="77"/>
      <c r="KI113" s="77"/>
      <c r="KJ113" s="77"/>
      <c r="KK113" s="77"/>
      <c r="KL113" s="77"/>
      <c r="KM113" s="77"/>
      <c r="KN113" s="77"/>
      <c r="KO113" s="77"/>
      <c r="KP113" s="77"/>
      <c r="KQ113" s="77"/>
      <c r="KR113" s="77"/>
      <c r="KS113" s="77"/>
      <c r="KT113" s="77"/>
      <c r="KU113" s="77"/>
      <c r="KV113" s="77"/>
      <c r="KW113" s="77"/>
      <c r="KX113" s="77"/>
      <c r="KY113" s="77"/>
      <c r="KZ113" s="77"/>
      <c r="LA113" s="77"/>
      <c r="LB113" s="77"/>
      <c r="LC113" s="77"/>
      <c r="LD113" s="77"/>
      <c r="LE113" s="77"/>
      <c r="LF113" s="77"/>
      <c r="LG113" s="77"/>
      <c r="LH113" s="77"/>
      <c r="LI113" s="77"/>
      <c r="LJ113" s="77"/>
      <c r="LK113" s="77"/>
      <c r="LL113" s="77"/>
      <c r="LM113" s="77"/>
      <c r="LN113" s="77"/>
      <c r="LO113" s="77"/>
      <c r="LP113" s="77"/>
      <c r="LQ113" s="77"/>
      <c r="LR113" s="77"/>
      <c r="LS113" s="77"/>
      <c r="LT113" s="77"/>
      <c r="LU113" s="77"/>
      <c r="LV113" s="77"/>
      <c r="LW113" s="77"/>
      <c r="LX113" s="77"/>
      <c r="LY113" s="77"/>
      <c r="LZ113" s="77"/>
      <c r="MA113" s="77"/>
      <c r="MB113" s="77"/>
      <c r="MC113" s="77"/>
      <c r="MD113" s="77"/>
      <c r="ME113" s="77"/>
      <c r="MF113" s="77"/>
      <c r="MG113" s="77"/>
      <c r="MH113" s="77"/>
      <c r="MI113" s="77"/>
      <c r="MJ113" s="77"/>
      <c r="MK113" s="77"/>
      <c r="ML113" s="77"/>
      <c r="MM113" s="77"/>
      <c r="MN113" s="77"/>
      <c r="MO113" s="77"/>
      <c r="MP113" s="77"/>
      <c r="MQ113" s="77"/>
      <c r="MR113" s="77"/>
      <c r="MS113" s="77"/>
      <c r="MT113" s="77"/>
      <c r="MU113" s="77"/>
      <c r="MV113" s="77"/>
      <c r="MW113" s="77"/>
      <c r="MX113" s="77"/>
      <c r="MY113" s="77"/>
      <c r="MZ113" s="77"/>
      <c r="NA113" s="77"/>
      <c r="NB113" s="77"/>
      <c r="NC113" s="77"/>
      <c r="ND113" s="77"/>
      <c r="NE113" s="77"/>
      <c r="NF113" s="77"/>
      <c r="NG113" s="77"/>
      <c r="NH113" s="77"/>
      <c r="NI113" s="77"/>
      <c r="NJ113" s="77"/>
      <c r="NK113" s="77"/>
      <c r="NL113" s="77"/>
      <c r="NM113" s="77"/>
      <c r="NN113" s="77"/>
      <c r="NO113" s="77"/>
      <c r="NP113" s="77"/>
      <c r="NQ113" s="77"/>
      <c r="NR113" s="77"/>
    </row>
    <row r="114" spans="1:382">
      <c r="A114" s="32">
        <f>IF(ラインリスト!A106="","",ラインリスト!A106)</f>
        <v>104</v>
      </c>
      <c r="B114" s="32" t="str">
        <f>IF(ラインリスト!B106="","",ラインリスト!B106)</f>
        <v>テスト104</v>
      </c>
      <c r="C114" s="32">
        <f>IF(ラインリスト!C106="","",ラインリスト!C106)</f>
        <v>35</v>
      </c>
      <c r="D114" s="32" t="str">
        <f>IF(ラインリスト!E106="","",ラインリスト!E106)</f>
        <v>女</v>
      </c>
      <c r="E114" s="32" t="str">
        <f>IF(ラインリスト!F106="","",ラインリスト!F106)</f>
        <v>看護師</v>
      </c>
      <c r="F114" s="29" t="str">
        <f>IF(ラインリスト!G106="","",ラインリスト!G106)</f>
        <v>職員</v>
      </c>
      <c r="G114" s="32" t="str">
        <f>IF(ラインリスト!H106="","",ラインリスト!H106)</f>
        <v>X病院</v>
      </c>
      <c r="H114" s="33" t="str">
        <f>IF(ラインリスト!I106="","",ラインリスト!I106)</f>
        <v/>
      </c>
      <c r="I114" s="33">
        <f>IF(ラインリスト!J106="","",ラインリスト!J106)</f>
        <v>44191</v>
      </c>
      <c r="J114" s="33">
        <f>IF(ラインリスト!K106="","",ラインリスト!K106)</f>
        <v>44191</v>
      </c>
      <c r="K114" s="31">
        <f>IF(ラインリスト!L106="",J114,ラインリスト!L106)</f>
        <v>44191</v>
      </c>
      <c r="L114" s="76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77"/>
      <c r="GW114" s="77"/>
      <c r="GX114" s="77"/>
      <c r="GY114" s="77"/>
      <c r="GZ114" s="77"/>
      <c r="HA114" s="77"/>
      <c r="HB114" s="77"/>
      <c r="HC114" s="77"/>
      <c r="HD114" s="77"/>
      <c r="HE114" s="77"/>
      <c r="HF114" s="77"/>
      <c r="HG114" s="77"/>
      <c r="HH114" s="77"/>
      <c r="HI114" s="77"/>
      <c r="HJ114" s="77"/>
      <c r="HK114" s="77"/>
      <c r="HL114" s="77"/>
      <c r="HM114" s="77"/>
      <c r="HN114" s="77"/>
      <c r="HO114" s="77"/>
      <c r="HP114" s="77"/>
      <c r="HQ114" s="77"/>
      <c r="HR114" s="77"/>
      <c r="HS114" s="77"/>
      <c r="HT114" s="77"/>
      <c r="HU114" s="77"/>
      <c r="HV114" s="77"/>
      <c r="HW114" s="77"/>
      <c r="HX114" s="77"/>
      <c r="HY114" s="77"/>
      <c r="HZ114" s="77"/>
      <c r="IA114" s="77"/>
      <c r="IB114" s="77"/>
      <c r="IC114" s="77"/>
      <c r="ID114" s="77"/>
      <c r="IE114" s="77"/>
      <c r="IF114" s="77"/>
      <c r="IG114" s="77"/>
      <c r="IH114" s="77"/>
      <c r="II114" s="77"/>
      <c r="IJ114" s="77"/>
      <c r="IK114" s="77"/>
      <c r="IL114" s="77"/>
      <c r="IM114" s="77"/>
      <c r="IN114" s="77"/>
      <c r="IO114" s="77"/>
      <c r="IP114" s="77"/>
      <c r="IQ114" s="77"/>
      <c r="IR114" s="77"/>
      <c r="IS114" s="77"/>
      <c r="IT114" s="77"/>
      <c r="IU114" s="77"/>
      <c r="IV114" s="77"/>
      <c r="IW114" s="77"/>
      <c r="IX114" s="77"/>
      <c r="IY114" s="77"/>
      <c r="IZ114" s="77"/>
      <c r="JA114" s="77"/>
      <c r="JB114" s="77"/>
      <c r="JC114" s="77"/>
      <c r="JD114" s="77"/>
      <c r="JE114" s="77"/>
      <c r="JF114" s="77"/>
      <c r="JG114" s="77"/>
      <c r="JH114" s="77"/>
      <c r="JI114" s="77"/>
      <c r="JJ114" s="77"/>
      <c r="JK114" s="77"/>
      <c r="JL114" s="77"/>
      <c r="JM114" s="77"/>
      <c r="JN114" s="77"/>
      <c r="JO114" s="77"/>
      <c r="JP114" s="77"/>
      <c r="JQ114" s="77"/>
      <c r="JR114" s="77"/>
      <c r="JS114" s="77"/>
      <c r="JT114" s="77"/>
      <c r="JU114" s="77"/>
      <c r="JV114" s="77"/>
      <c r="JW114" s="77"/>
      <c r="JX114" s="77"/>
      <c r="JY114" s="77"/>
      <c r="JZ114" s="77"/>
      <c r="KA114" s="77"/>
      <c r="KB114" s="77"/>
      <c r="KC114" s="77"/>
      <c r="KD114" s="77"/>
      <c r="KE114" s="77"/>
      <c r="KF114" s="77"/>
      <c r="KG114" s="77"/>
      <c r="KH114" s="77"/>
      <c r="KI114" s="77"/>
      <c r="KJ114" s="77"/>
      <c r="KK114" s="77"/>
      <c r="KL114" s="77"/>
      <c r="KM114" s="77"/>
      <c r="KN114" s="77"/>
      <c r="KO114" s="77"/>
      <c r="KP114" s="77"/>
      <c r="KQ114" s="77"/>
      <c r="KR114" s="77"/>
      <c r="KS114" s="77"/>
      <c r="KT114" s="77"/>
      <c r="KU114" s="77"/>
      <c r="KV114" s="77"/>
      <c r="KW114" s="77"/>
      <c r="KX114" s="77"/>
      <c r="KY114" s="77"/>
      <c r="KZ114" s="77"/>
      <c r="LA114" s="77"/>
      <c r="LB114" s="77"/>
      <c r="LC114" s="77"/>
      <c r="LD114" s="77"/>
      <c r="LE114" s="77"/>
      <c r="LF114" s="77"/>
      <c r="LG114" s="77"/>
      <c r="LH114" s="77"/>
      <c r="LI114" s="77"/>
      <c r="LJ114" s="77"/>
      <c r="LK114" s="77"/>
      <c r="LL114" s="77"/>
      <c r="LM114" s="77"/>
      <c r="LN114" s="77"/>
      <c r="LO114" s="77"/>
      <c r="LP114" s="77"/>
      <c r="LQ114" s="77"/>
      <c r="LR114" s="77"/>
      <c r="LS114" s="77"/>
      <c r="LT114" s="77"/>
      <c r="LU114" s="77"/>
      <c r="LV114" s="77"/>
      <c r="LW114" s="77"/>
      <c r="LX114" s="77"/>
      <c r="LY114" s="77"/>
      <c r="LZ114" s="77"/>
      <c r="MA114" s="77"/>
      <c r="MB114" s="77"/>
      <c r="MC114" s="77"/>
      <c r="MD114" s="77"/>
      <c r="ME114" s="77"/>
      <c r="MF114" s="77"/>
      <c r="MG114" s="77"/>
      <c r="MH114" s="77"/>
      <c r="MI114" s="77"/>
      <c r="MJ114" s="77"/>
      <c r="MK114" s="77"/>
      <c r="ML114" s="77"/>
      <c r="MM114" s="77"/>
      <c r="MN114" s="77"/>
      <c r="MO114" s="77"/>
      <c r="MP114" s="77"/>
      <c r="MQ114" s="77"/>
      <c r="MR114" s="77"/>
      <c r="MS114" s="77"/>
      <c r="MT114" s="77"/>
      <c r="MU114" s="77"/>
      <c r="MV114" s="77"/>
      <c r="MW114" s="77"/>
      <c r="MX114" s="77"/>
      <c r="MY114" s="77"/>
      <c r="MZ114" s="77"/>
      <c r="NA114" s="77"/>
      <c r="NB114" s="77"/>
      <c r="NC114" s="77"/>
      <c r="ND114" s="77"/>
      <c r="NE114" s="77"/>
      <c r="NF114" s="77"/>
      <c r="NG114" s="77"/>
      <c r="NH114" s="77"/>
      <c r="NI114" s="77"/>
      <c r="NJ114" s="77"/>
      <c r="NK114" s="77"/>
      <c r="NL114" s="77"/>
      <c r="NM114" s="77"/>
      <c r="NN114" s="77"/>
      <c r="NO114" s="77"/>
      <c r="NP114" s="77"/>
      <c r="NQ114" s="77"/>
      <c r="NR114" s="77"/>
    </row>
    <row r="115" spans="1:382">
      <c r="A115" s="32">
        <f>IF(ラインリスト!A107="","",ラインリスト!A107)</f>
        <v>105</v>
      </c>
      <c r="B115" s="32" t="str">
        <f>IF(ラインリスト!B107="","",ラインリスト!B107)</f>
        <v>テスト105</v>
      </c>
      <c r="C115" s="32">
        <f>IF(ラインリスト!C107="","",ラインリスト!C107)</f>
        <v>52</v>
      </c>
      <c r="D115" s="32" t="str">
        <f>IF(ラインリスト!E107="","",ラインリスト!E107)</f>
        <v>女</v>
      </c>
      <c r="E115" s="32" t="str">
        <f>IF(ラインリスト!F107="","",ラインリスト!F107)</f>
        <v>准看護師</v>
      </c>
      <c r="F115" s="29" t="str">
        <f>IF(ラインリスト!G107="","",ラインリスト!G107)</f>
        <v>職員</v>
      </c>
      <c r="G115" s="32" t="str">
        <f>IF(ラインリスト!H107="","",ラインリスト!H107)</f>
        <v>X病院</v>
      </c>
      <c r="H115" s="33" t="str">
        <f>IF(ラインリスト!I107="","",ラインリスト!I107)</f>
        <v/>
      </c>
      <c r="I115" s="33">
        <f>IF(ラインリスト!J107="","",ラインリスト!J107)</f>
        <v>44190</v>
      </c>
      <c r="J115" s="33">
        <f>IF(ラインリスト!K107="","",ラインリスト!K107)</f>
        <v>44191</v>
      </c>
      <c r="K115" s="31">
        <f>IF(ラインリスト!L107="",J115,ラインリスト!L107)</f>
        <v>44191</v>
      </c>
      <c r="L115" s="76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77"/>
      <c r="GW115" s="77"/>
      <c r="GX115" s="77"/>
      <c r="GY115" s="77"/>
      <c r="GZ115" s="77"/>
      <c r="HA115" s="77"/>
      <c r="HB115" s="77"/>
      <c r="HC115" s="77"/>
      <c r="HD115" s="77"/>
      <c r="HE115" s="77"/>
      <c r="HF115" s="77"/>
      <c r="HG115" s="77"/>
      <c r="HH115" s="77"/>
      <c r="HI115" s="77"/>
      <c r="HJ115" s="77"/>
      <c r="HK115" s="77"/>
      <c r="HL115" s="77"/>
      <c r="HM115" s="77"/>
      <c r="HN115" s="77"/>
      <c r="HO115" s="77"/>
      <c r="HP115" s="77"/>
      <c r="HQ115" s="77"/>
      <c r="HR115" s="77"/>
      <c r="HS115" s="77"/>
      <c r="HT115" s="77"/>
      <c r="HU115" s="77"/>
      <c r="HV115" s="77"/>
      <c r="HW115" s="77"/>
      <c r="HX115" s="77"/>
      <c r="HY115" s="77"/>
      <c r="HZ115" s="77"/>
      <c r="IA115" s="77"/>
      <c r="IB115" s="77"/>
      <c r="IC115" s="77"/>
      <c r="ID115" s="77"/>
      <c r="IE115" s="77"/>
      <c r="IF115" s="77"/>
      <c r="IG115" s="77"/>
      <c r="IH115" s="77"/>
      <c r="II115" s="77"/>
      <c r="IJ115" s="77"/>
      <c r="IK115" s="77"/>
      <c r="IL115" s="77"/>
      <c r="IM115" s="77"/>
      <c r="IN115" s="77"/>
      <c r="IO115" s="77"/>
      <c r="IP115" s="77"/>
      <c r="IQ115" s="77"/>
      <c r="IR115" s="77"/>
      <c r="IS115" s="77"/>
      <c r="IT115" s="77"/>
      <c r="IU115" s="77"/>
      <c r="IV115" s="77"/>
      <c r="IW115" s="77"/>
      <c r="IX115" s="77"/>
      <c r="IY115" s="77"/>
      <c r="IZ115" s="77"/>
      <c r="JA115" s="77"/>
      <c r="JB115" s="77"/>
      <c r="JC115" s="77"/>
      <c r="JD115" s="77"/>
      <c r="JE115" s="77"/>
      <c r="JF115" s="77"/>
      <c r="JG115" s="77"/>
      <c r="JH115" s="77"/>
      <c r="JI115" s="77"/>
      <c r="JJ115" s="77"/>
      <c r="JK115" s="77"/>
      <c r="JL115" s="77"/>
      <c r="JM115" s="77"/>
      <c r="JN115" s="77"/>
      <c r="JO115" s="77"/>
      <c r="JP115" s="77"/>
      <c r="JQ115" s="77"/>
      <c r="JR115" s="77"/>
      <c r="JS115" s="77"/>
      <c r="JT115" s="77"/>
      <c r="JU115" s="77"/>
      <c r="JV115" s="77"/>
      <c r="JW115" s="77"/>
      <c r="JX115" s="77"/>
      <c r="JY115" s="77"/>
      <c r="JZ115" s="77"/>
      <c r="KA115" s="77"/>
      <c r="KB115" s="77"/>
      <c r="KC115" s="77"/>
      <c r="KD115" s="77"/>
      <c r="KE115" s="77"/>
      <c r="KF115" s="77"/>
      <c r="KG115" s="77"/>
      <c r="KH115" s="77"/>
      <c r="KI115" s="77"/>
      <c r="KJ115" s="77"/>
      <c r="KK115" s="77"/>
      <c r="KL115" s="77"/>
      <c r="KM115" s="77"/>
      <c r="KN115" s="77"/>
      <c r="KO115" s="77"/>
      <c r="KP115" s="77"/>
      <c r="KQ115" s="77"/>
      <c r="KR115" s="77"/>
      <c r="KS115" s="77"/>
      <c r="KT115" s="77"/>
      <c r="KU115" s="77"/>
      <c r="KV115" s="77"/>
      <c r="KW115" s="77"/>
      <c r="KX115" s="77"/>
      <c r="KY115" s="77"/>
      <c r="KZ115" s="77"/>
      <c r="LA115" s="77"/>
      <c r="LB115" s="77"/>
      <c r="LC115" s="77"/>
      <c r="LD115" s="77"/>
      <c r="LE115" s="77"/>
      <c r="LF115" s="77"/>
      <c r="LG115" s="77"/>
      <c r="LH115" s="77"/>
      <c r="LI115" s="77"/>
      <c r="LJ115" s="77"/>
      <c r="LK115" s="77"/>
      <c r="LL115" s="77"/>
      <c r="LM115" s="77"/>
      <c r="LN115" s="77"/>
      <c r="LO115" s="77"/>
      <c r="LP115" s="77"/>
      <c r="LQ115" s="77"/>
      <c r="LR115" s="77"/>
      <c r="LS115" s="77"/>
      <c r="LT115" s="77"/>
      <c r="LU115" s="77"/>
      <c r="LV115" s="77"/>
      <c r="LW115" s="77"/>
      <c r="LX115" s="77"/>
      <c r="LY115" s="77"/>
      <c r="LZ115" s="77"/>
      <c r="MA115" s="77"/>
      <c r="MB115" s="77"/>
      <c r="MC115" s="77"/>
      <c r="MD115" s="77"/>
      <c r="ME115" s="77"/>
      <c r="MF115" s="77"/>
      <c r="MG115" s="77"/>
      <c r="MH115" s="77"/>
      <c r="MI115" s="77"/>
      <c r="MJ115" s="77"/>
      <c r="MK115" s="77"/>
      <c r="ML115" s="77"/>
      <c r="MM115" s="77"/>
      <c r="MN115" s="77"/>
      <c r="MO115" s="77"/>
      <c r="MP115" s="77"/>
      <c r="MQ115" s="77"/>
      <c r="MR115" s="77"/>
      <c r="MS115" s="77"/>
      <c r="MT115" s="77"/>
      <c r="MU115" s="77"/>
      <c r="MV115" s="77"/>
      <c r="MW115" s="77"/>
      <c r="MX115" s="77"/>
      <c r="MY115" s="77"/>
      <c r="MZ115" s="77"/>
      <c r="NA115" s="77"/>
      <c r="NB115" s="77"/>
      <c r="NC115" s="77"/>
      <c r="ND115" s="77"/>
      <c r="NE115" s="77"/>
      <c r="NF115" s="77"/>
      <c r="NG115" s="77"/>
      <c r="NH115" s="77"/>
      <c r="NI115" s="77"/>
      <c r="NJ115" s="77"/>
      <c r="NK115" s="77"/>
      <c r="NL115" s="77"/>
      <c r="NM115" s="77"/>
      <c r="NN115" s="77"/>
      <c r="NO115" s="77"/>
      <c r="NP115" s="77"/>
      <c r="NQ115" s="77"/>
      <c r="NR115" s="77"/>
    </row>
    <row r="116" spans="1:382">
      <c r="A116" s="32">
        <f>IF(ラインリスト!A108="","",ラインリスト!A108)</f>
        <v>106</v>
      </c>
      <c r="B116" s="32" t="str">
        <f>IF(ラインリスト!B108="","",ラインリスト!B108)</f>
        <v>テスト106</v>
      </c>
      <c r="C116" s="32">
        <f>IF(ラインリスト!C108="","",ラインリスト!C108)</f>
        <v>40</v>
      </c>
      <c r="D116" s="32" t="str">
        <f>IF(ラインリスト!E108="","",ラインリスト!E108)</f>
        <v>男</v>
      </c>
      <c r="E116" s="32" t="str">
        <f>IF(ラインリスト!F108="","",ラインリスト!F108)</f>
        <v>介護員</v>
      </c>
      <c r="F116" s="29" t="str">
        <f>IF(ラインリスト!G108="","",ラインリスト!G108)</f>
        <v>職員</v>
      </c>
      <c r="G116" s="32" t="str">
        <f>IF(ラインリスト!H108="","",ラインリスト!H108)</f>
        <v>X病院</v>
      </c>
      <c r="H116" s="33" t="str">
        <f>IF(ラインリスト!I108="","",ラインリスト!I108)</f>
        <v/>
      </c>
      <c r="I116" s="33">
        <f>IF(ラインリスト!J108="","",ラインリスト!J108)</f>
        <v>44191</v>
      </c>
      <c r="J116" s="33">
        <f>IF(ラインリスト!K108="","",ラインリスト!K108)</f>
        <v>44191</v>
      </c>
      <c r="K116" s="31">
        <f>IF(ラインリスト!L108="",J116,ラインリスト!L108)</f>
        <v>44191</v>
      </c>
      <c r="L116" s="76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  <c r="FI116" s="77"/>
      <c r="FJ116" s="77"/>
      <c r="FK116" s="77"/>
      <c r="FL116" s="77"/>
      <c r="FM116" s="77"/>
      <c r="FN116" s="77"/>
      <c r="FO116" s="77"/>
      <c r="FP116" s="77"/>
      <c r="FQ116" s="77"/>
      <c r="FR116" s="77"/>
      <c r="FS116" s="77"/>
      <c r="FT116" s="77"/>
      <c r="FU116" s="77"/>
      <c r="FV116" s="77"/>
      <c r="FW116" s="77"/>
      <c r="FX116" s="77"/>
      <c r="FY116" s="77"/>
      <c r="FZ116" s="77"/>
      <c r="GA116" s="77"/>
      <c r="GB116" s="77"/>
      <c r="GC116" s="77"/>
      <c r="GD116" s="77"/>
      <c r="GE116" s="77"/>
      <c r="GF116" s="77"/>
      <c r="GG116" s="77"/>
      <c r="GH116" s="77"/>
      <c r="GI116" s="77"/>
      <c r="GJ116" s="77"/>
      <c r="GK116" s="77"/>
      <c r="GL116" s="77"/>
      <c r="GM116" s="77"/>
      <c r="GN116" s="77"/>
      <c r="GO116" s="77"/>
      <c r="GP116" s="77"/>
      <c r="GQ116" s="77"/>
      <c r="GR116" s="77"/>
      <c r="GS116" s="77"/>
      <c r="GT116" s="77"/>
      <c r="GU116" s="77"/>
      <c r="GV116" s="77"/>
      <c r="GW116" s="77"/>
      <c r="GX116" s="77"/>
      <c r="GY116" s="77"/>
      <c r="GZ116" s="77"/>
      <c r="HA116" s="77"/>
      <c r="HB116" s="77"/>
      <c r="HC116" s="77"/>
      <c r="HD116" s="77"/>
      <c r="HE116" s="77"/>
      <c r="HF116" s="77"/>
      <c r="HG116" s="77"/>
      <c r="HH116" s="77"/>
      <c r="HI116" s="77"/>
      <c r="HJ116" s="77"/>
      <c r="HK116" s="77"/>
      <c r="HL116" s="77"/>
      <c r="HM116" s="77"/>
      <c r="HN116" s="77"/>
      <c r="HO116" s="77"/>
      <c r="HP116" s="77"/>
      <c r="HQ116" s="77"/>
      <c r="HR116" s="77"/>
      <c r="HS116" s="77"/>
      <c r="HT116" s="77"/>
      <c r="HU116" s="77"/>
      <c r="HV116" s="77"/>
      <c r="HW116" s="77"/>
      <c r="HX116" s="77"/>
      <c r="HY116" s="77"/>
      <c r="HZ116" s="77"/>
      <c r="IA116" s="77"/>
      <c r="IB116" s="77"/>
      <c r="IC116" s="77"/>
      <c r="ID116" s="77"/>
      <c r="IE116" s="77"/>
      <c r="IF116" s="77"/>
      <c r="IG116" s="77"/>
      <c r="IH116" s="77"/>
      <c r="II116" s="77"/>
      <c r="IJ116" s="77"/>
      <c r="IK116" s="77"/>
      <c r="IL116" s="77"/>
      <c r="IM116" s="77"/>
      <c r="IN116" s="77"/>
      <c r="IO116" s="77"/>
      <c r="IP116" s="77"/>
      <c r="IQ116" s="77"/>
      <c r="IR116" s="77"/>
      <c r="IS116" s="77"/>
      <c r="IT116" s="77"/>
      <c r="IU116" s="77"/>
      <c r="IV116" s="77"/>
      <c r="IW116" s="77"/>
      <c r="IX116" s="77"/>
      <c r="IY116" s="77"/>
      <c r="IZ116" s="77"/>
      <c r="JA116" s="77"/>
      <c r="JB116" s="77"/>
      <c r="JC116" s="77"/>
      <c r="JD116" s="77"/>
      <c r="JE116" s="77"/>
      <c r="JF116" s="77"/>
      <c r="JG116" s="77"/>
      <c r="JH116" s="77"/>
      <c r="JI116" s="77"/>
      <c r="JJ116" s="77"/>
      <c r="JK116" s="77"/>
      <c r="JL116" s="77"/>
      <c r="JM116" s="77"/>
      <c r="JN116" s="77"/>
      <c r="JO116" s="77"/>
      <c r="JP116" s="77"/>
      <c r="JQ116" s="77"/>
      <c r="JR116" s="77"/>
      <c r="JS116" s="77"/>
      <c r="JT116" s="77"/>
      <c r="JU116" s="77"/>
      <c r="JV116" s="77"/>
      <c r="JW116" s="77"/>
      <c r="JX116" s="77"/>
      <c r="JY116" s="77"/>
      <c r="JZ116" s="77"/>
      <c r="KA116" s="77"/>
      <c r="KB116" s="77"/>
      <c r="KC116" s="77"/>
      <c r="KD116" s="77"/>
      <c r="KE116" s="77"/>
      <c r="KF116" s="77"/>
      <c r="KG116" s="77"/>
      <c r="KH116" s="77"/>
      <c r="KI116" s="77"/>
      <c r="KJ116" s="77"/>
      <c r="KK116" s="77"/>
      <c r="KL116" s="77"/>
      <c r="KM116" s="77"/>
      <c r="KN116" s="77"/>
      <c r="KO116" s="77"/>
      <c r="KP116" s="77"/>
      <c r="KQ116" s="77"/>
      <c r="KR116" s="77"/>
      <c r="KS116" s="77"/>
      <c r="KT116" s="77"/>
      <c r="KU116" s="77"/>
      <c r="KV116" s="77"/>
      <c r="KW116" s="77"/>
      <c r="KX116" s="77"/>
      <c r="KY116" s="77"/>
      <c r="KZ116" s="77"/>
      <c r="LA116" s="77"/>
      <c r="LB116" s="77"/>
      <c r="LC116" s="77"/>
      <c r="LD116" s="77"/>
      <c r="LE116" s="77"/>
      <c r="LF116" s="77"/>
      <c r="LG116" s="77"/>
      <c r="LH116" s="77"/>
      <c r="LI116" s="77"/>
      <c r="LJ116" s="77"/>
      <c r="LK116" s="77"/>
      <c r="LL116" s="77"/>
      <c r="LM116" s="77"/>
      <c r="LN116" s="77"/>
      <c r="LO116" s="77"/>
      <c r="LP116" s="77"/>
      <c r="LQ116" s="77"/>
      <c r="LR116" s="77"/>
      <c r="LS116" s="77"/>
      <c r="LT116" s="77"/>
      <c r="LU116" s="77"/>
      <c r="LV116" s="77"/>
      <c r="LW116" s="77"/>
      <c r="LX116" s="77"/>
      <c r="LY116" s="77"/>
      <c r="LZ116" s="77"/>
      <c r="MA116" s="77"/>
      <c r="MB116" s="77"/>
      <c r="MC116" s="77"/>
      <c r="MD116" s="77"/>
      <c r="ME116" s="77"/>
      <c r="MF116" s="77"/>
      <c r="MG116" s="77"/>
      <c r="MH116" s="77"/>
      <c r="MI116" s="77"/>
      <c r="MJ116" s="77"/>
      <c r="MK116" s="77"/>
      <c r="ML116" s="77"/>
      <c r="MM116" s="77"/>
      <c r="MN116" s="77"/>
      <c r="MO116" s="77"/>
      <c r="MP116" s="77"/>
      <c r="MQ116" s="77"/>
      <c r="MR116" s="77"/>
      <c r="MS116" s="77"/>
      <c r="MT116" s="77"/>
      <c r="MU116" s="77"/>
      <c r="MV116" s="77"/>
      <c r="MW116" s="77"/>
      <c r="MX116" s="77"/>
      <c r="MY116" s="77"/>
      <c r="MZ116" s="77"/>
      <c r="NA116" s="77"/>
      <c r="NB116" s="77"/>
      <c r="NC116" s="77"/>
      <c r="ND116" s="77"/>
      <c r="NE116" s="77"/>
      <c r="NF116" s="77"/>
      <c r="NG116" s="77"/>
      <c r="NH116" s="77"/>
      <c r="NI116" s="77"/>
      <c r="NJ116" s="77"/>
      <c r="NK116" s="77"/>
      <c r="NL116" s="77"/>
      <c r="NM116" s="77"/>
      <c r="NN116" s="77"/>
      <c r="NO116" s="77"/>
      <c r="NP116" s="77"/>
      <c r="NQ116" s="77"/>
      <c r="NR116" s="77"/>
    </row>
    <row r="117" spans="1:382">
      <c r="A117" s="32">
        <f>IF(ラインリスト!A109="","",ラインリスト!A109)</f>
        <v>107</v>
      </c>
      <c r="B117" s="32" t="str">
        <f>IF(ラインリスト!B109="","",ラインリスト!B109)</f>
        <v>テスト107</v>
      </c>
      <c r="C117" s="32">
        <f>IF(ラインリスト!C109="","",ラインリスト!C109)</f>
        <v>50</v>
      </c>
      <c r="D117" s="32" t="str">
        <f>IF(ラインリスト!E109="","",ラインリスト!E109)</f>
        <v>女</v>
      </c>
      <c r="E117" s="32" t="str">
        <f>IF(ラインリスト!F109="","",ラインリスト!F109)</f>
        <v>介護員</v>
      </c>
      <c r="F117" s="29" t="str">
        <f>IF(ラインリスト!G109="","",ラインリスト!G109)</f>
        <v>職員</v>
      </c>
      <c r="G117" s="32" t="str">
        <f>IF(ラインリスト!H109="","",ラインリスト!H109)</f>
        <v>X病院</v>
      </c>
      <c r="H117" s="33" t="str">
        <f>IF(ラインリスト!I109="","",ラインリスト!I109)</f>
        <v/>
      </c>
      <c r="I117" s="33">
        <f>IF(ラインリスト!J109="","",ラインリスト!J109)</f>
        <v>44190</v>
      </c>
      <c r="J117" s="33">
        <f>IF(ラインリスト!K109="","",ラインリスト!K109)</f>
        <v>44191</v>
      </c>
      <c r="K117" s="31">
        <f>IF(ラインリスト!L109="",J117,ラインリスト!L109)</f>
        <v>44191</v>
      </c>
      <c r="L117" s="76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7"/>
      <c r="DX117" s="77"/>
      <c r="DY117" s="77"/>
      <c r="DZ117" s="77"/>
      <c r="EA117" s="77"/>
      <c r="EB117" s="77"/>
      <c r="EC117" s="77"/>
      <c r="ED117" s="77"/>
      <c r="EE117" s="77"/>
      <c r="EF117" s="77"/>
      <c r="EG117" s="77"/>
      <c r="EH117" s="77"/>
      <c r="EI117" s="77"/>
      <c r="EJ117" s="77"/>
      <c r="EK117" s="77"/>
      <c r="EL117" s="77"/>
      <c r="EM117" s="77"/>
      <c r="EN117" s="77"/>
      <c r="EO117" s="77"/>
      <c r="EP117" s="77"/>
      <c r="EQ117" s="77"/>
      <c r="ER117" s="77"/>
      <c r="ES117" s="77"/>
      <c r="ET117" s="77"/>
      <c r="EU117" s="77"/>
      <c r="EV117" s="77"/>
      <c r="EW117" s="77"/>
      <c r="EX117" s="77"/>
      <c r="EY117" s="77"/>
      <c r="EZ117" s="77"/>
      <c r="FA117" s="77"/>
      <c r="FB117" s="77"/>
      <c r="FC117" s="77"/>
      <c r="FD117" s="77"/>
      <c r="FE117" s="77"/>
      <c r="FF117" s="77"/>
      <c r="FG117" s="77"/>
      <c r="FH117" s="77"/>
      <c r="FI117" s="77"/>
      <c r="FJ117" s="77"/>
      <c r="FK117" s="77"/>
      <c r="FL117" s="77"/>
      <c r="FM117" s="77"/>
      <c r="FN117" s="77"/>
      <c r="FO117" s="77"/>
      <c r="FP117" s="77"/>
      <c r="FQ117" s="77"/>
      <c r="FR117" s="77"/>
      <c r="FS117" s="77"/>
      <c r="FT117" s="77"/>
      <c r="FU117" s="77"/>
      <c r="FV117" s="77"/>
      <c r="FW117" s="77"/>
      <c r="FX117" s="77"/>
      <c r="FY117" s="77"/>
      <c r="FZ117" s="77"/>
      <c r="GA117" s="77"/>
      <c r="GB117" s="77"/>
      <c r="GC117" s="77"/>
      <c r="GD117" s="77"/>
      <c r="GE117" s="77"/>
      <c r="GF117" s="77"/>
      <c r="GG117" s="77"/>
      <c r="GH117" s="77"/>
      <c r="GI117" s="77"/>
      <c r="GJ117" s="77"/>
      <c r="GK117" s="77"/>
      <c r="GL117" s="77"/>
      <c r="GM117" s="77"/>
      <c r="GN117" s="77"/>
      <c r="GO117" s="77"/>
      <c r="GP117" s="77"/>
      <c r="GQ117" s="77"/>
      <c r="GR117" s="77"/>
      <c r="GS117" s="77"/>
      <c r="GT117" s="77"/>
      <c r="GU117" s="77"/>
      <c r="GV117" s="77"/>
      <c r="GW117" s="77"/>
      <c r="GX117" s="77"/>
      <c r="GY117" s="77"/>
      <c r="GZ117" s="77"/>
      <c r="HA117" s="77"/>
      <c r="HB117" s="77"/>
      <c r="HC117" s="77"/>
      <c r="HD117" s="77"/>
      <c r="HE117" s="77"/>
      <c r="HF117" s="77"/>
      <c r="HG117" s="77"/>
      <c r="HH117" s="77"/>
      <c r="HI117" s="77"/>
      <c r="HJ117" s="77"/>
      <c r="HK117" s="77"/>
      <c r="HL117" s="77"/>
      <c r="HM117" s="77"/>
      <c r="HN117" s="77"/>
      <c r="HO117" s="77"/>
      <c r="HP117" s="77"/>
      <c r="HQ117" s="77"/>
      <c r="HR117" s="77"/>
      <c r="HS117" s="77"/>
      <c r="HT117" s="77"/>
      <c r="HU117" s="77"/>
      <c r="HV117" s="77"/>
      <c r="HW117" s="77"/>
      <c r="HX117" s="77"/>
      <c r="HY117" s="77"/>
      <c r="HZ117" s="77"/>
      <c r="IA117" s="77"/>
      <c r="IB117" s="77"/>
      <c r="IC117" s="77"/>
      <c r="ID117" s="77"/>
      <c r="IE117" s="77"/>
      <c r="IF117" s="77"/>
      <c r="IG117" s="77"/>
      <c r="IH117" s="77"/>
      <c r="II117" s="77"/>
      <c r="IJ117" s="77"/>
      <c r="IK117" s="77"/>
      <c r="IL117" s="77"/>
      <c r="IM117" s="77"/>
      <c r="IN117" s="77"/>
      <c r="IO117" s="77"/>
      <c r="IP117" s="77"/>
      <c r="IQ117" s="77"/>
      <c r="IR117" s="77"/>
      <c r="IS117" s="77"/>
      <c r="IT117" s="77"/>
      <c r="IU117" s="77"/>
      <c r="IV117" s="77"/>
      <c r="IW117" s="77"/>
      <c r="IX117" s="77"/>
      <c r="IY117" s="77"/>
      <c r="IZ117" s="77"/>
      <c r="JA117" s="77"/>
      <c r="JB117" s="77"/>
      <c r="JC117" s="77"/>
      <c r="JD117" s="77"/>
      <c r="JE117" s="77"/>
      <c r="JF117" s="77"/>
      <c r="JG117" s="77"/>
      <c r="JH117" s="77"/>
      <c r="JI117" s="77"/>
      <c r="JJ117" s="77"/>
      <c r="JK117" s="77"/>
      <c r="JL117" s="77"/>
      <c r="JM117" s="77"/>
      <c r="JN117" s="77"/>
      <c r="JO117" s="77"/>
      <c r="JP117" s="77"/>
      <c r="JQ117" s="77"/>
      <c r="JR117" s="77"/>
      <c r="JS117" s="77"/>
      <c r="JT117" s="77"/>
      <c r="JU117" s="77"/>
      <c r="JV117" s="77"/>
      <c r="JW117" s="77"/>
      <c r="JX117" s="77"/>
      <c r="JY117" s="77"/>
      <c r="JZ117" s="77"/>
      <c r="KA117" s="77"/>
      <c r="KB117" s="77"/>
      <c r="KC117" s="77"/>
      <c r="KD117" s="77"/>
      <c r="KE117" s="77"/>
      <c r="KF117" s="77"/>
      <c r="KG117" s="77"/>
      <c r="KH117" s="77"/>
      <c r="KI117" s="77"/>
      <c r="KJ117" s="77"/>
      <c r="KK117" s="77"/>
      <c r="KL117" s="77"/>
      <c r="KM117" s="77"/>
      <c r="KN117" s="77"/>
      <c r="KO117" s="77"/>
      <c r="KP117" s="77"/>
      <c r="KQ117" s="77"/>
      <c r="KR117" s="77"/>
      <c r="KS117" s="77"/>
      <c r="KT117" s="77"/>
      <c r="KU117" s="77"/>
      <c r="KV117" s="77"/>
      <c r="KW117" s="77"/>
      <c r="KX117" s="77"/>
      <c r="KY117" s="77"/>
      <c r="KZ117" s="77"/>
      <c r="LA117" s="77"/>
      <c r="LB117" s="77"/>
      <c r="LC117" s="77"/>
      <c r="LD117" s="77"/>
      <c r="LE117" s="77"/>
      <c r="LF117" s="77"/>
      <c r="LG117" s="77"/>
      <c r="LH117" s="77"/>
      <c r="LI117" s="77"/>
      <c r="LJ117" s="77"/>
      <c r="LK117" s="77"/>
      <c r="LL117" s="77"/>
      <c r="LM117" s="77"/>
      <c r="LN117" s="77"/>
      <c r="LO117" s="77"/>
      <c r="LP117" s="77"/>
      <c r="LQ117" s="77"/>
      <c r="LR117" s="77"/>
      <c r="LS117" s="77"/>
      <c r="LT117" s="77"/>
      <c r="LU117" s="77"/>
      <c r="LV117" s="77"/>
      <c r="LW117" s="77"/>
      <c r="LX117" s="77"/>
      <c r="LY117" s="77"/>
      <c r="LZ117" s="77"/>
      <c r="MA117" s="77"/>
      <c r="MB117" s="77"/>
      <c r="MC117" s="77"/>
      <c r="MD117" s="77"/>
      <c r="ME117" s="77"/>
      <c r="MF117" s="77"/>
      <c r="MG117" s="77"/>
      <c r="MH117" s="77"/>
      <c r="MI117" s="77"/>
      <c r="MJ117" s="77"/>
      <c r="MK117" s="77"/>
      <c r="ML117" s="77"/>
      <c r="MM117" s="77"/>
      <c r="MN117" s="77"/>
      <c r="MO117" s="77"/>
      <c r="MP117" s="77"/>
      <c r="MQ117" s="77"/>
      <c r="MR117" s="77"/>
      <c r="MS117" s="77"/>
      <c r="MT117" s="77"/>
      <c r="MU117" s="77"/>
      <c r="MV117" s="77"/>
      <c r="MW117" s="77"/>
      <c r="MX117" s="77"/>
      <c r="MY117" s="77"/>
      <c r="MZ117" s="77"/>
      <c r="NA117" s="77"/>
      <c r="NB117" s="77"/>
      <c r="NC117" s="77"/>
      <c r="ND117" s="77"/>
      <c r="NE117" s="77"/>
      <c r="NF117" s="77"/>
      <c r="NG117" s="77"/>
      <c r="NH117" s="77"/>
      <c r="NI117" s="77"/>
      <c r="NJ117" s="77"/>
      <c r="NK117" s="77"/>
      <c r="NL117" s="77"/>
      <c r="NM117" s="77"/>
      <c r="NN117" s="77"/>
      <c r="NO117" s="77"/>
      <c r="NP117" s="77"/>
      <c r="NQ117" s="77"/>
      <c r="NR117" s="77"/>
    </row>
    <row r="118" spans="1:382">
      <c r="A118" s="32">
        <f>IF(ラインリスト!A110="","",ラインリスト!A110)</f>
        <v>108</v>
      </c>
      <c r="B118" s="32" t="str">
        <f>IF(ラインリスト!B110="","",ラインリスト!B110)</f>
        <v>テスト108</v>
      </c>
      <c r="C118" s="32">
        <f>IF(ラインリスト!C110="","",ラインリスト!C110)</f>
        <v>51</v>
      </c>
      <c r="D118" s="32" t="str">
        <f>IF(ラインリスト!E110="","",ラインリスト!E110)</f>
        <v>女</v>
      </c>
      <c r="E118" s="32" t="str">
        <f>IF(ラインリスト!F110="","",ラインリスト!F110)</f>
        <v>介護員</v>
      </c>
      <c r="F118" s="29" t="str">
        <f>IF(ラインリスト!G110="","",ラインリスト!G110)</f>
        <v>職員</v>
      </c>
      <c r="G118" s="32" t="str">
        <f>IF(ラインリスト!H110="","",ラインリスト!H110)</f>
        <v>X病院</v>
      </c>
      <c r="H118" s="33" t="str">
        <f>IF(ラインリスト!I110="","",ラインリスト!I110)</f>
        <v/>
      </c>
      <c r="I118" s="33">
        <f>IF(ラインリスト!J110="","",ラインリスト!J110)</f>
        <v>44190</v>
      </c>
      <c r="J118" s="33">
        <f>IF(ラインリスト!K110="","",ラインリスト!K110)</f>
        <v>44191</v>
      </c>
      <c r="K118" s="31">
        <f>IF(ラインリスト!L110="",J118,ラインリスト!L110)</f>
        <v>44191</v>
      </c>
      <c r="L118" s="76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  <c r="FI118" s="77"/>
      <c r="FJ118" s="77"/>
      <c r="FK118" s="77"/>
      <c r="FL118" s="77"/>
      <c r="FM118" s="77"/>
      <c r="FN118" s="77"/>
      <c r="FO118" s="77"/>
      <c r="FP118" s="77"/>
      <c r="FQ118" s="77"/>
      <c r="FR118" s="77"/>
      <c r="FS118" s="77"/>
      <c r="FT118" s="77"/>
      <c r="FU118" s="77"/>
      <c r="FV118" s="77"/>
      <c r="FW118" s="77"/>
      <c r="FX118" s="77"/>
      <c r="FY118" s="77"/>
      <c r="FZ118" s="77"/>
      <c r="GA118" s="77"/>
      <c r="GB118" s="77"/>
      <c r="GC118" s="77"/>
      <c r="GD118" s="77"/>
      <c r="GE118" s="77"/>
      <c r="GF118" s="77"/>
      <c r="GG118" s="77"/>
      <c r="GH118" s="77"/>
      <c r="GI118" s="77"/>
      <c r="GJ118" s="77"/>
      <c r="GK118" s="77"/>
      <c r="GL118" s="77"/>
      <c r="GM118" s="77"/>
      <c r="GN118" s="77"/>
      <c r="GO118" s="77"/>
      <c r="GP118" s="77"/>
      <c r="GQ118" s="77"/>
      <c r="GR118" s="77"/>
      <c r="GS118" s="77"/>
      <c r="GT118" s="77"/>
      <c r="GU118" s="77"/>
      <c r="GV118" s="77"/>
      <c r="GW118" s="77"/>
      <c r="GX118" s="77"/>
      <c r="GY118" s="77"/>
      <c r="GZ118" s="77"/>
      <c r="HA118" s="77"/>
      <c r="HB118" s="77"/>
      <c r="HC118" s="77"/>
      <c r="HD118" s="77"/>
      <c r="HE118" s="77"/>
      <c r="HF118" s="77"/>
      <c r="HG118" s="77"/>
      <c r="HH118" s="77"/>
      <c r="HI118" s="77"/>
      <c r="HJ118" s="77"/>
      <c r="HK118" s="77"/>
      <c r="HL118" s="77"/>
      <c r="HM118" s="77"/>
      <c r="HN118" s="77"/>
      <c r="HO118" s="77"/>
      <c r="HP118" s="77"/>
      <c r="HQ118" s="77"/>
      <c r="HR118" s="77"/>
      <c r="HS118" s="77"/>
      <c r="HT118" s="77"/>
      <c r="HU118" s="77"/>
      <c r="HV118" s="77"/>
      <c r="HW118" s="77"/>
      <c r="HX118" s="77"/>
      <c r="HY118" s="77"/>
      <c r="HZ118" s="77"/>
      <c r="IA118" s="77"/>
      <c r="IB118" s="77"/>
      <c r="IC118" s="77"/>
      <c r="ID118" s="77"/>
      <c r="IE118" s="77"/>
      <c r="IF118" s="77"/>
      <c r="IG118" s="77"/>
      <c r="IH118" s="77"/>
      <c r="II118" s="77"/>
      <c r="IJ118" s="77"/>
      <c r="IK118" s="77"/>
      <c r="IL118" s="77"/>
      <c r="IM118" s="77"/>
      <c r="IN118" s="77"/>
      <c r="IO118" s="77"/>
      <c r="IP118" s="77"/>
      <c r="IQ118" s="77"/>
      <c r="IR118" s="77"/>
      <c r="IS118" s="77"/>
      <c r="IT118" s="77"/>
      <c r="IU118" s="77"/>
      <c r="IV118" s="77"/>
      <c r="IW118" s="77"/>
      <c r="IX118" s="77"/>
      <c r="IY118" s="77"/>
      <c r="IZ118" s="77"/>
      <c r="JA118" s="77"/>
      <c r="JB118" s="77"/>
      <c r="JC118" s="77"/>
      <c r="JD118" s="77"/>
      <c r="JE118" s="77"/>
      <c r="JF118" s="77"/>
      <c r="JG118" s="77"/>
      <c r="JH118" s="77"/>
      <c r="JI118" s="77"/>
      <c r="JJ118" s="77"/>
      <c r="JK118" s="77"/>
      <c r="JL118" s="77"/>
      <c r="JM118" s="77"/>
      <c r="JN118" s="77"/>
      <c r="JO118" s="77"/>
      <c r="JP118" s="77"/>
      <c r="JQ118" s="77"/>
      <c r="JR118" s="77"/>
      <c r="JS118" s="77"/>
      <c r="JT118" s="77"/>
      <c r="JU118" s="77"/>
      <c r="JV118" s="77"/>
      <c r="JW118" s="77"/>
      <c r="JX118" s="77"/>
      <c r="JY118" s="77"/>
      <c r="JZ118" s="77"/>
      <c r="KA118" s="77"/>
      <c r="KB118" s="77"/>
      <c r="KC118" s="77"/>
      <c r="KD118" s="77"/>
      <c r="KE118" s="77"/>
      <c r="KF118" s="77"/>
      <c r="KG118" s="77"/>
      <c r="KH118" s="77"/>
      <c r="KI118" s="77"/>
      <c r="KJ118" s="77"/>
      <c r="KK118" s="77"/>
      <c r="KL118" s="77"/>
      <c r="KM118" s="77"/>
      <c r="KN118" s="77"/>
      <c r="KO118" s="77"/>
      <c r="KP118" s="77"/>
      <c r="KQ118" s="77"/>
      <c r="KR118" s="77"/>
      <c r="KS118" s="77"/>
      <c r="KT118" s="77"/>
      <c r="KU118" s="77"/>
      <c r="KV118" s="77"/>
      <c r="KW118" s="77"/>
      <c r="KX118" s="77"/>
      <c r="KY118" s="77"/>
      <c r="KZ118" s="77"/>
      <c r="LA118" s="77"/>
      <c r="LB118" s="77"/>
      <c r="LC118" s="77"/>
      <c r="LD118" s="77"/>
      <c r="LE118" s="77"/>
      <c r="LF118" s="77"/>
      <c r="LG118" s="77"/>
      <c r="LH118" s="77"/>
      <c r="LI118" s="77"/>
      <c r="LJ118" s="77"/>
      <c r="LK118" s="77"/>
      <c r="LL118" s="77"/>
      <c r="LM118" s="77"/>
      <c r="LN118" s="77"/>
      <c r="LO118" s="77"/>
      <c r="LP118" s="77"/>
      <c r="LQ118" s="77"/>
      <c r="LR118" s="77"/>
      <c r="LS118" s="77"/>
      <c r="LT118" s="77"/>
      <c r="LU118" s="77"/>
      <c r="LV118" s="77"/>
      <c r="LW118" s="77"/>
      <c r="LX118" s="77"/>
      <c r="LY118" s="77"/>
      <c r="LZ118" s="77"/>
      <c r="MA118" s="77"/>
      <c r="MB118" s="77"/>
      <c r="MC118" s="77"/>
      <c r="MD118" s="77"/>
      <c r="ME118" s="77"/>
      <c r="MF118" s="77"/>
      <c r="MG118" s="77"/>
      <c r="MH118" s="77"/>
      <c r="MI118" s="77"/>
      <c r="MJ118" s="77"/>
      <c r="MK118" s="77"/>
      <c r="ML118" s="77"/>
      <c r="MM118" s="77"/>
      <c r="MN118" s="77"/>
      <c r="MO118" s="77"/>
      <c r="MP118" s="77"/>
      <c r="MQ118" s="77"/>
      <c r="MR118" s="77"/>
      <c r="MS118" s="77"/>
      <c r="MT118" s="77"/>
      <c r="MU118" s="77"/>
      <c r="MV118" s="77"/>
      <c r="MW118" s="77"/>
      <c r="MX118" s="77"/>
      <c r="MY118" s="77"/>
      <c r="MZ118" s="77"/>
      <c r="NA118" s="77"/>
      <c r="NB118" s="77"/>
      <c r="NC118" s="77"/>
      <c r="ND118" s="77"/>
      <c r="NE118" s="77"/>
      <c r="NF118" s="77"/>
      <c r="NG118" s="77"/>
      <c r="NH118" s="77"/>
      <c r="NI118" s="77"/>
      <c r="NJ118" s="77"/>
      <c r="NK118" s="77"/>
      <c r="NL118" s="77"/>
      <c r="NM118" s="77"/>
      <c r="NN118" s="77"/>
      <c r="NO118" s="77"/>
      <c r="NP118" s="77"/>
      <c r="NQ118" s="77"/>
      <c r="NR118" s="77"/>
    </row>
    <row r="119" spans="1:382">
      <c r="A119" s="32">
        <f>IF(ラインリスト!A111="","",ラインリスト!A111)</f>
        <v>109</v>
      </c>
      <c r="B119" s="32" t="str">
        <f>IF(ラインリスト!B111="","",ラインリスト!B111)</f>
        <v>テスト109</v>
      </c>
      <c r="C119" s="32">
        <f>IF(ラインリスト!C111="","",ラインリスト!C111)</f>
        <v>95</v>
      </c>
      <c r="D119" s="32" t="str">
        <f>IF(ラインリスト!E111="","",ラインリスト!E111)</f>
        <v>女</v>
      </c>
      <c r="E119" s="32" t="str">
        <f>IF(ラインリスト!F111="","",ラインリスト!F111)</f>
        <v/>
      </c>
      <c r="F119" s="29" t="str">
        <f>IF(ラインリスト!G111="","",ラインリスト!G111)</f>
        <v>患者</v>
      </c>
      <c r="G119" s="32" t="str">
        <f>IF(ラインリスト!H111="","",ラインリスト!H111)</f>
        <v>X病院</v>
      </c>
      <c r="H119" s="33" t="str">
        <f>IF(ラインリスト!I111="","",ラインリスト!I111)</f>
        <v/>
      </c>
      <c r="I119" s="33">
        <f>IF(ラインリスト!J111="","",ラインリスト!J111)</f>
        <v>44186</v>
      </c>
      <c r="J119" s="33">
        <f>IF(ラインリスト!K111="","",ラインリスト!K111)</f>
        <v>44191</v>
      </c>
      <c r="K119" s="31">
        <f>IF(ラインリスト!L111="",J119,ラインリスト!L111)</f>
        <v>44191</v>
      </c>
      <c r="L119" s="76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  <c r="FI119" s="77"/>
      <c r="FJ119" s="77"/>
      <c r="FK119" s="77"/>
      <c r="FL119" s="77"/>
      <c r="FM119" s="77"/>
      <c r="FN119" s="77"/>
      <c r="FO119" s="77"/>
      <c r="FP119" s="77"/>
      <c r="FQ119" s="77"/>
      <c r="FR119" s="77"/>
      <c r="FS119" s="77"/>
      <c r="FT119" s="77"/>
      <c r="FU119" s="77"/>
      <c r="FV119" s="77"/>
      <c r="FW119" s="77"/>
      <c r="FX119" s="77"/>
      <c r="FY119" s="77"/>
      <c r="FZ119" s="77"/>
      <c r="GA119" s="77"/>
      <c r="GB119" s="77"/>
      <c r="GC119" s="77"/>
      <c r="GD119" s="77"/>
      <c r="GE119" s="77"/>
      <c r="GF119" s="77"/>
      <c r="GG119" s="77"/>
      <c r="GH119" s="77"/>
      <c r="GI119" s="77"/>
      <c r="GJ119" s="77"/>
      <c r="GK119" s="77"/>
      <c r="GL119" s="77"/>
      <c r="GM119" s="77"/>
      <c r="GN119" s="77"/>
      <c r="GO119" s="77"/>
      <c r="GP119" s="77"/>
      <c r="GQ119" s="77"/>
      <c r="GR119" s="77"/>
      <c r="GS119" s="77"/>
      <c r="GT119" s="77"/>
      <c r="GU119" s="77"/>
      <c r="GV119" s="77"/>
      <c r="GW119" s="77"/>
      <c r="GX119" s="77"/>
      <c r="GY119" s="77"/>
      <c r="GZ119" s="77"/>
      <c r="HA119" s="77"/>
      <c r="HB119" s="77"/>
      <c r="HC119" s="77"/>
      <c r="HD119" s="77"/>
      <c r="HE119" s="77"/>
      <c r="HF119" s="77"/>
      <c r="HG119" s="77"/>
      <c r="HH119" s="77"/>
      <c r="HI119" s="77"/>
      <c r="HJ119" s="77"/>
      <c r="HK119" s="77"/>
      <c r="HL119" s="77"/>
      <c r="HM119" s="77"/>
      <c r="HN119" s="77"/>
      <c r="HO119" s="77"/>
      <c r="HP119" s="77"/>
      <c r="HQ119" s="77"/>
      <c r="HR119" s="77"/>
      <c r="HS119" s="77"/>
      <c r="HT119" s="77"/>
      <c r="HU119" s="77"/>
      <c r="HV119" s="77"/>
      <c r="HW119" s="77"/>
      <c r="HX119" s="77"/>
      <c r="HY119" s="77"/>
      <c r="HZ119" s="77"/>
      <c r="IA119" s="77"/>
      <c r="IB119" s="77"/>
      <c r="IC119" s="77"/>
      <c r="ID119" s="77"/>
      <c r="IE119" s="77"/>
      <c r="IF119" s="77"/>
      <c r="IG119" s="77"/>
      <c r="IH119" s="77"/>
      <c r="II119" s="77"/>
      <c r="IJ119" s="77"/>
      <c r="IK119" s="77"/>
      <c r="IL119" s="77"/>
      <c r="IM119" s="77"/>
      <c r="IN119" s="77"/>
      <c r="IO119" s="77"/>
      <c r="IP119" s="77"/>
      <c r="IQ119" s="77"/>
      <c r="IR119" s="77"/>
      <c r="IS119" s="77"/>
      <c r="IT119" s="77"/>
      <c r="IU119" s="77"/>
      <c r="IV119" s="77"/>
      <c r="IW119" s="77"/>
      <c r="IX119" s="77"/>
      <c r="IY119" s="77"/>
      <c r="IZ119" s="77"/>
      <c r="JA119" s="77"/>
      <c r="JB119" s="77"/>
      <c r="JC119" s="77"/>
      <c r="JD119" s="77"/>
      <c r="JE119" s="77"/>
      <c r="JF119" s="77"/>
      <c r="JG119" s="77"/>
      <c r="JH119" s="77"/>
      <c r="JI119" s="77"/>
      <c r="JJ119" s="77"/>
      <c r="JK119" s="77"/>
      <c r="JL119" s="77"/>
      <c r="JM119" s="77"/>
      <c r="JN119" s="77"/>
      <c r="JO119" s="77"/>
      <c r="JP119" s="77"/>
      <c r="JQ119" s="77"/>
      <c r="JR119" s="77"/>
      <c r="JS119" s="77"/>
      <c r="JT119" s="77"/>
      <c r="JU119" s="77"/>
      <c r="JV119" s="77"/>
      <c r="JW119" s="77"/>
      <c r="JX119" s="77"/>
      <c r="JY119" s="77"/>
      <c r="JZ119" s="77"/>
      <c r="KA119" s="77"/>
      <c r="KB119" s="77"/>
      <c r="KC119" s="77"/>
      <c r="KD119" s="77"/>
      <c r="KE119" s="77"/>
      <c r="KF119" s="77"/>
      <c r="KG119" s="77"/>
      <c r="KH119" s="77"/>
      <c r="KI119" s="77"/>
      <c r="KJ119" s="77"/>
      <c r="KK119" s="77"/>
      <c r="KL119" s="77"/>
      <c r="KM119" s="77"/>
      <c r="KN119" s="77"/>
      <c r="KO119" s="77"/>
      <c r="KP119" s="77"/>
      <c r="KQ119" s="77"/>
      <c r="KR119" s="77"/>
      <c r="KS119" s="77"/>
      <c r="KT119" s="77"/>
      <c r="KU119" s="77"/>
      <c r="KV119" s="77"/>
      <c r="KW119" s="77"/>
      <c r="KX119" s="77"/>
      <c r="KY119" s="77"/>
      <c r="KZ119" s="77"/>
      <c r="LA119" s="77"/>
      <c r="LB119" s="77"/>
      <c r="LC119" s="77"/>
      <c r="LD119" s="77"/>
      <c r="LE119" s="77"/>
      <c r="LF119" s="77"/>
      <c r="LG119" s="77"/>
      <c r="LH119" s="77"/>
      <c r="LI119" s="77"/>
      <c r="LJ119" s="77"/>
      <c r="LK119" s="77"/>
      <c r="LL119" s="77"/>
      <c r="LM119" s="77"/>
      <c r="LN119" s="77"/>
      <c r="LO119" s="77"/>
      <c r="LP119" s="77"/>
      <c r="LQ119" s="77"/>
      <c r="LR119" s="77"/>
      <c r="LS119" s="77"/>
      <c r="LT119" s="77"/>
      <c r="LU119" s="77"/>
      <c r="LV119" s="77"/>
      <c r="LW119" s="77"/>
      <c r="LX119" s="77"/>
      <c r="LY119" s="77"/>
      <c r="LZ119" s="77"/>
      <c r="MA119" s="77"/>
      <c r="MB119" s="77"/>
      <c r="MC119" s="77"/>
      <c r="MD119" s="77"/>
      <c r="ME119" s="77"/>
      <c r="MF119" s="77"/>
      <c r="MG119" s="77"/>
      <c r="MH119" s="77"/>
      <c r="MI119" s="77"/>
      <c r="MJ119" s="77"/>
      <c r="MK119" s="77"/>
      <c r="ML119" s="77"/>
      <c r="MM119" s="77"/>
      <c r="MN119" s="77"/>
      <c r="MO119" s="77"/>
      <c r="MP119" s="77"/>
      <c r="MQ119" s="77"/>
      <c r="MR119" s="77"/>
      <c r="MS119" s="77"/>
      <c r="MT119" s="77"/>
      <c r="MU119" s="77"/>
      <c r="MV119" s="77"/>
      <c r="MW119" s="77"/>
      <c r="MX119" s="77"/>
      <c r="MY119" s="77"/>
      <c r="MZ119" s="77"/>
      <c r="NA119" s="77"/>
      <c r="NB119" s="77"/>
      <c r="NC119" s="77"/>
      <c r="ND119" s="77"/>
      <c r="NE119" s="77"/>
      <c r="NF119" s="77"/>
      <c r="NG119" s="77"/>
      <c r="NH119" s="77"/>
      <c r="NI119" s="77"/>
      <c r="NJ119" s="77"/>
      <c r="NK119" s="77"/>
      <c r="NL119" s="77"/>
      <c r="NM119" s="77"/>
      <c r="NN119" s="77"/>
      <c r="NO119" s="77"/>
      <c r="NP119" s="77"/>
      <c r="NQ119" s="77"/>
      <c r="NR119" s="77"/>
    </row>
    <row r="120" spans="1:382">
      <c r="A120" s="32">
        <f>IF(ラインリスト!A112="","",ラインリスト!A112)</f>
        <v>110</v>
      </c>
      <c r="B120" s="32" t="str">
        <f>IF(ラインリスト!B112="","",ラインリスト!B112)</f>
        <v>テスト110</v>
      </c>
      <c r="C120" s="32">
        <f>IF(ラインリスト!C112="","",ラインリスト!C112)</f>
        <v>75</v>
      </c>
      <c r="D120" s="32" t="str">
        <f>IF(ラインリスト!E112="","",ラインリスト!E112)</f>
        <v>女</v>
      </c>
      <c r="E120" s="32" t="str">
        <f>IF(ラインリスト!F112="","",ラインリスト!F112)</f>
        <v/>
      </c>
      <c r="F120" s="29" t="str">
        <f>IF(ラインリスト!G112="","",ラインリスト!G112)</f>
        <v>患者</v>
      </c>
      <c r="G120" s="32" t="str">
        <f>IF(ラインリスト!H112="","",ラインリスト!H112)</f>
        <v>X病院</v>
      </c>
      <c r="H120" s="33" t="str">
        <f>IF(ラインリスト!I112="","",ラインリスト!I112)</f>
        <v/>
      </c>
      <c r="I120" s="33" t="str">
        <f>IF(ラインリスト!J112="","",ラインリスト!J112)</f>
        <v>無症状</v>
      </c>
      <c r="J120" s="33">
        <f>IF(ラインリスト!K112="","",ラインリスト!K112)</f>
        <v>44191</v>
      </c>
      <c r="K120" s="31">
        <f>IF(ラインリスト!L112="",J120,ラインリスト!L112)</f>
        <v>44191</v>
      </c>
      <c r="L120" s="76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7"/>
      <c r="EK120" s="77"/>
      <c r="EL120" s="77"/>
      <c r="EM120" s="77"/>
      <c r="EN120" s="77"/>
      <c r="EO120" s="77"/>
      <c r="EP120" s="77"/>
      <c r="EQ120" s="77"/>
      <c r="ER120" s="77"/>
      <c r="ES120" s="77"/>
      <c r="ET120" s="77"/>
      <c r="EU120" s="77"/>
      <c r="EV120" s="77"/>
      <c r="EW120" s="77"/>
      <c r="EX120" s="77"/>
      <c r="EY120" s="77"/>
      <c r="EZ120" s="77"/>
      <c r="FA120" s="77"/>
      <c r="FB120" s="77"/>
      <c r="FC120" s="77"/>
      <c r="FD120" s="77"/>
      <c r="FE120" s="77"/>
      <c r="FF120" s="77"/>
      <c r="FG120" s="77"/>
      <c r="FH120" s="77"/>
      <c r="FI120" s="77"/>
      <c r="FJ120" s="77"/>
      <c r="FK120" s="77"/>
      <c r="FL120" s="77"/>
      <c r="FM120" s="77"/>
      <c r="FN120" s="77"/>
      <c r="FO120" s="77"/>
      <c r="FP120" s="77"/>
      <c r="FQ120" s="77"/>
      <c r="FR120" s="77"/>
      <c r="FS120" s="77"/>
      <c r="FT120" s="77"/>
      <c r="FU120" s="77"/>
      <c r="FV120" s="77"/>
      <c r="FW120" s="77"/>
      <c r="FX120" s="77"/>
      <c r="FY120" s="77"/>
      <c r="FZ120" s="77"/>
      <c r="GA120" s="77"/>
      <c r="GB120" s="77"/>
      <c r="GC120" s="77"/>
      <c r="GD120" s="77"/>
      <c r="GE120" s="77"/>
      <c r="GF120" s="77"/>
      <c r="GG120" s="77"/>
      <c r="GH120" s="77"/>
      <c r="GI120" s="77"/>
      <c r="GJ120" s="77"/>
      <c r="GK120" s="77"/>
      <c r="GL120" s="77"/>
      <c r="GM120" s="77"/>
      <c r="GN120" s="77"/>
      <c r="GO120" s="77"/>
      <c r="GP120" s="77"/>
      <c r="GQ120" s="77"/>
      <c r="GR120" s="77"/>
      <c r="GS120" s="77"/>
      <c r="GT120" s="77"/>
      <c r="GU120" s="77"/>
      <c r="GV120" s="77"/>
      <c r="GW120" s="77"/>
      <c r="GX120" s="77"/>
      <c r="GY120" s="77"/>
      <c r="GZ120" s="77"/>
      <c r="HA120" s="77"/>
      <c r="HB120" s="77"/>
      <c r="HC120" s="77"/>
      <c r="HD120" s="77"/>
      <c r="HE120" s="77"/>
      <c r="HF120" s="77"/>
      <c r="HG120" s="77"/>
      <c r="HH120" s="77"/>
      <c r="HI120" s="77"/>
      <c r="HJ120" s="77"/>
      <c r="HK120" s="77"/>
      <c r="HL120" s="77"/>
      <c r="HM120" s="77"/>
      <c r="HN120" s="77"/>
      <c r="HO120" s="77"/>
      <c r="HP120" s="77"/>
      <c r="HQ120" s="77"/>
      <c r="HR120" s="77"/>
      <c r="HS120" s="77"/>
      <c r="HT120" s="77"/>
      <c r="HU120" s="77"/>
      <c r="HV120" s="77"/>
      <c r="HW120" s="77"/>
      <c r="HX120" s="77"/>
      <c r="HY120" s="77"/>
      <c r="HZ120" s="77"/>
      <c r="IA120" s="77"/>
      <c r="IB120" s="77"/>
      <c r="IC120" s="77"/>
      <c r="ID120" s="77"/>
      <c r="IE120" s="77"/>
      <c r="IF120" s="77"/>
      <c r="IG120" s="77"/>
      <c r="IH120" s="77"/>
      <c r="II120" s="77"/>
      <c r="IJ120" s="77"/>
      <c r="IK120" s="77"/>
      <c r="IL120" s="77"/>
      <c r="IM120" s="77"/>
      <c r="IN120" s="77"/>
      <c r="IO120" s="77"/>
      <c r="IP120" s="77"/>
      <c r="IQ120" s="77"/>
      <c r="IR120" s="77"/>
      <c r="IS120" s="77"/>
      <c r="IT120" s="77"/>
      <c r="IU120" s="77"/>
      <c r="IV120" s="77"/>
      <c r="IW120" s="77"/>
      <c r="IX120" s="77"/>
      <c r="IY120" s="77"/>
      <c r="IZ120" s="77"/>
      <c r="JA120" s="77"/>
      <c r="JB120" s="77"/>
      <c r="JC120" s="77"/>
      <c r="JD120" s="77"/>
      <c r="JE120" s="77"/>
      <c r="JF120" s="77"/>
      <c r="JG120" s="77"/>
      <c r="JH120" s="77"/>
      <c r="JI120" s="77"/>
      <c r="JJ120" s="77"/>
      <c r="JK120" s="77"/>
      <c r="JL120" s="77"/>
      <c r="JM120" s="77"/>
      <c r="JN120" s="77"/>
      <c r="JO120" s="77"/>
      <c r="JP120" s="77"/>
      <c r="JQ120" s="77"/>
      <c r="JR120" s="77"/>
      <c r="JS120" s="77"/>
      <c r="JT120" s="77"/>
      <c r="JU120" s="77"/>
      <c r="JV120" s="77"/>
      <c r="JW120" s="77"/>
      <c r="JX120" s="77"/>
      <c r="JY120" s="77"/>
      <c r="JZ120" s="77"/>
      <c r="KA120" s="77"/>
      <c r="KB120" s="77"/>
      <c r="KC120" s="77"/>
      <c r="KD120" s="77"/>
      <c r="KE120" s="77"/>
      <c r="KF120" s="77"/>
      <c r="KG120" s="77"/>
      <c r="KH120" s="77"/>
      <c r="KI120" s="77"/>
      <c r="KJ120" s="77"/>
      <c r="KK120" s="77"/>
      <c r="KL120" s="77"/>
      <c r="KM120" s="77"/>
      <c r="KN120" s="77"/>
      <c r="KO120" s="77"/>
      <c r="KP120" s="77"/>
      <c r="KQ120" s="77"/>
      <c r="KR120" s="77"/>
      <c r="KS120" s="77"/>
      <c r="KT120" s="77"/>
      <c r="KU120" s="77"/>
      <c r="KV120" s="77"/>
      <c r="KW120" s="77"/>
      <c r="KX120" s="77"/>
      <c r="KY120" s="77"/>
      <c r="KZ120" s="77"/>
      <c r="LA120" s="77"/>
      <c r="LB120" s="77"/>
      <c r="LC120" s="77"/>
      <c r="LD120" s="77"/>
      <c r="LE120" s="77"/>
      <c r="LF120" s="77"/>
      <c r="LG120" s="77"/>
      <c r="LH120" s="77"/>
      <c r="LI120" s="77"/>
      <c r="LJ120" s="77"/>
      <c r="LK120" s="77"/>
      <c r="LL120" s="77"/>
      <c r="LM120" s="77"/>
      <c r="LN120" s="77"/>
      <c r="LO120" s="77"/>
      <c r="LP120" s="77"/>
      <c r="LQ120" s="77"/>
      <c r="LR120" s="77"/>
      <c r="LS120" s="77"/>
      <c r="LT120" s="77"/>
      <c r="LU120" s="77"/>
      <c r="LV120" s="77"/>
      <c r="LW120" s="77"/>
      <c r="LX120" s="77"/>
      <c r="LY120" s="77"/>
      <c r="LZ120" s="77"/>
      <c r="MA120" s="77"/>
      <c r="MB120" s="77"/>
      <c r="MC120" s="77"/>
      <c r="MD120" s="77"/>
      <c r="ME120" s="77"/>
      <c r="MF120" s="77"/>
      <c r="MG120" s="77"/>
      <c r="MH120" s="77"/>
      <c r="MI120" s="77"/>
      <c r="MJ120" s="77"/>
      <c r="MK120" s="77"/>
      <c r="ML120" s="77"/>
      <c r="MM120" s="77"/>
      <c r="MN120" s="77"/>
      <c r="MO120" s="77"/>
      <c r="MP120" s="77"/>
      <c r="MQ120" s="77"/>
      <c r="MR120" s="77"/>
      <c r="MS120" s="77"/>
      <c r="MT120" s="77"/>
      <c r="MU120" s="77"/>
      <c r="MV120" s="77"/>
      <c r="MW120" s="77"/>
      <c r="MX120" s="77"/>
      <c r="MY120" s="77"/>
      <c r="MZ120" s="77"/>
      <c r="NA120" s="77"/>
      <c r="NB120" s="77"/>
      <c r="NC120" s="77"/>
      <c r="ND120" s="77"/>
      <c r="NE120" s="77"/>
      <c r="NF120" s="77"/>
      <c r="NG120" s="77"/>
      <c r="NH120" s="77"/>
      <c r="NI120" s="77"/>
      <c r="NJ120" s="77"/>
      <c r="NK120" s="77"/>
      <c r="NL120" s="77"/>
      <c r="NM120" s="77"/>
      <c r="NN120" s="77"/>
      <c r="NO120" s="77"/>
      <c r="NP120" s="77"/>
      <c r="NQ120" s="77"/>
      <c r="NR120" s="77"/>
    </row>
    <row r="121" spans="1:382">
      <c r="A121" s="32">
        <f>IF(ラインリスト!A113="","",ラインリスト!A113)</f>
        <v>111</v>
      </c>
      <c r="B121" s="32" t="str">
        <f>IF(ラインリスト!B113="","",ラインリスト!B113)</f>
        <v>テスト111</v>
      </c>
      <c r="C121" s="32">
        <f>IF(ラインリスト!C113="","",ラインリスト!C113)</f>
        <v>91</v>
      </c>
      <c r="D121" s="32" t="str">
        <f>IF(ラインリスト!E113="","",ラインリスト!E113)</f>
        <v>男</v>
      </c>
      <c r="E121" s="32" t="str">
        <f>IF(ラインリスト!F113="","",ラインリスト!F113)</f>
        <v/>
      </c>
      <c r="F121" s="29" t="str">
        <f>IF(ラインリスト!G113="","",ラインリスト!G113)</f>
        <v>患者</v>
      </c>
      <c r="G121" s="32" t="str">
        <f>IF(ラインリスト!H113="","",ラインリスト!H113)</f>
        <v>X病院</v>
      </c>
      <c r="H121" s="33" t="str">
        <f>IF(ラインリスト!I113="","",ラインリスト!I113)</f>
        <v/>
      </c>
      <c r="I121" s="33">
        <f>IF(ラインリスト!J113="","",ラインリスト!J113)</f>
        <v>44190</v>
      </c>
      <c r="J121" s="33">
        <f>IF(ラインリスト!K113="","",ラインリスト!K113)</f>
        <v>44191</v>
      </c>
      <c r="K121" s="31">
        <f>IF(ラインリスト!L113="",J121,ラインリスト!L113)</f>
        <v>44191</v>
      </c>
      <c r="L121" s="76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  <c r="EJ121" s="77"/>
      <c r="EK121" s="77"/>
      <c r="EL121" s="77"/>
      <c r="EM121" s="77"/>
      <c r="EN121" s="77"/>
      <c r="EO121" s="77"/>
      <c r="EP121" s="77"/>
      <c r="EQ121" s="77"/>
      <c r="ER121" s="77"/>
      <c r="ES121" s="77"/>
      <c r="ET121" s="77"/>
      <c r="EU121" s="77"/>
      <c r="EV121" s="77"/>
      <c r="EW121" s="77"/>
      <c r="EX121" s="77"/>
      <c r="EY121" s="77"/>
      <c r="EZ121" s="77"/>
      <c r="FA121" s="77"/>
      <c r="FB121" s="77"/>
      <c r="FC121" s="77"/>
      <c r="FD121" s="77"/>
      <c r="FE121" s="77"/>
      <c r="FF121" s="77"/>
      <c r="FG121" s="77"/>
      <c r="FH121" s="77"/>
      <c r="FI121" s="77"/>
      <c r="FJ121" s="77"/>
      <c r="FK121" s="77"/>
      <c r="FL121" s="77"/>
      <c r="FM121" s="77"/>
      <c r="FN121" s="77"/>
      <c r="FO121" s="77"/>
      <c r="FP121" s="77"/>
      <c r="FQ121" s="77"/>
      <c r="FR121" s="77"/>
      <c r="FS121" s="77"/>
      <c r="FT121" s="77"/>
      <c r="FU121" s="77"/>
      <c r="FV121" s="77"/>
      <c r="FW121" s="77"/>
      <c r="FX121" s="77"/>
      <c r="FY121" s="77"/>
      <c r="FZ121" s="77"/>
      <c r="GA121" s="77"/>
      <c r="GB121" s="77"/>
      <c r="GC121" s="77"/>
      <c r="GD121" s="77"/>
      <c r="GE121" s="77"/>
      <c r="GF121" s="77"/>
      <c r="GG121" s="77"/>
      <c r="GH121" s="77"/>
      <c r="GI121" s="77"/>
      <c r="GJ121" s="77"/>
      <c r="GK121" s="77"/>
      <c r="GL121" s="77"/>
      <c r="GM121" s="77"/>
      <c r="GN121" s="77"/>
      <c r="GO121" s="77"/>
      <c r="GP121" s="77"/>
      <c r="GQ121" s="77"/>
      <c r="GR121" s="77"/>
      <c r="GS121" s="77"/>
      <c r="GT121" s="77"/>
      <c r="GU121" s="77"/>
      <c r="GV121" s="77"/>
      <c r="GW121" s="77"/>
      <c r="GX121" s="77"/>
      <c r="GY121" s="77"/>
      <c r="GZ121" s="77"/>
      <c r="HA121" s="77"/>
      <c r="HB121" s="77"/>
      <c r="HC121" s="77"/>
      <c r="HD121" s="77"/>
      <c r="HE121" s="77"/>
      <c r="HF121" s="77"/>
      <c r="HG121" s="77"/>
      <c r="HH121" s="77"/>
      <c r="HI121" s="77"/>
      <c r="HJ121" s="77"/>
      <c r="HK121" s="77"/>
      <c r="HL121" s="77"/>
      <c r="HM121" s="77"/>
      <c r="HN121" s="77"/>
      <c r="HO121" s="77"/>
      <c r="HP121" s="77"/>
      <c r="HQ121" s="77"/>
      <c r="HR121" s="77"/>
      <c r="HS121" s="77"/>
      <c r="HT121" s="77"/>
      <c r="HU121" s="77"/>
      <c r="HV121" s="77"/>
      <c r="HW121" s="77"/>
      <c r="HX121" s="77"/>
      <c r="HY121" s="77"/>
      <c r="HZ121" s="77"/>
      <c r="IA121" s="77"/>
      <c r="IB121" s="77"/>
      <c r="IC121" s="77"/>
      <c r="ID121" s="77"/>
      <c r="IE121" s="77"/>
      <c r="IF121" s="77"/>
      <c r="IG121" s="77"/>
      <c r="IH121" s="77"/>
      <c r="II121" s="77"/>
      <c r="IJ121" s="77"/>
      <c r="IK121" s="77"/>
      <c r="IL121" s="77"/>
      <c r="IM121" s="77"/>
      <c r="IN121" s="77"/>
      <c r="IO121" s="77"/>
      <c r="IP121" s="77"/>
      <c r="IQ121" s="77"/>
      <c r="IR121" s="77"/>
      <c r="IS121" s="77"/>
      <c r="IT121" s="77"/>
      <c r="IU121" s="77"/>
      <c r="IV121" s="77"/>
      <c r="IW121" s="77"/>
      <c r="IX121" s="77"/>
      <c r="IY121" s="77"/>
      <c r="IZ121" s="77"/>
      <c r="JA121" s="77"/>
      <c r="JB121" s="77"/>
      <c r="JC121" s="77"/>
      <c r="JD121" s="77"/>
      <c r="JE121" s="77"/>
      <c r="JF121" s="77"/>
      <c r="JG121" s="77"/>
      <c r="JH121" s="77"/>
      <c r="JI121" s="77"/>
      <c r="JJ121" s="77"/>
      <c r="JK121" s="77"/>
      <c r="JL121" s="77"/>
      <c r="JM121" s="77"/>
      <c r="JN121" s="77"/>
      <c r="JO121" s="77"/>
      <c r="JP121" s="77"/>
      <c r="JQ121" s="77"/>
      <c r="JR121" s="77"/>
      <c r="JS121" s="77"/>
      <c r="JT121" s="77"/>
      <c r="JU121" s="77"/>
      <c r="JV121" s="77"/>
      <c r="JW121" s="77"/>
      <c r="JX121" s="77"/>
      <c r="JY121" s="77"/>
      <c r="JZ121" s="77"/>
      <c r="KA121" s="77"/>
      <c r="KB121" s="77"/>
      <c r="KC121" s="77"/>
      <c r="KD121" s="77"/>
      <c r="KE121" s="77"/>
      <c r="KF121" s="77"/>
      <c r="KG121" s="77"/>
      <c r="KH121" s="77"/>
      <c r="KI121" s="77"/>
      <c r="KJ121" s="77"/>
      <c r="KK121" s="77"/>
      <c r="KL121" s="77"/>
      <c r="KM121" s="77"/>
      <c r="KN121" s="77"/>
      <c r="KO121" s="77"/>
      <c r="KP121" s="77"/>
      <c r="KQ121" s="77"/>
      <c r="KR121" s="77"/>
      <c r="KS121" s="77"/>
      <c r="KT121" s="77"/>
      <c r="KU121" s="77"/>
      <c r="KV121" s="77"/>
      <c r="KW121" s="77"/>
      <c r="KX121" s="77"/>
      <c r="KY121" s="77"/>
      <c r="KZ121" s="77"/>
      <c r="LA121" s="77"/>
      <c r="LB121" s="77"/>
      <c r="LC121" s="77"/>
      <c r="LD121" s="77"/>
      <c r="LE121" s="77"/>
      <c r="LF121" s="77"/>
      <c r="LG121" s="77"/>
      <c r="LH121" s="77"/>
      <c r="LI121" s="77"/>
      <c r="LJ121" s="77"/>
      <c r="LK121" s="77"/>
      <c r="LL121" s="77"/>
      <c r="LM121" s="77"/>
      <c r="LN121" s="77"/>
      <c r="LO121" s="77"/>
      <c r="LP121" s="77"/>
      <c r="LQ121" s="77"/>
      <c r="LR121" s="77"/>
      <c r="LS121" s="77"/>
      <c r="LT121" s="77"/>
      <c r="LU121" s="77"/>
      <c r="LV121" s="77"/>
      <c r="LW121" s="77"/>
      <c r="LX121" s="77"/>
      <c r="LY121" s="77"/>
      <c r="LZ121" s="77"/>
      <c r="MA121" s="77"/>
      <c r="MB121" s="77"/>
      <c r="MC121" s="77"/>
      <c r="MD121" s="77"/>
      <c r="ME121" s="77"/>
      <c r="MF121" s="77"/>
      <c r="MG121" s="77"/>
      <c r="MH121" s="77"/>
      <c r="MI121" s="77"/>
      <c r="MJ121" s="77"/>
      <c r="MK121" s="77"/>
      <c r="ML121" s="77"/>
      <c r="MM121" s="77"/>
      <c r="MN121" s="77"/>
      <c r="MO121" s="77"/>
      <c r="MP121" s="77"/>
      <c r="MQ121" s="77"/>
      <c r="MR121" s="77"/>
      <c r="MS121" s="77"/>
      <c r="MT121" s="77"/>
      <c r="MU121" s="77"/>
      <c r="MV121" s="77"/>
      <c r="MW121" s="77"/>
      <c r="MX121" s="77"/>
      <c r="MY121" s="77"/>
      <c r="MZ121" s="77"/>
      <c r="NA121" s="77"/>
      <c r="NB121" s="77"/>
      <c r="NC121" s="77"/>
      <c r="ND121" s="77"/>
      <c r="NE121" s="77"/>
      <c r="NF121" s="77"/>
      <c r="NG121" s="77"/>
      <c r="NH121" s="77"/>
      <c r="NI121" s="77"/>
      <c r="NJ121" s="77"/>
      <c r="NK121" s="77"/>
      <c r="NL121" s="77"/>
      <c r="NM121" s="77"/>
      <c r="NN121" s="77"/>
      <c r="NO121" s="77"/>
      <c r="NP121" s="77"/>
      <c r="NQ121" s="77"/>
      <c r="NR121" s="77"/>
    </row>
    <row r="122" spans="1:382">
      <c r="A122" s="32">
        <f>IF(ラインリスト!A114="","",ラインリスト!A114)</f>
        <v>112</v>
      </c>
      <c r="B122" s="32" t="str">
        <f>IF(ラインリスト!B114="","",ラインリスト!B114)</f>
        <v>テスト112</v>
      </c>
      <c r="C122" s="32">
        <f>IF(ラインリスト!C114="","",ラインリスト!C114)</f>
        <v>34</v>
      </c>
      <c r="D122" s="32" t="str">
        <f>IF(ラインリスト!E114="","",ラインリスト!E114)</f>
        <v>女</v>
      </c>
      <c r="E122" s="32" t="str">
        <f>IF(ラインリスト!F114="","",ラインリスト!F114)</f>
        <v>看護師</v>
      </c>
      <c r="F122" s="29" t="str">
        <f>IF(ラインリスト!G114="","",ラインリスト!G114)</f>
        <v>職員</v>
      </c>
      <c r="G122" s="32" t="str">
        <f>IF(ラインリスト!H114="","",ラインリスト!H114)</f>
        <v>X病院</v>
      </c>
      <c r="H122" s="33" t="str">
        <f>IF(ラインリスト!I114="","",ラインリスト!I114)</f>
        <v/>
      </c>
      <c r="I122" s="33">
        <f>IF(ラインリスト!J114="","",ラインリスト!J114)</f>
        <v>44192</v>
      </c>
      <c r="J122" s="33">
        <f>IF(ラインリスト!K114="","",ラインリスト!K114)</f>
        <v>44192</v>
      </c>
      <c r="K122" s="31">
        <f>IF(ラインリスト!L114="",J122,ラインリスト!L114)</f>
        <v>44192</v>
      </c>
      <c r="L122" s="76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  <c r="DC122" s="77"/>
      <c r="DD122" s="77"/>
      <c r="DE122" s="77"/>
      <c r="DF122" s="77"/>
      <c r="DG122" s="77"/>
      <c r="DH122" s="77"/>
      <c r="DI122" s="77"/>
      <c r="DJ122" s="77"/>
      <c r="DK122" s="77"/>
      <c r="DL122" s="77"/>
      <c r="DM122" s="77"/>
      <c r="DN122" s="77"/>
      <c r="DO122" s="77"/>
      <c r="DP122" s="77"/>
      <c r="DQ122" s="77"/>
      <c r="DR122" s="77"/>
      <c r="DS122" s="77"/>
      <c r="DT122" s="77"/>
      <c r="DU122" s="77"/>
      <c r="DV122" s="77"/>
      <c r="DW122" s="77"/>
      <c r="DX122" s="77"/>
      <c r="DY122" s="77"/>
      <c r="DZ122" s="77"/>
      <c r="EA122" s="77"/>
      <c r="EB122" s="77"/>
      <c r="EC122" s="77"/>
      <c r="ED122" s="77"/>
      <c r="EE122" s="77"/>
      <c r="EF122" s="77"/>
      <c r="EG122" s="77"/>
      <c r="EH122" s="77"/>
      <c r="EI122" s="77"/>
      <c r="EJ122" s="77"/>
      <c r="EK122" s="77"/>
      <c r="EL122" s="77"/>
      <c r="EM122" s="77"/>
      <c r="EN122" s="77"/>
      <c r="EO122" s="77"/>
      <c r="EP122" s="77"/>
      <c r="EQ122" s="77"/>
      <c r="ER122" s="77"/>
      <c r="ES122" s="77"/>
      <c r="ET122" s="77"/>
      <c r="EU122" s="77"/>
      <c r="EV122" s="77"/>
      <c r="EW122" s="77"/>
      <c r="EX122" s="77"/>
      <c r="EY122" s="77"/>
      <c r="EZ122" s="77"/>
      <c r="FA122" s="77"/>
      <c r="FB122" s="77"/>
      <c r="FC122" s="77"/>
      <c r="FD122" s="77"/>
      <c r="FE122" s="77"/>
      <c r="FF122" s="77"/>
      <c r="FG122" s="77"/>
      <c r="FH122" s="77"/>
      <c r="FI122" s="77"/>
      <c r="FJ122" s="77"/>
      <c r="FK122" s="77"/>
      <c r="FL122" s="77"/>
      <c r="FM122" s="77"/>
      <c r="FN122" s="77"/>
      <c r="FO122" s="77"/>
      <c r="FP122" s="77"/>
      <c r="FQ122" s="77"/>
      <c r="FR122" s="77"/>
      <c r="FS122" s="77"/>
      <c r="FT122" s="77"/>
      <c r="FU122" s="77"/>
      <c r="FV122" s="77"/>
      <c r="FW122" s="77"/>
      <c r="FX122" s="77"/>
      <c r="FY122" s="77"/>
      <c r="FZ122" s="77"/>
      <c r="GA122" s="77"/>
      <c r="GB122" s="77"/>
      <c r="GC122" s="77"/>
      <c r="GD122" s="77"/>
      <c r="GE122" s="77"/>
      <c r="GF122" s="77"/>
      <c r="GG122" s="77"/>
      <c r="GH122" s="77"/>
      <c r="GI122" s="77"/>
      <c r="GJ122" s="77"/>
      <c r="GK122" s="77"/>
      <c r="GL122" s="77"/>
      <c r="GM122" s="77"/>
      <c r="GN122" s="77"/>
      <c r="GO122" s="77"/>
      <c r="GP122" s="77"/>
      <c r="GQ122" s="77"/>
      <c r="GR122" s="77"/>
      <c r="GS122" s="77"/>
      <c r="GT122" s="77"/>
      <c r="GU122" s="77"/>
      <c r="GV122" s="77"/>
      <c r="GW122" s="77"/>
      <c r="GX122" s="77"/>
      <c r="GY122" s="77"/>
      <c r="GZ122" s="77"/>
      <c r="HA122" s="77"/>
      <c r="HB122" s="77"/>
      <c r="HC122" s="77"/>
      <c r="HD122" s="77"/>
      <c r="HE122" s="77"/>
      <c r="HF122" s="77"/>
      <c r="HG122" s="77"/>
      <c r="HH122" s="77"/>
      <c r="HI122" s="77"/>
      <c r="HJ122" s="77"/>
      <c r="HK122" s="77"/>
      <c r="HL122" s="77"/>
      <c r="HM122" s="77"/>
      <c r="HN122" s="77"/>
      <c r="HO122" s="77"/>
      <c r="HP122" s="77"/>
      <c r="HQ122" s="77"/>
      <c r="HR122" s="77"/>
      <c r="HS122" s="77"/>
      <c r="HT122" s="77"/>
      <c r="HU122" s="77"/>
      <c r="HV122" s="77"/>
      <c r="HW122" s="77"/>
      <c r="HX122" s="77"/>
      <c r="HY122" s="77"/>
      <c r="HZ122" s="77"/>
      <c r="IA122" s="77"/>
      <c r="IB122" s="77"/>
      <c r="IC122" s="77"/>
      <c r="ID122" s="77"/>
      <c r="IE122" s="77"/>
      <c r="IF122" s="77"/>
      <c r="IG122" s="77"/>
      <c r="IH122" s="77"/>
      <c r="II122" s="77"/>
      <c r="IJ122" s="77"/>
      <c r="IK122" s="77"/>
      <c r="IL122" s="77"/>
      <c r="IM122" s="77"/>
      <c r="IN122" s="77"/>
      <c r="IO122" s="77"/>
      <c r="IP122" s="77"/>
      <c r="IQ122" s="77"/>
      <c r="IR122" s="77"/>
      <c r="IS122" s="77"/>
      <c r="IT122" s="77"/>
      <c r="IU122" s="77"/>
      <c r="IV122" s="77"/>
      <c r="IW122" s="77"/>
      <c r="IX122" s="77"/>
      <c r="IY122" s="77"/>
      <c r="IZ122" s="77"/>
      <c r="JA122" s="77"/>
      <c r="JB122" s="77"/>
      <c r="JC122" s="77"/>
      <c r="JD122" s="77"/>
      <c r="JE122" s="77"/>
      <c r="JF122" s="77"/>
      <c r="JG122" s="77"/>
      <c r="JH122" s="77"/>
      <c r="JI122" s="77"/>
      <c r="JJ122" s="77"/>
      <c r="JK122" s="77"/>
      <c r="JL122" s="77"/>
      <c r="JM122" s="77"/>
      <c r="JN122" s="77"/>
      <c r="JO122" s="77"/>
      <c r="JP122" s="77"/>
      <c r="JQ122" s="77"/>
      <c r="JR122" s="77"/>
      <c r="JS122" s="77"/>
      <c r="JT122" s="77"/>
      <c r="JU122" s="77"/>
      <c r="JV122" s="77"/>
      <c r="JW122" s="77"/>
      <c r="JX122" s="77"/>
      <c r="JY122" s="77"/>
      <c r="JZ122" s="77"/>
      <c r="KA122" s="77"/>
      <c r="KB122" s="77"/>
      <c r="KC122" s="77"/>
      <c r="KD122" s="77"/>
      <c r="KE122" s="77"/>
      <c r="KF122" s="77"/>
      <c r="KG122" s="77"/>
      <c r="KH122" s="77"/>
      <c r="KI122" s="77"/>
      <c r="KJ122" s="77"/>
      <c r="KK122" s="77"/>
      <c r="KL122" s="77"/>
      <c r="KM122" s="77"/>
      <c r="KN122" s="77"/>
      <c r="KO122" s="77"/>
      <c r="KP122" s="77"/>
      <c r="KQ122" s="77"/>
      <c r="KR122" s="77"/>
      <c r="KS122" s="77"/>
      <c r="KT122" s="77"/>
      <c r="KU122" s="77"/>
      <c r="KV122" s="77"/>
      <c r="KW122" s="77"/>
      <c r="KX122" s="77"/>
      <c r="KY122" s="77"/>
      <c r="KZ122" s="77"/>
      <c r="LA122" s="77"/>
      <c r="LB122" s="77"/>
      <c r="LC122" s="77"/>
      <c r="LD122" s="77"/>
      <c r="LE122" s="77"/>
      <c r="LF122" s="77"/>
      <c r="LG122" s="77"/>
      <c r="LH122" s="77"/>
      <c r="LI122" s="77"/>
      <c r="LJ122" s="77"/>
      <c r="LK122" s="77"/>
      <c r="LL122" s="77"/>
      <c r="LM122" s="77"/>
      <c r="LN122" s="77"/>
      <c r="LO122" s="77"/>
      <c r="LP122" s="77"/>
      <c r="LQ122" s="77"/>
      <c r="LR122" s="77"/>
      <c r="LS122" s="77"/>
      <c r="LT122" s="77"/>
      <c r="LU122" s="77"/>
      <c r="LV122" s="77"/>
      <c r="LW122" s="77"/>
      <c r="LX122" s="77"/>
      <c r="LY122" s="77"/>
      <c r="LZ122" s="77"/>
      <c r="MA122" s="77"/>
      <c r="MB122" s="77"/>
      <c r="MC122" s="77"/>
      <c r="MD122" s="77"/>
      <c r="ME122" s="77"/>
      <c r="MF122" s="77"/>
      <c r="MG122" s="77"/>
      <c r="MH122" s="77"/>
      <c r="MI122" s="77"/>
      <c r="MJ122" s="77"/>
      <c r="MK122" s="77"/>
      <c r="ML122" s="77"/>
      <c r="MM122" s="77"/>
      <c r="MN122" s="77"/>
      <c r="MO122" s="77"/>
      <c r="MP122" s="77"/>
      <c r="MQ122" s="77"/>
      <c r="MR122" s="77"/>
      <c r="MS122" s="77"/>
      <c r="MT122" s="77"/>
      <c r="MU122" s="77"/>
      <c r="MV122" s="77"/>
      <c r="MW122" s="77"/>
      <c r="MX122" s="77"/>
      <c r="MY122" s="77"/>
      <c r="MZ122" s="77"/>
      <c r="NA122" s="77"/>
      <c r="NB122" s="77"/>
      <c r="NC122" s="77"/>
      <c r="ND122" s="77"/>
      <c r="NE122" s="77"/>
      <c r="NF122" s="77"/>
      <c r="NG122" s="77"/>
      <c r="NH122" s="77"/>
      <c r="NI122" s="77"/>
      <c r="NJ122" s="77"/>
      <c r="NK122" s="77"/>
      <c r="NL122" s="77"/>
      <c r="NM122" s="77"/>
      <c r="NN122" s="77"/>
      <c r="NO122" s="77"/>
      <c r="NP122" s="77"/>
      <c r="NQ122" s="77"/>
      <c r="NR122" s="77"/>
    </row>
    <row r="123" spans="1:382">
      <c r="A123" s="32">
        <f>IF(ラインリスト!A115="","",ラインリスト!A115)</f>
        <v>113</v>
      </c>
      <c r="B123" s="32" t="str">
        <f>IF(ラインリスト!B115="","",ラインリスト!B115)</f>
        <v>テスト113</v>
      </c>
      <c r="C123" s="32">
        <f>IF(ラインリスト!C115="","",ラインリスト!C115)</f>
        <v>23</v>
      </c>
      <c r="D123" s="32" t="str">
        <f>IF(ラインリスト!E115="","",ラインリスト!E115)</f>
        <v>男</v>
      </c>
      <c r="E123" s="32" t="str">
        <f>IF(ラインリスト!F115="","",ラインリスト!F115)</f>
        <v>看護師</v>
      </c>
      <c r="F123" s="29" t="str">
        <f>IF(ラインリスト!G115="","",ラインリスト!G115)</f>
        <v>職員</v>
      </c>
      <c r="G123" s="32" t="str">
        <f>IF(ラインリスト!H115="","",ラインリスト!H115)</f>
        <v>X病院</v>
      </c>
      <c r="H123" s="33" t="str">
        <f>IF(ラインリスト!I115="","",ラインリスト!I115)</f>
        <v/>
      </c>
      <c r="I123" s="33" t="str">
        <f>IF(ラインリスト!J115="","",ラインリスト!J115)</f>
        <v>無症状</v>
      </c>
      <c r="J123" s="33">
        <f>IF(ラインリスト!K115="","",ラインリスト!K115)</f>
        <v>44192</v>
      </c>
      <c r="K123" s="31">
        <f>IF(ラインリスト!L115="",J123,ラインリスト!L115)</f>
        <v>44192</v>
      </c>
      <c r="L123" s="76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  <c r="DF123" s="77"/>
      <c r="DG123" s="77"/>
      <c r="DH123" s="77"/>
      <c r="DI123" s="77"/>
      <c r="DJ123" s="77"/>
      <c r="DK123" s="77"/>
      <c r="DL123" s="77"/>
      <c r="DM123" s="77"/>
      <c r="DN123" s="77"/>
      <c r="DO123" s="77"/>
      <c r="DP123" s="77"/>
      <c r="DQ123" s="77"/>
      <c r="DR123" s="77"/>
      <c r="DS123" s="77"/>
      <c r="DT123" s="77"/>
      <c r="DU123" s="77"/>
      <c r="DV123" s="77"/>
      <c r="DW123" s="77"/>
      <c r="DX123" s="77"/>
      <c r="DY123" s="77"/>
      <c r="DZ123" s="77"/>
      <c r="EA123" s="77"/>
      <c r="EB123" s="77"/>
      <c r="EC123" s="77"/>
      <c r="ED123" s="77"/>
      <c r="EE123" s="77"/>
      <c r="EF123" s="77"/>
      <c r="EG123" s="77"/>
      <c r="EH123" s="77"/>
      <c r="EI123" s="77"/>
      <c r="EJ123" s="77"/>
      <c r="EK123" s="77"/>
      <c r="EL123" s="77"/>
      <c r="EM123" s="77"/>
      <c r="EN123" s="77"/>
      <c r="EO123" s="77"/>
      <c r="EP123" s="77"/>
      <c r="EQ123" s="77"/>
      <c r="ER123" s="77"/>
      <c r="ES123" s="77"/>
      <c r="ET123" s="77"/>
      <c r="EU123" s="77"/>
      <c r="EV123" s="77"/>
      <c r="EW123" s="77"/>
      <c r="EX123" s="77"/>
      <c r="EY123" s="77"/>
      <c r="EZ123" s="77"/>
      <c r="FA123" s="77"/>
      <c r="FB123" s="77"/>
      <c r="FC123" s="77"/>
      <c r="FD123" s="77"/>
      <c r="FE123" s="77"/>
      <c r="FF123" s="77"/>
      <c r="FG123" s="77"/>
      <c r="FH123" s="77"/>
      <c r="FI123" s="77"/>
      <c r="FJ123" s="77"/>
      <c r="FK123" s="77"/>
      <c r="FL123" s="77"/>
      <c r="FM123" s="77"/>
      <c r="FN123" s="77"/>
      <c r="FO123" s="77"/>
      <c r="FP123" s="77"/>
      <c r="FQ123" s="77"/>
      <c r="FR123" s="77"/>
      <c r="FS123" s="77"/>
      <c r="FT123" s="77"/>
      <c r="FU123" s="77"/>
      <c r="FV123" s="77"/>
      <c r="FW123" s="77"/>
      <c r="FX123" s="77"/>
      <c r="FY123" s="77"/>
      <c r="FZ123" s="77"/>
      <c r="GA123" s="77"/>
      <c r="GB123" s="77"/>
      <c r="GC123" s="77"/>
      <c r="GD123" s="77"/>
      <c r="GE123" s="77"/>
      <c r="GF123" s="77"/>
      <c r="GG123" s="77"/>
      <c r="GH123" s="77"/>
      <c r="GI123" s="77"/>
      <c r="GJ123" s="77"/>
      <c r="GK123" s="77"/>
      <c r="GL123" s="77"/>
      <c r="GM123" s="77"/>
      <c r="GN123" s="77"/>
      <c r="GO123" s="77"/>
      <c r="GP123" s="77"/>
      <c r="GQ123" s="77"/>
      <c r="GR123" s="77"/>
      <c r="GS123" s="77"/>
      <c r="GT123" s="77"/>
      <c r="GU123" s="77"/>
      <c r="GV123" s="77"/>
      <c r="GW123" s="77"/>
      <c r="GX123" s="77"/>
      <c r="GY123" s="77"/>
      <c r="GZ123" s="77"/>
      <c r="HA123" s="77"/>
      <c r="HB123" s="77"/>
      <c r="HC123" s="77"/>
      <c r="HD123" s="77"/>
      <c r="HE123" s="77"/>
      <c r="HF123" s="77"/>
      <c r="HG123" s="77"/>
      <c r="HH123" s="77"/>
      <c r="HI123" s="77"/>
      <c r="HJ123" s="77"/>
      <c r="HK123" s="77"/>
      <c r="HL123" s="77"/>
      <c r="HM123" s="77"/>
      <c r="HN123" s="77"/>
      <c r="HO123" s="77"/>
      <c r="HP123" s="77"/>
      <c r="HQ123" s="77"/>
      <c r="HR123" s="77"/>
      <c r="HS123" s="77"/>
      <c r="HT123" s="77"/>
      <c r="HU123" s="77"/>
      <c r="HV123" s="77"/>
      <c r="HW123" s="77"/>
      <c r="HX123" s="77"/>
      <c r="HY123" s="77"/>
      <c r="HZ123" s="77"/>
      <c r="IA123" s="77"/>
      <c r="IB123" s="77"/>
      <c r="IC123" s="77"/>
      <c r="ID123" s="77"/>
      <c r="IE123" s="77"/>
      <c r="IF123" s="77"/>
      <c r="IG123" s="77"/>
      <c r="IH123" s="77"/>
      <c r="II123" s="77"/>
      <c r="IJ123" s="77"/>
      <c r="IK123" s="77"/>
      <c r="IL123" s="77"/>
      <c r="IM123" s="77"/>
      <c r="IN123" s="77"/>
      <c r="IO123" s="77"/>
      <c r="IP123" s="77"/>
      <c r="IQ123" s="77"/>
      <c r="IR123" s="77"/>
      <c r="IS123" s="77"/>
      <c r="IT123" s="77"/>
      <c r="IU123" s="77"/>
      <c r="IV123" s="77"/>
      <c r="IW123" s="77"/>
      <c r="IX123" s="77"/>
      <c r="IY123" s="77"/>
      <c r="IZ123" s="77"/>
      <c r="JA123" s="77"/>
      <c r="JB123" s="77"/>
      <c r="JC123" s="77"/>
      <c r="JD123" s="77"/>
      <c r="JE123" s="77"/>
      <c r="JF123" s="77"/>
      <c r="JG123" s="77"/>
      <c r="JH123" s="77"/>
      <c r="JI123" s="77"/>
      <c r="JJ123" s="77"/>
      <c r="JK123" s="77"/>
      <c r="JL123" s="77"/>
      <c r="JM123" s="77"/>
      <c r="JN123" s="77"/>
      <c r="JO123" s="77"/>
      <c r="JP123" s="77"/>
      <c r="JQ123" s="77"/>
      <c r="JR123" s="77"/>
      <c r="JS123" s="77"/>
      <c r="JT123" s="77"/>
      <c r="JU123" s="77"/>
      <c r="JV123" s="77"/>
      <c r="JW123" s="77"/>
      <c r="JX123" s="77"/>
      <c r="JY123" s="77"/>
      <c r="JZ123" s="77"/>
      <c r="KA123" s="77"/>
      <c r="KB123" s="77"/>
      <c r="KC123" s="77"/>
      <c r="KD123" s="77"/>
      <c r="KE123" s="77"/>
      <c r="KF123" s="77"/>
      <c r="KG123" s="77"/>
      <c r="KH123" s="77"/>
      <c r="KI123" s="77"/>
      <c r="KJ123" s="77"/>
      <c r="KK123" s="77"/>
      <c r="KL123" s="77"/>
      <c r="KM123" s="77"/>
      <c r="KN123" s="77"/>
      <c r="KO123" s="77"/>
      <c r="KP123" s="77"/>
      <c r="KQ123" s="77"/>
      <c r="KR123" s="77"/>
      <c r="KS123" s="77"/>
      <c r="KT123" s="77"/>
      <c r="KU123" s="77"/>
      <c r="KV123" s="77"/>
      <c r="KW123" s="77"/>
      <c r="KX123" s="77"/>
      <c r="KY123" s="77"/>
      <c r="KZ123" s="77"/>
      <c r="LA123" s="77"/>
      <c r="LB123" s="77"/>
      <c r="LC123" s="77"/>
      <c r="LD123" s="77"/>
      <c r="LE123" s="77"/>
      <c r="LF123" s="77"/>
      <c r="LG123" s="77"/>
      <c r="LH123" s="77"/>
      <c r="LI123" s="77"/>
      <c r="LJ123" s="77"/>
      <c r="LK123" s="77"/>
      <c r="LL123" s="77"/>
      <c r="LM123" s="77"/>
      <c r="LN123" s="77"/>
      <c r="LO123" s="77"/>
      <c r="LP123" s="77"/>
      <c r="LQ123" s="77"/>
      <c r="LR123" s="77"/>
      <c r="LS123" s="77"/>
      <c r="LT123" s="77"/>
      <c r="LU123" s="77"/>
      <c r="LV123" s="77"/>
      <c r="LW123" s="77"/>
      <c r="LX123" s="77"/>
      <c r="LY123" s="77"/>
      <c r="LZ123" s="77"/>
      <c r="MA123" s="77"/>
      <c r="MB123" s="77"/>
      <c r="MC123" s="77"/>
      <c r="MD123" s="77"/>
      <c r="ME123" s="77"/>
      <c r="MF123" s="77"/>
      <c r="MG123" s="77"/>
      <c r="MH123" s="77"/>
      <c r="MI123" s="77"/>
      <c r="MJ123" s="77"/>
      <c r="MK123" s="77"/>
      <c r="ML123" s="77"/>
      <c r="MM123" s="77"/>
      <c r="MN123" s="77"/>
      <c r="MO123" s="77"/>
      <c r="MP123" s="77"/>
      <c r="MQ123" s="77"/>
      <c r="MR123" s="77"/>
      <c r="MS123" s="77"/>
      <c r="MT123" s="77"/>
      <c r="MU123" s="77"/>
      <c r="MV123" s="77"/>
      <c r="MW123" s="77"/>
      <c r="MX123" s="77"/>
      <c r="MY123" s="77"/>
      <c r="MZ123" s="77"/>
      <c r="NA123" s="77"/>
      <c r="NB123" s="77"/>
      <c r="NC123" s="77"/>
      <c r="ND123" s="77"/>
      <c r="NE123" s="77"/>
      <c r="NF123" s="77"/>
      <c r="NG123" s="77"/>
      <c r="NH123" s="77"/>
      <c r="NI123" s="77"/>
      <c r="NJ123" s="77"/>
      <c r="NK123" s="77"/>
      <c r="NL123" s="77"/>
      <c r="NM123" s="77"/>
      <c r="NN123" s="77"/>
      <c r="NO123" s="77"/>
      <c r="NP123" s="77"/>
      <c r="NQ123" s="77"/>
      <c r="NR123" s="77"/>
    </row>
    <row r="124" spans="1:382">
      <c r="A124" s="32">
        <f>IF(ラインリスト!A116="","",ラインリスト!A116)</f>
        <v>114</v>
      </c>
      <c r="B124" s="32" t="str">
        <f>IF(ラインリスト!B116="","",ラインリスト!B116)</f>
        <v>テスト114</v>
      </c>
      <c r="C124" s="32">
        <f>IF(ラインリスト!C116="","",ラインリスト!C116)</f>
        <v>92</v>
      </c>
      <c r="D124" s="32" t="str">
        <f>IF(ラインリスト!E116="","",ラインリスト!E116)</f>
        <v>男</v>
      </c>
      <c r="E124" s="32" t="str">
        <f>IF(ラインリスト!F116="","",ラインリスト!F116)</f>
        <v/>
      </c>
      <c r="F124" s="29" t="str">
        <f>IF(ラインリスト!G116="","",ラインリスト!G116)</f>
        <v>患者</v>
      </c>
      <c r="G124" s="32" t="str">
        <f>IF(ラインリスト!H116="","",ラインリスト!H116)</f>
        <v>X病院</v>
      </c>
      <c r="H124" s="33" t="str">
        <f>IF(ラインリスト!I116="","",ラインリスト!I116)</f>
        <v/>
      </c>
      <c r="I124" s="33" t="str">
        <f>IF(ラインリスト!J116="","",ラインリスト!J116)</f>
        <v>無症状</v>
      </c>
      <c r="J124" s="33">
        <f>IF(ラインリスト!K116="","",ラインリスト!K116)</f>
        <v>44192</v>
      </c>
      <c r="K124" s="31">
        <f>IF(ラインリスト!L116="",J124,ラインリスト!L116)</f>
        <v>44192</v>
      </c>
      <c r="L124" s="76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  <c r="DC124" s="77"/>
      <c r="DD124" s="77"/>
      <c r="DE124" s="77"/>
      <c r="DF124" s="77"/>
      <c r="DG124" s="77"/>
      <c r="DH124" s="77"/>
      <c r="DI124" s="77"/>
      <c r="DJ124" s="77"/>
      <c r="DK124" s="77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  <c r="FI124" s="77"/>
      <c r="FJ124" s="77"/>
      <c r="FK124" s="77"/>
      <c r="FL124" s="77"/>
      <c r="FM124" s="77"/>
      <c r="FN124" s="77"/>
      <c r="FO124" s="77"/>
      <c r="FP124" s="77"/>
      <c r="FQ124" s="77"/>
      <c r="FR124" s="77"/>
      <c r="FS124" s="77"/>
      <c r="FT124" s="77"/>
      <c r="FU124" s="77"/>
      <c r="FV124" s="77"/>
      <c r="FW124" s="77"/>
      <c r="FX124" s="77"/>
      <c r="FY124" s="77"/>
      <c r="FZ124" s="77"/>
      <c r="GA124" s="77"/>
      <c r="GB124" s="77"/>
      <c r="GC124" s="77"/>
      <c r="GD124" s="77"/>
      <c r="GE124" s="77"/>
      <c r="GF124" s="77"/>
      <c r="GG124" s="77"/>
      <c r="GH124" s="77"/>
      <c r="GI124" s="77"/>
      <c r="GJ124" s="77"/>
      <c r="GK124" s="77"/>
      <c r="GL124" s="77"/>
      <c r="GM124" s="77"/>
      <c r="GN124" s="77"/>
      <c r="GO124" s="77"/>
      <c r="GP124" s="77"/>
      <c r="GQ124" s="77"/>
      <c r="GR124" s="77"/>
      <c r="GS124" s="77"/>
      <c r="GT124" s="77"/>
      <c r="GU124" s="77"/>
      <c r="GV124" s="77"/>
      <c r="GW124" s="77"/>
      <c r="GX124" s="77"/>
      <c r="GY124" s="77"/>
      <c r="GZ124" s="77"/>
      <c r="HA124" s="77"/>
      <c r="HB124" s="77"/>
      <c r="HC124" s="77"/>
      <c r="HD124" s="77"/>
      <c r="HE124" s="77"/>
      <c r="HF124" s="77"/>
      <c r="HG124" s="77"/>
      <c r="HH124" s="77"/>
      <c r="HI124" s="77"/>
      <c r="HJ124" s="77"/>
      <c r="HK124" s="77"/>
      <c r="HL124" s="77"/>
      <c r="HM124" s="77"/>
      <c r="HN124" s="77"/>
      <c r="HO124" s="77"/>
      <c r="HP124" s="77"/>
      <c r="HQ124" s="77"/>
      <c r="HR124" s="77"/>
      <c r="HS124" s="77"/>
      <c r="HT124" s="77"/>
      <c r="HU124" s="77"/>
      <c r="HV124" s="77"/>
      <c r="HW124" s="77"/>
      <c r="HX124" s="77"/>
      <c r="HY124" s="77"/>
      <c r="HZ124" s="77"/>
      <c r="IA124" s="77"/>
      <c r="IB124" s="77"/>
      <c r="IC124" s="77"/>
      <c r="ID124" s="77"/>
      <c r="IE124" s="77"/>
      <c r="IF124" s="77"/>
      <c r="IG124" s="77"/>
      <c r="IH124" s="77"/>
      <c r="II124" s="77"/>
      <c r="IJ124" s="77"/>
      <c r="IK124" s="77"/>
      <c r="IL124" s="77"/>
      <c r="IM124" s="77"/>
      <c r="IN124" s="77"/>
      <c r="IO124" s="77"/>
      <c r="IP124" s="77"/>
      <c r="IQ124" s="77"/>
      <c r="IR124" s="77"/>
      <c r="IS124" s="77"/>
      <c r="IT124" s="77"/>
      <c r="IU124" s="77"/>
      <c r="IV124" s="77"/>
      <c r="IW124" s="77"/>
      <c r="IX124" s="77"/>
      <c r="IY124" s="77"/>
      <c r="IZ124" s="77"/>
      <c r="JA124" s="77"/>
      <c r="JB124" s="77"/>
      <c r="JC124" s="77"/>
      <c r="JD124" s="77"/>
      <c r="JE124" s="77"/>
      <c r="JF124" s="77"/>
      <c r="JG124" s="77"/>
      <c r="JH124" s="77"/>
      <c r="JI124" s="77"/>
      <c r="JJ124" s="77"/>
      <c r="JK124" s="77"/>
      <c r="JL124" s="77"/>
      <c r="JM124" s="77"/>
      <c r="JN124" s="77"/>
      <c r="JO124" s="77"/>
      <c r="JP124" s="77"/>
      <c r="JQ124" s="77"/>
      <c r="JR124" s="77"/>
      <c r="JS124" s="77"/>
      <c r="JT124" s="77"/>
      <c r="JU124" s="77"/>
      <c r="JV124" s="77"/>
      <c r="JW124" s="77"/>
      <c r="JX124" s="77"/>
      <c r="JY124" s="77"/>
      <c r="JZ124" s="77"/>
      <c r="KA124" s="77"/>
      <c r="KB124" s="77"/>
      <c r="KC124" s="77"/>
      <c r="KD124" s="77"/>
      <c r="KE124" s="77"/>
      <c r="KF124" s="77"/>
      <c r="KG124" s="77"/>
      <c r="KH124" s="77"/>
      <c r="KI124" s="77"/>
      <c r="KJ124" s="77"/>
      <c r="KK124" s="77"/>
      <c r="KL124" s="77"/>
      <c r="KM124" s="77"/>
      <c r="KN124" s="77"/>
      <c r="KO124" s="77"/>
      <c r="KP124" s="77"/>
      <c r="KQ124" s="77"/>
      <c r="KR124" s="77"/>
      <c r="KS124" s="77"/>
      <c r="KT124" s="77"/>
      <c r="KU124" s="77"/>
      <c r="KV124" s="77"/>
      <c r="KW124" s="77"/>
      <c r="KX124" s="77"/>
      <c r="KY124" s="77"/>
      <c r="KZ124" s="77"/>
      <c r="LA124" s="77"/>
      <c r="LB124" s="77"/>
      <c r="LC124" s="77"/>
      <c r="LD124" s="77"/>
      <c r="LE124" s="77"/>
      <c r="LF124" s="77"/>
      <c r="LG124" s="77"/>
      <c r="LH124" s="77"/>
      <c r="LI124" s="77"/>
      <c r="LJ124" s="77"/>
      <c r="LK124" s="77"/>
      <c r="LL124" s="77"/>
      <c r="LM124" s="77"/>
      <c r="LN124" s="77"/>
      <c r="LO124" s="77"/>
      <c r="LP124" s="77"/>
      <c r="LQ124" s="77"/>
      <c r="LR124" s="77"/>
      <c r="LS124" s="77"/>
      <c r="LT124" s="77"/>
      <c r="LU124" s="77"/>
      <c r="LV124" s="77"/>
      <c r="LW124" s="77"/>
      <c r="LX124" s="77"/>
      <c r="LY124" s="77"/>
      <c r="LZ124" s="77"/>
      <c r="MA124" s="77"/>
      <c r="MB124" s="77"/>
      <c r="MC124" s="77"/>
      <c r="MD124" s="77"/>
      <c r="ME124" s="77"/>
      <c r="MF124" s="77"/>
      <c r="MG124" s="77"/>
      <c r="MH124" s="77"/>
      <c r="MI124" s="77"/>
      <c r="MJ124" s="77"/>
      <c r="MK124" s="77"/>
      <c r="ML124" s="77"/>
      <c r="MM124" s="77"/>
      <c r="MN124" s="77"/>
      <c r="MO124" s="77"/>
      <c r="MP124" s="77"/>
      <c r="MQ124" s="77"/>
      <c r="MR124" s="77"/>
      <c r="MS124" s="77"/>
      <c r="MT124" s="77"/>
      <c r="MU124" s="77"/>
      <c r="MV124" s="77"/>
      <c r="MW124" s="77"/>
      <c r="MX124" s="77"/>
      <c r="MY124" s="77"/>
      <c r="MZ124" s="77"/>
      <c r="NA124" s="77"/>
      <c r="NB124" s="77"/>
      <c r="NC124" s="77"/>
      <c r="ND124" s="77"/>
      <c r="NE124" s="77"/>
      <c r="NF124" s="77"/>
      <c r="NG124" s="77"/>
      <c r="NH124" s="77"/>
      <c r="NI124" s="77"/>
      <c r="NJ124" s="77"/>
      <c r="NK124" s="77"/>
      <c r="NL124" s="77"/>
      <c r="NM124" s="77"/>
      <c r="NN124" s="77"/>
      <c r="NO124" s="77"/>
      <c r="NP124" s="77"/>
      <c r="NQ124" s="77"/>
      <c r="NR124" s="77"/>
    </row>
    <row r="125" spans="1:382">
      <c r="A125" s="32">
        <f>IF(ラインリスト!A117="","",ラインリスト!A117)</f>
        <v>115</v>
      </c>
      <c r="B125" s="32" t="str">
        <f>IF(ラインリスト!B117="","",ラインリスト!B117)</f>
        <v>テスト115</v>
      </c>
      <c r="C125" s="32">
        <f>IF(ラインリスト!C117="","",ラインリスト!C117)</f>
        <v>86</v>
      </c>
      <c r="D125" s="32" t="str">
        <f>IF(ラインリスト!E117="","",ラインリスト!E117)</f>
        <v>男</v>
      </c>
      <c r="E125" s="32" t="str">
        <f>IF(ラインリスト!F117="","",ラインリスト!F117)</f>
        <v/>
      </c>
      <c r="F125" s="29" t="str">
        <f>IF(ラインリスト!G117="","",ラインリスト!G117)</f>
        <v>患者</v>
      </c>
      <c r="G125" s="32" t="str">
        <f>IF(ラインリスト!H117="","",ラインリスト!H117)</f>
        <v>X病院</v>
      </c>
      <c r="H125" s="33" t="str">
        <f>IF(ラインリスト!I117="","",ラインリスト!I117)</f>
        <v/>
      </c>
      <c r="I125" s="33">
        <f>IF(ラインリスト!J117="","",ラインリスト!J117)</f>
        <v>44185</v>
      </c>
      <c r="J125" s="33">
        <f>IF(ラインリスト!K117="","",ラインリスト!K117)</f>
        <v>44192</v>
      </c>
      <c r="K125" s="31">
        <f>IF(ラインリスト!L117="",J125,ラインリスト!L117)</f>
        <v>44192</v>
      </c>
      <c r="L125" s="76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  <c r="DC125" s="77"/>
      <c r="DD125" s="77"/>
      <c r="DE125" s="77"/>
      <c r="DF125" s="77"/>
      <c r="DG125" s="77"/>
      <c r="DH125" s="77"/>
      <c r="DI125" s="77"/>
      <c r="DJ125" s="77"/>
      <c r="DK125" s="77"/>
      <c r="DL125" s="77"/>
      <c r="DM125" s="77"/>
      <c r="DN125" s="77"/>
      <c r="DO125" s="77"/>
      <c r="DP125" s="77"/>
      <c r="DQ125" s="77"/>
      <c r="DR125" s="77"/>
      <c r="DS125" s="77"/>
      <c r="DT125" s="77"/>
      <c r="DU125" s="77"/>
      <c r="DV125" s="77"/>
      <c r="DW125" s="77"/>
      <c r="DX125" s="77"/>
      <c r="DY125" s="77"/>
      <c r="DZ125" s="77"/>
      <c r="EA125" s="77"/>
      <c r="EB125" s="77"/>
      <c r="EC125" s="77"/>
      <c r="ED125" s="77"/>
      <c r="EE125" s="77"/>
      <c r="EF125" s="77"/>
      <c r="EG125" s="77"/>
      <c r="EH125" s="77"/>
      <c r="EI125" s="77"/>
      <c r="EJ125" s="77"/>
      <c r="EK125" s="77"/>
      <c r="EL125" s="77"/>
      <c r="EM125" s="77"/>
      <c r="EN125" s="77"/>
      <c r="EO125" s="77"/>
      <c r="EP125" s="77"/>
      <c r="EQ125" s="77"/>
      <c r="ER125" s="77"/>
      <c r="ES125" s="77"/>
      <c r="ET125" s="77"/>
      <c r="EU125" s="77"/>
      <c r="EV125" s="77"/>
      <c r="EW125" s="77"/>
      <c r="EX125" s="77"/>
      <c r="EY125" s="77"/>
      <c r="EZ125" s="77"/>
      <c r="FA125" s="77"/>
      <c r="FB125" s="77"/>
      <c r="FC125" s="77"/>
      <c r="FD125" s="77"/>
      <c r="FE125" s="77"/>
      <c r="FF125" s="77"/>
      <c r="FG125" s="77"/>
      <c r="FH125" s="77"/>
      <c r="FI125" s="77"/>
      <c r="FJ125" s="77"/>
      <c r="FK125" s="77"/>
      <c r="FL125" s="77"/>
      <c r="FM125" s="77"/>
      <c r="FN125" s="77"/>
      <c r="FO125" s="77"/>
      <c r="FP125" s="77"/>
      <c r="FQ125" s="77"/>
      <c r="FR125" s="77"/>
      <c r="FS125" s="77"/>
      <c r="FT125" s="77"/>
      <c r="FU125" s="77"/>
      <c r="FV125" s="77"/>
      <c r="FW125" s="77"/>
      <c r="FX125" s="77"/>
      <c r="FY125" s="77"/>
      <c r="FZ125" s="77"/>
      <c r="GA125" s="77"/>
      <c r="GB125" s="77"/>
      <c r="GC125" s="77"/>
      <c r="GD125" s="77"/>
      <c r="GE125" s="77"/>
      <c r="GF125" s="77"/>
      <c r="GG125" s="77"/>
      <c r="GH125" s="77"/>
      <c r="GI125" s="77"/>
      <c r="GJ125" s="77"/>
      <c r="GK125" s="77"/>
      <c r="GL125" s="77"/>
      <c r="GM125" s="77"/>
      <c r="GN125" s="77"/>
      <c r="GO125" s="77"/>
      <c r="GP125" s="77"/>
      <c r="GQ125" s="77"/>
      <c r="GR125" s="77"/>
      <c r="GS125" s="77"/>
      <c r="GT125" s="77"/>
      <c r="GU125" s="77"/>
      <c r="GV125" s="77"/>
      <c r="GW125" s="77"/>
      <c r="GX125" s="77"/>
      <c r="GY125" s="77"/>
      <c r="GZ125" s="77"/>
      <c r="HA125" s="77"/>
      <c r="HB125" s="77"/>
      <c r="HC125" s="77"/>
      <c r="HD125" s="77"/>
      <c r="HE125" s="77"/>
      <c r="HF125" s="77"/>
      <c r="HG125" s="77"/>
      <c r="HH125" s="77"/>
      <c r="HI125" s="77"/>
      <c r="HJ125" s="77"/>
      <c r="HK125" s="77"/>
      <c r="HL125" s="77"/>
      <c r="HM125" s="77"/>
      <c r="HN125" s="77"/>
      <c r="HO125" s="77"/>
      <c r="HP125" s="77"/>
      <c r="HQ125" s="77"/>
      <c r="HR125" s="77"/>
      <c r="HS125" s="77"/>
      <c r="HT125" s="77"/>
      <c r="HU125" s="77"/>
      <c r="HV125" s="77"/>
      <c r="HW125" s="77"/>
      <c r="HX125" s="77"/>
      <c r="HY125" s="77"/>
      <c r="HZ125" s="77"/>
      <c r="IA125" s="77"/>
      <c r="IB125" s="77"/>
      <c r="IC125" s="77"/>
      <c r="ID125" s="77"/>
      <c r="IE125" s="77"/>
      <c r="IF125" s="77"/>
      <c r="IG125" s="77"/>
      <c r="IH125" s="77"/>
      <c r="II125" s="77"/>
      <c r="IJ125" s="77"/>
      <c r="IK125" s="77"/>
      <c r="IL125" s="77"/>
      <c r="IM125" s="77"/>
      <c r="IN125" s="77"/>
      <c r="IO125" s="77"/>
      <c r="IP125" s="77"/>
      <c r="IQ125" s="77"/>
      <c r="IR125" s="77"/>
      <c r="IS125" s="77"/>
      <c r="IT125" s="77"/>
      <c r="IU125" s="77"/>
      <c r="IV125" s="77"/>
      <c r="IW125" s="77"/>
      <c r="IX125" s="77"/>
      <c r="IY125" s="77"/>
      <c r="IZ125" s="77"/>
      <c r="JA125" s="77"/>
      <c r="JB125" s="77"/>
      <c r="JC125" s="77"/>
      <c r="JD125" s="77"/>
      <c r="JE125" s="77"/>
      <c r="JF125" s="77"/>
      <c r="JG125" s="77"/>
      <c r="JH125" s="77"/>
      <c r="JI125" s="77"/>
      <c r="JJ125" s="77"/>
      <c r="JK125" s="77"/>
      <c r="JL125" s="77"/>
      <c r="JM125" s="77"/>
      <c r="JN125" s="77"/>
      <c r="JO125" s="77"/>
      <c r="JP125" s="77"/>
      <c r="JQ125" s="77"/>
      <c r="JR125" s="77"/>
      <c r="JS125" s="77"/>
      <c r="JT125" s="77"/>
      <c r="JU125" s="77"/>
      <c r="JV125" s="77"/>
      <c r="JW125" s="77"/>
      <c r="JX125" s="77"/>
      <c r="JY125" s="77"/>
      <c r="JZ125" s="77"/>
      <c r="KA125" s="77"/>
      <c r="KB125" s="77"/>
      <c r="KC125" s="77"/>
      <c r="KD125" s="77"/>
      <c r="KE125" s="77"/>
      <c r="KF125" s="77"/>
      <c r="KG125" s="77"/>
      <c r="KH125" s="77"/>
      <c r="KI125" s="77"/>
      <c r="KJ125" s="77"/>
      <c r="KK125" s="77"/>
      <c r="KL125" s="77"/>
      <c r="KM125" s="77"/>
      <c r="KN125" s="77"/>
      <c r="KO125" s="77"/>
      <c r="KP125" s="77"/>
      <c r="KQ125" s="77"/>
      <c r="KR125" s="77"/>
      <c r="KS125" s="77"/>
      <c r="KT125" s="77"/>
      <c r="KU125" s="77"/>
      <c r="KV125" s="77"/>
      <c r="KW125" s="77"/>
      <c r="KX125" s="77"/>
      <c r="KY125" s="77"/>
      <c r="KZ125" s="77"/>
      <c r="LA125" s="77"/>
      <c r="LB125" s="77"/>
      <c r="LC125" s="77"/>
      <c r="LD125" s="77"/>
      <c r="LE125" s="77"/>
      <c r="LF125" s="77"/>
      <c r="LG125" s="77"/>
      <c r="LH125" s="77"/>
      <c r="LI125" s="77"/>
      <c r="LJ125" s="77"/>
      <c r="LK125" s="77"/>
      <c r="LL125" s="77"/>
      <c r="LM125" s="77"/>
      <c r="LN125" s="77"/>
      <c r="LO125" s="77"/>
      <c r="LP125" s="77"/>
      <c r="LQ125" s="77"/>
      <c r="LR125" s="77"/>
      <c r="LS125" s="77"/>
      <c r="LT125" s="77"/>
      <c r="LU125" s="77"/>
      <c r="LV125" s="77"/>
      <c r="LW125" s="77"/>
      <c r="LX125" s="77"/>
      <c r="LY125" s="77"/>
      <c r="LZ125" s="77"/>
      <c r="MA125" s="77"/>
      <c r="MB125" s="77"/>
      <c r="MC125" s="77"/>
      <c r="MD125" s="77"/>
      <c r="ME125" s="77"/>
      <c r="MF125" s="77"/>
      <c r="MG125" s="77"/>
      <c r="MH125" s="77"/>
      <c r="MI125" s="77"/>
      <c r="MJ125" s="77"/>
      <c r="MK125" s="77"/>
      <c r="ML125" s="77"/>
      <c r="MM125" s="77"/>
      <c r="MN125" s="77"/>
      <c r="MO125" s="77"/>
      <c r="MP125" s="77"/>
      <c r="MQ125" s="77"/>
      <c r="MR125" s="77"/>
      <c r="MS125" s="77"/>
      <c r="MT125" s="77"/>
      <c r="MU125" s="77"/>
      <c r="MV125" s="77"/>
      <c r="MW125" s="77"/>
      <c r="MX125" s="77"/>
      <c r="MY125" s="77"/>
      <c r="MZ125" s="77"/>
      <c r="NA125" s="77"/>
      <c r="NB125" s="77"/>
      <c r="NC125" s="77"/>
      <c r="ND125" s="77"/>
      <c r="NE125" s="77"/>
      <c r="NF125" s="77"/>
      <c r="NG125" s="77"/>
      <c r="NH125" s="77"/>
      <c r="NI125" s="77"/>
      <c r="NJ125" s="77"/>
      <c r="NK125" s="77"/>
      <c r="NL125" s="77"/>
      <c r="NM125" s="77"/>
      <c r="NN125" s="77"/>
      <c r="NO125" s="77"/>
      <c r="NP125" s="77"/>
      <c r="NQ125" s="77"/>
      <c r="NR125" s="77"/>
    </row>
    <row r="126" spans="1:382">
      <c r="A126" s="32">
        <f>IF(ラインリスト!A118="","",ラインリスト!A118)</f>
        <v>116</v>
      </c>
      <c r="B126" s="32" t="str">
        <f>IF(ラインリスト!B118="","",ラインリスト!B118)</f>
        <v>テスト116</v>
      </c>
      <c r="C126" s="32">
        <f>IF(ラインリスト!C118="","",ラインリスト!C118)</f>
        <v>84</v>
      </c>
      <c r="D126" s="32" t="str">
        <f>IF(ラインリスト!E118="","",ラインリスト!E118)</f>
        <v>男</v>
      </c>
      <c r="E126" s="32" t="str">
        <f>IF(ラインリスト!F118="","",ラインリスト!F118)</f>
        <v/>
      </c>
      <c r="F126" s="29" t="str">
        <f>IF(ラインリスト!G118="","",ラインリスト!G118)</f>
        <v>患者</v>
      </c>
      <c r="G126" s="32" t="str">
        <f>IF(ラインリスト!H118="","",ラインリスト!H118)</f>
        <v>X病院</v>
      </c>
      <c r="H126" s="33" t="str">
        <f>IF(ラインリスト!I118="","",ラインリスト!I118)</f>
        <v/>
      </c>
      <c r="I126" s="33">
        <f>IF(ラインリスト!J118="","",ラインリスト!J118)</f>
        <v>44192</v>
      </c>
      <c r="J126" s="33">
        <f>IF(ラインリスト!K118="","",ラインリスト!K118)</f>
        <v>44192</v>
      </c>
      <c r="K126" s="31">
        <f>IF(ラインリスト!L118="",J126,ラインリスト!L118)</f>
        <v>44192</v>
      </c>
      <c r="L126" s="76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7"/>
      <c r="DF126" s="77"/>
      <c r="DG126" s="77"/>
      <c r="DH126" s="77"/>
      <c r="DI126" s="77"/>
      <c r="DJ126" s="77"/>
      <c r="DK126" s="77"/>
      <c r="DL126" s="77"/>
      <c r="DM126" s="77"/>
      <c r="DN126" s="77"/>
      <c r="DO126" s="77"/>
      <c r="DP126" s="77"/>
      <c r="DQ126" s="77"/>
      <c r="DR126" s="77"/>
      <c r="DS126" s="77"/>
      <c r="DT126" s="77"/>
      <c r="DU126" s="77"/>
      <c r="DV126" s="77"/>
      <c r="DW126" s="77"/>
      <c r="DX126" s="77"/>
      <c r="DY126" s="77"/>
      <c r="DZ126" s="77"/>
      <c r="EA126" s="77"/>
      <c r="EB126" s="77"/>
      <c r="EC126" s="77"/>
      <c r="ED126" s="77"/>
      <c r="EE126" s="77"/>
      <c r="EF126" s="77"/>
      <c r="EG126" s="77"/>
      <c r="EH126" s="77"/>
      <c r="EI126" s="77"/>
      <c r="EJ126" s="77"/>
      <c r="EK126" s="77"/>
      <c r="EL126" s="77"/>
      <c r="EM126" s="77"/>
      <c r="EN126" s="77"/>
      <c r="EO126" s="77"/>
      <c r="EP126" s="77"/>
      <c r="EQ126" s="77"/>
      <c r="ER126" s="77"/>
      <c r="ES126" s="77"/>
      <c r="ET126" s="77"/>
      <c r="EU126" s="77"/>
      <c r="EV126" s="77"/>
      <c r="EW126" s="77"/>
      <c r="EX126" s="77"/>
      <c r="EY126" s="77"/>
      <c r="EZ126" s="77"/>
      <c r="FA126" s="77"/>
      <c r="FB126" s="77"/>
      <c r="FC126" s="77"/>
      <c r="FD126" s="77"/>
      <c r="FE126" s="77"/>
      <c r="FF126" s="77"/>
      <c r="FG126" s="77"/>
      <c r="FH126" s="77"/>
      <c r="FI126" s="77"/>
      <c r="FJ126" s="77"/>
      <c r="FK126" s="77"/>
      <c r="FL126" s="77"/>
      <c r="FM126" s="77"/>
      <c r="FN126" s="77"/>
      <c r="FO126" s="77"/>
      <c r="FP126" s="77"/>
      <c r="FQ126" s="77"/>
      <c r="FR126" s="77"/>
      <c r="FS126" s="77"/>
      <c r="FT126" s="77"/>
      <c r="FU126" s="77"/>
      <c r="FV126" s="77"/>
      <c r="FW126" s="77"/>
      <c r="FX126" s="77"/>
      <c r="FY126" s="77"/>
      <c r="FZ126" s="77"/>
      <c r="GA126" s="77"/>
      <c r="GB126" s="77"/>
      <c r="GC126" s="77"/>
      <c r="GD126" s="77"/>
      <c r="GE126" s="77"/>
      <c r="GF126" s="77"/>
      <c r="GG126" s="77"/>
      <c r="GH126" s="77"/>
      <c r="GI126" s="77"/>
      <c r="GJ126" s="77"/>
      <c r="GK126" s="77"/>
      <c r="GL126" s="77"/>
      <c r="GM126" s="77"/>
      <c r="GN126" s="77"/>
      <c r="GO126" s="77"/>
      <c r="GP126" s="77"/>
      <c r="GQ126" s="77"/>
      <c r="GR126" s="77"/>
      <c r="GS126" s="77"/>
      <c r="GT126" s="77"/>
      <c r="GU126" s="77"/>
      <c r="GV126" s="77"/>
      <c r="GW126" s="77"/>
      <c r="GX126" s="77"/>
      <c r="GY126" s="77"/>
      <c r="GZ126" s="77"/>
      <c r="HA126" s="77"/>
      <c r="HB126" s="77"/>
      <c r="HC126" s="77"/>
      <c r="HD126" s="77"/>
      <c r="HE126" s="77"/>
      <c r="HF126" s="77"/>
      <c r="HG126" s="77"/>
      <c r="HH126" s="77"/>
      <c r="HI126" s="77"/>
      <c r="HJ126" s="77"/>
      <c r="HK126" s="77"/>
      <c r="HL126" s="77"/>
      <c r="HM126" s="77"/>
      <c r="HN126" s="77"/>
      <c r="HO126" s="77"/>
      <c r="HP126" s="77"/>
      <c r="HQ126" s="77"/>
      <c r="HR126" s="77"/>
      <c r="HS126" s="77"/>
      <c r="HT126" s="77"/>
      <c r="HU126" s="77"/>
      <c r="HV126" s="77"/>
      <c r="HW126" s="77"/>
      <c r="HX126" s="77"/>
      <c r="HY126" s="77"/>
      <c r="HZ126" s="77"/>
      <c r="IA126" s="77"/>
      <c r="IB126" s="77"/>
      <c r="IC126" s="77"/>
      <c r="ID126" s="77"/>
      <c r="IE126" s="77"/>
      <c r="IF126" s="77"/>
      <c r="IG126" s="77"/>
      <c r="IH126" s="77"/>
      <c r="II126" s="77"/>
      <c r="IJ126" s="77"/>
      <c r="IK126" s="77"/>
      <c r="IL126" s="77"/>
      <c r="IM126" s="77"/>
      <c r="IN126" s="77"/>
      <c r="IO126" s="77"/>
      <c r="IP126" s="77"/>
      <c r="IQ126" s="77"/>
      <c r="IR126" s="77"/>
      <c r="IS126" s="77"/>
      <c r="IT126" s="77"/>
      <c r="IU126" s="77"/>
      <c r="IV126" s="77"/>
      <c r="IW126" s="77"/>
      <c r="IX126" s="77"/>
      <c r="IY126" s="77"/>
      <c r="IZ126" s="77"/>
      <c r="JA126" s="77"/>
      <c r="JB126" s="77"/>
      <c r="JC126" s="77"/>
      <c r="JD126" s="77"/>
      <c r="JE126" s="77"/>
      <c r="JF126" s="77"/>
      <c r="JG126" s="77"/>
      <c r="JH126" s="77"/>
      <c r="JI126" s="77"/>
      <c r="JJ126" s="77"/>
      <c r="JK126" s="77"/>
      <c r="JL126" s="77"/>
      <c r="JM126" s="77"/>
      <c r="JN126" s="77"/>
      <c r="JO126" s="77"/>
      <c r="JP126" s="77"/>
      <c r="JQ126" s="77"/>
      <c r="JR126" s="77"/>
      <c r="JS126" s="77"/>
      <c r="JT126" s="77"/>
      <c r="JU126" s="77"/>
      <c r="JV126" s="77"/>
      <c r="JW126" s="77"/>
      <c r="JX126" s="77"/>
      <c r="JY126" s="77"/>
      <c r="JZ126" s="77"/>
      <c r="KA126" s="77"/>
      <c r="KB126" s="77"/>
      <c r="KC126" s="77"/>
      <c r="KD126" s="77"/>
      <c r="KE126" s="77"/>
      <c r="KF126" s="77"/>
      <c r="KG126" s="77"/>
      <c r="KH126" s="77"/>
      <c r="KI126" s="77"/>
      <c r="KJ126" s="77"/>
      <c r="KK126" s="77"/>
      <c r="KL126" s="77"/>
      <c r="KM126" s="77"/>
      <c r="KN126" s="77"/>
      <c r="KO126" s="77"/>
      <c r="KP126" s="77"/>
      <c r="KQ126" s="77"/>
      <c r="KR126" s="77"/>
      <c r="KS126" s="77"/>
      <c r="KT126" s="77"/>
      <c r="KU126" s="77"/>
      <c r="KV126" s="77"/>
      <c r="KW126" s="77"/>
      <c r="KX126" s="77"/>
      <c r="KY126" s="77"/>
      <c r="KZ126" s="77"/>
      <c r="LA126" s="77"/>
      <c r="LB126" s="77"/>
      <c r="LC126" s="77"/>
      <c r="LD126" s="77"/>
      <c r="LE126" s="77"/>
      <c r="LF126" s="77"/>
      <c r="LG126" s="77"/>
      <c r="LH126" s="77"/>
      <c r="LI126" s="77"/>
      <c r="LJ126" s="77"/>
      <c r="LK126" s="77"/>
      <c r="LL126" s="77"/>
      <c r="LM126" s="77"/>
      <c r="LN126" s="77"/>
      <c r="LO126" s="77"/>
      <c r="LP126" s="77"/>
      <c r="LQ126" s="77"/>
      <c r="LR126" s="77"/>
      <c r="LS126" s="77"/>
      <c r="LT126" s="77"/>
      <c r="LU126" s="77"/>
      <c r="LV126" s="77"/>
      <c r="LW126" s="77"/>
      <c r="LX126" s="77"/>
      <c r="LY126" s="77"/>
      <c r="LZ126" s="77"/>
      <c r="MA126" s="77"/>
      <c r="MB126" s="77"/>
      <c r="MC126" s="77"/>
      <c r="MD126" s="77"/>
      <c r="ME126" s="77"/>
      <c r="MF126" s="77"/>
      <c r="MG126" s="77"/>
      <c r="MH126" s="77"/>
      <c r="MI126" s="77"/>
      <c r="MJ126" s="77"/>
      <c r="MK126" s="77"/>
      <c r="ML126" s="77"/>
      <c r="MM126" s="77"/>
      <c r="MN126" s="77"/>
      <c r="MO126" s="77"/>
      <c r="MP126" s="77"/>
      <c r="MQ126" s="77"/>
      <c r="MR126" s="77"/>
      <c r="MS126" s="77"/>
      <c r="MT126" s="77"/>
      <c r="MU126" s="77"/>
      <c r="MV126" s="77"/>
      <c r="MW126" s="77"/>
      <c r="MX126" s="77"/>
      <c r="MY126" s="77"/>
      <c r="MZ126" s="77"/>
      <c r="NA126" s="77"/>
      <c r="NB126" s="77"/>
      <c r="NC126" s="77"/>
      <c r="ND126" s="77"/>
      <c r="NE126" s="77"/>
      <c r="NF126" s="77"/>
      <c r="NG126" s="77"/>
      <c r="NH126" s="77"/>
      <c r="NI126" s="77"/>
      <c r="NJ126" s="77"/>
      <c r="NK126" s="77"/>
      <c r="NL126" s="77"/>
      <c r="NM126" s="77"/>
      <c r="NN126" s="77"/>
      <c r="NO126" s="77"/>
      <c r="NP126" s="77"/>
      <c r="NQ126" s="77"/>
      <c r="NR126" s="77"/>
    </row>
    <row r="127" spans="1:382">
      <c r="A127" s="32">
        <f>IF(ラインリスト!A119="","",ラインリスト!A119)</f>
        <v>117</v>
      </c>
      <c r="B127" s="32" t="str">
        <f>IF(ラインリスト!B119="","",ラインリスト!B119)</f>
        <v>テスト117</v>
      </c>
      <c r="C127" s="32">
        <f>IF(ラインリスト!C119="","",ラインリスト!C119)</f>
        <v>24</v>
      </c>
      <c r="D127" s="32" t="str">
        <f>IF(ラインリスト!E119="","",ラインリスト!E119)</f>
        <v>女</v>
      </c>
      <c r="E127" s="32" t="str">
        <f>IF(ラインリスト!F119="","",ラインリスト!F119)</f>
        <v>店員</v>
      </c>
      <c r="F127" s="29" t="str">
        <f>IF(ラインリスト!G119="","",ラインリスト!G119)</f>
        <v/>
      </c>
      <c r="G127" s="32" t="str">
        <f>IF(ラインリスト!H119="","",ラインリスト!H119)</f>
        <v>A量販店</v>
      </c>
      <c r="H127" s="33" t="str">
        <f>IF(ラインリスト!I119="","",ラインリスト!I119)</f>
        <v/>
      </c>
      <c r="I127" s="33">
        <f>IF(ラインリスト!J119="","",ラインリスト!J119)</f>
        <v>44191</v>
      </c>
      <c r="J127" s="33">
        <f>IF(ラインリスト!K119="","",ラインリスト!K119)</f>
        <v>44192</v>
      </c>
      <c r="K127" s="31">
        <f>IF(ラインリスト!L119="",J127,ラインリスト!L119)</f>
        <v>44192</v>
      </c>
      <c r="L127" s="76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  <c r="DC127" s="77"/>
      <c r="DD127" s="77"/>
      <c r="DE127" s="77"/>
      <c r="DF127" s="77"/>
      <c r="DG127" s="77"/>
      <c r="DH127" s="77"/>
      <c r="DI127" s="77"/>
      <c r="DJ127" s="77"/>
      <c r="DK127" s="77"/>
      <c r="DL127" s="77"/>
      <c r="DM127" s="77"/>
      <c r="DN127" s="77"/>
      <c r="DO127" s="77"/>
      <c r="DP127" s="77"/>
      <c r="DQ127" s="77"/>
      <c r="DR127" s="77"/>
      <c r="DS127" s="77"/>
      <c r="DT127" s="77"/>
      <c r="DU127" s="77"/>
      <c r="DV127" s="77"/>
      <c r="DW127" s="77"/>
      <c r="DX127" s="77"/>
      <c r="DY127" s="77"/>
      <c r="DZ127" s="77"/>
      <c r="EA127" s="77"/>
      <c r="EB127" s="77"/>
      <c r="EC127" s="77"/>
      <c r="ED127" s="77"/>
      <c r="EE127" s="77"/>
      <c r="EF127" s="77"/>
      <c r="EG127" s="77"/>
      <c r="EH127" s="77"/>
      <c r="EI127" s="77"/>
      <c r="EJ127" s="77"/>
      <c r="EK127" s="77"/>
      <c r="EL127" s="77"/>
      <c r="EM127" s="77"/>
      <c r="EN127" s="77"/>
      <c r="EO127" s="77"/>
      <c r="EP127" s="77"/>
      <c r="EQ127" s="77"/>
      <c r="ER127" s="77"/>
      <c r="ES127" s="77"/>
      <c r="ET127" s="77"/>
      <c r="EU127" s="77"/>
      <c r="EV127" s="77"/>
      <c r="EW127" s="77"/>
      <c r="EX127" s="77"/>
      <c r="EY127" s="77"/>
      <c r="EZ127" s="77"/>
      <c r="FA127" s="77"/>
      <c r="FB127" s="77"/>
      <c r="FC127" s="77"/>
      <c r="FD127" s="77"/>
      <c r="FE127" s="77"/>
      <c r="FF127" s="77"/>
      <c r="FG127" s="77"/>
      <c r="FH127" s="77"/>
      <c r="FI127" s="77"/>
      <c r="FJ127" s="77"/>
      <c r="FK127" s="77"/>
      <c r="FL127" s="77"/>
      <c r="FM127" s="77"/>
      <c r="FN127" s="77"/>
      <c r="FO127" s="77"/>
      <c r="FP127" s="77"/>
      <c r="FQ127" s="77"/>
      <c r="FR127" s="77"/>
      <c r="FS127" s="77"/>
      <c r="FT127" s="77"/>
      <c r="FU127" s="77"/>
      <c r="FV127" s="77"/>
      <c r="FW127" s="77"/>
      <c r="FX127" s="77"/>
      <c r="FY127" s="77"/>
      <c r="FZ127" s="77"/>
      <c r="GA127" s="77"/>
      <c r="GB127" s="77"/>
      <c r="GC127" s="77"/>
      <c r="GD127" s="77"/>
      <c r="GE127" s="77"/>
      <c r="GF127" s="77"/>
      <c r="GG127" s="77"/>
      <c r="GH127" s="77"/>
      <c r="GI127" s="77"/>
      <c r="GJ127" s="77"/>
      <c r="GK127" s="77"/>
      <c r="GL127" s="77"/>
      <c r="GM127" s="77"/>
      <c r="GN127" s="77"/>
      <c r="GO127" s="77"/>
      <c r="GP127" s="77"/>
      <c r="GQ127" s="77"/>
      <c r="GR127" s="77"/>
      <c r="GS127" s="77"/>
      <c r="GT127" s="77"/>
      <c r="GU127" s="77"/>
      <c r="GV127" s="77"/>
      <c r="GW127" s="77"/>
      <c r="GX127" s="77"/>
      <c r="GY127" s="77"/>
      <c r="GZ127" s="77"/>
      <c r="HA127" s="77"/>
      <c r="HB127" s="77"/>
      <c r="HC127" s="77"/>
      <c r="HD127" s="77"/>
      <c r="HE127" s="77"/>
      <c r="HF127" s="77"/>
      <c r="HG127" s="77"/>
      <c r="HH127" s="77"/>
      <c r="HI127" s="77"/>
      <c r="HJ127" s="77"/>
      <c r="HK127" s="77"/>
      <c r="HL127" s="77"/>
      <c r="HM127" s="77"/>
      <c r="HN127" s="77"/>
      <c r="HO127" s="77"/>
      <c r="HP127" s="77"/>
      <c r="HQ127" s="77"/>
      <c r="HR127" s="77"/>
      <c r="HS127" s="77"/>
      <c r="HT127" s="77"/>
      <c r="HU127" s="77"/>
      <c r="HV127" s="77"/>
      <c r="HW127" s="77"/>
      <c r="HX127" s="77"/>
      <c r="HY127" s="77"/>
      <c r="HZ127" s="77"/>
      <c r="IA127" s="77"/>
      <c r="IB127" s="77"/>
      <c r="IC127" s="77"/>
      <c r="ID127" s="77"/>
      <c r="IE127" s="77"/>
      <c r="IF127" s="77"/>
      <c r="IG127" s="77"/>
      <c r="IH127" s="77"/>
      <c r="II127" s="77"/>
      <c r="IJ127" s="77"/>
      <c r="IK127" s="77"/>
      <c r="IL127" s="77"/>
      <c r="IM127" s="77"/>
      <c r="IN127" s="77"/>
      <c r="IO127" s="77"/>
      <c r="IP127" s="77"/>
      <c r="IQ127" s="77"/>
      <c r="IR127" s="77"/>
      <c r="IS127" s="77"/>
      <c r="IT127" s="77"/>
      <c r="IU127" s="77"/>
      <c r="IV127" s="77"/>
      <c r="IW127" s="77"/>
      <c r="IX127" s="77"/>
      <c r="IY127" s="77"/>
      <c r="IZ127" s="77"/>
      <c r="JA127" s="77"/>
      <c r="JB127" s="77"/>
      <c r="JC127" s="77"/>
      <c r="JD127" s="77"/>
      <c r="JE127" s="77"/>
      <c r="JF127" s="77"/>
      <c r="JG127" s="77"/>
      <c r="JH127" s="77"/>
      <c r="JI127" s="77"/>
      <c r="JJ127" s="77"/>
      <c r="JK127" s="77"/>
      <c r="JL127" s="77"/>
      <c r="JM127" s="77"/>
      <c r="JN127" s="77"/>
      <c r="JO127" s="77"/>
      <c r="JP127" s="77"/>
      <c r="JQ127" s="77"/>
      <c r="JR127" s="77"/>
      <c r="JS127" s="77"/>
      <c r="JT127" s="77"/>
      <c r="JU127" s="77"/>
      <c r="JV127" s="77"/>
      <c r="JW127" s="77"/>
      <c r="JX127" s="77"/>
      <c r="JY127" s="77"/>
      <c r="JZ127" s="77"/>
      <c r="KA127" s="77"/>
      <c r="KB127" s="77"/>
      <c r="KC127" s="77"/>
      <c r="KD127" s="77"/>
      <c r="KE127" s="77"/>
      <c r="KF127" s="77"/>
      <c r="KG127" s="77"/>
      <c r="KH127" s="77"/>
      <c r="KI127" s="77"/>
      <c r="KJ127" s="77"/>
      <c r="KK127" s="77"/>
      <c r="KL127" s="77"/>
      <c r="KM127" s="77"/>
      <c r="KN127" s="77"/>
      <c r="KO127" s="77"/>
      <c r="KP127" s="77"/>
      <c r="KQ127" s="77"/>
      <c r="KR127" s="77"/>
      <c r="KS127" s="77"/>
      <c r="KT127" s="77"/>
      <c r="KU127" s="77"/>
      <c r="KV127" s="77"/>
      <c r="KW127" s="77"/>
      <c r="KX127" s="77"/>
      <c r="KY127" s="77"/>
      <c r="KZ127" s="77"/>
      <c r="LA127" s="77"/>
      <c r="LB127" s="77"/>
      <c r="LC127" s="77"/>
      <c r="LD127" s="77"/>
      <c r="LE127" s="77"/>
      <c r="LF127" s="77"/>
      <c r="LG127" s="77"/>
      <c r="LH127" s="77"/>
      <c r="LI127" s="77"/>
      <c r="LJ127" s="77"/>
      <c r="LK127" s="77"/>
      <c r="LL127" s="77"/>
      <c r="LM127" s="77"/>
      <c r="LN127" s="77"/>
      <c r="LO127" s="77"/>
      <c r="LP127" s="77"/>
      <c r="LQ127" s="77"/>
      <c r="LR127" s="77"/>
      <c r="LS127" s="77"/>
      <c r="LT127" s="77"/>
      <c r="LU127" s="77"/>
      <c r="LV127" s="77"/>
      <c r="LW127" s="77"/>
      <c r="LX127" s="77"/>
      <c r="LY127" s="77"/>
      <c r="LZ127" s="77"/>
      <c r="MA127" s="77"/>
      <c r="MB127" s="77"/>
      <c r="MC127" s="77"/>
      <c r="MD127" s="77"/>
      <c r="ME127" s="77"/>
      <c r="MF127" s="77"/>
      <c r="MG127" s="77"/>
      <c r="MH127" s="77"/>
      <c r="MI127" s="77"/>
      <c r="MJ127" s="77"/>
      <c r="MK127" s="77"/>
      <c r="ML127" s="77"/>
      <c r="MM127" s="77"/>
      <c r="MN127" s="77"/>
      <c r="MO127" s="77"/>
      <c r="MP127" s="77"/>
      <c r="MQ127" s="77"/>
      <c r="MR127" s="77"/>
      <c r="MS127" s="77"/>
      <c r="MT127" s="77"/>
      <c r="MU127" s="77"/>
      <c r="MV127" s="77"/>
      <c r="MW127" s="77"/>
      <c r="MX127" s="77"/>
      <c r="MY127" s="77"/>
      <c r="MZ127" s="77"/>
      <c r="NA127" s="77"/>
      <c r="NB127" s="77"/>
      <c r="NC127" s="77"/>
      <c r="ND127" s="77"/>
      <c r="NE127" s="77"/>
      <c r="NF127" s="77"/>
      <c r="NG127" s="77"/>
      <c r="NH127" s="77"/>
      <c r="NI127" s="77"/>
      <c r="NJ127" s="77"/>
      <c r="NK127" s="77"/>
      <c r="NL127" s="77"/>
      <c r="NM127" s="77"/>
      <c r="NN127" s="77"/>
      <c r="NO127" s="77"/>
      <c r="NP127" s="77"/>
      <c r="NQ127" s="77"/>
      <c r="NR127" s="77"/>
    </row>
    <row r="128" spans="1:382">
      <c r="A128" s="32">
        <f>IF(ラインリスト!A120="","",ラインリスト!A120)</f>
        <v>118</v>
      </c>
      <c r="B128" s="32" t="str">
        <f>IF(ラインリスト!B120="","",ラインリスト!B120)</f>
        <v>テスト118</v>
      </c>
      <c r="C128" s="32">
        <f>IF(ラインリスト!C120="","",ラインリスト!C120)</f>
        <v>54</v>
      </c>
      <c r="D128" s="32" t="str">
        <f>IF(ラインリスト!E120="","",ラインリスト!E120)</f>
        <v>女</v>
      </c>
      <c r="E128" s="32" t="str">
        <f>IF(ラインリスト!F120="","",ラインリスト!F120)</f>
        <v>看護師</v>
      </c>
      <c r="F128" s="29" t="str">
        <f>IF(ラインリスト!G120="","",ラインリスト!G120)</f>
        <v>職員</v>
      </c>
      <c r="G128" s="32" t="str">
        <f>IF(ラインリスト!H120="","",ラインリスト!H120)</f>
        <v>X病院</v>
      </c>
      <c r="H128" s="33" t="str">
        <f>IF(ラインリスト!I120="","",ラインリスト!I120)</f>
        <v/>
      </c>
      <c r="I128" s="33">
        <f>IF(ラインリスト!J120="","",ラインリスト!J120)</f>
        <v>44192</v>
      </c>
      <c r="J128" s="33">
        <f>IF(ラインリスト!K120="","",ラインリスト!K120)</f>
        <v>44193</v>
      </c>
      <c r="K128" s="31">
        <f>IF(ラインリスト!L120="",J128,ラインリスト!L120)</f>
        <v>44193</v>
      </c>
      <c r="L128" s="76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  <c r="DC128" s="77"/>
      <c r="DD128" s="77"/>
      <c r="DE128" s="77"/>
      <c r="DF128" s="77"/>
      <c r="DG128" s="77"/>
      <c r="DH128" s="77"/>
      <c r="DI128" s="77"/>
      <c r="DJ128" s="77"/>
      <c r="DK128" s="77"/>
      <c r="DL128" s="77"/>
      <c r="DM128" s="77"/>
      <c r="DN128" s="77"/>
      <c r="DO128" s="77"/>
      <c r="DP128" s="77"/>
      <c r="DQ128" s="77"/>
      <c r="DR128" s="77"/>
      <c r="DS128" s="77"/>
      <c r="DT128" s="77"/>
      <c r="DU128" s="77"/>
      <c r="DV128" s="77"/>
      <c r="DW128" s="77"/>
      <c r="DX128" s="77"/>
      <c r="DY128" s="77"/>
      <c r="DZ128" s="77"/>
      <c r="EA128" s="77"/>
      <c r="EB128" s="77"/>
      <c r="EC128" s="77"/>
      <c r="ED128" s="77"/>
      <c r="EE128" s="77"/>
      <c r="EF128" s="77"/>
      <c r="EG128" s="77"/>
      <c r="EH128" s="77"/>
      <c r="EI128" s="77"/>
      <c r="EJ128" s="77"/>
      <c r="EK128" s="77"/>
      <c r="EL128" s="77"/>
      <c r="EM128" s="77"/>
      <c r="EN128" s="77"/>
      <c r="EO128" s="77"/>
      <c r="EP128" s="77"/>
      <c r="EQ128" s="77"/>
      <c r="ER128" s="77"/>
      <c r="ES128" s="77"/>
      <c r="ET128" s="77"/>
      <c r="EU128" s="77"/>
      <c r="EV128" s="77"/>
      <c r="EW128" s="77"/>
      <c r="EX128" s="77"/>
      <c r="EY128" s="77"/>
      <c r="EZ128" s="77"/>
      <c r="FA128" s="77"/>
      <c r="FB128" s="77"/>
      <c r="FC128" s="77"/>
      <c r="FD128" s="77"/>
      <c r="FE128" s="77"/>
      <c r="FF128" s="77"/>
      <c r="FG128" s="77"/>
      <c r="FH128" s="77"/>
      <c r="FI128" s="77"/>
      <c r="FJ128" s="77"/>
      <c r="FK128" s="77"/>
      <c r="FL128" s="77"/>
      <c r="FM128" s="77"/>
      <c r="FN128" s="77"/>
      <c r="FO128" s="77"/>
      <c r="FP128" s="77"/>
      <c r="FQ128" s="77"/>
      <c r="FR128" s="77"/>
      <c r="FS128" s="77"/>
      <c r="FT128" s="77"/>
      <c r="FU128" s="77"/>
      <c r="FV128" s="77"/>
      <c r="FW128" s="77"/>
      <c r="FX128" s="77"/>
      <c r="FY128" s="77"/>
      <c r="FZ128" s="77"/>
      <c r="GA128" s="77"/>
      <c r="GB128" s="77"/>
      <c r="GC128" s="77"/>
      <c r="GD128" s="77"/>
      <c r="GE128" s="77"/>
      <c r="GF128" s="77"/>
      <c r="GG128" s="77"/>
      <c r="GH128" s="77"/>
      <c r="GI128" s="77"/>
      <c r="GJ128" s="77"/>
      <c r="GK128" s="77"/>
      <c r="GL128" s="77"/>
      <c r="GM128" s="77"/>
      <c r="GN128" s="77"/>
      <c r="GO128" s="77"/>
      <c r="GP128" s="77"/>
      <c r="GQ128" s="77"/>
      <c r="GR128" s="77"/>
      <c r="GS128" s="77"/>
      <c r="GT128" s="77"/>
      <c r="GU128" s="77"/>
      <c r="GV128" s="77"/>
      <c r="GW128" s="77"/>
      <c r="GX128" s="77"/>
      <c r="GY128" s="77"/>
      <c r="GZ128" s="77"/>
      <c r="HA128" s="77"/>
      <c r="HB128" s="77"/>
      <c r="HC128" s="77"/>
      <c r="HD128" s="77"/>
      <c r="HE128" s="77"/>
      <c r="HF128" s="77"/>
      <c r="HG128" s="77"/>
      <c r="HH128" s="77"/>
      <c r="HI128" s="77"/>
      <c r="HJ128" s="77"/>
      <c r="HK128" s="77"/>
      <c r="HL128" s="77"/>
      <c r="HM128" s="77"/>
      <c r="HN128" s="77"/>
      <c r="HO128" s="77"/>
      <c r="HP128" s="77"/>
      <c r="HQ128" s="77"/>
      <c r="HR128" s="77"/>
      <c r="HS128" s="77"/>
      <c r="HT128" s="77"/>
      <c r="HU128" s="77"/>
      <c r="HV128" s="77"/>
      <c r="HW128" s="77"/>
      <c r="HX128" s="77"/>
      <c r="HY128" s="77"/>
      <c r="HZ128" s="77"/>
      <c r="IA128" s="77"/>
      <c r="IB128" s="77"/>
      <c r="IC128" s="77"/>
      <c r="ID128" s="77"/>
      <c r="IE128" s="77"/>
      <c r="IF128" s="77"/>
      <c r="IG128" s="77"/>
      <c r="IH128" s="77"/>
      <c r="II128" s="77"/>
      <c r="IJ128" s="77"/>
      <c r="IK128" s="77"/>
      <c r="IL128" s="77"/>
      <c r="IM128" s="77"/>
      <c r="IN128" s="77"/>
      <c r="IO128" s="77"/>
      <c r="IP128" s="77"/>
      <c r="IQ128" s="77"/>
      <c r="IR128" s="77"/>
      <c r="IS128" s="77"/>
      <c r="IT128" s="77"/>
      <c r="IU128" s="77"/>
      <c r="IV128" s="77"/>
      <c r="IW128" s="77"/>
      <c r="IX128" s="77"/>
      <c r="IY128" s="77"/>
      <c r="IZ128" s="77"/>
      <c r="JA128" s="77"/>
      <c r="JB128" s="77"/>
      <c r="JC128" s="77"/>
      <c r="JD128" s="77"/>
      <c r="JE128" s="77"/>
      <c r="JF128" s="77"/>
      <c r="JG128" s="77"/>
      <c r="JH128" s="77"/>
      <c r="JI128" s="77"/>
      <c r="JJ128" s="77"/>
      <c r="JK128" s="77"/>
      <c r="JL128" s="77"/>
      <c r="JM128" s="77"/>
      <c r="JN128" s="77"/>
      <c r="JO128" s="77"/>
      <c r="JP128" s="77"/>
      <c r="JQ128" s="77"/>
      <c r="JR128" s="77"/>
      <c r="JS128" s="77"/>
      <c r="JT128" s="77"/>
      <c r="JU128" s="77"/>
      <c r="JV128" s="77"/>
      <c r="JW128" s="77"/>
      <c r="JX128" s="77"/>
      <c r="JY128" s="77"/>
      <c r="JZ128" s="77"/>
      <c r="KA128" s="77"/>
      <c r="KB128" s="77"/>
      <c r="KC128" s="77"/>
      <c r="KD128" s="77"/>
      <c r="KE128" s="77"/>
      <c r="KF128" s="77"/>
      <c r="KG128" s="77"/>
      <c r="KH128" s="77"/>
      <c r="KI128" s="77"/>
      <c r="KJ128" s="77"/>
      <c r="KK128" s="77"/>
      <c r="KL128" s="77"/>
      <c r="KM128" s="77"/>
      <c r="KN128" s="77"/>
      <c r="KO128" s="77"/>
      <c r="KP128" s="77"/>
      <c r="KQ128" s="77"/>
      <c r="KR128" s="77"/>
      <c r="KS128" s="77"/>
      <c r="KT128" s="77"/>
      <c r="KU128" s="77"/>
      <c r="KV128" s="77"/>
      <c r="KW128" s="77"/>
      <c r="KX128" s="77"/>
      <c r="KY128" s="77"/>
      <c r="KZ128" s="77"/>
      <c r="LA128" s="77"/>
      <c r="LB128" s="77"/>
      <c r="LC128" s="77"/>
      <c r="LD128" s="77"/>
      <c r="LE128" s="77"/>
      <c r="LF128" s="77"/>
      <c r="LG128" s="77"/>
      <c r="LH128" s="77"/>
      <c r="LI128" s="77"/>
      <c r="LJ128" s="77"/>
      <c r="LK128" s="77"/>
      <c r="LL128" s="77"/>
      <c r="LM128" s="77"/>
      <c r="LN128" s="77"/>
      <c r="LO128" s="77"/>
      <c r="LP128" s="77"/>
      <c r="LQ128" s="77"/>
      <c r="LR128" s="77"/>
      <c r="LS128" s="77"/>
      <c r="LT128" s="77"/>
      <c r="LU128" s="77"/>
      <c r="LV128" s="77"/>
      <c r="LW128" s="77"/>
      <c r="LX128" s="77"/>
      <c r="LY128" s="77"/>
      <c r="LZ128" s="77"/>
      <c r="MA128" s="77"/>
      <c r="MB128" s="77"/>
      <c r="MC128" s="77"/>
      <c r="MD128" s="77"/>
      <c r="ME128" s="77"/>
      <c r="MF128" s="77"/>
      <c r="MG128" s="77"/>
      <c r="MH128" s="77"/>
      <c r="MI128" s="77"/>
      <c r="MJ128" s="77"/>
      <c r="MK128" s="77"/>
      <c r="ML128" s="77"/>
      <c r="MM128" s="77"/>
      <c r="MN128" s="77"/>
      <c r="MO128" s="77"/>
      <c r="MP128" s="77"/>
      <c r="MQ128" s="77"/>
      <c r="MR128" s="77"/>
      <c r="MS128" s="77"/>
      <c r="MT128" s="77"/>
      <c r="MU128" s="77"/>
      <c r="MV128" s="77"/>
      <c r="MW128" s="77"/>
      <c r="MX128" s="77"/>
      <c r="MY128" s="77"/>
      <c r="MZ128" s="77"/>
      <c r="NA128" s="77"/>
      <c r="NB128" s="77"/>
      <c r="NC128" s="77"/>
      <c r="ND128" s="77"/>
      <c r="NE128" s="77"/>
      <c r="NF128" s="77"/>
      <c r="NG128" s="77"/>
      <c r="NH128" s="77"/>
      <c r="NI128" s="77"/>
      <c r="NJ128" s="77"/>
      <c r="NK128" s="77"/>
      <c r="NL128" s="77"/>
      <c r="NM128" s="77"/>
      <c r="NN128" s="77"/>
      <c r="NO128" s="77"/>
      <c r="NP128" s="77"/>
      <c r="NQ128" s="77"/>
      <c r="NR128" s="77"/>
    </row>
    <row r="129" spans="1:382">
      <c r="A129" s="32">
        <f>IF(ラインリスト!A121="","",ラインリスト!A121)</f>
        <v>119</v>
      </c>
      <c r="B129" s="32" t="str">
        <f>IF(ラインリスト!B121="","",ラインリスト!B121)</f>
        <v>テスト119</v>
      </c>
      <c r="C129" s="32">
        <f>IF(ラインリスト!C121="","",ラインリスト!C121)</f>
        <v>78</v>
      </c>
      <c r="D129" s="32" t="str">
        <f>IF(ラインリスト!E121="","",ラインリスト!E121)</f>
        <v>男</v>
      </c>
      <c r="E129" s="32" t="str">
        <f>IF(ラインリスト!F121="","",ラインリスト!F121)</f>
        <v>無職</v>
      </c>
      <c r="F129" s="29" t="str">
        <f>IF(ラインリスト!G121="","",ラインリスト!G121)</f>
        <v/>
      </c>
      <c r="G129" s="32" t="str">
        <f>IF(ラインリスト!H121="","",ラインリスト!H121)</f>
        <v/>
      </c>
      <c r="H129" s="33" t="str">
        <f>IF(ラインリスト!I121="","",ラインリスト!I121)</f>
        <v/>
      </c>
      <c r="I129" s="33" t="str">
        <f>IF(ラインリスト!J121="","",ラインリスト!J121)</f>
        <v>無症状</v>
      </c>
      <c r="J129" s="33">
        <f>IF(ラインリスト!K121="","",ラインリスト!K121)</f>
        <v>44193</v>
      </c>
      <c r="K129" s="31">
        <f>IF(ラインリスト!L121="",J129,ラインリスト!L121)</f>
        <v>44193</v>
      </c>
      <c r="L129" s="76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  <c r="DC129" s="77"/>
      <c r="DD129" s="77"/>
      <c r="DE129" s="77"/>
      <c r="DF129" s="77"/>
      <c r="DG129" s="77"/>
      <c r="DH129" s="77"/>
      <c r="DI129" s="77"/>
      <c r="DJ129" s="77"/>
      <c r="DK129" s="77"/>
      <c r="DL129" s="77"/>
      <c r="DM129" s="77"/>
      <c r="DN129" s="77"/>
      <c r="DO129" s="77"/>
      <c r="DP129" s="77"/>
      <c r="DQ129" s="77"/>
      <c r="DR129" s="77"/>
      <c r="DS129" s="77"/>
      <c r="DT129" s="77"/>
      <c r="DU129" s="77"/>
      <c r="DV129" s="77"/>
      <c r="DW129" s="77"/>
      <c r="DX129" s="77"/>
      <c r="DY129" s="77"/>
      <c r="DZ129" s="77"/>
      <c r="EA129" s="77"/>
      <c r="EB129" s="77"/>
      <c r="EC129" s="77"/>
      <c r="ED129" s="77"/>
      <c r="EE129" s="77"/>
      <c r="EF129" s="77"/>
      <c r="EG129" s="77"/>
      <c r="EH129" s="77"/>
      <c r="EI129" s="77"/>
      <c r="EJ129" s="77"/>
      <c r="EK129" s="77"/>
      <c r="EL129" s="77"/>
      <c r="EM129" s="77"/>
      <c r="EN129" s="77"/>
      <c r="EO129" s="77"/>
      <c r="EP129" s="77"/>
      <c r="EQ129" s="77"/>
      <c r="ER129" s="77"/>
      <c r="ES129" s="77"/>
      <c r="ET129" s="77"/>
      <c r="EU129" s="77"/>
      <c r="EV129" s="77"/>
      <c r="EW129" s="77"/>
      <c r="EX129" s="77"/>
      <c r="EY129" s="77"/>
      <c r="EZ129" s="77"/>
      <c r="FA129" s="77"/>
      <c r="FB129" s="77"/>
      <c r="FC129" s="77"/>
      <c r="FD129" s="77"/>
      <c r="FE129" s="77"/>
      <c r="FF129" s="77"/>
      <c r="FG129" s="77"/>
      <c r="FH129" s="77"/>
      <c r="FI129" s="77"/>
      <c r="FJ129" s="77"/>
      <c r="FK129" s="77"/>
      <c r="FL129" s="77"/>
      <c r="FM129" s="77"/>
      <c r="FN129" s="77"/>
      <c r="FO129" s="77"/>
      <c r="FP129" s="77"/>
      <c r="FQ129" s="77"/>
      <c r="FR129" s="77"/>
      <c r="FS129" s="77"/>
      <c r="FT129" s="77"/>
      <c r="FU129" s="77"/>
      <c r="FV129" s="77"/>
      <c r="FW129" s="77"/>
      <c r="FX129" s="77"/>
      <c r="FY129" s="77"/>
      <c r="FZ129" s="77"/>
      <c r="GA129" s="77"/>
      <c r="GB129" s="77"/>
      <c r="GC129" s="77"/>
      <c r="GD129" s="77"/>
      <c r="GE129" s="77"/>
      <c r="GF129" s="77"/>
      <c r="GG129" s="77"/>
      <c r="GH129" s="77"/>
      <c r="GI129" s="77"/>
      <c r="GJ129" s="77"/>
      <c r="GK129" s="77"/>
      <c r="GL129" s="77"/>
      <c r="GM129" s="77"/>
      <c r="GN129" s="77"/>
      <c r="GO129" s="77"/>
      <c r="GP129" s="77"/>
      <c r="GQ129" s="77"/>
      <c r="GR129" s="77"/>
      <c r="GS129" s="77"/>
      <c r="GT129" s="77"/>
      <c r="GU129" s="77"/>
      <c r="GV129" s="77"/>
      <c r="GW129" s="77"/>
      <c r="GX129" s="77"/>
      <c r="GY129" s="77"/>
      <c r="GZ129" s="77"/>
      <c r="HA129" s="77"/>
      <c r="HB129" s="77"/>
      <c r="HC129" s="77"/>
      <c r="HD129" s="77"/>
      <c r="HE129" s="77"/>
      <c r="HF129" s="77"/>
      <c r="HG129" s="77"/>
      <c r="HH129" s="77"/>
      <c r="HI129" s="77"/>
      <c r="HJ129" s="77"/>
      <c r="HK129" s="77"/>
      <c r="HL129" s="77"/>
      <c r="HM129" s="77"/>
      <c r="HN129" s="77"/>
      <c r="HO129" s="77"/>
      <c r="HP129" s="77"/>
      <c r="HQ129" s="77"/>
      <c r="HR129" s="77"/>
      <c r="HS129" s="77"/>
      <c r="HT129" s="77"/>
      <c r="HU129" s="77"/>
      <c r="HV129" s="77"/>
      <c r="HW129" s="77"/>
      <c r="HX129" s="77"/>
      <c r="HY129" s="77"/>
      <c r="HZ129" s="77"/>
      <c r="IA129" s="77"/>
      <c r="IB129" s="77"/>
      <c r="IC129" s="77"/>
      <c r="ID129" s="77"/>
      <c r="IE129" s="77"/>
      <c r="IF129" s="77"/>
      <c r="IG129" s="77"/>
      <c r="IH129" s="77"/>
      <c r="II129" s="77"/>
      <c r="IJ129" s="77"/>
      <c r="IK129" s="77"/>
      <c r="IL129" s="77"/>
      <c r="IM129" s="77"/>
      <c r="IN129" s="77"/>
      <c r="IO129" s="77"/>
      <c r="IP129" s="77"/>
      <c r="IQ129" s="77"/>
      <c r="IR129" s="77"/>
      <c r="IS129" s="77"/>
      <c r="IT129" s="77"/>
      <c r="IU129" s="77"/>
      <c r="IV129" s="77"/>
      <c r="IW129" s="77"/>
      <c r="IX129" s="77"/>
      <c r="IY129" s="77"/>
      <c r="IZ129" s="77"/>
      <c r="JA129" s="77"/>
      <c r="JB129" s="77"/>
      <c r="JC129" s="77"/>
      <c r="JD129" s="77"/>
      <c r="JE129" s="77"/>
      <c r="JF129" s="77"/>
      <c r="JG129" s="77"/>
      <c r="JH129" s="77"/>
      <c r="JI129" s="77"/>
      <c r="JJ129" s="77"/>
      <c r="JK129" s="77"/>
      <c r="JL129" s="77"/>
      <c r="JM129" s="77"/>
      <c r="JN129" s="77"/>
      <c r="JO129" s="77"/>
      <c r="JP129" s="77"/>
      <c r="JQ129" s="77"/>
      <c r="JR129" s="77"/>
      <c r="JS129" s="77"/>
      <c r="JT129" s="77"/>
      <c r="JU129" s="77"/>
      <c r="JV129" s="77"/>
      <c r="JW129" s="77"/>
      <c r="JX129" s="77"/>
      <c r="JY129" s="77"/>
      <c r="JZ129" s="77"/>
      <c r="KA129" s="77"/>
      <c r="KB129" s="77"/>
      <c r="KC129" s="77"/>
      <c r="KD129" s="77"/>
      <c r="KE129" s="77"/>
      <c r="KF129" s="77"/>
      <c r="KG129" s="77"/>
      <c r="KH129" s="77"/>
      <c r="KI129" s="77"/>
      <c r="KJ129" s="77"/>
      <c r="KK129" s="77"/>
      <c r="KL129" s="77"/>
      <c r="KM129" s="77"/>
      <c r="KN129" s="77"/>
      <c r="KO129" s="77"/>
      <c r="KP129" s="77"/>
      <c r="KQ129" s="77"/>
      <c r="KR129" s="77"/>
      <c r="KS129" s="77"/>
      <c r="KT129" s="77"/>
      <c r="KU129" s="77"/>
      <c r="KV129" s="77"/>
      <c r="KW129" s="77"/>
      <c r="KX129" s="77"/>
      <c r="KY129" s="77"/>
      <c r="KZ129" s="77"/>
      <c r="LA129" s="77"/>
      <c r="LB129" s="77"/>
      <c r="LC129" s="77"/>
      <c r="LD129" s="77"/>
      <c r="LE129" s="77"/>
      <c r="LF129" s="77"/>
      <c r="LG129" s="77"/>
      <c r="LH129" s="77"/>
      <c r="LI129" s="77"/>
      <c r="LJ129" s="77"/>
      <c r="LK129" s="77"/>
      <c r="LL129" s="77"/>
      <c r="LM129" s="77"/>
      <c r="LN129" s="77"/>
      <c r="LO129" s="77"/>
      <c r="LP129" s="77"/>
      <c r="LQ129" s="77"/>
      <c r="LR129" s="77"/>
      <c r="LS129" s="77"/>
      <c r="LT129" s="77"/>
      <c r="LU129" s="77"/>
      <c r="LV129" s="77"/>
      <c r="LW129" s="77"/>
      <c r="LX129" s="77"/>
      <c r="LY129" s="77"/>
      <c r="LZ129" s="77"/>
      <c r="MA129" s="77"/>
      <c r="MB129" s="77"/>
      <c r="MC129" s="77"/>
      <c r="MD129" s="77"/>
      <c r="ME129" s="77"/>
      <c r="MF129" s="77"/>
      <c r="MG129" s="77"/>
      <c r="MH129" s="77"/>
      <c r="MI129" s="77"/>
      <c r="MJ129" s="77"/>
      <c r="MK129" s="77"/>
      <c r="ML129" s="77"/>
      <c r="MM129" s="77"/>
      <c r="MN129" s="77"/>
      <c r="MO129" s="77"/>
      <c r="MP129" s="77"/>
      <c r="MQ129" s="77"/>
      <c r="MR129" s="77"/>
      <c r="MS129" s="77"/>
      <c r="MT129" s="77"/>
      <c r="MU129" s="77"/>
      <c r="MV129" s="77"/>
      <c r="MW129" s="77"/>
      <c r="MX129" s="77"/>
      <c r="MY129" s="77"/>
      <c r="MZ129" s="77"/>
      <c r="NA129" s="77"/>
      <c r="NB129" s="77"/>
      <c r="NC129" s="77"/>
      <c r="ND129" s="77"/>
      <c r="NE129" s="77"/>
      <c r="NF129" s="77"/>
      <c r="NG129" s="77"/>
      <c r="NH129" s="77"/>
      <c r="NI129" s="77"/>
      <c r="NJ129" s="77"/>
      <c r="NK129" s="77"/>
      <c r="NL129" s="77"/>
      <c r="NM129" s="77"/>
      <c r="NN129" s="77"/>
      <c r="NO129" s="77"/>
      <c r="NP129" s="77"/>
      <c r="NQ129" s="77"/>
      <c r="NR129" s="77"/>
    </row>
    <row r="130" spans="1:382">
      <c r="A130" s="32">
        <f>IF(ラインリスト!A122="","",ラインリスト!A122)</f>
        <v>120</v>
      </c>
      <c r="B130" s="32" t="str">
        <f>IF(ラインリスト!B122="","",ラインリスト!B122)</f>
        <v>テスト120</v>
      </c>
      <c r="C130" s="32">
        <f>IF(ラインリスト!C122="","",ラインリスト!C122)</f>
        <v>64</v>
      </c>
      <c r="D130" s="32" t="str">
        <f>IF(ラインリスト!E122="","",ラインリスト!E122)</f>
        <v>男</v>
      </c>
      <c r="E130" s="32" t="str">
        <f>IF(ラインリスト!F122="","",ラインリスト!F122)</f>
        <v>会社員</v>
      </c>
      <c r="F130" s="29" t="str">
        <f>IF(ラインリスト!G122="","",ラインリスト!G122)</f>
        <v/>
      </c>
      <c r="G130" s="32" t="str">
        <f>IF(ラインリスト!H122="","",ラインリスト!H122)</f>
        <v>K機械</v>
      </c>
      <c r="H130" s="33" t="str">
        <f>IF(ラインリスト!I122="","",ラインリスト!I122)</f>
        <v/>
      </c>
      <c r="I130" s="33">
        <f>IF(ラインリスト!J122="","",ラインリスト!J122)</f>
        <v>44189</v>
      </c>
      <c r="J130" s="33">
        <f>IF(ラインリスト!K122="","",ラインリスト!K122)</f>
        <v>44193</v>
      </c>
      <c r="K130" s="31">
        <f>IF(ラインリスト!L122="",J130,ラインリスト!L122)</f>
        <v>44193</v>
      </c>
      <c r="L130" s="76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  <c r="DF130" s="77"/>
      <c r="DG130" s="77"/>
      <c r="DH130" s="77"/>
      <c r="DI130" s="77"/>
      <c r="DJ130" s="77"/>
      <c r="DK130" s="77"/>
      <c r="DL130" s="77"/>
      <c r="DM130" s="77"/>
      <c r="DN130" s="77"/>
      <c r="DO130" s="77"/>
      <c r="DP130" s="77"/>
      <c r="DQ130" s="77"/>
      <c r="DR130" s="77"/>
      <c r="DS130" s="77"/>
      <c r="DT130" s="77"/>
      <c r="DU130" s="77"/>
      <c r="DV130" s="77"/>
      <c r="DW130" s="77"/>
      <c r="DX130" s="77"/>
      <c r="DY130" s="77"/>
      <c r="DZ130" s="77"/>
      <c r="EA130" s="77"/>
      <c r="EB130" s="77"/>
      <c r="EC130" s="77"/>
      <c r="ED130" s="77"/>
      <c r="EE130" s="77"/>
      <c r="EF130" s="77"/>
      <c r="EG130" s="77"/>
      <c r="EH130" s="77"/>
      <c r="EI130" s="77"/>
      <c r="EJ130" s="77"/>
      <c r="EK130" s="77"/>
      <c r="EL130" s="77"/>
      <c r="EM130" s="77"/>
      <c r="EN130" s="77"/>
      <c r="EO130" s="77"/>
      <c r="EP130" s="77"/>
      <c r="EQ130" s="77"/>
      <c r="ER130" s="77"/>
      <c r="ES130" s="77"/>
      <c r="ET130" s="77"/>
      <c r="EU130" s="77"/>
      <c r="EV130" s="77"/>
      <c r="EW130" s="77"/>
      <c r="EX130" s="77"/>
      <c r="EY130" s="77"/>
      <c r="EZ130" s="77"/>
      <c r="FA130" s="77"/>
      <c r="FB130" s="77"/>
      <c r="FC130" s="77"/>
      <c r="FD130" s="77"/>
      <c r="FE130" s="77"/>
      <c r="FF130" s="77"/>
      <c r="FG130" s="77"/>
      <c r="FH130" s="77"/>
      <c r="FI130" s="77"/>
      <c r="FJ130" s="77"/>
      <c r="FK130" s="77"/>
      <c r="FL130" s="77"/>
      <c r="FM130" s="77"/>
      <c r="FN130" s="77"/>
      <c r="FO130" s="77"/>
      <c r="FP130" s="77"/>
      <c r="FQ130" s="77"/>
      <c r="FR130" s="77"/>
      <c r="FS130" s="77"/>
      <c r="FT130" s="77"/>
      <c r="FU130" s="77"/>
      <c r="FV130" s="77"/>
      <c r="FW130" s="77"/>
      <c r="FX130" s="77"/>
      <c r="FY130" s="77"/>
      <c r="FZ130" s="77"/>
      <c r="GA130" s="77"/>
      <c r="GB130" s="77"/>
      <c r="GC130" s="77"/>
      <c r="GD130" s="77"/>
      <c r="GE130" s="77"/>
      <c r="GF130" s="77"/>
      <c r="GG130" s="77"/>
      <c r="GH130" s="77"/>
      <c r="GI130" s="77"/>
      <c r="GJ130" s="77"/>
      <c r="GK130" s="77"/>
      <c r="GL130" s="77"/>
      <c r="GM130" s="77"/>
      <c r="GN130" s="77"/>
      <c r="GO130" s="77"/>
      <c r="GP130" s="77"/>
      <c r="GQ130" s="77"/>
      <c r="GR130" s="77"/>
      <c r="GS130" s="77"/>
      <c r="GT130" s="77"/>
      <c r="GU130" s="77"/>
      <c r="GV130" s="77"/>
      <c r="GW130" s="77"/>
      <c r="GX130" s="77"/>
      <c r="GY130" s="77"/>
      <c r="GZ130" s="77"/>
      <c r="HA130" s="77"/>
      <c r="HB130" s="77"/>
      <c r="HC130" s="77"/>
      <c r="HD130" s="77"/>
      <c r="HE130" s="77"/>
      <c r="HF130" s="77"/>
      <c r="HG130" s="77"/>
      <c r="HH130" s="77"/>
      <c r="HI130" s="77"/>
      <c r="HJ130" s="77"/>
      <c r="HK130" s="77"/>
      <c r="HL130" s="77"/>
      <c r="HM130" s="77"/>
      <c r="HN130" s="77"/>
      <c r="HO130" s="77"/>
      <c r="HP130" s="77"/>
      <c r="HQ130" s="77"/>
      <c r="HR130" s="77"/>
      <c r="HS130" s="77"/>
      <c r="HT130" s="77"/>
      <c r="HU130" s="77"/>
      <c r="HV130" s="77"/>
      <c r="HW130" s="77"/>
      <c r="HX130" s="77"/>
      <c r="HY130" s="77"/>
      <c r="HZ130" s="77"/>
      <c r="IA130" s="77"/>
      <c r="IB130" s="77"/>
      <c r="IC130" s="77"/>
      <c r="ID130" s="77"/>
      <c r="IE130" s="77"/>
      <c r="IF130" s="77"/>
      <c r="IG130" s="77"/>
      <c r="IH130" s="77"/>
      <c r="II130" s="77"/>
      <c r="IJ130" s="77"/>
      <c r="IK130" s="77"/>
      <c r="IL130" s="77"/>
      <c r="IM130" s="77"/>
      <c r="IN130" s="77"/>
      <c r="IO130" s="77"/>
      <c r="IP130" s="77"/>
      <c r="IQ130" s="77"/>
      <c r="IR130" s="77"/>
      <c r="IS130" s="77"/>
      <c r="IT130" s="77"/>
      <c r="IU130" s="77"/>
      <c r="IV130" s="77"/>
      <c r="IW130" s="77"/>
      <c r="IX130" s="77"/>
      <c r="IY130" s="77"/>
      <c r="IZ130" s="77"/>
      <c r="JA130" s="77"/>
      <c r="JB130" s="77"/>
      <c r="JC130" s="77"/>
      <c r="JD130" s="77"/>
      <c r="JE130" s="77"/>
      <c r="JF130" s="77"/>
      <c r="JG130" s="77"/>
      <c r="JH130" s="77"/>
      <c r="JI130" s="77"/>
      <c r="JJ130" s="77"/>
      <c r="JK130" s="77"/>
      <c r="JL130" s="77"/>
      <c r="JM130" s="77"/>
      <c r="JN130" s="77"/>
      <c r="JO130" s="77"/>
      <c r="JP130" s="77"/>
      <c r="JQ130" s="77"/>
      <c r="JR130" s="77"/>
      <c r="JS130" s="77"/>
      <c r="JT130" s="77"/>
      <c r="JU130" s="77"/>
      <c r="JV130" s="77"/>
      <c r="JW130" s="77"/>
      <c r="JX130" s="77"/>
      <c r="JY130" s="77"/>
      <c r="JZ130" s="77"/>
      <c r="KA130" s="77"/>
      <c r="KB130" s="77"/>
      <c r="KC130" s="77"/>
      <c r="KD130" s="77"/>
      <c r="KE130" s="77"/>
      <c r="KF130" s="77"/>
      <c r="KG130" s="77"/>
      <c r="KH130" s="77"/>
      <c r="KI130" s="77"/>
      <c r="KJ130" s="77"/>
      <c r="KK130" s="77"/>
      <c r="KL130" s="77"/>
      <c r="KM130" s="77"/>
      <c r="KN130" s="77"/>
      <c r="KO130" s="77"/>
      <c r="KP130" s="77"/>
      <c r="KQ130" s="77"/>
      <c r="KR130" s="77"/>
      <c r="KS130" s="77"/>
      <c r="KT130" s="77"/>
      <c r="KU130" s="77"/>
      <c r="KV130" s="77"/>
      <c r="KW130" s="77"/>
      <c r="KX130" s="77"/>
      <c r="KY130" s="77"/>
      <c r="KZ130" s="77"/>
      <c r="LA130" s="77"/>
      <c r="LB130" s="77"/>
      <c r="LC130" s="77"/>
      <c r="LD130" s="77"/>
      <c r="LE130" s="77"/>
      <c r="LF130" s="77"/>
      <c r="LG130" s="77"/>
      <c r="LH130" s="77"/>
      <c r="LI130" s="77"/>
      <c r="LJ130" s="77"/>
      <c r="LK130" s="77"/>
      <c r="LL130" s="77"/>
      <c r="LM130" s="77"/>
      <c r="LN130" s="77"/>
      <c r="LO130" s="77"/>
      <c r="LP130" s="77"/>
      <c r="LQ130" s="77"/>
      <c r="LR130" s="77"/>
      <c r="LS130" s="77"/>
      <c r="LT130" s="77"/>
      <c r="LU130" s="77"/>
      <c r="LV130" s="77"/>
      <c r="LW130" s="77"/>
      <c r="LX130" s="77"/>
      <c r="LY130" s="77"/>
      <c r="LZ130" s="77"/>
      <c r="MA130" s="77"/>
      <c r="MB130" s="77"/>
      <c r="MC130" s="77"/>
      <c r="MD130" s="77"/>
      <c r="ME130" s="77"/>
      <c r="MF130" s="77"/>
      <c r="MG130" s="77"/>
      <c r="MH130" s="77"/>
      <c r="MI130" s="77"/>
      <c r="MJ130" s="77"/>
      <c r="MK130" s="77"/>
      <c r="ML130" s="77"/>
      <c r="MM130" s="77"/>
      <c r="MN130" s="77"/>
      <c r="MO130" s="77"/>
      <c r="MP130" s="77"/>
      <c r="MQ130" s="77"/>
      <c r="MR130" s="77"/>
      <c r="MS130" s="77"/>
      <c r="MT130" s="77"/>
      <c r="MU130" s="77"/>
      <c r="MV130" s="77"/>
      <c r="MW130" s="77"/>
      <c r="MX130" s="77"/>
      <c r="MY130" s="77"/>
      <c r="MZ130" s="77"/>
      <c r="NA130" s="77"/>
      <c r="NB130" s="77"/>
      <c r="NC130" s="77"/>
      <c r="ND130" s="77"/>
      <c r="NE130" s="77"/>
      <c r="NF130" s="77"/>
      <c r="NG130" s="77"/>
      <c r="NH130" s="77"/>
      <c r="NI130" s="77"/>
      <c r="NJ130" s="77"/>
      <c r="NK130" s="77"/>
      <c r="NL130" s="77"/>
      <c r="NM130" s="77"/>
      <c r="NN130" s="77"/>
      <c r="NO130" s="77"/>
      <c r="NP130" s="77"/>
      <c r="NQ130" s="77"/>
      <c r="NR130" s="77"/>
    </row>
    <row r="131" spans="1:382">
      <c r="A131" s="32">
        <f>IF(ラインリスト!A123="","",ラインリスト!A123)</f>
        <v>121</v>
      </c>
      <c r="B131" s="32" t="str">
        <f>IF(ラインリスト!B123="","",ラインリスト!B123)</f>
        <v>テスト121</v>
      </c>
      <c r="C131" s="32">
        <f>IF(ラインリスト!C123="","",ラインリスト!C123)</f>
        <v>69</v>
      </c>
      <c r="D131" s="32" t="str">
        <f>IF(ラインリスト!E123="","",ラインリスト!E123)</f>
        <v>男</v>
      </c>
      <c r="E131" s="32" t="str">
        <f>IF(ラインリスト!F123="","",ラインリスト!F123)</f>
        <v>守衛</v>
      </c>
      <c r="F131" s="29" t="str">
        <f>IF(ラインリスト!G123="","",ラインリスト!G123)</f>
        <v/>
      </c>
      <c r="G131" s="32" t="str">
        <f>IF(ラインリスト!H123="","",ラインリスト!H123)</f>
        <v>T警備</v>
      </c>
      <c r="H131" s="33" t="str">
        <f>IF(ラインリスト!I123="","",ラインリスト!I123)</f>
        <v/>
      </c>
      <c r="I131" s="33">
        <f>IF(ラインリスト!J123="","",ラインリスト!J123)</f>
        <v>44191</v>
      </c>
      <c r="J131" s="33">
        <f>IF(ラインリスト!K123="","",ラインリスト!K123)</f>
        <v>44193</v>
      </c>
      <c r="K131" s="31">
        <f>IF(ラインリスト!L123="",J131,ラインリスト!L123)</f>
        <v>44193</v>
      </c>
      <c r="L131" s="76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  <c r="EB131" s="77"/>
      <c r="EC131" s="77"/>
      <c r="ED131" s="77"/>
      <c r="EE131" s="77"/>
      <c r="EF131" s="77"/>
      <c r="EG131" s="77"/>
      <c r="EH131" s="77"/>
      <c r="EI131" s="77"/>
      <c r="EJ131" s="77"/>
      <c r="EK131" s="77"/>
      <c r="EL131" s="77"/>
      <c r="EM131" s="77"/>
      <c r="EN131" s="77"/>
      <c r="EO131" s="77"/>
      <c r="EP131" s="77"/>
      <c r="EQ131" s="77"/>
      <c r="ER131" s="77"/>
      <c r="ES131" s="77"/>
      <c r="ET131" s="77"/>
      <c r="EU131" s="77"/>
      <c r="EV131" s="77"/>
      <c r="EW131" s="77"/>
      <c r="EX131" s="77"/>
      <c r="EY131" s="77"/>
      <c r="EZ131" s="77"/>
      <c r="FA131" s="77"/>
      <c r="FB131" s="77"/>
      <c r="FC131" s="77"/>
      <c r="FD131" s="77"/>
      <c r="FE131" s="77"/>
      <c r="FF131" s="77"/>
      <c r="FG131" s="77"/>
      <c r="FH131" s="77"/>
      <c r="FI131" s="77"/>
      <c r="FJ131" s="77"/>
      <c r="FK131" s="77"/>
      <c r="FL131" s="77"/>
      <c r="FM131" s="77"/>
      <c r="FN131" s="77"/>
      <c r="FO131" s="77"/>
      <c r="FP131" s="77"/>
      <c r="FQ131" s="77"/>
      <c r="FR131" s="77"/>
      <c r="FS131" s="77"/>
      <c r="FT131" s="77"/>
      <c r="FU131" s="77"/>
      <c r="FV131" s="77"/>
      <c r="FW131" s="77"/>
      <c r="FX131" s="77"/>
      <c r="FY131" s="77"/>
      <c r="FZ131" s="77"/>
      <c r="GA131" s="77"/>
      <c r="GB131" s="77"/>
      <c r="GC131" s="77"/>
      <c r="GD131" s="77"/>
      <c r="GE131" s="77"/>
      <c r="GF131" s="77"/>
      <c r="GG131" s="77"/>
      <c r="GH131" s="77"/>
      <c r="GI131" s="77"/>
      <c r="GJ131" s="77"/>
      <c r="GK131" s="77"/>
      <c r="GL131" s="77"/>
      <c r="GM131" s="77"/>
      <c r="GN131" s="77"/>
      <c r="GO131" s="77"/>
      <c r="GP131" s="77"/>
      <c r="GQ131" s="77"/>
      <c r="GR131" s="77"/>
      <c r="GS131" s="77"/>
      <c r="GT131" s="77"/>
      <c r="GU131" s="77"/>
      <c r="GV131" s="77"/>
      <c r="GW131" s="77"/>
      <c r="GX131" s="77"/>
      <c r="GY131" s="77"/>
      <c r="GZ131" s="77"/>
      <c r="HA131" s="77"/>
      <c r="HB131" s="77"/>
      <c r="HC131" s="77"/>
      <c r="HD131" s="77"/>
      <c r="HE131" s="77"/>
      <c r="HF131" s="77"/>
      <c r="HG131" s="77"/>
      <c r="HH131" s="77"/>
      <c r="HI131" s="77"/>
      <c r="HJ131" s="77"/>
      <c r="HK131" s="77"/>
      <c r="HL131" s="77"/>
      <c r="HM131" s="77"/>
      <c r="HN131" s="77"/>
      <c r="HO131" s="77"/>
      <c r="HP131" s="77"/>
      <c r="HQ131" s="77"/>
      <c r="HR131" s="77"/>
      <c r="HS131" s="77"/>
      <c r="HT131" s="77"/>
      <c r="HU131" s="77"/>
      <c r="HV131" s="77"/>
      <c r="HW131" s="77"/>
      <c r="HX131" s="77"/>
      <c r="HY131" s="77"/>
      <c r="HZ131" s="77"/>
      <c r="IA131" s="77"/>
      <c r="IB131" s="77"/>
      <c r="IC131" s="77"/>
      <c r="ID131" s="77"/>
      <c r="IE131" s="77"/>
      <c r="IF131" s="77"/>
      <c r="IG131" s="77"/>
      <c r="IH131" s="77"/>
      <c r="II131" s="77"/>
      <c r="IJ131" s="77"/>
      <c r="IK131" s="77"/>
      <c r="IL131" s="77"/>
      <c r="IM131" s="77"/>
      <c r="IN131" s="77"/>
      <c r="IO131" s="77"/>
      <c r="IP131" s="77"/>
      <c r="IQ131" s="77"/>
      <c r="IR131" s="77"/>
      <c r="IS131" s="77"/>
      <c r="IT131" s="77"/>
      <c r="IU131" s="77"/>
      <c r="IV131" s="77"/>
      <c r="IW131" s="77"/>
      <c r="IX131" s="77"/>
      <c r="IY131" s="77"/>
      <c r="IZ131" s="77"/>
      <c r="JA131" s="77"/>
      <c r="JB131" s="77"/>
      <c r="JC131" s="77"/>
      <c r="JD131" s="77"/>
      <c r="JE131" s="77"/>
      <c r="JF131" s="77"/>
      <c r="JG131" s="77"/>
      <c r="JH131" s="77"/>
      <c r="JI131" s="77"/>
      <c r="JJ131" s="77"/>
      <c r="JK131" s="77"/>
      <c r="JL131" s="77"/>
      <c r="JM131" s="77"/>
      <c r="JN131" s="77"/>
      <c r="JO131" s="77"/>
      <c r="JP131" s="77"/>
      <c r="JQ131" s="77"/>
      <c r="JR131" s="77"/>
      <c r="JS131" s="77"/>
      <c r="JT131" s="77"/>
      <c r="JU131" s="77"/>
      <c r="JV131" s="77"/>
      <c r="JW131" s="77"/>
      <c r="JX131" s="77"/>
      <c r="JY131" s="77"/>
      <c r="JZ131" s="77"/>
      <c r="KA131" s="77"/>
      <c r="KB131" s="77"/>
      <c r="KC131" s="77"/>
      <c r="KD131" s="77"/>
      <c r="KE131" s="77"/>
      <c r="KF131" s="77"/>
      <c r="KG131" s="77"/>
      <c r="KH131" s="77"/>
      <c r="KI131" s="77"/>
      <c r="KJ131" s="77"/>
      <c r="KK131" s="77"/>
      <c r="KL131" s="77"/>
      <c r="KM131" s="77"/>
      <c r="KN131" s="77"/>
      <c r="KO131" s="77"/>
      <c r="KP131" s="77"/>
      <c r="KQ131" s="77"/>
      <c r="KR131" s="77"/>
      <c r="KS131" s="77"/>
      <c r="KT131" s="77"/>
      <c r="KU131" s="77"/>
      <c r="KV131" s="77"/>
      <c r="KW131" s="77"/>
      <c r="KX131" s="77"/>
      <c r="KY131" s="77"/>
      <c r="KZ131" s="77"/>
      <c r="LA131" s="77"/>
      <c r="LB131" s="77"/>
      <c r="LC131" s="77"/>
      <c r="LD131" s="77"/>
      <c r="LE131" s="77"/>
      <c r="LF131" s="77"/>
      <c r="LG131" s="77"/>
      <c r="LH131" s="77"/>
      <c r="LI131" s="77"/>
      <c r="LJ131" s="77"/>
      <c r="LK131" s="77"/>
      <c r="LL131" s="77"/>
      <c r="LM131" s="77"/>
      <c r="LN131" s="77"/>
      <c r="LO131" s="77"/>
      <c r="LP131" s="77"/>
      <c r="LQ131" s="77"/>
      <c r="LR131" s="77"/>
      <c r="LS131" s="77"/>
      <c r="LT131" s="77"/>
      <c r="LU131" s="77"/>
      <c r="LV131" s="77"/>
      <c r="LW131" s="77"/>
      <c r="LX131" s="77"/>
      <c r="LY131" s="77"/>
      <c r="LZ131" s="77"/>
      <c r="MA131" s="77"/>
      <c r="MB131" s="77"/>
      <c r="MC131" s="77"/>
      <c r="MD131" s="77"/>
      <c r="ME131" s="77"/>
      <c r="MF131" s="77"/>
      <c r="MG131" s="77"/>
      <c r="MH131" s="77"/>
      <c r="MI131" s="77"/>
      <c r="MJ131" s="77"/>
      <c r="MK131" s="77"/>
      <c r="ML131" s="77"/>
      <c r="MM131" s="77"/>
      <c r="MN131" s="77"/>
      <c r="MO131" s="77"/>
      <c r="MP131" s="77"/>
      <c r="MQ131" s="77"/>
      <c r="MR131" s="77"/>
      <c r="MS131" s="77"/>
      <c r="MT131" s="77"/>
      <c r="MU131" s="77"/>
      <c r="MV131" s="77"/>
      <c r="MW131" s="77"/>
      <c r="MX131" s="77"/>
      <c r="MY131" s="77"/>
      <c r="MZ131" s="77"/>
      <c r="NA131" s="77"/>
      <c r="NB131" s="77"/>
      <c r="NC131" s="77"/>
      <c r="ND131" s="77"/>
      <c r="NE131" s="77"/>
      <c r="NF131" s="77"/>
      <c r="NG131" s="77"/>
      <c r="NH131" s="77"/>
      <c r="NI131" s="77"/>
      <c r="NJ131" s="77"/>
      <c r="NK131" s="77"/>
      <c r="NL131" s="77"/>
      <c r="NM131" s="77"/>
      <c r="NN131" s="77"/>
      <c r="NO131" s="77"/>
      <c r="NP131" s="77"/>
      <c r="NQ131" s="77"/>
      <c r="NR131" s="77"/>
    </row>
    <row r="132" spans="1:382">
      <c r="A132" s="32">
        <f>IF(ラインリスト!A124="","",ラインリスト!A124)</f>
        <v>122</v>
      </c>
      <c r="B132" s="32" t="str">
        <f>IF(ラインリスト!B124="","",ラインリスト!B124)</f>
        <v>テスト122</v>
      </c>
      <c r="C132" s="32">
        <f>IF(ラインリスト!C124="","",ラインリスト!C124)</f>
        <v>53</v>
      </c>
      <c r="D132" s="32" t="str">
        <f>IF(ラインリスト!E124="","",ラインリスト!E124)</f>
        <v>女</v>
      </c>
      <c r="E132" s="32" t="str">
        <f>IF(ラインリスト!F124="","",ラインリスト!F124)</f>
        <v>看護師</v>
      </c>
      <c r="F132" s="29" t="str">
        <f>IF(ラインリスト!G124="","",ラインリスト!G124)</f>
        <v>職員</v>
      </c>
      <c r="G132" s="32" t="str">
        <f>IF(ラインリスト!H124="","",ラインリスト!H124)</f>
        <v>X病院</v>
      </c>
      <c r="H132" s="33" t="str">
        <f>IF(ラインリスト!I124="","",ラインリスト!I124)</f>
        <v/>
      </c>
      <c r="I132" s="33">
        <f>IF(ラインリスト!J124="","",ラインリスト!J124)</f>
        <v>44190</v>
      </c>
      <c r="J132" s="33">
        <f>IF(ラインリスト!K124="","",ラインリスト!K124)</f>
        <v>44194</v>
      </c>
      <c r="K132" s="31">
        <f>IF(ラインリスト!L124="",J132,ラインリスト!L124)</f>
        <v>44194</v>
      </c>
      <c r="L132" s="76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77"/>
      <c r="DD132" s="77"/>
      <c r="DE132" s="77"/>
      <c r="DF132" s="77"/>
      <c r="DG132" s="77"/>
      <c r="DH132" s="77"/>
      <c r="DI132" s="77"/>
      <c r="DJ132" s="77"/>
      <c r="DK132" s="77"/>
      <c r="DL132" s="77"/>
      <c r="DM132" s="77"/>
      <c r="DN132" s="77"/>
      <c r="DO132" s="77"/>
      <c r="DP132" s="77"/>
      <c r="DQ132" s="77"/>
      <c r="DR132" s="77"/>
      <c r="DS132" s="77"/>
      <c r="DT132" s="77"/>
      <c r="DU132" s="77"/>
      <c r="DV132" s="77"/>
      <c r="DW132" s="77"/>
      <c r="DX132" s="77"/>
      <c r="DY132" s="77"/>
      <c r="DZ132" s="77"/>
      <c r="EA132" s="77"/>
      <c r="EB132" s="77"/>
      <c r="EC132" s="77"/>
      <c r="ED132" s="77"/>
      <c r="EE132" s="77"/>
      <c r="EF132" s="77"/>
      <c r="EG132" s="77"/>
      <c r="EH132" s="77"/>
      <c r="EI132" s="77"/>
      <c r="EJ132" s="77"/>
      <c r="EK132" s="77"/>
      <c r="EL132" s="77"/>
      <c r="EM132" s="77"/>
      <c r="EN132" s="77"/>
      <c r="EO132" s="77"/>
      <c r="EP132" s="77"/>
      <c r="EQ132" s="77"/>
      <c r="ER132" s="77"/>
      <c r="ES132" s="77"/>
      <c r="ET132" s="77"/>
      <c r="EU132" s="77"/>
      <c r="EV132" s="77"/>
      <c r="EW132" s="77"/>
      <c r="EX132" s="77"/>
      <c r="EY132" s="77"/>
      <c r="EZ132" s="77"/>
      <c r="FA132" s="77"/>
      <c r="FB132" s="77"/>
      <c r="FC132" s="77"/>
      <c r="FD132" s="77"/>
      <c r="FE132" s="77"/>
      <c r="FF132" s="77"/>
      <c r="FG132" s="77"/>
      <c r="FH132" s="77"/>
      <c r="FI132" s="77"/>
      <c r="FJ132" s="77"/>
      <c r="FK132" s="77"/>
      <c r="FL132" s="77"/>
      <c r="FM132" s="77"/>
      <c r="FN132" s="77"/>
      <c r="FO132" s="77"/>
      <c r="FP132" s="77"/>
      <c r="FQ132" s="77"/>
      <c r="FR132" s="77"/>
      <c r="FS132" s="77"/>
      <c r="FT132" s="77"/>
      <c r="FU132" s="77"/>
      <c r="FV132" s="77"/>
      <c r="FW132" s="77"/>
      <c r="FX132" s="77"/>
      <c r="FY132" s="77"/>
      <c r="FZ132" s="77"/>
      <c r="GA132" s="77"/>
      <c r="GB132" s="77"/>
      <c r="GC132" s="77"/>
      <c r="GD132" s="77"/>
      <c r="GE132" s="77"/>
      <c r="GF132" s="77"/>
      <c r="GG132" s="77"/>
      <c r="GH132" s="77"/>
      <c r="GI132" s="77"/>
      <c r="GJ132" s="77"/>
      <c r="GK132" s="77"/>
      <c r="GL132" s="77"/>
      <c r="GM132" s="77"/>
      <c r="GN132" s="77"/>
      <c r="GO132" s="77"/>
      <c r="GP132" s="77"/>
      <c r="GQ132" s="77"/>
      <c r="GR132" s="77"/>
      <c r="GS132" s="77"/>
      <c r="GT132" s="77"/>
      <c r="GU132" s="77"/>
      <c r="GV132" s="77"/>
      <c r="GW132" s="77"/>
      <c r="GX132" s="77"/>
      <c r="GY132" s="77"/>
      <c r="GZ132" s="77"/>
      <c r="HA132" s="77"/>
      <c r="HB132" s="77"/>
      <c r="HC132" s="77"/>
      <c r="HD132" s="77"/>
      <c r="HE132" s="77"/>
      <c r="HF132" s="77"/>
      <c r="HG132" s="77"/>
      <c r="HH132" s="77"/>
      <c r="HI132" s="77"/>
      <c r="HJ132" s="77"/>
      <c r="HK132" s="77"/>
      <c r="HL132" s="77"/>
      <c r="HM132" s="77"/>
      <c r="HN132" s="77"/>
      <c r="HO132" s="77"/>
      <c r="HP132" s="77"/>
      <c r="HQ132" s="77"/>
      <c r="HR132" s="77"/>
      <c r="HS132" s="77"/>
      <c r="HT132" s="77"/>
      <c r="HU132" s="77"/>
      <c r="HV132" s="77"/>
      <c r="HW132" s="77"/>
      <c r="HX132" s="77"/>
      <c r="HY132" s="77"/>
      <c r="HZ132" s="77"/>
      <c r="IA132" s="77"/>
      <c r="IB132" s="77"/>
      <c r="IC132" s="77"/>
      <c r="ID132" s="77"/>
      <c r="IE132" s="77"/>
      <c r="IF132" s="77"/>
      <c r="IG132" s="77"/>
      <c r="IH132" s="77"/>
      <c r="II132" s="77"/>
      <c r="IJ132" s="77"/>
      <c r="IK132" s="77"/>
      <c r="IL132" s="77"/>
      <c r="IM132" s="77"/>
      <c r="IN132" s="77"/>
      <c r="IO132" s="77"/>
      <c r="IP132" s="77"/>
      <c r="IQ132" s="77"/>
      <c r="IR132" s="77"/>
      <c r="IS132" s="77"/>
      <c r="IT132" s="77"/>
      <c r="IU132" s="77"/>
      <c r="IV132" s="77"/>
      <c r="IW132" s="77"/>
      <c r="IX132" s="77"/>
      <c r="IY132" s="77"/>
      <c r="IZ132" s="77"/>
      <c r="JA132" s="77"/>
      <c r="JB132" s="77"/>
      <c r="JC132" s="77"/>
      <c r="JD132" s="77"/>
      <c r="JE132" s="77"/>
      <c r="JF132" s="77"/>
      <c r="JG132" s="77"/>
      <c r="JH132" s="77"/>
      <c r="JI132" s="77"/>
      <c r="JJ132" s="77"/>
      <c r="JK132" s="77"/>
      <c r="JL132" s="77"/>
      <c r="JM132" s="77"/>
      <c r="JN132" s="77"/>
      <c r="JO132" s="77"/>
      <c r="JP132" s="77"/>
      <c r="JQ132" s="77"/>
      <c r="JR132" s="77"/>
      <c r="JS132" s="77"/>
      <c r="JT132" s="77"/>
      <c r="JU132" s="77"/>
      <c r="JV132" s="77"/>
      <c r="JW132" s="77"/>
      <c r="JX132" s="77"/>
      <c r="JY132" s="77"/>
      <c r="JZ132" s="77"/>
      <c r="KA132" s="77"/>
      <c r="KB132" s="77"/>
      <c r="KC132" s="77"/>
      <c r="KD132" s="77"/>
      <c r="KE132" s="77"/>
      <c r="KF132" s="77"/>
      <c r="KG132" s="77"/>
      <c r="KH132" s="77"/>
      <c r="KI132" s="77"/>
      <c r="KJ132" s="77"/>
      <c r="KK132" s="77"/>
      <c r="KL132" s="77"/>
      <c r="KM132" s="77"/>
      <c r="KN132" s="77"/>
      <c r="KO132" s="77"/>
      <c r="KP132" s="77"/>
      <c r="KQ132" s="77"/>
      <c r="KR132" s="77"/>
      <c r="KS132" s="77"/>
      <c r="KT132" s="77"/>
      <c r="KU132" s="77"/>
      <c r="KV132" s="77"/>
      <c r="KW132" s="77"/>
      <c r="KX132" s="77"/>
      <c r="KY132" s="77"/>
      <c r="KZ132" s="77"/>
      <c r="LA132" s="77"/>
      <c r="LB132" s="77"/>
      <c r="LC132" s="77"/>
      <c r="LD132" s="77"/>
      <c r="LE132" s="77"/>
      <c r="LF132" s="77"/>
      <c r="LG132" s="77"/>
      <c r="LH132" s="77"/>
      <c r="LI132" s="77"/>
      <c r="LJ132" s="77"/>
      <c r="LK132" s="77"/>
      <c r="LL132" s="77"/>
      <c r="LM132" s="77"/>
      <c r="LN132" s="77"/>
      <c r="LO132" s="77"/>
      <c r="LP132" s="77"/>
      <c r="LQ132" s="77"/>
      <c r="LR132" s="77"/>
      <c r="LS132" s="77"/>
      <c r="LT132" s="77"/>
      <c r="LU132" s="77"/>
      <c r="LV132" s="77"/>
      <c r="LW132" s="77"/>
      <c r="LX132" s="77"/>
      <c r="LY132" s="77"/>
      <c r="LZ132" s="77"/>
      <c r="MA132" s="77"/>
      <c r="MB132" s="77"/>
      <c r="MC132" s="77"/>
      <c r="MD132" s="77"/>
      <c r="ME132" s="77"/>
      <c r="MF132" s="77"/>
      <c r="MG132" s="77"/>
      <c r="MH132" s="77"/>
      <c r="MI132" s="77"/>
      <c r="MJ132" s="77"/>
      <c r="MK132" s="77"/>
      <c r="ML132" s="77"/>
      <c r="MM132" s="77"/>
      <c r="MN132" s="77"/>
      <c r="MO132" s="77"/>
      <c r="MP132" s="77"/>
      <c r="MQ132" s="77"/>
      <c r="MR132" s="77"/>
      <c r="MS132" s="77"/>
      <c r="MT132" s="77"/>
      <c r="MU132" s="77"/>
      <c r="MV132" s="77"/>
      <c r="MW132" s="77"/>
      <c r="MX132" s="77"/>
      <c r="MY132" s="77"/>
      <c r="MZ132" s="77"/>
      <c r="NA132" s="77"/>
      <c r="NB132" s="77"/>
      <c r="NC132" s="77"/>
      <c r="ND132" s="77"/>
      <c r="NE132" s="77"/>
      <c r="NF132" s="77"/>
      <c r="NG132" s="77"/>
      <c r="NH132" s="77"/>
      <c r="NI132" s="77"/>
      <c r="NJ132" s="77"/>
      <c r="NK132" s="77"/>
      <c r="NL132" s="77"/>
      <c r="NM132" s="77"/>
      <c r="NN132" s="77"/>
      <c r="NO132" s="77"/>
      <c r="NP132" s="77"/>
      <c r="NQ132" s="77"/>
      <c r="NR132" s="77"/>
    </row>
    <row r="133" spans="1:382">
      <c r="A133" s="32">
        <f>IF(ラインリスト!A125="","",ラインリスト!A125)</f>
        <v>123</v>
      </c>
      <c r="B133" s="32" t="str">
        <f>IF(ラインリスト!B125="","",ラインリスト!B125)</f>
        <v>テスト123</v>
      </c>
      <c r="C133" s="32">
        <f>IF(ラインリスト!C125="","",ラインリスト!C125)</f>
        <v>37</v>
      </c>
      <c r="D133" s="32" t="str">
        <f>IF(ラインリスト!E125="","",ラインリスト!E125)</f>
        <v>女</v>
      </c>
      <c r="E133" s="32" t="str">
        <f>IF(ラインリスト!F125="","",ラインリスト!F125)</f>
        <v>看護師</v>
      </c>
      <c r="F133" s="29" t="str">
        <f>IF(ラインリスト!G125="","",ラインリスト!G125)</f>
        <v/>
      </c>
      <c r="G133" s="32" t="str">
        <f>IF(ラインリスト!H125="","",ラインリスト!H125)</f>
        <v>X病院</v>
      </c>
      <c r="H133" s="33" t="str">
        <f>IF(ラインリスト!I125="","",ラインリスト!I125)</f>
        <v/>
      </c>
      <c r="I133" s="33">
        <f>IF(ラインリスト!J125="","",ラインリスト!J125)</f>
        <v>44194</v>
      </c>
      <c r="J133" s="33">
        <f>IF(ラインリスト!K125="","",ラインリスト!K125)</f>
        <v>44194</v>
      </c>
      <c r="K133" s="31">
        <f>IF(ラインリスト!L125="",J133,ラインリスト!L125)</f>
        <v>44194</v>
      </c>
      <c r="L133" s="76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  <c r="DC133" s="77"/>
      <c r="DD133" s="77"/>
      <c r="DE133" s="77"/>
      <c r="DF133" s="77"/>
      <c r="DG133" s="77"/>
      <c r="DH133" s="77"/>
      <c r="DI133" s="77"/>
      <c r="DJ133" s="77"/>
      <c r="DK133" s="77"/>
      <c r="DL133" s="77"/>
      <c r="DM133" s="77"/>
      <c r="DN133" s="77"/>
      <c r="DO133" s="77"/>
      <c r="DP133" s="77"/>
      <c r="DQ133" s="77"/>
      <c r="DR133" s="77"/>
      <c r="DS133" s="77"/>
      <c r="DT133" s="77"/>
      <c r="DU133" s="77"/>
      <c r="DV133" s="77"/>
      <c r="DW133" s="77"/>
      <c r="DX133" s="77"/>
      <c r="DY133" s="77"/>
      <c r="DZ133" s="77"/>
      <c r="EA133" s="77"/>
      <c r="EB133" s="77"/>
      <c r="EC133" s="77"/>
      <c r="ED133" s="77"/>
      <c r="EE133" s="77"/>
      <c r="EF133" s="77"/>
      <c r="EG133" s="77"/>
      <c r="EH133" s="77"/>
      <c r="EI133" s="77"/>
      <c r="EJ133" s="77"/>
      <c r="EK133" s="77"/>
      <c r="EL133" s="77"/>
      <c r="EM133" s="77"/>
      <c r="EN133" s="77"/>
      <c r="EO133" s="77"/>
      <c r="EP133" s="77"/>
      <c r="EQ133" s="77"/>
      <c r="ER133" s="77"/>
      <c r="ES133" s="77"/>
      <c r="ET133" s="77"/>
      <c r="EU133" s="77"/>
      <c r="EV133" s="77"/>
      <c r="EW133" s="77"/>
      <c r="EX133" s="77"/>
      <c r="EY133" s="77"/>
      <c r="EZ133" s="77"/>
      <c r="FA133" s="77"/>
      <c r="FB133" s="77"/>
      <c r="FC133" s="77"/>
      <c r="FD133" s="77"/>
      <c r="FE133" s="77"/>
      <c r="FF133" s="77"/>
      <c r="FG133" s="77"/>
      <c r="FH133" s="77"/>
      <c r="FI133" s="77"/>
      <c r="FJ133" s="77"/>
      <c r="FK133" s="77"/>
      <c r="FL133" s="77"/>
      <c r="FM133" s="77"/>
      <c r="FN133" s="77"/>
      <c r="FO133" s="77"/>
      <c r="FP133" s="77"/>
      <c r="FQ133" s="77"/>
      <c r="FR133" s="77"/>
      <c r="FS133" s="77"/>
      <c r="FT133" s="77"/>
      <c r="FU133" s="77"/>
      <c r="FV133" s="77"/>
      <c r="FW133" s="77"/>
      <c r="FX133" s="77"/>
      <c r="FY133" s="77"/>
      <c r="FZ133" s="77"/>
      <c r="GA133" s="77"/>
      <c r="GB133" s="77"/>
      <c r="GC133" s="77"/>
      <c r="GD133" s="77"/>
      <c r="GE133" s="77"/>
      <c r="GF133" s="77"/>
      <c r="GG133" s="77"/>
      <c r="GH133" s="77"/>
      <c r="GI133" s="77"/>
      <c r="GJ133" s="77"/>
      <c r="GK133" s="77"/>
      <c r="GL133" s="77"/>
      <c r="GM133" s="77"/>
      <c r="GN133" s="77"/>
      <c r="GO133" s="77"/>
      <c r="GP133" s="77"/>
      <c r="GQ133" s="77"/>
      <c r="GR133" s="77"/>
      <c r="GS133" s="77"/>
      <c r="GT133" s="77"/>
      <c r="GU133" s="77"/>
      <c r="GV133" s="77"/>
      <c r="GW133" s="77"/>
      <c r="GX133" s="77"/>
      <c r="GY133" s="77"/>
      <c r="GZ133" s="77"/>
      <c r="HA133" s="77"/>
      <c r="HB133" s="77"/>
      <c r="HC133" s="77"/>
      <c r="HD133" s="77"/>
      <c r="HE133" s="77"/>
      <c r="HF133" s="77"/>
      <c r="HG133" s="77"/>
      <c r="HH133" s="77"/>
      <c r="HI133" s="77"/>
      <c r="HJ133" s="77"/>
      <c r="HK133" s="77"/>
      <c r="HL133" s="77"/>
      <c r="HM133" s="77"/>
      <c r="HN133" s="77"/>
      <c r="HO133" s="77"/>
      <c r="HP133" s="77"/>
      <c r="HQ133" s="77"/>
      <c r="HR133" s="77"/>
      <c r="HS133" s="77"/>
      <c r="HT133" s="77"/>
      <c r="HU133" s="77"/>
      <c r="HV133" s="77"/>
      <c r="HW133" s="77"/>
      <c r="HX133" s="77"/>
      <c r="HY133" s="77"/>
      <c r="HZ133" s="77"/>
      <c r="IA133" s="77"/>
      <c r="IB133" s="77"/>
      <c r="IC133" s="77"/>
      <c r="ID133" s="77"/>
      <c r="IE133" s="77"/>
      <c r="IF133" s="77"/>
      <c r="IG133" s="77"/>
      <c r="IH133" s="77"/>
      <c r="II133" s="77"/>
      <c r="IJ133" s="77"/>
      <c r="IK133" s="77"/>
      <c r="IL133" s="77"/>
      <c r="IM133" s="77"/>
      <c r="IN133" s="77"/>
      <c r="IO133" s="77"/>
      <c r="IP133" s="77"/>
      <c r="IQ133" s="77"/>
      <c r="IR133" s="77"/>
      <c r="IS133" s="77"/>
      <c r="IT133" s="77"/>
      <c r="IU133" s="77"/>
      <c r="IV133" s="77"/>
      <c r="IW133" s="77"/>
      <c r="IX133" s="77"/>
      <c r="IY133" s="77"/>
      <c r="IZ133" s="77"/>
      <c r="JA133" s="77"/>
      <c r="JB133" s="77"/>
      <c r="JC133" s="77"/>
      <c r="JD133" s="77"/>
      <c r="JE133" s="77"/>
      <c r="JF133" s="77"/>
      <c r="JG133" s="77"/>
      <c r="JH133" s="77"/>
      <c r="JI133" s="77"/>
      <c r="JJ133" s="77"/>
      <c r="JK133" s="77"/>
      <c r="JL133" s="77"/>
      <c r="JM133" s="77"/>
      <c r="JN133" s="77"/>
      <c r="JO133" s="77"/>
      <c r="JP133" s="77"/>
      <c r="JQ133" s="77"/>
      <c r="JR133" s="77"/>
      <c r="JS133" s="77"/>
      <c r="JT133" s="77"/>
      <c r="JU133" s="77"/>
      <c r="JV133" s="77"/>
      <c r="JW133" s="77"/>
      <c r="JX133" s="77"/>
      <c r="JY133" s="77"/>
      <c r="JZ133" s="77"/>
      <c r="KA133" s="77"/>
      <c r="KB133" s="77"/>
      <c r="KC133" s="77"/>
      <c r="KD133" s="77"/>
      <c r="KE133" s="77"/>
      <c r="KF133" s="77"/>
      <c r="KG133" s="77"/>
      <c r="KH133" s="77"/>
      <c r="KI133" s="77"/>
      <c r="KJ133" s="77"/>
      <c r="KK133" s="77"/>
      <c r="KL133" s="77"/>
      <c r="KM133" s="77"/>
      <c r="KN133" s="77"/>
      <c r="KO133" s="77"/>
      <c r="KP133" s="77"/>
      <c r="KQ133" s="77"/>
      <c r="KR133" s="77"/>
      <c r="KS133" s="77"/>
      <c r="KT133" s="77"/>
      <c r="KU133" s="77"/>
      <c r="KV133" s="77"/>
      <c r="KW133" s="77"/>
      <c r="KX133" s="77"/>
      <c r="KY133" s="77"/>
      <c r="KZ133" s="77"/>
      <c r="LA133" s="77"/>
      <c r="LB133" s="77"/>
      <c r="LC133" s="77"/>
      <c r="LD133" s="77"/>
      <c r="LE133" s="77"/>
      <c r="LF133" s="77"/>
      <c r="LG133" s="77"/>
      <c r="LH133" s="77"/>
      <c r="LI133" s="77"/>
      <c r="LJ133" s="77"/>
      <c r="LK133" s="77"/>
      <c r="LL133" s="77"/>
      <c r="LM133" s="77"/>
      <c r="LN133" s="77"/>
      <c r="LO133" s="77"/>
      <c r="LP133" s="77"/>
      <c r="LQ133" s="77"/>
      <c r="LR133" s="77"/>
      <c r="LS133" s="77"/>
      <c r="LT133" s="77"/>
      <c r="LU133" s="77"/>
      <c r="LV133" s="77"/>
      <c r="LW133" s="77"/>
      <c r="LX133" s="77"/>
      <c r="LY133" s="77"/>
      <c r="LZ133" s="77"/>
      <c r="MA133" s="77"/>
      <c r="MB133" s="77"/>
      <c r="MC133" s="77"/>
      <c r="MD133" s="77"/>
      <c r="ME133" s="77"/>
      <c r="MF133" s="77"/>
      <c r="MG133" s="77"/>
      <c r="MH133" s="77"/>
      <c r="MI133" s="77"/>
      <c r="MJ133" s="77"/>
      <c r="MK133" s="77"/>
      <c r="ML133" s="77"/>
      <c r="MM133" s="77"/>
      <c r="MN133" s="77"/>
      <c r="MO133" s="77"/>
      <c r="MP133" s="77"/>
      <c r="MQ133" s="77"/>
      <c r="MR133" s="77"/>
      <c r="MS133" s="77"/>
      <c r="MT133" s="77"/>
      <c r="MU133" s="77"/>
      <c r="MV133" s="77"/>
      <c r="MW133" s="77"/>
      <c r="MX133" s="77"/>
      <c r="MY133" s="77"/>
      <c r="MZ133" s="77"/>
      <c r="NA133" s="77"/>
      <c r="NB133" s="77"/>
      <c r="NC133" s="77"/>
      <c r="ND133" s="77"/>
      <c r="NE133" s="77"/>
      <c r="NF133" s="77"/>
      <c r="NG133" s="77"/>
      <c r="NH133" s="77"/>
      <c r="NI133" s="77"/>
      <c r="NJ133" s="77"/>
      <c r="NK133" s="77"/>
      <c r="NL133" s="77"/>
      <c r="NM133" s="77"/>
      <c r="NN133" s="77"/>
      <c r="NO133" s="77"/>
      <c r="NP133" s="77"/>
      <c r="NQ133" s="77"/>
      <c r="NR133" s="77"/>
    </row>
    <row r="134" spans="1:382">
      <c r="A134" s="32">
        <f>IF(ラインリスト!A126="","",ラインリスト!A126)</f>
        <v>124</v>
      </c>
      <c r="B134" s="32" t="str">
        <f>IF(ラインリスト!B126="","",ラインリスト!B126)</f>
        <v>テスト124</v>
      </c>
      <c r="C134" s="32">
        <f>IF(ラインリスト!C126="","",ラインリスト!C126)</f>
        <v>59</v>
      </c>
      <c r="D134" s="32" t="str">
        <f>IF(ラインリスト!E126="","",ラインリスト!E126)</f>
        <v>女</v>
      </c>
      <c r="E134" s="32" t="str">
        <f>IF(ラインリスト!F126="","",ラインリスト!F126)</f>
        <v>介護員</v>
      </c>
      <c r="F134" s="29" t="str">
        <f>IF(ラインリスト!G126="","",ラインリスト!G126)</f>
        <v/>
      </c>
      <c r="G134" s="32" t="str">
        <f>IF(ラインリスト!H126="","",ラインリスト!H126)</f>
        <v>X病院</v>
      </c>
      <c r="H134" s="33" t="str">
        <f>IF(ラインリスト!I126="","",ラインリスト!I126)</f>
        <v/>
      </c>
      <c r="I134" s="33">
        <f>IF(ラインリスト!J126="","",ラインリスト!J126)</f>
        <v>44194</v>
      </c>
      <c r="J134" s="33">
        <f>IF(ラインリスト!K126="","",ラインリスト!K126)</f>
        <v>44194</v>
      </c>
      <c r="K134" s="31">
        <f>IF(ラインリスト!L126="",J134,ラインリスト!L126)</f>
        <v>44194</v>
      </c>
      <c r="L134" s="76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  <c r="DC134" s="77"/>
      <c r="DD134" s="77"/>
      <c r="DE134" s="77"/>
      <c r="DF134" s="77"/>
      <c r="DG134" s="77"/>
      <c r="DH134" s="77"/>
      <c r="DI134" s="77"/>
      <c r="DJ134" s="77"/>
      <c r="DK134" s="77"/>
      <c r="DL134" s="77"/>
      <c r="DM134" s="77"/>
      <c r="DN134" s="77"/>
      <c r="DO134" s="77"/>
      <c r="DP134" s="77"/>
      <c r="DQ134" s="77"/>
      <c r="DR134" s="77"/>
      <c r="DS134" s="77"/>
      <c r="DT134" s="77"/>
      <c r="DU134" s="77"/>
      <c r="DV134" s="77"/>
      <c r="DW134" s="77"/>
      <c r="DX134" s="77"/>
      <c r="DY134" s="77"/>
      <c r="DZ134" s="77"/>
      <c r="EA134" s="77"/>
      <c r="EB134" s="77"/>
      <c r="EC134" s="77"/>
      <c r="ED134" s="77"/>
      <c r="EE134" s="77"/>
      <c r="EF134" s="77"/>
      <c r="EG134" s="77"/>
      <c r="EH134" s="77"/>
      <c r="EI134" s="77"/>
      <c r="EJ134" s="77"/>
      <c r="EK134" s="77"/>
      <c r="EL134" s="77"/>
      <c r="EM134" s="77"/>
      <c r="EN134" s="77"/>
      <c r="EO134" s="77"/>
      <c r="EP134" s="77"/>
      <c r="EQ134" s="77"/>
      <c r="ER134" s="77"/>
      <c r="ES134" s="77"/>
      <c r="ET134" s="77"/>
      <c r="EU134" s="77"/>
      <c r="EV134" s="77"/>
      <c r="EW134" s="77"/>
      <c r="EX134" s="77"/>
      <c r="EY134" s="77"/>
      <c r="EZ134" s="77"/>
      <c r="FA134" s="77"/>
      <c r="FB134" s="77"/>
      <c r="FC134" s="77"/>
      <c r="FD134" s="77"/>
      <c r="FE134" s="77"/>
      <c r="FF134" s="77"/>
      <c r="FG134" s="77"/>
      <c r="FH134" s="77"/>
      <c r="FI134" s="77"/>
      <c r="FJ134" s="77"/>
      <c r="FK134" s="77"/>
      <c r="FL134" s="77"/>
      <c r="FM134" s="77"/>
      <c r="FN134" s="77"/>
      <c r="FO134" s="77"/>
      <c r="FP134" s="77"/>
      <c r="FQ134" s="77"/>
      <c r="FR134" s="77"/>
      <c r="FS134" s="77"/>
      <c r="FT134" s="77"/>
      <c r="FU134" s="77"/>
      <c r="FV134" s="77"/>
      <c r="FW134" s="77"/>
      <c r="FX134" s="77"/>
      <c r="FY134" s="77"/>
      <c r="FZ134" s="77"/>
      <c r="GA134" s="77"/>
      <c r="GB134" s="77"/>
      <c r="GC134" s="77"/>
      <c r="GD134" s="77"/>
      <c r="GE134" s="77"/>
      <c r="GF134" s="77"/>
      <c r="GG134" s="77"/>
      <c r="GH134" s="77"/>
      <c r="GI134" s="77"/>
      <c r="GJ134" s="77"/>
      <c r="GK134" s="77"/>
      <c r="GL134" s="77"/>
      <c r="GM134" s="77"/>
      <c r="GN134" s="77"/>
      <c r="GO134" s="77"/>
      <c r="GP134" s="77"/>
      <c r="GQ134" s="77"/>
      <c r="GR134" s="77"/>
      <c r="GS134" s="77"/>
      <c r="GT134" s="77"/>
      <c r="GU134" s="77"/>
      <c r="GV134" s="77"/>
      <c r="GW134" s="77"/>
      <c r="GX134" s="77"/>
      <c r="GY134" s="77"/>
      <c r="GZ134" s="77"/>
      <c r="HA134" s="77"/>
      <c r="HB134" s="77"/>
      <c r="HC134" s="77"/>
      <c r="HD134" s="77"/>
      <c r="HE134" s="77"/>
      <c r="HF134" s="77"/>
      <c r="HG134" s="77"/>
      <c r="HH134" s="77"/>
      <c r="HI134" s="77"/>
      <c r="HJ134" s="77"/>
      <c r="HK134" s="77"/>
      <c r="HL134" s="77"/>
      <c r="HM134" s="77"/>
      <c r="HN134" s="77"/>
      <c r="HO134" s="77"/>
      <c r="HP134" s="77"/>
      <c r="HQ134" s="77"/>
      <c r="HR134" s="77"/>
      <c r="HS134" s="77"/>
      <c r="HT134" s="77"/>
      <c r="HU134" s="77"/>
      <c r="HV134" s="77"/>
      <c r="HW134" s="77"/>
      <c r="HX134" s="77"/>
      <c r="HY134" s="77"/>
      <c r="HZ134" s="77"/>
      <c r="IA134" s="77"/>
      <c r="IB134" s="77"/>
      <c r="IC134" s="77"/>
      <c r="ID134" s="77"/>
      <c r="IE134" s="77"/>
      <c r="IF134" s="77"/>
      <c r="IG134" s="77"/>
      <c r="IH134" s="77"/>
      <c r="II134" s="77"/>
      <c r="IJ134" s="77"/>
      <c r="IK134" s="77"/>
      <c r="IL134" s="77"/>
      <c r="IM134" s="77"/>
      <c r="IN134" s="77"/>
      <c r="IO134" s="77"/>
      <c r="IP134" s="77"/>
      <c r="IQ134" s="77"/>
      <c r="IR134" s="77"/>
      <c r="IS134" s="77"/>
      <c r="IT134" s="77"/>
      <c r="IU134" s="77"/>
      <c r="IV134" s="77"/>
      <c r="IW134" s="77"/>
      <c r="IX134" s="77"/>
      <c r="IY134" s="77"/>
      <c r="IZ134" s="77"/>
      <c r="JA134" s="77"/>
      <c r="JB134" s="77"/>
      <c r="JC134" s="77"/>
      <c r="JD134" s="77"/>
      <c r="JE134" s="77"/>
      <c r="JF134" s="77"/>
      <c r="JG134" s="77"/>
      <c r="JH134" s="77"/>
      <c r="JI134" s="77"/>
      <c r="JJ134" s="77"/>
      <c r="JK134" s="77"/>
      <c r="JL134" s="77"/>
      <c r="JM134" s="77"/>
      <c r="JN134" s="77"/>
      <c r="JO134" s="77"/>
      <c r="JP134" s="77"/>
      <c r="JQ134" s="77"/>
      <c r="JR134" s="77"/>
      <c r="JS134" s="77"/>
      <c r="JT134" s="77"/>
      <c r="JU134" s="77"/>
      <c r="JV134" s="77"/>
      <c r="JW134" s="77"/>
      <c r="JX134" s="77"/>
      <c r="JY134" s="77"/>
      <c r="JZ134" s="77"/>
      <c r="KA134" s="77"/>
      <c r="KB134" s="77"/>
      <c r="KC134" s="77"/>
      <c r="KD134" s="77"/>
      <c r="KE134" s="77"/>
      <c r="KF134" s="77"/>
      <c r="KG134" s="77"/>
      <c r="KH134" s="77"/>
      <c r="KI134" s="77"/>
      <c r="KJ134" s="77"/>
      <c r="KK134" s="77"/>
      <c r="KL134" s="77"/>
      <c r="KM134" s="77"/>
      <c r="KN134" s="77"/>
      <c r="KO134" s="77"/>
      <c r="KP134" s="77"/>
      <c r="KQ134" s="77"/>
      <c r="KR134" s="77"/>
      <c r="KS134" s="77"/>
      <c r="KT134" s="77"/>
      <c r="KU134" s="77"/>
      <c r="KV134" s="77"/>
      <c r="KW134" s="77"/>
      <c r="KX134" s="77"/>
      <c r="KY134" s="77"/>
      <c r="KZ134" s="77"/>
      <c r="LA134" s="77"/>
      <c r="LB134" s="77"/>
      <c r="LC134" s="77"/>
      <c r="LD134" s="77"/>
      <c r="LE134" s="77"/>
      <c r="LF134" s="77"/>
      <c r="LG134" s="77"/>
      <c r="LH134" s="77"/>
      <c r="LI134" s="77"/>
      <c r="LJ134" s="77"/>
      <c r="LK134" s="77"/>
      <c r="LL134" s="77"/>
      <c r="LM134" s="77"/>
      <c r="LN134" s="77"/>
      <c r="LO134" s="77"/>
      <c r="LP134" s="77"/>
      <c r="LQ134" s="77"/>
      <c r="LR134" s="77"/>
      <c r="LS134" s="77"/>
      <c r="LT134" s="77"/>
      <c r="LU134" s="77"/>
      <c r="LV134" s="77"/>
      <c r="LW134" s="77"/>
      <c r="LX134" s="77"/>
      <c r="LY134" s="77"/>
      <c r="LZ134" s="77"/>
      <c r="MA134" s="77"/>
      <c r="MB134" s="77"/>
      <c r="MC134" s="77"/>
      <c r="MD134" s="77"/>
      <c r="ME134" s="77"/>
      <c r="MF134" s="77"/>
      <c r="MG134" s="77"/>
      <c r="MH134" s="77"/>
      <c r="MI134" s="77"/>
      <c r="MJ134" s="77"/>
      <c r="MK134" s="77"/>
      <c r="ML134" s="77"/>
      <c r="MM134" s="77"/>
      <c r="MN134" s="77"/>
      <c r="MO134" s="77"/>
      <c r="MP134" s="77"/>
      <c r="MQ134" s="77"/>
      <c r="MR134" s="77"/>
      <c r="MS134" s="77"/>
      <c r="MT134" s="77"/>
      <c r="MU134" s="77"/>
      <c r="MV134" s="77"/>
      <c r="MW134" s="77"/>
      <c r="MX134" s="77"/>
      <c r="MY134" s="77"/>
      <c r="MZ134" s="77"/>
      <c r="NA134" s="77"/>
      <c r="NB134" s="77"/>
      <c r="NC134" s="77"/>
      <c r="ND134" s="77"/>
      <c r="NE134" s="77"/>
      <c r="NF134" s="77"/>
      <c r="NG134" s="77"/>
      <c r="NH134" s="77"/>
      <c r="NI134" s="77"/>
      <c r="NJ134" s="77"/>
      <c r="NK134" s="77"/>
      <c r="NL134" s="77"/>
      <c r="NM134" s="77"/>
      <c r="NN134" s="77"/>
      <c r="NO134" s="77"/>
      <c r="NP134" s="77"/>
      <c r="NQ134" s="77"/>
      <c r="NR134" s="77"/>
    </row>
    <row r="135" spans="1:382">
      <c r="A135" s="32">
        <f>IF(ラインリスト!A127="","",ラインリスト!A127)</f>
        <v>125</v>
      </c>
      <c r="B135" s="32" t="str">
        <f>IF(ラインリスト!B127="","",ラインリスト!B127)</f>
        <v>テスト125</v>
      </c>
      <c r="C135" s="32">
        <f>IF(ラインリスト!C127="","",ラインリスト!C127)</f>
        <v>43</v>
      </c>
      <c r="D135" s="32" t="str">
        <f>IF(ラインリスト!E127="","",ラインリスト!E127)</f>
        <v>男</v>
      </c>
      <c r="E135" s="32" t="str">
        <f>IF(ラインリスト!F127="","",ラインリスト!F127)</f>
        <v>准看護師</v>
      </c>
      <c r="F135" s="29" t="str">
        <f>IF(ラインリスト!G127="","",ラインリスト!G127)</f>
        <v/>
      </c>
      <c r="G135" s="32" t="str">
        <f>IF(ラインリスト!H127="","",ラインリスト!H127)</f>
        <v>X病院</v>
      </c>
      <c r="H135" s="33" t="str">
        <f>IF(ラインリスト!I127="","",ラインリスト!I127)</f>
        <v/>
      </c>
      <c r="I135" s="33">
        <f>IF(ラインリスト!J127="","",ラインリスト!J127)</f>
        <v>44193</v>
      </c>
      <c r="J135" s="33">
        <f>IF(ラインリスト!K127="","",ラインリスト!K127)</f>
        <v>44194</v>
      </c>
      <c r="K135" s="31">
        <f>IF(ラインリスト!L127="",J135,ラインリスト!L127)</f>
        <v>44194</v>
      </c>
      <c r="L135" s="76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7"/>
      <c r="DF135" s="77"/>
      <c r="DG135" s="77"/>
      <c r="DH135" s="77"/>
      <c r="DI135" s="77"/>
      <c r="DJ135" s="77"/>
      <c r="DK135" s="77"/>
      <c r="DL135" s="77"/>
      <c r="DM135" s="77"/>
      <c r="DN135" s="77"/>
      <c r="DO135" s="77"/>
      <c r="DP135" s="77"/>
      <c r="DQ135" s="77"/>
      <c r="DR135" s="77"/>
      <c r="DS135" s="77"/>
      <c r="DT135" s="77"/>
      <c r="DU135" s="77"/>
      <c r="DV135" s="77"/>
      <c r="DW135" s="77"/>
      <c r="DX135" s="77"/>
      <c r="DY135" s="77"/>
      <c r="DZ135" s="77"/>
      <c r="EA135" s="77"/>
      <c r="EB135" s="77"/>
      <c r="EC135" s="77"/>
      <c r="ED135" s="77"/>
      <c r="EE135" s="77"/>
      <c r="EF135" s="77"/>
      <c r="EG135" s="77"/>
      <c r="EH135" s="77"/>
      <c r="EI135" s="77"/>
      <c r="EJ135" s="77"/>
      <c r="EK135" s="77"/>
      <c r="EL135" s="77"/>
      <c r="EM135" s="77"/>
      <c r="EN135" s="77"/>
      <c r="EO135" s="77"/>
      <c r="EP135" s="77"/>
      <c r="EQ135" s="77"/>
      <c r="ER135" s="77"/>
      <c r="ES135" s="77"/>
      <c r="ET135" s="77"/>
      <c r="EU135" s="77"/>
      <c r="EV135" s="77"/>
      <c r="EW135" s="77"/>
      <c r="EX135" s="77"/>
      <c r="EY135" s="77"/>
      <c r="EZ135" s="77"/>
      <c r="FA135" s="77"/>
      <c r="FB135" s="77"/>
      <c r="FC135" s="77"/>
      <c r="FD135" s="77"/>
      <c r="FE135" s="77"/>
      <c r="FF135" s="77"/>
      <c r="FG135" s="77"/>
      <c r="FH135" s="77"/>
      <c r="FI135" s="77"/>
      <c r="FJ135" s="77"/>
      <c r="FK135" s="77"/>
      <c r="FL135" s="77"/>
      <c r="FM135" s="77"/>
      <c r="FN135" s="77"/>
      <c r="FO135" s="77"/>
      <c r="FP135" s="77"/>
      <c r="FQ135" s="77"/>
      <c r="FR135" s="77"/>
      <c r="FS135" s="77"/>
      <c r="FT135" s="77"/>
      <c r="FU135" s="77"/>
      <c r="FV135" s="77"/>
      <c r="FW135" s="77"/>
      <c r="FX135" s="77"/>
      <c r="FY135" s="77"/>
      <c r="FZ135" s="77"/>
      <c r="GA135" s="77"/>
      <c r="GB135" s="77"/>
      <c r="GC135" s="77"/>
      <c r="GD135" s="77"/>
      <c r="GE135" s="77"/>
      <c r="GF135" s="77"/>
      <c r="GG135" s="77"/>
      <c r="GH135" s="77"/>
      <c r="GI135" s="77"/>
      <c r="GJ135" s="77"/>
      <c r="GK135" s="77"/>
      <c r="GL135" s="77"/>
      <c r="GM135" s="77"/>
      <c r="GN135" s="77"/>
      <c r="GO135" s="77"/>
      <c r="GP135" s="77"/>
      <c r="GQ135" s="77"/>
      <c r="GR135" s="77"/>
      <c r="GS135" s="77"/>
      <c r="GT135" s="77"/>
      <c r="GU135" s="77"/>
      <c r="GV135" s="77"/>
      <c r="GW135" s="77"/>
      <c r="GX135" s="77"/>
      <c r="GY135" s="77"/>
      <c r="GZ135" s="77"/>
      <c r="HA135" s="77"/>
      <c r="HB135" s="77"/>
      <c r="HC135" s="77"/>
      <c r="HD135" s="77"/>
      <c r="HE135" s="77"/>
      <c r="HF135" s="77"/>
      <c r="HG135" s="77"/>
      <c r="HH135" s="77"/>
      <c r="HI135" s="77"/>
      <c r="HJ135" s="77"/>
      <c r="HK135" s="77"/>
      <c r="HL135" s="77"/>
      <c r="HM135" s="77"/>
      <c r="HN135" s="77"/>
      <c r="HO135" s="77"/>
      <c r="HP135" s="77"/>
      <c r="HQ135" s="77"/>
      <c r="HR135" s="77"/>
      <c r="HS135" s="77"/>
      <c r="HT135" s="77"/>
      <c r="HU135" s="77"/>
      <c r="HV135" s="77"/>
      <c r="HW135" s="77"/>
      <c r="HX135" s="77"/>
      <c r="HY135" s="77"/>
      <c r="HZ135" s="77"/>
      <c r="IA135" s="77"/>
      <c r="IB135" s="77"/>
      <c r="IC135" s="77"/>
      <c r="ID135" s="77"/>
      <c r="IE135" s="77"/>
      <c r="IF135" s="77"/>
      <c r="IG135" s="77"/>
      <c r="IH135" s="77"/>
      <c r="II135" s="77"/>
      <c r="IJ135" s="77"/>
      <c r="IK135" s="77"/>
      <c r="IL135" s="77"/>
      <c r="IM135" s="77"/>
      <c r="IN135" s="77"/>
      <c r="IO135" s="77"/>
      <c r="IP135" s="77"/>
      <c r="IQ135" s="77"/>
      <c r="IR135" s="77"/>
      <c r="IS135" s="77"/>
      <c r="IT135" s="77"/>
      <c r="IU135" s="77"/>
      <c r="IV135" s="77"/>
      <c r="IW135" s="77"/>
      <c r="IX135" s="77"/>
      <c r="IY135" s="77"/>
      <c r="IZ135" s="77"/>
      <c r="JA135" s="77"/>
      <c r="JB135" s="77"/>
      <c r="JC135" s="77"/>
      <c r="JD135" s="77"/>
      <c r="JE135" s="77"/>
      <c r="JF135" s="77"/>
      <c r="JG135" s="77"/>
      <c r="JH135" s="77"/>
      <c r="JI135" s="77"/>
      <c r="JJ135" s="77"/>
      <c r="JK135" s="77"/>
      <c r="JL135" s="77"/>
      <c r="JM135" s="77"/>
      <c r="JN135" s="77"/>
      <c r="JO135" s="77"/>
      <c r="JP135" s="77"/>
      <c r="JQ135" s="77"/>
      <c r="JR135" s="77"/>
      <c r="JS135" s="77"/>
      <c r="JT135" s="77"/>
      <c r="JU135" s="77"/>
      <c r="JV135" s="77"/>
      <c r="JW135" s="77"/>
      <c r="JX135" s="77"/>
      <c r="JY135" s="77"/>
      <c r="JZ135" s="77"/>
      <c r="KA135" s="77"/>
      <c r="KB135" s="77"/>
      <c r="KC135" s="77"/>
      <c r="KD135" s="77"/>
      <c r="KE135" s="77"/>
      <c r="KF135" s="77"/>
      <c r="KG135" s="77"/>
      <c r="KH135" s="77"/>
      <c r="KI135" s="77"/>
      <c r="KJ135" s="77"/>
      <c r="KK135" s="77"/>
      <c r="KL135" s="77"/>
      <c r="KM135" s="77"/>
      <c r="KN135" s="77"/>
      <c r="KO135" s="77"/>
      <c r="KP135" s="77"/>
      <c r="KQ135" s="77"/>
      <c r="KR135" s="77"/>
      <c r="KS135" s="77"/>
      <c r="KT135" s="77"/>
      <c r="KU135" s="77"/>
      <c r="KV135" s="77"/>
      <c r="KW135" s="77"/>
      <c r="KX135" s="77"/>
      <c r="KY135" s="77"/>
      <c r="KZ135" s="77"/>
      <c r="LA135" s="77"/>
      <c r="LB135" s="77"/>
      <c r="LC135" s="77"/>
      <c r="LD135" s="77"/>
      <c r="LE135" s="77"/>
      <c r="LF135" s="77"/>
      <c r="LG135" s="77"/>
      <c r="LH135" s="77"/>
      <c r="LI135" s="77"/>
      <c r="LJ135" s="77"/>
      <c r="LK135" s="77"/>
      <c r="LL135" s="77"/>
      <c r="LM135" s="77"/>
      <c r="LN135" s="77"/>
      <c r="LO135" s="77"/>
      <c r="LP135" s="77"/>
      <c r="LQ135" s="77"/>
      <c r="LR135" s="77"/>
      <c r="LS135" s="77"/>
      <c r="LT135" s="77"/>
      <c r="LU135" s="77"/>
      <c r="LV135" s="77"/>
      <c r="LW135" s="77"/>
      <c r="LX135" s="77"/>
      <c r="LY135" s="77"/>
      <c r="LZ135" s="77"/>
      <c r="MA135" s="77"/>
      <c r="MB135" s="77"/>
      <c r="MC135" s="77"/>
      <c r="MD135" s="77"/>
      <c r="ME135" s="77"/>
      <c r="MF135" s="77"/>
      <c r="MG135" s="77"/>
      <c r="MH135" s="77"/>
      <c r="MI135" s="77"/>
      <c r="MJ135" s="77"/>
      <c r="MK135" s="77"/>
      <c r="ML135" s="77"/>
      <c r="MM135" s="77"/>
      <c r="MN135" s="77"/>
      <c r="MO135" s="77"/>
      <c r="MP135" s="77"/>
      <c r="MQ135" s="77"/>
      <c r="MR135" s="77"/>
      <c r="MS135" s="77"/>
      <c r="MT135" s="77"/>
      <c r="MU135" s="77"/>
      <c r="MV135" s="77"/>
      <c r="MW135" s="77"/>
      <c r="MX135" s="77"/>
      <c r="MY135" s="77"/>
      <c r="MZ135" s="77"/>
      <c r="NA135" s="77"/>
      <c r="NB135" s="77"/>
      <c r="NC135" s="77"/>
      <c r="ND135" s="77"/>
      <c r="NE135" s="77"/>
      <c r="NF135" s="77"/>
      <c r="NG135" s="77"/>
      <c r="NH135" s="77"/>
      <c r="NI135" s="77"/>
      <c r="NJ135" s="77"/>
      <c r="NK135" s="77"/>
      <c r="NL135" s="77"/>
      <c r="NM135" s="77"/>
      <c r="NN135" s="77"/>
      <c r="NO135" s="77"/>
      <c r="NP135" s="77"/>
      <c r="NQ135" s="77"/>
      <c r="NR135" s="77"/>
    </row>
    <row r="136" spans="1:382">
      <c r="A136" s="32">
        <f>IF(ラインリスト!A128="","",ラインリスト!A128)</f>
        <v>126</v>
      </c>
      <c r="B136" s="32" t="str">
        <f>IF(ラインリスト!B128="","",ラインリスト!B128)</f>
        <v>テスト126</v>
      </c>
      <c r="C136" s="32">
        <f>IF(ラインリスト!C128="","",ラインリスト!C128)</f>
        <v>90</v>
      </c>
      <c r="D136" s="32" t="str">
        <f>IF(ラインリスト!E128="","",ラインリスト!E128)</f>
        <v>男</v>
      </c>
      <c r="E136" s="32" t="str">
        <f>IF(ラインリスト!F128="","",ラインリスト!F128)</f>
        <v/>
      </c>
      <c r="F136" s="29" t="str">
        <f>IF(ラインリスト!G128="","",ラインリスト!G128)</f>
        <v>患者</v>
      </c>
      <c r="G136" s="32" t="str">
        <f>IF(ラインリスト!H128="","",ラインリスト!H128)</f>
        <v>X病院</v>
      </c>
      <c r="H136" s="33" t="str">
        <f>IF(ラインリスト!I128="","",ラインリスト!I128)</f>
        <v/>
      </c>
      <c r="I136" s="33" t="str">
        <f>IF(ラインリスト!J128="","",ラインリスト!J128)</f>
        <v>無症状</v>
      </c>
      <c r="J136" s="33">
        <f>IF(ラインリスト!K128="","",ラインリスト!K128)</f>
        <v>44194</v>
      </c>
      <c r="K136" s="31">
        <f>IF(ラインリスト!L128="",J136,ラインリスト!L128)</f>
        <v>44194</v>
      </c>
      <c r="L136" s="76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  <c r="DC136" s="77"/>
      <c r="DD136" s="77"/>
      <c r="DE136" s="77"/>
      <c r="DF136" s="77"/>
      <c r="DG136" s="77"/>
      <c r="DH136" s="77"/>
      <c r="DI136" s="77"/>
      <c r="DJ136" s="77"/>
      <c r="DK136" s="77"/>
      <c r="DL136" s="77"/>
      <c r="DM136" s="77"/>
      <c r="DN136" s="77"/>
      <c r="DO136" s="77"/>
      <c r="DP136" s="77"/>
      <c r="DQ136" s="77"/>
      <c r="DR136" s="77"/>
      <c r="DS136" s="77"/>
      <c r="DT136" s="77"/>
      <c r="DU136" s="77"/>
      <c r="DV136" s="77"/>
      <c r="DW136" s="77"/>
      <c r="DX136" s="77"/>
      <c r="DY136" s="77"/>
      <c r="DZ136" s="77"/>
      <c r="EA136" s="77"/>
      <c r="EB136" s="77"/>
      <c r="EC136" s="77"/>
      <c r="ED136" s="77"/>
      <c r="EE136" s="77"/>
      <c r="EF136" s="77"/>
      <c r="EG136" s="77"/>
      <c r="EH136" s="77"/>
      <c r="EI136" s="77"/>
      <c r="EJ136" s="77"/>
      <c r="EK136" s="77"/>
      <c r="EL136" s="77"/>
      <c r="EM136" s="77"/>
      <c r="EN136" s="77"/>
      <c r="EO136" s="77"/>
      <c r="EP136" s="77"/>
      <c r="EQ136" s="77"/>
      <c r="ER136" s="77"/>
      <c r="ES136" s="77"/>
      <c r="ET136" s="77"/>
      <c r="EU136" s="77"/>
      <c r="EV136" s="77"/>
      <c r="EW136" s="77"/>
      <c r="EX136" s="77"/>
      <c r="EY136" s="77"/>
      <c r="EZ136" s="77"/>
      <c r="FA136" s="77"/>
      <c r="FB136" s="77"/>
      <c r="FC136" s="77"/>
      <c r="FD136" s="77"/>
      <c r="FE136" s="77"/>
      <c r="FF136" s="77"/>
      <c r="FG136" s="77"/>
      <c r="FH136" s="77"/>
      <c r="FI136" s="77"/>
      <c r="FJ136" s="77"/>
      <c r="FK136" s="77"/>
      <c r="FL136" s="77"/>
      <c r="FM136" s="77"/>
      <c r="FN136" s="77"/>
      <c r="FO136" s="77"/>
      <c r="FP136" s="77"/>
      <c r="FQ136" s="77"/>
      <c r="FR136" s="77"/>
      <c r="FS136" s="77"/>
      <c r="FT136" s="77"/>
      <c r="FU136" s="77"/>
      <c r="FV136" s="77"/>
      <c r="FW136" s="77"/>
      <c r="FX136" s="77"/>
      <c r="FY136" s="77"/>
      <c r="FZ136" s="77"/>
      <c r="GA136" s="77"/>
      <c r="GB136" s="77"/>
      <c r="GC136" s="77"/>
      <c r="GD136" s="77"/>
      <c r="GE136" s="77"/>
      <c r="GF136" s="77"/>
      <c r="GG136" s="77"/>
      <c r="GH136" s="77"/>
      <c r="GI136" s="77"/>
      <c r="GJ136" s="77"/>
      <c r="GK136" s="77"/>
      <c r="GL136" s="77"/>
      <c r="GM136" s="77"/>
      <c r="GN136" s="77"/>
      <c r="GO136" s="77"/>
      <c r="GP136" s="77"/>
      <c r="GQ136" s="77"/>
      <c r="GR136" s="77"/>
      <c r="GS136" s="77"/>
      <c r="GT136" s="77"/>
      <c r="GU136" s="77"/>
      <c r="GV136" s="77"/>
      <c r="GW136" s="77"/>
      <c r="GX136" s="77"/>
      <c r="GY136" s="77"/>
      <c r="GZ136" s="77"/>
      <c r="HA136" s="77"/>
      <c r="HB136" s="77"/>
      <c r="HC136" s="77"/>
      <c r="HD136" s="77"/>
      <c r="HE136" s="77"/>
      <c r="HF136" s="77"/>
      <c r="HG136" s="77"/>
      <c r="HH136" s="77"/>
      <c r="HI136" s="77"/>
      <c r="HJ136" s="77"/>
      <c r="HK136" s="77"/>
      <c r="HL136" s="77"/>
      <c r="HM136" s="77"/>
      <c r="HN136" s="77"/>
      <c r="HO136" s="77"/>
      <c r="HP136" s="77"/>
      <c r="HQ136" s="77"/>
      <c r="HR136" s="77"/>
      <c r="HS136" s="77"/>
      <c r="HT136" s="77"/>
      <c r="HU136" s="77"/>
      <c r="HV136" s="77"/>
      <c r="HW136" s="77"/>
      <c r="HX136" s="77"/>
      <c r="HY136" s="77"/>
      <c r="HZ136" s="77"/>
      <c r="IA136" s="77"/>
      <c r="IB136" s="77"/>
      <c r="IC136" s="77"/>
      <c r="ID136" s="77"/>
      <c r="IE136" s="77"/>
      <c r="IF136" s="77"/>
      <c r="IG136" s="77"/>
      <c r="IH136" s="77"/>
      <c r="II136" s="77"/>
      <c r="IJ136" s="77"/>
      <c r="IK136" s="77"/>
      <c r="IL136" s="77"/>
      <c r="IM136" s="77"/>
      <c r="IN136" s="77"/>
      <c r="IO136" s="77"/>
      <c r="IP136" s="77"/>
      <c r="IQ136" s="77"/>
      <c r="IR136" s="77"/>
      <c r="IS136" s="77"/>
      <c r="IT136" s="77"/>
      <c r="IU136" s="77"/>
      <c r="IV136" s="77"/>
      <c r="IW136" s="77"/>
      <c r="IX136" s="77"/>
      <c r="IY136" s="77"/>
      <c r="IZ136" s="77"/>
      <c r="JA136" s="77"/>
      <c r="JB136" s="77"/>
      <c r="JC136" s="77"/>
      <c r="JD136" s="77"/>
      <c r="JE136" s="77"/>
      <c r="JF136" s="77"/>
      <c r="JG136" s="77"/>
      <c r="JH136" s="77"/>
      <c r="JI136" s="77"/>
      <c r="JJ136" s="77"/>
      <c r="JK136" s="77"/>
      <c r="JL136" s="77"/>
      <c r="JM136" s="77"/>
      <c r="JN136" s="77"/>
      <c r="JO136" s="77"/>
      <c r="JP136" s="77"/>
      <c r="JQ136" s="77"/>
      <c r="JR136" s="77"/>
      <c r="JS136" s="77"/>
      <c r="JT136" s="77"/>
      <c r="JU136" s="77"/>
      <c r="JV136" s="77"/>
      <c r="JW136" s="77"/>
      <c r="JX136" s="77"/>
      <c r="JY136" s="77"/>
      <c r="JZ136" s="77"/>
      <c r="KA136" s="77"/>
      <c r="KB136" s="77"/>
      <c r="KC136" s="77"/>
      <c r="KD136" s="77"/>
      <c r="KE136" s="77"/>
      <c r="KF136" s="77"/>
      <c r="KG136" s="77"/>
      <c r="KH136" s="77"/>
      <c r="KI136" s="77"/>
      <c r="KJ136" s="77"/>
      <c r="KK136" s="77"/>
      <c r="KL136" s="77"/>
      <c r="KM136" s="77"/>
      <c r="KN136" s="77"/>
      <c r="KO136" s="77"/>
      <c r="KP136" s="77"/>
      <c r="KQ136" s="77"/>
      <c r="KR136" s="77"/>
      <c r="KS136" s="77"/>
      <c r="KT136" s="77"/>
      <c r="KU136" s="77"/>
      <c r="KV136" s="77"/>
      <c r="KW136" s="77"/>
      <c r="KX136" s="77"/>
      <c r="KY136" s="77"/>
      <c r="KZ136" s="77"/>
      <c r="LA136" s="77"/>
      <c r="LB136" s="77"/>
      <c r="LC136" s="77"/>
      <c r="LD136" s="77"/>
      <c r="LE136" s="77"/>
      <c r="LF136" s="77"/>
      <c r="LG136" s="77"/>
      <c r="LH136" s="77"/>
      <c r="LI136" s="77"/>
      <c r="LJ136" s="77"/>
      <c r="LK136" s="77"/>
      <c r="LL136" s="77"/>
      <c r="LM136" s="77"/>
      <c r="LN136" s="77"/>
      <c r="LO136" s="77"/>
      <c r="LP136" s="77"/>
      <c r="LQ136" s="77"/>
      <c r="LR136" s="77"/>
      <c r="LS136" s="77"/>
      <c r="LT136" s="77"/>
      <c r="LU136" s="77"/>
      <c r="LV136" s="77"/>
      <c r="LW136" s="77"/>
      <c r="LX136" s="77"/>
      <c r="LY136" s="77"/>
      <c r="LZ136" s="77"/>
      <c r="MA136" s="77"/>
      <c r="MB136" s="77"/>
      <c r="MC136" s="77"/>
      <c r="MD136" s="77"/>
      <c r="ME136" s="77"/>
      <c r="MF136" s="77"/>
      <c r="MG136" s="77"/>
      <c r="MH136" s="77"/>
      <c r="MI136" s="77"/>
      <c r="MJ136" s="77"/>
      <c r="MK136" s="77"/>
      <c r="ML136" s="77"/>
      <c r="MM136" s="77"/>
      <c r="MN136" s="77"/>
      <c r="MO136" s="77"/>
      <c r="MP136" s="77"/>
      <c r="MQ136" s="77"/>
      <c r="MR136" s="77"/>
      <c r="MS136" s="77"/>
      <c r="MT136" s="77"/>
      <c r="MU136" s="77"/>
      <c r="MV136" s="77"/>
      <c r="MW136" s="77"/>
      <c r="MX136" s="77"/>
      <c r="MY136" s="77"/>
      <c r="MZ136" s="77"/>
      <c r="NA136" s="77"/>
      <c r="NB136" s="77"/>
      <c r="NC136" s="77"/>
      <c r="ND136" s="77"/>
      <c r="NE136" s="77"/>
      <c r="NF136" s="77"/>
      <c r="NG136" s="77"/>
      <c r="NH136" s="77"/>
      <c r="NI136" s="77"/>
      <c r="NJ136" s="77"/>
      <c r="NK136" s="77"/>
      <c r="NL136" s="77"/>
      <c r="NM136" s="77"/>
      <c r="NN136" s="77"/>
      <c r="NO136" s="77"/>
      <c r="NP136" s="77"/>
      <c r="NQ136" s="77"/>
      <c r="NR136" s="77"/>
    </row>
    <row r="137" spans="1:382">
      <c r="A137" s="32">
        <f>IF(ラインリスト!A129="","",ラインリスト!A129)</f>
        <v>127</v>
      </c>
      <c r="B137" s="32" t="str">
        <f>IF(ラインリスト!B129="","",ラインリスト!B129)</f>
        <v>テスト127</v>
      </c>
      <c r="C137" s="32">
        <f>IF(ラインリスト!C129="","",ラインリスト!C129)</f>
        <v>67</v>
      </c>
      <c r="D137" s="32" t="str">
        <f>IF(ラインリスト!E129="","",ラインリスト!E129)</f>
        <v>男</v>
      </c>
      <c r="E137" s="32" t="str">
        <f>IF(ラインリスト!F129="","",ラインリスト!F129)</f>
        <v/>
      </c>
      <c r="F137" s="29" t="str">
        <f>IF(ラインリスト!G129="","",ラインリスト!G129)</f>
        <v>患者</v>
      </c>
      <c r="G137" s="32" t="str">
        <f>IF(ラインリスト!H129="","",ラインリスト!H129)</f>
        <v>X病院</v>
      </c>
      <c r="H137" s="33" t="str">
        <f>IF(ラインリスト!I129="","",ラインリスト!I129)</f>
        <v/>
      </c>
      <c r="I137" s="33">
        <f>IF(ラインリスト!J129="","",ラインリスト!J129)</f>
        <v>44190</v>
      </c>
      <c r="J137" s="33">
        <f>IF(ラインリスト!K129="","",ラインリスト!K129)</f>
        <v>44194</v>
      </c>
      <c r="K137" s="31">
        <f>IF(ラインリスト!L129="",J137,ラインリスト!L129)</f>
        <v>44194</v>
      </c>
      <c r="L137" s="76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  <c r="DC137" s="77"/>
      <c r="DD137" s="77"/>
      <c r="DE137" s="77"/>
      <c r="DF137" s="77"/>
      <c r="DG137" s="77"/>
      <c r="DH137" s="77"/>
      <c r="DI137" s="77"/>
      <c r="DJ137" s="77"/>
      <c r="DK137" s="77"/>
      <c r="DL137" s="77"/>
      <c r="DM137" s="77"/>
      <c r="DN137" s="77"/>
      <c r="DO137" s="77"/>
      <c r="DP137" s="77"/>
      <c r="DQ137" s="77"/>
      <c r="DR137" s="77"/>
      <c r="DS137" s="77"/>
      <c r="DT137" s="77"/>
      <c r="DU137" s="77"/>
      <c r="DV137" s="77"/>
      <c r="DW137" s="77"/>
      <c r="DX137" s="77"/>
      <c r="DY137" s="77"/>
      <c r="DZ137" s="77"/>
      <c r="EA137" s="77"/>
      <c r="EB137" s="77"/>
      <c r="EC137" s="77"/>
      <c r="ED137" s="77"/>
      <c r="EE137" s="77"/>
      <c r="EF137" s="77"/>
      <c r="EG137" s="77"/>
      <c r="EH137" s="77"/>
      <c r="EI137" s="77"/>
      <c r="EJ137" s="77"/>
      <c r="EK137" s="77"/>
      <c r="EL137" s="77"/>
      <c r="EM137" s="77"/>
      <c r="EN137" s="77"/>
      <c r="EO137" s="77"/>
      <c r="EP137" s="77"/>
      <c r="EQ137" s="77"/>
      <c r="ER137" s="77"/>
      <c r="ES137" s="77"/>
      <c r="ET137" s="77"/>
      <c r="EU137" s="77"/>
      <c r="EV137" s="77"/>
      <c r="EW137" s="77"/>
      <c r="EX137" s="77"/>
      <c r="EY137" s="77"/>
      <c r="EZ137" s="77"/>
      <c r="FA137" s="77"/>
      <c r="FB137" s="77"/>
      <c r="FC137" s="77"/>
      <c r="FD137" s="77"/>
      <c r="FE137" s="77"/>
      <c r="FF137" s="77"/>
      <c r="FG137" s="77"/>
      <c r="FH137" s="77"/>
      <c r="FI137" s="77"/>
      <c r="FJ137" s="77"/>
      <c r="FK137" s="77"/>
      <c r="FL137" s="77"/>
      <c r="FM137" s="77"/>
      <c r="FN137" s="77"/>
      <c r="FO137" s="77"/>
      <c r="FP137" s="77"/>
      <c r="FQ137" s="77"/>
      <c r="FR137" s="77"/>
      <c r="FS137" s="77"/>
      <c r="FT137" s="77"/>
      <c r="FU137" s="77"/>
      <c r="FV137" s="77"/>
      <c r="FW137" s="77"/>
      <c r="FX137" s="77"/>
      <c r="FY137" s="77"/>
      <c r="FZ137" s="77"/>
      <c r="GA137" s="77"/>
      <c r="GB137" s="77"/>
      <c r="GC137" s="77"/>
      <c r="GD137" s="77"/>
      <c r="GE137" s="77"/>
      <c r="GF137" s="77"/>
      <c r="GG137" s="77"/>
      <c r="GH137" s="77"/>
      <c r="GI137" s="77"/>
      <c r="GJ137" s="77"/>
      <c r="GK137" s="77"/>
      <c r="GL137" s="77"/>
      <c r="GM137" s="77"/>
      <c r="GN137" s="77"/>
      <c r="GO137" s="77"/>
      <c r="GP137" s="77"/>
      <c r="GQ137" s="77"/>
      <c r="GR137" s="77"/>
      <c r="GS137" s="77"/>
      <c r="GT137" s="77"/>
      <c r="GU137" s="77"/>
      <c r="GV137" s="77"/>
      <c r="GW137" s="77"/>
      <c r="GX137" s="77"/>
      <c r="GY137" s="77"/>
      <c r="GZ137" s="77"/>
      <c r="HA137" s="77"/>
      <c r="HB137" s="77"/>
      <c r="HC137" s="77"/>
      <c r="HD137" s="77"/>
      <c r="HE137" s="77"/>
      <c r="HF137" s="77"/>
      <c r="HG137" s="77"/>
      <c r="HH137" s="77"/>
      <c r="HI137" s="77"/>
      <c r="HJ137" s="77"/>
      <c r="HK137" s="77"/>
      <c r="HL137" s="77"/>
      <c r="HM137" s="77"/>
      <c r="HN137" s="77"/>
      <c r="HO137" s="77"/>
      <c r="HP137" s="77"/>
      <c r="HQ137" s="77"/>
      <c r="HR137" s="77"/>
      <c r="HS137" s="77"/>
      <c r="HT137" s="77"/>
      <c r="HU137" s="77"/>
      <c r="HV137" s="77"/>
      <c r="HW137" s="77"/>
      <c r="HX137" s="77"/>
      <c r="HY137" s="77"/>
      <c r="HZ137" s="77"/>
      <c r="IA137" s="77"/>
      <c r="IB137" s="77"/>
      <c r="IC137" s="77"/>
      <c r="ID137" s="77"/>
      <c r="IE137" s="77"/>
      <c r="IF137" s="77"/>
      <c r="IG137" s="77"/>
      <c r="IH137" s="77"/>
      <c r="II137" s="77"/>
      <c r="IJ137" s="77"/>
      <c r="IK137" s="77"/>
      <c r="IL137" s="77"/>
      <c r="IM137" s="77"/>
      <c r="IN137" s="77"/>
      <c r="IO137" s="77"/>
      <c r="IP137" s="77"/>
      <c r="IQ137" s="77"/>
      <c r="IR137" s="77"/>
      <c r="IS137" s="77"/>
      <c r="IT137" s="77"/>
      <c r="IU137" s="77"/>
      <c r="IV137" s="77"/>
      <c r="IW137" s="77"/>
      <c r="IX137" s="77"/>
      <c r="IY137" s="77"/>
      <c r="IZ137" s="77"/>
      <c r="JA137" s="77"/>
      <c r="JB137" s="77"/>
      <c r="JC137" s="77"/>
      <c r="JD137" s="77"/>
      <c r="JE137" s="77"/>
      <c r="JF137" s="77"/>
      <c r="JG137" s="77"/>
      <c r="JH137" s="77"/>
      <c r="JI137" s="77"/>
      <c r="JJ137" s="77"/>
      <c r="JK137" s="77"/>
      <c r="JL137" s="77"/>
      <c r="JM137" s="77"/>
      <c r="JN137" s="77"/>
      <c r="JO137" s="77"/>
      <c r="JP137" s="77"/>
      <c r="JQ137" s="77"/>
      <c r="JR137" s="77"/>
      <c r="JS137" s="77"/>
      <c r="JT137" s="77"/>
      <c r="JU137" s="77"/>
      <c r="JV137" s="77"/>
      <c r="JW137" s="77"/>
      <c r="JX137" s="77"/>
      <c r="JY137" s="77"/>
      <c r="JZ137" s="77"/>
      <c r="KA137" s="77"/>
      <c r="KB137" s="77"/>
      <c r="KC137" s="77"/>
      <c r="KD137" s="77"/>
      <c r="KE137" s="77"/>
      <c r="KF137" s="77"/>
      <c r="KG137" s="77"/>
      <c r="KH137" s="77"/>
      <c r="KI137" s="77"/>
      <c r="KJ137" s="77"/>
      <c r="KK137" s="77"/>
      <c r="KL137" s="77"/>
      <c r="KM137" s="77"/>
      <c r="KN137" s="77"/>
      <c r="KO137" s="77"/>
      <c r="KP137" s="77"/>
      <c r="KQ137" s="77"/>
      <c r="KR137" s="77"/>
      <c r="KS137" s="77"/>
      <c r="KT137" s="77"/>
      <c r="KU137" s="77"/>
      <c r="KV137" s="77"/>
      <c r="KW137" s="77"/>
      <c r="KX137" s="77"/>
      <c r="KY137" s="77"/>
      <c r="KZ137" s="77"/>
      <c r="LA137" s="77"/>
      <c r="LB137" s="77"/>
      <c r="LC137" s="77"/>
      <c r="LD137" s="77"/>
      <c r="LE137" s="77"/>
      <c r="LF137" s="77"/>
      <c r="LG137" s="77"/>
      <c r="LH137" s="77"/>
      <c r="LI137" s="77"/>
      <c r="LJ137" s="77"/>
      <c r="LK137" s="77"/>
      <c r="LL137" s="77"/>
      <c r="LM137" s="77"/>
      <c r="LN137" s="77"/>
      <c r="LO137" s="77"/>
      <c r="LP137" s="77"/>
      <c r="LQ137" s="77"/>
      <c r="LR137" s="77"/>
      <c r="LS137" s="77"/>
      <c r="LT137" s="77"/>
      <c r="LU137" s="77"/>
      <c r="LV137" s="77"/>
      <c r="LW137" s="77"/>
      <c r="LX137" s="77"/>
      <c r="LY137" s="77"/>
      <c r="LZ137" s="77"/>
      <c r="MA137" s="77"/>
      <c r="MB137" s="77"/>
      <c r="MC137" s="77"/>
      <c r="MD137" s="77"/>
      <c r="ME137" s="77"/>
      <c r="MF137" s="77"/>
      <c r="MG137" s="77"/>
      <c r="MH137" s="77"/>
      <c r="MI137" s="77"/>
      <c r="MJ137" s="77"/>
      <c r="MK137" s="77"/>
      <c r="ML137" s="77"/>
      <c r="MM137" s="77"/>
      <c r="MN137" s="77"/>
      <c r="MO137" s="77"/>
      <c r="MP137" s="77"/>
      <c r="MQ137" s="77"/>
      <c r="MR137" s="77"/>
      <c r="MS137" s="77"/>
      <c r="MT137" s="77"/>
      <c r="MU137" s="77"/>
      <c r="MV137" s="77"/>
      <c r="MW137" s="77"/>
      <c r="MX137" s="77"/>
      <c r="MY137" s="77"/>
      <c r="MZ137" s="77"/>
      <c r="NA137" s="77"/>
      <c r="NB137" s="77"/>
      <c r="NC137" s="77"/>
      <c r="ND137" s="77"/>
      <c r="NE137" s="77"/>
      <c r="NF137" s="77"/>
      <c r="NG137" s="77"/>
      <c r="NH137" s="77"/>
      <c r="NI137" s="77"/>
      <c r="NJ137" s="77"/>
      <c r="NK137" s="77"/>
      <c r="NL137" s="77"/>
      <c r="NM137" s="77"/>
      <c r="NN137" s="77"/>
      <c r="NO137" s="77"/>
      <c r="NP137" s="77"/>
      <c r="NQ137" s="77"/>
      <c r="NR137" s="77"/>
    </row>
    <row r="138" spans="1:382">
      <c r="A138" s="32">
        <f>IF(ラインリスト!A130="","",ラインリスト!A130)</f>
        <v>128</v>
      </c>
      <c r="B138" s="32" t="str">
        <f>IF(ラインリスト!B130="","",ラインリスト!B130)</f>
        <v>テスト128</v>
      </c>
      <c r="C138" s="32">
        <f>IF(ラインリスト!C130="","",ラインリスト!C130)</f>
        <v>89</v>
      </c>
      <c r="D138" s="32" t="str">
        <f>IF(ラインリスト!E130="","",ラインリスト!E130)</f>
        <v>男</v>
      </c>
      <c r="E138" s="32" t="str">
        <f>IF(ラインリスト!F130="","",ラインリスト!F130)</f>
        <v/>
      </c>
      <c r="F138" s="29" t="str">
        <f>IF(ラインリスト!G130="","",ラインリスト!G130)</f>
        <v>患者</v>
      </c>
      <c r="G138" s="32" t="str">
        <f>IF(ラインリスト!H130="","",ラインリスト!H130)</f>
        <v>X病院</v>
      </c>
      <c r="H138" s="33" t="str">
        <f>IF(ラインリスト!I130="","",ラインリスト!I130)</f>
        <v/>
      </c>
      <c r="I138" s="33">
        <f>IF(ラインリスト!J130="","",ラインリスト!J130)</f>
        <v>44195</v>
      </c>
      <c r="J138" s="33">
        <f>IF(ラインリスト!K130="","",ラインリスト!K130)</f>
        <v>44194</v>
      </c>
      <c r="K138" s="31">
        <f>IF(ラインリスト!L130="",J138,ラインリスト!L130)</f>
        <v>44194</v>
      </c>
      <c r="L138" s="76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  <c r="DC138" s="77"/>
      <c r="DD138" s="77"/>
      <c r="DE138" s="77"/>
      <c r="DF138" s="77"/>
      <c r="DG138" s="77"/>
      <c r="DH138" s="77"/>
      <c r="DI138" s="77"/>
      <c r="DJ138" s="77"/>
      <c r="DK138" s="77"/>
      <c r="DL138" s="77"/>
      <c r="DM138" s="77"/>
      <c r="DN138" s="77"/>
      <c r="DO138" s="77"/>
      <c r="DP138" s="77"/>
      <c r="DQ138" s="77"/>
      <c r="DR138" s="77"/>
      <c r="DS138" s="77"/>
      <c r="DT138" s="77"/>
      <c r="DU138" s="77"/>
      <c r="DV138" s="77"/>
      <c r="DW138" s="77"/>
      <c r="DX138" s="77"/>
      <c r="DY138" s="77"/>
      <c r="DZ138" s="77"/>
      <c r="EA138" s="77"/>
      <c r="EB138" s="77"/>
      <c r="EC138" s="77"/>
      <c r="ED138" s="77"/>
      <c r="EE138" s="77"/>
      <c r="EF138" s="77"/>
      <c r="EG138" s="77"/>
      <c r="EH138" s="77"/>
      <c r="EI138" s="77"/>
      <c r="EJ138" s="77"/>
      <c r="EK138" s="77"/>
      <c r="EL138" s="77"/>
      <c r="EM138" s="77"/>
      <c r="EN138" s="77"/>
      <c r="EO138" s="77"/>
      <c r="EP138" s="77"/>
      <c r="EQ138" s="77"/>
      <c r="ER138" s="77"/>
      <c r="ES138" s="77"/>
      <c r="ET138" s="77"/>
      <c r="EU138" s="77"/>
      <c r="EV138" s="77"/>
      <c r="EW138" s="77"/>
      <c r="EX138" s="77"/>
      <c r="EY138" s="77"/>
      <c r="EZ138" s="77"/>
      <c r="FA138" s="77"/>
      <c r="FB138" s="77"/>
      <c r="FC138" s="77"/>
      <c r="FD138" s="77"/>
      <c r="FE138" s="77"/>
      <c r="FF138" s="77"/>
      <c r="FG138" s="77"/>
      <c r="FH138" s="77"/>
      <c r="FI138" s="77"/>
      <c r="FJ138" s="77"/>
      <c r="FK138" s="77"/>
      <c r="FL138" s="77"/>
      <c r="FM138" s="77"/>
      <c r="FN138" s="77"/>
      <c r="FO138" s="77"/>
      <c r="FP138" s="77"/>
      <c r="FQ138" s="77"/>
      <c r="FR138" s="77"/>
      <c r="FS138" s="77"/>
      <c r="FT138" s="77"/>
      <c r="FU138" s="77"/>
      <c r="FV138" s="77"/>
      <c r="FW138" s="77"/>
      <c r="FX138" s="77"/>
      <c r="FY138" s="77"/>
      <c r="FZ138" s="77"/>
      <c r="GA138" s="77"/>
      <c r="GB138" s="77"/>
      <c r="GC138" s="77"/>
      <c r="GD138" s="77"/>
      <c r="GE138" s="77"/>
      <c r="GF138" s="77"/>
      <c r="GG138" s="77"/>
      <c r="GH138" s="77"/>
      <c r="GI138" s="77"/>
      <c r="GJ138" s="77"/>
      <c r="GK138" s="77"/>
      <c r="GL138" s="77"/>
      <c r="GM138" s="77"/>
      <c r="GN138" s="77"/>
      <c r="GO138" s="77"/>
      <c r="GP138" s="77"/>
      <c r="GQ138" s="77"/>
      <c r="GR138" s="77"/>
      <c r="GS138" s="77"/>
      <c r="GT138" s="77"/>
      <c r="GU138" s="77"/>
      <c r="GV138" s="77"/>
      <c r="GW138" s="77"/>
      <c r="GX138" s="77"/>
      <c r="GY138" s="77"/>
      <c r="GZ138" s="77"/>
      <c r="HA138" s="77"/>
      <c r="HB138" s="77"/>
      <c r="HC138" s="77"/>
      <c r="HD138" s="77"/>
      <c r="HE138" s="77"/>
      <c r="HF138" s="77"/>
      <c r="HG138" s="77"/>
      <c r="HH138" s="77"/>
      <c r="HI138" s="77"/>
      <c r="HJ138" s="77"/>
      <c r="HK138" s="77"/>
      <c r="HL138" s="77"/>
      <c r="HM138" s="77"/>
      <c r="HN138" s="77"/>
      <c r="HO138" s="77"/>
      <c r="HP138" s="77"/>
      <c r="HQ138" s="77"/>
      <c r="HR138" s="77"/>
      <c r="HS138" s="77"/>
      <c r="HT138" s="77"/>
      <c r="HU138" s="77"/>
      <c r="HV138" s="77"/>
      <c r="HW138" s="77"/>
      <c r="HX138" s="77"/>
      <c r="HY138" s="77"/>
      <c r="HZ138" s="77"/>
      <c r="IA138" s="77"/>
      <c r="IB138" s="77"/>
      <c r="IC138" s="77"/>
      <c r="ID138" s="77"/>
      <c r="IE138" s="77"/>
      <c r="IF138" s="77"/>
      <c r="IG138" s="77"/>
      <c r="IH138" s="77"/>
      <c r="II138" s="77"/>
      <c r="IJ138" s="77"/>
      <c r="IK138" s="77"/>
      <c r="IL138" s="77"/>
      <c r="IM138" s="77"/>
      <c r="IN138" s="77"/>
      <c r="IO138" s="77"/>
      <c r="IP138" s="77"/>
      <c r="IQ138" s="77"/>
      <c r="IR138" s="77"/>
      <c r="IS138" s="77"/>
      <c r="IT138" s="77"/>
      <c r="IU138" s="77"/>
      <c r="IV138" s="77"/>
      <c r="IW138" s="77"/>
      <c r="IX138" s="77"/>
      <c r="IY138" s="77"/>
      <c r="IZ138" s="77"/>
      <c r="JA138" s="77"/>
      <c r="JB138" s="77"/>
      <c r="JC138" s="77"/>
      <c r="JD138" s="77"/>
      <c r="JE138" s="77"/>
      <c r="JF138" s="77"/>
      <c r="JG138" s="77"/>
      <c r="JH138" s="77"/>
      <c r="JI138" s="77"/>
      <c r="JJ138" s="77"/>
      <c r="JK138" s="77"/>
      <c r="JL138" s="77"/>
      <c r="JM138" s="77"/>
      <c r="JN138" s="77"/>
      <c r="JO138" s="77"/>
      <c r="JP138" s="77"/>
      <c r="JQ138" s="77"/>
      <c r="JR138" s="77"/>
      <c r="JS138" s="77"/>
      <c r="JT138" s="77"/>
      <c r="JU138" s="77"/>
      <c r="JV138" s="77"/>
      <c r="JW138" s="77"/>
      <c r="JX138" s="77"/>
      <c r="JY138" s="77"/>
      <c r="JZ138" s="77"/>
      <c r="KA138" s="77"/>
      <c r="KB138" s="77"/>
      <c r="KC138" s="77"/>
      <c r="KD138" s="77"/>
      <c r="KE138" s="77"/>
      <c r="KF138" s="77"/>
      <c r="KG138" s="77"/>
      <c r="KH138" s="77"/>
      <c r="KI138" s="77"/>
      <c r="KJ138" s="77"/>
      <c r="KK138" s="77"/>
      <c r="KL138" s="77"/>
      <c r="KM138" s="77"/>
      <c r="KN138" s="77"/>
      <c r="KO138" s="77"/>
      <c r="KP138" s="77"/>
      <c r="KQ138" s="77"/>
      <c r="KR138" s="77"/>
      <c r="KS138" s="77"/>
      <c r="KT138" s="77"/>
      <c r="KU138" s="77"/>
      <c r="KV138" s="77"/>
      <c r="KW138" s="77"/>
      <c r="KX138" s="77"/>
      <c r="KY138" s="77"/>
      <c r="KZ138" s="77"/>
      <c r="LA138" s="77"/>
      <c r="LB138" s="77"/>
      <c r="LC138" s="77"/>
      <c r="LD138" s="77"/>
      <c r="LE138" s="77"/>
      <c r="LF138" s="77"/>
      <c r="LG138" s="77"/>
      <c r="LH138" s="77"/>
      <c r="LI138" s="77"/>
      <c r="LJ138" s="77"/>
      <c r="LK138" s="77"/>
      <c r="LL138" s="77"/>
      <c r="LM138" s="77"/>
      <c r="LN138" s="77"/>
      <c r="LO138" s="77"/>
      <c r="LP138" s="77"/>
      <c r="LQ138" s="77"/>
      <c r="LR138" s="77"/>
      <c r="LS138" s="77"/>
      <c r="LT138" s="77"/>
      <c r="LU138" s="77"/>
      <c r="LV138" s="77"/>
      <c r="LW138" s="77"/>
      <c r="LX138" s="77"/>
      <c r="LY138" s="77"/>
      <c r="LZ138" s="77"/>
      <c r="MA138" s="77"/>
      <c r="MB138" s="77"/>
      <c r="MC138" s="77"/>
      <c r="MD138" s="77"/>
      <c r="ME138" s="77"/>
      <c r="MF138" s="77"/>
      <c r="MG138" s="77"/>
      <c r="MH138" s="77"/>
      <c r="MI138" s="77"/>
      <c r="MJ138" s="77"/>
      <c r="MK138" s="77"/>
      <c r="ML138" s="77"/>
      <c r="MM138" s="77"/>
      <c r="MN138" s="77"/>
      <c r="MO138" s="77"/>
      <c r="MP138" s="77"/>
      <c r="MQ138" s="77"/>
      <c r="MR138" s="77"/>
      <c r="MS138" s="77"/>
      <c r="MT138" s="77"/>
      <c r="MU138" s="77"/>
      <c r="MV138" s="77"/>
      <c r="MW138" s="77"/>
      <c r="MX138" s="77"/>
      <c r="MY138" s="77"/>
      <c r="MZ138" s="77"/>
      <c r="NA138" s="77"/>
      <c r="NB138" s="77"/>
      <c r="NC138" s="77"/>
      <c r="ND138" s="77"/>
      <c r="NE138" s="77"/>
      <c r="NF138" s="77"/>
      <c r="NG138" s="77"/>
      <c r="NH138" s="77"/>
      <c r="NI138" s="77"/>
      <c r="NJ138" s="77"/>
      <c r="NK138" s="77"/>
      <c r="NL138" s="77"/>
      <c r="NM138" s="77"/>
      <c r="NN138" s="77"/>
      <c r="NO138" s="77"/>
      <c r="NP138" s="77"/>
      <c r="NQ138" s="77"/>
      <c r="NR138" s="77"/>
    </row>
    <row r="139" spans="1:382">
      <c r="A139" s="32">
        <f>IF(ラインリスト!A131="","",ラインリスト!A131)</f>
        <v>129</v>
      </c>
      <c r="B139" s="32" t="str">
        <f>IF(ラインリスト!B131="","",ラインリスト!B131)</f>
        <v>テスト129</v>
      </c>
      <c r="C139" s="32">
        <f>IF(ラインリスト!C131="","",ラインリスト!C131)</f>
        <v>85</v>
      </c>
      <c r="D139" s="32" t="str">
        <f>IF(ラインリスト!E131="","",ラインリスト!E131)</f>
        <v>男</v>
      </c>
      <c r="E139" s="32" t="str">
        <f>IF(ラインリスト!F131="","",ラインリスト!F131)</f>
        <v/>
      </c>
      <c r="F139" s="29" t="str">
        <f>IF(ラインリスト!G131="","",ラインリスト!G131)</f>
        <v>患者</v>
      </c>
      <c r="G139" s="32" t="str">
        <f>IF(ラインリスト!H131="","",ラインリスト!H131)</f>
        <v>X病院</v>
      </c>
      <c r="H139" s="33" t="str">
        <f>IF(ラインリスト!I131="","",ラインリスト!I131)</f>
        <v/>
      </c>
      <c r="I139" s="33">
        <f>IF(ラインリスト!J131="","",ラインリスト!J131)</f>
        <v>44193</v>
      </c>
      <c r="J139" s="33">
        <f>IF(ラインリスト!K131="","",ラインリスト!K131)</f>
        <v>44194</v>
      </c>
      <c r="K139" s="31">
        <f>IF(ラインリスト!L131="",J139,ラインリスト!L131)</f>
        <v>44194</v>
      </c>
      <c r="L139" s="76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  <c r="DC139" s="77"/>
      <c r="DD139" s="77"/>
      <c r="DE139" s="77"/>
      <c r="DF139" s="77"/>
      <c r="DG139" s="77"/>
      <c r="DH139" s="77"/>
      <c r="DI139" s="77"/>
      <c r="DJ139" s="77"/>
      <c r="DK139" s="77"/>
      <c r="DL139" s="77"/>
      <c r="DM139" s="77"/>
      <c r="DN139" s="77"/>
      <c r="DO139" s="77"/>
      <c r="DP139" s="77"/>
      <c r="DQ139" s="77"/>
      <c r="DR139" s="77"/>
      <c r="DS139" s="77"/>
      <c r="DT139" s="77"/>
      <c r="DU139" s="77"/>
      <c r="DV139" s="77"/>
      <c r="DW139" s="77"/>
      <c r="DX139" s="77"/>
      <c r="DY139" s="77"/>
      <c r="DZ139" s="77"/>
      <c r="EA139" s="77"/>
      <c r="EB139" s="77"/>
      <c r="EC139" s="77"/>
      <c r="ED139" s="77"/>
      <c r="EE139" s="77"/>
      <c r="EF139" s="77"/>
      <c r="EG139" s="77"/>
      <c r="EH139" s="77"/>
      <c r="EI139" s="77"/>
      <c r="EJ139" s="77"/>
      <c r="EK139" s="77"/>
      <c r="EL139" s="77"/>
      <c r="EM139" s="77"/>
      <c r="EN139" s="77"/>
      <c r="EO139" s="77"/>
      <c r="EP139" s="77"/>
      <c r="EQ139" s="77"/>
      <c r="ER139" s="77"/>
      <c r="ES139" s="77"/>
      <c r="ET139" s="77"/>
      <c r="EU139" s="77"/>
      <c r="EV139" s="77"/>
      <c r="EW139" s="77"/>
      <c r="EX139" s="77"/>
      <c r="EY139" s="77"/>
      <c r="EZ139" s="77"/>
      <c r="FA139" s="77"/>
      <c r="FB139" s="77"/>
      <c r="FC139" s="77"/>
      <c r="FD139" s="77"/>
      <c r="FE139" s="77"/>
      <c r="FF139" s="77"/>
      <c r="FG139" s="77"/>
      <c r="FH139" s="77"/>
      <c r="FI139" s="77"/>
      <c r="FJ139" s="77"/>
      <c r="FK139" s="77"/>
      <c r="FL139" s="77"/>
      <c r="FM139" s="77"/>
      <c r="FN139" s="77"/>
      <c r="FO139" s="77"/>
      <c r="FP139" s="77"/>
      <c r="FQ139" s="77"/>
      <c r="FR139" s="77"/>
      <c r="FS139" s="77"/>
      <c r="FT139" s="77"/>
      <c r="FU139" s="77"/>
      <c r="FV139" s="77"/>
      <c r="FW139" s="77"/>
      <c r="FX139" s="77"/>
      <c r="FY139" s="77"/>
      <c r="FZ139" s="77"/>
      <c r="GA139" s="77"/>
      <c r="GB139" s="77"/>
      <c r="GC139" s="77"/>
      <c r="GD139" s="77"/>
      <c r="GE139" s="77"/>
      <c r="GF139" s="77"/>
      <c r="GG139" s="77"/>
      <c r="GH139" s="77"/>
      <c r="GI139" s="77"/>
      <c r="GJ139" s="77"/>
      <c r="GK139" s="77"/>
      <c r="GL139" s="77"/>
      <c r="GM139" s="77"/>
      <c r="GN139" s="77"/>
      <c r="GO139" s="77"/>
      <c r="GP139" s="77"/>
      <c r="GQ139" s="77"/>
      <c r="GR139" s="77"/>
      <c r="GS139" s="77"/>
      <c r="GT139" s="77"/>
      <c r="GU139" s="77"/>
      <c r="GV139" s="77"/>
      <c r="GW139" s="77"/>
      <c r="GX139" s="77"/>
      <c r="GY139" s="77"/>
      <c r="GZ139" s="77"/>
      <c r="HA139" s="77"/>
      <c r="HB139" s="77"/>
      <c r="HC139" s="77"/>
      <c r="HD139" s="77"/>
      <c r="HE139" s="77"/>
      <c r="HF139" s="77"/>
      <c r="HG139" s="77"/>
      <c r="HH139" s="77"/>
      <c r="HI139" s="77"/>
      <c r="HJ139" s="77"/>
      <c r="HK139" s="77"/>
      <c r="HL139" s="77"/>
      <c r="HM139" s="77"/>
      <c r="HN139" s="77"/>
      <c r="HO139" s="77"/>
      <c r="HP139" s="77"/>
      <c r="HQ139" s="77"/>
      <c r="HR139" s="77"/>
      <c r="HS139" s="77"/>
      <c r="HT139" s="77"/>
      <c r="HU139" s="77"/>
      <c r="HV139" s="77"/>
      <c r="HW139" s="77"/>
      <c r="HX139" s="77"/>
      <c r="HY139" s="77"/>
      <c r="HZ139" s="77"/>
      <c r="IA139" s="77"/>
      <c r="IB139" s="77"/>
      <c r="IC139" s="77"/>
      <c r="ID139" s="77"/>
      <c r="IE139" s="77"/>
      <c r="IF139" s="77"/>
      <c r="IG139" s="77"/>
      <c r="IH139" s="77"/>
      <c r="II139" s="77"/>
      <c r="IJ139" s="77"/>
      <c r="IK139" s="77"/>
      <c r="IL139" s="77"/>
      <c r="IM139" s="77"/>
      <c r="IN139" s="77"/>
      <c r="IO139" s="77"/>
      <c r="IP139" s="77"/>
      <c r="IQ139" s="77"/>
      <c r="IR139" s="77"/>
      <c r="IS139" s="77"/>
      <c r="IT139" s="77"/>
      <c r="IU139" s="77"/>
      <c r="IV139" s="77"/>
      <c r="IW139" s="77"/>
      <c r="IX139" s="77"/>
      <c r="IY139" s="77"/>
      <c r="IZ139" s="77"/>
      <c r="JA139" s="77"/>
      <c r="JB139" s="77"/>
      <c r="JC139" s="77"/>
      <c r="JD139" s="77"/>
      <c r="JE139" s="77"/>
      <c r="JF139" s="77"/>
      <c r="JG139" s="77"/>
      <c r="JH139" s="77"/>
      <c r="JI139" s="77"/>
      <c r="JJ139" s="77"/>
      <c r="JK139" s="77"/>
      <c r="JL139" s="77"/>
      <c r="JM139" s="77"/>
      <c r="JN139" s="77"/>
      <c r="JO139" s="77"/>
      <c r="JP139" s="77"/>
      <c r="JQ139" s="77"/>
      <c r="JR139" s="77"/>
      <c r="JS139" s="77"/>
      <c r="JT139" s="77"/>
      <c r="JU139" s="77"/>
      <c r="JV139" s="77"/>
      <c r="JW139" s="77"/>
      <c r="JX139" s="77"/>
      <c r="JY139" s="77"/>
      <c r="JZ139" s="77"/>
      <c r="KA139" s="77"/>
      <c r="KB139" s="77"/>
      <c r="KC139" s="77"/>
      <c r="KD139" s="77"/>
      <c r="KE139" s="77"/>
      <c r="KF139" s="77"/>
      <c r="KG139" s="77"/>
      <c r="KH139" s="77"/>
      <c r="KI139" s="77"/>
      <c r="KJ139" s="77"/>
      <c r="KK139" s="77"/>
      <c r="KL139" s="77"/>
      <c r="KM139" s="77"/>
      <c r="KN139" s="77"/>
      <c r="KO139" s="77"/>
      <c r="KP139" s="77"/>
      <c r="KQ139" s="77"/>
      <c r="KR139" s="77"/>
      <c r="KS139" s="77"/>
      <c r="KT139" s="77"/>
      <c r="KU139" s="77"/>
      <c r="KV139" s="77"/>
      <c r="KW139" s="77"/>
      <c r="KX139" s="77"/>
      <c r="KY139" s="77"/>
      <c r="KZ139" s="77"/>
      <c r="LA139" s="77"/>
      <c r="LB139" s="77"/>
      <c r="LC139" s="77"/>
      <c r="LD139" s="77"/>
      <c r="LE139" s="77"/>
      <c r="LF139" s="77"/>
      <c r="LG139" s="77"/>
      <c r="LH139" s="77"/>
      <c r="LI139" s="77"/>
      <c r="LJ139" s="77"/>
      <c r="LK139" s="77"/>
      <c r="LL139" s="77"/>
      <c r="LM139" s="77"/>
      <c r="LN139" s="77"/>
      <c r="LO139" s="77"/>
      <c r="LP139" s="77"/>
      <c r="LQ139" s="77"/>
      <c r="LR139" s="77"/>
      <c r="LS139" s="77"/>
      <c r="LT139" s="77"/>
      <c r="LU139" s="77"/>
      <c r="LV139" s="77"/>
      <c r="LW139" s="77"/>
      <c r="LX139" s="77"/>
      <c r="LY139" s="77"/>
      <c r="LZ139" s="77"/>
      <c r="MA139" s="77"/>
      <c r="MB139" s="77"/>
      <c r="MC139" s="77"/>
      <c r="MD139" s="77"/>
      <c r="ME139" s="77"/>
      <c r="MF139" s="77"/>
      <c r="MG139" s="77"/>
      <c r="MH139" s="77"/>
      <c r="MI139" s="77"/>
      <c r="MJ139" s="77"/>
      <c r="MK139" s="77"/>
      <c r="ML139" s="77"/>
      <c r="MM139" s="77"/>
      <c r="MN139" s="77"/>
      <c r="MO139" s="77"/>
      <c r="MP139" s="77"/>
      <c r="MQ139" s="77"/>
      <c r="MR139" s="77"/>
      <c r="MS139" s="77"/>
      <c r="MT139" s="77"/>
      <c r="MU139" s="77"/>
      <c r="MV139" s="77"/>
      <c r="MW139" s="77"/>
      <c r="MX139" s="77"/>
      <c r="MY139" s="77"/>
      <c r="MZ139" s="77"/>
      <c r="NA139" s="77"/>
      <c r="NB139" s="77"/>
      <c r="NC139" s="77"/>
      <c r="ND139" s="77"/>
      <c r="NE139" s="77"/>
      <c r="NF139" s="77"/>
      <c r="NG139" s="77"/>
      <c r="NH139" s="77"/>
      <c r="NI139" s="77"/>
      <c r="NJ139" s="77"/>
      <c r="NK139" s="77"/>
      <c r="NL139" s="77"/>
      <c r="NM139" s="77"/>
      <c r="NN139" s="77"/>
      <c r="NO139" s="77"/>
      <c r="NP139" s="77"/>
      <c r="NQ139" s="77"/>
      <c r="NR139" s="77"/>
    </row>
    <row r="140" spans="1:382">
      <c r="A140" s="32">
        <f>IF(ラインリスト!A132="","",ラインリスト!A132)</f>
        <v>130</v>
      </c>
      <c r="B140" s="32" t="str">
        <f>IF(ラインリスト!B132="","",ラインリスト!B132)</f>
        <v>テスト130</v>
      </c>
      <c r="C140" s="32">
        <f>IF(ラインリスト!C132="","",ラインリスト!C132)</f>
        <v>76</v>
      </c>
      <c r="D140" s="32" t="str">
        <f>IF(ラインリスト!E132="","",ラインリスト!E132)</f>
        <v>男</v>
      </c>
      <c r="E140" s="32" t="str">
        <f>IF(ラインリスト!F132="","",ラインリスト!F132)</f>
        <v/>
      </c>
      <c r="F140" s="29" t="str">
        <f>IF(ラインリスト!G132="","",ラインリスト!G132)</f>
        <v>患者</v>
      </c>
      <c r="G140" s="32" t="str">
        <f>IF(ラインリスト!H132="","",ラインリスト!H132)</f>
        <v>X病院</v>
      </c>
      <c r="H140" s="33" t="str">
        <f>IF(ラインリスト!I132="","",ラインリスト!I132)</f>
        <v/>
      </c>
      <c r="I140" s="33" t="str">
        <f>IF(ラインリスト!J132="","",ラインリスト!J132)</f>
        <v>無症状</v>
      </c>
      <c r="J140" s="33">
        <f>IF(ラインリスト!K132="","",ラインリスト!K132)</f>
        <v>44194</v>
      </c>
      <c r="K140" s="31">
        <f>IF(ラインリスト!L132="",J140,ラインリスト!L132)</f>
        <v>44194</v>
      </c>
      <c r="L140" s="76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  <c r="DC140" s="77"/>
      <c r="DD140" s="77"/>
      <c r="DE140" s="77"/>
      <c r="DF140" s="77"/>
      <c r="DG140" s="77"/>
      <c r="DH140" s="77"/>
      <c r="DI140" s="77"/>
      <c r="DJ140" s="77"/>
      <c r="DK140" s="77"/>
      <c r="DL140" s="77"/>
      <c r="DM140" s="77"/>
      <c r="DN140" s="77"/>
      <c r="DO140" s="77"/>
      <c r="DP140" s="77"/>
      <c r="DQ140" s="77"/>
      <c r="DR140" s="77"/>
      <c r="DS140" s="77"/>
      <c r="DT140" s="77"/>
      <c r="DU140" s="77"/>
      <c r="DV140" s="77"/>
      <c r="DW140" s="77"/>
      <c r="DX140" s="77"/>
      <c r="DY140" s="77"/>
      <c r="DZ140" s="77"/>
      <c r="EA140" s="77"/>
      <c r="EB140" s="77"/>
      <c r="EC140" s="77"/>
      <c r="ED140" s="77"/>
      <c r="EE140" s="77"/>
      <c r="EF140" s="77"/>
      <c r="EG140" s="77"/>
      <c r="EH140" s="77"/>
      <c r="EI140" s="77"/>
      <c r="EJ140" s="77"/>
      <c r="EK140" s="77"/>
      <c r="EL140" s="77"/>
      <c r="EM140" s="77"/>
      <c r="EN140" s="77"/>
      <c r="EO140" s="77"/>
      <c r="EP140" s="77"/>
      <c r="EQ140" s="77"/>
      <c r="ER140" s="77"/>
      <c r="ES140" s="77"/>
      <c r="ET140" s="77"/>
      <c r="EU140" s="77"/>
      <c r="EV140" s="77"/>
      <c r="EW140" s="77"/>
      <c r="EX140" s="77"/>
      <c r="EY140" s="77"/>
      <c r="EZ140" s="77"/>
      <c r="FA140" s="77"/>
      <c r="FB140" s="77"/>
      <c r="FC140" s="77"/>
      <c r="FD140" s="77"/>
      <c r="FE140" s="77"/>
      <c r="FF140" s="77"/>
      <c r="FG140" s="77"/>
      <c r="FH140" s="77"/>
      <c r="FI140" s="77"/>
      <c r="FJ140" s="77"/>
      <c r="FK140" s="77"/>
      <c r="FL140" s="77"/>
      <c r="FM140" s="77"/>
      <c r="FN140" s="77"/>
      <c r="FO140" s="77"/>
      <c r="FP140" s="77"/>
      <c r="FQ140" s="77"/>
      <c r="FR140" s="77"/>
      <c r="FS140" s="77"/>
      <c r="FT140" s="77"/>
      <c r="FU140" s="77"/>
      <c r="FV140" s="77"/>
      <c r="FW140" s="77"/>
      <c r="FX140" s="77"/>
      <c r="FY140" s="77"/>
      <c r="FZ140" s="77"/>
      <c r="GA140" s="77"/>
      <c r="GB140" s="77"/>
      <c r="GC140" s="77"/>
      <c r="GD140" s="77"/>
      <c r="GE140" s="77"/>
      <c r="GF140" s="77"/>
      <c r="GG140" s="77"/>
      <c r="GH140" s="77"/>
      <c r="GI140" s="77"/>
      <c r="GJ140" s="77"/>
      <c r="GK140" s="77"/>
      <c r="GL140" s="77"/>
      <c r="GM140" s="77"/>
      <c r="GN140" s="77"/>
      <c r="GO140" s="77"/>
      <c r="GP140" s="77"/>
      <c r="GQ140" s="77"/>
      <c r="GR140" s="77"/>
      <c r="GS140" s="77"/>
      <c r="GT140" s="77"/>
      <c r="GU140" s="77"/>
      <c r="GV140" s="77"/>
      <c r="GW140" s="77"/>
      <c r="GX140" s="77"/>
      <c r="GY140" s="77"/>
      <c r="GZ140" s="77"/>
      <c r="HA140" s="77"/>
      <c r="HB140" s="77"/>
      <c r="HC140" s="77"/>
      <c r="HD140" s="77"/>
      <c r="HE140" s="77"/>
      <c r="HF140" s="77"/>
      <c r="HG140" s="77"/>
      <c r="HH140" s="77"/>
      <c r="HI140" s="77"/>
      <c r="HJ140" s="77"/>
      <c r="HK140" s="77"/>
      <c r="HL140" s="77"/>
      <c r="HM140" s="77"/>
      <c r="HN140" s="77"/>
      <c r="HO140" s="77"/>
      <c r="HP140" s="77"/>
      <c r="HQ140" s="77"/>
      <c r="HR140" s="77"/>
      <c r="HS140" s="77"/>
      <c r="HT140" s="77"/>
      <c r="HU140" s="77"/>
      <c r="HV140" s="77"/>
      <c r="HW140" s="77"/>
      <c r="HX140" s="77"/>
      <c r="HY140" s="77"/>
      <c r="HZ140" s="77"/>
      <c r="IA140" s="77"/>
      <c r="IB140" s="77"/>
      <c r="IC140" s="77"/>
      <c r="ID140" s="77"/>
      <c r="IE140" s="77"/>
      <c r="IF140" s="77"/>
      <c r="IG140" s="77"/>
      <c r="IH140" s="77"/>
      <c r="II140" s="77"/>
      <c r="IJ140" s="77"/>
      <c r="IK140" s="77"/>
      <c r="IL140" s="77"/>
      <c r="IM140" s="77"/>
      <c r="IN140" s="77"/>
      <c r="IO140" s="77"/>
      <c r="IP140" s="77"/>
      <c r="IQ140" s="77"/>
      <c r="IR140" s="77"/>
      <c r="IS140" s="77"/>
      <c r="IT140" s="77"/>
      <c r="IU140" s="77"/>
      <c r="IV140" s="77"/>
      <c r="IW140" s="77"/>
      <c r="IX140" s="77"/>
      <c r="IY140" s="77"/>
      <c r="IZ140" s="77"/>
      <c r="JA140" s="77"/>
      <c r="JB140" s="77"/>
      <c r="JC140" s="77"/>
      <c r="JD140" s="77"/>
      <c r="JE140" s="77"/>
      <c r="JF140" s="77"/>
      <c r="JG140" s="77"/>
      <c r="JH140" s="77"/>
      <c r="JI140" s="77"/>
      <c r="JJ140" s="77"/>
      <c r="JK140" s="77"/>
      <c r="JL140" s="77"/>
      <c r="JM140" s="77"/>
      <c r="JN140" s="77"/>
      <c r="JO140" s="77"/>
      <c r="JP140" s="77"/>
      <c r="JQ140" s="77"/>
      <c r="JR140" s="77"/>
      <c r="JS140" s="77"/>
      <c r="JT140" s="77"/>
      <c r="JU140" s="77"/>
      <c r="JV140" s="77"/>
      <c r="JW140" s="77"/>
      <c r="JX140" s="77"/>
      <c r="JY140" s="77"/>
      <c r="JZ140" s="77"/>
      <c r="KA140" s="77"/>
      <c r="KB140" s="77"/>
      <c r="KC140" s="77"/>
      <c r="KD140" s="77"/>
      <c r="KE140" s="77"/>
      <c r="KF140" s="77"/>
      <c r="KG140" s="77"/>
      <c r="KH140" s="77"/>
      <c r="KI140" s="77"/>
      <c r="KJ140" s="77"/>
      <c r="KK140" s="77"/>
      <c r="KL140" s="77"/>
      <c r="KM140" s="77"/>
      <c r="KN140" s="77"/>
      <c r="KO140" s="77"/>
      <c r="KP140" s="77"/>
      <c r="KQ140" s="77"/>
      <c r="KR140" s="77"/>
      <c r="KS140" s="77"/>
      <c r="KT140" s="77"/>
      <c r="KU140" s="77"/>
      <c r="KV140" s="77"/>
      <c r="KW140" s="77"/>
      <c r="KX140" s="77"/>
      <c r="KY140" s="77"/>
      <c r="KZ140" s="77"/>
      <c r="LA140" s="77"/>
      <c r="LB140" s="77"/>
      <c r="LC140" s="77"/>
      <c r="LD140" s="77"/>
      <c r="LE140" s="77"/>
      <c r="LF140" s="77"/>
      <c r="LG140" s="77"/>
      <c r="LH140" s="77"/>
      <c r="LI140" s="77"/>
      <c r="LJ140" s="77"/>
      <c r="LK140" s="77"/>
      <c r="LL140" s="77"/>
      <c r="LM140" s="77"/>
      <c r="LN140" s="77"/>
      <c r="LO140" s="77"/>
      <c r="LP140" s="77"/>
      <c r="LQ140" s="77"/>
      <c r="LR140" s="77"/>
      <c r="LS140" s="77"/>
      <c r="LT140" s="77"/>
      <c r="LU140" s="77"/>
      <c r="LV140" s="77"/>
      <c r="LW140" s="77"/>
      <c r="LX140" s="77"/>
      <c r="LY140" s="77"/>
      <c r="LZ140" s="77"/>
      <c r="MA140" s="77"/>
      <c r="MB140" s="77"/>
      <c r="MC140" s="77"/>
      <c r="MD140" s="77"/>
      <c r="ME140" s="77"/>
      <c r="MF140" s="77"/>
      <c r="MG140" s="77"/>
      <c r="MH140" s="77"/>
      <c r="MI140" s="77"/>
      <c r="MJ140" s="77"/>
      <c r="MK140" s="77"/>
      <c r="ML140" s="77"/>
      <c r="MM140" s="77"/>
      <c r="MN140" s="77"/>
      <c r="MO140" s="77"/>
      <c r="MP140" s="77"/>
      <c r="MQ140" s="77"/>
      <c r="MR140" s="77"/>
      <c r="MS140" s="77"/>
      <c r="MT140" s="77"/>
      <c r="MU140" s="77"/>
      <c r="MV140" s="77"/>
      <c r="MW140" s="77"/>
      <c r="MX140" s="77"/>
      <c r="MY140" s="77"/>
      <c r="MZ140" s="77"/>
      <c r="NA140" s="77"/>
      <c r="NB140" s="77"/>
      <c r="NC140" s="77"/>
      <c r="ND140" s="77"/>
      <c r="NE140" s="77"/>
      <c r="NF140" s="77"/>
      <c r="NG140" s="77"/>
      <c r="NH140" s="77"/>
      <c r="NI140" s="77"/>
      <c r="NJ140" s="77"/>
      <c r="NK140" s="77"/>
      <c r="NL140" s="77"/>
      <c r="NM140" s="77"/>
      <c r="NN140" s="77"/>
      <c r="NO140" s="77"/>
      <c r="NP140" s="77"/>
      <c r="NQ140" s="77"/>
      <c r="NR140" s="77"/>
    </row>
    <row r="141" spans="1:382">
      <c r="A141" s="32">
        <f>IF(ラインリスト!A133="","",ラインリスト!A133)</f>
        <v>131</v>
      </c>
      <c r="B141" s="32" t="str">
        <f>IF(ラインリスト!B133="","",ラインリスト!B133)</f>
        <v>テスト131</v>
      </c>
      <c r="C141" s="32">
        <f>IF(ラインリスト!C133="","",ラインリスト!C133)</f>
        <v>80</v>
      </c>
      <c r="D141" s="32" t="str">
        <f>IF(ラインリスト!E133="","",ラインリスト!E133)</f>
        <v>女</v>
      </c>
      <c r="E141" s="32" t="str">
        <f>IF(ラインリスト!F133="","",ラインリスト!F133)</f>
        <v/>
      </c>
      <c r="F141" s="29" t="str">
        <f>IF(ラインリスト!G133="","",ラインリスト!G133)</f>
        <v>患者</v>
      </c>
      <c r="G141" s="32" t="str">
        <f>IF(ラインリスト!H133="","",ラインリスト!H133)</f>
        <v>X病院</v>
      </c>
      <c r="H141" s="33" t="str">
        <f>IF(ラインリスト!I133="","",ラインリスト!I133)</f>
        <v/>
      </c>
      <c r="I141" s="33">
        <f>IF(ラインリスト!J133="","",ラインリスト!J133)</f>
        <v>44195</v>
      </c>
      <c r="J141" s="33">
        <f>IF(ラインリスト!K133="","",ラインリスト!K133)</f>
        <v>44194</v>
      </c>
      <c r="K141" s="31">
        <f>IF(ラインリスト!L133="",J141,ラインリスト!L133)</f>
        <v>44194</v>
      </c>
      <c r="L141" s="76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  <c r="DC141" s="77"/>
      <c r="DD141" s="77"/>
      <c r="DE141" s="77"/>
      <c r="DF141" s="77"/>
      <c r="DG141" s="77"/>
      <c r="DH141" s="77"/>
      <c r="DI141" s="77"/>
      <c r="DJ141" s="77"/>
      <c r="DK141" s="77"/>
      <c r="DL141" s="77"/>
      <c r="DM141" s="77"/>
      <c r="DN141" s="77"/>
      <c r="DO141" s="77"/>
      <c r="DP141" s="77"/>
      <c r="DQ141" s="77"/>
      <c r="DR141" s="77"/>
      <c r="DS141" s="77"/>
      <c r="DT141" s="77"/>
      <c r="DU141" s="77"/>
      <c r="DV141" s="77"/>
      <c r="DW141" s="77"/>
      <c r="DX141" s="77"/>
      <c r="DY141" s="77"/>
      <c r="DZ141" s="77"/>
      <c r="EA141" s="77"/>
      <c r="EB141" s="77"/>
      <c r="EC141" s="77"/>
      <c r="ED141" s="77"/>
      <c r="EE141" s="77"/>
      <c r="EF141" s="77"/>
      <c r="EG141" s="77"/>
      <c r="EH141" s="77"/>
      <c r="EI141" s="77"/>
      <c r="EJ141" s="77"/>
      <c r="EK141" s="77"/>
      <c r="EL141" s="77"/>
      <c r="EM141" s="77"/>
      <c r="EN141" s="77"/>
      <c r="EO141" s="77"/>
      <c r="EP141" s="77"/>
      <c r="EQ141" s="77"/>
      <c r="ER141" s="77"/>
      <c r="ES141" s="77"/>
      <c r="ET141" s="77"/>
      <c r="EU141" s="77"/>
      <c r="EV141" s="77"/>
      <c r="EW141" s="77"/>
      <c r="EX141" s="77"/>
      <c r="EY141" s="77"/>
      <c r="EZ141" s="77"/>
      <c r="FA141" s="77"/>
      <c r="FB141" s="77"/>
      <c r="FC141" s="77"/>
      <c r="FD141" s="77"/>
      <c r="FE141" s="77"/>
      <c r="FF141" s="77"/>
      <c r="FG141" s="77"/>
      <c r="FH141" s="77"/>
      <c r="FI141" s="77"/>
      <c r="FJ141" s="77"/>
      <c r="FK141" s="77"/>
      <c r="FL141" s="77"/>
      <c r="FM141" s="77"/>
      <c r="FN141" s="77"/>
      <c r="FO141" s="77"/>
      <c r="FP141" s="77"/>
      <c r="FQ141" s="77"/>
      <c r="FR141" s="77"/>
      <c r="FS141" s="77"/>
      <c r="FT141" s="77"/>
      <c r="FU141" s="77"/>
      <c r="FV141" s="77"/>
      <c r="FW141" s="77"/>
      <c r="FX141" s="77"/>
      <c r="FY141" s="77"/>
      <c r="FZ141" s="77"/>
      <c r="GA141" s="77"/>
      <c r="GB141" s="77"/>
      <c r="GC141" s="77"/>
      <c r="GD141" s="77"/>
      <c r="GE141" s="77"/>
      <c r="GF141" s="77"/>
      <c r="GG141" s="77"/>
      <c r="GH141" s="77"/>
      <c r="GI141" s="77"/>
      <c r="GJ141" s="77"/>
      <c r="GK141" s="77"/>
      <c r="GL141" s="77"/>
      <c r="GM141" s="77"/>
      <c r="GN141" s="77"/>
      <c r="GO141" s="77"/>
      <c r="GP141" s="77"/>
      <c r="GQ141" s="77"/>
      <c r="GR141" s="77"/>
      <c r="GS141" s="77"/>
      <c r="GT141" s="77"/>
      <c r="GU141" s="77"/>
      <c r="GV141" s="77"/>
      <c r="GW141" s="77"/>
      <c r="GX141" s="77"/>
      <c r="GY141" s="77"/>
      <c r="GZ141" s="77"/>
      <c r="HA141" s="77"/>
      <c r="HB141" s="77"/>
      <c r="HC141" s="77"/>
      <c r="HD141" s="77"/>
      <c r="HE141" s="77"/>
      <c r="HF141" s="77"/>
      <c r="HG141" s="77"/>
      <c r="HH141" s="77"/>
      <c r="HI141" s="77"/>
      <c r="HJ141" s="77"/>
      <c r="HK141" s="77"/>
      <c r="HL141" s="77"/>
      <c r="HM141" s="77"/>
      <c r="HN141" s="77"/>
      <c r="HO141" s="77"/>
      <c r="HP141" s="77"/>
      <c r="HQ141" s="77"/>
      <c r="HR141" s="77"/>
      <c r="HS141" s="77"/>
      <c r="HT141" s="77"/>
      <c r="HU141" s="77"/>
      <c r="HV141" s="77"/>
      <c r="HW141" s="77"/>
      <c r="HX141" s="77"/>
      <c r="HY141" s="77"/>
      <c r="HZ141" s="77"/>
      <c r="IA141" s="77"/>
      <c r="IB141" s="77"/>
      <c r="IC141" s="77"/>
      <c r="ID141" s="77"/>
      <c r="IE141" s="77"/>
      <c r="IF141" s="77"/>
      <c r="IG141" s="77"/>
      <c r="IH141" s="77"/>
      <c r="II141" s="77"/>
      <c r="IJ141" s="77"/>
      <c r="IK141" s="77"/>
      <c r="IL141" s="77"/>
      <c r="IM141" s="77"/>
      <c r="IN141" s="77"/>
      <c r="IO141" s="77"/>
      <c r="IP141" s="77"/>
      <c r="IQ141" s="77"/>
      <c r="IR141" s="77"/>
      <c r="IS141" s="77"/>
      <c r="IT141" s="77"/>
      <c r="IU141" s="77"/>
      <c r="IV141" s="77"/>
      <c r="IW141" s="77"/>
      <c r="IX141" s="77"/>
      <c r="IY141" s="77"/>
      <c r="IZ141" s="77"/>
      <c r="JA141" s="77"/>
      <c r="JB141" s="77"/>
      <c r="JC141" s="77"/>
      <c r="JD141" s="77"/>
      <c r="JE141" s="77"/>
      <c r="JF141" s="77"/>
      <c r="JG141" s="77"/>
      <c r="JH141" s="77"/>
      <c r="JI141" s="77"/>
      <c r="JJ141" s="77"/>
      <c r="JK141" s="77"/>
      <c r="JL141" s="77"/>
      <c r="JM141" s="77"/>
      <c r="JN141" s="77"/>
      <c r="JO141" s="77"/>
      <c r="JP141" s="77"/>
      <c r="JQ141" s="77"/>
      <c r="JR141" s="77"/>
      <c r="JS141" s="77"/>
      <c r="JT141" s="77"/>
      <c r="JU141" s="77"/>
      <c r="JV141" s="77"/>
      <c r="JW141" s="77"/>
      <c r="JX141" s="77"/>
      <c r="JY141" s="77"/>
      <c r="JZ141" s="77"/>
      <c r="KA141" s="77"/>
      <c r="KB141" s="77"/>
      <c r="KC141" s="77"/>
      <c r="KD141" s="77"/>
      <c r="KE141" s="77"/>
      <c r="KF141" s="77"/>
      <c r="KG141" s="77"/>
      <c r="KH141" s="77"/>
      <c r="KI141" s="77"/>
      <c r="KJ141" s="77"/>
      <c r="KK141" s="77"/>
      <c r="KL141" s="77"/>
      <c r="KM141" s="77"/>
      <c r="KN141" s="77"/>
      <c r="KO141" s="77"/>
      <c r="KP141" s="77"/>
      <c r="KQ141" s="77"/>
      <c r="KR141" s="77"/>
      <c r="KS141" s="77"/>
      <c r="KT141" s="77"/>
      <c r="KU141" s="77"/>
      <c r="KV141" s="77"/>
      <c r="KW141" s="77"/>
      <c r="KX141" s="77"/>
      <c r="KY141" s="77"/>
      <c r="KZ141" s="77"/>
      <c r="LA141" s="77"/>
      <c r="LB141" s="77"/>
      <c r="LC141" s="77"/>
      <c r="LD141" s="77"/>
      <c r="LE141" s="77"/>
      <c r="LF141" s="77"/>
      <c r="LG141" s="77"/>
      <c r="LH141" s="77"/>
      <c r="LI141" s="77"/>
      <c r="LJ141" s="77"/>
      <c r="LK141" s="77"/>
      <c r="LL141" s="77"/>
      <c r="LM141" s="77"/>
      <c r="LN141" s="77"/>
      <c r="LO141" s="77"/>
      <c r="LP141" s="77"/>
      <c r="LQ141" s="77"/>
      <c r="LR141" s="77"/>
      <c r="LS141" s="77"/>
      <c r="LT141" s="77"/>
      <c r="LU141" s="77"/>
      <c r="LV141" s="77"/>
      <c r="LW141" s="77"/>
      <c r="LX141" s="77"/>
      <c r="LY141" s="77"/>
      <c r="LZ141" s="77"/>
      <c r="MA141" s="77"/>
      <c r="MB141" s="77"/>
      <c r="MC141" s="77"/>
      <c r="MD141" s="77"/>
      <c r="ME141" s="77"/>
      <c r="MF141" s="77"/>
      <c r="MG141" s="77"/>
      <c r="MH141" s="77"/>
      <c r="MI141" s="77"/>
      <c r="MJ141" s="77"/>
      <c r="MK141" s="77"/>
      <c r="ML141" s="77"/>
      <c r="MM141" s="77"/>
      <c r="MN141" s="77"/>
      <c r="MO141" s="77"/>
      <c r="MP141" s="77"/>
      <c r="MQ141" s="77"/>
      <c r="MR141" s="77"/>
      <c r="MS141" s="77"/>
      <c r="MT141" s="77"/>
      <c r="MU141" s="77"/>
      <c r="MV141" s="77"/>
      <c r="MW141" s="77"/>
      <c r="MX141" s="77"/>
      <c r="MY141" s="77"/>
      <c r="MZ141" s="77"/>
      <c r="NA141" s="77"/>
      <c r="NB141" s="77"/>
      <c r="NC141" s="77"/>
      <c r="ND141" s="77"/>
      <c r="NE141" s="77"/>
      <c r="NF141" s="77"/>
      <c r="NG141" s="77"/>
      <c r="NH141" s="77"/>
      <c r="NI141" s="77"/>
      <c r="NJ141" s="77"/>
      <c r="NK141" s="77"/>
      <c r="NL141" s="77"/>
      <c r="NM141" s="77"/>
      <c r="NN141" s="77"/>
      <c r="NO141" s="77"/>
      <c r="NP141" s="77"/>
      <c r="NQ141" s="77"/>
      <c r="NR141" s="77"/>
    </row>
    <row r="142" spans="1:382">
      <c r="A142" s="32">
        <f>IF(ラインリスト!A134="","",ラインリスト!A134)</f>
        <v>132</v>
      </c>
      <c r="B142" s="32" t="str">
        <f>IF(ラインリスト!B134="","",ラインリスト!B134)</f>
        <v>テスト132</v>
      </c>
      <c r="C142" s="32">
        <f>IF(ラインリスト!C134="","",ラインリスト!C134)</f>
        <v>2</v>
      </c>
      <c r="D142" s="32" t="str">
        <f>IF(ラインリスト!E134="","",ラインリスト!E134)</f>
        <v>男</v>
      </c>
      <c r="E142" s="32" t="str">
        <f>IF(ラインリスト!F134="","",ラインリスト!F134)</f>
        <v>保育園児</v>
      </c>
      <c r="F142" s="29" t="str">
        <f>IF(ラインリスト!G134="","",ラインリスト!G134)</f>
        <v>生徒</v>
      </c>
      <c r="G142" s="32" t="str">
        <f>IF(ラインリスト!H134="","",ラインリスト!H134)</f>
        <v>B保育園</v>
      </c>
      <c r="H142" s="33" t="str">
        <f>IF(ラインリスト!I134="","",ラインリスト!I134)</f>
        <v/>
      </c>
      <c r="I142" s="33">
        <f>IF(ラインリスト!J134="","",ラインリスト!J134)</f>
        <v>44189</v>
      </c>
      <c r="J142" s="33">
        <f>IF(ラインリスト!K134="","",ラインリスト!K134)</f>
        <v>44194</v>
      </c>
      <c r="K142" s="31">
        <f>IF(ラインリスト!L134="",J142,ラインリスト!L134)</f>
        <v>44194</v>
      </c>
      <c r="L142" s="76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  <c r="DC142" s="77"/>
      <c r="DD142" s="77"/>
      <c r="DE142" s="77"/>
      <c r="DF142" s="77"/>
      <c r="DG142" s="77"/>
      <c r="DH142" s="77"/>
      <c r="DI142" s="77"/>
      <c r="DJ142" s="77"/>
      <c r="DK142" s="77"/>
      <c r="DL142" s="77"/>
      <c r="DM142" s="77"/>
      <c r="DN142" s="77"/>
      <c r="DO142" s="77"/>
      <c r="DP142" s="77"/>
      <c r="DQ142" s="77"/>
      <c r="DR142" s="77"/>
      <c r="DS142" s="77"/>
      <c r="DT142" s="77"/>
      <c r="DU142" s="77"/>
      <c r="DV142" s="77"/>
      <c r="DW142" s="77"/>
      <c r="DX142" s="77"/>
      <c r="DY142" s="77"/>
      <c r="DZ142" s="77"/>
      <c r="EA142" s="77"/>
      <c r="EB142" s="77"/>
      <c r="EC142" s="77"/>
      <c r="ED142" s="77"/>
      <c r="EE142" s="77"/>
      <c r="EF142" s="77"/>
      <c r="EG142" s="77"/>
      <c r="EH142" s="77"/>
      <c r="EI142" s="77"/>
      <c r="EJ142" s="77"/>
      <c r="EK142" s="77"/>
      <c r="EL142" s="77"/>
      <c r="EM142" s="77"/>
      <c r="EN142" s="77"/>
      <c r="EO142" s="77"/>
      <c r="EP142" s="77"/>
      <c r="EQ142" s="77"/>
      <c r="ER142" s="77"/>
      <c r="ES142" s="77"/>
      <c r="ET142" s="77"/>
      <c r="EU142" s="77"/>
      <c r="EV142" s="77"/>
      <c r="EW142" s="77"/>
      <c r="EX142" s="77"/>
      <c r="EY142" s="77"/>
      <c r="EZ142" s="77"/>
      <c r="FA142" s="77"/>
      <c r="FB142" s="77"/>
      <c r="FC142" s="77"/>
      <c r="FD142" s="77"/>
      <c r="FE142" s="77"/>
      <c r="FF142" s="77"/>
      <c r="FG142" s="77"/>
      <c r="FH142" s="77"/>
      <c r="FI142" s="77"/>
      <c r="FJ142" s="77"/>
      <c r="FK142" s="77"/>
      <c r="FL142" s="77"/>
      <c r="FM142" s="77"/>
      <c r="FN142" s="77"/>
      <c r="FO142" s="77"/>
      <c r="FP142" s="77"/>
      <c r="FQ142" s="77"/>
      <c r="FR142" s="77"/>
      <c r="FS142" s="77"/>
      <c r="FT142" s="77"/>
      <c r="FU142" s="77"/>
      <c r="FV142" s="77"/>
      <c r="FW142" s="77"/>
      <c r="FX142" s="77"/>
      <c r="FY142" s="77"/>
      <c r="FZ142" s="77"/>
      <c r="GA142" s="77"/>
      <c r="GB142" s="77"/>
      <c r="GC142" s="77"/>
      <c r="GD142" s="77"/>
      <c r="GE142" s="77"/>
      <c r="GF142" s="77"/>
      <c r="GG142" s="77"/>
      <c r="GH142" s="77"/>
      <c r="GI142" s="77"/>
      <c r="GJ142" s="77"/>
      <c r="GK142" s="77"/>
      <c r="GL142" s="77"/>
      <c r="GM142" s="77"/>
      <c r="GN142" s="77"/>
      <c r="GO142" s="77"/>
      <c r="GP142" s="77"/>
      <c r="GQ142" s="77"/>
      <c r="GR142" s="77"/>
      <c r="GS142" s="77"/>
      <c r="GT142" s="77"/>
      <c r="GU142" s="77"/>
      <c r="GV142" s="77"/>
      <c r="GW142" s="77"/>
      <c r="GX142" s="77"/>
      <c r="GY142" s="77"/>
      <c r="GZ142" s="77"/>
      <c r="HA142" s="77"/>
      <c r="HB142" s="77"/>
      <c r="HC142" s="77"/>
      <c r="HD142" s="77"/>
      <c r="HE142" s="77"/>
      <c r="HF142" s="77"/>
      <c r="HG142" s="77"/>
      <c r="HH142" s="77"/>
      <c r="HI142" s="77"/>
      <c r="HJ142" s="77"/>
      <c r="HK142" s="77"/>
      <c r="HL142" s="77"/>
      <c r="HM142" s="77"/>
      <c r="HN142" s="77"/>
      <c r="HO142" s="77"/>
      <c r="HP142" s="77"/>
      <c r="HQ142" s="77"/>
      <c r="HR142" s="77"/>
      <c r="HS142" s="77"/>
      <c r="HT142" s="77"/>
      <c r="HU142" s="77"/>
      <c r="HV142" s="77"/>
      <c r="HW142" s="77"/>
      <c r="HX142" s="77"/>
      <c r="HY142" s="77"/>
      <c r="HZ142" s="77"/>
      <c r="IA142" s="77"/>
      <c r="IB142" s="77"/>
      <c r="IC142" s="77"/>
      <c r="ID142" s="77"/>
      <c r="IE142" s="77"/>
      <c r="IF142" s="77"/>
      <c r="IG142" s="77"/>
      <c r="IH142" s="77"/>
      <c r="II142" s="77"/>
      <c r="IJ142" s="77"/>
      <c r="IK142" s="77"/>
      <c r="IL142" s="77"/>
      <c r="IM142" s="77"/>
      <c r="IN142" s="77"/>
      <c r="IO142" s="77"/>
      <c r="IP142" s="77"/>
      <c r="IQ142" s="77"/>
      <c r="IR142" s="77"/>
      <c r="IS142" s="77"/>
      <c r="IT142" s="77"/>
      <c r="IU142" s="77"/>
      <c r="IV142" s="77"/>
      <c r="IW142" s="77"/>
      <c r="IX142" s="77"/>
      <c r="IY142" s="77"/>
      <c r="IZ142" s="77"/>
      <c r="JA142" s="77"/>
      <c r="JB142" s="77"/>
      <c r="JC142" s="77"/>
      <c r="JD142" s="77"/>
      <c r="JE142" s="77"/>
      <c r="JF142" s="77"/>
      <c r="JG142" s="77"/>
      <c r="JH142" s="77"/>
      <c r="JI142" s="77"/>
      <c r="JJ142" s="77"/>
      <c r="JK142" s="77"/>
      <c r="JL142" s="77"/>
      <c r="JM142" s="77"/>
      <c r="JN142" s="77"/>
      <c r="JO142" s="77"/>
      <c r="JP142" s="77"/>
      <c r="JQ142" s="77"/>
      <c r="JR142" s="77"/>
      <c r="JS142" s="77"/>
      <c r="JT142" s="77"/>
      <c r="JU142" s="77"/>
      <c r="JV142" s="77"/>
      <c r="JW142" s="77"/>
      <c r="JX142" s="77"/>
      <c r="JY142" s="77"/>
      <c r="JZ142" s="77"/>
      <c r="KA142" s="77"/>
      <c r="KB142" s="77"/>
      <c r="KC142" s="77"/>
      <c r="KD142" s="77"/>
      <c r="KE142" s="77"/>
      <c r="KF142" s="77"/>
      <c r="KG142" s="77"/>
      <c r="KH142" s="77"/>
      <c r="KI142" s="77"/>
      <c r="KJ142" s="77"/>
      <c r="KK142" s="77"/>
      <c r="KL142" s="77"/>
      <c r="KM142" s="77"/>
      <c r="KN142" s="77"/>
      <c r="KO142" s="77"/>
      <c r="KP142" s="77"/>
      <c r="KQ142" s="77"/>
      <c r="KR142" s="77"/>
      <c r="KS142" s="77"/>
      <c r="KT142" s="77"/>
      <c r="KU142" s="77"/>
      <c r="KV142" s="77"/>
      <c r="KW142" s="77"/>
      <c r="KX142" s="77"/>
      <c r="KY142" s="77"/>
      <c r="KZ142" s="77"/>
      <c r="LA142" s="77"/>
      <c r="LB142" s="77"/>
      <c r="LC142" s="77"/>
      <c r="LD142" s="77"/>
      <c r="LE142" s="77"/>
      <c r="LF142" s="77"/>
      <c r="LG142" s="77"/>
      <c r="LH142" s="77"/>
      <c r="LI142" s="77"/>
      <c r="LJ142" s="77"/>
      <c r="LK142" s="77"/>
      <c r="LL142" s="77"/>
      <c r="LM142" s="77"/>
      <c r="LN142" s="77"/>
      <c r="LO142" s="77"/>
      <c r="LP142" s="77"/>
      <c r="LQ142" s="77"/>
      <c r="LR142" s="77"/>
      <c r="LS142" s="77"/>
      <c r="LT142" s="77"/>
      <c r="LU142" s="77"/>
      <c r="LV142" s="77"/>
      <c r="LW142" s="77"/>
      <c r="LX142" s="77"/>
      <c r="LY142" s="77"/>
      <c r="LZ142" s="77"/>
      <c r="MA142" s="77"/>
      <c r="MB142" s="77"/>
      <c r="MC142" s="77"/>
      <c r="MD142" s="77"/>
      <c r="ME142" s="77"/>
      <c r="MF142" s="77"/>
      <c r="MG142" s="77"/>
      <c r="MH142" s="77"/>
      <c r="MI142" s="77"/>
      <c r="MJ142" s="77"/>
      <c r="MK142" s="77"/>
      <c r="ML142" s="77"/>
      <c r="MM142" s="77"/>
      <c r="MN142" s="77"/>
      <c r="MO142" s="77"/>
      <c r="MP142" s="77"/>
      <c r="MQ142" s="77"/>
      <c r="MR142" s="77"/>
      <c r="MS142" s="77"/>
      <c r="MT142" s="77"/>
      <c r="MU142" s="77"/>
      <c r="MV142" s="77"/>
      <c r="MW142" s="77"/>
      <c r="MX142" s="77"/>
      <c r="MY142" s="77"/>
      <c r="MZ142" s="77"/>
      <c r="NA142" s="77"/>
      <c r="NB142" s="77"/>
      <c r="NC142" s="77"/>
      <c r="ND142" s="77"/>
      <c r="NE142" s="77"/>
      <c r="NF142" s="77"/>
      <c r="NG142" s="77"/>
      <c r="NH142" s="77"/>
      <c r="NI142" s="77"/>
      <c r="NJ142" s="77"/>
      <c r="NK142" s="77"/>
      <c r="NL142" s="77"/>
      <c r="NM142" s="77"/>
      <c r="NN142" s="77"/>
      <c r="NO142" s="77"/>
      <c r="NP142" s="77"/>
      <c r="NQ142" s="77"/>
      <c r="NR142" s="77"/>
    </row>
    <row r="143" spans="1:382">
      <c r="A143" s="32">
        <f>IF(ラインリスト!A135="","",ラインリスト!A135)</f>
        <v>133</v>
      </c>
      <c r="B143" s="32" t="str">
        <f>IF(ラインリスト!B135="","",ラインリスト!B135)</f>
        <v>テスト133</v>
      </c>
      <c r="C143" s="32">
        <f>IF(ラインリスト!C135="","",ラインリスト!C135)</f>
        <v>31</v>
      </c>
      <c r="D143" s="32" t="str">
        <f>IF(ラインリスト!E135="","",ラインリスト!E135)</f>
        <v>女</v>
      </c>
      <c r="E143" s="32" t="str">
        <f>IF(ラインリスト!F135="","",ラインリスト!F135)</f>
        <v>看護師</v>
      </c>
      <c r="F143" s="29" t="str">
        <f>IF(ラインリスト!G135="","",ラインリスト!G135)</f>
        <v>職員</v>
      </c>
      <c r="G143" s="32" t="str">
        <f>IF(ラインリスト!H135="","",ラインリスト!H135)</f>
        <v>X病院</v>
      </c>
      <c r="H143" s="33" t="str">
        <f>IF(ラインリスト!I135="","",ラインリスト!I135)</f>
        <v/>
      </c>
      <c r="I143" s="33">
        <f>IF(ラインリスト!J135="","",ラインリスト!J135)</f>
        <v>44194</v>
      </c>
      <c r="J143" s="33">
        <f>IF(ラインリスト!K135="","",ラインリスト!K135)</f>
        <v>44195</v>
      </c>
      <c r="K143" s="31">
        <f>IF(ラインリスト!L135="",J143,ラインリスト!L135)</f>
        <v>44195</v>
      </c>
      <c r="L143" s="76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  <c r="DC143" s="77"/>
      <c r="DD143" s="77"/>
      <c r="DE143" s="77"/>
      <c r="DF143" s="77"/>
      <c r="DG143" s="77"/>
      <c r="DH143" s="77"/>
      <c r="DI143" s="77"/>
      <c r="DJ143" s="77"/>
      <c r="DK143" s="77"/>
      <c r="DL143" s="77"/>
      <c r="DM143" s="77"/>
      <c r="DN143" s="77"/>
      <c r="DO143" s="77"/>
      <c r="DP143" s="77"/>
      <c r="DQ143" s="77"/>
      <c r="DR143" s="77"/>
      <c r="DS143" s="77"/>
      <c r="DT143" s="77"/>
      <c r="DU143" s="77"/>
      <c r="DV143" s="77"/>
      <c r="DW143" s="77"/>
      <c r="DX143" s="77"/>
      <c r="DY143" s="77"/>
      <c r="DZ143" s="77"/>
      <c r="EA143" s="77"/>
      <c r="EB143" s="77"/>
      <c r="EC143" s="77"/>
      <c r="ED143" s="77"/>
      <c r="EE143" s="77"/>
      <c r="EF143" s="77"/>
      <c r="EG143" s="77"/>
      <c r="EH143" s="77"/>
      <c r="EI143" s="77"/>
      <c r="EJ143" s="77"/>
      <c r="EK143" s="77"/>
      <c r="EL143" s="77"/>
      <c r="EM143" s="77"/>
      <c r="EN143" s="77"/>
      <c r="EO143" s="77"/>
      <c r="EP143" s="77"/>
      <c r="EQ143" s="77"/>
      <c r="ER143" s="77"/>
      <c r="ES143" s="77"/>
      <c r="ET143" s="77"/>
      <c r="EU143" s="77"/>
      <c r="EV143" s="77"/>
      <c r="EW143" s="77"/>
      <c r="EX143" s="77"/>
      <c r="EY143" s="77"/>
      <c r="EZ143" s="77"/>
      <c r="FA143" s="77"/>
      <c r="FB143" s="77"/>
      <c r="FC143" s="77"/>
      <c r="FD143" s="77"/>
      <c r="FE143" s="77"/>
      <c r="FF143" s="77"/>
      <c r="FG143" s="77"/>
      <c r="FH143" s="77"/>
      <c r="FI143" s="77"/>
      <c r="FJ143" s="77"/>
      <c r="FK143" s="77"/>
      <c r="FL143" s="77"/>
      <c r="FM143" s="77"/>
      <c r="FN143" s="77"/>
      <c r="FO143" s="77"/>
      <c r="FP143" s="77"/>
      <c r="FQ143" s="77"/>
      <c r="FR143" s="77"/>
      <c r="FS143" s="77"/>
      <c r="FT143" s="77"/>
      <c r="FU143" s="77"/>
      <c r="FV143" s="77"/>
      <c r="FW143" s="77"/>
      <c r="FX143" s="77"/>
      <c r="FY143" s="77"/>
      <c r="FZ143" s="77"/>
      <c r="GA143" s="77"/>
      <c r="GB143" s="77"/>
      <c r="GC143" s="77"/>
      <c r="GD143" s="77"/>
      <c r="GE143" s="77"/>
      <c r="GF143" s="77"/>
      <c r="GG143" s="77"/>
      <c r="GH143" s="77"/>
      <c r="GI143" s="77"/>
      <c r="GJ143" s="77"/>
      <c r="GK143" s="77"/>
      <c r="GL143" s="77"/>
      <c r="GM143" s="77"/>
      <c r="GN143" s="77"/>
      <c r="GO143" s="77"/>
      <c r="GP143" s="77"/>
      <c r="GQ143" s="77"/>
      <c r="GR143" s="77"/>
      <c r="GS143" s="77"/>
      <c r="GT143" s="77"/>
      <c r="GU143" s="77"/>
      <c r="GV143" s="77"/>
      <c r="GW143" s="77"/>
      <c r="GX143" s="77"/>
      <c r="GY143" s="77"/>
      <c r="GZ143" s="77"/>
      <c r="HA143" s="77"/>
      <c r="HB143" s="77"/>
      <c r="HC143" s="77"/>
      <c r="HD143" s="77"/>
      <c r="HE143" s="77"/>
      <c r="HF143" s="77"/>
      <c r="HG143" s="77"/>
      <c r="HH143" s="77"/>
      <c r="HI143" s="77"/>
      <c r="HJ143" s="77"/>
      <c r="HK143" s="77"/>
      <c r="HL143" s="77"/>
      <c r="HM143" s="77"/>
      <c r="HN143" s="77"/>
      <c r="HO143" s="77"/>
      <c r="HP143" s="77"/>
      <c r="HQ143" s="77"/>
      <c r="HR143" s="77"/>
      <c r="HS143" s="77"/>
      <c r="HT143" s="77"/>
      <c r="HU143" s="77"/>
      <c r="HV143" s="77"/>
      <c r="HW143" s="77"/>
      <c r="HX143" s="77"/>
      <c r="HY143" s="77"/>
      <c r="HZ143" s="77"/>
      <c r="IA143" s="77"/>
      <c r="IB143" s="77"/>
      <c r="IC143" s="77"/>
      <c r="ID143" s="77"/>
      <c r="IE143" s="77"/>
      <c r="IF143" s="77"/>
      <c r="IG143" s="77"/>
      <c r="IH143" s="77"/>
      <c r="II143" s="77"/>
      <c r="IJ143" s="77"/>
      <c r="IK143" s="77"/>
      <c r="IL143" s="77"/>
      <c r="IM143" s="77"/>
      <c r="IN143" s="77"/>
      <c r="IO143" s="77"/>
      <c r="IP143" s="77"/>
      <c r="IQ143" s="77"/>
      <c r="IR143" s="77"/>
      <c r="IS143" s="77"/>
      <c r="IT143" s="77"/>
      <c r="IU143" s="77"/>
      <c r="IV143" s="77"/>
      <c r="IW143" s="77"/>
      <c r="IX143" s="77"/>
      <c r="IY143" s="77"/>
      <c r="IZ143" s="77"/>
      <c r="JA143" s="77"/>
      <c r="JB143" s="77"/>
      <c r="JC143" s="77"/>
      <c r="JD143" s="77"/>
      <c r="JE143" s="77"/>
      <c r="JF143" s="77"/>
      <c r="JG143" s="77"/>
      <c r="JH143" s="77"/>
      <c r="JI143" s="77"/>
      <c r="JJ143" s="77"/>
      <c r="JK143" s="77"/>
      <c r="JL143" s="77"/>
      <c r="JM143" s="77"/>
      <c r="JN143" s="77"/>
      <c r="JO143" s="77"/>
      <c r="JP143" s="77"/>
      <c r="JQ143" s="77"/>
      <c r="JR143" s="77"/>
      <c r="JS143" s="77"/>
      <c r="JT143" s="77"/>
      <c r="JU143" s="77"/>
      <c r="JV143" s="77"/>
      <c r="JW143" s="77"/>
      <c r="JX143" s="77"/>
      <c r="JY143" s="77"/>
      <c r="JZ143" s="77"/>
      <c r="KA143" s="77"/>
      <c r="KB143" s="77"/>
      <c r="KC143" s="77"/>
      <c r="KD143" s="77"/>
      <c r="KE143" s="77"/>
      <c r="KF143" s="77"/>
      <c r="KG143" s="77"/>
      <c r="KH143" s="77"/>
      <c r="KI143" s="77"/>
      <c r="KJ143" s="77"/>
      <c r="KK143" s="77"/>
      <c r="KL143" s="77"/>
      <c r="KM143" s="77"/>
      <c r="KN143" s="77"/>
      <c r="KO143" s="77"/>
      <c r="KP143" s="77"/>
      <c r="KQ143" s="77"/>
      <c r="KR143" s="77"/>
      <c r="KS143" s="77"/>
      <c r="KT143" s="77"/>
      <c r="KU143" s="77"/>
      <c r="KV143" s="77"/>
      <c r="KW143" s="77"/>
      <c r="KX143" s="77"/>
      <c r="KY143" s="77"/>
      <c r="KZ143" s="77"/>
      <c r="LA143" s="77"/>
      <c r="LB143" s="77"/>
      <c r="LC143" s="77"/>
      <c r="LD143" s="77"/>
      <c r="LE143" s="77"/>
      <c r="LF143" s="77"/>
      <c r="LG143" s="77"/>
      <c r="LH143" s="77"/>
      <c r="LI143" s="77"/>
      <c r="LJ143" s="77"/>
      <c r="LK143" s="77"/>
      <c r="LL143" s="77"/>
      <c r="LM143" s="77"/>
      <c r="LN143" s="77"/>
      <c r="LO143" s="77"/>
      <c r="LP143" s="77"/>
      <c r="LQ143" s="77"/>
      <c r="LR143" s="77"/>
      <c r="LS143" s="77"/>
      <c r="LT143" s="77"/>
      <c r="LU143" s="77"/>
      <c r="LV143" s="77"/>
      <c r="LW143" s="77"/>
      <c r="LX143" s="77"/>
      <c r="LY143" s="77"/>
      <c r="LZ143" s="77"/>
      <c r="MA143" s="77"/>
      <c r="MB143" s="77"/>
      <c r="MC143" s="77"/>
      <c r="MD143" s="77"/>
      <c r="ME143" s="77"/>
      <c r="MF143" s="77"/>
      <c r="MG143" s="77"/>
      <c r="MH143" s="77"/>
      <c r="MI143" s="77"/>
      <c r="MJ143" s="77"/>
      <c r="MK143" s="77"/>
      <c r="ML143" s="77"/>
      <c r="MM143" s="77"/>
      <c r="MN143" s="77"/>
      <c r="MO143" s="77"/>
      <c r="MP143" s="77"/>
      <c r="MQ143" s="77"/>
      <c r="MR143" s="77"/>
      <c r="MS143" s="77"/>
      <c r="MT143" s="77"/>
      <c r="MU143" s="77"/>
      <c r="MV143" s="77"/>
      <c r="MW143" s="77"/>
      <c r="MX143" s="77"/>
      <c r="MY143" s="77"/>
      <c r="MZ143" s="77"/>
      <c r="NA143" s="77"/>
      <c r="NB143" s="77"/>
      <c r="NC143" s="77"/>
      <c r="ND143" s="77"/>
      <c r="NE143" s="77"/>
      <c r="NF143" s="77"/>
      <c r="NG143" s="77"/>
      <c r="NH143" s="77"/>
      <c r="NI143" s="77"/>
      <c r="NJ143" s="77"/>
      <c r="NK143" s="77"/>
      <c r="NL143" s="77"/>
      <c r="NM143" s="77"/>
      <c r="NN143" s="77"/>
      <c r="NO143" s="77"/>
      <c r="NP143" s="77"/>
      <c r="NQ143" s="77"/>
      <c r="NR143" s="77"/>
    </row>
    <row r="144" spans="1:382">
      <c r="A144" s="32">
        <f>IF(ラインリスト!A136="","",ラインリスト!A136)</f>
        <v>134</v>
      </c>
      <c r="B144" s="32" t="str">
        <f>IF(ラインリスト!B136="","",ラインリスト!B136)</f>
        <v>テスト134</v>
      </c>
      <c r="C144" s="32">
        <f>IF(ラインリスト!C136="","",ラインリスト!C136)</f>
        <v>93</v>
      </c>
      <c r="D144" s="32" t="str">
        <f>IF(ラインリスト!E136="","",ラインリスト!E136)</f>
        <v>女</v>
      </c>
      <c r="E144" s="32" t="str">
        <f>IF(ラインリスト!F136="","",ラインリスト!F136)</f>
        <v/>
      </c>
      <c r="F144" s="29" t="str">
        <f>IF(ラインリスト!G136="","",ラインリスト!G136)</f>
        <v>患者</v>
      </c>
      <c r="G144" s="32" t="str">
        <f>IF(ラインリスト!H136="","",ラインリスト!H136)</f>
        <v>X病院</v>
      </c>
      <c r="H144" s="33" t="str">
        <f>IF(ラインリスト!I136="","",ラインリスト!I136)</f>
        <v/>
      </c>
      <c r="I144" s="33">
        <f>IF(ラインリスト!J136="","",ラインリスト!J136)</f>
        <v>44193</v>
      </c>
      <c r="J144" s="33">
        <f>IF(ラインリスト!K136="","",ラインリスト!K136)</f>
        <v>44195</v>
      </c>
      <c r="K144" s="31">
        <f>IF(ラインリスト!L136="",J144,ラインリスト!L136)</f>
        <v>44195</v>
      </c>
      <c r="L144" s="76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  <c r="DF144" s="77"/>
      <c r="DG144" s="77"/>
      <c r="DH144" s="77"/>
      <c r="DI144" s="77"/>
      <c r="DJ144" s="77"/>
      <c r="DK144" s="77"/>
      <c r="DL144" s="77"/>
      <c r="DM144" s="77"/>
      <c r="DN144" s="77"/>
      <c r="DO144" s="77"/>
      <c r="DP144" s="77"/>
      <c r="DQ144" s="77"/>
      <c r="DR144" s="77"/>
      <c r="DS144" s="77"/>
      <c r="DT144" s="77"/>
      <c r="DU144" s="77"/>
      <c r="DV144" s="77"/>
      <c r="DW144" s="77"/>
      <c r="DX144" s="77"/>
      <c r="DY144" s="77"/>
      <c r="DZ144" s="77"/>
      <c r="EA144" s="77"/>
      <c r="EB144" s="77"/>
      <c r="EC144" s="77"/>
      <c r="ED144" s="77"/>
      <c r="EE144" s="77"/>
      <c r="EF144" s="77"/>
      <c r="EG144" s="77"/>
      <c r="EH144" s="77"/>
      <c r="EI144" s="77"/>
      <c r="EJ144" s="77"/>
      <c r="EK144" s="77"/>
      <c r="EL144" s="77"/>
      <c r="EM144" s="77"/>
      <c r="EN144" s="77"/>
      <c r="EO144" s="77"/>
      <c r="EP144" s="77"/>
      <c r="EQ144" s="77"/>
      <c r="ER144" s="77"/>
      <c r="ES144" s="77"/>
      <c r="ET144" s="77"/>
      <c r="EU144" s="77"/>
      <c r="EV144" s="77"/>
      <c r="EW144" s="77"/>
      <c r="EX144" s="77"/>
      <c r="EY144" s="77"/>
      <c r="EZ144" s="77"/>
      <c r="FA144" s="77"/>
      <c r="FB144" s="77"/>
      <c r="FC144" s="77"/>
      <c r="FD144" s="77"/>
      <c r="FE144" s="77"/>
      <c r="FF144" s="77"/>
      <c r="FG144" s="77"/>
      <c r="FH144" s="77"/>
      <c r="FI144" s="77"/>
      <c r="FJ144" s="77"/>
      <c r="FK144" s="77"/>
      <c r="FL144" s="77"/>
      <c r="FM144" s="77"/>
      <c r="FN144" s="77"/>
      <c r="FO144" s="77"/>
      <c r="FP144" s="77"/>
      <c r="FQ144" s="77"/>
      <c r="FR144" s="77"/>
      <c r="FS144" s="77"/>
      <c r="FT144" s="77"/>
      <c r="FU144" s="77"/>
      <c r="FV144" s="77"/>
      <c r="FW144" s="77"/>
      <c r="FX144" s="77"/>
      <c r="FY144" s="77"/>
      <c r="FZ144" s="77"/>
      <c r="GA144" s="77"/>
      <c r="GB144" s="77"/>
      <c r="GC144" s="77"/>
      <c r="GD144" s="77"/>
      <c r="GE144" s="77"/>
      <c r="GF144" s="77"/>
      <c r="GG144" s="77"/>
      <c r="GH144" s="77"/>
      <c r="GI144" s="77"/>
      <c r="GJ144" s="77"/>
      <c r="GK144" s="77"/>
      <c r="GL144" s="77"/>
      <c r="GM144" s="77"/>
      <c r="GN144" s="77"/>
      <c r="GO144" s="77"/>
      <c r="GP144" s="77"/>
      <c r="GQ144" s="77"/>
      <c r="GR144" s="77"/>
      <c r="GS144" s="77"/>
      <c r="GT144" s="77"/>
      <c r="GU144" s="77"/>
      <c r="GV144" s="77"/>
      <c r="GW144" s="77"/>
      <c r="GX144" s="77"/>
      <c r="GY144" s="77"/>
      <c r="GZ144" s="77"/>
      <c r="HA144" s="77"/>
      <c r="HB144" s="77"/>
      <c r="HC144" s="77"/>
      <c r="HD144" s="77"/>
      <c r="HE144" s="77"/>
      <c r="HF144" s="77"/>
      <c r="HG144" s="77"/>
      <c r="HH144" s="77"/>
      <c r="HI144" s="77"/>
      <c r="HJ144" s="77"/>
      <c r="HK144" s="77"/>
      <c r="HL144" s="77"/>
      <c r="HM144" s="77"/>
      <c r="HN144" s="77"/>
      <c r="HO144" s="77"/>
      <c r="HP144" s="77"/>
      <c r="HQ144" s="77"/>
      <c r="HR144" s="77"/>
      <c r="HS144" s="77"/>
      <c r="HT144" s="77"/>
      <c r="HU144" s="77"/>
      <c r="HV144" s="77"/>
      <c r="HW144" s="77"/>
      <c r="HX144" s="77"/>
      <c r="HY144" s="77"/>
      <c r="HZ144" s="77"/>
      <c r="IA144" s="77"/>
      <c r="IB144" s="77"/>
      <c r="IC144" s="77"/>
      <c r="ID144" s="77"/>
      <c r="IE144" s="77"/>
      <c r="IF144" s="77"/>
      <c r="IG144" s="77"/>
      <c r="IH144" s="77"/>
      <c r="II144" s="77"/>
      <c r="IJ144" s="77"/>
      <c r="IK144" s="77"/>
      <c r="IL144" s="77"/>
      <c r="IM144" s="77"/>
      <c r="IN144" s="77"/>
      <c r="IO144" s="77"/>
      <c r="IP144" s="77"/>
      <c r="IQ144" s="77"/>
      <c r="IR144" s="77"/>
      <c r="IS144" s="77"/>
      <c r="IT144" s="77"/>
      <c r="IU144" s="77"/>
      <c r="IV144" s="77"/>
      <c r="IW144" s="77"/>
      <c r="IX144" s="77"/>
      <c r="IY144" s="77"/>
      <c r="IZ144" s="77"/>
      <c r="JA144" s="77"/>
      <c r="JB144" s="77"/>
      <c r="JC144" s="77"/>
      <c r="JD144" s="77"/>
      <c r="JE144" s="77"/>
      <c r="JF144" s="77"/>
      <c r="JG144" s="77"/>
      <c r="JH144" s="77"/>
      <c r="JI144" s="77"/>
      <c r="JJ144" s="77"/>
      <c r="JK144" s="77"/>
      <c r="JL144" s="77"/>
      <c r="JM144" s="77"/>
      <c r="JN144" s="77"/>
      <c r="JO144" s="77"/>
      <c r="JP144" s="77"/>
      <c r="JQ144" s="77"/>
      <c r="JR144" s="77"/>
      <c r="JS144" s="77"/>
      <c r="JT144" s="77"/>
      <c r="JU144" s="77"/>
      <c r="JV144" s="77"/>
      <c r="JW144" s="77"/>
      <c r="JX144" s="77"/>
      <c r="JY144" s="77"/>
      <c r="JZ144" s="77"/>
      <c r="KA144" s="77"/>
      <c r="KB144" s="77"/>
      <c r="KC144" s="77"/>
      <c r="KD144" s="77"/>
      <c r="KE144" s="77"/>
      <c r="KF144" s="77"/>
      <c r="KG144" s="77"/>
      <c r="KH144" s="77"/>
      <c r="KI144" s="77"/>
      <c r="KJ144" s="77"/>
      <c r="KK144" s="77"/>
      <c r="KL144" s="77"/>
      <c r="KM144" s="77"/>
      <c r="KN144" s="77"/>
      <c r="KO144" s="77"/>
      <c r="KP144" s="77"/>
      <c r="KQ144" s="77"/>
      <c r="KR144" s="77"/>
      <c r="KS144" s="77"/>
      <c r="KT144" s="77"/>
      <c r="KU144" s="77"/>
      <c r="KV144" s="77"/>
      <c r="KW144" s="77"/>
      <c r="KX144" s="77"/>
      <c r="KY144" s="77"/>
      <c r="KZ144" s="77"/>
      <c r="LA144" s="77"/>
      <c r="LB144" s="77"/>
      <c r="LC144" s="77"/>
      <c r="LD144" s="77"/>
      <c r="LE144" s="77"/>
      <c r="LF144" s="77"/>
      <c r="LG144" s="77"/>
      <c r="LH144" s="77"/>
      <c r="LI144" s="77"/>
      <c r="LJ144" s="77"/>
      <c r="LK144" s="77"/>
      <c r="LL144" s="77"/>
      <c r="LM144" s="77"/>
      <c r="LN144" s="77"/>
      <c r="LO144" s="77"/>
      <c r="LP144" s="77"/>
      <c r="LQ144" s="77"/>
      <c r="LR144" s="77"/>
      <c r="LS144" s="77"/>
      <c r="LT144" s="77"/>
      <c r="LU144" s="77"/>
      <c r="LV144" s="77"/>
      <c r="LW144" s="77"/>
      <c r="LX144" s="77"/>
      <c r="LY144" s="77"/>
      <c r="LZ144" s="77"/>
      <c r="MA144" s="77"/>
      <c r="MB144" s="77"/>
      <c r="MC144" s="77"/>
      <c r="MD144" s="77"/>
      <c r="ME144" s="77"/>
      <c r="MF144" s="77"/>
      <c r="MG144" s="77"/>
      <c r="MH144" s="77"/>
      <c r="MI144" s="77"/>
      <c r="MJ144" s="77"/>
      <c r="MK144" s="77"/>
      <c r="ML144" s="77"/>
      <c r="MM144" s="77"/>
      <c r="MN144" s="77"/>
      <c r="MO144" s="77"/>
      <c r="MP144" s="77"/>
      <c r="MQ144" s="77"/>
      <c r="MR144" s="77"/>
      <c r="MS144" s="77"/>
      <c r="MT144" s="77"/>
      <c r="MU144" s="77"/>
      <c r="MV144" s="77"/>
      <c r="MW144" s="77"/>
      <c r="MX144" s="77"/>
      <c r="MY144" s="77"/>
      <c r="MZ144" s="77"/>
      <c r="NA144" s="77"/>
      <c r="NB144" s="77"/>
      <c r="NC144" s="77"/>
      <c r="ND144" s="77"/>
      <c r="NE144" s="77"/>
      <c r="NF144" s="77"/>
      <c r="NG144" s="77"/>
      <c r="NH144" s="77"/>
      <c r="NI144" s="77"/>
      <c r="NJ144" s="77"/>
      <c r="NK144" s="77"/>
      <c r="NL144" s="77"/>
      <c r="NM144" s="77"/>
      <c r="NN144" s="77"/>
      <c r="NO144" s="77"/>
      <c r="NP144" s="77"/>
      <c r="NQ144" s="77"/>
      <c r="NR144" s="77"/>
    </row>
    <row r="145" spans="1:382">
      <c r="A145" s="32">
        <f>IF(ラインリスト!A137="","",ラインリスト!A137)</f>
        <v>135</v>
      </c>
      <c r="B145" s="32" t="str">
        <f>IF(ラインリスト!B137="","",ラインリスト!B137)</f>
        <v>テスト135</v>
      </c>
      <c r="C145" s="32">
        <f>IF(ラインリスト!C137="","",ラインリスト!C137)</f>
        <v>84</v>
      </c>
      <c r="D145" s="32" t="str">
        <f>IF(ラインリスト!E137="","",ラインリスト!E137)</f>
        <v>女</v>
      </c>
      <c r="E145" s="32" t="str">
        <f>IF(ラインリスト!F137="","",ラインリスト!F137)</f>
        <v/>
      </c>
      <c r="F145" s="29" t="str">
        <f>IF(ラインリスト!G137="","",ラインリスト!G137)</f>
        <v>患者</v>
      </c>
      <c r="G145" s="32" t="str">
        <f>IF(ラインリスト!H137="","",ラインリスト!H137)</f>
        <v>X病院</v>
      </c>
      <c r="H145" s="33" t="str">
        <f>IF(ラインリスト!I137="","",ラインリスト!I137)</f>
        <v/>
      </c>
      <c r="I145" s="33">
        <f>IF(ラインリスト!J137="","",ラインリスト!J137)</f>
        <v>44193</v>
      </c>
      <c r="J145" s="33">
        <f>IF(ラインリスト!K137="","",ラインリスト!K137)</f>
        <v>44195</v>
      </c>
      <c r="K145" s="31">
        <f>IF(ラインリスト!L137="",J145,ラインリスト!L137)</f>
        <v>44195</v>
      </c>
      <c r="L145" s="76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  <c r="DC145" s="77"/>
      <c r="DD145" s="77"/>
      <c r="DE145" s="77"/>
      <c r="DF145" s="77"/>
      <c r="DG145" s="77"/>
      <c r="DH145" s="77"/>
      <c r="DI145" s="77"/>
      <c r="DJ145" s="77"/>
      <c r="DK145" s="77"/>
      <c r="DL145" s="77"/>
      <c r="DM145" s="77"/>
      <c r="DN145" s="77"/>
      <c r="DO145" s="77"/>
      <c r="DP145" s="77"/>
      <c r="DQ145" s="77"/>
      <c r="DR145" s="77"/>
      <c r="DS145" s="77"/>
      <c r="DT145" s="77"/>
      <c r="DU145" s="77"/>
      <c r="DV145" s="77"/>
      <c r="DW145" s="77"/>
      <c r="DX145" s="77"/>
      <c r="DY145" s="77"/>
      <c r="DZ145" s="77"/>
      <c r="EA145" s="77"/>
      <c r="EB145" s="77"/>
      <c r="EC145" s="77"/>
      <c r="ED145" s="77"/>
      <c r="EE145" s="77"/>
      <c r="EF145" s="77"/>
      <c r="EG145" s="77"/>
      <c r="EH145" s="77"/>
      <c r="EI145" s="77"/>
      <c r="EJ145" s="77"/>
      <c r="EK145" s="77"/>
      <c r="EL145" s="77"/>
      <c r="EM145" s="77"/>
      <c r="EN145" s="77"/>
      <c r="EO145" s="77"/>
      <c r="EP145" s="77"/>
      <c r="EQ145" s="77"/>
      <c r="ER145" s="77"/>
      <c r="ES145" s="77"/>
      <c r="ET145" s="77"/>
      <c r="EU145" s="77"/>
      <c r="EV145" s="77"/>
      <c r="EW145" s="77"/>
      <c r="EX145" s="77"/>
      <c r="EY145" s="77"/>
      <c r="EZ145" s="77"/>
      <c r="FA145" s="77"/>
      <c r="FB145" s="77"/>
      <c r="FC145" s="77"/>
      <c r="FD145" s="77"/>
      <c r="FE145" s="77"/>
      <c r="FF145" s="77"/>
      <c r="FG145" s="77"/>
      <c r="FH145" s="77"/>
      <c r="FI145" s="77"/>
      <c r="FJ145" s="77"/>
      <c r="FK145" s="77"/>
      <c r="FL145" s="77"/>
      <c r="FM145" s="77"/>
      <c r="FN145" s="77"/>
      <c r="FO145" s="77"/>
      <c r="FP145" s="77"/>
      <c r="FQ145" s="77"/>
      <c r="FR145" s="77"/>
      <c r="FS145" s="77"/>
      <c r="FT145" s="77"/>
      <c r="FU145" s="77"/>
      <c r="FV145" s="77"/>
      <c r="FW145" s="77"/>
      <c r="FX145" s="77"/>
      <c r="FY145" s="77"/>
      <c r="FZ145" s="77"/>
      <c r="GA145" s="77"/>
      <c r="GB145" s="77"/>
      <c r="GC145" s="77"/>
      <c r="GD145" s="77"/>
      <c r="GE145" s="77"/>
      <c r="GF145" s="77"/>
      <c r="GG145" s="77"/>
      <c r="GH145" s="77"/>
      <c r="GI145" s="77"/>
      <c r="GJ145" s="77"/>
      <c r="GK145" s="77"/>
      <c r="GL145" s="77"/>
      <c r="GM145" s="77"/>
      <c r="GN145" s="77"/>
      <c r="GO145" s="77"/>
      <c r="GP145" s="77"/>
      <c r="GQ145" s="77"/>
      <c r="GR145" s="77"/>
      <c r="GS145" s="77"/>
      <c r="GT145" s="77"/>
      <c r="GU145" s="77"/>
      <c r="GV145" s="77"/>
      <c r="GW145" s="77"/>
      <c r="GX145" s="77"/>
      <c r="GY145" s="77"/>
      <c r="GZ145" s="77"/>
      <c r="HA145" s="77"/>
      <c r="HB145" s="77"/>
      <c r="HC145" s="77"/>
      <c r="HD145" s="77"/>
      <c r="HE145" s="77"/>
      <c r="HF145" s="77"/>
      <c r="HG145" s="77"/>
      <c r="HH145" s="77"/>
      <c r="HI145" s="77"/>
      <c r="HJ145" s="77"/>
      <c r="HK145" s="77"/>
      <c r="HL145" s="77"/>
      <c r="HM145" s="77"/>
      <c r="HN145" s="77"/>
      <c r="HO145" s="77"/>
      <c r="HP145" s="77"/>
      <c r="HQ145" s="77"/>
      <c r="HR145" s="77"/>
      <c r="HS145" s="77"/>
      <c r="HT145" s="77"/>
      <c r="HU145" s="77"/>
      <c r="HV145" s="77"/>
      <c r="HW145" s="77"/>
      <c r="HX145" s="77"/>
      <c r="HY145" s="77"/>
      <c r="HZ145" s="77"/>
      <c r="IA145" s="77"/>
      <c r="IB145" s="77"/>
      <c r="IC145" s="77"/>
      <c r="ID145" s="77"/>
      <c r="IE145" s="77"/>
      <c r="IF145" s="77"/>
      <c r="IG145" s="77"/>
      <c r="IH145" s="77"/>
      <c r="II145" s="77"/>
      <c r="IJ145" s="77"/>
      <c r="IK145" s="77"/>
      <c r="IL145" s="77"/>
      <c r="IM145" s="77"/>
      <c r="IN145" s="77"/>
      <c r="IO145" s="77"/>
      <c r="IP145" s="77"/>
      <c r="IQ145" s="77"/>
      <c r="IR145" s="77"/>
      <c r="IS145" s="77"/>
      <c r="IT145" s="77"/>
      <c r="IU145" s="77"/>
      <c r="IV145" s="77"/>
      <c r="IW145" s="77"/>
      <c r="IX145" s="77"/>
      <c r="IY145" s="77"/>
      <c r="IZ145" s="77"/>
      <c r="JA145" s="77"/>
      <c r="JB145" s="77"/>
      <c r="JC145" s="77"/>
      <c r="JD145" s="77"/>
      <c r="JE145" s="77"/>
      <c r="JF145" s="77"/>
      <c r="JG145" s="77"/>
      <c r="JH145" s="77"/>
      <c r="JI145" s="77"/>
      <c r="JJ145" s="77"/>
      <c r="JK145" s="77"/>
      <c r="JL145" s="77"/>
      <c r="JM145" s="77"/>
      <c r="JN145" s="77"/>
      <c r="JO145" s="77"/>
      <c r="JP145" s="77"/>
      <c r="JQ145" s="77"/>
      <c r="JR145" s="77"/>
      <c r="JS145" s="77"/>
      <c r="JT145" s="77"/>
      <c r="JU145" s="77"/>
      <c r="JV145" s="77"/>
      <c r="JW145" s="77"/>
      <c r="JX145" s="77"/>
      <c r="JY145" s="77"/>
      <c r="JZ145" s="77"/>
      <c r="KA145" s="77"/>
      <c r="KB145" s="77"/>
      <c r="KC145" s="77"/>
      <c r="KD145" s="77"/>
      <c r="KE145" s="77"/>
      <c r="KF145" s="77"/>
      <c r="KG145" s="77"/>
      <c r="KH145" s="77"/>
      <c r="KI145" s="77"/>
      <c r="KJ145" s="77"/>
      <c r="KK145" s="77"/>
      <c r="KL145" s="77"/>
      <c r="KM145" s="77"/>
      <c r="KN145" s="77"/>
      <c r="KO145" s="77"/>
      <c r="KP145" s="77"/>
      <c r="KQ145" s="77"/>
      <c r="KR145" s="77"/>
      <c r="KS145" s="77"/>
      <c r="KT145" s="77"/>
      <c r="KU145" s="77"/>
      <c r="KV145" s="77"/>
      <c r="KW145" s="77"/>
      <c r="KX145" s="77"/>
      <c r="KY145" s="77"/>
      <c r="KZ145" s="77"/>
      <c r="LA145" s="77"/>
      <c r="LB145" s="77"/>
      <c r="LC145" s="77"/>
      <c r="LD145" s="77"/>
      <c r="LE145" s="77"/>
      <c r="LF145" s="77"/>
      <c r="LG145" s="77"/>
      <c r="LH145" s="77"/>
      <c r="LI145" s="77"/>
      <c r="LJ145" s="77"/>
      <c r="LK145" s="77"/>
      <c r="LL145" s="77"/>
      <c r="LM145" s="77"/>
      <c r="LN145" s="77"/>
      <c r="LO145" s="77"/>
      <c r="LP145" s="77"/>
      <c r="LQ145" s="77"/>
      <c r="LR145" s="77"/>
      <c r="LS145" s="77"/>
      <c r="LT145" s="77"/>
      <c r="LU145" s="77"/>
      <c r="LV145" s="77"/>
      <c r="LW145" s="77"/>
      <c r="LX145" s="77"/>
      <c r="LY145" s="77"/>
      <c r="LZ145" s="77"/>
      <c r="MA145" s="77"/>
      <c r="MB145" s="77"/>
      <c r="MC145" s="77"/>
      <c r="MD145" s="77"/>
      <c r="ME145" s="77"/>
      <c r="MF145" s="77"/>
      <c r="MG145" s="77"/>
      <c r="MH145" s="77"/>
      <c r="MI145" s="77"/>
      <c r="MJ145" s="77"/>
      <c r="MK145" s="77"/>
      <c r="ML145" s="77"/>
      <c r="MM145" s="77"/>
      <c r="MN145" s="77"/>
      <c r="MO145" s="77"/>
      <c r="MP145" s="77"/>
      <c r="MQ145" s="77"/>
      <c r="MR145" s="77"/>
      <c r="MS145" s="77"/>
      <c r="MT145" s="77"/>
      <c r="MU145" s="77"/>
      <c r="MV145" s="77"/>
      <c r="MW145" s="77"/>
      <c r="MX145" s="77"/>
      <c r="MY145" s="77"/>
      <c r="MZ145" s="77"/>
      <c r="NA145" s="77"/>
      <c r="NB145" s="77"/>
      <c r="NC145" s="77"/>
      <c r="ND145" s="77"/>
      <c r="NE145" s="77"/>
      <c r="NF145" s="77"/>
      <c r="NG145" s="77"/>
      <c r="NH145" s="77"/>
      <c r="NI145" s="77"/>
      <c r="NJ145" s="77"/>
      <c r="NK145" s="77"/>
      <c r="NL145" s="77"/>
      <c r="NM145" s="77"/>
      <c r="NN145" s="77"/>
      <c r="NO145" s="77"/>
      <c r="NP145" s="77"/>
      <c r="NQ145" s="77"/>
      <c r="NR145" s="77"/>
    </row>
    <row r="146" spans="1:382">
      <c r="A146" s="32">
        <f>IF(ラインリスト!A138="","",ラインリスト!A138)</f>
        <v>136</v>
      </c>
      <c r="B146" s="32" t="str">
        <f>IF(ラインリスト!B138="","",ラインリスト!B138)</f>
        <v>テスト136</v>
      </c>
      <c r="C146" s="32">
        <f>IF(ラインリスト!C138="","",ラインリスト!C138)</f>
        <v>73</v>
      </c>
      <c r="D146" s="32" t="str">
        <f>IF(ラインリスト!E138="","",ラインリスト!E138)</f>
        <v>男</v>
      </c>
      <c r="E146" s="32" t="str">
        <f>IF(ラインリスト!F138="","",ラインリスト!F138)</f>
        <v/>
      </c>
      <c r="F146" s="29" t="str">
        <f>IF(ラインリスト!G138="","",ラインリスト!G138)</f>
        <v>患者</v>
      </c>
      <c r="G146" s="32" t="str">
        <f>IF(ラインリスト!H138="","",ラインリスト!H138)</f>
        <v>X病院</v>
      </c>
      <c r="H146" s="33" t="str">
        <f>IF(ラインリスト!I138="","",ラインリスト!I138)</f>
        <v/>
      </c>
      <c r="I146" s="33" t="str">
        <f>IF(ラインリスト!J138="","",ラインリスト!J138)</f>
        <v>無症状</v>
      </c>
      <c r="J146" s="33">
        <f>IF(ラインリスト!K138="","",ラインリスト!K138)</f>
        <v>44195</v>
      </c>
      <c r="K146" s="31">
        <f>IF(ラインリスト!L138="",J146,ラインリスト!L138)</f>
        <v>44195</v>
      </c>
      <c r="L146" s="76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  <c r="DF146" s="77"/>
      <c r="DG146" s="77"/>
      <c r="DH146" s="77"/>
      <c r="DI146" s="77"/>
      <c r="DJ146" s="77"/>
      <c r="DK146" s="77"/>
      <c r="DL146" s="77"/>
      <c r="DM146" s="77"/>
      <c r="DN146" s="77"/>
      <c r="DO146" s="77"/>
      <c r="DP146" s="77"/>
      <c r="DQ146" s="77"/>
      <c r="DR146" s="77"/>
      <c r="DS146" s="77"/>
      <c r="DT146" s="77"/>
      <c r="DU146" s="77"/>
      <c r="DV146" s="77"/>
      <c r="DW146" s="77"/>
      <c r="DX146" s="77"/>
      <c r="DY146" s="77"/>
      <c r="DZ146" s="77"/>
      <c r="EA146" s="77"/>
      <c r="EB146" s="77"/>
      <c r="EC146" s="77"/>
      <c r="ED146" s="77"/>
      <c r="EE146" s="77"/>
      <c r="EF146" s="77"/>
      <c r="EG146" s="77"/>
      <c r="EH146" s="77"/>
      <c r="EI146" s="77"/>
      <c r="EJ146" s="77"/>
      <c r="EK146" s="77"/>
      <c r="EL146" s="77"/>
      <c r="EM146" s="77"/>
      <c r="EN146" s="77"/>
      <c r="EO146" s="77"/>
      <c r="EP146" s="77"/>
      <c r="EQ146" s="77"/>
      <c r="ER146" s="77"/>
      <c r="ES146" s="77"/>
      <c r="ET146" s="77"/>
      <c r="EU146" s="77"/>
      <c r="EV146" s="77"/>
      <c r="EW146" s="77"/>
      <c r="EX146" s="77"/>
      <c r="EY146" s="77"/>
      <c r="EZ146" s="77"/>
      <c r="FA146" s="77"/>
      <c r="FB146" s="77"/>
      <c r="FC146" s="77"/>
      <c r="FD146" s="77"/>
      <c r="FE146" s="77"/>
      <c r="FF146" s="77"/>
      <c r="FG146" s="77"/>
      <c r="FH146" s="77"/>
      <c r="FI146" s="77"/>
      <c r="FJ146" s="77"/>
      <c r="FK146" s="77"/>
      <c r="FL146" s="77"/>
      <c r="FM146" s="77"/>
      <c r="FN146" s="77"/>
      <c r="FO146" s="77"/>
      <c r="FP146" s="77"/>
      <c r="FQ146" s="77"/>
      <c r="FR146" s="77"/>
      <c r="FS146" s="77"/>
      <c r="FT146" s="77"/>
      <c r="FU146" s="77"/>
      <c r="FV146" s="77"/>
      <c r="FW146" s="77"/>
      <c r="FX146" s="77"/>
      <c r="FY146" s="77"/>
      <c r="FZ146" s="77"/>
      <c r="GA146" s="77"/>
      <c r="GB146" s="77"/>
      <c r="GC146" s="77"/>
      <c r="GD146" s="77"/>
      <c r="GE146" s="77"/>
      <c r="GF146" s="77"/>
      <c r="GG146" s="77"/>
      <c r="GH146" s="77"/>
      <c r="GI146" s="77"/>
      <c r="GJ146" s="77"/>
      <c r="GK146" s="77"/>
      <c r="GL146" s="77"/>
      <c r="GM146" s="77"/>
      <c r="GN146" s="77"/>
      <c r="GO146" s="77"/>
      <c r="GP146" s="77"/>
      <c r="GQ146" s="77"/>
      <c r="GR146" s="77"/>
      <c r="GS146" s="77"/>
      <c r="GT146" s="77"/>
      <c r="GU146" s="77"/>
      <c r="GV146" s="77"/>
      <c r="GW146" s="77"/>
      <c r="GX146" s="77"/>
      <c r="GY146" s="77"/>
      <c r="GZ146" s="77"/>
      <c r="HA146" s="77"/>
      <c r="HB146" s="77"/>
      <c r="HC146" s="77"/>
      <c r="HD146" s="77"/>
      <c r="HE146" s="77"/>
      <c r="HF146" s="77"/>
      <c r="HG146" s="77"/>
      <c r="HH146" s="77"/>
      <c r="HI146" s="77"/>
      <c r="HJ146" s="77"/>
      <c r="HK146" s="77"/>
      <c r="HL146" s="77"/>
      <c r="HM146" s="77"/>
      <c r="HN146" s="77"/>
      <c r="HO146" s="77"/>
      <c r="HP146" s="77"/>
      <c r="HQ146" s="77"/>
      <c r="HR146" s="77"/>
      <c r="HS146" s="77"/>
      <c r="HT146" s="77"/>
      <c r="HU146" s="77"/>
      <c r="HV146" s="77"/>
      <c r="HW146" s="77"/>
      <c r="HX146" s="77"/>
      <c r="HY146" s="77"/>
      <c r="HZ146" s="77"/>
      <c r="IA146" s="77"/>
      <c r="IB146" s="77"/>
      <c r="IC146" s="77"/>
      <c r="ID146" s="77"/>
      <c r="IE146" s="77"/>
      <c r="IF146" s="77"/>
      <c r="IG146" s="77"/>
      <c r="IH146" s="77"/>
      <c r="II146" s="77"/>
      <c r="IJ146" s="77"/>
      <c r="IK146" s="77"/>
      <c r="IL146" s="77"/>
      <c r="IM146" s="77"/>
      <c r="IN146" s="77"/>
      <c r="IO146" s="77"/>
      <c r="IP146" s="77"/>
      <c r="IQ146" s="77"/>
      <c r="IR146" s="77"/>
      <c r="IS146" s="77"/>
      <c r="IT146" s="77"/>
      <c r="IU146" s="77"/>
      <c r="IV146" s="77"/>
      <c r="IW146" s="77"/>
      <c r="IX146" s="77"/>
      <c r="IY146" s="77"/>
      <c r="IZ146" s="77"/>
      <c r="JA146" s="77"/>
      <c r="JB146" s="77"/>
      <c r="JC146" s="77"/>
      <c r="JD146" s="77"/>
      <c r="JE146" s="77"/>
      <c r="JF146" s="77"/>
      <c r="JG146" s="77"/>
      <c r="JH146" s="77"/>
      <c r="JI146" s="77"/>
      <c r="JJ146" s="77"/>
      <c r="JK146" s="77"/>
      <c r="JL146" s="77"/>
      <c r="JM146" s="77"/>
      <c r="JN146" s="77"/>
      <c r="JO146" s="77"/>
      <c r="JP146" s="77"/>
      <c r="JQ146" s="77"/>
      <c r="JR146" s="77"/>
      <c r="JS146" s="77"/>
      <c r="JT146" s="77"/>
      <c r="JU146" s="77"/>
      <c r="JV146" s="77"/>
      <c r="JW146" s="77"/>
      <c r="JX146" s="77"/>
      <c r="JY146" s="77"/>
      <c r="JZ146" s="77"/>
      <c r="KA146" s="77"/>
      <c r="KB146" s="77"/>
      <c r="KC146" s="77"/>
      <c r="KD146" s="77"/>
      <c r="KE146" s="77"/>
      <c r="KF146" s="77"/>
      <c r="KG146" s="77"/>
      <c r="KH146" s="77"/>
      <c r="KI146" s="77"/>
      <c r="KJ146" s="77"/>
      <c r="KK146" s="77"/>
      <c r="KL146" s="77"/>
      <c r="KM146" s="77"/>
      <c r="KN146" s="77"/>
      <c r="KO146" s="77"/>
      <c r="KP146" s="77"/>
      <c r="KQ146" s="77"/>
      <c r="KR146" s="77"/>
      <c r="KS146" s="77"/>
      <c r="KT146" s="77"/>
      <c r="KU146" s="77"/>
      <c r="KV146" s="77"/>
      <c r="KW146" s="77"/>
      <c r="KX146" s="77"/>
      <c r="KY146" s="77"/>
      <c r="KZ146" s="77"/>
      <c r="LA146" s="77"/>
      <c r="LB146" s="77"/>
      <c r="LC146" s="77"/>
      <c r="LD146" s="77"/>
      <c r="LE146" s="77"/>
      <c r="LF146" s="77"/>
      <c r="LG146" s="77"/>
      <c r="LH146" s="77"/>
      <c r="LI146" s="77"/>
      <c r="LJ146" s="77"/>
      <c r="LK146" s="77"/>
      <c r="LL146" s="77"/>
      <c r="LM146" s="77"/>
      <c r="LN146" s="77"/>
      <c r="LO146" s="77"/>
      <c r="LP146" s="77"/>
      <c r="LQ146" s="77"/>
      <c r="LR146" s="77"/>
      <c r="LS146" s="77"/>
      <c r="LT146" s="77"/>
      <c r="LU146" s="77"/>
      <c r="LV146" s="77"/>
      <c r="LW146" s="77"/>
      <c r="LX146" s="77"/>
      <c r="LY146" s="77"/>
      <c r="LZ146" s="77"/>
      <c r="MA146" s="77"/>
      <c r="MB146" s="77"/>
      <c r="MC146" s="77"/>
      <c r="MD146" s="77"/>
      <c r="ME146" s="77"/>
      <c r="MF146" s="77"/>
      <c r="MG146" s="77"/>
      <c r="MH146" s="77"/>
      <c r="MI146" s="77"/>
      <c r="MJ146" s="77"/>
      <c r="MK146" s="77"/>
      <c r="ML146" s="77"/>
      <c r="MM146" s="77"/>
      <c r="MN146" s="77"/>
      <c r="MO146" s="77"/>
      <c r="MP146" s="77"/>
      <c r="MQ146" s="77"/>
      <c r="MR146" s="77"/>
      <c r="MS146" s="77"/>
      <c r="MT146" s="77"/>
      <c r="MU146" s="77"/>
      <c r="MV146" s="77"/>
      <c r="MW146" s="77"/>
      <c r="MX146" s="77"/>
      <c r="MY146" s="77"/>
      <c r="MZ146" s="77"/>
      <c r="NA146" s="77"/>
      <c r="NB146" s="77"/>
      <c r="NC146" s="77"/>
      <c r="ND146" s="77"/>
      <c r="NE146" s="77"/>
      <c r="NF146" s="77"/>
      <c r="NG146" s="77"/>
      <c r="NH146" s="77"/>
      <c r="NI146" s="77"/>
      <c r="NJ146" s="77"/>
      <c r="NK146" s="77"/>
      <c r="NL146" s="77"/>
      <c r="NM146" s="77"/>
      <c r="NN146" s="77"/>
      <c r="NO146" s="77"/>
      <c r="NP146" s="77"/>
      <c r="NQ146" s="77"/>
      <c r="NR146" s="77"/>
    </row>
    <row r="147" spans="1:382">
      <c r="A147" s="32">
        <f>IF(ラインリスト!A139="","",ラインリスト!A139)</f>
        <v>137</v>
      </c>
      <c r="B147" s="32" t="str">
        <f>IF(ラインリスト!B139="","",ラインリスト!B139)</f>
        <v>テスト137</v>
      </c>
      <c r="C147" s="32">
        <f>IF(ラインリスト!C139="","",ラインリスト!C139)</f>
        <v>74</v>
      </c>
      <c r="D147" s="32" t="str">
        <f>IF(ラインリスト!E139="","",ラインリスト!E139)</f>
        <v>男</v>
      </c>
      <c r="E147" s="32" t="str">
        <f>IF(ラインリスト!F139="","",ラインリスト!F139)</f>
        <v/>
      </c>
      <c r="F147" s="29" t="str">
        <f>IF(ラインリスト!G139="","",ラインリスト!G139)</f>
        <v>患者</v>
      </c>
      <c r="G147" s="32" t="str">
        <f>IF(ラインリスト!H139="","",ラインリスト!H139)</f>
        <v>X病院</v>
      </c>
      <c r="H147" s="33" t="str">
        <f>IF(ラインリスト!I139="","",ラインリスト!I139)</f>
        <v/>
      </c>
      <c r="I147" s="33" t="str">
        <f>IF(ラインリスト!J139="","",ラインリスト!J139)</f>
        <v>無症状</v>
      </c>
      <c r="J147" s="33">
        <f>IF(ラインリスト!K139="","",ラインリスト!K139)</f>
        <v>44195</v>
      </c>
      <c r="K147" s="31">
        <f>IF(ラインリスト!L139="",J147,ラインリスト!L139)</f>
        <v>44195</v>
      </c>
      <c r="L147" s="76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  <c r="DC147" s="77"/>
      <c r="DD147" s="77"/>
      <c r="DE147" s="77"/>
      <c r="DF147" s="77"/>
      <c r="DG147" s="77"/>
      <c r="DH147" s="77"/>
      <c r="DI147" s="77"/>
      <c r="DJ147" s="77"/>
      <c r="DK147" s="77"/>
      <c r="DL147" s="77"/>
      <c r="DM147" s="77"/>
      <c r="DN147" s="77"/>
      <c r="DO147" s="77"/>
      <c r="DP147" s="77"/>
      <c r="DQ147" s="77"/>
      <c r="DR147" s="77"/>
      <c r="DS147" s="77"/>
      <c r="DT147" s="77"/>
      <c r="DU147" s="77"/>
      <c r="DV147" s="77"/>
      <c r="DW147" s="77"/>
      <c r="DX147" s="77"/>
      <c r="DY147" s="77"/>
      <c r="DZ147" s="77"/>
      <c r="EA147" s="77"/>
      <c r="EB147" s="77"/>
      <c r="EC147" s="77"/>
      <c r="ED147" s="77"/>
      <c r="EE147" s="77"/>
      <c r="EF147" s="77"/>
      <c r="EG147" s="77"/>
      <c r="EH147" s="77"/>
      <c r="EI147" s="77"/>
      <c r="EJ147" s="77"/>
      <c r="EK147" s="77"/>
      <c r="EL147" s="77"/>
      <c r="EM147" s="77"/>
      <c r="EN147" s="77"/>
      <c r="EO147" s="77"/>
      <c r="EP147" s="77"/>
      <c r="EQ147" s="77"/>
      <c r="ER147" s="77"/>
      <c r="ES147" s="77"/>
      <c r="ET147" s="77"/>
      <c r="EU147" s="77"/>
      <c r="EV147" s="77"/>
      <c r="EW147" s="77"/>
      <c r="EX147" s="77"/>
      <c r="EY147" s="77"/>
      <c r="EZ147" s="77"/>
      <c r="FA147" s="77"/>
      <c r="FB147" s="77"/>
      <c r="FC147" s="77"/>
      <c r="FD147" s="77"/>
      <c r="FE147" s="77"/>
      <c r="FF147" s="77"/>
      <c r="FG147" s="77"/>
      <c r="FH147" s="77"/>
      <c r="FI147" s="77"/>
      <c r="FJ147" s="77"/>
      <c r="FK147" s="77"/>
      <c r="FL147" s="77"/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77"/>
      <c r="GM147" s="77"/>
      <c r="GN147" s="77"/>
      <c r="GO147" s="77"/>
      <c r="GP147" s="77"/>
      <c r="GQ147" s="77"/>
      <c r="GR147" s="77"/>
      <c r="GS147" s="77"/>
      <c r="GT147" s="77"/>
      <c r="GU147" s="77"/>
      <c r="GV147" s="77"/>
      <c r="GW147" s="77"/>
      <c r="GX147" s="77"/>
      <c r="GY147" s="77"/>
      <c r="GZ147" s="77"/>
      <c r="HA147" s="77"/>
      <c r="HB147" s="77"/>
      <c r="HC147" s="77"/>
      <c r="HD147" s="77"/>
      <c r="HE147" s="77"/>
      <c r="HF147" s="77"/>
      <c r="HG147" s="77"/>
      <c r="HH147" s="77"/>
      <c r="HI147" s="77"/>
      <c r="HJ147" s="77"/>
      <c r="HK147" s="77"/>
      <c r="HL147" s="77"/>
      <c r="HM147" s="77"/>
      <c r="HN147" s="77"/>
      <c r="HO147" s="77"/>
      <c r="HP147" s="77"/>
      <c r="HQ147" s="77"/>
      <c r="HR147" s="77"/>
      <c r="HS147" s="77"/>
      <c r="HT147" s="77"/>
      <c r="HU147" s="77"/>
      <c r="HV147" s="77"/>
      <c r="HW147" s="77"/>
      <c r="HX147" s="77"/>
      <c r="HY147" s="77"/>
      <c r="HZ147" s="77"/>
      <c r="IA147" s="77"/>
      <c r="IB147" s="77"/>
      <c r="IC147" s="77"/>
      <c r="ID147" s="77"/>
      <c r="IE147" s="77"/>
      <c r="IF147" s="77"/>
      <c r="IG147" s="77"/>
      <c r="IH147" s="77"/>
      <c r="II147" s="77"/>
      <c r="IJ147" s="77"/>
      <c r="IK147" s="77"/>
      <c r="IL147" s="77"/>
      <c r="IM147" s="77"/>
      <c r="IN147" s="77"/>
      <c r="IO147" s="77"/>
      <c r="IP147" s="77"/>
      <c r="IQ147" s="77"/>
      <c r="IR147" s="77"/>
      <c r="IS147" s="77"/>
      <c r="IT147" s="77"/>
      <c r="IU147" s="77"/>
      <c r="IV147" s="77"/>
      <c r="IW147" s="77"/>
      <c r="IX147" s="77"/>
      <c r="IY147" s="77"/>
      <c r="IZ147" s="77"/>
      <c r="JA147" s="77"/>
      <c r="JB147" s="77"/>
      <c r="JC147" s="77"/>
      <c r="JD147" s="77"/>
      <c r="JE147" s="77"/>
      <c r="JF147" s="77"/>
      <c r="JG147" s="77"/>
      <c r="JH147" s="77"/>
      <c r="JI147" s="77"/>
      <c r="JJ147" s="77"/>
      <c r="JK147" s="77"/>
      <c r="JL147" s="77"/>
      <c r="JM147" s="77"/>
      <c r="JN147" s="77"/>
      <c r="JO147" s="77"/>
      <c r="JP147" s="77"/>
      <c r="JQ147" s="77"/>
      <c r="JR147" s="77"/>
      <c r="JS147" s="77"/>
      <c r="JT147" s="77"/>
      <c r="JU147" s="77"/>
      <c r="JV147" s="77"/>
      <c r="JW147" s="77"/>
      <c r="JX147" s="77"/>
      <c r="JY147" s="77"/>
      <c r="JZ147" s="77"/>
      <c r="KA147" s="77"/>
      <c r="KB147" s="77"/>
      <c r="KC147" s="77"/>
      <c r="KD147" s="77"/>
      <c r="KE147" s="77"/>
      <c r="KF147" s="77"/>
      <c r="KG147" s="77"/>
      <c r="KH147" s="77"/>
      <c r="KI147" s="77"/>
      <c r="KJ147" s="77"/>
      <c r="KK147" s="77"/>
      <c r="KL147" s="77"/>
      <c r="KM147" s="77"/>
      <c r="KN147" s="77"/>
      <c r="KO147" s="77"/>
      <c r="KP147" s="77"/>
      <c r="KQ147" s="77"/>
      <c r="KR147" s="77"/>
      <c r="KS147" s="77"/>
      <c r="KT147" s="77"/>
      <c r="KU147" s="77"/>
      <c r="KV147" s="77"/>
      <c r="KW147" s="77"/>
      <c r="KX147" s="77"/>
      <c r="KY147" s="77"/>
      <c r="KZ147" s="77"/>
      <c r="LA147" s="77"/>
      <c r="LB147" s="77"/>
      <c r="LC147" s="77"/>
      <c r="LD147" s="77"/>
      <c r="LE147" s="77"/>
      <c r="LF147" s="77"/>
      <c r="LG147" s="77"/>
      <c r="LH147" s="77"/>
      <c r="LI147" s="77"/>
      <c r="LJ147" s="77"/>
      <c r="LK147" s="77"/>
      <c r="LL147" s="77"/>
      <c r="LM147" s="77"/>
      <c r="LN147" s="77"/>
      <c r="LO147" s="77"/>
      <c r="LP147" s="77"/>
      <c r="LQ147" s="77"/>
      <c r="LR147" s="77"/>
      <c r="LS147" s="77"/>
      <c r="LT147" s="77"/>
      <c r="LU147" s="77"/>
      <c r="LV147" s="77"/>
      <c r="LW147" s="77"/>
      <c r="LX147" s="77"/>
      <c r="LY147" s="77"/>
      <c r="LZ147" s="77"/>
      <c r="MA147" s="77"/>
      <c r="MB147" s="77"/>
      <c r="MC147" s="77"/>
      <c r="MD147" s="77"/>
      <c r="ME147" s="77"/>
      <c r="MF147" s="77"/>
      <c r="MG147" s="77"/>
      <c r="MH147" s="77"/>
      <c r="MI147" s="77"/>
      <c r="MJ147" s="77"/>
      <c r="MK147" s="77"/>
      <c r="ML147" s="77"/>
      <c r="MM147" s="77"/>
      <c r="MN147" s="77"/>
      <c r="MO147" s="77"/>
      <c r="MP147" s="77"/>
      <c r="MQ147" s="77"/>
      <c r="MR147" s="77"/>
      <c r="MS147" s="77"/>
      <c r="MT147" s="77"/>
      <c r="MU147" s="77"/>
      <c r="MV147" s="77"/>
      <c r="MW147" s="77"/>
      <c r="MX147" s="77"/>
      <c r="MY147" s="77"/>
      <c r="MZ147" s="77"/>
      <c r="NA147" s="77"/>
      <c r="NB147" s="77"/>
      <c r="NC147" s="77"/>
      <c r="ND147" s="77"/>
      <c r="NE147" s="77"/>
      <c r="NF147" s="77"/>
      <c r="NG147" s="77"/>
      <c r="NH147" s="77"/>
      <c r="NI147" s="77"/>
      <c r="NJ147" s="77"/>
      <c r="NK147" s="77"/>
      <c r="NL147" s="77"/>
      <c r="NM147" s="77"/>
      <c r="NN147" s="77"/>
      <c r="NO147" s="77"/>
      <c r="NP147" s="77"/>
      <c r="NQ147" s="77"/>
      <c r="NR147" s="77"/>
    </row>
    <row r="148" spans="1:382">
      <c r="A148" s="32">
        <f>IF(ラインリスト!A140="","",ラインリスト!A140)</f>
        <v>138</v>
      </c>
      <c r="B148" s="32" t="str">
        <f>IF(ラインリスト!B140="","",ラインリスト!B140)</f>
        <v>テスト138</v>
      </c>
      <c r="C148" s="32">
        <f>IF(ラインリスト!C140="","",ラインリスト!C140)</f>
        <v>87</v>
      </c>
      <c r="D148" s="32" t="str">
        <f>IF(ラインリスト!E140="","",ラインリスト!E140)</f>
        <v>女</v>
      </c>
      <c r="E148" s="32" t="str">
        <f>IF(ラインリスト!F140="","",ラインリスト!F140)</f>
        <v/>
      </c>
      <c r="F148" s="29" t="str">
        <f>IF(ラインリスト!G140="","",ラインリスト!G140)</f>
        <v/>
      </c>
      <c r="G148" s="32" t="str">
        <f>IF(ラインリスト!H140="","",ラインリスト!H140)</f>
        <v>無職</v>
      </c>
      <c r="H148" s="33" t="str">
        <f>IF(ラインリスト!I140="","",ラインリスト!I140)</f>
        <v/>
      </c>
      <c r="I148" s="33">
        <f>IF(ラインリスト!J140="","",ラインリスト!J140)</f>
        <v>44195</v>
      </c>
      <c r="J148" s="33">
        <f>IF(ラインリスト!K140="","",ラインリスト!K140)</f>
        <v>44195</v>
      </c>
      <c r="K148" s="31">
        <f>IF(ラインリスト!L140="",J148,ラインリスト!L140)</f>
        <v>44195</v>
      </c>
      <c r="L148" s="76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  <c r="DC148" s="77"/>
      <c r="DD148" s="77"/>
      <c r="DE148" s="77"/>
      <c r="DF148" s="77"/>
      <c r="DG148" s="77"/>
      <c r="DH148" s="77"/>
      <c r="DI148" s="77"/>
      <c r="DJ148" s="77"/>
      <c r="DK148" s="77"/>
      <c r="DL148" s="77"/>
      <c r="DM148" s="77"/>
      <c r="DN148" s="77"/>
      <c r="DO148" s="77"/>
      <c r="DP148" s="77"/>
      <c r="DQ148" s="77"/>
      <c r="DR148" s="77"/>
      <c r="DS148" s="77"/>
      <c r="DT148" s="77"/>
      <c r="DU148" s="77"/>
      <c r="DV148" s="77"/>
      <c r="DW148" s="77"/>
      <c r="DX148" s="77"/>
      <c r="DY148" s="77"/>
      <c r="DZ148" s="77"/>
      <c r="EA148" s="77"/>
      <c r="EB148" s="77"/>
      <c r="EC148" s="77"/>
      <c r="ED148" s="77"/>
      <c r="EE148" s="77"/>
      <c r="EF148" s="77"/>
      <c r="EG148" s="77"/>
      <c r="EH148" s="77"/>
      <c r="EI148" s="77"/>
      <c r="EJ148" s="77"/>
      <c r="EK148" s="77"/>
      <c r="EL148" s="77"/>
      <c r="EM148" s="77"/>
      <c r="EN148" s="77"/>
      <c r="EO148" s="77"/>
      <c r="EP148" s="77"/>
      <c r="EQ148" s="77"/>
      <c r="ER148" s="77"/>
      <c r="ES148" s="77"/>
      <c r="ET148" s="77"/>
      <c r="EU148" s="77"/>
      <c r="EV148" s="77"/>
      <c r="EW148" s="77"/>
      <c r="EX148" s="77"/>
      <c r="EY148" s="77"/>
      <c r="EZ148" s="77"/>
      <c r="FA148" s="77"/>
      <c r="FB148" s="77"/>
      <c r="FC148" s="77"/>
      <c r="FD148" s="77"/>
      <c r="FE148" s="77"/>
      <c r="FF148" s="77"/>
      <c r="FG148" s="77"/>
      <c r="FH148" s="77"/>
      <c r="FI148" s="77"/>
      <c r="FJ148" s="77"/>
      <c r="FK148" s="77"/>
      <c r="FL148" s="77"/>
      <c r="FM148" s="77"/>
      <c r="FN148" s="77"/>
      <c r="FO148" s="77"/>
      <c r="FP148" s="77"/>
      <c r="FQ148" s="77"/>
      <c r="FR148" s="77"/>
      <c r="FS148" s="77"/>
      <c r="FT148" s="77"/>
      <c r="FU148" s="77"/>
      <c r="FV148" s="77"/>
      <c r="FW148" s="77"/>
      <c r="FX148" s="77"/>
      <c r="FY148" s="77"/>
      <c r="FZ148" s="77"/>
      <c r="GA148" s="77"/>
      <c r="GB148" s="77"/>
      <c r="GC148" s="77"/>
      <c r="GD148" s="77"/>
      <c r="GE148" s="77"/>
      <c r="GF148" s="77"/>
      <c r="GG148" s="77"/>
      <c r="GH148" s="77"/>
      <c r="GI148" s="77"/>
      <c r="GJ148" s="77"/>
      <c r="GK148" s="77"/>
      <c r="GL148" s="77"/>
      <c r="GM148" s="77"/>
      <c r="GN148" s="77"/>
      <c r="GO148" s="77"/>
      <c r="GP148" s="77"/>
      <c r="GQ148" s="77"/>
      <c r="GR148" s="77"/>
      <c r="GS148" s="77"/>
      <c r="GT148" s="77"/>
      <c r="GU148" s="77"/>
      <c r="GV148" s="77"/>
      <c r="GW148" s="77"/>
      <c r="GX148" s="77"/>
      <c r="GY148" s="77"/>
      <c r="GZ148" s="77"/>
      <c r="HA148" s="77"/>
      <c r="HB148" s="77"/>
      <c r="HC148" s="77"/>
      <c r="HD148" s="77"/>
      <c r="HE148" s="77"/>
      <c r="HF148" s="77"/>
      <c r="HG148" s="77"/>
      <c r="HH148" s="77"/>
      <c r="HI148" s="77"/>
      <c r="HJ148" s="77"/>
      <c r="HK148" s="77"/>
      <c r="HL148" s="77"/>
      <c r="HM148" s="77"/>
      <c r="HN148" s="77"/>
      <c r="HO148" s="77"/>
      <c r="HP148" s="77"/>
      <c r="HQ148" s="77"/>
      <c r="HR148" s="77"/>
      <c r="HS148" s="77"/>
      <c r="HT148" s="77"/>
      <c r="HU148" s="77"/>
      <c r="HV148" s="77"/>
      <c r="HW148" s="77"/>
      <c r="HX148" s="77"/>
      <c r="HY148" s="77"/>
      <c r="HZ148" s="77"/>
      <c r="IA148" s="77"/>
      <c r="IB148" s="77"/>
      <c r="IC148" s="77"/>
      <c r="ID148" s="77"/>
      <c r="IE148" s="77"/>
      <c r="IF148" s="77"/>
      <c r="IG148" s="77"/>
      <c r="IH148" s="77"/>
      <c r="II148" s="77"/>
      <c r="IJ148" s="77"/>
      <c r="IK148" s="77"/>
      <c r="IL148" s="77"/>
      <c r="IM148" s="77"/>
      <c r="IN148" s="77"/>
      <c r="IO148" s="77"/>
      <c r="IP148" s="77"/>
      <c r="IQ148" s="77"/>
      <c r="IR148" s="77"/>
      <c r="IS148" s="77"/>
      <c r="IT148" s="77"/>
      <c r="IU148" s="77"/>
      <c r="IV148" s="77"/>
      <c r="IW148" s="77"/>
      <c r="IX148" s="77"/>
      <c r="IY148" s="77"/>
      <c r="IZ148" s="77"/>
      <c r="JA148" s="77"/>
      <c r="JB148" s="77"/>
      <c r="JC148" s="77"/>
      <c r="JD148" s="77"/>
      <c r="JE148" s="77"/>
      <c r="JF148" s="77"/>
      <c r="JG148" s="77"/>
      <c r="JH148" s="77"/>
      <c r="JI148" s="77"/>
      <c r="JJ148" s="77"/>
      <c r="JK148" s="77"/>
      <c r="JL148" s="77"/>
      <c r="JM148" s="77"/>
      <c r="JN148" s="77"/>
      <c r="JO148" s="77"/>
      <c r="JP148" s="77"/>
      <c r="JQ148" s="77"/>
      <c r="JR148" s="77"/>
      <c r="JS148" s="77"/>
      <c r="JT148" s="77"/>
      <c r="JU148" s="77"/>
      <c r="JV148" s="77"/>
      <c r="JW148" s="77"/>
      <c r="JX148" s="77"/>
      <c r="JY148" s="77"/>
      <c r="JZ148" s="77"/>
      <c r="KA148" s="77"/>
      <c r="KB148" s="77"/>
      <c r="KC148" s="77"/>
      <c r="KD148" s="77"/>
      <c r="KE148" s="77"/>
      <c r="KF148" s="77"/>
      <c r="KG148" s="77"/>
      <c r="KH148" s="77"/>
      <c r="KI148" s="77"/>
      <c r="KJ148" s="77"/>
      <c r="KK148" s="77"/>
      <c r="KL148" s="77"/>
      <c r="KM148" s="77"/>
      <c r="KN148" s="77"/>
      <c r="KO148" s="77"/>
      <c r="KP148" s="77"/>
      <c r="KQ148" s="77"/>
      <c r="KR148" s="77"/>
      <c r="KS148" s="77"/>
      <c r="KT148" s="77"/>
      <c r="KU148" s="77"/>
      <c r="KV148" s="77"/>
      <c r="KW148" s="77"/>
      <c r="KX148" s="77"/>
      <c r="KY148" s="77"/>
      <c r="KZ148" s="77"/>
      <c r="LA148" s="77"/>
      <c r="LB148" s="77"/>
      <c r="LC148" s="77"/>
      <c r="LD148" s="77"/>
      <c r="LE148" s="77"/>
      <c r="LF148" s="77"/>
      <c r="LG148" s="77"/>
      <c r="LH148" s="77"/>
      <c r="LI148" s="77"/>
      <c r="LJ148" s="77"/>
      <c r="LK148" s="77"/>
      <c r="LL148" s="77"/>
      <c r="LM148" s="77"/>
      <c r="LN148" s="77"/>
      <c r="LO148" s="77"/>
      <c r="LP148" s="77"/>
      <c r="LQ148" s="77"/>
      <c r="LR148" s="77"/>
      <c r="LS148" s="77"/>
      <c r="LT148" s="77"/>
      <c r="LU148" s="77"/>
      <c r="LV148" s="77"/>
      <c r="LW148" s="77"/>
      <c r="LX148" s="77"/>
      <c r="LY148" s="77"/>
      <c r="LZ148" s="77"/>
      <c r="MA148" s="77"/>
      <c r="MB148" s="77"/>
      <c r="MC148" s="77"/>
      <c r="MD148" s="77"/>
      <c r="ME148" s="77"/>
      <c r="MF148" s="77"/>
      <c r="MG148" s="77"/>
      <c r="MH148" s="77"/>
      <c r="MI148" s="77"/>
      <c r="MJ148" s="77"/>
      <c r="MK148" s="77"/>
      <c r="ML148" s="77"/>
      <c r="MM148" s="77"/>
      <c r="MN148" s="77"/>
      <c r="MO148" s="77"/>
      <c r="MP148" s="77"/>
      <c r="MQ148" s="77"/>
      <c r="MR148" s="77"/>
      <c r="MS148" s="77"/>
      <c r="MT148" s="77"/>
      <c r="MU148" s="77"/>
      <c r="MV148" s="77"/>
      <c r="MW148" s="77"/>
      <c r="MX148" s="77"/>
      <c r="MY148" s="77"/>
      <c r="MZ148" s="77"/>
      <c r="NA148" s="77"/>
      <c r="NB148" s="77"/>
      <c r="NC148" s="77"/>
      <c r="ND148" s="77"/>
      <c r="NE148" s="77"/>
      <c r="NF148" s="77"/>
      <c r="NG148" s="77"/>
      <c r="NH148" s="77"/>
      <c r="NI148" s="77"/>
      <c r="NJ148" s="77"/>
      <c r="NK148" s="77"/>
      <c r="NL148" s="77"/>
      <c r="NM148" s="77"/>
      <c r="NN148" s="77"/>
      <c r="NO148" s="77"/>
      <c r="NP148" s="77"/>
      <c r="NQ148" s="77"/>
      <c r="NR148" s="77"/>
    </row>
    <row r="149" spans="1:382">
      <c r="A149" s="32">
        <f>IF(ラインリスト!A141="","",ラインリスト!A141)</f>
        <v>139</v>
      </c>
      <c r="B149" s="32" t="str">
        <f>IF(ラインリスト!B141="","",ラインリスト!B141)</f>
        <v>テスト139</v>
      </c>
      <c r="C149" s="32">
        <f>IF(ラインリスト!C141="","",ラインリスト!C141)</f>
        <v>62</v>
      </c>
      <c r="D149" s="32" t="str">
        <f>IF(ラインリスト!E141="","",ラインリスト!E141)</f>
        <v>女</v>
      </c>
      <c r="E149" s="32" t="str">
        <f>IF(ラインリスト!F141="","",ラインリスト!F141)</f>
        <v>看護師</v>
      </c>
      <c r="F149" s="29" t="str">
        <f>IF(ラインリスト!G141="","",ラインリスト!G141)</f>
        <v>職員</v>
      </c>
      <c r="G149" s="32" t="str">
        <f>IF(ラインリスト!H141="","",ラインリスト!H141)</f>
        <v>X病院</v>
      </c>
      <c r="H149" s="33" t="str">
        <f>IF(ラインリスト!I141="","",ラインリスト!I141)</f>
        <v/>
      </c>
      <c r="I149" s="33">
        <f>IF(ラインリスト!J141="","",ラインリスト!J141)</f>
        <v>44196</v>
      </c>
      <c r="J149" s="33">
        <f>IF(ラインリスト!K141="","",ラインリスト!K141)</f>
        <v>44196</v>
      </c>
      <c r="K149" s="31">
        <f>IF(ラインリスト!L141="",J149,ラインリスト!L141)</f>
        <v>44196</v>
      </c>
      <c r="L149" s="76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  <c r="DC149" s="77"/>
      <c r="DD149" s="77"/>
      <c r="DE149" s="77"/>
      <c r="DF149" s="77"/>
      <c r="DG149" s="77"/>
      <c r="DH149" s="77"/>
      <c r="DI149" s="77"/>
      <c r="DJ149" s="77"/>
      <c r="DK149" s="77"/>
      <c r="DL149" s="77"/>
      <c r="DM149" s="77"/>
      <c r="DN149" s="77"/>
      <c r="DO149" s="77"/>
      <c r="DP149" s="77"/>
      <c r="DQ149" s="77"/>
      <c r="DR149" s="77"/>
      <c r="DS149" s="77"/>
      <c r="DT149" s="77"/>
      <c r="DU149" s="77"/>
      <c r="DV149" s="77"/>
      <c r="DW149" s="77"/>
      <c r="DX149" s="77"/>
      <c r="DY149" s="77"/>
      <c r="DZ149" s="77"/>
      <c r="EA149" s="77"/>
      <c r="EB149" s="77"/>
      <c r="EC149" s="77"/>
      <c r="ED149" s="77"/>
      <c r="EE149" s="77"/>
      <c r="EF149" s="77"/>
      <c r="EG149" s="77"/>
      <c r="EH149" s="77"/>
      <c r="EI149" s="77"/>
      <c r="EJ149" s="77"/>
      <c r="EK149" s="77"/>
      <c r="EL149" s="77"/>
      <c r="EM149" s="77"/>
      <c r="EN149" s="77"/>
      <c r="EO149" s="77"/>
      <c r="EP149" s="77"/>
      <c r="EQ149" s="77"/>
      <c r="ER149" s="77"/>
      <c r="ES149" s="77"/>
      <c r="ET149" s="77"/>
      <c r="EU149" s="77"/>
      <c r="EV149" s="77"/>
      <c r="EW149" s="77"/>
      <c r="EX149" s="77"/>
      <c r="EY149" s="77"/>
      <c r="EZ149" s="77"/>
      <c r="FA149" s="77"/>
      <c r="FB149" s="77"/>
      <c r="FC149" s="77"/>
      <c r="FD149" s="77"/>
      <c r="FE149" s="77"/>
      <c r="FF149" s="77"/>
      <c r="FG149" s="77"/>
      <c r="FH149" s="77"/>
      <c r="FI149" s="77"/>
      <c r="FJ149" s="77"/>
      <c r="FK149" s="77"/>
      <c r="FL149" s="77"/>
      <c r="FM149" s="77"/>
      <c r="FN149" s="77"/>
      <c r="FO149" s="77"/>
      <c r="FP149" s="77"/>
      <c r="FQ149" s="77"/>
      <c r="FR149" s="77"/>
      <c r="FS149" s="77"/>
      <c r="FT149" s="77"/>
      <c r="FU149" s="77"/>
      <c r="FV149" s="77"/>
      <c r="FW149" s="77"/>
      <c r="FX149" s="77"/>
      <c r="FY149" s="77"/>
      <c r="FZ149" s="77"/>
      <c r="GA149" s="77"/>
      <c r="GB149" s="77"/>
      <c r="GC149" s="77"/>
      <c r="GD149" s="77"/>
      <c r="GE149" s="77"/>
      <c r="GF149" s="77"/>
      <c r="GG149" s="77"/>
      <c r="GH149" s="77"/>
      <c r="GI149" s="77"/>
      <c r="GJ149" s="77"/>
      <c r="GK149" s="77"/>
      <c r="GL149" s="77"/>
      <c r="GM149" s="77"/>
      <c r="GN149" s="77"/>
      <c r="GO149" s="77"/>
      <c r="GP149" s="77"/>
      <c r="GQ149" s="77"/>
      <c r="GR149" s="77"/>
      <c r="GS149" s="77"/>
      <c r="GT149" s="77"/>
      <c r="GU149" s="77"/>
      <c r="GV149" s="77"/>
      <c r="GW149" s="77"/>
      <c r="GX149" s="77"/>
      <c r="GY149" s="77"/>
      <c r="GZ149" s="77"/>
      <c r="HA149" s="77"/>
      <c r="HB149" s="77"/>
      <c r="HC149" s="77"/>
      <c r="HD149" s="77"/>
      <c r="HE149" s="77"/>
      <c r="HF149" s="77"/>
      <c r="HG149" s="77"/>
      <c r="HH149" s="77"/>
      <c r="HI149" s="77"/>
      <c r="HJ149" s="77"/>
      <c r="HK149" s="77"/>
      <c r="HL149" s="77"/>
      <c r="HM149" s="77"/>
      <c r="HN149" s="77"/>
      <c r="HO149" s="77"/>
      <c r="HP149" s="77"/>
      <c r="HQ149" s="77"/>
      <c r="HR149" s="77"/>
      <c r="HS149" s="77"/>
      <c r="HT149" s="77"/>
      <c r="HU149" s="77"/>
      <c r="HV149" s="77"/>
      <c r="HW149" s="77"/>
      <c r="HX149" s="77"/>
      <c r="HY149" s="77"/>
      <c r="HZ149" s="77"/>
      <c r="IA149" s="77"/>
      <c r="IB149" s="77"/>
      <c r="IC149" s="77"/>
      <c r="ID149" s="77"/>
      <c r="IE149" s="77"/>
      <c r="IF149" s="77"/>
      <c r="IG149" s="77"/>
      <c r="IH149" s="77"/>
      <c r="II149" s="77"/>
      <c r="IJ149" s="77"/>
      <c r="IK149" s="77"/>
      <c r="IL149" s="77"/>
      <c r="IM149" s="77"/>
      <c r="IN149" s="77"/>
      <c r="IO149" s="77"/>
      <c r="IP149" s="77"/>
      <c r="IQ149" s="77"/>
      <c r="IR149" s="77"/>
      <c r="IS149" s="77"/>
      <c r="IT149" s="77"/>
      <c r="IU149" s="77"/>
      <c r="IV149" s="77"/>
      <c r="IW149" s="77"/>
      <c r="IX149" s="77"/>
      <c r="IY149" s="77"/>
      <c r="IZ149" s="77"/>
      <c r="JA149" s="77"/>
      <c r="JB149" s="77"/>
      <c r="JC149" s="77"/>
      <c r="JD149" s="77"/>
      <c r="JE149" s="77"/>
      <c r="JF149" s="77"/>
      <c r="JG149" s="77"/>
      <c r="JH149" s="77"/>
      <c r="JI149" s="77"/>
      <c r="JJ149" s="77"/>
      <c r="JK149" s="77"/>
      <c r="JL149" s="77"/>
      <c r="JM149" s="77"/>
      <c r="JN149" s="77"/>
      <c r="JO149" s="77"/>
      <c r="JP149" s="77"/>
      <c r="JQ149" s="77"/>
      <c r="JR149" s="77"/>
      <c r="JS149" s="77"/>
      <c r="JT149" s="77"/>
      <c r="JU149" s="77"/>
      <c r="JV149" s="77"/>
      <c r="JW149" s="77"/>
      <c r="JX149" s="77"/>
      <c r="JY149" s="77"/>
      <c r="JZ149" s="77"/>
      <c r="KA149" s="77"/>
      <c r="KB149" s="77"/>
      <c r="KC149" s="77"/>
      <c r="KD149" s="77"/>
      <c r="KE149" s="77"/>
      <c r="KF149" s="77"/>
      <c r="KG149" s="77"/>
      <c r="KH149" s="77"/>
      <c r="KI149" s="77"/>
      <c r="KJ149" s="77"/>
      <c r="KK149" s="77"/>
      <c r="KL149" s="77"/>
      <c r="KM149" s="77"/>
      <c r="KN149" s="77"/>
      <c r="KO149" s="77"/>
      <c r="KP149" s="77"/>
      <c r="KQ149" s="77"/>
      <c r="KR149" s="77"/>
      <c r="KS149" s="77"/>
      <c r="KT149" s="77"/>
      <c r="KU149" s="77"/>
      <c r="KV149" s="77"/>
      <c r="KW149" s="77"/>
      <c r="KX149" s="77"/>
      <c r="KY149" s="77"/>
      <c r="KZ149" s="77"/>
      <c r="LA149" s="77"/>
      <c r="LB149" s="77"/>
      <c r="LC149" s="77"/>
      <c r="LD149" s="77"/>
      <c r="LE149" s="77"/>
      <c r="LF149" s="77"/>
      <c r="LG149" s="77"/>
      <c r="LH149" s="77"/>
      <c r="LI149" s="77"/>
      <c r="LJ149" s="77"/>
      <c r="LK149" s="77"/>
      <c r="LL149" s="77"/>
      <c r="LM149" s="77"/>
      <c r="LN149" s="77"/>
      <c r="LO149" s="77"/>
      <c r="LP149" s="77"/>
      <c r="LQ149" s="77"/>
      <c r="LR149" s="77"/>
      <c r="LS149" s="77"/>
      <c r="LT149" s="77"/>
      <c r="LU149" s="77"/>
      <c r="LV149" s="77"/>
      <c r="LW149" s="77"/>
      <c r="LX149" s="77"/>
      <c r="LY149" s="77"/>
      <c r="LZ149" s="77"/>
      <c r="MA149" s="77"/>
      <c r="MB149" s="77"/>
      <c r="MC149" s="77"/>
      <c r="MD149" s="77"/>
      <c r="ME149" s="77"/>
      <c r="MF149" s="77"/>
      <c r="MG149" s="77"/>
      <c r="MH149" s="77"/>
      <c r="MI149" s="77"/>
      <c r="MJ149" s="77"/>
      <c r="MK149" s="77"/>
      <c r="ML149" s="77"/>
      <c r="MM149" s="77"/>
      <c r="MN149" s="77"/>
      <c r="MO149" s="77"/>
      <c r="MP149" s="77"/>
      <c r="MQ149" s="77"/>
      <c r="MR149" s="77"/>
      <c r="MS149" s="77"/>
      <c r="MT149" s="77"/>
      <c r="MU149" s="77"/>
      <c r="MV149" s="77"/>
      <c r="MW149" s="77"/>
      <c r="MX149" s="77"/>
      <c r="MY149" s="77"/>
      <c r="MZ149" s="77"/>
      <c r="NA149" s="77"/>
      <c r="NB149" s="77"/>
      <c r="NC149" s="77"/>
      <c r="ND149" s="77"/>
      <c r="NE149" s="77"/>
      <c r="NF149" s="77"/>
      <c r="NG149" s="77"/>
      <c r="NH149" s="77"/>
      <c r="NI149" s="77"/>
      <c r="NJ149" s="77"/>
      <c r="NK149" s="77"/>
      <c r="NL149" s="77"/>
      <c r="NM149" s="77"/>
      <c r="NN149" s="77"/>
      <c r="NO149" s="77"/>
      <c r="NP149" s="77"/>
      <c r="NQ149" s="77"/>
      <c r="NR149" s="77"/>
    </row>
    <row r="150" spans="1:382">
      <c r="A150" s="32">
        <f>IF(ラインリスト!A142="","",ラインリスト!A142)</f>
        <v>140</v>
      </c>
      <c r="B150" s="32" t="str">
        <f>IF(ラインリスト!B142="","",ラインリスト!B142)</f>
        <v>テスト140</v>
      </c>
      <c r="C150" s="32">
        <f>IF(ラインリスト!C142="","",ラインリスト!C142)</f>
        <v>65</v>
      </c>
      <c r="D150" s="32" t="str">
        <f>IF(ラインリスト!E142="","",ラインリスト!E142)</f>
        <v>女</v>
      </c>
      <c r="E150" s="32" t="str">
        <f>IF(ラインリスト!F142="","",ラインリスト!F142)</f>
        <v>無職</v>
      </c>
      <c r="F150" s="29" t="str">
        <f>IF(ラインリスト!G142="","",ラインリスト!G142)</f>
        <v/>
      </c>
      <c r="G150" s="32" t="str">
        <f>IF(ラインリスト!H142="","",ラインリスト!H142)</f>
        <v>無職</v>
      </c>
      <c r="H150" s="33" t="str">
        <f>IF(ラインリスト!I142="","",ラインリスト!I142)</f>
        <v/>
      </c>
      <c r="I150" s="33">
        <f>IF(ラインリスト!J142="","",ラインリスト!J142)</f>
        <v>44189</v>
      </c>
      <c r="J150" s="33">
        <f>IF(ラインリスト!K142="","",ラインリスト!K142)</f>
        <v>44196</v>
      </c>
      <c r="K150" s="31">
        <f>IF(ラインリスト!L142="",J150,ラインリスト!L142)</f>
        <v>44196</v>
      </c>
      <c r="L150" s="76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  <c r="DC150" s="77"/>
      <c r="DD150" s="77"/>
      <c r="DE150" s="77"/>
      <c r="DF150" s="77"/>
      <c r="DG150" s="77"/>
      <c r="DH150" s="77"/>
      <c r="DI150" s="77"/>
      <c r="DJ150" s="77"/>
      <c r="DK150" s="77"/>
      <c r="DL150" s="77"/>
      <c r="DM150" s="77"/>
      <c r="DN150" s="77"/>
      <c r="DO150" s="77"/>
      <c r="DP150" s="77"/>
      <c r="DQ150" s="77"/>
      <c r="DR150" s="77"/>
      <c r="DS150" s="77"/>
      <c r="DT150" s="77"/>
      <c r="DU150" s="77"/>
      <c r="DV150" s="77"/>
      <c r="DW150" s="77"/>
      <c r="DX150" s="77"/>
      <c r="DY150" s="77"/>
      <c r="DZ150" s="77"/>
      <c r="EA150" s="77"/>
      <c r="EB150" s="77"/>
      <c r="EC150" s="77"/>
      <c r="ED150" s="77"/>
      <c r="EE150" s="77"/>
      <c r="EF150" s="77"/>
      <c r="EG150" s="77"/>
      <c r="EH150" s="77"/>
      <c r="EI150" s="77"/>
      <c r="EJ150" s="77"/>
      <c r="EK150" s="77"/>
      <c r="EL150" s="77"/>
      <c r="EM150" s="77"/>
      <c r="EN150" s="77"/>
      <c r="EO150" s="77"/>
      <c r="EP150" s="77"/>
      <c r="EQ150" s="77"/>
      <c r="ER150" s="77"/>
      <c r="ES150" s="77"/>
      <c r="ET150" s="77"/>
      <c r="EU150" s="77"/>
      <c r="EV150" s="77"/>
      <c r="EW150" s="77"/>
      <c r="EX150" s="77"/>
      <c r="EY150" s="77"/>
      <c r="EZ150" s="77"/>
      <c r="FA150" s="77"/>
      <c r="FB150" s="77"/>
      <c r="FC150" s="77"/>
      <c r="FD150" s="77"/>
      <c r="FE150" s="77"/>
      <c r="FF150" s="77"/>
      <c r="FG150" s="77"/>
      <c r="FH150" s="77"/>
      <c r="FI150" s="77"/>
      <c r="FJ150" s="77"/>
      <c r="FK150" s="77"/>
      <c r="FL150" s="77"/>
      <c r="FM150" s="77"/>
      <c r="FN150" s="77"/>
      <c r="FO150" s="77"/>
      <c r="FP150" s="77"/>
      <c r="FQ150" s="77"/>
      <c r="FR150" s="77"/>
      <c r="FS150" s="77"/>
      <c r="FT150" s="77"/>
      <c r="FU150" s="77"/>
      <c r="FV150" s="77"/>
      <c r="FW150" s="77"/>
      <c r="FX150" s="77"/>
      <c r="FY150" s="77"/>
      <c r="FZ150" s="77"/>
      <c r="GA150" s="77"/>
      <c r="GB150" s="77"/>
      <c r="GC150" s="77"/>
      <c r="GD150" s="77"/>
      <c r="GE150" s="77"/>
      <c r="GF150" s="77"/>
      <c r="GG150" s="77"/>
      <c r="GH150" s="77"/>
      <c r="GI150" s="77"/>
      <c r="GJ150" s="77"/>
      <c r="GK150" s="77"/>
      <c r="GL150" s="77"/>
      <c r="GM150" s="77"/>
      <c r="GN150" s="77"/>
      <c r="GO150" s="77"/>
      <c r="GP150" s="77"/>
      <c r="GQ150" s="77"/>
      <c r="GR150" s="77"/>
      <c r="GS150" s="77"/>
      <c r="GT150" s="77"/>
      <c r="GU150" s="77"/>
      <c r="GV150" s="77"/>
      <c r="GW150" s="77"/>
      <c r="GX150" s="77"/>
      <c r="GY150" s="77"/>
      <c r="GZ150" s="77"/>
      <c r="HA150" s="77"/>
      <c r="HB150" s="77"/>
      <c r="HC150" s="77"/>
      <c r="HD150" s="77"/>
      <c r="HE150" s="77"/>
      <c r="HF150" s="77"/>
      <c r="HG150" s="77"/>
      <c r="HH150" s="77"/>
      <c r="HI150" s="77"/>
      <c r="HJ150" s="77"/>
      <c r="HK150" s="77"/>
      <c r="HL150" s="77"/>
      <c r="HM150" s="77"/>
      <c r="HN150" s="77"/>
      <c r="HO150" s="77"/>
      <c r="HP150" s="77"/>
      <c r="HQ150" s="77"/>
      <c r="HR150" s="77"/>
      <c r="HS150" s="77"/>
      <c r="HT150" s="77"/>
      <c r="HU150" s="77"/>
      <c r="HV150" s="77"/>
      <c r="HW150" s="77"/>
      <c r="HX150" s="77"/>
      <c r="HY150" s="77"/>
      <c r="HZ150" s="77"/>
      <c r="IA150" s="77"/>
      <c r="IB150" s="77"/>
      <c r="IC150" s="77"/>
      <c r="ID150" s="77"/>
      <c r="IE150" s="77"/>
      <c r="IF150" s="77"/>
      <c r="IG150" s="77"/>
      <c r="IH150" s="77"/>
      <c r="II150" s="77"/>
      <c r="IJ150" s="77"/>
      <c r="IK150" s="77"/>
      <c r="IL150" s="77"/>
      <c r="IM150" s="77"/>
      <c r="IN150" s="77"/>
      <c r="IO150" s="77"/>
      <c r="IP150" s="77"/>
      <c r="IQ150" s="77"/>
      <c r="IR150" s="77"/>
      <c r="IS150" s="77"/>
      <c r="IT150" s="77"/>
      <c r="IU150" s="77"/>
      <c r="IV150" s="77"/>
      <c r="IW150" s="77"/>
      <c r="IX150" s="77"/>
      <c r="IY150" s="77"/>
      <c r="IZ150" s="77"/>
      <c r="JA150" s="77"/>
      <c r="JB150" s="77"/>
      <c r="JC150" s="77"/>
      <c r="JD150" s="77"/>
      <c r="JE150" s="77"/>
      <c r="JF150" s="77"/>
      <c r="JG150" s="77"/>
      <c r="JH150" s="77"/>
      <c r="JI150" s="77"/>
      <c r="JJ150" s="77"/>
      <c r="JK150" s="77"/>
      <c r="JL150" s="77"/>
      <c r="JM150" s="77"/>
      <c r="JN150" s="77"/>
      <c r="JO150" s="77"/>
      <c r="JP150" s="77"/>
      <c r="JQ150" s="77"/>
      <c r="JR150" s="77"/>
      <c r="JS150" s="77"/>
      <c r="JT150" s="77"/>
      <c r="JU150" s="77"/>
      <c r="JV150" s="77"/>
      <c r="JW150" s="77"/>
      <c r="JX150" s="77"/>
      <c r="JY150" s="77"/>
      <c r="JZ150" s="77"/>
      <c r="KA150" s="77"/>
      <c r="KB150" s="77"/>
      <c r="KC150" s="77"/>
      <c r="KD150" s="77"/>
      <c r="KE150" s="77"/>
      <c r="KF150" s="77"/>
      <c r="KG150" s="77"/>
      <c r="KH150" s="77"/>
      <c r="KI150" s="77"/>
      <c r="KJ150" s="77"/>
      <c r="KK150" s="77"/>
      <c r="KL150" s="77"/>
      <c r="KM150" s="77"/>
      <c r="KN150" s="77"/>
      <c r="KO150" s="77"/>
      <c r="KP150" s="77"/>
      <c r="KQ150" s="77"/>
      <c r="KR150" s="77"/>
      <c r="KS150" s="77"/>
      <c r="KT150" s="77"/>
      <c r="KU150" s="77"/>
      <c r="KV150" s="77"/>
      <c r="KW150" s="77"/>
      <c r="KX150" s="77"/>
      <c r="KY150" s="77"/>
      <c r="KZ150" s="77"/>
      <c r="LA150" s="77"/>
      <c r="LB150" s="77"/>
      <c r="LC150" s="77"/>
      <c r="LD150" s="77"/>
      <c r="LE150" s="77"/>
      <c r="LF150" s="77"/>
      <c r="LG150" s="77"/>
      <c r="LH150" s="77"/>
      <c r="LI150" s="77"/>
      <c r="LJ150" s="77"/>
      <c r="LK150" s="77"/>
      <c r="LL150" s="77"/>
      <c r="LM150" s="77"/>
      <c r="LN150" s="77"/>
      <c r="LO150" s="77"/>
      <c r="LP150" s="77"/>
      <c r="LQ150" s="77"/>
      <c r="LR150" s="77"/>
      <c r="LS150" s="77"/>
      <c r="LT150" s="77"/>
      <c r="LU150" s="77"/>
      <c r="LV150" s="77"/>
      <c r="LW150" s="77"/>
      <c r="LX150" s="77"/>
      <c r="LY150" s="77"/>
      <c r="LZ150" s="77"/>
      <c r="MA150" s="77"/>
      <c r="MB150" s="77"/>
      <c r="MC150" s="77"/>
      <c r="MD150" s="77"/>
      <c r="ME150" s="77"/>
      <c r="MF150" s="77"/>
      <c r="MG150" s="77"/>
      <c r="MH150" s="77"/>
      <c r="MI150" s="77"/>
      <c r="MJ150" s="77"/>
      <c r="MK150" s="77"/>
      <c r="ML150" s="77"/>
      <c r="MM150" s="77"/>
      <c r="MN150" s="77"/>
      <c r="MO150" s="77"/>
      <c r="MP150" s="77"/>
      <c r="MQ150" s="77"/>
      <c r="MR150" s="77"/>
      <c r="MS150" s="77"/>
      <c r="MT150" s="77"/>
      <c r="MU150" s="77"/>
      <c r="MV150" s="77"/>
      <c r="MW150" s="77"/>
      <c r="MX150" s="77"/>
      <c r="MY150" s="77"/>
      <c r="MZ150" s="77"/>
      <c r="NA150" s="77"/>
      <c r="NB150" s="77"/>
      <c r="NC150" s="77"/>
      <c r="ND150" s="77"/>
      <c r="NE150" s="77"/>
      <c r="NF150" s="77"/>
      <c r="NG150" s="77"/>
      <c r="NH150" s="77"/>
      <c r="NI150" s="77"/>
      <c r="NJ150" s="77"/>
      <c r="NK150" s="77"/>
      <c r="NL150" s="77"/>
      <c r="NM150" s="77"/>
      <c r="NN150" s="77"/>
      <c r="NO150" s="77"/>
      <c r="NP150" s="77"/>
      <c r="NQ150" s="77"/>
      <c r="NR150" s="77"/>
    </row>
    <row r="151" spans="1:382">
      <c r="A151" s="32">
        <f>IF(ラインリスト!A143="","",ラインリスト!A143)</f>
        <v>141</v>
      </c>
      <c r="B151" s="32" t="str">
        <f>IF(ラインリスト!B143="","",ラインリスト!B143)</f>
        <v>テスト141</v>
      </c>
      <c r="C151" s="32">
        <f>IF(ラインリスト!C143="","",ラインリスト!C143)</f>
        <v>27</v>
      </c>
      <c r="D151" s="32" t="str">
        <f>IF(ラインリスト!E143="","",ラインリスト!E143)</f>
        <v>女</v>
      </c>
      <c r="E151" s="32" t="str">
        <f>IF(ラインリスト!F143="","",ラインリスト!F143)</f>
        <v>栄養士</v>
      </c>
      <c r="F151" s="29" t="str">
        <f>IF(ラインリスト!G143="","",ラインリスト!G143)</f>
        <v>職員</v>
      </c>
      <c r="G151" s="32" t="str">
        <f>IF(ラインリスト!H143="","",ラインリスト!H143)</f>
        <v>B社会福祉法人</v>
      </c>
      <c r="H151" s="33" t="str">
        <f>IF(ラインリスト!I143="","",ラインリスト!I143)</f>
        <v/>
      </c>
      <c r="I151" s="33">
        <f>IF(ラインリスト!J143="","",ラインリスト!J143)</f>
        <v>44191</v>
      </c>
      <c r="J151" s="33">
        <f>IF(ラインリスト!K143="","",ラインリスト!K143)</f>
        <v>44196</v>
      </c>
      <c r="K151" s="31">
        <f>IF(ラインリスト!L143="",J151,ラインリスト!L143)</f>
        <v>44196</v>
      </c>
      <c r="L151" s="76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  <c r="DC151" s="77"/>
      <c r="DD151" s="77"/>
      <c r="DE151" s="77"/>
      <c r="DF151" s="77"/>
      <c r="DG151" s="77"/>
      <c r="DH151" s="77"/>
      <c r="DI151" s="77"/>
      <c r="DJ151" s="77"/>
      <c r="DK151" s="77"/>
      <c r="DL151" s="77"/>
      <c r="DM151" s="77"/>
      <c r="DN151" s="77"/>
      <c r="DO151" s="77"/>
      <c r="DP151" s="77"/>
      <c r="DQ151" s="77"/>
      <c r="DR151" s="77"/>
      <c r="DS151" s="77"/>
      <c r="DT151" s="77"/>
      <c r="DU151" s="77"/>
      <c r="DV151" s="77"/>
      <c r="DW151" s="77"/>
      <c r="DX151" s="77"/>
      <c r="DY151" s="77"/>
      <c r="DZ151" s="77"/>
      <c r="EA151" s="77"/>
      <c r="EB151" s="77"/>
      <c r="EC151" s="77"/>
      <c r="ED151" s="77"/>
      <c r="EE151" s="77"/>
      <c r="EF151" s="77"/>
      <c r="EG151" s="77"/>
      <c r="EH151" s="77"/>
      <c r="EI151" s="77"/>
      <c r="EJ151" s="77"/>
      <c r="EK151" s="77"/>
      <c r="EL151" s="77"/>
      <c r="EM151" s="77"/>
      <c r="EN151" s="77"/>
      <c r="EO151" s="77"/>
      <c r="EP151" s="77"/>
      <c r="EQ151" s="77"/>
      <c r="ER151" s="77"/>
      <c r="ES151" s="77"/>
      <c r="ET151" s="77"/>
      <c r="EU151" s="77"/>
      <c r="EV151" s="77"/>
      <c r="EW151" s="77"/>
      <c r="EX151" s="77"/>
      <c r="EY151" s="77"/>
      <c r="EZ151" s="77"/>
      <c r="FA151" s="77"/>
      <c r="FB151" s="77"/>
      <c r="FC151" s="77"/>
      <c r="FD151" s="77"/>
      <c r="FE151" s="77"/>
      <c r="FF151" s="77"/>
      <c r="FG151" s="77"/>
      <c r="FH151" s="77"/>
      <c r="FI151" s="77"/>
      <c r="FJ151" s="77"/>
      <c r="FK151" s="77"/>
      <c r="FL151" s="77"/>
      <c r="FM151" s="77"/>
      <c r="FN151" s="77"/>
      <c r="FO151" s="77"/>
      <c r="FP151" s="77"/>
      <c r="FQ151" s="77"/>
      <c r="FR151" s="77"/>
      <c r="FS151" s="77"/>
      <c r="FT151" s="77"/>
      <c r="FU151" s="77"/>
      <c r="FV151" s="77"/>
      <c r="FW151" s="77"/>
      <c r="FX151" s="77"/>
      <c r="FY151" s="77"/>
      <c r="FZ151" s="77"/>
      <c r="GA151" s="77"/>
      <c r="GB151" s="77"/>
      <c r="GC151" s="77"/>
      <c r="GD151" s="77"/>
      <c r="GE151" s="77"/>
      <c r="GF151" s="77"/>
      <c r="GG151" s="77"/>
      <c r="GH151" s="77"/>
      <c r="GI151" s="77"/>
      <c r="GJ151" s="77"/>
      <c r="GK151" s="77"/>
      <c r="GL151" s="77"/>
      <c r="GM151" s="77"/>
      <c r="GN151" s="77"/>
      <c r="GO151" s="77"/>
      <c r="GP151" s="77"/>
      <c r="GQ151" s="77"/>
      <c r="GR151" s="77"/>
      <c r="GS151" s="77"/>
      <c r="GT151" s="77"/>
      <c r="GU151" s="77"/>
      <c r="GV151" s="77"/>
      <c r="GW151" s="77"/>
      <c r="GX151" s="77"/>
      <c r="GY151" s="77"/>
      <c r="GZ151" s="77"/>
      <c r="HA151" s="77"/>
      <c r="HB151" s="77"/>
      <c r="HC151" s="77"/>
      <c r="HD151" s="77"/>
      <c r="HE151" s="77"/>
      <c r="HF151" s="77"/>
      <c r="HG151" s="77"/>
      <c r="HH151" s="77"/>
      <c r="HI151" s="77"/>
      <c r="HJ151" s="77"/>
      <c r="HK151" s="77"/>
      <c r="HL151" s="77"/>
      <c r="HM151" s="77"/>
      <c r="HN151" s="77"/>
      <c r="HO151" s="77"/>
      <c r="HP151" s="77"/>
      <c r="HQ151" s="77"/>
      <c r="HR151" s="77"/>
      <c r="HS151" s="77"/>
      <c r="HT151" s="77"/>
      <c r="HU151" s="77"/>
      <c r="HV151" s="77"/>
      <c r="HW151" s="77"/>
      <c r="HX151" s="77"/>
      <c r="HY151" s="77"/>
      <c r="HZ151" s="77"/>
      <c r="IA151" s="77"/>
      <c r="IB151" s="77"/>
      <c r="IC151" s="77"/>
      <c r="ID151" s="77"/>
      <c r="IE151" s="77"/>
      <c r="IF151" s="77"/>
      <c r="IG151" s="77"/>
      <c r="IH151" s="77"/>
      <c r="II151" s="77"/>
      <c r="IJ151" s="77"/>
      <c r="IK151" s="77"/>
      <c r="IL151" s="77"/>
      <c r="IM151" s="77"/>
      <c r="IN151" s="77"/>
      <c r="IO151" s="77"/>
      <c r="IP151" s="77"/>
      <c r="IQ151" s="77"/>
      <c r="IR151" s="77"/>
      <c r="IS151" s="77"/>
      <c r="IT151" s="77"/>
      <c r="IU151" s="77"/>
      <c r="IV151" s="77"/>
      <c r="IW151" s="77"/>
      <c r="IX151" s="77"/>
      <c r="IY151" s="77"/>
      <c r="IZ151" s="77"/>
      <c r="JA151" s="77"/>
      <c r="JB151" s="77"/>
      <c r="JC151" s="77"/>
      <c r="JD151" s="77"/>
      <c r="JE151" s="77"/>
      <c r="JF151" s="77"/>
      <c r="JG151" s="77"/>
      <c r="JH151" s="77"/>
      <c r="JI151" s="77"/>
      <c r="JJ151" s="77"/>
      <c r="JK151" s="77"/>
      <c r="JL151" s="77"/>
      <c r="JM151" s="77"/>
      <c r="JN151" s="77"/>
      <c r="JO151" s="77"/>
      <c r="JP151" s="77"/>
      <c r="JQ151" s="77"/>
      <c r="JR151" s="77"/>
      <c r="JS151" s="77"/>
      <c r="JT151" s="77"/>
      <c r="JU151" s="77"/>
      <c r="JV151" s="77"/>
      <c r="JW151" s="77"/>
      <c r="JX151" s="77"/>
      <c r="JY151" s="77"/>
      <c r="JZ151" s="77"/>
      <c r="KA151" s="77"/>
      <c r="KB151" s="77"/>
      <c r="KC151" s="77"/>
      <c r="KD151" s="77"/>
      <c r="KE151" s="77"/>
      <c r="KF151" s="77"/>
      <c r="KG151" s="77"/>
      <c r="KH151" s="77"/>
      <c r="KI151" s="77"/>
      <c r="KJ151" s="77"/>
      <c r="KK151" s="77"/>
      <c r="KL151" s="77"/>
      <c r="KM151" s="77"/>
      <c r="KN151" s="77"/>
      <c r="KO151" s="77"/>
      <c r="KP151" s="77"/>
      <c r="KQ151" s="77"/>
      <c r="KR151" s="77"/>
      <c r="KS151" s="77"/>
      <c r="KT151" s="77"/>
      <c r="KU151" s="77"/>
      <c r="KV151" s="77"/>
      <c r="KW151" s="77"/>
      <c r="KX151" s="77"/>
      <c r="KY151" s="77"/>
      <c r="KZ151" s="77"/>
      <c r="LA151" s="77"/>
      <c r="LB151" s="77"/>
      <c r="LC151" s="77"/>
      <c r="LD151" s="77"/>
      <c r="LE151" s="77"/>
      <c r="LF151" s="77"/>
      <c r="LG151" s="77"/>
      <c r="LH151" s="77"/>
      <c r="LI151" s="77"/>
      <c r="LJ151" s="77"/>
      <c r="LK151" s="77"/>
      <c r="LL151" s="77"/>
      <c r="LM151" s="77"/>
      <c r="LN151" s="77"/>
      <c r="LO151" s="77"/>
      <c r="LP151" s="77"/>
      <c r="LQ151" s="77"/>
      <c r="LR151" s="77"/>
      <c r="LS151" s="77"/>
      <c r="LT151" s="77"/>
      <c r="LU151" s="77"/>
      <c r="LV151" s="77"/>
      <c r="LW151" s="77"/>
      <c r="LX151" s="77"/>
      <c r="LY151" s="77"/>
      <c r="LZ151" s="77"/>
      <c r="MA151" s="77"/>
      <c r="MB151" s="77"/>
      <c r="MC151" s="77"/>
      <c r="MD151" s="77"/>
      <c r="ME151" s="77"/>
      <c r="MF151" s="77"/>
      <c r="MG151" s="77"/>
      <c r="MH151" s="77"/>
      <c r="MI151" s="77"/>
      <c r="MJ151" s="77"/>
      <c r="MK151" s="77"/>
      <c r="ML151" s="77"/>
      <c r="MM151" s="77"/>
      <c r="MN151" s="77"/>
      <c r="MO151" s="77"/>
      <c r="MP151" s="77"/>
      <c r="MQ151" s="77"/>
      <c r="MR151" s="77"/>
      <c r="MS151" s="77"/>
      <c r="MT151" s="77"/>
      <c r="MU151" s="77"/>
      <c r="MV151" s="77"/>
      <c r="MW151" s="77"/>
      <c r="MX151" s="77"/>
      <c r="MY151" s="77"/>
      <c r="MZ151" s="77"/>
      <c r="NA151" s="77"/>
      <c r="NB151" s="77"/>
      <c r="NC151" s="77"/>
      <c r="ND151" s="77"/>
      <c r="NE151" s="77"/>
      <c r="NF151" s="77"/>
      <c r="NG151" s="77"/>
      <c r="NH151" s="77"/>
      <c r="NI151" s="77"/>
      <c r="NJ151" s="77"/>
      <c r="NK151" s="77"/>
      <c r="NL151" s="77"/>
      <c r="NM151" s="77"/>
      <c r="NN151" s="77"/>
      <c r="NO151" s="77"/>
      <c r="NP151" s="77"/>
      <c r="NQ151" s="77"/>
      <c r="NR151" s="77"/>
    </row>
    <row r="152" spans="1:382">
      <c r="A152" s="32">
        <f>IF(ラインリスト!A144="","",ラインリスト!A144)</f>
        <v>142</v>
      </c>
      <c r="B152" s="32" t="str">
        <f>IF(ラインリスト!B144="","",ラインリスト!B144)</f>
        <v>テスト142</v>
      </c>
      <c r="C152" s="32">
        <f>IF(ラインリスト!C144="","",ラインリスト!C144)</f>
        <v>54</v>
      </c>
      <c r="D152" s="32" t="str">
        <f>IF(ラインリスト!E144="","",ラインリスト!E144)</f>
        <v>男</v>
      </c>
      <c r="E152" s="32" t="str">
        <f>IF(ラインリスト!F144="","",ラインリスト!F144)</f>
        <v>会社員</v>
      </c>
      <c r="F152" s="29" t="str">
        <f>IF(ラインリスト!G144="","",ラインリスト!G144)</f>
        <v/>
      </c>
      <c r="G152" s="32" t="str">
        <f>IF(ラインリスト!H144="","",ラインリスト!H144)</f>
        <v>A環境整備</v>
      </c>
      <c r="H152" s="33" t="str">
        <f>IF(ラインリスト!I144="","",ラインリスト!I144)</f>
        <v/>
      </c>
      <c r="I152" s="33">
        <f>IF(ラインリスト!J144="","",ラインリスト!J144)</f>
        <v>44194</v>
      </c>
      <c r="J152" s="33">
        <f>IF(ラインリスト!K144="","",ラインリスト!K144)</f>
        <v>44196</v>
      </c>
      <c r="K152" s="31">
        <f>IF(ラインリスト!L144="",J152,ラインリスト!L144)</f>
        <v>44196</v>
      </c>
      <c r="L152" s="76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  <c r="DC152" s="77"/>
      <c r="DD152" s="77"/>
      <c r="DE152" s="77"/>
      <c r="DF152" s="77"/>
      <c r="DG152" s="77"/>
      <c r="DH152" s="77"/>
      <c r="DI152" s="77"/>
      <c r="DJ152" s="77"/>
      <c r="DK152" s="77"/>
      <c r="DL152" s="77"/>
      <c r="DM152" s="77"/>
      <c r="DN152" s="77"/>
      <c r="DO152" s="77"/>
      <c r="DP152" s="77"/>
      <c r="DQ152" s="77"/>
      <c r="DR152" s="77"/>
      <c r="DS152" s="77"/>
      <c r="DT152" s="77"/>
      <c r="DU152" s="77"/>
      <c r="DV152" s="77"/>
      <c r="DW152" s="77"/>
      <c r="DX152" s="77"/>
      <c r="DY152" s="77"/>
      <c r="DZ152" s="77"/>
      <c r="EA152" s="77"/>
      <c r="EB152" s="77"/>
      <c r="EC152" s="77"/>
      <c r="ED152" s="77"/>
      <c r="EE152" s="77"/>
      <c r="EF152" s="77"/>
      <c r="EG152" s="77"/>
      <c r="EH152" s="77"/>
      <c r="EI152" s="77"/>
      <c r="EJ152" s="77"/>
      <c r="EK152" s="77"/>
      <c r="EL152" s="77"/>
      <c r="EM152" s="77"/>
      <c r="EN152" s="77"/>
      <c r="EO152" s="77"/>
      <c r="EP152" s="77"/>
      <c r="EQ152" s="77"/>
      <c r="ER152" s="77"/>
      <c r="ES152" s="77"/>
      <c r="ET152" s="77"/>
      <c r="EU152" s="77"/>
      <c r="EV152" s="77"/>
      <c r="EW152" s="77"/>
      <c r="EX152" s="77"/>
      <c r="EY152" s="77"/>
      <c r="EZ152" s="77"/>
      <c r="FA152" s="77"/>
      <c r="FB152" s="77"/>
      <c r="FC152" s="77"/>
      <c r="FD152" s="77"/>
      <c r="FE152" s="77"/>
      <c r="FF152" s="77"/>
      <c r="FG152" s="77"/>
      <c r="FH152" s="77"/>
      <c r="FI152" s="77"/>
      <c r="FJ152" s="77"/>
      <c r="FK152" s="77"/>
      <c r="FL152" s="77"/>
      <c r="FM152" s="77"/>
      <c r="FN152" s="77"/>
      <c r="FO152" s="77"/>
      <c r="FP152" s="77"/>
      <c r="FQ152" s="77"/>
      <c r="FR152" s="77"/>
      <c r="FS152" s="77"/>
      <c r="FT152" s="77"/>
      <c r="FU152" s="77"/>
      <c r="FV152" s="77"/>
      <c r="FW152" s="77"/>
      <c r="FX152" s="77"/>
      <c r="FY152" s="77"/>
      <c r="FZ152" s="77"/>
      <c r="GA152" s="77"/>
      <c r="GB152" s="77"/>
      <c r="GC152" s="77"/>
      <c r="GD152" s="77"/>
      <c r="GE152" s="77"/>
      <c r="GF152" s="77"/>
      <c r="GG152" s="77"/>
      <c r="GH152" s="77"/>
      <c r="GI152" s="77"/>
      <c r="GJ152" s="77"/>
      <c r="GK152" s="77"/>
      <c r="GL152" s="77"/>
      <c r="GM152" s="77"/>
      <c r="GN152" s="77"/>
      <c r="GO152" s="77"/>
      <c r="GP152" s="77"/>
      <c r="GQ152" s="77"/>
      <c r="GR152" s="77"/>
      <c r="GS152" s="77"/>
      <c r="GT152" s="77"/>
      <c r="GU152" s="77"/>
      <c r="GV152" s="77"/>
      <c r="GW152" s="77"/>
      <c r="GX152" s="77"/>
      <c r="GY152" s="77"/>
      <c r="GZ152" s="77"/>
      <c r="HA152" s="77"/>
      <c r="HB152" s="77"/>
      <c r="HC152" s="77"/>
      <c r="HD152" s="77"/>
      <c r="HE152" s="77"/>
      <c r="HF152" s="77"/>
      <c r="HG152" s="77"/>
      <c r="HH152" s="77"/>
      <c r="HI152" s="77"/>
      <c r="HJ152" s="77"/>
      <c r="HK152" s="77"/>
      <c r="HL152" s="77"/>
      <c r="HM152" s="77"/>
      <c r="HN152" s="77"/>
      <c r="HO152" s="77"/>
      <c r="HP152" s="77"/>
      <c r="HQ152" s="77"/>
      <c r="HR152" s="77"/>
      <c r="HS152" s="77"/>
      <c r="HT152" s="77"/>
      <c r="HU152" s="77"/>
      <c r="HV152" s="77"/>
      <c r="HW152" s="77"/>
      <c r="HX152" s="77"/>
      <c r="HY152" s="77"/>
      <c r="HZ152" s="77"/>
      <c r="IA152" s="77"/>
      <c r="IB152" s="77"/>
      <c r="IC152" s="77"/>
      <c r="ID152" s="77"/>
      <c r="IE152" s="77"/>
      <c r="IF152" s="77"/>
      <c r="IG152" s="77"/>
      <c r="IH152" s="77"/>
      <c r="II152" s="77"/>
      <c r="IJ152" s="77"/>
      <c r="IK152" s="77"/>
      <c r="IL152" s="77"/>
      <c r="IM152" s="77"/>
      <c r="IN152" s="77"/>
      <c r="IO152" s="77"/>
      <c r="IP152" s="77"/>
      <c r="IQ152" s="77"/>
      <c r="IR152" s="77"/>
      <c r="IS152" s="77"/>
      <c r="IT152" s="77"/>
      <c r="IU152" s="77"/>
      <c r="IV152" s="77"/>
      <c r="IW152" s="77"/>
      <c r="IX152" s="77"/>
      <c r="IY152" s="77"/>
      <c r="IZ152" s="77"/>
      <c r="JA152" s="77"/>
      <c r="JB152" s="77"/>
      <c r="JC152" s="77"/>
      <c r="JD152" s="77"/>
      <c r="JE152" s="77"/>
      <c r="JF152" s="77"/>
      <c r="JG152" s="77"/>
      <c r="JH152" s="77"/>
      <c r="JI152" s="77"/>
      <c r="JJ152" s="77"/>
      <c r="JK152" s="77"/>
      <c r="JL152" s="77"/>
      <c r="JM152" s="77"/>
      <c r="JN152" s="77"/>
      <c r="JO152" s="77"/>
      <c r="JP152" s="77"/>
      <c r="JQ152" s="77"/>
      <c r="JR152" s="77"/>
      <c r="JS152" s="77"/>
      <c r="JT152" s="77"/>
      <c r="JU152" s="77"/>
      <c r="JV152" s="77"/>
      <c r="JW152" s="77"/>
      <c r="JX152" s="77"/>
      <c r="JY152" s="77"/>
      <c r="JZ152" s="77"/>
      <c r="KA152" s="77"/>
      <c r="KB152" s="77"/>
      <c r="KC152" s="77"/>
      <c r="KD152" s="77"/>
      <c r="KE152" s="77"/>
      <c r="KF152" s="77"/>
      <c r="KG152" s="77"/>
      <c r="KH152" s="77"/>
      <c r="KI152" s="77"/>
      <c r="KJ152" s="77"/>
      <c r="KK152" s="77"/>
      <c r="KL152" s="77"/>
      <c r="KM152" s="77"/>
      <c r="KN152" s="77"/>
      <c r="KO152" s="77"/>
      <c r="KP152" s="77"/>
      <c r="KQ152" s="77"/>
      <c r="KR152" s="77"/>
      <c r="KS152" s="77"/>
      <c r="KT152" s="77"/>
      <c r="KU152" s="77"/>
      <c r="KV152" s="77"/>
      <c r="KW152" s="77"/>
      <c r="KX152" s="77"/>
      <c r="KY152" s="77"/>
      <c r="KZ152" s="77"/>
      <c r="LA152" s="77"/>
      <c r="LB152" s="77"/>
      <c r="LC152" s="77"/>
      <c r="LD152" s="77"/>
      <c r="LE152" s="77"/>
      <c r="LF152" s="77"/>
      <c r="LG152" s="77"/>
      <c r="LH152" s="77"/>
      <c r="LI152" s="77"/>
      <c r="LJ152" s="77"/>
      <c r="LK152" s="77"/>
      <c r="LL152" s="77"/>
      <c r="LM152" s="77"/>
      <c r="LN152" s="77"/>
      <c r="LO152" s="77"/>
      <c r="LP152" s="77"/>
      <c r="LQ152" s="77"/>
      <c r="LR152" s="77"/>
      <c r="LS152" s="77"/>
      <c r="LT152" s="77"/>
      <c r="LU152" s="77"/>
      <c r="LV152" s="77"/>
      <c r="LW152" s="77"/>
      <c r="LX152" s="77"/>
      <c r="LY152" s="77"/>
      <c r="LZ152" s="77"/>
      <c r="MA152" s="77"/>
      <c r="MB152" s="77"/>
      <c r="MC152" s="77"/>
      <c r="MD152" s="77"/>
      <c r="ME152" s="77"/>
      <c r="MF152" s="77"/>
      <c r="MG152" s="77"/>
      <c r="MH152" s="77"/>
      <c r="MI152" s="77"/>
      <c r="MJ152" s="77"/>
      <c r="MK152" s="77"/>
      <c r="ML152" s="77"/>
      <c r="MM152" s="77"/>
      <c r="MN152" s="77"/>
      <c r="MO152" s="77"/>
      <c r="MP152" s="77"/>
      <c r="MQ152" s="77"/>
      <c r="MR152" s="77"/>
      <c r="MS152" s="77"/>
      <c r="MT152" s="77"/>
      <c r="MU152" s="77"/>
      <c r="MV152" s="77"/>
      <c r="MW152" s="77"/>
      <c r="MX152" s="77"/>
      <c r="MY152" s="77"/>
      <c r="MZ152" s="77"/>
      <c r="NA152" s="77"/>
      <c r="NB152" s="77"/>
      <c r="NC152" s="77"/>
      <c r="ND152" s="77"/>
      <c r="NE152" s="77"/>
      <c r="NF152" s="77"/>
      <c r="NG152" s="77"/>
      <c r="NH152" s="77"/>
      <c r="NI152" s="77"/>
      <c r="NJ152" s="77"/>
      <c r="NK152" s="77"/>
      <c r="NL152" s="77"/>
      <c r="NM152" s="77"/>
      <c r="NN152" s="77"/>
      <c r="NO152" s="77"/>
      <c r="NP152" s="77"/>
      <c r="NQ152" s="77"/>
      <c r="NR152" s="77"/>
    </row>
    <row r="153" spans="1:382">
      <c r="A153" s="32">
        <f>IF(ラインリスト!A145="","",ラインリスト!A145)</f>
        <v>143</v>
      </c>
      <c r="B153" s="32" t="str">
        <f>IF(ラインリスト!B145="","",ラインリスト!B145)</f>
        <v>テスト143</v>
      </c>
      <c r="C153" s="32">
        <f>IF(ラインリスト!C145="","",ラインリスト!C145)</f>
        <v>49</v>
      </c>
      <c r="D153" s="32" t="str">
        <f>IF(ラインリスト!E145="","",ラインリスト!E145)</f>
        <v>男</v>
      </c>
      <c r="E153" s="32" t="str">
        <f>IF(ラインリスト!F145="","",ラインリスト!F145)</f>
        <v>看護師</v>
      </c>
      <c r="F153" s="29" t="str">
        <f>IF(ラインリスト!G145="","",ラインリスト!G145)</f>
        <v>職員</v>
      </c>
      <c r="G153" s="32" t="str">
        <f>IF(ラインリスト!H145="","",ラインリスト!H145)</f>
        <v>X病院</v>
      </c>
      <c r="H153" s="33" t="str">
        <f>IF(ラインリスト!I145="","",ラインリスト!I145)</f>
        <v/>
      </c>
      <c r="I153" s="33" t="str">
        <f>IF(ラインリスト!J145="","",ラインリスト!J145)</f>
        <v>無症状</v>
      </c>
      <c r="J153" s="33">
        <f>IF(ラインリスト!K145="","",ラインリスト!K145)</f>
        <v>44197</v>
      </c>
      <c r="K153" s="31">
        <f>IF(ラインリスト!L145="",J153,ラインリスト!L145)</f>
        <v>44197</v>
      </c>
      <c r="L153" s="76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  <c r="DC153" s="77"/>
      <c r="DD153" s="77"/>
      <c r="DE153" s="77"/>
      <c r="DF153" s="77"/>
      <c r="DG153" s="77"/>
      <c r="DH153" s="77"/>
      <c r="DI153" s="77"/>
      <c r="DJ153" s="77"/>
      <c r="DK153" s="77"/>
      <c r="DL153" s="77"/>
      <c r="DM153" s="77"/>
      <c r="DN153" s="77"/>
      <c r="DO153" s="77"/>
      <c r="DP153" s="77"/>
      <c r="DQ153" s="77"/>
      <c r="DR153" s="77"/>
      <c r="DS153" s="77"/>
      <c r="DT153" s="77"/>
      <c r="DU153" s="77"/>
      <c r="DV153" s="77"/>
      <c r="DW153" s="77"/>
      <c r="DX153" s="77"/>
      <c r="DY153" s="77"/>
      <c r="DZ153" s="77"/>
      <c r="EA153" s="77"/>
      <c r="EB153" s="77"/>
      <c r="EC153" s="77"/>
      <c r="ED153" s="77"/>
      <c r="EE153" s="77"/>
      <c r="EF153" s="77"/>
      <c r="EG153" s="77"/>
      <c r="EH153" s="77"/>
      <c r="EI153" s="77"/>
      <c r="EJ153" s="77"/>
      <c r="EK153" s="77"/>
      <c r="EL153" s="77"/>
      <c r="EM153" s="77"/>
      <c r="EN153" s="77"/>
      <c r="EO153" s="77"/>
      <c r="EP153" s="77"/>
      <c r="EQ153" s="77"/>
      <c r="ER153" s="77"/>
      <c r="ES153" s="77"/>
      <c r="ET153" s="77"/>
      <c r="EU153" s="77"/>
      <c r="EV153" s="77"/>
      <c r="EW153" s="77"/>
      <c r="EX153" s="77"/>
      <c r="EY153" s="77"/>
      <c r="EZ153" s="77"/>
      <c r="FA153" s="77"/>
      <c r="FB153" s="77"/>
      <c r="FC153" s="77"/>
      <c r="FD153" s="77"/>
      <c r="FE153" s="77"/>
      <c r="FF153" s="77"/>
      <c r="FG153" s="77"/>
      <c r="FH153" s="77"/>
      <c r="FI153" s="77"/>
      <c r="FJ153" s="77"/>
      <c r="FK153" s="77"/>
      <c r="FL153" s="77"/>
      <c r="FM153" s="77"/>
      <c r="FN153" s="77"/>
      <c r="FO153" s="77"/>
      <c r="FP153" s="77"/>
      <c r="FQ153" s="77"/>
      <c r="FR153" s="77"/>
      <c r="FS153" s="77"/>
      <c r="FT153" s="77"/>
      <c r="FU153" s="77"/>
      <c r="FV153" s="77"/>
      <c r="FW153" s="77"/>
      <c r="FX153" s="77"/>
      <c r="FY153" s="77"/>
      <c r="FZ153" s="77"/>
      <c r="GA153" s="77"/>
      <c r="GB153" s="77"/>
      <c r="GC153" s="77"/>
      <c r="GD153" s="77"/>
      <c r="GE153" s="77"/>
      <c r="GF153" s="77"/>
      <c r="GG153" s="77"/>
      <c r="GH153" s="77"/>
      <c r="GI153" s="77"/>
      <c r="GJ153" s="77"/>
      <c r="GK153" s="77"/>
      <c r="GL153" s="77"/>
      <c r="GM153" s="77"/>
      <c r="GN153" s="77"/>
      <c r="GO153" s="77"/>
      <c r="GP153" s="77"/>
      <c r="GQ153" s="77"/>
      <c r="GR153" s="77"/>
      <c r="GS153" s="77"/>
      <c r="GT153" s="77"/>
      <c r="GU153" s="77"/>
      <c r="GV153" s="77"/>
      <c r="GW153" s="77"/>
      <c r="GX153" s="77"/>
      <c r="GY153" s="77"/>
      <c r="GZ153" s="77"/>
      <c r="HA153" s="77"/>
      <c r="HB153" s="77"/>
      <c r="HC153" s="77"/>
      <c r="HD153" s="77"/>
      <c r="HE153" s="77"/>
      <c r="HF153" s="77"/>
      <c r="HG153" s="77"/>
      <c r="HH153" s="77"/>
      <c r="HI153" s="77"/>
      <c r="HJ153" s="77"/>
      <c r="HK153" s="77"/>
      <c r="HL153" s="77"/>
      <c r="HM153" s="77"/>
      <c r="HN153" s="77"/>
      <c r="HO153" s="77"/>
      <c r="HP153" s="77"/>
      <c r="HQ153" s="77"/>
      <c r="HR153" s="77"/>
      <c r="HS153" s="77"/>
      <c r="HT153" s="77"/>
      <c r="HU153" s="77"/>
      <c r="HV153" s="77"/>
      <c r="HW153" s="77"/>
      <c r="HX153" s="77"/>
      <c r="HY153" s="77"/>
      <c r="HZ153" s="77"/>
      <c r="IA153" s="77"/>
      <c r="IB153" s="77"/>
      <c r="IC153" s="77"/>
      <c r="ID153" s="77"/>
      <c r="IE153" s="77"/>
      <c r="IF153" s="77"/>
      <c r="IG153" s="77"/>
      <c r="IH153" s="77"/>
      <c r="II153" s="77"/>
      <c r="IJ153" s="77"/>
      <c r="IK153" s="77"/>
      <c r="IL153" s="77"/>
      <c r="IM153" s="77"/>
      <c r="IN153" s="77"/>
      <c r="IO153" s="77"/>
      <c r="IP153" s="77"/>
      <c r="IQ153" s="77"/>
      <c r="IR153" s="77"/>
      <c r="IS153" s="77"/>
      <c r="IT153" s="77"/>
      <c r="IU153" s="77"/>
      <c r="IV153" s="77"/>
      <c r="IW153" s="77"/>
      <c r="IX153" s="77"/>
      <c r="IY153" s="77"/>
      <c r="IZ153" s="77"/>
      <c r="JA153" s="77"/>
      <c r="JB153" s="77"/>
      <c r="JC153" s="77"/>
      <c r="JD153" s="77"/>
      <c r="JE153" s="77"/>
      <c r="JF153" s="77"/>
      <c r="JG153" s="77"/>
      <c r="JH153" s="77"/>
      <c r="JI153" s="77"/>
      <c r="JJ153" s="77"/>
      <c r="JK153" s="77"/>
      <c r="JL153" s="77"/>
      <c r="JM153" s="77"/>
      <c r="JN153" s="77"/>
      <c r="JO153" s="77"/>
      <c r="JP153" s="77"/>
      <c r="JQ153" s="77"/>
      <c r="JR153" s="77"/>
      <c r="JS153" s="77"/>
      <c r="JT153" s="77"/>
      <c r="JU153" s="77"/>
      <c r="JV153" s="77"/>
      <c r="JW153" s="77"/>
      <c r="JX153" s="77"/>
      <c r="JY153" s="77"/>
      <c r="JZ153" s="77"/>
      <c r="KA153" s="77"/>
      <c r="KB153" s="77"/>
      <c r="KC153" s="77"/>
      <c r="KD153" s="77"/>
      <c r="KE153" s="77"/>
      <c r="KF153" s="77"/>
      <c r="KG153" s="77"/>
      <c r="KH153" s="77"/>
      <c r="KI153" s="77"/>
      <c r="KJ153" s="77"/>
      <c r="KK153" s="77"/>
      <c r="KL153" s="77"/>
      <c r="KM153" s="77"/>
      <c r="KN153" s="77"/>
      <c r="KO153" s="77"/>
      <c r="KP153" s="77"/>
      <c r="KQ153" s="77"/>
      <c r="KR153" s="77"/>
      <c r="KS153" s="77"/>
      <c r="KT153" s="77"/>
      <c r="KU153" s="77"/>
      <c r="KV153" s="77"/>
      <c r="KW153" s="77"/>
      <c r="KX153" s="77"/>
      <c r="KY153" s="77"/>
      <c r="KZ153" s="77"/>
      <c r="LA153" s="77"/>
      <c r="LB153" s="77"/>
      <c r="LC153" s="77"/>
      <c r="LD153" s="77"/>
      <c r="LE153" s="77"/>
      <c r="LF153" s="77"/>
      <c r="LG153" s="77"/>
      <c r="LH153" s="77"/>
      <c r="LI153" s="77"/>
      <c r="LJ153" s="77"/>
      <c r="LK153" s="77"/>
      <c r="LL153" s="77"/>
      <c r="LM153" s="77"/>
      <c r="LN153" s="77"/>
      <c r="LO153" s="77"/>
      <c r="LP153" s="77"/>
      <c r="LQ153" s="77"/>
      <c r="LR153" s="77"/>
      <c r="LS153" s="77"/>
      <c r="LT153" s="77"/>
      <c r="LU153" s="77"/>
      <c r="LV153" s="77"/>
      <c r="LW153" s="77"/>
      <c r="LX153" s="77"/>
      <c r="LY153" s="77"/>
      <c r="LZ153" s="77"/>
      <c r="MA153" s="77"/>
      <c r="MB153" s="77"/>
      <c r="MC153" s="77"/>
      <c r="MD153" s="77"/>
      <c r="ME153" s="77"/>
      <c r="MF153" s="77"/>
      <c r="MG153" s="77"/>
      <c r="MH153" s="77"/>
      <c r="MI153" s="77"/>
      <c r="MJ153" s="77"/>
      <c r="MK153" s="77"/>
      <c r="ML153" s="77"/>
      <c r="MM153" s="77"/>
      <c r="MN153" s="77"/>
      <c r="MO153" s="77"/>
      <c r="MP153" s="77"/>
      <c r="MQ153" s="77"/>
      <c r="MR153" s="77"/>
      <c r="MS153" s="77"/>
      <c r="MT153" s="77"/>
      <c r="MU153" s="77"/>
      <c r="MV153" s="77"/>
      <c r="MW153" s="77"/>
      <c r="MX153" s="77"/>
      <c r="MY153" s="77"/>
      <c r="MZ153" s="77"/>
      <c r="NA153" s="77"/>
      <c r="NB153" s="77"/>
      <c r="NC153" s="77"/>
      <c r="ND153" s="77"/>
      <c r="NE153" s="77"/>
      <c r="NF153" s="77"/>
      <c r="NG153" s="77"/>
      <c r="NH153" s="77"/>
      <c r="NI153" s="77"/>
      <c r="NJ153" s="77"/>
      <c r="NK153" s="77"/>
      <c r="NL153" s="77"/>
      <c r="NM153" s="77"/>
      <c r="NN153" s="77"/>
      <c r="NO153" s="77"/>
      <c r="NP153" s="77"/>
      <c r="NQ153" s="77"/>
      <c r="NR153" s="77"/>
    </row>
    <row r="154" spans="1:382">
      <c r="A154" s="32">
        <f>IF(ラインリスト!A146="","",ラインリスト!A146)</f>
        <v>144</v>
      </c>
      <c r="B154" s="32" t="str">
        <f>IF(ラインリスト!B146="","",ラインリスト!B146)</f>
        <v>テスト144</v>
      </c>
      <c r="C154" s="32">
        <f>IF(ラインリスト!C146="","",ラインリスト!C146)</f>
        <v>52</v>
      </c>
      <c r="D154" s="32" t="str">
        <f>IF(ラインリスト!E146="","",ラインリスト!E146)</f>
        <v>女</v>
      </c>
      <c r="E154" s="32" t="str">
        <f>IF(ラインリスト!F146="","",ラインリスト!F146)</f>
        <v>看護師</v>
      </c>
      <c r="F154" s="29" t="str">
        <f>IF(ラインリスト!G146="","",ラインリスト!G146)</f>
        <v>職員</v>
      </c>
      <c r="G154" s="32" t="str">
        <f>IF(ラインリスト!H146="","",ラインリスト!H146)</f>
        <v>X病院</v>
      </c>
      <c r="H154" s="33" t="str">
        <f>IF(ラインリスト!I146="","",ラインリスト!I146)</f>
        <v/>
      </c>
      <c r="I154" s="33">
        <f>IF(ラインリスト!J146="","",ラインリスト!J146)</f>
        <v>44197</v>
      </c>
      <c r="J154" s="33">
        <f>IF(ラインリスト!K146="","",ラインリスト!K146)</f>
        <v>44197</v>
      </c>
      <c r="K154" s="31">
        <f>IF(ラインリスト!L146="",J154,ラインリスト!L146)</f>
        <v>44197</v>
      </c>
      <c r="L154" s="76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  <c r="DC154" s="77"/>
      <c r="DD154" s="77"/>
      <c r="DE154" s="77"/>
      <c r="DF154" s="77"/>
      <c r="DG154" s="77"/>
      <c r="DH154" s="77"/>
      <c r="DI154" s="77"/>
      <c r="DJ154" s="77"/>
      <c r="DK154" s="77"/>
      <c r="DL154" s="77"/>
      <c r="DM154" s="77"/>
      <c r="DN154" s="77"/>
      <c r="DO154" s="77"/>
      <c r="DP154" s="77"/>
      <c r="DQ154" s="77"/>
      <c r="DR154" s="77"/>
      <c r="DS154" s="77"/>
      <c r="DT154" s="77"/>
      <c r="DU154" s="77"/>
      <c r="DV154" s="77"/>
      <c r="DW154" s="77"/>
      <c r="DX154" s="77"/>
      <c r="DY154" s="77"/>
      <c r="DZ154" s="77"/>
      <c r="EA154" s="77"/>
      <c r="EB154" s="77"/>
      <c r="EC154" s="77"/>
      <c r="ED154" s="77"/>
      <c r="EE154" s="77"/>
      <c r="EF154" s="77"/>
      <c r="EG154" s="77"/>
      <c r="EH154" s="77"/>
      <c r="EI154" s="77"/>
      <c r="EJ154" s="77"/>
      <c r="EK154" s="77"/>
      <c r="EL154" s="77"/>
      <c r="EM154" s="77"/>
      <c r="EN154" s="77"/>
      <c r="EO154" s="77"/>
      <c r="EP154" s="77"/>
      <c r="EQ154" s="77"/>
      <c r="ER154" s="77"/>
      <c r="ES154" s="77"/>
      <c r="ET154" s="77"/>
      <c r="EU154" s="77"/>
      <c r="EV154" s="77"/>
      <c r="EW154" s="77"/>
      <c r="EX154" s="77"/>
      <c r="EY154" s="77"/>
      <c r="EZ154" s="77"/>
      <c r="FA154" s="77"/>
      <c r="FB154" s="77"/>
      <c r="FC154" s="77"/>
      <c r="FD154" s="77"/>
      <c r="FE154" s="77"/>
      <c r="FF154" s="77"/>
      <c r="FG154" s="77"/>
      <c r="FH154" s="77"/>
      <c r="FI154" s="77"/>
      <c r="FJ154" s="77"/>
      <c r="FK154" s="77"/>
      <c r="FL154" s="77"/>
      <c r="FM154" s="77"/>
      <c r="FN154" s="77"/>
      <c r="FO154" s="77"/>
      <c r="FP154" s="77"/>
      <c r="FQ154" s="77"/>
      <c r="FR154" s="77"/>
      <c r="FS154" s="77"/>
      <c r="FT154" s="77"/>
      <c r="FU154" s="77"/>
      <c r="FV154" s="77"/>
      <c r="FW154" s="77"/>
      <c r="FX154" s="77"/>
      <c r="FY154" s="77"/>
      <c r="FZ154" s="77"/>
      <c r="GA154" s="77"/>
      <c r="GB154" s="77"/>
      <c r="GC154" s="77"/>
      <c r="GD154" s="77"/>
      <c r="GE154" s="77"/>
      <c r="GF154" s="77"/>
      <c r="GG154" s="77"/>
      <c r="GH154" s="77"/>
      <c r="GI154" s="77"/>
      <c r="GJ154" s="77"/>
      <c r="GK154" s="77"/>
      <c r="GL154" s="77"/>
      <c r="GM154" s="77"/>
      <c r="GN154" s="77"/>
      <c r="GO154" s="77"/>
      <c r="GP154" s="77"/>
      <c r="GQ154" s="77"/>
      <c r="GR154" s="77"/>
      <c r="GS154" s="77"/>
      <c r="GT154" s="77"/>
      <c r="GU154" s="77"/>
      <c r="GV154" s="77"/>
      <c r="GW154" s="77"/>
      <c r="GX154" s="77"/>
      <c r="GY154" s="77"/>
      <c r="GZ154" s="77"/>
      <c r="HA154" s="77"/>
      <c r="HB154" s="77"/>
      <c r="HC154" s="77"/>
      <c r="HD154" s="77"/>
      <c r="HE154" s="77"/>
      <c r="HF154" s="77"/>
      <c r="HG154" s="77"/>
      <c r="HH154" s="77"/>
      <c r="HI154" s="77"/>
      <c r="HJ154" s="77"/>
      <c r="HK154" s="77"/>
      <c r="HL154" s="77"/>
      <c r="HM154" s="77"/>
      <c r="HN154" s="77"/>
      <c r="HO154" s="77"/>
      <c r="HP154" s="77"/>
      <c r="HQ154" s="77"/>
      <c r="HR154" s="77"/>
      <c r="HS154" s="77"/>
      <c r="HT154" s="77"/>
      <c r="HU154" s="77"/>
      <c r="HV154" s="77"/>
      <c r="HW154" s="77"/>
      <c r="HX154" s="77"/>
      <c r="HY154" s="77"/>
      <c r="HZ154" s="77"/>
      <c r="IA154" s="77"/>
      <c r="IB154" s="77"/>
      <c r="IC154" s="77"/>
      <c r="ID154" s="77"/>
      <c r="IE154" s="77"/>
      <c r="IF154" s="77"/>
      <c r="IG154" s="77"/>
      <c r="IH154" s="77"/>
      <c r="II154" s="77"/>
      <c r="IJ154" s="77"/>
      <c r="IK154" s="77"/>
      <c r="IL154" s="77"/>
      <c r="IM154" s="77"/>
      <c r="IN154" s="77"/>
      <c r="IO154" s="77"/>
      <c r="IP154" s="77"/>
      <c r="IQ154" s="77"/>
      <c r="IR154" s="77"/>
      <c r="IS154" s="77"/>
      <c r="IT154" s="77"/>
      <c r="IU154" s="77"/>
      <c r="IV154" s="77"/>
      <c r="IW154" s="77"/>
      <c r="IX154" s="77"/>
      <c r="IY154" s="77"/>
      <c r="IZ154" s="77"/>
      <c r="JA154" s="77"/>
      <c r="JB154" s="77"/>
      <c r="JC154" s="77"/>
      <c r="JD154" s="77"/>
      <c r="JE154" s="77"/>
      <c r="JF154" s="77"/>
      <c r="JG154" s="77"/>
      <c r="JH154" s="77"/>
      <c r="JI154" s="77"/>
      <c r="JJ154" s="77"/>
      <c r="JK154" s="77"/>
      <c r="JL154" s="77"/>
      <c r="JM154" s="77"/>
      <c r="JN154" s="77"/>
      <c r="JO154" s="77"/>
      <c r="JP154" s="77"/>
      <c r="JQ154" s="77"/>
      <c r="JR154" s="77"/>
      <c r="JS154" s="77"/>
      <c r="JT154" s="77"/>
      <c r="JU154" s="77"/>
      <c r="JV154" s="77"/>
      <c r="JW154" s="77"/>
      <c r="JX154" s="77"/>
      <c r="JY154" s="77"/>
      <c r="JZ154" s="77"/>
      <c r="KA154" s="77"/>
      <c r="KB154" s="77"/>
      <c r="KC154" s="77"/>
      <c r="KD154" s="77"/>
      <c r="KE154" s="77"/>
      <c r="KF154" s="77"/>
      <c r="KG154" s="77"/>
      <c r="KH154" s="77"/>
      <c r="KI154" s="77"/>
      <c r="KJ154" s="77"/>
      <c r="KK154" s="77"/>
      <c r="KL154" s="77"/>
      <c r="KM154" s="77"/>
      <c r="KN154" s="77"/>
      <c r="KO154" s="77"/>
      <c r="KP154" s="77"/>
      <c r="KQ154" s="77"/>
      <c r="KR154" s="77"/>
      <c r="KS154" s="77"/>
      <c r="KT154" s="77"/>
      <c r="KU154" s="77"/>
      <c r="KV154" s="77"/>
      <c r="KW154" s="77"/>
      <c r="KX154" s="77"/>
      <c r="KY154" s="77"/>
      <c r="KZ154" s="77"/>
      <c r="LA154" s="77"/>
      <c r="LB154" s="77"/>
      <c r="LC154" s="77"/>
      <c r="LD154" s="77"/>
      <c r="LE154" s="77"/>
      <c r="LF154" s="77"/>
      <c r="LG154" s="77"/>
      <c r="LH154" s="77"/>
      <c r="LI154" s="77"/>
      <c r="LJ154" s="77"/>
      <c r="LK154" s="77"/>
      <c r="LL154" s="77"/>
      <c r="LM154" s="77"/>
      <c r="LN154" s="77"/>
      <c r="LO154" s="77"/>
      <c r="LP154" s="77"/>
      <c r="LQ154" s="77"/>
      <c r="LR154" s="77"/>
      <c r="LS154" s="77"/>
      <c r="LT154" s="77"/>
      <c r="LU154" s="77"/>
      <c r="LV154" s="77"/>
      <c r="LW154" s="77"/>
      <c r="LX154" s="77"/>
      <c r="LY154" s="77"/>
      <c r="LZ154" s="77"/>
      <c r="MA154" s="77"/>
      <c r="MB154" s="77"/>
      <c r="MC154" s="77"/>
      <c r="MD154" s="77"/>
      <c r="ME154" s="77"/>
      <c r="MF154" s="77"/>
      <c r="MG154" s="77"/>
      <c r="MH154" s="77"/>
      <c r="MI154" s="77"/>
      <c r="MJ154" s="77"/>
      <c r="MK154" s="77"/>
      <c r="ML154" s="77"/>
      <c r="MM154" s="77"/>
      <c r="MN154" s="77"/>
      <c r="MO154" s="77"/>
      <c r="MP154" s="77"/>
      <c r="MQ154" s="77"/>
      <c r="MR154" s="77"/>
      <c r="MS154" s="77"/>
      <c r="MT154" s="77"/>
      <c r="MU154" s="77"/>
      <c r="MV154" s="77"/>
      <c r="MW154" s="77"/>
      <c r="MX154" s="77"/>
      <c r="MY154" s="77"/>
      <c r="MZ154" s="77"/>
      <c r="NA154" s="77"/>
      <c r="NB154" s="77"/>
      <c r="NC154" s="77"/>
      <c r="ND154" s="77"/>
      <c r="NE154" s="77"/>
      <c r="NF154" s="77"/>
      <c r="NG154" s="77"/>
      <c r="NH154" s="77"/>
      <c r="NI154" s="77"/>
      <c r="NJ154" s="77"/>
      <c r="NK154" s="77"/>
      <c r="NL154" s="77"/>
      <c r="NM154" s="77"/>
      <c r="NN154" s="77"/>
      <c r="NO154" s="77"/>
      <c r="NP154" s="77"/>
      <c r="NQ154" s="77"/>
      <c r="NR154" s="77"/>
    </row>
    <row r="155" spans="1:382">
      <c r="A155" s="32">
        <f>IF(ラインリスト!A147="","",ラインリスト!A147)</f>
        <v>145</v>
      </c>
      <c r="B155" s="32" t="str">
        <f>IF(ラインリスト!B147="","",ラインリスト!B147)</f>
        <v>テスト145</v>
      </c>
      <c r="C155" s="32">
        <f>IF(ラインリスト!C147="","",ラインリスト!C147)</f>
        <v>84</v>
      </c>
      <c r="D155" s="32" t="str">
        <f>IF(ラインリスト!E147="","",ラインリスト!E147)</f>
        <v>男</v>
      </c>
      <c r="E155" s="32" t="str">
        <f>IF(ラインリスト!F147="","",ラインリスト!F147)</f>
        <v/>
      </c>
      <c r="F155" s="29" t="str">
        <f>IF(ラインリスト!G147="","",ラインリスト!G147)</f>
        <v>患者</v>
      </c>
      <c r="G155" s="32" t="str">
        <f>IF(ラインリスト!H147="","",ラインリスト!H147)</f>
        <v>X病院</v>
      </c>
      <c r="H155" s="33" t="str">
        <f>IF(ラインリスト!I147="","",ラインリスト!I147)</f>
        <v/>
      </c>
      <c r="I155" s="33">
        <f>IF(ラインリスト!J147="","",ラインリスト!J147)</f>
        <v>44196</v>
      </c>
      <c r="J155" s="33">
        <f>IF(ラインリスト!K147="","",ラインリスト!K147)</f>
        <v>44197</v>
      </c>
      <c r="K155" s="31">
        <f>IF(ラインリスト!L147="",J155,ラインリスト!L147)</f>
        <v>44197</v>
      </c>
      <c r="L155" s="76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  <c r="FI155" s="77"/>
      <c r="FJ155" s="77"/>
      <c r="FK155" s="77"/>
      <c r="FL155" s="77"/>
      <c r="FM155" s="77"/>
      <c r="FN155" s="77"/>
      <c r="FO155" s="77"/>
      <c r="FP155" s="77"/>
      <c r="FQ155" s="77"/>
      <c r="FR155" s="77"/>
      <c r="FS155" s="77"/>
      <c r="FT155" s="77"/>
      <c r="FU155" s="77"/>
      <c r="FV155" s="77"/>
      <c r="FW155" s="77"/>
      <c r="FX155" s="77"/>
      <c r="FY155" s="77"/>
      <c r="FZ155" s="77"/>
      <c r="GA155" s="77"/>
      <c r="GB155" s="77"/>
      <c r="GC155" s="77"/>
      <c r="GD155" s="77"/>
      <c r="GE155" s="77"/>
      <c r="GF155" s="77"/>
      <c r="GG155" s="77"/>
      <c r="GH155" s="77"/>
      <c r="GI155" s="77"/>
      <c r="GJ155" s="77"/>
      <c r="GK155" s="77"/>
      <c r="GL155" s="77"/>
      <c r="GM155" s="77"/>
      <c r="GN155" s="77"/>
      <c r="GO155" s="77"/>
      <c r="GP155" s="77"/>
      <c r="GQ155" s="77"/>
      <c r="GR155" s="77"/>
      <c r="GS155" s="77"/>
      <c r="GT155" s="77"/>
      <c r="GU155" s="77"/>
      <c r="GV155" s="77"/>
      <c r="GW155" s="77"/>
      <c r="GX155" s="77"/>
      <c r="GY155" s="77"/>
      <c r="GZ155" s="77"/>
      <c r="HA155" s="77"/>
      <c r="HB155" s="77"/>
      <c r="HC155" s="77"/>
      <c r="HD155" s="77"/>
      <c r="HE155" s="77"/>
      <c r="HF155" s="77"/>
      <c r="HG155" s="77"/>
      <c r="HH155" s="77"/>
      <c r="HI155" s="77"/>
      <c r="HJ155" s="77"/>
      <c r="HK155" s="77"/>
      <c r="HL155" s="77"/>
      <c r="HM155" s="77"/>
      <c r="HN155" s="77"/>
      <c r="HO155" s="77"/>
      <c r="HP155" s="77"/>
      <c r="HQ155" s="77"/>
      <c r="HR155" s="77"/>
      <c r="HS155" s="77"/>
      <c r="HT155" s="77"/>
      <c r="HU155" s="77"/>
      <c r="HV155" s="77"/>
      <c r="HW155" s="77"/>
      <c r="HX155" s="77"/>
      <c r="HY155" s="77"/>
      <c r="HZ155" s="77"/>
      <c r="IA155" s="77"/>
      <c r="IB155" s="77"/>
      <c r="IC155" s="77"/>
      <c r="ID155" s="77"/>
      <c r="IE155" s="77"/>
      <c r="IF155" s="77"/>
      <c r="IG155" s="77"/>
      <c r="IH155" s="77"/>
      <c r="II155" s="77"/>
      <c r="IJ155" s="77"/>
      <c r="IK155" s="77"/>
      <c r="IL155" s="77"/>
      <c r="IM155" s="77"/>
      <c r="IN155" s="77"/>
      <c r="IO155" s="77"/>
      <c r="IP155" s="77"/>
      <c r="IQ155" s="77"/>
      <c r="IR155" s="77"/>
      <c r="IS155" s="77"/>
      <c r="IT155" s="77"/>
      <c r="IU155" s="77"/>
      <c r="IV155" s="77"/>
      <c r="IW155" s="77"/>
      <c r="IX155" s="77"/>
      <c r="IY155" s="77"/>
      <c r="IZ155" s="77"/>
      <c r="JA155" s="77"/>
      <c r="JB155" s="77"/>
      <c r="JC155" s="77"/>
      <c r="JD155" s="77"/>
      <c r="JE155" s="77"/>
      <c r="JF155" s="77"/>
      <c r="JG155" s="77"/>
      <c r="JH155" s="77"/>
      <c r="JI155" s="77"/>
      <c r="JJ155" s="77"/>
      <c r="JK155" s="77"/>
      <c r="JL155" s="77"/>
      <c r="JM155" s="77"/>
      <c r="JN155" s="77"/>
      <c r="JO155" s="77"/>
      <c r="JP155" s="77"/>
      <c r="JQ155" s="77"/>
      <c r="JR155" s="77"/>
      <c r="JS155" s="77"/>
      <c r="JT155" s="77"/>
      <c r="JU155" s="77"/>
      <c r="JV155" s="77"/>
      <c r="JW155" s="77"/>
      <c r="JX155" s="77"/>
      <c r="JY155" s="77"/>
      <c r="JZ155" s="77"/>
      <c r="KA155" s="77"/>
      <c r="KB155" s="77"/>
      <c r="KC155" s="77"/>
      <c r="KD155" s="77"/>
      <c r="KE155" s="77"/>
      <c r="KF155" s="77"/>
      <c r="KG155" s="77"/>
      <c r="KH155" s="77"/>
      <c r="KI155" s="77"/>
      <c r="KJ155" s="77"/>
      <c r="KK155" s="77"/>
      <c r="KL155" s="77"/>
      <c r="KM155" s="77"/>
      <c r="KN155" s="77"/>
      <c r="KO155" s="77"/>
      <c r="KP155" s="77"/>
      <c r="KQ155" s="77"/>
      <c r="KR155" s="77"/>
      <c r="KS155" s="77"/>
      <c r="KT155" s="77"/>
      <c r="KU155" s="77"/>
      <c r="KV155" s="77"/>
      <c r="KW155" s="77"/>
      <c r="KX155" s="77"/>
      <c r="KY155" s="77"/>
      <c r="KZ155" s="77"/>
      <c r="LA155" s="77"/>
      <c r="LB155" s="77"/>
      <c r="LC155" s="77"/>
      <c r="LD155" s="77"/>
      <c r="LE155" s="77"/>
      <c r="LF155" s="77"/>
      <c r="LG155" s="77"/>
      <c r="LH155" s="77"/>
      <c r="LI155" s="77"/>
      <c r="LJ155" s="77"/>
      <c r="LK155" s="77"/>
      <c r="LL155" s="77"/>
      <c r="LM155" s="77"/>
      <c r="LN155" s="77"/>
      <c r="LO155" s="77"/>
      <c r="LP155" s="77"/>
      <c r="LQ155" s="77"/>
      <c r="LR155" s="77"/>
      <c r="LS155" s="77"/>
      <c r="LT155" s="77"/>
      <c r="LU155" s="77"/>
      <c r="LV155" s="77"/>
      <c r="LW155" s="77"/>
      <c r="LX155" s="77"/>
      <c r="LY155" s="77"/>
      <c r="LZ155" s="77"/>
      <c r="MA155" s="77"/>
      <c r="MB155" s="77"/>
      <c r="MC155" s="77"/>
      <c r="MD155" s="77"/>
      <c r="ME155" s="77"/>
      <c r="MF155" s="77"/>
      <c r="MG155" s="77"/>
      <c r="MH155" s="77"/>
      <c r="MI155" s="77"/>
      <c r="MJ155" s="77"/>
      <c r="MK155" s="77"/>
      <c r="ML155" s="77"/>
      <c r="MM155" s="77"/>
      <c r="MN155" s="77"/>
      <c r="MO155" s="77"/>
      <c r="MP155" s="77"/>
      <c r="MQ155" s="77"/>
      <c r="MR155" s="77"/>
      <c r="MS155" s="77"/>
      <c r="MT155" s="77"/>
      <c r="MU155" s="77"/>
      <c r="MV155" s="77"/>
      <c r="MW155" s="77"/>
      <c r="MX155" s="77"/>
      <c r="MY155" s="77"/>
      <c r="MZ155" s="77"/>
      <c r="NA155" s="77"/>
      <c r="NB155" s="77"/>
      <c r="NC155" s="77"/>
      <c r="ND155" s="77"/>
      <c r="NE155" s="77"/>
      <c r="NF155" s="77"/>
      <c r="NG155" s="77"/>
      <c r="NH155" s="77"/>
      <c r="NI155" s="77"/>
      <c r="NJ155" s="77"/>
      <c r="NK155" s="77"/>
      <c r="NL155" s="77"/>
      <c r="NM155" s="77"/>
      <c r="NN155" s="77"/>
      <c r="NO155" s="77"/>
      <c r="NP155" s="77"/>
      <c r="NQ155" s="77"/>
      <c r="NR155" s="77"/>
    </row>
    <row r="156" spans="1:382">
      <c r="A156" s="32">
        <f>IF(ラインリスト!A148="","",ラインリスト!A148)</f>
        <v>146</v>
      </c>
      <c r="B156" s="32" t="str">
        <f>IF(ラインリスト!B148="","",ラインリスト!B148)</f>
        <v>テスト146</v>
      </c>
      <c r="C156" s="32">
        <f>IF(ラインリスト!C148="","",ラインリスト!C148)</f>
        <v>57</v>
      </c>
      <c r="D156" s="32" t="str">
        <f>IF(ラインリスト!E148="","",ラインリスト!E148)</f>
        <v>男</v>
      </c>
      <c r="E156" s="32" t="str">
        <f>IF(ラインリスト!F148="","",ラインリスト!F148)</f>
        <v>会社員</v>
      </c>
      <c r="F156" s="29" t="str">
        <f>IF(ラインリスト!G148="","",ラインリスト!G148)</f>
        <v/>
      </c>
      <c r="G156" s="32" t="str">
        <f>IF(ラインリスト!H148="","",ラインリスト!H148)</f>
        <v>A環境整備</v>
      </c>
      <c r="H156" s="33" t="str">
        <f>IF(ラインリスト!I148="","",ラインリスト!I148)</f>
        <v/>
      </c>
      <c r="I156" s="33">
        <f>IF(ラインリスト!J148="","",ラインリスト!J148)</f>
        <v>44194</v>
      </c>
      <c r="J156" s="33">
        <f>IF(ラインリスト!K148="","",ラインリスト!K148)</f>
        <v>44197</v>
      </c>
      <c r="K156" s="31">
        <f>IF(ラインリスト!L148="",J156,ラインリスト!L148)</f>
        <v>44197</v>
      </c>
      <c r="L156" s="76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H156" s="77"/>
      <c r="DI156" s="77"/>
      <c r="DJ156" s="77"/>
      <c r="DK156" s="77"/>
      <c r="DL156" s="77"/>
      <c r="DM156" s="77"/>
      <c r="DN156" s="77"/>
      <c r="DO156" s="77"/>
      <c r="DP156" s="77"/>
      <c r="DQ156" s="77"/>
      <c r="DR156" s="77"/>
      <c r="DS156" s="77"/>
      <c r="DT156" s="77"/>
      <c r="DU156" s="77"/>
      <c r="DV156" s="77"/>
      <c r="DW156" s="77"/>
      <c r="DX156" s="77"/>
      <c r="DY156" s="77"/>
      <c r="DZ156" s="77"/>
      <c r="EA156" s="77"/>
      <c r="EB156" s="77"/>
      <c r="EC156" s="77"/>
      <c r="ED156" s="77"/>
      <c r="EE156" s="77"/>
      <c r="EF156" s="77"/>
      <c r="EG156" s="77"/>
      <c r="EH156" s="77"/>
      <c r="EI156" s="77"/>
      <c r="EJ156" s="77"/>
      <c r="EK156" s="77"/>
      <c r="EL156" s="77"/>
      <c r="EM156" s="77"/>
      <c r="EN156" s="77"/>
      <c r="EO156" s="77"/>
      <c r="EP156" s="77"/>
      <c r="EQ156" s="77"/>
      <c r="ER156" s="77"/>
      <c r="ES156" s="77"/>
      <c r="ET156" s="77"/>
      <c r="EU156" s="77"/>
      <c r="EV156" s="77"/>
      <c r="EW156" s="77"/>
      <c r="EX156" s="77"/>
      <c r="EY156" s="77"/>
      <c r="EZ156" s="77"/>
      <c r="FA156" s="77"/>
      <c r="FB156" s="77"/>
      <c r="FC156" s="77"/>
      <c r="FD156" s="77"/>
      <c r="FE156" s="77"/>
      <c r="FF156" s="77"/>
      <c r="FG156" s="77"/>
      <c r="FH156" s="77"/>
      <c r="FI156" s="77"/>
      <c r="FJ156" s="77"/>
      <c r="FK156" s="77"/>
      <c r="FL156" s="77"/>
      <c r="FM156" s="77"/>
      <c r="FN156" s="77"/>
      <c r="FO156" s="77"/>
      <c r="FP156" s="77"/>
      <c r="FQ156" s="77"/>
      <c r="FR156" s="77"/>
      <c r="FS156" s="77"/>
      <c r="FT156" s="77"/>
      <c r="FU156" s="77"/>
      <c r="FV156" s="77"/>
      <c r="FW156" s="77"/>
      <c r="FX156" s="77"/>
      <c r="FY156" s="77"/>
      <c r="FZ156" s="77"/>
      <c r="GA156" s="77"/>
      <c r="GB156" s="77"/>
      <c r="GC156" s="77"/>
      <c r="GD156" s="77"/>
      <c r="GE156" s="77"/>
      <c r="GF156" s="77"/>
      <c r="GG156" s="77"/>
      <c r="GH156" s="77"/>
      <c r="GI156" s="77"/>
      <c r="GJ156" s="77"/>
      <c r="GK156" s="77"/>
      <c r="GL156" s="77"/>
      <c r="GM156" s="77"/>
      <c r="GN156" s="77"/>
      <c r="GO156" s="77"/>
      <c r="GP156" s="77"/>
      <c r="GQ156" s="77"/>
      <c r="GR156" s="77"/>
      <c r="GS156" s="77"/>
      <c r="GT156" s="77"/>
      <c r="GU156" s="77"/>
      <c r="GV156" s="77"/>
      <c r="GW156" s="77"/>
      <c r="GX156" s="77"/>
      <c r="GY156" s="77"/>
      <c r="GZ156" s="77"/>
      <c r="HA156" s="77"/>
      <c r="HB156" s="77"/>
      <c r="HC156" s="77"/>
      <c r="HD156" s="77"/>
      <c r="HE156" s="77"/>
      <c r="HF156" s="77"/>
      <c r="HG156" s="77"/>
      <c r="HH156" s="77"/>
      <c r="HI156" s="77"/>
      <c r="HJ156" s="77"/>
      <c r="HK156" s="77"/>
      <c r="HL156" s="77"/>
      <c r="HM156" s="77"/>
      <c r="HN156" s="77"/>
      <c r="HO156" s="77"/>
      <c r="HP156" s="77"/>
      <c r="HQ156" s="77"/>
      <c r="HR156" s="77"/>
      <c r="HS156" s="77"/>
      <c r="HT156" s="77"/>
      <c r="HU156" s="77"/>
      <c r="HV156" s="77"/>
      <c r="HW156" s="77"/>
      <c r="HX156" s="77"/>
      <c r="HY156" s="77"/>
      <c r="HZ156" s="77"/>
      <c r="IA156" s="77"/>
      <c r="IB156" s="77"/>
      <c r="IC156" s="77"/>
      <c r="ID156" s="77"/>
      <c r="IE156" s="77"/>
      <c r="IF156" s="77"/>
      <c r="IG156" s="77"/>
      <c r="IH156" s="77"/>
      <c r="II156" s="77"/>
      <c r="IJ156" s="77"/>
      <c r="IK156" s="77"/>
      <c r="IL156" s="77"/>
      <c r="IM156" s="77"/>
      <c r="IN156" s="77"/>
      <c r="IO156" s="77"/>
      <c r="IP156" s="77"/>
      <c r="IQ156" s="77"/>
      <c r="IR156" s="77"/>
      <c r="IS156" s="77"/>
      <c r="IT156" s="77"/>
      <c r="IU156" s="77"/>
      <c r="IV156" s="77"/>
      <c r="IW156" s="77"/>
      <c r="IX156" s="77"/>
      <c r="IY156" s="77"/>
      <c r="IZ156" s="77"/>
      <c r="JA156" s="77"/>
      <c r="JB156" s="77"/>
      <c r="JC156" s="77"/>
      <c r="JD156" s="77"/>
      <c r="JE156" s="77"/>
      <c r="JF156" s="77"/>
      <c r="JG156" s="77"/>
      <c r="JH156" s="77"/>
      <c r="JI156" s="77"/>
      <c r="JJ156" s="77"/>
      <c r="JK156" s="77"/>
      <c r="JL156" s="77"/>
      <c r="JM156" s="77"/>
      <c r="JN156" s="77"/>
      <c r="JO156" s="77"/>
      <c r="JP156" s="77"/>
      <c r="JQ156" s="77"/>
      <c r="JR156" s="77"/>
      <c r="JS156" s="77"/>
      <c r="JT156" s="77"/>
      <c r="JU156" s="77"/>
      <c r="JV156" s="77"/>
      <c r="JW156" s="77"/>
      <c r="JX156" s="77"/>
      <c r="JY156" s="77"/>
      <c r="JZ156" s="77"/>
      <c r="KA156" s="77"/>
      <c r="KB156" s="77"/>
      <c r="KC156" s="77"/>
      <c r="KD156" s="77"/>
      <c r="KE156" s="77"/>
      <c r="KF156" s="77"/>
      <c r="KG156" s="77"/>
      <c r="KH156" s="77"/>
      <c r="KI156" s="77"/>
      <c r="KJ156" s="77"/>
      <c r="KK156" s="77"/>
      <c r="KL156" s="77"/>
      <c r="KM156" s="77"/>
      <c r="KN156" s="77"/>
      <c r="KO156" s="77"/>
      <c r="KP156" s="77"/>
      <c r="KQ156" s="77"/>
      <c r="KR156" s="77"/>
      <c r="KS156" s="77"/>
      <c r="KT156" s="77"/>
      <c r="KU156" s="77"/>
      <c r="KV156" s="77"/>
      <c r="KW156" s="77"/>
      <c r="KX156" s="77"/>
      <c r="KY156" s="77"/>
      <c r="KZ156" s="77"/>
      <c r="LA156" s="77"/>
      <c r="LB156" s="77"/>
      <c r="LC156" s="77"/>
      <c r="LD156" s="77"/>
      <c r="LE156" s="77"/>
      <c r="LF156" s="77"/>
      <c r="LG156" s="77"/>
      <c r="LH156" s="77"/>
      <c r="LI156" s="77"/>
      <c r="LJ156" s="77"/>
      <c r="LK156" s="77"/>
      <c r="LL156" s="77"/>
      <c r="LM156" s="77"/>
      <c r="LN156" s="77"/>
      <c r="LO156" s="77"/>
      <c r="LP156" s="77"/>
      <c r="LQ156" s="77"/>
      <c r="LR156" s="77"/>
      <c r="LS156" s="77"/>
      <c r="LT156" s="77"/>
      <c r="LU156" s="77"/>
      <c r="LV156" s="77"/>
      <c r="LW156" s="77"/>
      <c r="LX156" s="77"/>
      <c r="LY156" s="77"/>
      <c r="LZ156" s="77"/>
      <c r="MA156" s="77"/>
      <c r="MB156" s="77"/>
      <c r="MC156" s="77"/>
      <c r="MD156" s="77"/>
      <c r="ME156" s="77"/>
      <c r="MF156" s="77"/>
      <c r="MG156" s="77"/>
      <c r="MH156" s="77"/>
      <c r="MI156" s="77"/>
      <c r="MJ156" s="77"/>
      <c r="MK156" s="77"/>
      <c r="ML156" s="77"/>
      <c r="MM156" s="77"/>
      <c r="MN156" s="77"/>
      <c r="MO156" s="77"/>
      <c r="MP156" s="77"/>
      <c r="MQ156" s="77"/>
      <c r="MR156" s="77"/>
      <c r="MS156" s="77"/>
      <c r="MT156" s="77"/>
      <c r="MU156" s="77"/>
      <c r="MV156" s="77"/>
      <c r="MW156" s="77"/>
      <c r="MX156" s="77"/>
      <c r="MY156" s="77"/>
      <c r="MZ156" s="77"/>
      <c r="NA156" s="77"/>
      <c r="NB156" s="77"/>
      <c r="NC156" s="77"/>
      <c r="ND156" s="77"/>
      <c r="NE156" s="77"/>
      <c r="NF156" s="77"/>
      <c r="NG156" s="77"/>
      <c r="NH156" s="77"/>
      <c r="NI156" s="77"/>
      <c r="NJ156" s="77"/>
      <c r="NK156" s="77"/>
      <c r="NL156" s="77"/>
      <c r="NM156" s="77"/>
      <c r="NN156" s="77"/>
      <c r="NO156" s="77"/>
      <c r="NP156" s="77"/>
      <c r="NQ156" s="77"/>
      <c r="NR156" s="77"/>
    </row>
    <row r="157" spans="1:382">
      <c r="A157" s="32">
        <f>IF(ラインリスト!A149="","",ラインリスト!A149)</f>
        <v>147</v>
      </c>
      <c r="B157" s="32" t="str">
        <f>IF(ラインリスト!B149="","",ラインリスト!B149)</f>
        <v>テスト147</v>
      </c>
      <c r="C157" s="32">
        <f>IF(ラインリスト!C149="","",ラインリスト!C149)</f>
        <v>18</v>
      </c>
      <c r="D157" s="32" t="str">
        <f>IF(ラインリスト!E149="","",ラインリスト!E149)</f>
        <v>男</v>
      </c>
      <c r="E157" s="32" t="str">
        <f>IF(ラインリスト!F149="","",ラインリスト!F149)</f>
        <v>大学生</v>
      </c>
      <c r="F157" s="29" t="str">
        <f>IF(ラインリスト!G149="","",ラインリスト!G149)</f>
        <v>生徒</v>
      </c>
      <c r="G157" s="32" t="str">
        <f>IF(ラインリスト!H149="","",ラインリスト!H149)</f>
        <v>P大学</v>
      </c>
      <c r="H157" s="33" t="str">
        <f>IF(ラインリスト!I149="","",ラインリスト!I149)</f>
        <v/>
      </c>
      <c r="I157" s="33">
        <f>IF(ラインリスト!J149="","",ラインリスト!J149)</f>
        <v>44195</v>
      </c>
      <c r="J157" s="33">
        <f>IF(ラインリスト!K149="","",ラインリスト!K149)</f>
        <v>44197</v>
      </c>
      <c r="K157" s="31">
        <f>IF(ラインリスト!L149="",J157,ラインリスト!L149)</f>
        <v>44197</v>
      </c>
      <c r="L157" s="76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  <c r="DC157" s="77"/>
      <c r="DD157" s="77"/>
      <c r="DE157" s="77"/>
      <c r="DF157" s="77"/>
      <c r="DG157" s="77"/>
      <c r="DH157" s="77"/>
      <c r="DI157" s="77"/>
      <c r="DJ157" s="77"/>
      <c r="DK157" s="77"/>
      <c r="DL157" s="77"/>
      <c r="DM157" s="77"/>
      <c r="DN157" s="77"/>
      <c r="DO157" s="77"/>
      <c r="DP157" s="77"/>
      <c r="DQ157" s="77"/>
      <c r="DR157" s="77"/>
      <c r="DS157" s="77"/>
      <c r="DT157" s="77"/>
      <c r="DU157" s="77"/>
      <c r="DV157" s="77"/>
      <c r="DW157" s="77"/>
      <c r="DX157" s="77"/>
      <c r="DY157" s="77"/>
      <c r="DZ157" s="77"/>
      <c r="EA157" s="77"/>
      <c r="EB157" s="77"/>
      <c r="EC157" s="77"/>
      <c r="ED157" s="77"/>
      <c r="EE157" s="77"/>
      <c r="EF157" s="77"/>
      <c r="EG157" s="77"/>
      <c r="EH157" s="77"/>
      <c r="EI157" s="77"/>
      <c r="EJ157" s="77"/>
      <c r="EK157" s="77"/>
      <c r="EL157" s="77"/>
      <c r="EM157" s="77"/>
      <c r="EN157" s="77"/>
      <c r="EO157" s="77"/>
      <c r="EP157" s="77"/>
      <c r="EQ157" s="77"/>
      <c r="ER157" s="77"/>
      <c r="ES157" s="77"/>
      <c r="ET157" s="77"/>
      <c r="EU157" s="77"/>
      <c r="EV157" s="77"/>
      <c r="EW157" s="77"/>
      <c r="EX157" s="77"/>
      <c r="EY157" s="77"/>
      <c r="EZ157" s="77"/>
      <c r="FA157" s="77"/>
      <c r="FB157" s="77"/>
      <c r="FC157" s="77"/>
      <c r="FD157" s="77"/>
      <c r="FE157" s="77"/>
      <c r="FF157" s="77"/>
      <c r="FG157" s="77"/>
      <c r="FH157" s="77"/>
      <c r="FI157" s="77"/>
      <c r="FJ157" s="77"/>
      <c r="FK157" s="77"/>
      <c r="FL157" s="77"/>
      <c r="FM157" s="77"/>
      <c r="FN157" s="77"/>
      <c r="FO157" s="77"/>
      <c r="FP157" s="77"/>
      <c r="FQ157" s="77"/>
      <c r="FR157" s="77"/>
      <c r="FS157" s="77"/>
      <c r="FT157" s="77"/>
      <c r="FU157" s="77"/>
      <c r="FV157" s="77"/>
      <c r="FW157" s="77"/>
      <c r="FX157" s="77"/>
      <c r="FY157" s="77"/>
      <c r="FZ157" s="77"/>
      <c r="GA157" s="77"/>
      <c r="GB157" s="77"/>
      <c r="GC157" s="77"/>
      <c r="GD157" s="77"/>
      <c r="GE157" s="77"/>
      <c r="GF157" s="77"/>
      <c r="GG157" s="77"/>
      <c r="GH157" s="77"/>
      <c r="GI157" s="77"/>
      <c r="GJ157" s="77"/>
      <c r="GK157" s="77"/>
      <c r="GL157" s="77"/>
      <c r="GM157" s="77"/>
      <c r="GN157" s="77"/>
      <c r="GO157" s="77"/>
      <c r="GP157" s="77"/>
      <c r="GQ157" s="77"/>
      <c r="GR157" s="77"/>
      <c r="GS157" s="77"/>
      <c r="GT157" s="77"/>
      <c r="GU157" s="77"/>
      <c r="GV157" s="77"/>
      <c r="GW157" s="77"/>
      <c r="GX157" s="77"/>
      <c r="GY157" s="77"/>
      <c r="GZ157" s="77"/>
      <c r="HA157" s="77"/>
      <c r="HB157" s="77"/>
      <c r="HC157" s="77"/>
      <c r="HD157" s="77"/>
      <c r="HE157" s="77"/>
      <c r="HF157" s="77"/>
      <c r="HG157" s="77"/>
      <c r="HH157" s="77"/>
      <c r="HI157" s="77"/>
      <c r="HJ157" s="77"/>
      <c r="HK157" s="77"/>
      <c r="HL157" s="77"/>
      <c r="HM157" s="77"/>
      <c r="HN157" s="77"/>
      <c r="HO157" s="77"/>
      <c r="HP157" s="77"/>
      <c r="HQ157" s="77"/>
      <c r="HR157" s="77"/>
      <c r="HS157" s="77"/>
      <c r="HT157" s="77"/>
      <c r="HU157" s="77"/>
      <c r="HV157" s="77"/>
      <c r="HW157" s="77"/>
      <c r="HX157" s="77"/>
      <c r="HY157" s="77"/>
      <c r="HZ157" s="77"/>
      <c r="IA157" s="77"/>
      <c r="IB157" s="77"/>
      <c r="IC157" s="77"/>
      <c r="ID157" s="77"/>
      <c r="IE157" s="77"/>
      <c r="IF157" s="77"/>
      <c r="IG157" s="77"/>
      <c r="IH157" s="77"/>
      <c r="II157" s="77"/>
      <c r="IJ157" s="77"/>
      <c r="IK157" s="77"/>
      <c r="IL157" s="77"/>
      <c r="IM157" s="77"/>
      <c r="IN157" s="77"/>
      <c r="IO157" s="77"/>
      <c r="IP157" s="77"/>
      <c r="IQ157" s="77"/>
      <c r="IR157" s="77"/>
      <c r="IS157" s="77"/>
      <c r="IT157" s="77"/>
      <c r="IU157" s="77"/>
      <c r="IV157" s="77"/>
      <c r="IW157" s="77"/>
      <c r="IX157" s="77"/>
      <c r="IY157" s="77"/>
      <c r="IZ157" s="77"/>
      <c r="JA157" s="77"/>
      <c r="JB157" s="77"/>
      <c r="JC157" s="77"/>
      <c r="JD157" s="77"/>
      <c r="JE157" s="77"/>
      <c r="JF157" s="77"/>
      <c r="JG157" s="77"/>
      <c r="JH157" s="77"/>
      <c r="JI157" s="77"/>
      <c r="JJ157" s="77"/>
      <c r="JK157" s="77"/>
      <c r="JL157" s="77"/>
      <c r="JM157" s="77"/>
      <c r="JN157" s="77"/>
      <c r="JO157" s="77"/>
      <c r="JP157" s="77"/>
      <c r="JQ157" s="77"/>
      <c r="JR157" s="77"/>
      <c r="JS157" s="77"/>
      <c r="JT157" s="77"/>
      <c r="JU157" s="77"/>
      <c r="JV157" s="77"/>
      <c r="JW157" s="77"/>
      <c r="JX157" s="77"/>
      <c r="JY157" s="77"/>
      <c r="JZ157" s="77"/>
      <c r="KA157" s="77"/>
      <c r="KB157" s="77"/>
      <c r="KC157" s="77"/>
      <c r="KD157" s="77"/>
      <c r="KE157" s="77"/>
      <c r="KF157" s="77"/>
      <c r="KG157" s="77"/>
      <c r="KH157" s="77"/>
      <c r="KI157" s="77"/>
      <c r="KJ157" s="77"/>
      <c r="KK157" s="77"/>
      <c r="KL157" s="77"/>
      <c r="KM157" s="77"/>
      <c r="KN157" s="77"/>
      <c r="KO157" s="77"/>
      <c r="KP157" s="77"/>
      <c r="KQ157" s="77"/>
      <c r="KR157" s="77"/>
      <c r="KS157" s="77"/>
      <c r="KT157" s="77"/>
      <c r="KU157" s="77"/>
      <c r="KV157" s="77"/>
      <c r="KW157" s="77"/>
      <c r="KX157" s="77"/>
      <c r="KY157" s="77"/>
      <c r="KZ157" s="77"/>
      <c r="LA157" s="77"/>
      <c r="LB157" s="77"/>
      <c r="LC157" s="77"/>
      <c r="LD157" s="77"/>
      <c r="LE157" s="77"/>
      <c r="LF157" s="77"/>
      <c r="LG157" s="77"/>
      <c r="LH157" s="77"/>
      <c r="LI157" s="77"/>
      <c r="LJ157" s="77"/>
      <c r="LK157" s="77"/>
      <c r="LL157" s="77"/>
      <c r="LM157" s="77"/>
      <c r="LN157" s="77"/>
      <c r="LO157" s="77"/>
      <c r="LP157" s="77"/>
      <c r="LQ157" s="77"/>
      <c r="LR157" s="77"/>
      <c r="LS157" s="77"/>
      <c r="LT157" s="77"/>
      <c r="LU157" s="77"/>
      <c r="LV157" s="77"/>
      <c r="LW157" s="77"/>
      <c r="LX157" s="77"/>
      <c r="LY157" s="77"/>
      <c r="LZ157" s="77"/>
      <c r="MA157" s="77"/>
      <c r="MB157" s="77"/>
      <c r="MC157" s="77"/>
      <c r="MD157" s="77"/>
      <c r="ME157" s="77"/>
      <c r="MF157" s="77"/>
      <c r="MG157" s="77"/>
      <c r="MH157" s="77"/>
      <c r="MI157" s="77"/>
      <c r="MJ157" s="77"/>
      <c r="MK157" s="77"/>
      <c r="ML157" s="77"/>
      <c r="MM157" s="77"/>
      <c r="MN157" s="77"/>
      <c r="MO157" s="77"/>
      <c r="MP157" s="77"/>
      <c r="MQ157" s="77"/>
      <c r="MR157" s="77"/>
      <c r="MS157" s="77"/>
      <c r="MT157" s="77"/>
      <c r="MU157" s="77"/>
      <c r="MV157" s="77"/>
      <c r="MW157" s="77"/>
      <c r="MX157" s="77"/>
      <c r="MY157" s="77"/>
      <c r="MZ157" s="77"/>
      <c r="NA157" s="77"/>
      <c r="NB157" s="77"/>
      <c r="NC157" s="77"/>
      <c r="ND157" s="77"/>
      <c r="NE157" s="77"/>
      <c r="NF157" s="77"/>
      <c r="NG157" s="77"/>
      <c r="NH157" s="77"/>
      <c r="NI157" s="77"/>
      <c r="NJ157" s="77"/>
      <c r="NK157" s="77"/>
      <c r="NL157" s="77"/>
      <c r="NM157" s="77"/>
      <c r="NN157" s="77"/>
      <c r="NO157" s="77"/>
      <c r="NP157" s="77"/>
      <c r="NQ157" s="77"/>
      <c r="NR157" s="77"/>
    </row>
    <row r="158" spans="1:382">
      <c r="A158" s="32">
        <f>IF(ラインリスト!A150="","",ラインリスト!A150)</f>
        <v>148</v>
      </c>
      <c r="B158" s="32" t="str">
        <f>IF(ラインリスト!B150="","",ラインリスト!B150)</f>
        <v>テスト148</v>
      </c>
      <c r="C158" s="32">
        <f>IF(ラインリスト!C150="","",ラインリスト!C150)</f>
        <v>57</v>
      </c>
      <c r="D158" s="32" t="str">
        <f>IF(ラインリスト!E150="","",ラインリスト!E150)</f>
        <v>女</v>
      </c>
      <c r="E158" s="32" t="str">
        <f>IF(ラインリスト!F150="","",ラインリスト!F150)</f>
        <v>看護師</v>
      </c>
      <c r="F158" s="29" t="str">
        <f>IF(ラインリスト!G150="","",ラインリスト!G150)</f>
        <v>職員</v>
      </c>
      <c r="G158" s="32" t="str">
        <f>IF(ラインリスト!H150="","",ラインリスト!H150)</f>
        <v>X病院</v>
      </c>
      <c r="H158" s="33" t="str">
        <f>IF(ラインリスト!I150="","",ラインリスト!I150)</f>
        <v/>
      </c>
      <c r="I158" s="33">
        <f>IF(ラインリスト!J150="","",ラインリスト!J150)</f>
        <v>44196</v>
      </c>
      <c r="J158" s="33">
        <f>IF(ラインリスト!K150="","",ラインリスト!K150)</f>
        <v>44198</v>
      </c>
      <c r="K158" s="31">
        <f>IF(ラインリスト!L150="",J158,ラインリスト!L150)</f>
        <v>44198</v>
      </c>
      <c r="L158" s="76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H158" s="77"/>
      <c r="DI158" s="77"/>
      <c r="DJ158" s="77"/>
      <c r="DK158" s="77"/>
      <c r="DL158" s="77"/>
      <c r="DM158" s="77"/>
      <c r="DN158" s="77"/>
      <c r="DO158" s="77"/>
      <c r="DP158" s="77"/>
      <c r="DQ158" s="77"/>
      <c r="DR158" s="77"/>
      <c r="DS158" s="77"/>
      <c r="DT158" s="77"/>
      <c r="DU158" s="77"/>
      <c r="DV158" s="77"/>
      <c r="DW158" s="77"/>
      <c r="DX158" s="77"/>
      <c r="DY158" s="77"/>
      <c r="DZ158" s="77"/>
      <c r="EA158" s="77"/>
      <c r="EB158" s="77"/>
      <c r="EC158" s="77"/>
      <c r="ED158" s="77"/>
      <c r="EE158" s="77"/>
      <c r="EF158" s="77"/>
      <c r="EG158" s="77"/>
      <c r="EH158" s="77"/>
      <c r="EI158" s="77"/>
      <c r="EJ158" s="77"/>
      <c r="EK158" s="77"/>
      <c r="EL158" s="77"/>
      <c r="EM158" s="77"/>
      <c r="EN158" s="77"/>
      <c r="EO158" s="77"/>
      <c r="EP158" s="77"/>
      <c r="EQ158" s="77"/>
      <c r="ER158" s="77"/>
      <c r="ES158" s="77"/>
      <c r="ET158" s="77"/>
      <c r="EU158" s="77"/>
      <c r="EV158" s="77"/>
      <c r="EW158" s="77"/>
      <c r="EX158" s="77"/>
      <c r="EY158" s="77"/>
      <c r="EZ158" s="77"/>
      <c r="FA158" s="77"/>
      <c r="FB158" s="77"/>
      <c r="FC158" s="77"/>
      <c r="FD158" s="77"/>
      <c r="FE158" s="77"/>
      <c r="FF158" s="77"/>
      <c r="FG158" s="77"/>
      <c r="FH158" s="77"/>
      <c r="FI158" s="77"/>
      <c r="FJ158" s="77"/>
      <c r="FK158" s="77"/>
      <c r="FL158" s="77"/>
      <c r="FM158" s="77"/>
      <c r="FN158" s="77"/>
      <c r="FO158" s="77"/>
      <c r="FP158" s="77"/>
      <c r="FQ158" s="77"/>
      <c r="FR158" s="77"/>
      <c r="FS158" s="77"/>
      <c r="FT158" s="77"/>
      <c r="FU158" s="77"/>
      <c r="FV158" s="77"/>
      <c r="FW158" s="77"/>
      <c r="FX158" s="77"/>
      <c r="FY158" s="77"/>
      <c r="FZ158" s="77"/>
      <c r="GA158" s="77"/>
      <c r="GB158" s="77"/>
      <c r="GC158" s="77"/>
      <c r="GD158" s="77"/>
      <c r="GE158" s="77"/>
      <c r="GF158" s="77"/>
      <c r="GG158" s="77"/>
      <c r="GH158" s="77"/>
      <c r="GI158" s="77"/>
      <c r="GJ158" s="77"/>
      <c r="GK158" s="77"/>
      <c r="GL158" s="77"/>
      <c r="GM158" s="77"/>
      <c r="GN158" s="77"/>
      <c r="GO158" s="77"/>
      <c r="GP158" s="77"/>
      <c r="GQ158" s="77"/>
      <c r="GR158" s="77"/>
      <c r="GS158" s="77"/>
      <c r="GT158" s="77"/>
      <c r="GU158" s="77"/>
      <c r="GV158" s="77"/>
      <c r="GW158" s="77"/>
      <c r="GX158" s="77"/>
      <c r="GY158" s="77"/>
      <c r="GZ158" s="77"/>
      <c r="HA158" s="77"/>
      <c r="HB158" s="77"/>
      <c r="HC158" s="77"/>
      <c r="HD158" s="77"/>
      <c r="HE158" s="77"/>
      <c r="HF158" s="77"/>
      <c r="HG158" s="77"/>
      <c r="HH158" s="77"/>
      <c r="HI158" s="77"/>
      <c r="HJ158" s="77"/>
      <c r="HK158" s="77"/>
      <c r="HL158" s="77"/>
      <c r="HM158" s="77"/>
      <c r="HN158" s="77"/>
      <c r="HO158" s="77"/>
      <c r="HP158" s="77"/>
      <c r="HQ158" s="77"/>
      <c r="HR158" s="77"/>
      <c r="HS158" s="77"/>
      <c r="HT158" s="77"/>
      <c r="HU158" s="77"/>
      <c r="HV158" s="77"/>
      <c r="HW158" s="77"/>
      <c r="HX158" s="77"/>
      <c r="HY158" s="77"/>
      <c r="HZ158" s="77"/>
      <c r="IA158" s="77"/>
      <c r="IB158" s="77"/>
      <c r="IC158" s="77"/>
      <c r="ID158" s="77"/>
      <c r="IE158" s="77"/>
      <c r="IF158" s="77"/>
      <c r="IG158" s="77"/>
      <c r="IH158" s="77"/>
      <c r="II158" s="77"/>
      <c r="IJ158" s="77"/>
      <c r="IK158" s="77"/>
      <c r="IL158" s="77"/>
      <c r="IM158" s="77"/>
      <c r="IN158" s="77"/>
      <c r="IO158" s="77"/>
      <c r="IP158" s="77"/>
      <c r="IQ158" s="77"/>
      <c r="IR158" s="77"/>
      <c r="IS158" s="77"/>
      <c r="IT158" s="77"/>
      <c r="IU158" s="77"/>
      <c r="IV158" s="77"/>
      <c r="IW158" s="77"/>
      <c r="IX158" s="77"/>
      <c r="IY158" s="77"/>
      <c r="IZ158" s="77"/>
      <c r="JA158" s="77"/>
      <c r="JB158" s="77"/>
      <c r="JC158" s="77"/>
      <c r="JD158" s="77"/>
      <c r="JE158" s="77"/>
      <c r="JF158" s="77"/>
      <c r="JG158" s="77"/>
      <c r="JH158" s="77"/>
      <c r="JI158" s="77"/>
      <c r="JJ158" s="77"/>
      <c r="JK158" s="77"/>
      <c r="JL158" s="77"/>
      <c r="JM158" s="77"/>
      <c r="JN158" s="77"/>
      <c r="JO158" s="77"/>
      <c r="JP158" s="77"/>
      <c r="JQ158" s="77"/>
      <c r="JR158" s="77"/>
      <c r="JS158" s="77"/>
      <c r="JT158" s="77"/>
      <c r="JU158" s="77"/>
      <c r="JV158" s="77"/>
      <c r="JW158" s="77"/>
      <c r="JX158" s="77"/>
      <c r="JY158" s="77"/>
      <c r="JZ158" s="77"/>
      <c r="KA158" s="77"/>
      <c r="KB158" s="77"/>
      <c r="KC158" s="77"/>
      <c r="KD158" s="77"/>
      <c r="KE158" s="77"/>
      <c r="KF158" s="77"/>
      <c r="KG158" s="77"/>
      <c r="KH158" s="77"/>
      <c r="KI158" s="77"/>
      <c r="KJ158" s="77"/>
      <c r="KK158" s="77"/>
      <c r="KL158" s="77"/>
      <c r="KM158" s="77"/>
      <c r="KN158" s="77"/>
      <c r="KO158" s="77"/>
      <c r="KP158" s="77"/>
      <c r="KQ158" s="77"/>
      <c r="KR158" s="77"/>
      <c r="KS158" s="77"/>
      <c r="KT158" s="77"/>
      <c r="KU158" s="77"/>
      <c r="KV158" s="77"/>
      <c r="KW158" s="77"/>
      <c r="KX158" s="77"/>
      <c r="KY158" s="77"/>
      <c r="KZ158" s="77"/>
      <c r="LA158" s="77"/>
      <c r="LB158" s="77"/>
      <c r="LC158" s="77"/>
      <c r="LD158" s="77"/>
      <c r="LE158" s="77"/>
      <c r="LF158" s="77"/>
      <c r="LG158" s="77"/>
      <c r="LH158" s="77"/>
      <c r="LI158" s="77"/>
      <c r="LJ158" s="77"/>
      <c r="LK158" s="77"/>
      <c r="LL158" s="77"/>
      <c r="LM158" s="77"/>
      <c r="LN158" s="77"/>
      <c r="LO158" s="77"/>
      <c r="LP158" s="77"/>
      <c r="LQ158" s="77"/>
      <c r="LR158" s="77"/>
      <c r="LS158" s="77"/>
      <c r="LT158" s="77"/>
      <c r="LU158" s="77"/>
      <c r="LV158" s="77"/>
      <c r="LW158" s="77"/>
      <c r="LX158" s="77"/>
      <c r="LY158" s="77"/>
      <c r="LZ158" s="77"/>
      <c r="MA158" s="77"/>
      <c r="MB158" s="77"/>
      <c r="MC158" s="77"/>
      <c r="MD158" s="77"/>
      <c r="ME158" s="77"/>
      <c r="MF158" s="77"/>
      <c r="MG158" s="77"/>
      <c r="MH158" s="77"/>
      <c r="MI158" s="77"/>
      <c r="MJ158" s="77"/>
      <c r="MK158" s="77"/>
      <c r="ML158" s="77"/>
      <c r="MM158" s="77"/>
      <c r="MN158" s="77"/>
      <c r="MO158" s="77"/>
      <c r="MP158" s="77"/>
      <c r="MQ158" s="77"/>
      <c r="MR158" s="77"/>
      <c r="MS158" s="77"/>
      <c r="MT158" s="77"/>
      <c r="MU158" s="77"/>
      <c r="MV158" s="77"/>
      <c r="MW158" s="77"/>
      <c r="MX158" s="77"/>
      <c r="MY158" s="77"/>
      <c r="MZ158" s="77"/>
      <c r="NA158" s="77"/>
      <c r="NB158" s="77"/>
      <c r="NC158" s="77"/>
      <c r="ND158" s="77"/>
      <c r="NE158" s="77"/>
      <c r="NF158" s="77"/>
      <c r="NG158" s="77"/>
      <c r="NH158" s="77"/>
      <c r="NI158" s="77"/>
      <c r="NJ158" s="77"/>
      <c r="NK158" s="77"/>
      <c r="NL158" s="77"/>
      <c r="NM158" s="77"/>
      <c r="NN158" s="77"/>
      <c r="NO158" s="77"/>
      <c r="NP158" s="77"/>
      <c r="NQ158" s="77"/>
      <c r="NR158" s="77"/>
    </row>
    <row r="159" spans="1:382">
      <c r="A159" s="32">
        <f>IF(ラインリスト!A151="","",ラインリスト!A151)</f>
        <v>149</v>
      </c>
      <c r="B159" s="32" t="str">
        <f>IF(ラインリスト!B151="","",ラインリスト!B151)</f>
        <v>テスト149</v>
      </c>
      <c r="C159" s="32">
        <f>IF(ラインリスト!C151="","",ラインリスト!C151)</f>
        <v>59</v>
      </c>
      <c r="D159" s="32" t="str">
        <f>IF(ラインリスト!E151="","",ラインリスト!E151)</f>
        <v>男</v>
      </c>
      <c r="E159" s="32" t="str">
        <f>IF(ラインリスト!F151="","",ラインリスト!F151)</f>
        <v>公務員</v>
      </c>
      <c r="F159" s="29" t="str">
        <f>IF(ラインリスト!G151="","",ラインリスト!G151)</f>
        <v/>
      </c>
      <c r="G159" s="32" t="str">
        <f>IF(ラインリスト!H151="","",ラインリスト!H151)</f>
        <v>A議会</v>
      </c>
      <c r="H159" s="33" t="str">
        <f>IF(ラインリスト!I151="","",ラインリスト!I151)</f>
        <v/>
      </c>
      <c r="I159" s="33" t="str">
        <f>IF(ラインリスト!J151="","",ラインリスト!J151)</f>
        <v>無症状</v>
      </c>
      <c r="J159" s="33">
        <f>IF(ラインリスト!K151="","",ラインリスト!K151)</f>
        <v>44198</v>
      </c>
      <c r="K159" s="31">
        <f>IF(ラインリスト!L151="",J159,ラインリスト!L151)</f>
        <v>44198</v>
      </c>
      <c r="L159" s="76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  <c r="DC159" s="77"/>
      <c r="DD159" s="77"/>
      <c r="DE159" s="77"/>
      <c r="DF159" s="77"/>
      <c r="DG159" s="77"/>
      <c r="DH159" s="77"/>
      <c r="DI159" s="77"/>
      <c r="DJ159" s="77"/>
      <c r="DK159" s="77"/>
      <c r="DL159" s="77"/>
      <c r="DM159" s="77"/>
      <c r="DN159" s="77"/>
      <c r="DO159" s="77"/>
      <c r="DP159" s="77"/>
      <c r="DQ159" s="77"/>
      <c r="DR159" s="77"/>
      <c r="DS159" s="77"/>
      <c r="DT159" s="77"/>
      <c r="DU159" s="77"/>
      <c r="DV159" s="77"/>
      <c r="DW159" s="77"/>
      <c r="DX159" s="77"/>
      <c r="DY159" s="77"/>
      <c r="DZ159" s="77"/>
      <c r="EA159" s="77"/>
      <c r="EB159" s="77"/>
      <c r="EC159" s="77"/>
      <c r="ED159" s="77"/>
      <c r="EE159" s="77"/>
      <c r="EF159" s="77"/>
      <c r="EG159" s="77"/>
      <c r="EH159" s="77"/>
      <c r="EI159" s="77"/>
      <c r="EJ159" s="77"/>
      <c r="EK159" s="77"/>
      <c r="EL159" s="77"/>
      <c r="EM159" s="77"/>
      <c r="EN159" s="77"/>
      <c r="EO159" s="77"/>
      <c r="EP159" s="77"/>
      <c r="EQ159" s="77"/>
      <c r="ER159" s="77"/>
      <c r="ES159" s="77"/>
      <c r="ET159" s="77"/>
      <c r="EU159" s="77"/>
      <c r="EV159" s="77"/>
      <c r="EW159" s="77"/>
      <c r="EX159" s="77"/>
      <c r="EY159" s="77"/>
      <c r="EZ159" s="77"/>
      <c r="FA159" s="77"/>
      <c r="FB159" s="77"/>
      <c r="FC159" s="77"/>
      <c r="FD159" s="77"/>
      <c r="FE159" s="77"/>
      <c r="FF159" s="77"/>
      <c r="FG159" s="77"/>
      <c r="FH159" s="77"/>
      <c r="FI159" s="77"/>
      <c r="FJ159" s="77"/>
      <c r="FK159" s="77"/>
      <c r="FL159" s="77"/>
      <c r="FM159" s="77"/>
      <c r="FN159" s="77"/>
      <c r="FO159" s="77"/>
      <c r="FP159" s="77"/>
      <c r="FQ159" s="77"/>
      <c r="FR159" s="77"/>
      <c r="FS159" s="77"/>
      <c r="FT159" s="77"/>
      <c r="FU159" s="77"/>
      <c r="FV159" s="77"/>
      <c r="FW159" s="77"/>
      <c r="FX159" s="77"/>
      <c r="FY159" s="77"/>
      <c r="FZ159" s="77"/>
      <c r="GA159" s="77"/>
      <c r="GB159" s="77"/>
      <c r="GC159" s="77"/>
      <c r="GD159" s="77"/>
      <c r="GE159" s="77"/>
      <c r="GF159" s="77"/>
      <c r="GG159" s="77"/>
      <c r="GH159" s="77"/>
      <c r="GI159" s="77"/>
      <c r="GJ159" s="77"/>
      <c r="GK159" s="77"/>
      <c r="GL159" s="77"/>
      <c r="GM159" s="77"/>
      <c r="GN159" s="77"/>
      <c r="GO159" s="77"/>
      <c r="GP159" s="77"/>
      <c r="GQ159" s="77"/>
      <c r="GR159" s="77"/>
      <c r="GS159" s="77"/>
      <c r="GT159" s="77"/>
      <c r="GU159" s="77"/>
      <c r="GV159" s="77"/>
      <c r="GW159" s="77"/>
      <c r="GX159" s="77"/>
      <c r="GY159" s="77"/>
      <c r="GZ159" s="77"/>
      <c r="HA159" s="77"/>
      <c r="HB159" s="77"/>
      <c r="HC159" s="77"/>
      <c r="HD159" s="77"/>
      <c r="HE159" s="77"/>
      <c r="HF159" s="77"/>
      <c r="HG159" s="77"/>
      <c r="HH159" s="77"/>
      <c r="HI159" s="77"/>
      <c r="HJ159" s="77"/>
      <c r="HK159" s="77"/>
      <c r="HL159" s="77"/>
      <c r="HM159" s="77"/>
      <c r="HN159" s="77"/>
      <c r="HO159" s="77"/>
      <c r="HP159" s="77"/>
      <c r="HQ159" s="77"/>
      <c r="HR159" s="77"/>
      <c r="HS159" s="77"/>
      <c r="HT159" s="77"/>
      <c r="HU159" s="77"/>
      <c r="HV159" s="77"/>
      <c r="HW159" s="77"/>
      <c r="HX159" s="77"/>
      <c r="HY159" s="77"/>
      <c r="HZ159" s="77"/>
      <c r="IA159" s="77"/>
      <c r="IB159" s="77"/>
      <c r="IC159" s="77"/>
      <c r="ID159" s="77"/>
      <c r="IE159" s="77"/>
      <c r="IF159" s="77"/>
      <c r="IG159" s="77"/>
      <c r="IH159" s="77"/>
      <c r="II159" s="77"/>
      <c r="IJ159" s="77"/>
      <c r="IK159" s="77"/>
      <c r="IL159" s="77"/>
      <c r="IM159" s="77"/>
      <c r="IN159" s="77"/>
      <c r="IO159" s="77"/>
      <c r="IP159" s="77"/>
      <c r="IQ159" s="77"/>
      <c r="IR159" s="77"/>
      <c r="IS159" s="77"/>
      <c r="IT159" s="77"/>
      <c r="IU159" s="77"/>
      <c r="IV159" s="77"/>
      <c r="IW159" s="77"/>
      <c r="IX159" s="77"/>
      <c r="IY159" s="77"/>
      <c r="IZ159" s="77"/>
      <c r="JA159" s="77"/>
      <c r="JB159" s="77"/>
      <c r="JC159" s="77"/>
      <c r="JD159" s="77"/>
      <c r="JE159" s="77"/>
      <c r="JF159" s="77"/>
      <c r="JG159" s="77"/>
      <c r="JH159" s="77"/>
      <c r="JI159" s="77"/>
      <c r="JJ159" s="77"/>
      <c r="JK159" s="77"/>
      <c r="JL159" s="77"/>
      <c r="JM159" s="77"/>
      <c r="JN159" s="77"/>
      <c r="JO159" s="77"/>
      <c r="JP159" s="77"/>
      <c r="JQ159" s="77"/>
      <c r="JR159" s="77"/>
      <c r="JS159" s="77"/>
      <c r="JT159" s="77"/>
      <c r="JU159" s="77"/>
      <c r="JV159" s="77"/>
      <c r="JW159" s="77"/>
      <c r="JX159" s="77"/>
      <c r="JY159" s="77"/>
      <c r="JZ159" s="77"/>
      <c r="KA159" s="77"/>
      <c r="KB159" s="77"/>
      <c r="KC159" s="77"/>
      <c r="KD159" s="77"/>
      <c r="KE159" s="77"/>
      <c r="KF159" s="77"/>
      <c r="KG159" s="77"/>
      <c r="KH159" s="77"/>
      <c r="KI159" s="77"/>
      <c r="KJ159" s="77"/>
      <c r="KK159" s="77"/>
      <c r="KL159" s="77"/>
      <c r="KM159" s="77"/>
      <c r="KN159" s="77"/>
      <c r="KO159" s="77"/>
      <c r="KP159" s="77"/>
      <c r="KQ159" s="77"/>
      <c r="KR159" s="77"/>
      <c r="KS159" s="77"/>
      <c r="KT159" s="77"/>
      <c r="KU159" s="77"/>
      <c r="KV159" s="77"/>
      <c r="KW159" s="77"/>
      <c r="KX159" s="77"/>
      <c r="KY159" s="77"/>
      <c r="KZ159" s="77"/>
      <c r="LA159" s="77"/>
      <c r="LB159" s="77"/>
      <c r="LC159" s="77"/>
      <c r="LD159" s="77"/>
      <c r="LE159" s="77"/>
      <c r="LF159" s="77"/>
      <c r="LG159" s="77"/>
      <c r="LH159" s="77"/>
      <c r="LI159" s="77"/>
      <c r="LJ159" s="77"/>
      <c r="LK159" s="77"/>
      <c r="LL159" s="77"/>
      <c r="LM159" s="77"/>
      <c r="LN159" s="77"/>
      <c r="LO159" s="77"/>
      <c r="LP159" s="77"/>
      <c r="LQ159" s="77"/>
      <c r="LR159" s="77"/>
      <c r="LS159" s="77"/>
      <c r="LT159" s="77"/>
      <c r="LU159" s="77"/>
      <c r="LV159" s="77"/>
      <c r="LW159" s="77"/>
      <c r="LX159" s="77"/>
      <c r="LY159" s="77"/>
      <c r="LZ159" s="77"/>
      <c r="MA159" s="77"/>
      <c r="MB159" s="77"/>
      <c r="MC159" s="77"/>
      <c r="MD159" s="77"/>
      <c r="ME159" s="77"/>
      <c r="MF159" s="77"/>
      <c r="MG159" s="77"/>
      <c r="MH159" s="77"/>
      <c r="MI159" s="77"/>
      <c r="MJ159" s="77"/>
      <c r="MK159" s="77"/>
      <c r="ML159" s="77"/>
      <c r="MM159" s="77"/>
      <c r="MN159" s="77"/>
      <c r="MO159" s="77"/>
      <c r="MP159" s="77"/>
      <c r="MQ159" s="77"/>
      <c r="MR159" s="77"/>
      <c r="MS159" s="77"/>
      <c r="MT159" s="77"/>
      <c r="MU159" s="77"/>
      <c r="MV159" s="77"/>
      <c r="MW159" s="77"/>
      <c r="MX159" s="77"/>
      <c r="MY159" s="77"/>
      <c r="MZ159" s="77"/>
      <c r="NA159" s="77"/>
      <c r="NB159" s="77"/>
      <c r="NC159" s="77"/>
      <c r="ND159" s="77"/>
      <c r="NE159" s="77"/>
      <c r="NF159" s="77"/>
      <c r="NG159" s="77"/>
      <c r="NH159" s="77"/>
      <c r="NI159" s="77"/>
      <c r="NJ159" s="77"/>
      <c r="NK159" s="77"/>
      <c r="NL159" s="77"/>
      <c r="NM159" s="77"/>
      <c r="NN159" s="77"/>
      <c r="NO159" s="77"/>
      <c r="NP159" s="77"/>
      <c r="NQ159" s="77"/>
      <c r="NR159" s="77"/>
    </row>
    <row r="160" spans="1:382">
      <c r="A160" s="32">
        <f>IF(ラインリスト!A152="","",ラインリスト!A152)</f>
        <v>150</v>
      </c>
      <c r="B160" s="32" t="str">
        <f>IF(ラインリスト!B152="","",ラインリスト!B152)</f>
        <v>テスト150</v>
      </c>
      <c r="C160" s="32">
        <f>IF(ラインリスト!C152="","",ラインリスト!C152)</f>
        <v>25</v>
      </c>
      <c r="D160" s="32" t="str">
        <f>IF(ラインリスト!E152="","",ラインリスト!E152)</f>
        <v>女</v>
      </c>
      <c r="E160" s="32" t="str">
        <f>IF(ラインリスト!F152="","",ラインリスト!F152)</f>
        <v>看護師</v>
      </c>
      <c r="F160" s="29" t="str">
        <f>IF(ラインリスト!G152="","",ラインリスト!G152)</f>
        <v>職員</v>
      </c>
      <c r="G160" s="32" t="str">
        <f>IF(ラインリスト!H152="","",ラインリスト!H152)</f>
        <v>B大学</v>
      </c>
      <c r="H160" s="33" t="str">
        <f>IF(ラインリスト!I152="","",ラインリスト!I152)</f>
        <v/>
      </c>
      <c r="I160" s="33" t="str">
        <f>IF(ラインリスト!J152="","",ラインリスト!J152)</f>
        <v>無症状</v>
      </c>
      <c r="J160" s="33">
        <f>IF(ラインリスト!K152="","",ラインリスト!K152)</f>
        <v>44198</v>
      </c>
      <c r="K160" s="31">
        <f>IF(ラインリスト!L152="",J160,ラインリスト!L152)</f>
        <v>44198</v>
      </c>
      <c r="L160" s="76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7"/>
      <c r="DF160" s="77"/>
      <c r="DG160" s="77"/>
      <c r="DH160" s="77"/>
      <c r="DI160" s="77"/>
      <c r="DJ160" s="77"/>
      <c r="DK160" s="77"/>
      <c r="DL160" s="77"/>
      <c r="DM160" s="77"/>
      <c r="DN160" s="77"/>
      <c r="DO160" s="77"/>
      <c r="DP160" s="77"/>
      <c r="DQ160" s="77"/>
      <c r="DR160" s="77"/>
      <c r="DS160" s="77"/>
      <c r="DT160" s="77"/>
      <c r="DU160" s="77"/>
      <c r="DV160" s="77"/>
      <c r="DW160" s="77"/>
      <c r="DX160" s="77"/>
      <c r="DY160" s="77"/>
      <c r="DZ160" s="77"/>
      <c r="EA160" s="77"/>
      <c r="EB160" s="77"/>
      <c r="EC160" s="77"/>
      <c r="ED160" s="77"/>
      <c r="EE160" s="77"/>
      <c r="EF160" s="77"/>
      <c r="EG160" s="77"/>
      <c r="EH160" s="77"/>
      <c r="EI160" s="77"/>
      <c r="EJ160" s="77"/>
      <c r="EK160" s="77"/>
      <c r="EL160" s="77"/>
      <c r="EM160" s="77"/>
      <c r="EN160" s="77"/>
      <c r="EO160" s="77"/>
      <c r="EP160" s="77"/>
      <c r="EQ160" s="77"/>
      <c r="ER160" s="77"/>
      <c r="ES160" s="77"/>
      <c r="ET160" s="77"/>
      <c r="EU160" s="77"/>
      <c r="EV160" s="77"/>
      <c r="EW160" s="77"/>
      <c r="EX160" s="77"/>
      <c r="EY160" s="77"/>
      <c r="EZ160" s="77"/>
      <c r="FA160" s="77"/>
      <c r="FB160" s="77"/>
      <c r="FC160" s="77"/>
      <c r="FD160" s="77"/>
      <c r="FE160" s="77"/>
      <c r="FF160" s="77"/>
      <c r="FG160" s="77"/>
      <c r="FH160" s="77"/>
      <c r="FI160" s="77"/>
      <c r="FJ160" s="77"/>
      <c r="FK160" s="77"/>
      <c r="FL160" s="77"/>
      <c r="FM160" s="77"/>
      <c r="FN160" s="77"/>
      <c r="FO160" s="77"/>
      <c r="FP160" s="77"/>
      <c r="FQ160" s="77"/>
      <c r="FR160" s="77"/>
      <c r="FS160" s="77"/>
      <c r="FT160" s="77"/>
      <c r="FU160" s="77"/>
      <c r="FV160" s="77"/>
      <c r="FW160" s="77"/>
      <c r="FX160" s="77"/>
      <c r="FY160" s="77"/>
      <c r="FZ160" s="77"/>
      <c r="GA160" s="77"/>
      <c r="GB160" s="77"/>
      <c r="GC160" s="77"/>
      <c r="GD160" s="77"/>
      <c r="GE160" s="77"/>
      <c r="GF160" s="77"/>
      <c r="GG160" s="77"/>
      <c r="GH160" s="77"/>
      <c r="GI160" s="77"/>
      <c r="GJ160" s="77"/>
      <c r="GK160" s="77"/>
      <c r="GL160" s="77"/>
      <c r="GM160" s="77"/>
      <c r="GN160" s="77"/>
      <c r="GO160" s="77"/>
      <c r="GP160" s="77"/>
      <c r="GQ160" s="77"/>
      <c r="GR160" s="77"/>
      <c r="GS160" s="77"/>
      <c r="GT160" s="77"/>
      <c r="GU160" s="77"/>
      <c r="GV160" s="77"/>
      <c r="GW160" s="77"/>
      <c r="GX160" s="77"/>
      <c r="GY160" s="77"/>
      <c r="GZ160" s="77"/>
      <c r="HA160" s="77"/>
      <c r="HB160" s="77"/>
      <c r="HC160" s="77"/>
      <c r="HD160" s="77"/>
      <c r="HE160" s="77"/>
      <c r="HF160" s="77"/>
      <c r="HG160" s="77"/>
      <c r="HH160" s="77"/>
      <c r="HI160" s="77"/>
      <c r="HJ160" s="77"/>
      <c r="HK160" s="77"/>
      <c r="HL160" s="77"/>
      <c r="HM160" s="77"/>
      <c r="HN160" s="77"/>
      <c r="HO160" s="77"/>
      <c r="HP160" s="77"/>
      <c r="HQ160" s="77"/>
      <c r="HR160" s="77"/>
      <c r="HS160" s="77"/>
      <c r="HT160" s="77"/>
      <c r="HU160" s="77"/>
      <c r="HV160" s="77"/>
      <c r="HW160" s="77"/>
      <c r="HX160" s="77"/>
      <c r="HY160" s="77"/>
      <c r="HZ160" s="77"/>
      <c r="IA160" s="77"/>
      <c r="IB160" s="77"/>
      <c r="IC160" s="77"/>
      <c r="ID160" s="77"/>
      <c r="IE160" s="77"/>
      <c r="IF160" s="77"/>
      <c r="IG160" s="77"/>
      <c r="IH160" s="77"/>
      <c r="II160" s="77"/>
      <c r="IJ160" s="77"/>
      <c r="IK160" s="77"/>
      <c r="IL160" s="77"/>
      <c r="IM160" s="77"/>
      <c r="IN160" s="77"/>
      <c r="IO160" s="77"/>
      <c r="IP160" s="77"/>
      <c r="IQ160" s="77"/>
      <c r="IR160" s="77"/>
      <c r="IS160" s="77"/>
      <c r="IT160" s="77"/>
      <c r="IU160" s="77"/>
      <c r="IV160" s="77"/>
      <c r="IW160" s="77"/>
      <c r="IX160" s="77"/>
      <c r="IY160" s="77"/>
      <c r="IZ160" s="77"/>
      <c r="JA160" s="77"/>
      <c r="JB160" s="77"/>
      <c r="JC160" s="77"/>
      <c r="JD160" s="77"/>
      <c r="JE160" s="77"/>
      <c r="JF160" s="77"/>
      <c r="JG160" s="77"/>
      <c r="JH160" s="77"/>
      <c r="JI160" s="77"/>
      <c r="JJ160" s="77"/>
      <c r="JK160" s="77"/>
      <c r="JL160" s="77"/>
      <c r="JM160" s="77"/>
      <c r="JN160" s="77"/>
      <c r="JO160" s="77"/>
      <c r="JP160" s="77"/>
      <c r="JQ160" s="77"/>
      <c r="JR160" s="77"/>
      <c r="JS160" s="77"/>
      <c r="JT160" s="77"/>
      <c r="JU160" s="77"/>
      <c r="JV160" s="77"/>
      <c r="JW160" s="77"/>
      <c r="JX160" s="77"/>
      <c r="JY160" s="77"/>
      <c r="JZ160" s="77"/>
      <c r="KA160" s="77"/>
      <c r="KB160" s="77"/>
      <c r="KC160" s="77"/>
      <c r="KD160" s="77"/>
      <c r="KE160" s="77"/>
      <c r="KF160" s="77"/>
      <c r="KG160" s="77"/>
      <c r="KH160" s="77"/>
      <c r="KI160" s="77"/>
      <c r="KJ160" s="77"/>
      <c r="KK160" s="77"/>
      <c r="KL160" s="77"/>
      <c r="KM160" s="77"/>
      <c r="KN160" s="77"/>
      <c r="KO160" s="77"/>
      <c r="KP160" s="77"/>
      <c r="KQ160" s="77"/>
      <c r="KR160" s="77"/>
      <c r="KS160" s="77"/>
      <c r="KT160" s="77"/>
      <c r="KU160" s="77"/>
      <c r="KV160" s="77"/>
      <c r="KW160" s="77"/>
      <c r="KX160" s="77"/>
      <c r="KY160" s="77"/>
      <c r="KZ160" s="77"/>
      <c r="LA160" s="77"/>
      <c r="LB160" s="77"/>
      <c r="LC160" s="77"/>
      <c r="LD160" s="77"/>
      <c r="LE160" s="77"/>
      <c r="LF160" s="77"/>
      <c r="LG160" s="77"/>
      <c r="LH160" s="77"/>
      <c r="LI160" s="77"/>
      <c r="LJ160" s="77"/>
      <c r="LK160" s="77"/>
      <c r="LL160" s="77"/>
      <c r="LM160" s="77"/>
      <c r="LN160" s="77"/>
      <c r="LO160" s="77"/>
      <c r="LP160" s="77"/>
      <c r="LQ160" s="77"/>
      <c r="LR160" s="77"/>
      <c r="LS160" s="77"/>
      <c r="LT160" s="77"/>
      <c r="LU160" s="77"/>
      <c r="LV160" s="77"/>
      <c r="LW160" s="77"/>
      <c r="LX160" s="77"/>
      <c r="LY160" s="77"/>
      <c r="LZ160" s="77"/>
      <c r="MA160" s="77"/>
      <c r="MB160" s="77"/>
      <c r="MC160" s="77"/>
      <c r="MD160" s="77"/>
      <c r="ME160" s="77"/>
      <c r="MF160" s="77"/>
      <c r="MG160" s="77"/>
      <c r="MH160" s="77"/>
      <c r="MI160" s="77"/>
      <c r="MJ160" s="77"/>
      <c r="MK160" s="77"/>
      <c r="ML160" s="77"/>
      <c r="MM160" s="77"/>
      <c r="MN160" s="77"/>
      <c r="MO160" s="77"/>
      <c r="MP160" s="77"/>
      <c r="MQ160" s="77"/>
      <c r="MR160" s="77"/>
      <c r="MS160" s="77"/>
      <c r="MT160" s="77"/>
      <c r="MU160" s="77"/>
      <c r="MV160" s="77"/>
      <c r="MW160" s="77"/>
      <c r="MX160" s="77"/>
      <c r="MY160" s="77"/>
      <c r="MZ160" s="77"/>
      <c r="NA160" s="77"/>
      <c r="NB160" s="77"/>
      <c r="NC160" s="77"/>
      <c r="ND160" s="77"/>
      <c r="NE160" s="77"/>
      <c r="NF160" s="77"/>
      <c r="NG160" s="77"/>
      <c r="NH160" s="77"/>
      <c r="NI160" s="77"/>
      <c r="NJ160" s="77"/>
      <c r="NK160" s="77"/>
      <c r="NL160" s="77"/>
      <c r="NM160" s="77"/>
      <c r="NN160" s="77"/>
      <c r="NO160" s="77"/>
      <c r="NP160" s="77"/>
      <c r="NQ160" s="77"/>
      <c r="NR160" s="77"/>
    </row>
    <row r="161" spans="1:382">
      <c r="A161" s="32">
        <f>IF(ラインリスト!A153="","",ラインリスト!A153)</f>
        <v>151</v>
      </c>
      <c r="B161" s="32" t="str">
        <f>IF(ラインリスト!B153="","",ラインリスト!B153)</f>
        <v>テスト151</v>
      </c>
      <c r="C161" s="32">
        <f>IF(ラインリスト!C153="","",ラインリスト!C153)</f>
        <v>53</v>
      </c>
      <c r="D161" s="32" t="str">
        <f>IF(ラインリスト!E153="","",ラインリスト!E153)</f>
        <v>男</v>
      </c>
      <c r="E161" s="32" t="str">
        <f>IF(ラインリスト!F153="","",ラインリスト!F153)</f>
        <v>組合員</v>
      </c>
      <c r="F161" s="29" t="str">
        <f>IF(ラインリスト!G153="","",ラインリスト!G153)</f>
        <v/>
      </c>
      <c r="G161" s="32" t="str">
        <f>IF(ラインリスト!H153="","",ラインリスト!H153)</f>
        <v>B小売店</v>
      </c>
      <c r="H161" s="33" t="str">
        <f>IF(ラインリスト!I153="","",ラインリスト!I153)</f>
        <v/>
      </c>
      <c r="I161" s="33" t="str">
        <f>IF(ラインリスト!J153="","",ラインリスト!J153)</f>
        <v>無症状</v>
      </c>
      <c r="J161" s="33">
        <f>IF(ラインリスト!K153="","",ラインリスト!K153)</f>
        <v>44198</v>
      </c>
      <c r="K161" s="31">
        <f>IF(ラインリスト!L153="",J161,ラインリスト!L153)</f>
        <v>44198</v>
      </c>
      <c r="L161" s="76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  <c r="DC161" s="77"/>
      <c r="DD161" s="77"/>
      <c r="DE161" s="77"/>
      <c r="DF161" s="77"/>
      <c r="DG161" s="77"/>
      <c r="DH161" s="77"/>
      <c r="DI161" s="77"/>
      <c r="DJ161" s="77"/>
      <c r="DK161" s="77"/>
      <c r="DL161" s="77"/>
      <c r="DM161" s="77"/>
      <c r="DN161" s="77"/>
      <c r="DO161" s="77"/>
      <c r="DP161" s="77"/>
      <c r="DQ161" s="77"/>
      <c r="DR161" s="77"/>
      <c r="DS161" s="77"/>
      <c r="DT161" s="77"/>
      <c r="DU161" s="77"/>
      <c r="DV161" s="77"/>
      <c r="DW161" s="77"/>
      <c r="DX161" s="77"/>
      <c r="DY161" s="77"/>
      <c r="DZ161" s="77"/>
      <c r="EA161" s="77"/>
      <c r="EB161" s="77"/>
      <c r="EC161" s="77"/>
      <c r="ED161" s="77"/>
      <c r="EE161" s="77"/>
      <c r="EF161" s="77"/>
      <c r="EG161" s="77"/>
      <c r="EH161" s="77"/>
      <c r="EI161" s="77"/>
      <c r="EJ161" s="77"/>
      <c r="EK161" s="77"/>
      <c r="EL161" s="77"/>
      <c r="EM161" s="77"/>
      <c r="EN161" s="77"/>
      <c r="EO161" s="77"/>
      <c r="EP161" s="77"/>
      <c r="EQ161" s="77"/>
      <c r="ER161" s="77"/>
      <c r="ES161" s="77"/>
      <c r="ET161" s="77"/>
      <c r="EU161" s="77"/>
      <c r="EV161" s="77"/>
      <c r="EW161" s="77"/>
      <c r="EX161" s="77"/>
      <c r="EY161" s="77"/>
      <c r="EZ161" s="77"/>
      <c r="FA161" s="77"/>
      <c r="FB161" s="77"/>
      <c r="FC161" s="77"/>
      <c r="FD161" s="77"/>
      <c r="FE161" s="77"/>
      <c r="FF161" s="77"/>
      <c r="FG161" s="77"/>
      <c r="FH161" s="77"/>
      <c r="FI161" s="77"/>
      <c r="FJ161" s="77"/>
      <c r="FK161" s="77"/>
      <c r="FL161" s="77"/>
      <c r="FM161" s="77"/>
      <c r="FN161" s="77"/>
      <c r="FO161" s="77"/>
      <c r="FP161" s="77"/>
      <c r="FQ161" s="77"/>
      <c r="FR161" s="77"/>
      <c r="FS161" s="77"/>
      <c r="FT161" s="77"/>
      <c r="FU161" s="77"/>
      <c r="FV161" s="77"/>
      <c r="FW161" s="77"/>
      <c r="FX161" s="77"/>
      <c r="FY161" s="77"/>
      <c r="FZ161" s="77"/>
      <c r="GA161" s="77"/>
      <c r="GB161" s="77"/>
      <c r="GC161" s="77"/>
      <c r="GD161" s="77"/>
      <c r="GE161" s="77"/>
      <c r="GF161" s="77"/>
      <c r="GG161" s="77"/>
      <c r="GH161" s="77"/>
      <c r="GI161" s="77"/>
      <c r="GJ161" s="77"/>
      <c r="GK161" s="77"/>
      <c r="GL161" s="77"/>
      <c r="GM161" s="77"/>
      <c r="GN161" s="77"/>
      <c r="GO161" s="77"/>
      <c r="GP161" s="77"/>
      <c r="GQ161" s="77"/>
      <c r="GR161" s="77"/>
      <c r="GS161" s="77"/>
      <c r="GT161" s="77"/>
      <c r="GU161" s="77"/>
      <c r="GV161" s="77"/>
      <c r="GW161" s="77"/>
      <c r="GX161" s="77"/>
      <c r="GY161" s="77"/>
      <c r="GZ161" s="77"/>
      <c r="HA161" s="77"/>
      <c r="HB161" s="77"/>
      <c r="HC161" s="77"/>
      <c r="HD161" s="77"/>
      <c r="HE161" s="77"/>
      <c r="HF161" s="77"/>
      <c r="HG161" s="77"/>
      <c r="HH161" s="77"/>
      <c r="HI161" s="77"/>
      <c r="HJ161" s="77"/>
      <c r="HK161" s="77"/>
      <c r="HL161" s="77"/>
      <c r="HM161" s="77"/>
      <c r="HN161" s="77"/>
      <c r="HO161" s="77"/>
      <c r="HP161" s="77"/>
      <c r="HQ161" s="77"/>
      <c r="HR161" s="77"/>
      <c r="HS161" s="77"/>
      <c r="HT161" s="77"/>
      <c r="HU161" s="77"/>
      <c r="HV161" s="77"/>
      <c r="HW161" s="77"/>
      <c r="HX161" s="77"/>
      <c r="HY161" s="77"/>
      <c r="HZ161" s="77"/>
      <c r="IA161" s="77"/>
      <c r="IB161" s="77"/>
      <c r="IC161" s="77"/>
      <c r="ID161" s="77"/>
      <c r="IE161" s="77"/>
      <c r="IF161" s="77"/>
      <c r="IG161" s="77"/>
      <c r="IH161" s="77"/>
      <c r="II161" s="77"/>
      <c r="IJ161" s="77"/>
      <c r="IK161" s="77"/>
      <c r="IL161" s="77"/>
      <c r="IM161" s="77"/>
      <c r="IN161" s="77"/>
      <c r="IO161" s="77"/>
      <c r="IP161" s="77"/>
      <c r="IQ161" s="77"/>
      <c r="IR161" s="77"/>
      <c r="IS161" s="77"/>
      <c r="IT161" s="77"/>
      <c r="IU161" s="77"/>
      <c r="IV161" s="77"/>
      <c r="IW161" s="77"/>
      <c r="IX161" s="77"/>
      <c r="IY161" s="77"/>
      <c r="IZ161" s="77"/>
      <c r="JA161" s="77"/>
      <c r="JB161" s="77"/>
      <c r="JC161" s="77"/>
      <c r="JD161" s="77"/>
      <c r="JE161" s="77"/>
      <c r="JF161" s="77"/>
      <c r="JG161" s="77"/>
      <c r="JH161" s="77"/>
      <c r="JI161" s="77"/>
      <c r="JJ161" s="77"/>
      <c r="JK161" s="77"/>
      <c r="JL161" s="77"/>
      <c r="JM161" s="77"/>
      <c r="JN161" s="77"/>
      <c r="JO161" s="77"/>
      <c r="JP161" s="77"/>
      <c r="JQ161" s="77"/>
      <c r="JR161" s="77"/>
      <c r="JS161" s="77"/>
      <c r="JT161" s="77"/>
      <c r="JU161" s="77"/>
      <c r="JV161" s="77"/>
      <c r="JW161" s="77"/>
      <c r="JX161" s="77"/>
      <c r="JY161" s="77"/>
      <c r="JZ161" s="77"/>
      <c r="KA161" s="77"/>
      <c r="KB161" s="77"/>
      <c r="KC161" s="77"/>
      <c r="KD161" s="77"/>
      <c r="KE161" s="77"/>
      <c r="KF161" s="77"/>
      <c r="KG161" s="77"/>
      <c r="KH161" s="77"/>
      <c r="KI161" s="77"/>
      <c r="KJ161" s="77"/>
      <c r="KK161" s="77"/>
      <c r="KL161" s="77"/>
      <c r="KM161" s="77"/>
      <c r="KN161" s="77"/>
      <c r="KO161" s="77"/>
      <c r="KP161" s="77"/>
      <c r="KQ161" s="77"/>
      <c r="KR161" s="77"/>
      <c r="KS161" s="77"/>
      <c r="KT161" s="77"/>
      <c r="KU161" s="77"/>
      <c r="KV161" s="77"/>
      <c r="KW161" s="77"/>
      <c r="KX161" s="77"/>
      <c r="KY161" s="77"/>
      <c r="KZ161" s="77"/>
      <c r="LA161" s="77"/>
      <c r="LB161" s="77"/>
      <c r="LC161" s="77"/>
      <c r="LD161" s="77"/>
      <c r="LE161" s="77"/>
      <c r="LF161" s="77"/>
      <c r="LG161" s="77"/>
      <c r="LH161" s="77"/>
      <c r="LI161" s="77"/>
      <c r="LJ161" s="77"/>
      <c r="LK161" s="77"/>
      <c r="LL161" s="77"/>
      <c r="LM161" s="77"/>
      <c r="LN161" s="77"/>
      <c r="LO161" s="77"/>
      <c r="LP161" s="77"/>
      <c r="LQ161" s="77"/>
      <c r="LR161" s="77"/>
      <c r="LS161" s="77"/>
      <c r="LT161" s="77"/>
      <c r="LU161" s="77"/>
      <c r="LV161" s="77"/>
      <c r="LW161" s="77"/>
      <c r="LX161" s="77"/>
      <c r="LY161" s="77"/>
      <c r="LZ161" s="77"/>
      <c r="MA161" s="77"/>
      <c r="MB161" s="77"/>
      <c r="MC161" s="77"/>
      <c r="MD161" s="77"/>
      <c r="ME161" s="77"/>
      <c r="MF161" s="77"/>
      <c r="MG161" s="77"/>
      <c r="MH161" s="77"/>
      <c r="MI161" s="77"/>
      <c r="MJ161" s="77"/>
      <c r="MK161" s="77"/>
      <c r="ML161" s="77"/>
      <c r="MM161" s="77"/>
      <c r="MN161" s="77"/>
      <c r="MO161" s="77"/>
      <c r="MP161" s="77"/>
      <c r="MQ161" s="77"/>
      <c r="MR161" s="77"/>
      <c r="MS161" s="77"/>
      <c r="MT161" s="77"/>
      <c r="MU161" s="77"/>
      <c r="MV161" s="77"/>
      <c r="MW161" s="77"/>
      <c r="MX161" s="77"/>
      <c r="MY161" s="77"/>
      <c r="MZ161" s="77"/>
      <c r="NA161" s="77"/>
      <c r="NB161" s="77"/>
      <c r="NC161" s="77"/>
      <c r="ND161" s="77"/>
      <c r="NE161" s="77"/>
      <c r="NF161" s="77"/>
      <c r="NG161" s="77"/>
      <c r="NH161" s="77"/>
      <c r="NI161" s="77"/>
      <c r="NJ161" s="77"/>
      <c r="NK161" s="77"/>
      <c r="NL161" s="77"/>
      <c r="NM161" s="77"/>
      <c r="NN161" s="77"/>
      <c r="NO161" s="77"/>
      <c r="NP161" s="77"/>
      <c r="NQ161" s="77"/>
      <c r="NR161" s="77"/>
    </row>
    <row r="162" spans="1:382">
      <c r="A162" s="32">
        <f>IF(ラインリスト!A154="","",ラインリスト!A154)</f>
        <v>152</v>
      </c>
      <c r="B162" s="32" t="str">
        <f>IF(ラインリスト!B154="","",ラインリスト!B154)</f>
        <v>テスト152</v>
      </c>
      <c r="C162" s="32">
        <f>IF(ラインリスト!C154="","",ラインリスト!C154)</f>
        <v>41</v>
      </c>
      <c r="D162" s="32" t="str">
        <f>IF(ラインリスト!E154="","",ラインリスト!E154)</f>
        <v>男</v>
      </c>
      <c r="E162" s="32" t="str">
        <f>IF(ラインリスト!F154="","",ラインリスト!F154)</f>
        <v/>
      </c>
      <c r="F162" s="29" t="str">
        <f>IF(ラインリスト!G154="","",ラインリスト!G154)</f>
        <v/>
      </c>
      <c r="G162" s="32" t="str">
        <f>IF(ラインリスト!H154="","",ラインリスト!H154)</f>
        <v>Lホテル</v>
      </c>
      <c r="H162" s="33" t="str">
        <f>IF(ラインリスト!I154="","",ラインリスト!I154)</f>
        <v/>
      </c>
      <c r="I162" s="33" t="str">
        <f>IF(ラインリスト!J154="","",ラインリスト!J154)</f>
        <v>無症状</v>
      </c>
      <c r="J162" s="33">
        <f>IF(ラインリスト!K154="","",ラインリスト!K154)</f>
        <v>44198</v>
      </c>
      <c r="K162" s="31">
        <f>IF(ラインリスト!L154="",J162,ラインリスト!L154)</f>
        <v>44198</v>
      </c>
      <c r="L162" s="76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  <c r="DC162" s="77"/>
      <c r="DD162" s="77"/>
      <c r="DE162" s="77"/>
      <c r="DF162" s="77"/>
      <c r="DG162" s="77"/>
      <c r="DH162" s="77"/>
      <c r="DI162" s="77"/>
      <c r="DJ162" s="77"/>
      <c r="DK162" s="77"/>
      <c r="DL162" s="77"/>
      <c r="DM162" s="77"/>
      <c r="DN162" s="77"/>
      <c r="DO162" s="77"/>
      <c r="DP162" s="77"/>
      <c r="DQ162" s="77"/>
      <c r="DR162" s="77"/>
      <c r="DS162" s="77"/>
      <c r="DT162" s="77"/>
      <c r="DU162" s="77"/>
      <c r="DV162" s="77"/>
      <c r="DW162" s="77"/>
      <c r="DX162" s="77"/>
      <c r="DY162" s="77"/>
      <c r="DZ162" s="77"/>
      <c r="EA162" s="77"/>
      <c r="EB162" s="77"/>
      <c r="EC162" s="77"/>
      <c r="ED162" s="77"/>
      <c r="EE162" s="77"/>
      <c r="EF162" s="77"/>
      <c r="EG162" s="77"/>
      <c r="EH162" s="77"/>
      <c r="EI162" s="77"/>
      <c r="EJ162" s="77"/>
      <c r="EK162" s="77"/>
      <c r="EL162" s="77"/>
      <c r="EM162" s="77"/>
      <c r="EN162" s="77"/>
      <c r="EO162" s="77"/>
      <c r="EP162" s="77"/>
      <c r="EQ162" s="77"/>
      <c r="ER162" s="77"/>
      <c r="ES162" s="77"/>
      <c r="ET162" s="77"/>
      <c r="EU162" s="77"/>
      <c r="EV162" s="77"/>
      <c r="EW162" s="77"/>
      <c r="EX162" s="77"/>
      <c r="EY162" s="77"/>
      <c r="EZ162" s="77"/>
      <c r="FA162" s="77"/>
      <c r="FB162" s="77"/>
      <c r="FC162" s="77"/>
      <c r="FD162" s="77"/>
      <c r="FE162" s="77"/>
      <c r="FF162" s="77"/>
      <c r="FG162" s="77"/>
      <c r="FH162" s="77"/>
      <c r="FI162" s="77"/>
      <c r="FJ162" s="77"/>
      <c r="FK162" s="77"/>
      <c r="FL162" s="77"/>
      <c r="FM162" s="77"/>
      <c r="FN162" s="77"/>
      <c r="FO162" s="77"/>
      <c r="FP162" s="77"/>
      <c r="FQ162" s="77"/>
      <c r="FR162" s="77"/>
      <c r="FS162" s="77"/>
      <c r="FT162" s="77"/>
      <c r="FU162" s="77"/>
      <c r="FV162" s="77"/>
      <c r="FW162" s="77"/>
      <c r="FX162" s="77"/>
      <c r="FY162" s="77"/>
      <c r="FZ162" s="77"/>
      <c r="GA162" s="77"/>
      <c r="GB162" s="77"/>
      <c r="GC162" s="77"/>
      <c r="GD162" s="77"/>
      <c r="GE162" s="77"/>
      <c r="GF162" s="77"/>
      <c r="GG162" s="77"/>
      <c r="GH162" s="77"/>
      <c r="GI162" s="77"/>
      <c r="GJ162" s="77"/>
      <c r="GK162" s="77"/>
      <c r="GL162" s="77"/>
      <c r="GM162" s="77"/>
      <c r="GN162" s="77"/>
      <c r="GO162" s="77"/>
      <c r="GP162" s="77"/>
      <c r="GQ162" s="77"/>
      <c r="GR162" s="77"/>
      <c r="GS162" s="77"/>
      <c r="GT162" s="77"/>
      <c r="GU162" s="77"/>
      <c r="GV162" s="77"/>
      <c r="GW162" s="77"/>
      <c r="GX162" s="77"/>
      <c r="GY162" s="77"/>
      <c r="GZ162" s="77"/>
      <c r="HA162" s="77"/>
      <c r="HB162" s="77"/>
      <c r="HC162" s="77"/>
      <c r="HD162" s="77"/>
      <c r="HE162" s="77"/>
      <c r="HF162" s="77"/>
      <c r="HG162" s="77"/>
      <c r="HH162" s="77"/>
      <c r="HI162" s="77"/>
      <c r="HJ162" s="77"/>
      <c r="HK162" s="77"/>
      <c r="HL162" s="77"/>
      <c r="HM162" s="77"/>
      <c r="HN162" s="77"/>
      <c r="HO162" s="77"/>
      <c r="HP162" s="77"/>
      <c r="HQ162" s="77"/>
      <c r="HR162" s="77"/>
      <c r="HS162" s="77"/>
      <c r="HT162" s="77"/>
      <c r="HU162" s="77"/>
      <c r="HV162" s="77"/>
      <c r="HW162" s="77"/>
      <c r="HX162" s="77"/>
      <c r="HY162" s="77"/>
      <c r="HZ162" s="77"/>
      <c r="IA162" s="77"/>
      <c r="IB162" s="77"/>
      <c r="IC162" s="77"/>
      <c r="ID162" s="77"/>
      <c r="IE162" s="77"/>
      <c r="IF162" s="77"/>
      <c r="IG162" s="77"/>
      <c r="IH162" s="77"/>
      <c r="II162" s="77"/>
      <c r="IJ162" s="77"/>
      <c r="IK162" s="77"/>
      <c r="IL162" s="77"/>
      <c r="IM162" s="77"/>
      <c r="IN162" s="77"/>
      <c r="IO162" s="77"/>
      <c r="IP162" s="77"/>
      <c r="IQ162" s="77"/>
      <c r="IR162" s="77"/>
      <c r="IS162" s="77"/>
      <c r="IT162" s="77"/>
      <c r="IU162" s="77"/>
      <c r="IV162" s="77"/>
      <c r="IW162" s="77"/>
      <c r="IX162" s="77"/>
      <c r="IY162" s="77"/>
      <c r="IZ162" s="77"/>
      <c r="JA162" s="77"/>
      <c r="JB162" s="77"/>
      <c r="JC162" s="77"/>
      <c r="JD162" s="77"/>
      <c r="JE162" s="77"/>
      <c r="JF162" s="77"/>
      <c r="JG162" s="77"/>
      <c r="JH162" s="77"/>
      <c r="JI162" s="77"/>
      <c r="JJ162" s="77"/>
      <c r="JK162" s="77"/>
      <c r="JL162" s="77"/>
      <c r="JM162" s="77"/>
      <c r="JN162" s="77"/>
      <c r="JO162" s="77"/>
      <c r="JP162" s="77"/>
      <c r="JQ162" s="77"/>
      <c r="JR162" s="77"/>
      <c r="JS162" s="77"/>
      <c r="JT162" s="77"/>
      <c r="JU162" s="77"/>
      <c r="JV162" s="77"/>
      <c r="JW162" s="77"/>
      <c r="JX162" s="77"/>
      <c r="JY162" s="77"/>
      <c r="JZ162" s="77"/>
      <c r="KA162" s="77"/>
      <c r="KB162" s="77"/>
      <c r="KC162" s="77"/>
      <c r="KD162" s="77"/>
      <c r="KE162" s="77"/>
      <c r="KF162" s="77"/>
      <c r="KG162" s="77"/>
      <c r="KH162" s="77"/>
      <c r="KI162" s="77"/>
      <c r="KJ162" s="77"/>
      <c r="KK162" s="77"/>
      <c r="KL162" s="77"/>
      <c r="KM162" s="77"/>
      <c r="KN162" s="77"/>
      <c r="KO162" s="77"/>
      <c r="KP162" s="77"/>
      <c r="KQ162" s="77"/>
      <c r="KR162" s="77"/>
      <c r="KS162" s="77"/>
      <c r="KT162" s="77"/>
      <c r="KU162" s="77"/>
      <c r="KV162" s="77"/>
      <c r="KW162" s="77"/>
      <c r="KX162" s="77"/>
      <c r="KY162" s="77"/>
      <c r="KZ162" s="77"/>
      <c r="LA162" s="77"/>
      <c r="LB162" s="77"/>
      <c r="LC162" s="77"/>
      <c r="LD162" s="77"/>
      <c r="LE162" s="77"/>
      <c r="LF162" s="77"/>
      <c r="LG162" s="77"/>
      <c r="LH162" s="77"/>
      <c r="LI162" s="77"/>
      <c r="LJ162" s="77"/>
      <c r="LK162" s="77"/>
      <c r="LL162" s="77"/>
      <c r="LM162" s="77"/>
      <c r="LN162" s="77"/>
      <c r="LO162" s="77"/>
      <c r="LP162" s="77"/>
      <c r="LQ162" s="77"/>
      <c r="LR162" s="77"/>
      <c r="LS162" s="77"/>
      <c r="LT162" s="77"/>
      <c r="LU162" s="77"/>
      <c r="LV162" s="77"/>
      <c r="LW162" s="77"/>
      <c r="LX162" s="77"/>
      <c r="LY162" s="77"/>
      <c r="LZ162" s="77"/>
      <c r="MA162" s="77"/>
      <c r="MB162" s="77"/>
      <c r="MC162" s="77"/>
      <c r="MD162" s="77"/>
      <c r="ME162" s="77"/>
      <c r="MF162" s="77"/>
      <c r="MG162" s="77"/>
      <c r="MH162" s="77"/>
      <c r="MI162" s="77"/>
      <c r="MJ162" s="77"/>
      <c r="MK162" s="77"/>
      <c r="ML162" s="77"/>
      <c r="MM162" s="77"/>
      <c r="MN162" s="77"/>
      <c r="MO162" s="77"/>
      <c r="MP162" s="77"/>
      <c r="MQ162" s="77"/>
      <c r="MR162" s="77"/>
      <c r="MS162" s="77"/>
      <c r="MT162" s="77"/>
      <c r="MU162" s="77"/>
      <c r="MV162" s="77"/>
      <c r="MW162" s="77"/>
      <c r="MX162" s="77"/>
      <c r="MY162" s="77"/>
      <c r="MZ162" s="77"/>
      <c r="NA162" s="77"/>
      <c r="NB162" s="77"/>
      <c r="NC162" s="77"/>
      <c r="ND162" s="77"/>
      <c r="NE162" s="77"/>
      <c r="NF162" s="77"/>
      <c r="NG162" s="77"/>
      <c r="NH162" s="77"/>
      <c r="NI162" s="77"/>
      <c r="NJ162" s="77"/>
      <c r="NK162" s="77"/>
      <c r="NL162" s="77"/>
      <c r="NM162" s="77"/>
      <c r="NN162" s="77"/>
      <c r="NO162" s="77"/>
      <c r="NP162" s="77"/>
      <c r="NQ162" s="77"/>
      <c r="NR162" s="77"/>
    </row>
    <row r="163" spans="1:382">
      <c r="A163" s="32">
        <f>IF(ラインリスト!A155="","",ラインリスト!A155)</f>
        <v>153</v>
      </c>
      <c r="B163" s="32" t="str">
        <f>IF(ラインリスト!B155="","",ラインリスト!B155)</f>
        <v>テスト153</v>
      </c>
      <c r="C163" s="32">
        <f>IF(ラインリスト!C155="","",ラインリスト!C155)</f>
        <v>64</v>
      </c>
      <c r="D163" s="32" t="str">
        <f>IF(ラインリスト!E155="","",ラインリスト!E155)</f>
        <v>女</v>
      </c>
      <c r="E163" s="32" t="str">
        <f>IF(ラインリスト!F155="","",ラインリスト!F155)</f>
        <v>無職</v>
      </c>
      <c r="F163" s="29" t="str">
        <f>IF(ラインリスト!G155="","",ラインリスト!G155)</f>
        <v/>
      </c>
      <c r="G163" s="32" t="str">
        <f>IF(ラインリスト!H155="","",ラインリスト!H155)</f>
        <v/>
      </c>
      <c r="H163" s="33" t="str">
        <f>IF(ラインリスト!I155="","",ラインリスト!I155)</f>
        <v/>
      </c>
      <c r="I163" s="33">
        <f>IF(ラインリスト!J155="","",ラインリスト!J155)</f>
        <v>44197</v>
      </c>
      <c r="J163" s="33">
        <f>IF(ラインリスト!K155="","",ラインリスト!K155)</f>
        <v>44198</v>
      </c>
      <c r="K163" s="31">
        <f>IF(ラインリスト!L155="",J163,ラインリスト!L155)</f>
        <v>44198</v>
      </c>
      <c r="L163" s="76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  <c r="DC163" s="77"/>
      <c r="DD163" s="77"/>
      <c r="DE163" s="77"/>
      <c r="DF163" s="77"/>
      <c r="DG163" s="77"/>
      <c r="DH163" s="77"/>
      <c r="DI163" s="77"/>
      <c r="DJ163" s="77"/>
      <c r="DK163" s="77"/>
      <c r="DL163" s="77"/>
      <c r="DM163" s="77"/>
      <c r="DN163" s="77"/>
      <c r="DO163" s="77"/>
      <c r="DP163" s="77"/>
      <c r="DQ163" s="77"/>
      <c r="DR163" s="77"/>
      <c r="DS163" s="77"/>
      <c r="DT163" s="77"/>
      <c r="DU163" s="77"/>
      <c r="DV163" s="77"/>
      <c r="DW163" s="77"/>
      <c r="DX163" s="77"/>
      <c r="DY163" s="77"/>
      <c r="DZ163" s="77"/>
      <c r="EA163" s="77"/>
      <c r="EB163" s="77"/>
      <c r="EC163" s="77"/>
      <c r="ED163" s="77"/>
      <c r="EE163" s="77"/>
      <c r="EF163" s="77"/>
      <c r="EG163" s="77"/>
      <c r="EH163" s="77"/>
      <c r="EI163" s="77"/>
      <c r="EJ163" s="77"/>
      <c r="EK163" s="77"/>
      <c r="EL163" s="77"/>
      <c r="EM163" s="77"/>
      <c r="EN163" s="77"/>
      <c r="EO163" s="77"/>
      <c r="EP163" s="77"/>
      <c r="EQ163" s="77"/>
      <c r="ER163" s="77"/>
      <c r="ES163" s="77"/>
      <c r="ET163" s="77"/>
      <c r="EU163" s="77"/>
      <c r="EV163" s="77"/>
      <c r="EW163" s="77"/>
      <c r="EX163" s="77"/>
      <c r="EY163" s="77"/>
      <c r="EZ163" s="77"/>
      <c r="FA163" s="77"/>
      <c r="FB163" s="77"/>
      <c r="FC163" s="77"/>
      <c r="FD163" s="77"/>
      <c r="FE163" s="77"/>
      <c r="FF163" s="77"/>
      <c r="FG163" s="77"/>
      <c r="FH163" s="77"/>
      <c r="FI163" s="77"/>
      <c r="FJ163" s="77"/>
      <c r="FK163" s="77"/>
      <c r="FL163" s="77"/>
      <c r="FM163" s="77"/>
      <c r="FN163" s="77"/>
      <c r="FO163" s="77"/>
      <c r="FP163" s="77"/>
      <c r="FQ163" s="77"/>
      <c r="FR163" s="77"/>
      <c r="FS163" s="77"/>
      <c r="FT163" s="77"/>
      <c r="FU163" s="77"/>
      <c r="FV163" s="77"/>
      <c r="FW163" s="77"/>
      <c r="FX163" s="77"/>
      <c r="FY163" s="77"/>
      <c r="FZ163" s="77"/>
      <c r="GA163" s="77"/>
      <c r="GB163" s="77"/>
      <c r="GC163" s="77"/>
      <c r="GD163" s="77"/>
      <c r="GE163" s="77"/>
      <c r="GF163" s="77"/>
      <c r="GG163" s="77"/>
      <c r="GH163" s="77"/>
      <c r="GI163" s="77"/>
      <c r="GJ163" s="77"/>
      <c r="GK163" s="77"/>
      <c r="GL163" s="77"/>
      <c r="GM163" s="77"/>
      <c r="GN163" s="77"/>
      <c r="GO163" s="77"/>
      <c r="GP163" s="77"/>
      <c r="GQ163" s="77"/>
      <c r="GR163" s="77"/>
      <c r="GS163" s="77"/>
      <c r="GT163" s="77"/>
      <c r="GU163" s="77"/>
      <c r="GV163" s="77"/>
      <c r="GW163" s="77"/>
      <c r="GX163" s="77"/>
      <c r="GY163" s="77"/>
      <c r="GZ163" s="77"/>
      <c r="HA163" s="77"/>
      <c r="HB163" s="77"/>
      <c r="HC163" s="77"/>
      <c r="HD163" s="77"/>
      <c r="HE163" s="77"/>
      <c r="HF163" s="77"/>
      <c r="HG163" s="77"/>
      <c r="HH163" s="77"/>
      <c r="HI163" s="77"/>
      <c r="HJ163" s="77"/>
      <c r="HK163" s="77"/>
      <c r="HL163" s="77"/>
      <c r="HM163" s="77"/>
      <c r="HN163" s="77"/>
      <c r="HO163" s="77"/>
      <c r="HP163" s="77"/>
      <c r="HQ163" s="77"/>
      <c r="HR163" s="77"/>
      <c r="HS163" s="77"/>
      <c r="HT163" s="77"/>
      <c r="HU163" s="77"/>
      <c r="HV163" s="77"/>
      <c r="HW163" s="77"/>
      <c r="HX163" s="77"/>
      <c r="HY163" s="77"/>
      <c r="HZ163" s="77"/>
      <c r="IA163" s="77"/>
      <c r="IB163" s="77"/>
      <c r="IC163" s="77"/>
      <c r="ID163" s="77"/>
      <c r="IE163" s="77"/>
      <c r="IF163" s="77"/>
      <c r="IG163" s="77"/>
      <c r="IH163" s="77"/>
      <c r="II163" s="77"/>
      <c r="IJ163" s="77"/>
      <c r="IK163" s="77"/>
      <c r="IL163" s="77"/>
      <c r="IM163" s="77"/>
      <c r="IN163" s="77"/>
      <c r="IO163" s="77"/>
      <c r="IP163" s="77"/>
      <c r="IQ163" s="77"/>
      <c r="IR163" s="77"/>
      <c r="IS163" s="77"/>
      <c r="IT163" s="77"/>
      <c r="IU163" s="77"/>
      <c r="IV163" s="77"/>
      <c r="IW163" s="77"/>
      <c r="IX163" s="77"/>
      <c r="IY163" s="77"/>
      <c r="IZ163" s="77"/>
      <c r="JA163" s="77"/>
      <c r="JB163" s="77"/>
      <c r="JC163" s="77"/>
      <c r="JD163" s="77"/>
      <c r="JE163" s="77"/>
      <c r="JF163" s="77"/>
      <c r="JG163" s="77"/>
      <c r="JH163" s="77"/>
      <c r="JI163" s="77"/>
      <c r="JJ163" s="77"/>
      <c r="JK163" s="77"/>
      <c r="JL163" s="77"/>
      <c r="JM163" s="77"/>
      <c r="JN163" s="77"/>
      <c r="JO163" s="77"/>
      <c r="JP163" s="77"/>
      <c r="JQ163" s="77"/>
      <c r="JR163" s="77"/>
      <c r="JS163" s="77"/>
      <c r="JT163" s="77"/>
      <c r="JU163" s="77"/>
      <c r="JV163" s="77"/>
      <c r="JW163" s="77"/>
      <c r="JX163" s="77"/>
      <c r="JY163" s="77"/>
      <c r="JZ163" s="77"/>
      <c r="KA163" s="77"/>
      <c r="KB163" s="77"/>
      <c r="KC163" s="77"/>
      <c r="KD163" s="77"/>
      <c r="KE163" s="77"/>
      <c r="KF163" s="77"/>
      <c r="KG163" s="77"/>
      <c r="KH163" s="77"/>
      <c r="KI163" s="77"/>
      <c r="KJ163" s="77"/>
      <c r="KK163" s="77"/>
      <c r="KL163" s="77"/>
      <c r="KM163" s="77"/>
      <c r="KN163" s="77"/>
      <c r="KO163" s="77"/>
      <c r="KP163" s="77"/>
      <c r="KQ163" s="77"/>
      <c r="KR163" s="77"/>
      <c r="KS163" s="77"/>
      <c r="KT163" s="77"/>
      <c r="KU163" s="77"/>
      <c r="KV163" s="77"/>
      <c r="KW163" s="77"/>
      <c r="KX163" s="77"/>
      <c r="KY163" s="77"/>
      <c r="KZ163" s="77"/>
      <c r="LA163" s="77"/>
      <c r="LB163" s="77"/>
      <c r="LC163" s="77"/>
      <c r="LD163" s="77"/>
      <c r="LE163" s="77"/>
      <c r="LF163" s="77"/>
      <c r="LG163" s="77"/>
      <c r="LH163" s="77"/>
      <c r="LI163" s="77"/>
      <c r="LJ163" s="77"/>
      <c r="LK163" s="77"/>
      <c r="LL163" s="77"/>
      <c r="LM163" s="77"/>
      <c r="LN163" s="77"/>
      <c r="LO163" s="77"/>
      <c r="LP163" s="77"/>
      <c r="LQ163" s="77"/>
      <c r="LR163" s="77"/>
      <c r="LS163" s="77"/>
      <c r="LT163" s="77"/>
      <c r="LU163" s="77"/>
      <c r="LV163" s="77"/>
      <c r="LW163" s="77"/>
      <c r="LX163" s="77"/>
      <c r="LY163" s="77"/>
      <c r="LZ163" s="77"/>
      <c r="MA163" s="77"/>
      <c r="MB163" s="77"/>
      <c r="MC163" s="77"/>
      <c r="MD163" s="77"/>
      <c r="ME163" s="77"/>
      <c r="MF163" s="77"/>
      <c r="MG163" s="77"/>
      <c r="MH163" s="77"/>
      <c r="MI163" s="77"/>
      <c r="MJ163" s="77"/>
      <c r="MK163" s="77"/>
      <c r="ML163" s="77"/>
      <c r="MM163" s="77"/>
      <c r="MN163" s="77"/>
      <c r="MO163" s="77"/>
      <c r="MP163" s="77"/>
      <c r="MQ163" s="77"/>
      <c r="MR163" s="77"/>
      <c r="MS163" s="77"/>
      <c r="MT163" s="77"/>
      <c r="MU163" s="77"/>
      <c r="MV163" s="77"/>
      <c r="MW163" s="77"/>
      <c r="MX163" s="77"/>
      <c r="MY163" s="77"/>
      <c r="MZ163" s="77"/>
      <c r="NA163" s="77"/>
      <c r="NB163" s="77"/>
      <c r="NC163" s="77"/>
      <c r="ND163" s="77"/>
      <c r="NE163" s="77"/>
      <c r="NF163" s="77"/>
      <c r="NG163" s="77"/>
      <c r="NH163" s="77"/>
      <c r="NI163" s="77"/>
      <c r="NJ163" s="77"/>
      <c r="NK163" s="77"/>
      <c r="NL163" s="77"/>
      <c r="NM163" s="77"/>
      <c r="NN163" s="77"/>
      <c r="NO163" s="77"/>
      <c r="NP163" s="77"/>
      <c r="NQ163" s="77"/>
      <c r="NR163" s="77"/>
    </row>
    <row r="164" spans="1:382">
      <c r="A164" s="32">
        <f>IF(ラインリスト!A156="","",ラインリスト!A156)</f>
        <v>154</v>
      </c>
      <c r="B164" s="32" t="str">
        <f>IF(ラインリスト!B156="","",ラインリスト!B156)</f>
        <v>テスト154</v>
      </c>
      <c r="C164" s="32">
        <f>IF(ラインリスト!C156="","",ラインリスト!C156)</f>
        <v>20</v>
      </c>
      <c r="D164" s="32" t="str">
        <f>IF(ラインリスト!E156="","",ラインリスト!E156)</f>
        <v>女</v>
      </c>
      <c r="E164" s="32" t="str">
        <f>IF(ラインリスト!F156="","",ラインリスト!F156)</f>
        <v>事務員</v>
      </c>
      <c r="F164" s="29" t="str">
        <f>IF(ラインリスト!G156="","",ラインリスト!G156)</f>
        <v>職員</v>
      </c>
      <c r="G164" s="32" t="str">
        <f>IF(ラインリスト!H156="","",ラインリスト!H156)</f>
        <v>A専門学校</v>
      </c>
      <c r="H164" s="33" t="str">
        <f>IF(ラインリスト!I156="","",ラインリスト!I156)</f>
        <v/>
      </c>
      <c r="I164" s="33">
        <f>IF(ラインリスト!J156="","",ラインリスト!J156)</f>
        <v>44193</v>
      </c>
      <c r="J164" s="33">
        <f>IF(ラインリスト!K156="","",ラインリスト!K156)</f>
        <v>44198</v>
      </c>
      <c r="K164" s="31">
        <f>IF(ラインリスト!L156="",J164,ラインリスト!L156)</f>
        <v>44198</v>
      </c>
      <c r="L164" s="76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  <c r="DC164" s="77"/>
      <c r="DD164" s="77"/>
      <c r="DE164" s="77"/>
      <c r="DF164" s="77"/>
      <c r="DG164" s="77"/>
      <c r="DH164" s="77"/>
      <c r="DI164" s="77"/>
      <c r="DJ164" s="77"/>
      <c r="DK164" s="77"/>
      <c r="DL164" s="77"/>
      <c r="DM164" s="77"/>
      <c r="DN164" s="77"/>
      <c r="DO164" s="77"/>
      <c r="DP164" s="77"/>
      <c r="DQ164" s="77"/>
      <c r="DR164" s="77"/>
      <c r="DS164" s="77"/>
      <c r="DT164" s="77"/>
      <c r="DU164" s="77"/>
      <c r="DV164" s="77"/>
      <c r="DW164" s="77"/>
      <c r="DX164" s="77"/>
      <c r="DY164" s="77"/>
      <c r="DZ164" s="77"/>
      <c r="EA164" s="77"/>
      <c r="EB164" s="77"/>
      <c r="EC164" s="77"/>
      <c r="ED164" s="77"/>
      <c r="EE164" s="77"/>
      <c r="EF164" s="77"/>
      <c r="EG164" s="77"/>
      <c r="EH164" s="77"/>
      <c r="EI164" s="77"/>
      <c r="EJ164" s="77"/>
      <c r="EK164" s="77"/>
      <c r="EL164" s="77"/>
      <c r="EM164" s="77"/>
      <c r="EN164" s="77"/>
      <c r="EO164" s="77"/>
      <c r="EP164" s="77"/>
      <c r="EQ164" s="77"/>
      <c r="ER164" s="77"/>
      <c r="ES164" s="77"/>
      <c r="ET164" s="77"/>
      <c r="EU164" s="77"/>
      <c r="EV164" s="77"/>
      <c r="EW164" s="77"/>
      <c r="EX164" s="77"/>
      <c r="EY164" s="77"/>
      <c r="EZ164" s="77"/>
      <c r="FA164" s="77"/>
      <c r="FB164" s="77"/>
      <c r="FC164" s="77"/>
      <c r="FD164" s="77"/>
      <c r="FE164" s="77"/>
      <c r="FF164" s="77"/>
      <c r="FG164" s="77"/>
      <c r="FH164" s="77"/>
      <c r="FI164" s="77"/>
      <c r="FJ164" s="77"/>
      <c r="FK164" s="77"/>
      <c r="FL164" s="77"/>
      <c r="FM164" s="77"/>
      <c r="FN164" s="77"/>
      <c r="FO164" s="77"/>
      <c r="FP164" s="77"/>
      <c r="FQ164" s="77"/>
      <c r="FR164" s="77"/>
      <c r="FS164" s="77"/>
      <c r="FT164" s="77"/>
      <c r="FU164" s="77"/>
      <c r="FV164" s="77"/>
      <c r="FW164" s="77"/>
      <c r="FX164" s="77"/>
      <c r="FY164" s="77"/>
      <c r="FZ164" s="77"/>
      <c r="GA164" s="77"/>
      <c r="GB164" s="77"/>
      <c r="GC164" s="77"/>
      <c r="GD164" s="77"/>
      <c r="GE164" s="77"/>
      <c r="GF164" s="77"/>
      <c r="GG164" s="77"/>
      <c r="GH164" s="77"/>
      <c r="GI164" s="77"/>
      <c r="GJ164" s="77"/>
      <c r="GK164" s="77"/>
      <c r="GL164" s="77"/>
      <c r="GM164" s="77"/>
      <c r="GN164" s="77"/>
      <c r="GO164" s="77"/>
      <c r="GP164" s="77"/>
      <c r="GQ164" s="77"/>
      <c r="GR164" s="77"/>
      <c r="GS164" s="77"/>
      <c r="GT164" s="77"/>
      <c r="GU164" s="77"/>
      <c r="GV164" s="77"/>
      <c r="GW164" s="77"/>
      <c r="GX164" s="77"/>
      <c r="GY164" s="77"/>
      <c r="GZ164" s="77"/>
      <c r="HA164" s="77"/>
      <c r="HB164" s="77"/>
      <c r="HC164" s="77"/>
      <c r="HD164" s="77"/>
      <c r="HE164" s="77"/>
      <c r="HF164" s="77"/>
      <c r="HG164" s="77"/>
      <c r="HH164" s="77"/>
      <c r="HI164" s="77"/>
      <c r="HJ164" s="77"/>
      <c r="HK164" s="77"/>
      <c r="HL164" s="77"/>
      <c r="HM164" s="77"/>
      <c r="HN164" s="77"/>
      <c r="HO164" s="77"/>
      <c r="HP164" s="77"/>
      <c r="HQ164" s="77"/>
      <c r="HR164" s="77"/>
      <c r="HS164" s="77"/>
      <c r="HT164" s="77"/>
      <c r="HU164" s="77"/>
      <c r="HV164" s="77"/>
      <c r="HW164" s="77"/>
      <c r="HX164" s="77"/>
      <c r="HY164" s="77"/>
      <c r="HZ164" s="77"/>
      <c r="IA164" s="77"/>
      <c r="IB164" s="77"/>
      <c r="IC164" s="77"/>
      <c r="ID164" s="77"/>
      <c r="IE164" s="77"/>
      <c r="IF164" s="77"/>
      <c r="IG164" s="77"/>
      <c r="IH164" s="77"/>
      <c r="II164" s="77"/>
      <c r="IJ164" s="77"/>
      <c r="IK164" s="77"/>
      <c r="IL164" s="77"/>
      <c r="IM164" s="77"/>
      <c r="IN164" s="77"/>
      <c r="IO164" s="77"/>
      <c r="IP164" s="77"/>
      <c r="IQ164" s="77"/>
      <c r="IR164" s="77"/>
      <c r="IS164" s="77"/>
      <c r="IT164" s="77"/>
      <c r="IU164" s="77"/>
      <c r="IV164" s="77"/>
      <c r="IW164" s="77"/>
      <c r="IX164" s="77"/>
      <c r="IY164" s="77"/>
      <c r="IZ164" s="77"/>
      <c r="JA164" s="77"/>
      <c r="JB164" s="77"/>
      <c r="JC164" s="77"/>
      <c r="JD164" s="77"/>
      <c r="JE164" s="77"/>
      <c r="JF164" s="77"/>
      <c r="JG164" s="77"/>
      <c r="JH164" s="77"/>
      <c r="JI164" s="77"/>
      <c r="JJ164" s="77"/>
      <c r="JK164" s="77"/>
      <c r="JL164" s="77"/>
      <c r="JM164" s="77"/>
      <c r="JN164" s="77"/>
      <c r="JO164" s="77"/>
      <c r="JP164" s="77"/>
      <c r="JQ164" s="77"/>
      <c r="JR164" s="77"/>
      <c r="JS164" s="77"/>
      <c r="JT164" s="77"/>
      <c r="JU164" s="77"/>
      <c r="JV164" s="77"/>
      <c r="JW164" s="77"/>
      <c r="JX164" s="77"/>
      <c r="JY164" s="77"/>
      <c r="JZ164" s="77"/>
      <c r="KA164" s="77"/>
      <c r="KB164" s="77"/>
      <c r="KC164" s="77"/>
      <c r="KD164" s="77"/>
      <c r="KE164" s="77"/>
      <c r="KF164" s="77"/>
      <c r="KG164" s="77"/>
      <c r="KH164" s="77"/>
      <c r="KI164" s="77"/>
      <c r="KJ164" s="77"/>
      <c r="KK164" s="77"/>
      <c r="KL164" s="77"/>
      <c r="KM164" s="77"/>
      <c r="KN164" s="77"/>
      <c r="KO164" s="77"/>
      <c r="KP164" s="77"/>
      <c r="KQ164" s="77"/>
      <c r="KR164" s="77"/>
      <c r="KS164" s="77"/>
      <c r="KT164" s="77"/>
      <c r="KU164" s="77"/>
      <c r="KV164" s="77"/>
      <c r="KW164" s="77"/>
      <c r="KX164" s="77"/>
      <c r="KY164" s="77"/>
      <c r="KZ164" s="77"/>
      <c r="LA164" s="77"/>
      <c r="LB164" s="77"/>
      <c r="LC164" s="77"/>
      <c r="LD164" s="77"/>
      <c r="LE164" s="77"/>
      <c r="LF164" s="77"/>
      <c r="LG164" s="77"/>
      <c r="LH164" s="77"/>
      <c r="LI164" s="77"/>
      <c r="LJ164" s="77"/>
      <c r="LK164" s="77"/>
      <c r="LL164" s="77"/>
      <c r="LM164" s="77"/>
      <c r="LN164" s="77"/>
      <c r="LO164" s="77"/>
      <c r="LP164" s="77"/>
      <c r="LQ164" s="77"/>
      <c r="LR164" s="77"/>
      <c r="LS164" s="77"/>
      <c r="LT164" s="77"/>
      <c r="LU164" s="77"/>
      <c r="LV164" s="77"/>
      <c r="LW164" s="77"/>
      <c r="LX164" s="77"/>
      <c r="LY164" s="77"/>
      <c r="LZ164" s="77"/>
      <c r="MA164" s="77"/>
      <c r="MB164" s="77"/>
      <c r="MC164" s="77"/>
      <c r="MD164" s="77"/>
      <c r="ME164" s="77"/>
      <c r="MF164" s="77"/>
      <c r="MG164" s="77"/>
      <c r="MH164" s="77"/>
      <c r="MI164" s="77"/>
      <c r="MJ164" s="77"/>
      <c r="MK164" s="77"/>
      <c r="ML164" s="77"/>
      <c r="MM164" s="77"/>
      <c r="MN164" s="77"/>
      <c r="MO164" s="77"/>
      <c r="MP164" s="77"/>
      <c r="MQ164" s="77"/>
      <c r="MR164" s="77"/>
      <c r="MS164" s="77"/>
      <c r="MT164" s="77"/>
      <c r="MU164" s="77"/>
      <c r="MV164" s="77"/>
      <c r="MW164" s="77"/>
      <c r="MX164" s="77"/>
      <c r="MY164" s="77"/>
      <c r="MZ164" s="77"/>
      <c r="NA164" s="77"/>
      <c r="NB164" s="77"/>
      <c r="NC164" s="77"/>
      <c r="ND164" s="77"/>
      <c r="NE164" s="77"/>
      <c r="NF164" s="77"/>
      <c r="NG164" s="77"/>
      <c r="NH164" s="77"/>
      <c r="NI164" s="77"/>
      <c r="NJ164" s="77"/>
      <c r="NK164" s="77"/>
      <c r="NL164" s="77"/>
      <c r="NM164" s="77"/>
      <c r="NN164" s="77"/>
      <c r="NO164" s="77"/>
      <c r="NP164" s="77"/>
      <c r="NQ164" s="77"/>
      <c r="NR164" s="77"/>
    </row>
    <row r="165" spans="1:382">
      <c r="A165" s="32">
        <f>IF(ラインリスト!A157="","",ラインリスト!A157)</f>
        <v>155</v>
      </c>
      <c r="B165" s="32" t="str">
        <f>IF(ラインリスト!B157="","",ラインリスト!B157)</f>
        <v>テスト155</v>
      </c>
      <c r="C165" s="32">
        <f>IF(ラインリスト!C157="","",ラインリスト!C157)</f>
        <v>29</v>
      </c>
      <c r="D165" s="32" t="str">
        <f>IF(ラインリスト!E157="","",ラインリスト!E157)</f>
        <v>男</v>
      </c>
      <c r="E165" s="32" t="str">
        <f>IF(ラインリスト!F157="","",ラインリスト!F157)</f>
        <v>教員</v>
      </c>
      <c r="F165" s="29" t="str">
        <f>IF(ラインリスト!G157="","",ラインリスト!G157)</f>
        <v>職員</v>
      </c>
      <c r="G165" s="32" t="str">
        <f>IF(ラインリスト!H157="","",ラインリスト!H157)</f>
        <v>N小学校</v>
      </c>
      <c r="H165" s="33" t="str">
        <f>IF(ラインリスト!I157="","",ラインリスト!I157)</f>
        <v/>
      </c>
      <c r="I165" s="33">
        <f>IF(ラインリスト!J157="","",ラインリスト!J157)</f>
        <v>44198</v>
      </c>
      <c r="J165" s="33">
        <f>IF(ラインリスト!K157="","",ラインリスト!K157)</f>
        <v>44198</v>
      </c>
      <c r="K165" s="31">
        <f>IF(ラインリスト!L157="",J165,ラインリスト!L157)</f>
        <v>44198</v>
      </c>
      <c r="L165" s="76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  <c r="DC165" s="77"/>
      <c r="DD165" s="77"/>
      <c r="DE165" s="77"/>
      <c r="DF165" s="77"/>
      <c r="DG165" s="77"/>
      <c r="DH165" s="77"/>
      <c r="DI165" s="77"/>
      <c r="DJ165" s="77"/>
      <c r="DK165" s="77"/>
      <c r="DL165" s="77"/>
      <c r="DM165" s="77"/>
      <c r="DN165" s="77"/>
      <c r="DO165" s="77"/>
      <c r="DP165" s="77"/>
      <c r="DQ165" s="77"/>
      <c r="DR165" s="77"/>
      <c r="DS165" s="77"/>
      <c r="DT165" s="77"/>
      <c r="DU165" s="77"/>
      <c r="DV165" s="77"/>
      <c r="DW165" s="77"/>
      <c r="DX165" s="77"/>
      <c r="DY165" s="77"/>
      <c r="DZ165" s="77"/>
      <c r="EA165" s="77"/>
      <c r="EB165" s="77"/>
      <c r="EC165" s="77"/>
      <c r="ED165" s="77"/>
      <c r="EE165" s="77"/>
      <c r="EF165" s="77"/>
      <c r="EG165" s="77"/>
      <c r="EH165" s="77"/>
      <c r="EI165" s="77"/>
      <c r="EJ165" s="77"/>
      <c r="EK165" s="77"/>
      <c r="EL165" s="77"/>
      <c r="EM165" s="77"/>
      <c r="EN165" s="77"/>
      <c r="EO165" s="77"/>
      <c r="EP165" s="77"/>
      <c r="EQ165" s="77"/>
      <c r="ER165" s="77"/>
      <c r="ES165" s="77"/>
      <c r="ET165" s="77"/>
      <c r="EU165" s="77"/>
      <c r="EV165" s="77"/>
      <c r="EW165" s="77"/>
      <c r="EX165" s="77"/>
      <c r="EY165" s="77"/>
      <c r="EZ165" s="77"/>
      <c r="FA165" s="77"/>
      <c r="FB165" s="77"/>
      <c r="FC165" s="77"/>
      <c r="FD165" s="77"/>
      <c r="FE165" s="77"/>
      <c r="FF165" s="77"/>
      <c r="FG165" s="77"/>
      <c r="FH165" s="77"/>
      <c r="FI165" s="77"/>
      <c r="FJ165" s="77"/>
      <c r="FK165" s="77"/>
      <c r="FL165" s="77"/>
      <c r="FM165" s="77"/>
      <c r="FN165" s="77"/>
      <c r="FO165" s="77"/>
      <c r="FP165" s="77"/>
      <c r="FQ165" s="77"/>
      <c r="FR165" s="77"/>
      <c r="FS165" s="77"/>
      <c r="FT165" s="77"/>
      <c r="FU165" s="77"/>
      <c r="FV165" s="77"/>
      <c r="FW165" s="77"/>
      <c r="FX165" s="77"/>
      <c r="FY165" s="77"/>
      <c r="FZ165" s="77"/>
      <c r="GA165" s="77"/>
      <c r="GB165" s="77"/>
      <c r="GC165" s="77"/>
      <c r="GD165" s="77"/>
      <c r="GE165" s="77"/>
      <c r="GF165" s="77"/>
      <c r="GG165" s="77"/>
      <c r="GH165" s="77"/>
      <c r="GI165" s="77"/>
      <c r="GJ165" s="77"/>
      <c r="GK165" s="77"/>
      <c r="GL165" s="77"/>
      <c r="GM165" s="77"/>
      <c r="GN165" s="77"/>
      <c r="GO165" s="77"/>
      <c r="GP165" s="77"/>
      <c r="GQ165" s="77"/>
      <c r="GR165" s="77"/>
      <c r="GS165" s="77"/>
      <c r="GT165" s="77"/>
      <c r="GU165" s="77"/>
      <c r="GV165" s="77"/>
      <c r="GW165" s="77"/>
      <c r="GX165" s="77"/>
      <c r="GY165" s="77"/>
      <c r="GZ165" s="77"/>
      <c r="HA165" s="77"/>
      <c r="HB165" s="77"/>
      <c r="HC165" s="77"/>
      <c r="HD165" s="77"/>
      <c r="HE165" s="77"/>
      <c r="HF165" s="77"/>
      <c r="HG165" s="77"/>
      <c r="HH165" s="77"/>
      <c r="HI165" s="77"/>
      <c r="HJ165" s="77"/>
      <c r="HK165" s="77"/>
      <c r="HL165" s="77"/>
      <c r="HM165" s="77"/>
      <c r="HN165" s="77"/>
      <c r="HO165" s="77"/>
      <c r="HP165" s="77"/>
      <c r="HQ165" s="77"/>
      <c r="HR165" s="77"/>
      <c r="HS165" s="77"/>
      <c r="HT165" s="77"/>
      <c r="HU165" s="77"/>
      <c r="HV165" s="77"/>
      <c r="HW165" s="77"/>
      <c r="HX165" s="77"/>
      <c r="HY165" s="77"/>
      <c r="HZ165" s="77"/>
      <c r="IA165" s="77"/>
      <c r="IB165" s="77"/>
      <c r="IC165" s="77"/>
      <c r="ID165" s="77"/>
      <c r="IE165" s="77"/>
      <c r="IF165" s="77"/>
      <c r="IG165" s="77"/>
      <c r="IH165" s="77"/>
      <c r="II165" s="77"/>
      <c r="IJ165" s="77"/>
      <c r="IK165" s="77"/>
      <c r="IL165" s="77"/>
      <c r="IM165" s="77"/>
      <c r="IN165" s="77"/>
      <c r="IO165" s="77"/>
      <c r="IP165" s="77"/>
      <c r="IQ165" s="77"/>
      <c r="IR165" s="77"/>
      <c r="IS165" s="77"/>
      <c r="IT165" s="77"/>
      <c r="IU165" s="77"/>
      <c r="IV165" s="77"/>
      <c r="IW165" s="77"/>
      <c r="IX165" s="77"/>
      <c r="IY165" s="77"/>
      <c r="IZ165" s="77"/>
      <c r="JA165" s="77"/>
      <c r="JB165" s="77"/>
      <c r="JC165" s="77"/>
      <c r="JD165" s="77"/>
      <c r="JE165" s="77"/>
      <c r="JF165" s="77"/>
      <c r="JG165" s="77"/>
      <c r="JH165" s="77"/>
      <c r="JI165" s="77"/>
      <c r="JJ165" s="77"/>
      <c r="JK165" s="77"/>
      <c r="JL165" s="77"/>
      <c r="JM165" s="77"/>
      <c r="JN165" s="77"/>
      <c r="JO165" s="77"/>
      <c r="JP165" s="77"/>
      <c r="JQ165" s="77"/>
      <c r="JR165" s="77"/>
      <c r="JS165" s="77"/>
      <c r="JT165" s="77"/>
      <c r="JU165" s="77"/>
      <c r="JV165" s="77"/>
      <c r="JW165" s="77"/>
      <c r="JX165" s="77"/>
      <c r="JY165" s="77"/>
      <c r="JZ165" s="77"/>
      <c r="KA165" s="77"/>
      <c r="KB165" s="77"/>
      <c r="KC165" s="77"/>
      <c r="KD165" s="77"/>
      <c r="KE165" s="77"/>
      <c r="KF165" s="77"/>
      <c r="KG165" s="77"/>
      <c r="KH165" s="77"/>
      <c r="KI165" s="77"/>
      <c r="KJ165" s="77"/>
      <c r="KK165" s="77"/>
      <c r="KL165" s="77"/>
      <c r="KM165" s="77"/>
      <c r="KN165" s="77"/>
      <c r="KO165" s="77"/>
      <c r="KP165" s="77"/>
      <c r="KQ165" s="77"/>
      <c r="KR165" s="77"/>
      <c r="KS165" s="77"/>
      <c r="KT165" s="77"/>
      <c r="KU165" s="77"/>
      <c r="KV165" s="77"/>
      <c r="KW165" s="77"/>
      <c r="KX165" s="77"/>
      <c r="KY165" s="77"/>
      <c r="KZ165" s="77"/>
      <c r="LA165" s="77"/>
      <c r="LB165" s="77"/>
      <c r="LC165" s="77"/>
      <c r="LD165" s="77"/>
      <c r="LE165" s="77"/>
      <c r="LF165" s="77"/>
      <c r="LG165" s="77"/>
      <c r="LH165" s="77"/>
      <c r="LI165" s="77"/>
      <c r="LJ165" s="77"/>
      <c r="LK165" s="77"/>
      <c r="LL165" s="77"/>
      <c r="LM165" s="77"/>
      <c r="LN165" s="77"/>
      <c r="LO165" s="77"/>
      <c r="LP165" s="77"/>
      <c r="LQ165" s="77"/>
      <c r="LR165" s="77"/>
      <c r="LS165" s="77"/>
      <c r="LT165" s="77"/>
      <c r="LU165" s="77"/>
      <c r="LV165" s="77"/>
      <c r="LW165" s="77"/>
      <c r="LX165" s="77"/>
      <c r="LY165" s="77"/>
      <c r="LZ165" s="77"/>
      <c r="MA165" s="77"/>
      <c r="MB165" s="77"/>
      <c r="MC165" s="77"/>
      <c r="MD165" s="77"/>
      <c r="ME165" s="77"/>
      <c r="MF165" s="77"/>
      <c r="MG165" s="77"/>
      <c r="MH165" s="77"/>
      <c r="MI165" s="77"/>
      <c r="MJ165" s="77"/>
      <c r="MK165" s="77"/>
      <c r="ML165" s="77"/>
      <c r="MM165" s="77"/>
      <c r="MN165" s="77"/>
      <c r="MO165" s="77"/>
      <c r="MP165" s="77"/>
      <c r="MQ165" s="77"/>
      <c r="MR165" s="77"/>
      <c r="MS165" s="77"/>
      <c r="MT165" s="77"/>
      <c r="MU165" s="77"/>
      <c r="MV165" s="77"/>
      <c r="MW165" s="77"/>
      <c r="MX165" s="77"/>
      <c r="MY165" s="77"/>
      <c r="MZ165" s="77"/>
      <c r="NA165" s="77"/>
      <c r="NB165" s="77"/>
      <c r="NC165" s="77"/>
      <c r="ND165" s="77"/>
      <c r="NE165" s="77"/>
      <c r="NF165" s="77"/>
      <c r="NG165" s="77"/>
      <c r="NH165" s="77"/>
      <c r="NI165" s="77"/>
      <c r="NJ165" s="77"/>
      <c r="NK165" s="77"/>
      <c r="NL165" s="77"/>
      <c r="NM165" s="77"/>
      <c r="NN165" s="77"/>
      <c r="NO165" s="77"/>
      <c r="NP165" s="77"/>
      <c r="NQ165" s="77"/>
      <c r="NR165" s="77"/>
    </row>
    <row r="166" spans="1:382">
      <c r="A166" s="32">
        <f>IF(ラインリスト!A158="","",ラインリスト!A158)</f>
        <v>156</v>
      </c>
      <c r="B166" s="32" t="str">
        <f>IF(ラインリスト!B158="","",ラインリスト!B158)</f>
        <v>テスト156</v>
      </c>
      <c r="C166" s="32">
        <f>IF(ラインリスト!C158="","",ラインリスト!C158)</f>
        <v>30</v>
      </c>
      <c r="D166" s="32" t="str">
        <f>IF(ラインリスト!E158="","",ラインリスト!E158)</f>
        <v>男</v>
      </c>
      <c r="E166" s="32" t="str">
        <f>IF(ラインリスト!F158="","",ラインリスト!F158)</f>
        <v>教員</v>
      </c>
      <c r="F166" s="29" t="str">
        <f>IF(ラインリスト!G158="","",ラインリスト!G158)</f>
        <v>職員</v>
      </c>
      <c r="G166" s="32" t="str">
        <f>IF(ラインリスト!H158="","",ラインリスト!H158)</f>
        <v>S小学校</v>
      </c>
      <c r="H166" s="33" t="str">
        <f>IF(ラインリスト!I158="","",ラインリスト!I158)</f>
        <v/>
      </c>
      <c r="I166" s="33">
        <f>IF(ラインリスト!J158="","",ラインリスト!J158)</f>
        <v>44197</v>
      </c>
      <c r="J166" s="33">
        <f>IF(ラインリスト!K158="","",ラインリスト!K158)</f>
        <v>44198</v>
      </c>
      <c r="K166" s="31">
        <f>IF(ラインリスト!L158="",J166,ラインリスト!L158)</f>
        <v>44198</v>
      </c>
      <c r="L166" s="76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  <c r="DC166" s="77"/>
      <c r="DD166" s="77"/>
      <c r="DE166" s="77"/>
      <c r="DF166" s="77"/>
      <c r="DG166" s="77"/>
      <c r="DH166" s="77"/>
      <c r="DI166" s="77"/>
      <c r="DJ166" s="77"/>
      <c r="DK166" s="77"/>
      <c r="DL166" s="77"/>
      <c r="DM166" s="77"/>
      <c r="DN166" s="77"/>
      <c r="DO166" s="77"/>
      <c r="DP166" s="77"/>
      <c r="DQ166" s="77"/>
      <c r="DR166" s="77"/>
      <c r="DS166" s="77"/>
      <c r="DT166" s="77"/>
      <c r="DU166" s="77"/>
      <c r="DV166" s="77"/>
      <c r="DW166" s="77"/>
      <c r="DX166" s="77"/>
      <c r="DY166" s="77"/>
      <c r="DZ166" s="77"/>
      <c r="EA166" s="77"/>
      <c r="EB166" s="77"/>
      <c r="EC166" s="77"/>
      <c r="ED166" s="77"/>
      <c r="EE166" s="77"/>
      <c r="EF166" s="77"/>
      <c r="EG166" s="77"/>
      <c r="EH166" s="77"/>
      <c r="EI166" s="77"/>
      <c r="EJ166" s="77"/>
      <c r="EK166" s="77"/>
      <c r="EL166" s="77"/>
      <c r="EM166" s="77"/>
      <c r="EN166" s="77"/>
      <c r="EO166" s="77"/>
      <c r="EP166" s="77"/>
      <c r="EQ166" s="77"/>
      <c r="ER166" s="77"/>
      <c r="ES166" s="77"/>
      <c r="ET166" s="77"/>
      <c r="EU166" s="77"/>
      <c r="EV166" s="77"/>
      <c r="EW166" s="77"/>
      <c r="EX166" s="77"/>
      <c r="EY166" s="77"/>
      <c r="EZ166" s="77"/>
      <c r="FA166" s="77"/>
      <c r="FB166" s="77"/>
      <c r="FC166" s="77"/>
      <c r="FD166" s="77"/>
      <c r="FE166" s="77"/>
      <c r="FF166" s="77"/>
      <c r="FG166" s="77"/>
      <c r="FH166" s="77"/>
      <c r="FI166" s="77"/>
      <c r="FJ166" s="77"/>
      <c r="FK166" s="77"/>
      <c r="FL166" s="77"/>
      <c r="FM166" s="77"/>
      <c r="FN166" s="77"/>
      <c r="FO166" s="77"/>
      <c r="FP166" s="77"/>
      <c r="FQ166" s="77"/>
      <c r="FR166" s="77"/>
      <c r="FS166" s="77"/>
      <c r="FT166" s="77"/>
      <c r="FU166" s="77"/>
      <c r="FV166" s="77"/>
      <c r="FW166" s="77"/>
      <c r="FX166" s="77"/>
      <c r="FY166" s="77"/>
      <c r="FZ166" s="77"/>
      <c r="GA166" s="77"/>
      <c r="GB166" s="77"/>
      <c r="GC166" s="77"/>
      <c r="GD166" s="77"/>
      <c r="GE166" s="77"/>
      <c r="GF166" s="77"/>
      <c r="GG166" s="77"/>
      <c r="GH166" s="77"/>
      <c r="GI166" s="77"/>
      <c r="GJ166" s="77"/>
      <c r="GK166" s="77"/>
      <c r="GL166" s="77"/>
      <c r="GM166" s="77"/>
      <c r="GN166" s="77"/>
      <c r="GO166" s="77"/>
      <c r="GP166" s="77"/>
      <c r="GQ166" s="77"/>
      <c r="GR166" s="77"/>
      <c r="GS166" s="77"/>
      <c r="GT166" s="77"/>
      <c r="GU166" s="77"/>
      <c r="GV166" s="77"/>
      <c r="GW166" s="77"/>
      <c r="GX166" s="77"/>
      <c r="GY166" s="77"/>
      <c r="GZ166" s="77"/>
      <c r="HA166" s="77"/>
      <c r="HB166" s="77"/>
      <c r="HC166" s="77"/>
      <c r="HD166" s="77"/>
      <c r="HE166" s="77"/>
      <c r="HF166" s="77"/>
      <c r="HG166" s="77"/>
      <c r="HH166" s="77"/>
      <c r="HI166" s="77"/>
      <c r="HJ166" s="77"/>
      <c r="HK166" s="77"/>
      <c r="HL166" s="77"/>
      <c r="HM166" s="77"/>
      <c r="HN166" s="77"/>
      <c r="HO166" s="77"/>
      <c r="HP166" s="77"/>
      <c r="HQ166" s="77"/>
      <c r="HR166" s="77"/>
      <c r="HS166" s="77"/>
      <c r="HT166" s="77"/>
      <c r="HU166" s="77"/>
      <c r="HV166" s="77"/>
      <c r="HW166" s="77"/>
      <c r="HX166" s="77"/>
      <c r="HY166" s="77"/>
      <c r="HZ166" s="77"/>
      <c r="IA166" s="77"/>
      <c r="IB166" s="77"/>
      <c r="IC166" s="77"/>
      <c r="ID166" s="77"/>
      <c r="IE166" s="77"/>
      <c r="IF166" s="77"/>
      <c r="IG166" s="77"/>
      <c r="IH166" s="77"/>
      <c r="II166" s="77"/>
      <c r="IJ166" s="77"/>
      <c r="IK166" s="77"/>
      <c r="IL166" s="77"/>
      <c r="IM166" s="77"/>
      <c r="IN166" s="77"/>
      <c r="IO166" s="77"/>
      <c r="IP166" s="77"/>
      <c r="IQ166" s="77"/>
      <c r="IR166" s="77"/>
      <c r="IS166" s="77"/>
      <c r="IT166" s="77"/>
      <c r="IU166" s="77"/>
      <c r="IV166" s="77"/>
      <c r="IW166" s="77"/>
      <c r="IX166" s="77"/>
      <c r="IY166" s="77"/>
      <c r="IZ166" s="77"/>
      <c r="JA166" s="77"/>
      <c r="JB166" s="77"/>
      <c r="JC166" s="77"/>
      <c r="JD166" s="77"/>
      <c r="JE166" s="77"/>
      <c r="JF166" s="77"/>
      <c r="JG166" s="77"/>
      <c r="JH166" s="77"/>
      <c r="JI166" s="77"/>
      <c r="JJ166" s="77"/>
      <c r="JK166" s="77"/>
      <c r="JL166" s="77"/>
      <c r="JM166" s="77"/>
      <c r="JN166" s="77"/>
      <c r="JO166" s="77"/>
      <c r="JP166" s="77"/>
      <c r="JQ166" s="77"/>
      <c r="JR166" s="77"/>
      <c r="JS166" s="77"/>
      <c r="JT166" s="77"/>
      <c r="JU166" s="77"/>
      <c r="JV166" s="77"/>
      <c r="JW166" s="77"/>
      <c r="JX166" s="77"/>
      <c r="JY166" s="77"/>
      <c r="JZ166" s="77"/>
      <c r="KA166" s="77"/>
      <c r="KB166" s="77"/>
      <c r="KC166" s="77"/>
      <c r="KD166" s="77"/>
      <c r="KE166" s="77"/>
      <c r="KF166" s="77"/>
      <c r="KG166" s="77"/>
      <c r="KH166" s="77"/>
      <c r="KI166" s="77"/>
      <c r="KJ166" s="77"/>
      <c r="KK166" s="77"/>
      <c r="KL166" s="77"/>
      <c r="KM166" s="77"/>
      <c r="KN166" s="77"/>
      <c r="KO166" s="77"/>
      <c r="KP166" s="77"/>
      <c r="KQ166" s="77"/>
      <c r="KR166" s="77"/>
      <c r="KS166" s="77"/>
      <c r="KT166" s="77"/>
      <c r="KU166" s="77"/>
      <c r="KV166" s="77"/>
      <c r="KW166" s="77"/>
      <c r="KX166" s="77"/>
      <c r="KY166" s="77"/>
      <c r="KZ166" s="77"/>
      <c r="LA166" s="77"/>
      <c r="LB166" s="77"/>
      <c r="LC166" s="77"/>
      <c r="LD166" s="77"/>
      <c r="LE166" s="77"/>
      <c r="LF166" s="77"/>
      <c r="LG166" s="77"/>
      <c r="LH166" s="77"/>
      <c r="LI166" s="77"/>
      <c r="LJ166" s="77"/>
      <c r="LK166" s="77"/>
      <c r="LL166" s="77"/>
      <c r="LM166" s="77"/>
      <c r="LN166" s="77"/>
      <c r="LO166" s="77"/>
      <c r="LP166" s="77"/>
      <c r="LQ166" s="77"/>
      <c r="LR166" s="77"/>
      <c r="LS166" s="77"/>
      <c r="LT166" s="77"/>
      <c r="LU166" s="77"/>
      <c r="LV166" s="77"/>
      <c r="LW166" s="77"/>
      <c r="LX166" s="77"/>
      <c r="LY166" s="77"/>
      <c r="LZ166" s="77"/>
      <c r="MA166" s="77"/>
      <c r="MB166" s="77"/>
      <c r="MC166" s="77"/>
      <c r="MD166" s="77"/>
      <c r="ME166" s="77"/>
      <c r="MF166" s="77"/>
      <c r="MG166" s="77"/>
      <c r="MH166" s="77"/>
      <c r="MI166" s="77"/>
      <c r="MJ166" s="77"/>
      <c r="MK166" s="77"/>
      <c r="ML166" s="77"/>
      <c r="MM166" s="77"/>
      <c r="MN166" s="77"/>
      <c r="MO166" s="77"/>
      <c r="MP166" s="77"/>
      <c r="MQ166" s="77"/>
      <c r="MR166" s="77"/>
      <c r="MS166" s="77"/>
      <c r="MT166" s="77"/>
      <c r="MU166" s="77"/>
      <c r="MV166" s="77"/>
      <c r="MW166" s="77"/>
      <c r="MX166" s="77"/>
      <c r="MY166" s="77"/>
      <c r="MZ166" s="77"/>
      <c r="NA166" s="77"/>
      <c r="NB166" s="77"/>
      <c r="NC166" s="77"/>
      <c r="ND166" s="77"/>
      <c r="NE166" s="77"/>
      <c r="NF166" s="77"/>
      <c r="NG166" s="77"/>
      <c r="NH166" s="77"/>
      <c r="NI166" s="77"/>
      <c r="NJ166" s="77"/>
      <c r="NK166" s="77"/>
      <c r="NL166" s="77"/>
      <c r="NM166" s="77"/>
      <c r="NN166" s="77"/>
      <c r="NO166" s="77"/>
      <c r="NP166" s="77"/>
      <c r="NQ166" s="77"/>
      <c r="NR166" s="77"/>
    </row>
    <row r="167" spans="1:382">
      <c r="A167" s="32">
        <f>IF(ラインリスト!A159="","",ラインリスト!A159)</f>
        <v>157</v>
      </c>
      <c r="B167" s="32" t="str">
        <f>IF(ラインリスト!B159="","",ラインリスト!B159)</f>
        <v>テスト157</v>
      </c>
      <c r="C167" s="32">
        <f>IF(ラインリスト!C159="","",ラインリスト!C159)</f>
        <v>50</v>
      </c>
      <c r="D167" s="32" t="str">
        <f>IF(ラインリスト!E159="","",ラインリスト!E159)</f>
        <v>女</v>
      </c>
      <c r="E167" s="32" t="str">
        <f>IF(ラインリスト!F159="","",ラインリスト!F159)</f>
        <v>看護師</v>
      </c>
      <c r="F167" s="29" t="str">
        <f>IF(ラインリスト!G159="","",ラインリスト!G159)</f>
        <v>職員</v>
      </c>
      <c r="G167" s="32" t="str">
        <f>IF(ラインリスト!H159="","",ラインリスト!H159)</f>
        <v>X病院</v>
      </c>
      <c r="H167" s="33" t="str">
        <f>IF(ラインリスト!I159="","",ラインリスト!I159)</f>
        <v/>
      </c>
      <c r="I167" s="33">
        <f>IF(ラインリスト!J159="","",ラインリスト!J159)</f>
        <v>44199</v>
      </c>
      <c r="J167" s="33">
        <f>IF(ラインリスト!K159="","",ラインリスト!K159)</f>
        <v>44199</v>
      </c>
      <c r="K167" s="31">
        <f>IF(ラインリスト!L159="",J167,ラインリスト!L159)</f>
        <v>44199</v>
      </c>
      <c r="L167" s="76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  <c r="DC167" s="77"/>
      <c r="DD167" s="77"/>
      <c r="DE167" s="77"/>
      <c r="DF167" s="77"/>
      <c r="DG167" s="77"/>
      <c r="DH167" s="77"/>
      <c r="DI167" s="77"/>
      <c r="DJ167" s="77"/>
      <c r="DK167" s="77"/>
      <c r="DL167" s="77"/>
      <c r="DM167" s="77"/>
      <c r="DN167" s="77"/>
      <c r="DO167" s="77"/>
      <c r="DP167" s="77"/>
      <c r="DQ167" s="77"/>
      <c r="DR167" s="77"/>
      <c r="DS167" s="77"/>
      <c r="DT167" s="77"/>
      <c r="DU167" s="77"/>
      <c r="DV167" s="77"/>
      <c r="DW167" s="77"/>
      <c r="DX167" s="77"/>
      <c r="DY167" s="77"/>
      <c r="DZ167" s="77"/>
      <c r="EA167" s="77"/>
      <c r="EB167" s="77"/>
      <c r="EC167" s="77"/>
      <c r="ED167" s="77"/>
      <c r="EE167" s="77"/>
      <c r="EF167" s="77"/>
      <c r="EG167" s="77"/>
      <c r="EH167" s="77"/>
      <c r="EI167" s="77"/>
      <c r="EJ167" s="77"/>
      <c r="EK167" s="77"/>
      <c r="EL167" s="77"/>
      <c r="EM167" s="77"/>
      <c r="EN167" s="77"/>
      <c r="EO167" s="77"/>
      <c r="EP167" s="77"/>
      <c r="EQ167" s="77"/>
      <c r="ER167" s="77"/>
      <c r="ES167" s="77"/>
      <c r="ET167" s="77"/>
      <c r="EU167" s="77"/>
      <c r="EV167" s="77"/>
      <c r="EW167" s="77"/>
      <c r="EX167" s="77"/>
      <c r="EY167" s="77"/>
      <c r="EZ167" s="77"/>
      <c r="FA167" s="77"/>
      <c r="FB167" s="77"/>
      <c r="FC167" s="77"/>
      <c r="FD167" s="77"/>
      <c r="FE167" s="77"/>
      <c r="FF167" s="77"/>
      <c r="FG167" s="77"/>
      <c r="FH167" s="77"/>
      <c r="FI167" s="77"/>
      <c r="FJ167" s="77"/>
      <c r="FK167" s="77"/>
      <c r="FL167" s="77"/>
      <c r="FM167" s="77"/>
      <c r="FN167" s="77"/>
      <c r="FO167" s="77"/>
      <c r="FP167" s="77"/>
      <c r="FQ167" s="77"/>
      <c r="FR167" s="77"/>
      <c r="FS167" s="77"/>
      <c r="FT167" s="77"/>
      <c r="FU167" s="77"/>
      <c r="FV167" s="77"/>
      <c r="FW167" s="77"/>
      <c r="FX167" s="77"/>
      <c r="FY167" s="77"/>
      <c r="FZ167" s="77"/>
      <c r="GA167" s="77"/>
      <c r="GB167" s="77"/>
      <c r="GC167" s="77"/>
      <c r="GD167" s="77"/>
      <c r="GE167" s="77"/>
      <c r="GF167" s="77"/>
      <c r="GG167" s="77"/>
      <c r="GH167" s="77"/>
      <c r="GI167" s="77"/>
      <c r="GJ167" s="77"/>
      <c r="GK167" s="77"/>
      <c r="GL167" s="77"/>
      <c r="GM167" s="77"/>
      <c r="GN167" s="77"/>
      <c r="GO167" s="77"/>
      <c r="GP167" s="77"/>
      <c r="GQ167" s="77"/>
      <c r="GR167" s="77"/>
      <c r="GS167" s="77"/>
      <c r="GT167" s="77"/>
      <c r="GU167" s="77"/>
      <c r="GV167" s="77"/>
      <c r="GW167" s="77"/>
      <c r="GX167" s="77"/>
      <c r="GY167" s="77"/>
      <c r="GZ167" s="77"/>
      <c r="HA167" s="77"/>
      <c r="HB167" s="77"/>
      <c r="HC167" s="77"/>
      <c r="HD167" s="77"/>
      <c r="HE167" s="77"/>
      <c r="HF167" s="77"/>
      <c r="HG167" s="77"/>
      <c r="HH167" s="77"/>
      <c r="HI167" s="77"/>
      <c r="HJ167" s="77"/>
      <c r="HK167" s="77"/>
      <c r="HL167" s="77"/>
      <c r="HM167" s="77"/>
      <c r="HN167" s="77"/>
      <c r="HO167" s="77"/>
      <c r="HP167" s="77"/>
      <c r="HQ167" s="77"/>
      <c r="HR167" s="77"/>
      <c r="HS167" s="77"/>
      <c r="HT167" s="77"/>
      <c r="HU167" s="77"/>
      <c r="HV167" s="77"/>
      <c r="HW167" s="77"/>
      <c r="HX167" s="77"/>
      <c r="HY167" s="77"/>
      <c r="HZ167" s="77"/>
      <c r="IA167" s="77"/>
      <c r="IB167" s="77"/>
      <c r="IC167" s="77"/>
      <c r="ID167" s="77"/>
      <c r="IE167" s="77"/>
      <c r="IF167" s="77"/>
      <c r="IG167" s="77"/>
      <c r="IH167" s="77"/>
      <c r="II167" s="77"/>
      <c r="IJ167" s="77"/>
      <c r="IK167" s="77"/>
      <c r="IL167" s="77"/>
      <c r="IM167" s="77"/>
      <c r="IN167" s="77"/>
      <c r="IO167" s="77"/>
      <c r="IP167" s="77"/>
      <c r="IQ167" s="77"/>
      <c r="IR167" s="77"/>
      <c r="IS167" s="77"/>
      <c r="IT167" s="77"/>
      <c r="IU167" s="77"/>
      <c r="IV167" s="77"/>
      <c r="IW167" s="77"/>
      <c r="IX167" s="77"/>
      <c r="IY167" s="77"/>
      <c r="IZ167" s="77"/>
      <c r="JA167" s="77"/>
      <c r="JB167" s="77"/>
      <c r="JC167" s="77"/>
      <c r="JD167" s="77"/>
      <c r="JE167" s="77"/>
      <c r="JF167" s="77"/>
      <c r="JG167" s="77"/>
      <c r="JH167" s="77"/>
      <c r="JI167" s="77"/>
      <c r="JJ167" s="77"/>
      <c r="JK167" s="77"/>
      <c r="JL167" s="77"/>
      <c r="JM167" s="77"/>
      <c r="JN167" s="77"/>
      <c r="JO167" s="77"/>
      <c r="JP167" s="77"/>
      <c r="JQ167" s="77"/>
      <c r="JR167" s="77"/>
      <c r="JS167" s="77"/>
      <c r="JT167" s="77"/>
      <c r="JU167" s="77"/>
      <c r="JV167" s="77"/>
      <c r="JW167" s="77"/>
      <c r="JX167" s="77"/>
      <c r="JY167" s="77"/>
      <c r="JZ167" s="77"/>
      <c r="KA167" s="77"/>
      <c r="KB167" s="77"/>
      <c r="KC167" s="77"/>
      <c r="KD167" s="77"/>
      <c r="KE167" s="77"/>
      <c r="KF167" s="77"/>
      <c r="KG167" s="77"/>
      <c r="KH167" s="77"/>
      <c r="KI167" s="77"/>
      <c r="KJ167" s="77"/>
      <c r="KK167" s="77"/>
      <c r="KL167" s="77"/>
      <c r="KM167" s="77"/>
      <c r="KN167" s="77"/>
      <c r="KO167" s="77"/>
      <c r="KP167" s="77"/>
      <c r="KQ167" s="77"/>
      <c r="KR167" s="77"/>
      <c r="KS167" s="77"/>
      <c r="KT167" s="77"/>
      <c r="KU167" s="77"/>
      <c r="KV167" s="77"/>
      <c r="KW167" s="77"/>
      <c r="KX167" s="77"/>
      <c r="KY167" s="77"/>
      <c r="KZ167" s="77"/>
      <c r="LA167" s="77"/>
      <c r="LB167" s="77"/>
      <c r="LC167" s="77"/>
      <c r="LD167" s="77"/>
      <c r="LE167" s="77"/>
      <c r="LF167" s="77"/>
      <c r="LG167" s="77"/>
      <c r="LH167" s="77"/>
      <c r="LI167" s="77"/>
      <c r="LJ167" s="77"/>
      <c r="LK167" s="77"/>
      <c r="LL167" s="77"/>
      <c r="LM167" s="77"/>
      <c r="LN167" s="77"/>
      <c r="LO167" s="77"/>
      <c r="LP167" s="77"/>
      <c r="LQ167" s="77"/>
      <c r="LR167" s="77"/>
      <c r="LS167" s="77"/>
      <c r="LT167" s="77"/>
      <c r="LU167" s="77"/>
      <c r="LV167" s="77"/>
      <c r="LW167" s="77"/>
      <c r="LX167" s="77"/>
      <c r="LY167" s="77"/>
      <c r="LZ167" s="77"/>
      <c r="MA167" s="77"/>
      <c r="MB167" s="77"/>
      <c r="MC167" s="77"/>
      <c r="MD167" s="77"/>
      <c r="ME167" s="77"/>
      <c r="MF167" s="77"/>
      <c r="MG167" s="77"/>
      <c r="MH167" s="77"/>
      <c r="MI167" s="77"/>
      <c r="MJ167" s="77"/>
      <c r="MK167" s="77"/>
      <c r="ML167" s="77"/>
      <c r="MM167" s="77"/>
      <c r="MN167" s="77"/>
      <c r="MO167" s="77"/>
      <c r="MP167" s="77"/>
      <c r="MQ167" s="77"/>
      <c r="MR167" s="77"/>
      <c r="MS167" s="77"/>
      <c r="MT167" s="77"/>
      <c r="MU167" s="77"/>
      <c r="MV167" s="77"/>
      <c r="MW167" s="77"/>
      <c r="MX167" s="77"/>
      <c r="MY167" s="77"/>
      <c r="MZ167" s="77"/>
      <c r="NA167" s="77"/>
      <c r="NB167" s="77"/>
      <c r="NC167" s="77"/>
      <c r="ND167" s="77"/>
      <c r="NE167" s="77"/>
      <c r="NF167" s="77"/>
      <c r="NG167" s="77"/>
      <c r="NH167" s="77"/>
      <c r="NI167" s="77"/>
      <c r="NJ167" s="77"/>
      <c r="NK167" s="77"/>
      <c r="NL167" s="77"/>
      <c r="NM167" s="77"/>
      <c r="NN167" s="77"/>
      <c r="NO167" s="77"/>
      <c r="NP167" s="77"/>
      <c r="NQ167" s="77"/>
      <c r="NR167" s="77"/>
    </row>
    <row r="168" spans="1:382">
      <c r="A168" s="32">
        <f>IF(ラインリスト!A160="","",ラインリスト!A160)</f>
        <v>158</v>
      </c>
      <c r="B168" s="32" t="str">
        <f>IF(ラインリスト!B160="","",ラインリスト!B160)</f>
        <v>テスト158</v>
      </c>
      <c r="C168" s="32">
        <f>IF(ラインリスト!C160="","",ラインリスト!C160)</f>
        <v>56</v>
      </c>
      <c r="D168" s="32" t="str">
        <f>IF(ラインリスト!E160="","",ラインリスト!E160)</f>
        <v>女</v>
      </c>
      <c r="E168" s="32" t="str">
        <f>IF(ラインリスト!F160="","",ラインリスト!F160)</f>
        <v>看護師</v>
      </c>
      <c r="F168" s="29" t="str">
        <f>IF(ラインリスト!G160="","",ラインリスト!G160)</f>
        <v>職員</v>
      </c>
      <c r="G168" s="32" t="str">
        <f>IF(ラインリスト!H160="","",ラインリスト!H160)</f>
        <v>X病院</v>
      </c>
      <c r="H168" s="33" t="str">
        <f>IF(ラインリスト!I160="","",ラインリスト!I160)</f>
        <v/>
      </c>
      <c r="I168" s="33">
        <f>IF(ラインリスト!J160="","",ラインリスト!J160)</f>
        <v>44199</v>
      </c>
      <c r="J168" s="33">
        <f>IF(ラインリスト!K160="","",ラインリスト!K160)</f>
        <v>44199</v>
      </c>
      <c r="K168" s="31">
        <f>IF(ラインリスト!L160="",J168,ラインリスト!L160)</f>
        <v>44199</v>
      </c>
      <c r="L168" s="76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  <c r="DC168" s="77"/>
      <c r="DD168" s="77"/>
      <c r="DE168" s="77"/>
      <c r="DF168" s="77"/>
      <c r="DG168" s="77"/>
      <c r="DH168" s="77"/>
      <c r="DI168" s="77"/>
      <c r="DJ168" s="77"/>
      <c r="DK168" s="77"/>
      <c r="DL168" s="77"/>
      <c r="DM168" s="77"/>
      <c r="DN168" s="77"/>
      <c r="DO168" s="77"/>
      <c r="DP168" s="77"/>
      <c r="DQ168" s="77"/>
      <c r="DR168" s="77"/>
      <c r="DS168" s="77"/>
      <c r="DT168" s="77"/>
      <c r="DU168" s="77"/>
      <c r="DV168" s="77"/>
      <c r="DW168" s="77"/>
      <c r="DX168" s="77"/>
      <c r="DY168" s="77"/>
      <c r="DZ168" s="77"/>
      <c r="EA168" s="77"/>
      <c r="EB168" s="77"/>
      <c r="EC168" s="77"/>
      <c r="ED168" s="77"/>
      <c r="EE168" s="77"/>
      <c r="EF168" s="77"/>
      <c r="EG168" s="77"/>
      <c r="EH168" s="77"/>
      <c r="EI168" s="77"/>
      <c r="EJ168" s="77"/>
      <c r="EK168" s="77"/>
      <c r="EL168" s="77"/>
      <c r="EM168" s="77"/>
      <c r="EN168" s="77"/>
      <c r="EO168" s="77"/>
      <c r="EP168" s="77"/>
      <c r="EQ168" s="77"/>
      <c r="ER168" s="77"/>
      <c r="ES168" s="77"/>
      <c r="ET168" s="77"/>
      <c r="EU168" s="77"/>
      <c r="EV168" s="77"/>
      <c r="EW168" s="77"/>
      <c r="EX168" s="77"/>
      <c r="EY168" s="77"/>
      <c r="EZ168" s="77"/>
      <c r="FA168" s="77"/>
      <c r="FB168" s="77"/>
      <c r="FC168" s="77"/>
      <c r="FD168" s="77"/>
      <c r="FE168" s="77"/>
      <c r="FF168" s="77"/>
      <c r="FG168" s="77"/>
      <c r="FH168" s="77"/>
      <c r="FI168" s="77"/>
      <c r="FJ168" s="77"/>
      <c r="FK168" s="77"/>
      <c r="FL168" s="77"/>
      <c r="FM168" s="77"/>
      <c r="FN168" s="77"/>
      <c r="FO168" s="77"/>
      <c r="FP168" s="77"/>
      <c r="FQ168" s="77"/>
      <c r="FR168" s="77"/>
      <c r="FS168" s="77"/>
      <c r="FT168" s="77"/>
      <c r="FU168" s="77"/>
      <c r="FV168" s="77"/>
      <c r="FW168" s="77"/>
      <c r="FX168" s="77"/>
      <c r="FY168" s="77"/>
      <c r="FZ168" s="77"/>
      <c r="GA168" s="77"/>
      <c r="GB168" s="77"/>
      <c r="GC168" s="77"/>
      <c r="GD168" s="77"/>
      <c r="GE168" s="77"/>
      <c r="GF168" s="77"/>
      <c r="GG168" s="77"/>
      <c r="GH168" s="77"/>
      <c r="GI168" s="77"/>
      <c r="GJ168" s="77"/>
      <c r="GK168" s="77"/>
      <c r="GL168" s="77"/>
      <c r="GM168" s="77"/>
      <c r="GN168" s="77"/>
      <c r="GO168" s="77"/>
      <c r="GP168" s="77"/>
      <c r="GQ168" s="77"/>
      <c r="GR168" s="77"/>
      <c r="GS168" s="77"/>
      <c r="GT168" s="77"/>
      <c r="GU168" s="77"/>
      <c r="GV168" s="77"/>
      <c r="GW168" s="77"/>
      <c r="GX168" s="77"/>
      <c r="GY168" s="77"/>
      <c r="GZ168" s="77"/>
      <c r="HA168" s="77"/>
      <c r="HB168" s="77"/>
      <c r="HC168" s="77"/>
      <c r="HD168" s="77"/>
      <c r="HE168" s="77"/>
      <c r="HF168" s="77"/>
      <c r="HG168" s="77"/>
      <c r="HH168" s="77"/>
      <c r="HI168" s="77"/>
      <c r="HJ168" s="77"/>
      <c r="HK168" s="77"/>
      <c r="HL168" s="77"/>
      <c r="HM168" s="77"/>
      <c r="HN168" s="77"/>
      <c r="HO168" s="77"/>
      <c r="HP168" s="77"/>
      <c r="HQ168" s="77"/>
      <c r="HR168" s="77"/>
      <c r="HS168" s="77"/>
      <c r="HT168" s="77"/>
      <c r="HU168" s="77"/>
      <c r="HV168" s="77"/>
      <c r="HW168" s="77"/>
      <c r="HX168" s="77"/>
      <c r="HY168" s="77"/>
      <c r="HZ168" s="77"/>
      <c r="IA168" s="77"/>
      <c r="IB168" s="77"/>
      <c r="IC168" s="77"/>
      <c r="ID168" s="77"/>
      <c r="IE168" s="77"/>
      <c r="IF168" s="77"/>
      <c r="IG168" s="77"/>
      <c r="IH168" s="77"/>
      <c r="II168" s="77"/>
      <c r="IJ168" s="77"/>
      <c r="IK168" s="77"/>
      <c r="IL168" s="77"/>
      <c r="IM168" s="77"/>
      <c r="IN168" s="77"/>
      <c r="IO168" s="77"/>
      <c r="IP168" s="77"/>
      <c r="IQ168" s="77"/>
      <c r="IR168" s="77"/>
      <c r="IS168" s="77"/>
      <c r="IT168" s="77"/>
      <c r="IU168" s="77"/>
      <c r="IV168" s="77"/>
      <c r="IW168" s="77"/>
      <c r="IX168" s="77"/>
      <c r="IY168" s="77"/>
      <c r="IZ168" s="77"/>
      <c r="JA168" s="77"/>
      <c r="JB168" s="77"/>
      <c r="JC168" s="77"/>
      <c r="JD168" s="77"/>
      <c r="JE168" s="77"/>
      <c r="JF168" s="77"/>
      <c r="JG168" s="77"/>
      <c r="JH168" s="77"/>
      <c r="JI168" s="77"/>
      <c r="JJ168" s="77"/>
      <c r="JK168" s="77"/>
      <c r="JL168" s="77"/>
      <c r="JM168" s="77"/>
      <c r="JN168" s="77"/>
      <c r="JO168" s="77"/>
      <c r="JP168" s="77"/>
      <c r="JQ168" s="77"/>
      <c r="JR168" s="77"/>
      <c r="JS168" s="77"/>
      <c r="JT168" s="77"/>
      <c r="JU168" s="77"/>
      <c r="JV168" s="77"/>
      <c r="JW168" s="77"/>
      <c r="JX168" s="77"/>
      <c r="JY168" s="77"/>
      <c r="JZ168" s="77"/>
      <c r="KA168" s="77"/>
      <c r="KB168" s="77"/>
      <c r="KC168" s="77"/>
      <c r="KD168" s="77"/>
      <c r="KE168" s="77"/>
      <c r="KF168" s="77"/>
      <c r="KG168" s="77"/>
      <c r="KH168" s="77"/>
      <c r="KI168" s="77"/>
      <c r="KJ168" s="77"/>
      <c r="KK168" s="77"/>
      <c r="KL168" s="77"/>
      <c r="KM168" s="77"/>
      <c r="KN168" s="77"/>
      <c r="KO168" s="77"/>
      <c r="KP168" s="77"/>
      <c r="KQ168" s="77"/>
      <c r="KR168" s="77"/>
      <c r="KS168" s="77"/>
      <c r="KT168" s="77"/>
      <c r="KU168" s="77"/>
      <c r="KV168" s="77"/>
      <c r="KW168" s="77"/>
      <c r="KX168" s="77"/>
      <c r="KY168" s="77"/>
      <c r="KZ168" s="77"/>
      <c r="LA168" s="77"/>
      <c r="LB168" s="77"/>
      <c r="LC168" s="77"/>
      <c r="LD168" s="77"/>
      <c r="LE168" s="77"/>
      <c r="LF168" s="77"/>
      <c r="LG168" s="77"/>
      <c r="LH168" s="77"/>
      <c r="LI168" s="77"/>
      <c r="LJ168" s="77"/>
      <c r="LK168" s="77"/>
      <c r="LL168" s="77"/>
      <c r="LM168" s="77"/>
      <c r="LN168" s="77"/>
      <c r="LO168" s="77"/>
      <c r="LP168" s="77"/>
      <c r="LQ168" s="77"/>
      <c r="LR168" s="77"/>
      <c r="LS168" s="77"/>
      <c r="LT168" s="77"/>
      <c r="LU168" s="77"/>
      <c r="LV168" s="77"/>
      <c r="LW168" s="77"/>
      <c r="LX168" s="77"/>
      <c r="LY168" s="77"/>
      <c r="LZ168" s="77"/>
      <c r="MA168" s="77"/>
      <c r="MB168" s="77"/>
      <c r="MC168" s="77"/>
      <c r="MD168" s="77"/>
      <c r="ME168" s="77"/>
      <c r="MF168" s="77"/>
      <c r="MG168" s="77"/>
      <c r="MH168" s="77"/>
      <c r="MI168" s="77"/>
      <c r="MJ168" s="77"/>
      <c r="MK168" s="77"/>
      <c r="ML168" s="77"/>
      <c r="MM168" s="77"/>
      <c r="MN168" s="77"/>
      <c r="MO168" s="77"/>
      <c r="MP168" s="77"/>
      <c r="MQ168" s="77"/>
      <c r="MR168" s="77"/>
      <c r="MS168" s="77"/>
      <c r="MT168" s="77"/>
      <c r="MU168" s="77"/>
      <c r="MV168" s="77"/>
      <c r="MW168" s="77"/>
      <c r="MX168" s="77"/>
      <c r="MY168" s="77"/>
      <c r="MZ168" s="77"/>
      <c r="NA168" s="77"/>
      <c r="NB168" s="77"/>
      <c r="NC168" s="77"/>
      <c r="ND168" s="77"/>
      <c r="NE168" s="77"/>
      <c r="NF168" s="77"/>
      <c r="NG168" s="77"/>
      <c r="NH168" s="77"/>
      <c r="NI168" s="77"/>
      <c r="NJ168" s="77"/>
      <c r="NK168" s="77"/>
      <c r="NL168" s="77"/>
      <c r="NM168" s="77"/>
      <c r="NN168" s="77"/>
      <c r="NO168" s="77"/>
      <c r="NP168" s="77"/>
      <c r="NQ168" s="77"/>
      <c r="NR168" s="77"/>
    </row>
    <row r="169" spans="1:382">
      <c r="A169" s="32">
        <f>IF(ラインリスト!A161="","",ラインリスト!A161)</f>
        <v>159</v>
      </c>
      <c r="B169" s="32" t="str">
        <f>IF(ラインリスト!B161="","",ラインリスト!B161)</f>
        <v>テスト159</v>
      </c>
      <c r="C169" s="32">
        <f>IF(ラインリスト!C161="","",ラインリスト!C161)</f>
        <v>24</v>
      </c>
      <c r="D169" s="32" t="str">
        <f>IF(ラインリスト!E161="","",ラインリスト!E161)</f>
        <v>女</v>
      </c>
      <c r="E169" s="32" t="str">
        <f>IF(ラインリスト!F161="","",ラインリスト!F161)</f>
        <v>看護師</v>
      </c>
      <c r="F169" s="29" t="str">
        <f>IF(ラインリスト!G161="","",ラインリスト!G161)</f>
        <v>職員</v>
      </c>
      <c r="G169" s="32" t="str">
        <f>IF(ラインリスト!H161="","",ラインリスト!H161)</f>
        <v>X病院</v>
      </c>
      <c r="H169" s="33" t="str">
        <f>IF(ラインリスト!I161="","",ラインリスト!I161)</f>
        <v/>
      </c>
      <c r="I169" s="33">
        <f>IF(ラインリスト!J161="","",ラインリスト!J161)</f>
        <v>44199</v>
      </c>
      <c r="J169" s="33">
        <f>IF(ラインリスト!K161="","",ラインリスト!K161)</f>
        <v>44199</v>
      </c>
      <c r="K169" s="31">
        <f>IF(ラインリスト!L161="",J169,ラインリスト!L161)</f>
        <v>44199</v>
      </c>
      <c r="L169" s="76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  <c r="DC169" s="77"/>
      <c r="DD169" s="77"/>
      <c r="DE169" s="77"/>
      <c r="DF169" s="77"/>
      <c r="DG169" s="77"/>
      <c r="DH169" s="77"/>
      <c r="DI169" s="77"/>
      <c r="DJ169" s="77"/>
      <c r="DK169" s="77"/>
      <c r="DL169" s="77"/>
      <c r="DM169" s="77"/>
      <c r="DN169" s="77"/>
      <c r="DO169" s="77"/>
      <c r="DP169" s="77"/>
      <c r="DQ169" s="77"/>
      <c r="DR169" s="77"/>
      <c r="DS169" s="77"/>
      <c r="DT169" s="77"/>
      <c r="DU169" s="77"/>
      <c r="DV169" s="77"/>
      <c r="DW169" s="77"/>
      <c r="DX169" s="77"/>
      <c r="DY169" s="77"/>
      <c r="DZ169" s="77"/>
      <c r="EA169" s="77"/>
      <c r="EB169" s="77"/>
      <c r="EC169" s="77"/>
      <c r="ED169" s="77"/>
      <c r="EE169" s="77"/>
      <c r="EF169" s="77"/>
      <c r="EG169" s="77"/>
      <c r="EH169" s="77"/>
      <c r="EI169" s="77"/>
      <c r="EJ169" s="77"/>
      <c r="EK169" s="77"/>
      <c r="EL169" s="77"/>
      <c r="EM169" s="77"/>
      <c r="EN169" s="77"/>
      <c r="EO169" s="77"/>
      <c r="EP169" s="77"/>
      <c r="EQ169" s="77"/>
      <c r="ER169" s="77"/>
      <c r="ES169" s="77"/>
      <c r="ET169" s="77"/>
      <c r="EU169" s="77"/>
      <c r="EV169" s="77"/>
      <c r="EW169" s="77"/>
      <c r="EX169" s="77"/>
      <c r="EY169" s="77"/>
      <c r="EZ169" s="77"/>
      <c r="FA169" s="77"/>
      <c r="FB169" s="77"/>
      <c r="FC169" s="77"/>
      <c r="FD169" s="77"/>
      <c r="FE169" s="77"/>
      <c r="FF169" s="77"/>
      <c r="FG169" s="77"/>
      <c r="FH169" s="77"/>
      <c r="FI169" s="77"/>
      <c r="FJ169" s="77"/>
      <c r="FK169" s="77"/>
      <c r="FL169" s="77"/>
      <c r="FM169" s="77"/>
      <c r="FN169" s="77"/>
      <c r="FO169" s="77"/>
      <c r="FP169" s="77"/>
      <c r="FQ169" s="77"/>
      <c r="FR169" s="77"/>
      <c r="FS169" s="77"/>
      <c r="FT169" s="77"/>
      <c r="FU169" s="77"/>
      <c r="FV169" s="77"/>
      <c r="FW169" s="77"/>
      <c r="FX169" s="77"/>
      <c r="FY169" s="77"/>
      <c r="FZ169" s="77"/>
      <c r="GA169" s="77"/>
      <c r="GB169" s="77"/>
      <c r="GC169" s="77"/>
      <c r="GD169" s="77"/>
      <c r="GE169" s="77"/>
      <c r="GF169" s="77"/>
      <c r="GG169" s="77"/>
      <c r="GH169" s="77"/>
      <c r="GI169" s="77"/>
      <c r="GJ169" s="77"/>
      <c r="GK169" s="77"/>
      <c r="GL169" s="77"/>
      <c r="GM169" s="77"/>
      <c r="GN169" s="77"/>
      <c r="GO169" s="77"/>
      <c r="GP169" s="77"/>
      <c r="GQ169" s="77"/>
      <c r="GR169" s="77"/>
      <c r="GS169" s="77"/>
      <c r="GT169" s="77"/>
      <c r="GU169" s="77"/>
      <c r="GV169" s="77"/>
      <c r="GW169" s="77"/>
      <c r="GX169" s="77"/>
      <c r="GY169" s="77"/>
      <c r="GZ169" s="77"/>
      <c r="HA169" s="77"/>
      <c r="HB169" s="77"/>
      <c r="HC169" s="77"/>
      <c r="HD169" s="77"/>
      <c r="HE169" s="77"/>
      <c r="HF169" s="77"/>
      <c r="HG169" s="77"/>
      <c r="HH169" s="77"/>
      <c r="HI169" s="77"/>
      <c r="HJ169" s="77"/>
      <c r="HK169" s="77"/>
      <c r="HL169" s="77"/>
      <c r="HM169" s="77"/>
      <c r="HN169" s="77"/>
      <c r="HO169" s="77"/>
      <c r="HP169" s="77"/>
      <c r="HQ169" s="77"/>
      <c r="HR169" s="77"/>
      <c r="HS169" s="77"/>
      <c r="HT169" s="77"/>
      <c r="HU169" s="77"/>
      <c r="HV169" s="77"/>
      <c r="HW169" s="77"/>
      <c r="HX169" s="77"/>
      <c r="HY169" s="77"/>
      <c r="HZ169" s="77"/>
      <c r="IA169" s="77"/>
      <c r="IB169" s="77"/>
      <c r="IC169" s="77"/>
      <c r="ID169" s="77"/>
      <c r="IE169" s="77"/>
      <c r="IF169" s="77"/>
      <c r="IG169" s="77"/>
      <c r="IH169" s="77"/>
      <c r="II169" s="77"/>
      <c r="IJ169" s="77"/>
      <c r="IK169" s="77"/>
      <c r="IL169" s="77"/>
      <c r="IM169" s="77"/>
      <c r="IN169" s="77"/>
      <c r="IO169" s="77"/>
      <c r="IP169" s="77"/>
      <c r="IQ169" s="77"/>
      <c r="IR169" s="77"/>
      <c r="IS169" s="77"/>
      <c r="IT169" s="77"/>
      <c r="IU169" s="77"/>
      <c r="IV169" s="77"/>
      <c r="IW169" s="77"/>
      <c r="IX169" s="77"/>
      <c r="IY169" s="77"/>
      <c r="IZ169" s="77"/>
      <c r="JA169" s="77"/>
      <c r="JB169" s="77"/>
      <c r="JC169" s="77"/>
      <c r="JD169" s="77"/>
      <c r="JE169" s="77"/>
      <c r="JF169" s="77"/>
      <c r="JG169" s="77"/>
      <c r="JH169" s="77"/>
      <c r="JI169" s="77"/>
      <c r="JJ169" s="77"/>
      <c r="JK169" s="77"/>
      <c r="JL169" s="77"/>
      <c r="JM169" s="77"/>
      <c r="JN169" s="77"/>
      <c r="JO169" s="77"/>
      <c r="JP169" s="77"/>
      <c r="JQ169" s="77"/>
      <c r="JR169" s="77"/>
      <c r="JS169" s="77"/>
      <c r="JT169" s="77"/>
      <c r="JU169" s="77"/>
      <c r="JV169" s="77"/>
      <c r="JW169" s="77"/>
      <c r="JX169" s="77"/>
      <c r="JY169" s="77"/>
      <c r="JZ169" s="77"/>
      <c r="KA169" s="77"/>
      <c r="KB169" s="77"/>
      <c r="KC169" s="77"/>
      <c r="KD169" s="77"/>
      <c r="KE169" s="77"/>
      <c r="KF169" s="77"/>
      <c r="KG169" s="77"/>
      <c r="KH169" s="77"/>
      <c r="KI169" s="77"/>
      <c r="KJ169" s="77"/>
      <c r="KK169" s="77"/>
      <c r="KL169" s="77"/>
      <c r="KM169" s="77"/>
      <c r="KN169" s="77"/>
      <c r="KO169" s="77"/>
      <c r="KP169" s="77"/>
      <c r="KQ169" s="77"/>
      <c r="KR169" s="77"/>
      <c r="KS169" s="77"/>
      <c r="KT169" s="77"/>
      <c r="KU169" s="77"/>
      <c r="KV169" s="77"/>
      <c r="KW169" s="77"/>
      <c r="KX169" s="77"/>
      <c r="KY169" s="77"/>
      <c r="KZ169" s="77"/>
      <c r="LA169" s="77"/>
      <c r="LB169" s="77"/>
      <c r="LC169" s="77"/>
      <c r="LD169" s="77"/>
      <c r="LE169" s="77"/>
      <c r="LF169" s="77"/>
      <c r="LG169" s="77"/>
      <c r="LH169" s="77"/>
      <c r="LI169" s="77"/>
      <c r="LJ169" s="77"/>
      <c r="LK169" s="77"/>
      <c r="LL169" s="77"/>
      <c r="LM169" s="77"/>
      <c r="LN169" s="77"/>
      <c r="LO169" s="77"/>
      <c r="LP169" s="77"/>
      <c r="LQ169" s="77"/>
      <c r="LR169" s="77"/>
      <c r="LS169" s="77"/>
      <c r="LT169" s="77"/>
      <c r="LU169" s="77"/>
      <c r="LV169" s="77"/>
      <c r="LW169" s="77"/>
      <c r="LX169" s="77"/>
      <c r="LY169" s="77"/>
      <c r="LZ169" s="77"/>
      <c r="MA169" s="77"/>
      <c r="MB169" s="77"/>
      <c r="MC169" s="77"/>
      <c r="MD169" s="77"/>
      <c r="ME169" s="77"/>
      <c r="MF169" s="77"/>
      <c r="MG169" s="77"/>
      <c r="MH169" s="77"/>
      <c r="MI169" s="77"/>
      <c r="MJ169" s="77"/>
      <c r="MK169" s="77"/>
      <c r="ML169" s="77"/>
      <c r="MM169" s="77"/>
      <c r="MN169" s="77"/>
      <c r="MO169" s="77"/>
      <c r="MP169" s="77"/>
      <c r="MQ169" s="77"/>
      <c r="MR169" s="77"/>
      <c r="MS169" s="77"/>
      <c r="MT169" s="77"/>
      <c r="MU169" s="77"/>
      <c r="MV169" s="77"/>
      <c r="MW169" s="77"/>
      <c r="MX169" s="77"/>
      <c r="MY169" s="77"/>
      <c r="MZ169" s="77"/>
      <c r="NA169" s="77"/>
      <c r="NB169" s="77"/>
      <c r="NC169" s="77"/>
      <c r="ND169" s="77"/>
      <c r="NE169" s="77"/>
      <c r="NF169" s="77"/>
      <c r="NG169" s="77"/>
      <c r="NH169" s="77"/>
      <c r="NI169" s="77"/>
      <c r="NJ169" s="77"/>
      <c r="NK169" s="77"/>
      <c r="NL169" s="77"/>
      <c r="NM169" s="77"/>
      <c r="NN169" s="77"/>
      <c r="NO169" s="77"/>
      <c r="NP169" s="77"/>
      <c r="NQ169" s="77"/>
      <c r="NR169" s="77"/>
    </row>
    <row r="170" spans="1:382">
      <c r="A170" s="32">
        <f>IF(ラインリスト!A162="","",ラインリスト!A162)</f>
        <v>160</v>
      </c>
      <c r="B170" s="32" t="str">
        <f>IF(ラインリスト!B162="","",ラインリスト!B162)</f>
        <v>テスト160</v>
      </c>
      <c r="C170" s="32">
        <f>IF(ラインリスト!C162="","",ラインリスト!C162)</f>
        <v>50</v>
      </c>
      <c r="D170" s="32" t="str">
        <f>IF(ラインリスト!E162="","",ラインリスト!E162)</f>
        <v>女</v>
      </c>
      <c r="E170" s="32" t="str">
        <f>IF(ラインリスト!F162="","",ラインリスト!F162)</f>
        <v>准看護師</v>
      </c>
      <c r="F170" s="29" t="str">
        <f>IF(ラインリスト!G162="","",ラインリスト!G162)</f>
        <v>職員</v>
      </c>
      <c r="G170" s="32" t="str">
        <f>IF(ラインリスト!H162="","",ラインリスト!H162)</f>
        <v>X病院</v>
      </c>
      <c r="H170" s="33" t="str">
        <f>IF(ラインリスト!I162="","",ラインリスト!I162)</f>
        <v/>
      </c>
      <c r="I170" s="33">
        <f>IF(ラインリスト!J162="","",ラインリスト!J162)</f>
        <v>44199</v>
      </c>
      <c r="J170" s="33">
        <f>IF(ラインリスト!K162="","",ラインリスト!K162)</f>
        <v>44199</v>
      </c>
      <c r="K170" s="31">
        <f>IF(ラインリスト!L162="",J170,ラインリスト!L162)</f>
        <v>44199</v>
      </c>
      <c r="L170" s="76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  <c r="DC170" s="77"/>
      <c r="DD170" s="77"/>
      <c r="DE170" s="77"/>
      <c r="DF170" s="77"/>
      <c r="DG170" s="77"/>
      <c r="DH170" s="77"/>
      <c r="DI170" s="77"/>
      <c r="DJ170" s="77"/>
      <c r="DK170" s="77"/>
      <c r="DL170" s="77"/>
      <c r="DM170" s="77"/>
      <c r="DN170" s="77"/>
      <c r="DO170" s="77"/>
      <c r="DP170" s="77"/>
      <c r="DQ170" s="77"/>
      <c r="DR170" s="77"/>
      <c r="DS170" s="77"/>
      <c r="DT170" s="77"/>
      <c r="DU170" s="77"/>
      <c r="DV170" s="77"/>
      <c r="DW170" s="77"/>
      <c r="DX170" s="77"/>
      <c r="DY170" s="77"/>
      <c r="DZ170" s="77"/>
      <c r="EA170" s="77"/>
      <c r="EB170" s="77"/>
      <c r="EC170" s="77"/>
      <c r="ED170" s="77"/>
      <c r="EE170" s="77"/>
      <c r="EF170" s="77"/>
      <c r="EG170" s="77"/>
      <c r="EH170" s="77"/>
      <c r="EI170" s="77"/>
      <c r="EJ170" s="77"/>
      <c r="EK170" s="77"/>
      <c r="EL170" s="77"/>
      <c r="EM170" s="77"/>
      <c r="EN170" s="77"/>
      <c r="EO170" s="77"/>
      <c r="EP170" s="77"/>
      <c r="EQ170" s="77"/>
      <c r="ER170" s="77"/>
      <c r="ES170" s="77"/>
      <c r="ET170" s="77"/>
      <c r="EU170" s="77"/>
      <c r="EV170" s="77"/>
      <c r="EW170" s="77"/>
      <c r="EX170" s="77"/>
      <c r="EY170" s="77"/>
      <c r="EZ170" s="77"/>
      <c r="FA170" s="77"/>
      <c r="FB170" s="77"/>
      <c r="FC170" s="77"/>
      <c r="FD170" s="77"/>
      <c r="FE170" s="77"/>
      <c r="FF170" s="77"/>
      <c r="FG170" s="77"/>
      <c r="FH170" s="77"/>
      <c r="FI170" s="77"/>
      <c r="FJ170" s="77"/>
      <c r="FK170" s="77"/>
      <c r="FL170" s="77"/>
      <c r="FM170" s="77"/>
      <c r="FN170" s="77"/>
      <c r="FO170" s="77"/>
      <c r="FP170" s="77"/>
      <c r="FQ170" s="77"/>
      <c r="FR170" s="77"/>
      <c r="FS170" s="77"/>
      <c r="FT170" s="77"/>
      <c r="FU170" s="77"/>
      <c r="FV170" s="77"/>
      <c r="FW170" s="77"/>
      <c r="FX170" s="77"/>
      <c r="FY170" s="77"/>
      <c r="FZ170" s="77"/>
      <c r="GA170" s="77"/>
      <c r="GB170" s="77"/>
      <c r="GC170" s="77"/>
      <c r="GD170" s="77"/>
      <c r="GE170" s="77"/>
      <c r="GF170" s="77"/>
      <c r="GG170" s="77"/>
      <c r="GH170" s="77"/>
      <c r="GI170" s="77"/>
      <c r="GJ170" s="77"/>
      <c r="GK170" s="77"/>
      <c r="GL170" s="77"/>
      <c r="GM170" s="77"/>
      <c r="GN170" s="77"/>
      <c r="GO170" s="77"/>
      <c r="GP170" s="77"/>
      <c r="GQ170" s="77"/>
      <c r="GR170" s="77"/>
      <c r="GS170" s="77"/>
      <c r="GT170" s="77"/>
      <c r="GU170" s="77"/>
      <c r="GV170" s="77"/>
      <c r="GW170" s="77"/>
      <c r="GX170" s="77"/>
      <c r="GY170" s="77"/>
      <c r="GZ170" s="77"/>
      <c r="HA170" s="77"/>
      <c r="HB170" s="77"/>
      <c r="HC170" s="77"/>
      <c r="HD170" s="77"/>
      <c r="HE170" s="77"/>
      <c r="HF170" s="77"/>
      <c r="HG170" s="77"/>
      <c r="HH170" s="77"/>
      <c r="HI170" s="77"/>
      <c r="HJ170" s="77"/>
      <c r="HK170" s="77"/>
      <c r="HL170" s="77"/>
      <c r="HM170" s="77"/>
      <c r="HN170" s="77"/>
      <c r="HO170" s="77"/>
      <c r="HP170" s="77"/>
      <c r="HQ170" s="77"/>
      <c r="HR170" s="77"/>
      <c r="HS170" s="77"/>
      <c r="HT170" s="77"/>
      <c r="HU170" s="77"/>
      <c r="HV170" s="77"/>
      <c r="HW170" s="77"/>
      <c r="HX170" s="77"/>
      <c r="HY170" s="77"/>
      <c r="HZ170" s="77"/>
      <c r="IA170" s="77"/>
      <c r="IB170" s="77"/>
      <c r="IC170" s="77"/>
      <c r="ID170" s="77"/>
      <c r="IE170" s="77"/>
      <c r="IF170" s="77"/>
      <c r="IG170" s="77"/>
      <c r="IH170" s="77"/>
      <c r="II170" s="77"/>
      <c r="IJ170" s="77"/>
      <c r="IK170" s="77"/>
      <c r="IL170" s="77"/>
      <c r="IM170" s="77"/>
      <c r="IN170" s="77"/>
      <c r="IO170" s="77"/>
      <c r="IP170" s="77"/>
      <c r="IQ170" s="77"/>
      <c r="IR170" s="77"/>
      <c r="IS170" s="77"/>
      <c r="IT170" s="77"/>
      <c r="IU170" s="77"/>
      <c r="IV170" s="77"/>
      <c r="IW170" s="77"/>
      <c r="IX170" s="77"/>
      <c r="IY170" s="77"/>
      <c r="IZ170" s="77"/>
      <c r="JA170" s="77"/>
      <c r="JB170" s="77"/>
      <c r="JC170" s="77"/>
      <c r="JD170" s="77"/>
      <c r="JE170" s="77"/>
      <c r="JF170" s="77"/>
      <c r="JG170" s="77"/>
      <c r="JH170" s="77"/>
      <c r="JI170" s="77"/>
      <c r="JJ170" s="77"/>
      <c r="JK170" s="77"/>
      <c r="JL170" s="77"/>
      <c r="JM170" s="77"/>
      <c r="JN170" s="77"/>
      <c r="JO170" s="77"/>
      <c r="JP170" s="77"/>
      <c r="JQ170" s="77"/>
      <c r="JR170" s="77"/>
      <c r="JS170" s="77"/>
      <c r="JT170" s="77"/>
      <c r="JU170" s="77"/>
      <c r="JV170" s="77"/>
      <c r="JW170" s="77"/>
      <c r="JX170" s="77"/>
      <c r="JY170" s="77"/>
      <c r="JZ170" s="77"/>
      <c r="KA170" s="77"/>
      <c r="KB170" s="77"/>
      <c r="KC170" s="77"/>
      <c r="KD170" s="77"/>
      <c r="KE170" s="77"/>
      <c r="KF170" s="77"/>
      <c r="KG170" s="77"/>
      <c r="KH170" s="77"/>
      <c r="KI170" s="77"/>
      <c r="KJ170" s="77"/>
      <c r="KK170" s="77"/>
      <c r="KL170" s="77"/>
      <c r="KM170" s="77"/>
      <c r="KN170" s="77"/>
      <c r="KO170" s="77"/>
      <c r="KP170" s="77"/>
      <c r="KQ170" s="77"/>
      <c r="KR170" s="77"/>
      <c r="KS170" s="77"/>
      <c r="KT170" s="77"/>
      <c r="KU170" s="77"/>
      <c r="KV170" s="77"/>
      <c r="KW170" s="77"/>
      <c r="KX170" s="77"/>
      <c r="KY170" s="77"/>
      <c r="KZ170" s="77"/>
      <c r="LA170" s="77"/>
      <c r="LB170" s="77"/>
      <c r="LC170" s="77"/>
      <c r="LD170" s="77"/>
      <c r="LE170" s="77"/>
      <c r="LF170" s="77"/>
      <c r="LG170" s="77"/>
      <c r="LH170" s="77"/>
      <c r="LI170" s="77"/>
      <c r="LJ170" s="77"/>
      <c r="LK170" s="77"/>
      <c r="LL170" s="77"/>
      <c r="LM170" s="77"/>
      <c r="LN170" s="77"/>
      <c r="LO170" s="77"/>
      <c r="LP170" s="77"/>
      <c r="LQ170" s="77"/>
      <c r="LR170" s="77"/>
      <c r="LS170" s="77"/>
      <c r="LT170" s="77"/>
      <c r="LU170" s="77"/>
      <c r="LV170" s="77"/>
      <c r="LW170" s="77"/>
      <c r="LX170" s="77"/>
      <c r="LY170" s="77"/>
      <c r="LZ170" s="77"/>
      <c r="MA170" s="77"/>
      <c r="MB170" s="77"/>
      <c r="MC170" s="77"/>
      <c r="MD170" s="77"/>
      <c r="ME170" s="77"/>
      <c r="MF170" s="77"/>
      <c r="MG170" s="77"/>
      <c r="MH170" s="77"/>
      <c r="MI170" s="77"/>
      <c r="MJ170" s="77"/>
      <c r="MK170" s="77"/>
      <c r="ML170" s="77"/>
      <c r="MM170" s="77"/>
      <c r="MN170" s="77"/>
      <c r="MO170" s="77"/>
      <c r="MP170" s="77"/>
      <c r="MQ170" s="77"/>
      <c r="MR170" s="77"/>
      <c r="MS170" s="77"/>
      <c r="MT170" s="77"/>
      <c r="MU170" s="77"/>
      <c r="MV170" s="77"/>
      <c r="MW170" s="77"/>
      <c r="MX170" s="77"/>
      <c r="MY170" s="77"/>
      <c r="MZ170" s="77"/>
      <c r="NA170" s="77"/>
      <c r="NB170" s="77"/>
      <c r="NC170" s="77"/>
      <c r="ND170" s="77"/>
      <c r="NE170" s="77"/>
      <c r="NF170" s="77"/>
      <c r="NG170" s="77"/>
      <c r="NH170" s="77"/>
      <c r="NI170" s="77"/>
      <c r="NJ170" s="77"/>
      <c r="NK170" s="77"/>
      <c r="NL170" s="77"/>
      <c r="NM170" s="77"/>
      <c r="NN170" s="77"/>
      <c r="NO170" s="77"/>
      <c r="NP170" s="77"/>
      <c r="NQ170" s="77"/>
      <c r="NR170" s="77"/>
    </row>
    <row r="171" spans="1:382">
      <c r="A171" s="32">
        <f>IF(ラインリスト!A163="","",ラインリスト!A163)</f>
        <v>161</v>
      </c>
      <c r="B171" s="32" t="str">
        <f>IF(ラインリスト!B163="","",ラインリスト!B163)</f>
        <v>テスト161</v>
      </c>
      <c r="C171" s="32">
        <f>IF(ラインリスト!C163="","",ラインリスト!C163)</f>
        <v>52</v>
      </c>
      <c r="D171" s="32" t="str">
        <f>IF(ラインリスト!E163="","",ラインリスト!E163)</f>
        <v>女</v>
      </c>
      <c r="E171" s="32" t="str">
        <f>IF(ラインリスト!F163="","",ラインリスト!F163)</f>
        <v>看護師長</v>
      </c>
      <c r="F171" s="29" t="str">
        <f>IF(ラインリスト!G163="","",ラインリスト!G163)</f>
        <v>職員</v>
      </c>
      <c r="G171" s="32" t="str">
        <f>IF(ラインリスト!H163="","",ラインリスト!H163)</f>
        <v>X病院</v>
      </c>
      <c r="H171" s="33" t="str">
        <f>IF(ラインリスト!I163="","",ラインリスト!I163)</f>
        <v/>
      </c>
      <c r="I171" s="33">
        <f>IF(ラインリスト!J163="","",ラインリスト!J163)</f>
        <v>44198</v>
      </c>
      <c r="J171" s="33">
        <f>IF(ラインリスト!K163="","",ラインリスト!K163)</f>
        <v>44199</v>
      </c>
      <c r="K171" s="31">
        <f>IF(ラインリスト!L163="",J171,ラインリスト!L163)</f>
        <v>44199</v>
      </c>
      <c r="L171" s="76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  <c r="DC171" s="77"/>
      <c r="DD171" s="77"/>
      <c r="DE171" s="77"/>
      <c r="DF171" s="77"/>
      <c r="DG171" s="77"/>
      <c r="DH171" s="77"/>
      <c r="DI171" s="77"/>
      <c r="DJ171" s="77"/>
      <c r="DK171" s="77"/>
      <c r="DL171" s="77"/>
      <c r="DM171" s="77"/>
      <c r="DN171" s="77"/>
      <c r="DO171" s="77"/>
      <c r="DP171" s="77"/>
      <c r="DQ171" s="77"/>
      <c r="DR171" s="77"/>
      <c r="DS171" s="77"/>
      <c r="DT171" s="77"/>
      <c r="DU171" s="77"/>
      <c r="DV171" s="77"/>
      <c r="DW171" s="77"/>
      <c r="DX171" s="77"/>
      <c r="DY171" s="77"/>
      <c r="DZ171" s="77"/>
      <c r="EA171" s="77"/>
      <c r="EB171" s="77"/>
      <c r="EC171" s="77"/>
      <c r="ED171" s="77"/>
      <c r="EE171" s="77"/>
      <c r="EF171" s="77"/>
      <c r="EG171" s="77"/>
      <c r="EH171" s="77"/>
      <c r="EI171" s="77"/>
      <c r="EJ171" s="77"/>
      <c r="EK171" s="77"/>
      <c r="EL171" s="77"/>
      <c r="EM171" s="77"/>
      <c r="EN171" s="77"/>
      <c r="EO171" s="77"/>
      <c r="EP171" s="77"/>
      <c r="EQ171" s="77"/>
      <c r="ER171" s="77"/>
      <c r="ES171" s="77"/>
      <c r="ET171" s="77"/>
      <c r="EU171" s="77"/>
      <c r="EV171" s="77"/>
      <c r="EW171" s="77"/>
      <c r="EX171" s="77"/>
      <c r="EY171" s="77"/>
      <c r="EZ171" s="77"/>
      <c r="FA171" s="77"/>
      <c r="FB171" s="77"/>
      <c r="FC171" s="77"/>
      <c r="FD171" s="77"/>
      <c r="FE171" s="77"/>
      <c r="FF171" s="77"/>
      <c r="FG171" s="77"/>
      <c r="FH171" s="77"/>
      <c r="FI171" s="77"/>
      <c r="FJ171" s="77"/>
      <c r="FK171" s="77"/>
      <c r="FL171" s="77"/>
      <c r="FM171" s="77"/>
      <c r="FN171" s="77"/>
      <c r="FO171" s="77"/>
      <c r="FP171" s="77"/>
      <c r="FQ171" s="77"/>
      <c r="FR171" s="77"/>
      <c r="FS171" s="77"/>
      <c r="FT171" s="77"/>
      <c r="FU171" s="77"/>
      <c r="FV171" s="77"/>
      <c r="FW171" s="77"/>
      <c r="FX171" s="77"/>
      <c r="FY171" s="77"/>
      <c r="FZ171" s="77"/>
      <c r="GA171" s="77"/>
      <c r="GB171" s="77"/>
      <c r="GC171" s="77"/>
      <c r="GD171" s="77"/>
      <c r="GE171" s="77"/>
      <c r="GF171" s="77"/>
      <c r="GG171" s="77"/>
      <c r="GH171" s="77"/>
      <c r="GI171" s="77"/>
      <c r="GJ171" s="77"/>
      <c r="GK171" s="77"/>
      <c r="GL171" s="77"/>
      <c r="GM171" s="77"/>
      <c r="GN171" s="77"/>
      <c r="GO171" s="77"/>
      <c r="GP171" s="77"/>
      <c r="GQ171" s="77"/>
      <c r="GR171" s="77"/>
      <c r="GS171" s="77"/>
      <c r="GT171" s="77"/>
      <c r="GU171" s="77"/>
      <c r="GV171" s="77"/>
      <c r="GW171" s="77"/>
      <c r="GX171" s="77"/>
      <c r="GY171" s="77"/>
      <c r="GZ171" s="77"/>
      <c r="HA171" s="77"/>
      <c r="HB171" s="77"/>
      <c r="HC171" s="77"/>
      <c r="HD171" s="77"/>
      <c r="HE171" s="77"/>
      <c r="HF171" s="77"/>
      <c r="HG171" s="77"/>
      <c r="HH171" s="77"/>
      <c r="HI171" s="77"/>
      <c r="HJ171" s="77"/>
      <c r="HK171" s="77"/>
      <c r="HL171" s="77"/>
      <c r="HM171" s="77"/>
      <c r="HN171" s="77"/>
      <c r="HO171" s="77"/>
      <c r="HP171" s="77"/>
      <c r="HQ171" s="77"/>
      <c r="HR171" s="77"/>
      <c r="HS171" s="77"/>
      <c r="HT171" s="77"/>
      <c r="HU171" s="77"/>
      <c r="HV171" s="77"/>
      <c r="HW171" s="77"/>
      <c r="HX171" s="77"/>
      <c r="HY171" s="77"/>
      <c r="HZ171" s="77"/>
      <c r="IA171" s="77"/>
      <c r="IB171" s="77"/>
      <c r="IC171" s="77"/>
      <c r="ID171" s="77"/>
      <c r="IE171" s="77"/>
      <c r="IF171" s="77"/>
      <c r="IG171" s="77"/>
      <c r="IH171" s="77"/>
      <c r="II171" s="77"/>
      <c r="IJ171" s="77"/>
      <c r="IK171" s="77"/>
      <c r="IL171" s="77"/>
      <c r="IM171" s="77"/>
      <c r="IN171" s="77"/>
      <c r="IO171" s="77"/>
      <c r="IP171" s="77"/>
      <c r="IQ171" s="77"/>
      <c r="IR171" s="77"/>
      <c r="IS171" s="77"/>
      <c r="IT171" s="77"/>
      <c r="IU171" s="77"/>
      <c r="IV171" s="77"/>
      <c r="IW171" s="77"/>
      <c r="IX171" s="77"/>
      <c r="IY171" s="77"/>
      <c r="IZ171" s="77"/>
      <c r="JA171" s="77"/>
      <c r="JB171" s="77"/>
      <c r="JC171" s="77"/>
      <c r="JD171" s="77"/>
      <c r="JE171" s="77"/>
      <c r="JF171" s="77"/>
      <c r="JG171" s="77"/>
      <c r="JH171" s="77"/>
      <c r="JI171" s="77"/>
      <c r="JJ171" s="77"/>
      <c r="JK171" s="77"/>
      <c r="JL171" s="77"/>
      <c r="JM171" s="77"/>
      <c r="JN171" s="77"/>
      <c r="JO171" s="77"/>
      <c r="JP171" s="77"/>
      <c r="JQ171" s="77"/>
      <c r="JR171" s="77"/>
      <c r="JS171" s="77"/>
      <c r="JT171" s="77"/>
      <c r="JU171" s="77"/>
      <c r="JV171" s="77"/>
      <c r="JW171" s="77"/>
      <c r="JX171" s="77"/>
      <c r="JY171" s="77"/>
      <c r="JZ171" s="77"/>
      <c r="KA171" s="77"/>
      <c r="KB171" s="77"/>
      <c r="KC171" s="77"/>
      <c r="KD171" s="77"/>
      <c r="KE171" s="77"/>
      <c r="KF171" s="77"/>
      <c r="KG171" s="77"/>
      <c r="KH171" s="77"/>
      <c r="KI171" s="77"/>
      <c r="KJ171" s="77"/>
      <c r="KK171" s="77"/>
      <c r="KL171" s="77"/>
      <c r="KM171" s="77"/>
      <c r="KN171" s="77"/>
      <c r="KO171" s="77"/>
      <c r="KP171" s="77"/>
      <c r="KQ171" s="77"/>
      <c r="KR171" s="77"/>
      <c r="KS171" s="77"/>
      <c r="KT171" s="77"/>
      <c r="KU171" s="77"/>
      <c r="KV171" s="77"/>
      <c r="KW171" s="77"/>
      <c r="KX171" s="77"/>
      <c r="KY171" s="77"/>
      <c r="KZ171" s="77"/>
      <c r="LA171" s="77"/>
      <c r="LB171" s="77"/>
      <c r="LC171" s="77"/>
      <c r="LD171" s="77"/>
      <c r="LE171" s="77"/>
      <c r="LF171" s="77"/>
      <c r="LG171" s="77"/>
      <c r="LH171" s="77"/>
      <c r="LI171" s="77"/>
      <c r="LJ171" s="77"/>
      <c r="LK171" s="77"/>
      <c r="LL171" s="77"/>
      <c r="LM171" s="77"/>
      <c r="LN171" s="77"/>
      <c r="LO171" s="77"/>
      <c r="LP171" s="77"/>
      <c r="LQ171" s="77"/>
      <c r="LR171" s="77"/>
      <c r="LS171" s="77"/>
      <c r="LT171" s="77"/>
      <c r="LU171" s="77"/>
      <c r="LV171" s="77"/>
      <c r="LW171" s="77"/>
      <c r="LX171" s="77"/>
      <c r="LY171" s="77"/>
      <c r="LZ171" s="77"/>
      <c r="MA171" s="77"/>
      <c r="MB171" s="77"/>
      <c r="MC171" s="77"/>
      <c r="MD171" s="77"/>
      <c r="ME171" s="77"/>
      <c r="MF171" s="77"/>
      <c r="MG171" s="77"/>
      <c r="MH171" s="77"/>
      <c r="MI171" s="77"/>
      <c r="MJ171" s="77"/>
      <c r="MK171" s="77"/>
      <c r="ML171" s="77"/>
      <c r="MM171" s="77"/>
      <c r="MN171" s="77"/>
      <c r="MO171" s="77"/>
      <c r="MP171" s="77"/>
      <c r="MQ171" s="77"/>
      <c r="MR171" s="77"/>
      <c r="MS171" s="77"/>
      <c r="MT171" s="77"/>
      <c r="MU171" s="77"/>
      <c r="MV171" s="77"/>
      <c r="MW171" s="77"/>
      <c r="MX171" s="77"/>
      <c r="MY171" s="77"/>
      <c r="MZ171" s="77"/>
      <c r="NA171" s="77"/>
      <c r="NB171" s="77"/>
      <c r="NC171" s="77"/>
      <c r="ND171" s="77"/>
      <c r="NE171" s="77"/>
      <c r="NF171" s="77"/>
      <c r="NG171" s="77"/>
      <c r="NH171" s="77"/>
      <c r="NI171" s="77"/>
      <c r="NJ171" s="77"/>
      <c r="NK171" s="77"/>
      <c r="NL171" s="77"/>
      <c r="NM171" s="77"/>
      <c r="NN171" s="77"/>
      <c r="NO171" s="77"/>
      <c r="NP171" s="77"/>
      <c r="NQ171" s="77"/>
      <c r="NR171" s="77"/>
    </row>
    <row r="172" spans="1:382">
      <c r="A172" s="32">
        <f>IF(ラインリスト!A164="","",ラインリスト!A164)</f>
        <v>162</v>
      </c>
      <c r="B172" s="32" t="str">
        <f>IF(ラインリスト!B164="","",ラインリスト!B164)</f>
        <v>テスト162</v>
      </c>
      <c r="C172" s="32">
        <f>IF(ラインリスト!C164="","",ラインリスト!C164)</f>
        <v>49</v>
      </c>
      <c r="D172" s="32" t="str">
        <f>IF(ラインリスト!E164="","",ラインリスト!E164)</f>
        <v>女</v>
      </c>
      <c r="E172" s="32" t="str">
        <f>IF(ラインリスト!F164="","",ラインリスト!F164)</f>
        <v>看護師</v>
      </c>
      <c r="F172" s="29" t="str">
        <f>IF(ラインリスト!G164="","",ラインリスト!G164)</f>
        <v>職員</v>
      </c>
      <c r="G172" s="32" t="str">
        <f>IF(ラインリスト!H164="","",ラインリスト!H164)</f>
        <v>X病院</v>
      </c>
      <c r="H172" s="33" t="str">
        <f>IF(ラインリスト!I164="","",ラインリスト!I164)</f>
        <v/>
      </c>
      <c r="I172" s="33" t="str">
        <f>IF(ラインリスト!J164="","",ラインリスト!J164)</f>
        <v>無症状</v>
      </c>
      <c r="J172" s="33">
        <f>IF(ラインリスト!K164="","",ラインリスト!K164)</f>
        <v>44199</v>
      </c>
      <c r="K172" s="31">
        <f>IF(ラインリスト!L164="",J172,ラインリスト!L164)</f>
        <v>44199</v>
      </c>
      <c r="L172" s="76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  <c r="DC172" s="77"/>
      <c r="DD172" s="77"/>
      <c r="DE172" s="77"/>
      <c r="DF172" s="77"/>
      <c r="DG172" s="77"/>
      <c r="DH172" s="77"/>
      <c r="DI172" s="77"/>
      <c r="DJ172" s="77"/>
      <c r="DK172" s="77"/>
      <c r="DL172" s="77"/>
      <c r="DM172" s="77"/>
      <c r="DN172" s="77"/>
      <c r="DO172" s="77"/>
      <c r="DP172" s="77"/>
      <c r="DQ172" s="77"/>
      <c r="DR172" s="77"/>
      <c r="DS172" s="77"/>
      <c r="DT172" s="77"/>
      <c r="DU172" s="77"/>
      <c r="DV172" s="77"/>
      <c r="DW172" s="77"/>
      <c r="DX172" s="77"/>
      <c r="DY172" s="77"/>
      <c r="DZ172" s="77"/>
      <c r="EA172" s="77"/>
      <c r="EB172" s="77"/>
      <c r="EC172" s="77"/>
      <c r="ED172" s="77"/>
      <c r="EE172" s="77"/>
      <c r="EF172" s="77"/>
      <c r="EG172" s="77"/>
      <c r="EH172" s="77"/>
      <c r="EI172" s="77"/>
      <c r="EJ172" s="77"/>
      <c r="EK172" s="77"/>
      <c r="EL172" s="77"/>
      <c r="EM172" s="77"/>
      <c r="EN172" s="77"/>
      <c r="EO172" s="77"/>
      <c r="EP172" s="77"/>
      <c r="EQ172" s="77"/>
      <c r="ER172" s="77"/>
      <c r="ES172" s="77"/>
      <c r="ET172" s="77"/>
      <c r="EU172" s="77"/>
      <c r="EV172" s="77"/>
      <c r="EW172" s="77"/>
      <c r="EX172" s="77"/>
      <c r="EY172" s="77"/>
      <c r="EZ172" s="77"/>
      <c r="FA172" s="77"/>
      <c r="FB172" s="77"/>
      <c r="FC172" s="77"/>
      <c r="FD172" s="77"/>
      <c r="FE172" s="77"/>
      <c r="FF172" s="77"/>
      <c r="FG172" s="77"/>
      <c r="FH172" s="77"/>
      <c r="FI172" s="77"/>
      <c r="FJ172" s="77"/>
      <c r="FK172" s="77"/>
      <c r="FL172" s="77"/>
      <c r="FM172" s="77"/>
      <c r="FN172" s="77"/>
      <c r="FO172" s="77"/>
      <c r="FP172" s="77"/>
      <c r="FQ172" s="77"/>
      <c r="FR172" s="77"/>
      <c r="FS172" s="77"/>
      <c r="FT172" s="77"/>
      <c r="FU172" s="77"/>
      <c r="FV172" s="77"/>
      <c r="FW172" s="77"/>
      <c r="FX172" s="77"/>
      <c r="FY172" s="77"/>
      <c r="FZ172" s="77"/>
      <c r="GA172" s="77"/>
      <c r="GB172" s="77"/>
      <c r="GC172" s="77"/>
      <c r="GD172" s="77"/>
      <c r="GE172" s="77"/>
      <c r="GF172" s="77"/>
      <c r="GG172" s="77"/>
      <c r="GH172" s="77"/>
      <c r="GI172" s="77"/>
      <c r="GJ172" s="77"/>
      <c r="GK172" s="77"/>
      <c r="GL172" s="77"/>
      <c r="GM172" s="77"/>
      <c r="GN172" s="77"/>
      <c r="GO172" s="77"/>
      <c r="GP172" s="77"/>
      <c r="GQ172" s="77"/>
      <c r="GR172" s="77"/>
      <c r="GS172" s="77"/>
      <c r="GT172" s="77"/>
      <c r="GU172" s="77"/>
      <c r="GV172" s="77"/>
      <c r="GW172" s="77"/>
      <c r="GX172" s="77"/>
      <c r="GY172" s="77"/>
      <c r="GZ172" s="77"/>
      <c r="HA172" s="77"/>
      <c r="HB172" s="77"/>
      <c r="HC172" s="77"/>
      <c r="HD172" s="77"/>
      <c r="HE172" s="77"/>
      <c r="HF172" s="77"/>
      <c r="HG172" s="77"/>
      <c r="HH172" s="77"/>
      <c r="HI172" s="77"/>
      <c r="HJ172" s="77"/>
      <c r="HK172" s="77"/>
      <c r="HL172" s="77"/>
      <c r="HM172" s="77"/>
      <c r="HN172" s="77"/>
      <c r="HO172" s="77"/>
      <c r="HP172" s="77"/>
      <c r="HQ172" s="77"/>
      <c r="HR172" s="77"/>
      <c r="HS172" s="77"/>
      <c r="HT172" s="77"/>
      <c r="HU172" s="77"/>
      <c r="HV172" s="77"/>
      <c r="HW172" s="77"/>
      <c r="HX172" s="77"/>
      <c r="HY172" s="77"/>
      <c r="HZ172" s="77"/>
      <c r="IA172" s="77"/>
      <c r="IB172" s="77"/>
      <c r="IC172" s="77"/>
      <c r="ID172" s="77"/>
      <c r="IE172" s="77"/>
      <c r="IF172" s="77"/>
      <c r="IG172" s="77"/>
      <c r="IH172" s="77"/>
      <c r="II172" s="77"/>
      <c r="IJ172" s="77"/>
      <c r="IK172" s="77"/>
      <c r="IL172" s="77"/>
      <c r="IM172" s="77"/>
      <c r="IN172" s="77"/>
      <c r="IO172" s="77"/>
      <c r="IP172" s="77"/>
      <c r="IQ172" s="77"/>
      <c r="IR172" s="77"/>
      <c r="IS172" s="77"/>
      <c r="IT172" s="77"/>
      <c r="IU172" s="77"/>
      <c r="IV172" s="77"/>
      <c r="IW172" s="77"/>
      <c r="IX172" s="77"/>
      <c r="IY172" s="77"/>
      <c r="IZ172" s="77"/>
      <c r="JA172" s="77"/>
      <c r="JB172" s="77"/>
      <c r="JC172" s="77"/>
      <c r="JD172" s="77"/>
      <c r="JE172" s="77"/>
      <c r="JF172" s="77"/>
      <c r="JG172" s="77"/>
      <c r="JH172" s="77"/>
      <c r="JI172" s="77"/>
      <c r="JJ172" s="77"/>
      <c r="JK172" s="77"/>
      <c r="JL172" s="77"/>
      <c r="JM172" s="77"/>
      <c r="JN172" s="77"/>
      <c r="JO172" s="77"/>
      <c r="JP172" s="77"/>
      <c r="JQ172" s="77"/>
      <c r="JR172" s="77"/>
      <c r="JS172" s="77"/>
      <c r="JT172" s="77"/>
      <c r="JU172" s="77"/>
      <c r="JV172" s="77"/>
      <c r="JW172" s="77"/>
      <c r="JX172" s="77"/>
      <c r="JY172" s="77"/>
      <c r="JZ172" s="77"/>
      <c r="KA172" s="77"/>
      <c r="KB172" s="77"/>
      <c r="KC172" s="77"/>
      <c r="KD172" s="77"/>
      <c r="KE172" s="77"/>
      <c r="KF172" s="77"/>
      <c r="KG172" s="77"/>
      <c r="KH172" s="77"/>
      <c r="KI172" s="77"/>
      <c r="KJ172" s="77"/>
      <c r="KK172" s="77"/>
      <c r="KL172" s="77"/>
      <c r="KM172" s="77"/>
      <c r="KN172" s="77"/>
      <c r="KO172" s="77"/>
      <c r="KP172" s="77"/>
      <c r="KQ172" s="77"/>
      <c r="KR172" s="77"/>
      <c r="KS172" s="77"/>
      <c r="KT172" s="77"/>
      <c r="KU172" s="77"/>
      <c r="KV172" s="77"/>
      <c r="KW172" s="77"/>
      <c r="KX172" s="77"/>
      <c r="KY172" s="77"/>
      <c r="KZ172" s="77"/>
      <c r="LA172" s="77"/>
      <c r="LB172" s="77"/>
      <c r="LC172" s="77"/>
      <c r="LD172" s="77"/>
      <c r="LE172" s="77"/>
      <c r="LF172" s="77"/>
      <c r="LG172" s="77"/>
      <c r="LH172" s="77"/>
      <c r="LI172" s="77"/>
      <c r="LJ172" s="77"/>
      <c r="LK172" s="77"/>
      <c r="LL172" s="77"/>
      <c r="LM172" s="77"/>
      <c r="LN172" s="77"/>
      <c r="LO172" s="77"/>
      <c r="LP172" s="77"/>
      <c r="LQ172" s="77"/>
      <c r="LR172" s="77"/>
      <c r="LS172" s="77"/>
      <c r="LT172" s="77"/>
      <c r="LU172" s="77"/>
      <c r="LV172" s="77"/>
      <c r="LW172" s="77"/>
      <c r="LX172" s="77"/>
      <c r="LY172" s="77"/>
      <c r="LZ172" s="77"/>
      <c r="MA172" s="77"/>
      <c r="MB172" s="77"/>
      <c r="MC172" s="77"/>
      <c r="MD172" s="77"/>
      <c r="ME172" s="77"/>
      <c r="MF172" s="77"/>
      <c r="MG172" s="77"/>
      <c r="MH172" s="77"/>
      <c r="MI172" s="77"/>
      <c r="MJ172" s="77"/>
      <c r="MK172" s="77"/>
      <c r="ML172" s="77"/>
      <c r="MM172" s="77"/>
      <c r="MN172" s="77"/>
      <c r="MO172" s="77"/>
      <c r="MP172" s="77"/>
      <c r="MQ172" s="77"/>
      <c r="MR172" s="77"/>
      <c r="MS172" s="77"/>
      <c r="MT172" s="77"/>
      <c r="MU172" s="77"/>
      <c r="MV172" s="77"/>
      <c r="MW172" s="77"/>
      <c r="MX172" s="77"/>
      <c r="MY172" s="77"/>
      <c r="MZ172" s="77"/>
      <c r="NA172" s="77"/>
      <c r="NB172" s="77"/>
      <c r="NC172" s="77"/>
      <c r="ND172" s="77"/>
      <c r="NE172" s="77"/>
      <c r="NF172" s="77"/>
      <c r="NG172" s="77"/>
      <c r="NH172" s="77"/>
      <c r="NI172" s="77"/>
      <c r="NJ172" s="77"/>
      <c r="NK172" s="77"/>
      <c r="NL172" s="77"/>
      <c r="NM172" s="77"/>
      <c r="NN172" s="77"/>
      <c r="NO172" s="77"/>
      <c r="NP172" s="77"/>
      <c r="NQ172" s="77"/>
      <c r="NR172" s="77"/>
    </row>
    <row r="173" spans="1:382">
      <c r="A173" s="32">
        <f>IF(ラインリスト!A165="","",ラインリスト!A165)</f>
        <v>163</v>
      </c>
      <c r="B173" s="32" t="str">
        <f>IF(ラインリスト!B165="","",ラインリスト!B165)</f>
        <v>テスト163</v>
      </c>
      <c r="C173" s="32">
        <f>IF(ラインリスト!C165="","",ラインリスト!C165)</f>
        <v>66</v>
      </c>
      <c r="D173" s="32" t="str">
        <f>IF(ラインリスト!E165="","",ラインリスト!E165)</f>
        <v>女</v>
      </c>
      <c r="E173" s="32" t="str">
        <f>IF(ラインリスト!F165="","",ラインリスト!F165)</f>
        <v>介護員</v>
      </c>
      <c r="F173" s="29" t="str">
        <f>IF(ラインリスト!G165="","",ラインリスト!G165)</f>
        <v>職員</v>
      </c>
      <c r="G173" s="32" t="str">
        <f>IF(ラインリスト!H165="","",ラインリスト!H165)</f>
        <v>X病院</v>
      </c>
      <c r="H173" s="33" t="str">
        <f>IF(ラインリスト!I165="","",ラインリスト!I165)</f>
        <v/>
      </c>
      <c r="I173" s="33">
        <f>IF(ラインリスト!J165="","",ラインリスト!J165)</f>
        <v>44198</v>
      </c>
      <c r="J173" s="33">
        <f>IF(ラインリスト!K165="","",ラインリスト!K165)</f>
        <v>44199</v>
      </c>
      <c r="K173" s="31">
        <f>IF(ラインリスト!L165="",J173,ラインリスト!L165)</f>
        <v>44199</v>
      </c>
      <c r="L173" s="76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  <c r="DC173" s="77"/>
      <c r="DD173" s="77"/>
      <c r="DE173" s="77"/>
      <c r="DF173" s="77"/>
      <c r="DG173" s="77"/>
      <c r="DH173" s="77"/>
      <c r="DI173" s="77"/>
      <c r="DJ173" s="77"/>
      <c r="DK173" s="77"/>
      <c r="DL173" s="77"/>
      <c r="DM173" s="77"/>
      <c r="DN173" s="77"/>
      <c r="DO173" s="77"/>
      <c r="DP173" s="77"/>
      <c r="DQ173" s="77"/>
      <c r="DR173" s="77"/>
      <c r="DS173" s="77"/>
      <c r="DT173" s="77"/>
      <c r="DU173" s="77"/>
      <c r="DV173" s="77"/>
      <c r="DW173" s="77"/>
      <c r="DX173" s="77"/>
      <c r="DY173" s="77"/>
      <c r="DZ173" s="77"/>
      <c r="EA173" s="77"/>
      <c r="EB173" s="77"/>
      <c r="EC173" s="77"/>
      <c r="ED173" s="77"/>
      <c r="EE173" s="77"/>
      <c r="EF173" s="77"/>
      <c r="EG173" s="77"/>
      <c r="EH173" s="77"/>
      <c r="EI173" s="77"/>
      <c r="EJ173" s="77"/>
      <c r="EK173" s="77"/>
      <c r="EL173" s="77"/>
      <c r="EM173" s="77"/>
      <c r="EN173" s="77"/>
      <c r="EO173" s="77"/>
      <c r="EP173" s="77"/>
      <c r="EQ173" s="77"/>
      <c r="ER173" s="77"/>
      <c r="ES173" s="77"/>
      <c r="ET173" s="77"/>
      <c r="EU173" s="77"/>
      <c r="EV173" s="77"/>
      <c r="EW173" s="77"/>
      <c r="EX173" s="77"/>
      <c r="EY173" s="77"/>
      <c r="EZ173" s="77"/>
      <c r="FA173" s="77"/>
      <c r="FB173" s="77"/>
      <c r="FC173" s="77"/>
      <c r="FD173" s="77"/>
      <c r="FE173" s="77"/>
      <c r="FF173" s="77"/>
      <c r="FG173" s="77"/>
      <c r="FH173" s="77"/>
      <c r="FI173" s="77"/>
      <c r="FJ173" s="77"/>
      <c r="FK173" s="77"/>
      <c r="FL173" s="77"/>
      <c r="FM173" s="77"/>
      <c r="FN173" s="77"/>
      <c r="FO173" s="77"/>
      <c r="FP173" s="77"/>
      <c r="FQ173" s="77"/>
      <c r="FR173" s="77"/>
      <c r="FS173" s="77"/>
      <c r="FT173" s="77"/>
      <c r="FU173" s="77"/>
      <c r="FV173" s="77"/>
      <c r="FW173" s="77"/>
      <c r="FX173" s="77"/>
      <c r="FY173" s="77"/>
      <c r="FZ173" s="77"/>
      <c r="GA173" s="77"/>
      <c r="GB173" s="77"/>
      <c r="GC173" s="77"/>
      <c r="GD173" s="77"/>
      <c r="GE173" s="77"/>
      <c r="GF173" s="77"/>
      <c r="GG173" s="77"/>
      <c r="GH173" s="77"/>
      <c r="GI173" s="77"/>
      <c r="GJ173" s="77"/>
      <c r="GK173" s="77"/>
      <c r="GL173" s="77"/>
      <c r="GM173" s="77"/>
      <c r="GN173" s="77"/>
      <c r="GO173" s="77"/>
      <c r="GP173" s="77"/>
      <c r="GQ173" s="77"/>
      <c r="GR173" s="77"/>
      <c r="GS173" s="77"/>
      <c r="GT173" s="77"/>
      <c r="GU173" s="77"/>
      <c r="GV173" s="77"/>
      <c r="GW173" s="77"/>
      <c r="GX173" s="77"/>
      <c r="GY173" s="77"/>
      <c r="GZ173" s="77"/>
      <c r="HA173" s="77"/>
      <c r="HB173" s="77"/>
      <c r="HC173" s="77"/>
      <c r="HD173" s="77"/>
      <c r="HE173" s="77"/>
      <c r="HF173" s="77"/>
      <c r="HG173" s="77"/>
      <c r="HH173" s="77"/>
      <c r="HI173" s="77"/>
      <c r="HJ173" s="77"/>
      <c r="HK173" s="77"/>
      <c r="HL173" s="77"/>
      <c r="HM173" s="77"/>
      <c r="HN173" s="77"/>
      <c r="HO173" s="77"/>
      <c r="HP173" s="77"/>
      <c r="HQ173" s="77"/>
      <c r="HR173" s="77"/>
      <c r="HS173" s="77"/>
      <c r="HT173" s="77"/>
      <c r="HU173" s="77"/>
      <c r="HV173" s="77"/>
      <c r="HW173" s="77"/>
      <c r="HX173" s="77"/>
      <c r="HY173" s="77"/>
      <c r="HZ173" s="77"/>
      <c r="IA173" s="77"/>
      <c r="IB173" s="77"/>
      <c r="IC173" s="77"/>
      <c r="ID173" s="77"/>
      <c r="IE173" s="77"/>
      <c r="IF173" s="77"/>
      <c r="IG173" s="77"/>
      <c r="IH173" s="77"/>
      <c r="II173" s="77"/>
      <c r="IJ173" s="77"/>
      <c r="IK173" s="77"/>
      <c r="IL173" s="77"/>
      <c r="IM173" s="77"/>
      <c r="IN173" s="77"/>
      <c r="IO173" s="77"/>
      <c r="IP173" s="77"/>
      <c r="IQ173" s="77"/>
      <c r="IR173" s="77"/>
      <c r="IS173" s="77"/>
      <c r="IT173" s="77"/>
      <c r="IU173" s="77"/>
      <c r="IV173" s="77"/>
      <c r="IW173" s="77"/>
      <c r="IX173" s="77"/>
      <c r="IY173" s="77"/>
      <c r="IZ173" s="77"/>
      <c r="JA173" s="77"/>
      <c r="JB173" s="77"/>
      <c r="JC173" s="77"/>
      <c r="JD173" s="77"/>
      <c r="JE173" s="77"/>
      <c r="JF173" s="77"/>
      <c r="JG173" s="77"/>
      <c r="JH173" s="77"/>
      <c r="JI173" s="77"/>
      <c r="JJ173" s="77"/>
      <c r="JK173" s="77"/>
      <c r="JL173" s="77"/>
      <c r="JM173" s="77"/>
      <c r="JN173" s="77"/>
      <c r="JO173" s="77"/>
      <c r="JP173" s="77"/>
      <c r="JQ173" s="77"/>
      <c r="JR173" s="77"/>
      <c r="JS173" s="77"/>
      <c r="JT173" s="77"/>
      <c r="JU173" s="77"/>
      <c r="JV173" s="77"/>
      <c r="JW173" s="77"/>
      <c r="JX173" s="77"/>
      <c r="JY173" s="77"/>
      <c r="JZ173" s="77"/>
      <c r="KA173" s="77"/>
      <c r="KB173" s="77"/>
      <c r="KC173" s="77"/>
      <c r="KD173" s="77"/>
      <c r="KE173" s="77"/>
      <c r="KF173" s="77"/>
      <c r="KG173" s="77"/>
      <c r="KH173" s="77"/>
      <c r="KI173" s="77"/>
      <c r="KJ173" s="77"/>
      <c r="KK173" s="77"/>
      <c r="KL173" s="77"/>
      <c r="KM173" s="77"/>
      <c r="KN173" s="77"/>
      <c r="KO173" s="77"/>
      <c r="KP173" s="77"/>
      <c r="KQ173" s="77"/>
      <c r="KR173" s="77"/>
      <c r="KS173" s="77"/>
      <c r="KT173" s="77"/>
      <c r="KU173" s="77"/>
      <c r="KV173" s="77"/>
      <c r="KW173" s="77"/>
      <c r="KX173" s="77"/>
      <c r="KY173" s="77"/>
      <c r="KZ173" s="77"/>
      <c r="LA173" s="77"/>
      <c r="LB173" s="77"/>
      <c r="LC173" s="77"/>
      <c r="LD173" s="77"/>
      <c r="LE173" s="77"/>
      <c r="LF173" s="77"/>
      <c r="LG173" s="77"/>
      <c r="LH173" s="77"/>
      <c r="LI173" s="77"/>
      <c r="LJ173" s="77"/>
      <c r="LK173" s="77"/>
      <c r="LL173" s="77"/>
      <c r="LM173" s="77"/>
      <c r="LN173" s="77"/>
      <c r="LO173" s="77"/>
      <c r="LP173" s="77"/>
      <c r="LQ173" s="77"/>
      <c r="LR173" s="77"/>
      <c r="LS173" s="77"/>
      <c r="LT173" s="77"/>
      <c r="LU173" s="77"/>
      <c r="LV173" s="77"/>
      <c r="LW173" s="77"/>
      <c r="LX173" s="77"/>
      <c r="LY173" s="77"/>
      <c r="LZ173" s="77"/>
      <c r="MA173" s="77"/>
      <c r="MB173" s="77"/>
      <c r="MC173" s="77"/>
      <c r="MD173" s="77"/>
      <c r="ME173" s="77"/>
      <c r="MF173" s="77"/>
      <c r="MG173" s="77"/>
      <c r="MH173" s="77"/>
      <c r="MI173" s="77"/>
      <c r="MJ173" s="77"/>
      <c r="MK173" s="77"/>
      <c r="ML173" s="77"/>
      <c r="MM173" s="77"/>
      <c r="MN173" s="77"/>
      <c r="MO173" s="77"/>
      <c r="MP173" s="77"/>
      <c r="MQ173" s="77"/>
      <c r="MR173" s="77"/>
      <c r="MS173" s="77"/>
      <c r="MT173" s="77"/>
      <c r="MU173" s="77"/>
      <c r="MV173" s="77"/>
      <c r="MW173" s="77"/>
      <c r="MX173" s="77"/>
      <c r="MY173" s="77"/>
      <c r="MZ173" s="77"/>
      <c r="NA173" s="77"/>
      <c r="NB173" s="77"/>
      <c r="NC173" s="77"/>
      <c r="ND173" s="77"/>
      <c r="NE173" s="77"/>
      <c r="NF173" s="77"/>
      <c r="NG173" s="77"/>
      <c r="NH173" s="77"/>
      <c r="NI173" s="77"/>
      <c r="NJ173" s="77"/>
      <c r="NK173" s="77"/>
      <c r="NL173" s="77"/>
      <c r="NM173" s="77"/>
      <c r="NN173" s="77"/>
      <c r="NO173" s="77"/>
      <c r="NP173" s="77"/>
      <c r="NQ173" s="77"/>
      <c r="NR173" s="77"/>
    </row>
    <row r="174" spans="1:382">
      <c r="A174" s="32">
        <f>IF(ラインリスト!A166="","",ラインリスト!A166)</f>
        <v>164</v>
      </c>
      <c r="B174" s="32" t="str">
        <f>IF(ラインリスト!B166="","",ラインリスト!B166)</f>
        <v>テスト164</v>
      </c>
      <c r="C174" s="32">
        <f>IF(ラインリスト!C166="","",ラインリスト!C166)</f>
        <v>66</v>
      </c>
      <c r="D174" s="32" t="str">
        <f>IF(ラインリスト!E166="","",ラインリスト!E166)</f>
        <v>女</v>
      </c>
      <c r="E174" s="32" t="str">
        <f>IF(ラインリスト!F166="","",ラインリスト!F166)</f>
        <v>介護員</v>
      </c>
      <c r="F174" s="29" t="str">
        <f>IF(ラインリスト!G166="","",ラインリスト!G166)</f>
        <v>職員</v>
      </c>
      <c r="G174" s="32" t="str">
        <f>IF(ラインリスト!H166="","",ラインリスト!H166)</f>
        <v>X病院</v>
      </c>
      <c r="H174" s="33" t="str">
        <f>IF(ラインリスト!I166="","",ラインリスト!I166)</f>
        <v/>
      </c>
      <c r="I174" s="33">
        <f>IF(ラインリスト!J166="","",ラインリスト!J166)</f>
        <v>44197</v>
      </c>
      <c r="J174" s="33">
        <f>IF(ラインリスト!K166="","",ラインリスト!K166)</f>
        <v>44199</v>
      </c>
      <c r="K174" s="31">
        <f>IF(ラインリスト!L166="",J174,ラインリスト!L166)</f>
        <v>44199</v>
      </c>
      <c r="L174" s="76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  <c r="DC174" s="77"/>
      <c r="DD174" s="77"/>
      <c r="DE174" s="77"/>
      <c r="DF174" s="77"/>
      <c r="DG174" s="77"/>
      <c r="DH174" s="77"/>
      <c r="DI174" s="77"/>
      <c r="DJ174" s="77"/>
      <c r="DK174" s="77"/>
      <c r="DL174" s="77"/>
      <c r="DM174" s="77"/>
      <c r="DN174" s="77"/>
      <c r="DO174" s="77"/>
      <c r="DP174" s="77"/>
      <c r="DQ174" s="77"/>
      <c r="DR174" s="77"/>
      <c r="DS174" s="77"/>
      <c r="DT174" s="77"/>
      <c r="DU174" s="77"/>
      <c r="DV174" s="77"/>
      <c r="DW174" s="77"/>
      <c r="DX174" s="77"/>
      <c r="DY174" s="77"/>
      <c r="DZ174" s="77"/>
      <c r="EA174" s="77"/>
      <c r="EB174" s="77"/>
      <c r="EC174" s="77"/>
      <c r="ED174" s="77"/>
      <c r="EE174" s="77"/>
      <c r="EF174" s="77"/>
      <c r="EG174" s="77"/>
      <c r="EH174" s="77"/>
      <c r="EI174" s="77"/>
      <c r="EJ174" s="77"/>
      <c r="EK174" s="77"/>
      <c r="EL174" s="77"/>
      <c r="EM174" s="77"/>
      <c r="EN174" s="77"/>
      <c r="EO174" s="77"/>
      <c r="EP174" s="77"/>
      <c r="EQ174" s="77"/>
      <c r="ER174" s="77"/>
      <c r="ES174" s="77"/>
      <c r="ET174" s="77"/>
      <c r="EU174" s="77"/>
      <c r="EV174" s="77"/>
      <c r="EW174" s="77"/>
      <c r="EX174" s="77"/>
      <c r="EY174" s="77"/>
      <c r="EZ174" s="77"/>
      <c r="FA174" s="77"/>
      <c r="FB174" s="77"/>
      <c r="FC174" s="77"/>
      <c r="FD174" s="77"/>
      <c r="FE174" s="77"/>
      <c r="FF174" s="77"/>
      <c r="FG174" s="77"/>
      <c r="FH174" s="77"/>
      <c r="FI174" s="77"/>
      <c r="FJ174" s="77"/>
      <c r="FK174" s="77"/>
      <c r="FL174" s="77"/>
      <c r="FM174" s="77"/>
      <c r="FN174" s="77"/>
      <c r="FO174" s="77"/>
      <c r="FP174" s="77"/>
      <c r="FQ174" s="77"/>
      <c r="FR174" s="77"/>
      <c r="FS174" s="77"/>
      <c r="FT174" s="77"/>
      <c r="FU174" s="77"/>
      <c r="FV174" s="77"/>
      <c r="FW174" s="77"/>
      <c r="FX174" s="77"/>
      <c r="FY174" s="77"/>
      <c r="FZ174" s="77"/>
      <c r="GA174" s="77"/>
      <c r="GB174" s="77"/>
      <c r="GC174" s="77"/>
      <c r="GD174" s="77"/>
      <c r="GE174" s="77"/>
      <c r="GF174" s="77"/>
      <c r="GG174" s="77"/>
      <c r="GH174" s="77"/>
      <c r="GI174" s="77"/>
      <c r="GJ174" s="77"/>
      <c r="GK174" s="77"/>
      <c r="GL174" s="77"/>
      <c r="GM174" s="77"/>
      <c r="GN174" s="77"/>
      <c r="GO174" s="77"/>
      <c r="GP174" s="77"/>
      <c r="GQ174" s="77"/>
      <c r="GR174" s="77"/>
      <c r="GS174" s="77"/>
      <c r="GT174" s="77"/>
      <c r="GU174" s="77"/>
      <c r="GV174" s="77"/>
      <c r="GW174" s="77"/>
      <c r="GX174" s="77"/>
      <c r="GY174" s="77"/>
      <c r="GZ174" s="77"/>
      <c r="HA174" s="77"/>
      <c r="HB174" s="77"/>
      <c r="HC174" s="77"/>
      <c r="HD174" s="77"/>
      <c r="HE174" s="77"/>
      <c r="HF174" s="77"/>
      <c r="HG174" s="77"/>
      <c r="HH174" s="77"/>
      <c r="HI174" s="77"/>
      <c r="HJ174" s="77"/>
      <c r="HK174" s="77"/>
      <c r="HL174" s="77"/>
      <c r="HM174" s="77"/>
      <c r="HN174" s="77"/>
      <c r="HO174" s="77"/>
      <c r="HP174" s="77"/>
      <c r="HQ174" s="77"/>
      <c r="HR174" s="77"/>
      <c r="HS174" s="77"/>
      <c r="HT174" s="77"/>
      <c r="HU174" s="77"/>
      <c r="HV174" s="77"/>
      <c r="HW174" s="77"/>
      <c r="HX174" s="77"/>
      <c r="HY174" s="77"/>
      <c r="HZ174" s="77"/>
      <c r="IA174" s="77"/>
      <c r="IB174" s="77"/>
      <c r="IC174" s="77"/>
      <c r="ID174" s="77"/>
      <c r="IE174" s="77"/>
      <c r="IF174" s="77"/>
      <c r="IG174" s="77"/>
      <c r="IH174" s="77"/>
      <c r="II174" s="77"/>
      <c r="IJ174" s="77"/>
      <c r="IK174" s="77"/>
      <c r="IL174" s="77"/>
      <c r="IM174" s="77"/>
      <c r="IN174" s="77"/>
      <c r="IO174" s="77"/>
      <c r="IP174" s="77"/>
      <c r="IQ174" s="77"/>
      <c r="IR174" s="77"/>
      <c r="IS174" s="77"/>
      <c r="IT174" s="77"/>
      <c r="IU174" s="77"/>
      <c r="IV174" s="77"/>
      <c r="IW174" s="77"/>
      <c r="IX174" s="77"/>
      <c r="IY174" s="77"/>
      <c r="IZ174" s="77"/>
      <c r="JA174" s="77"/>
      <c r="JB174" s="77"/>
      <c r="JC174" s="77"/>
      <c r="JD174" s="77"/>
      <c r="JE174" s="77"/>
      <c r="JF174" s="77"/>
      <c r="JG174" s="77"/>
      <c r="JH174" s="77"/>
      <c r="JI174" s="77"/>
      <c r="JJ174" s="77"/>
      <c r="JK174" s="77"/>
      <c r="JL174" s="77"/>
      <c r="JM174" s="77"/>
      <c r="JN174" s="77"/>
      <c r="JO174" s="77"/>
      <c r="JP174" s="77"/>
      <c r="JQ174" s="77"/>
      <c r="JR174" s="77"/>
      <c r="JS174" s="77"/>
      <c r="JT174" s="77"/>
      <c r="JU174" s="77"/>
      <c r="JV174" s="77"/>
      <c r="JW174" s="77"/>
      <c r="JX174" s="77"/>
      <c r="JY174" s="77"/>
      <c r="JZ174" s="77"/>
      <c r="KA174" s="77"/>
      <c r="KB174" s="77"/>
      <c r="KC174" s="77"/>
      <c r="KD174" s="77"/>
      <c r="KE174" s="77"/>
      <c r="KF174" s="77"/>
      <c r="KG174" s="77"/>
      <c r="KH174" s="77"/>
      <c r="KI174" s="77"/>
      <c r="KJ174" s="77"/>
      <c r="KK174" s="77"/>
      <c r="KL174" s="77"/>
      <c r="KM174" s="77"/>
      <c r="KN174" s="77"/>
      <c r="KO174" s="77"/>
      <c r="KP174" s="77"/>
      <c r="KQ174" s="77"/>
      <c r="KR174" s="77"/>
      <c r="KS174" s="77"/>
      <c r="KT174" s="77"/>
      <c r="KU174" s="77"/>
      <c r="KV174" s="77"/>
      <c r="KW174" s="77"/>
      <c r="KX174" s="77"/>
      <c r="KY174" s="77"/>
      <c r="KZ174" s="77"/>
      <c r="LA174" s="77"/>
      <c r="LB174" s="77"/>
      <c r="LC174" s="77"/>
      <c r="LD174" s="77"/>
      <c r="LE174" s="77"/>
      <c r="LF174" s="77"/>
      <c r="LG174" s="77"/>
      <c r="LH174" s="77"/>
      <c r="LI174" s="77"/>
      <c r="LJ174" s="77"/>
      <c r="LK174" s="77"/>
      <c r="LL174" s="77"/>
      <c r="LM174" s="77"/>
      <c r="LN174" s="77"/>
      <c r="LO174" s="77"/>
      <c r="LP174" s="77"/>
      <c r="LQ174" s="77"/>
      <c r="LR174" s="77"/>
      <c r="LS174" s="77"/>
      <c r="LT174" s="77"/>
      <c r="LU174" s="77"/>
      <c r="LV174" s="77"/>
      <c r="LW174" s="77"/>
      <c r="LX174" s="77"/>
      <c r="LY174" s="77"/>
      <c r="LZ174" s="77"/>
      <c r="MA174" s="77"/>
      <c r="MB174" s="77"/>
      <c r="MC174" s="77"/>
      <c r="MD174" s="77"/>
      <c r="ME174" s="77"/>
      <c r="MF174" s="77"/>
      <c r="MG174" s="77"/>
      <c r="MH174" s="77"/>
      <c r="MI174" s="77"/>
      <c r="MJ174" s="77"/>
      <c r="MK174" s="77"/>
      <c r="ML174" s="77"/>
      <c r="MM174" s="77"/>
      <c r="MN174" s="77"/>
      <c r="MO174" s="77"/>
      <c r="MP174" s="77"/>
      <c r="MQ174" s="77"/>
      <c r="MR174" s="77"/>
      <c r="MS174" s="77"/>
      <c r="MT174" s="77"/>
      <c r="MU174" s="77"/>
      <c r="MV174" s="77"/>
      <c r="MW174" s="77"/>
      <c r="MX174" s="77"/>
      <c r="MY174" s="77"/>
      <c r="MZ174" s="77"/>
      <c r="NA174" s="77"/>
      <c r="NB174" s="77"/>
      <c r="NC174" s="77"/>
      <c r="ND174" s="77"/>
      <c r="NE174" s="77"/>
      <c r="NF174" s="77"/>
      <c r="NG174" s="77"/>
      <c r="NH174" s="77"/>
      <c r="NI174" s="77"/>
      <c r="NJ174" s="77"/>
      <c r="NK174" s="77"/>
      <c r="NL174" s="77"/>
      <c r="NM174" s="77"/>
      <c r="NN174" s="77"/>
      <c r="NO174" s="77"/>
      <c r="NP174" s="77"/>
      <c r="NQ174" s="77"/>
      <c r="NR174" s="77"/>
    </row>
    <row r="175" spans="1:382">
      <c r="A175" s="32">
        <f>IF(ラインリスト!A167="","",ラインリスト!A167)</f>
        <v>165</v>
      </c>
      <c r="B175" s="32" t="str">
        <f>IF(ラインリスト!B167="","",ラインリスト!B167)</f>
        <v>テスト165</v>
      </c>
      <c r="C175" s="32">
        <f>IF(ラインリスト!C167="","",ラインリスト!C167)</f>
        <v>40</v>
      </c>
      <c r="D175" s="32" t="str">
        <f>IF(ラインリスト!E167="","",ラインリスト!E167)</f>
        <v>男</v>
      </c>
      <c r="E175" s="32" t="str">
        <f>IF(ラインリスト!F167="","",ラインリスト!F167)</f>
        <v>介護員</v>
      </c>
      <c r="F175" s="29" t="str">
        <f>IF(ラインリスト!G167="","",ラインリスト!G167)</f>
        <v>職員</v>
      </c>
      <c r="G175" s="32" t="str">
        <f>IF(ラインリスト!H167="","",ラインリスト!H167)</f>
        <v>X病院</v>
      </c>
      <c r="H175" s="33" t="str">
        <f>IF(ラインリスト!I167="","",ラインリスト!I167)</f>
        <v/>
      </c>
      <c r="I175" s="33">
        <f>IF(ラインリスト!J167="","",ラインリスト!J167)</f>
        <v>44198</v>
      </c>
      <c r="J175" s="33">
        <f>IF(ラインリスト!K167="","",ラインリスト!K167)</f>
        <v>44199</v>
      </c>
      <c r="K175" s="31">
        <f>IF(ラインリスト!L167="",J175,ラインリスト!L167)</f>
        <v>44199</v>
      </c>
      <c r="L175" s="76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  <c r="DC175" s="77"/>
      <c r="DD175" s="77"/>
      <c r="DE175" s="77"/>
      <c r="DF175" s="77"/>
      <c r="DG175" s="77"/>
      <c r="DH175" s="77"/>
      <c r="DI175" s="77"/>
      <c r="DJ175" s="77"/>
      <c r="DK175" s="77"/>
      <c r="DL175" s="77"/>
      <c r="DM175" s="77"/>
      <c r="DN175" s="77"/>
      <c r="DO175" s="77"/>
      <c r="DP175" s="77"/>
      <c r="DQ175" s="77"/>
      <c r="DR175" s="77"/>
      <c r="DS175" s="77"/>
      <c r="DT175" s="77"/>
      <c r="DU175" s="77"/>
      <c r="DV175" s="77"/>
      <c r="DW175" s="77"/>
      <c r="DX175" s="77"/>
      <c r="DY175" s="77"/>
      <c r="DZ175" s="77"/>
      <c r="EA175" s="77"/>
      <c r="EB175" s="77"/>
      <c r="EC175" s="77"/>
      <c r="ED175" s="77"/>
      <c r="EE175" s="77"/>
      <c r="EF175" s="77"/>
      <c r="EG175" s="77"/>
      <c r="EH175" s="77"/>
      <c r="EI175" s="77"/>
      <c r="EJ175" s="77"/>
      <c r="EK175" s="77"/>
      <c r="EL175" s="77"/>
      <c r="EM175" s="77"/>
      <c r="EN175" s="77"/>
      <c r="EO175" s="77"/>
      <c r="EP175" s="77"/>
      <c r="EQ175" s="77"/>
      <c r="ER175" s="77"/>
      <c r="ES175" s="77"/>
      <c r="ET175" s="77"/>
      <c r="EU175" s="77"/>
      <c r="EV175" s="77"/>
      <c r="EW175" s="77"/>
      <c r="EX175" s="77"/>
      <c r="EY175" s="77"/>
      <c r="EZ175" s="77"/>
      <c r="FA175" s="77"/>
      <c r="FB175" s="77"/>
      <c r="FC175" s="77"/>
      <c r="FD175" s="77"/>
      <c r="FE175" s="77"/>
      <c r="FF175" s="77"/>
      <c r="FG175" s="77"/>
      <c r="FH175" s="77"/>
      <c r="FI175" s="77"/>
      <c r="FJ175" s="77"/>
      <c r="FK175" s="77"/>
      <c r="FL175" s="77"/>
      <c r="FM175" s="77"/>
      <c r="FN175" s="77"/>
      <c r="FO175" s="77"/>
      <c r="FP175" s="77"/>
      <c r="FQ175" s="77"/>
      <c r="FR175" s="77"/>
      <c r="FS175" s="77"/>
      <c r="FT175" s="77"/>
      <c r="FU175" s="77"/>
      <c r="FV175" s="77"/>
      <c r="FW175" s="77"/>
      <c r="FX175" s="77"/>
      <c r="FY175" s="77"/>
      <c r="FZ175" s="77"/>
      <c r="GA175" s="77"/>
      <c r="GB175" s="77"/>
      <c r="GC175" s="77"/>
      <c r="GD175" s="77"/>
      <c r="GE175" s="77"/>
      <c r="GF175" s="77"/>
      <c r="GG175" s="77"/>
      <c r="GH175" s="77"/>
      <c r="GI175" s="77"/>
      <c r="GJ175" s="77"/>
      <c r="GK175" s="77"/>
      <c r="GL175" s="77"/>
      <c r="GM175" s="77"/>
      <c r="GN175" s="77"/>
      <c r="GO175" s="77"/>
      <c r="GP175" s="77"/>
      <c r="GQ175" s="77"/>
      <c r="GR175" s="77"/>
      <c r="GS175" s="77"/>
      <c r="GT175" s="77"/>
      <c r="GU175" s="77"/>
      <c r="GV175" s="77"/>
      <c r="GW175" s="77"/>
      <c r="GX175" s="77"/>
      <c r="GY175" s="77"/>
      <c r="GZ175" s="77"/>
      <c r="HA175" s="77"/>
      <c r="HB175" s="77"/>
      <c r="HC175" s="77"/>
      <c r="HD175" s="77"/>
      <c r="HE175" s="77"/>
      <c r="HF175" s="77"/>
      <c r="HG175" s="77"/>
      <c r="HH175" s="77"/>
      <c r="HI175" s="77"/>
      <c r="HJ175" s="77"/>
      <c r="HK175" s="77"/>
      <c r="HL175" s="77"/>
      <c r="HM175" s="77"/>
      <c r="HN175" s="77"/>
      <c r="HO175" s="77"/>
      <c r="HP175" s="77"/>
      <c r="HQ175" s="77"/>
      <c r="HR175" s="77"/>
      <c r="HS175" s="77"/>
      <c r="HT175" s="77"/>
      <c r="HU175" s="77"/>
      <c r="HV175" s="77"/>
      <c r="HW175" s="77"/>
      <c r="HX175" s="77"/>
      <c r="HY175" s="77"/>
      <c r="HZ175" s="77"/>
      <c r="IA175" s="77"/>
      <c r="IB175" s="77"/>
      <c r="IC175" s="77"/>
      <c r="ID175" s="77"/>
      <c r="IE175" s="77"/>
      <c r="IF175" s="77"/>
      <c r="IG175" s="77"/>
      <c r="IH175" s="77"/>
      <c r="II175" s="77"/>
      <c r="IJ175" s="77"/>
      <c r="IK175" s="77"/>
      <c r="IL175" s="77"/>
      <c r="IM175" s="77"/>
      <c r="IN175" s="77"/>
      <c r="IO175" s="77"/>
      <c r="IP175" s="77"/>
      <c r="IQ175" s="77"/>
      <c r="IR175" s="77"/>
      <c r="IS175" s="77"/>
      <c r="IT175" s="77"/>
      <c r="IU175" s="77"/>
      <c r="IV175" s="77"/>
      <c r="IW175" s="77"/>
      <c r="IX175" s="77"/>
      <c r="IY175" s="77"/>
      <c r="IZ175" s="77"/>
      <c r="JA175" s="77"/>
      <c r="JB175" s="77"/>
      <c r="JC175" s="77"/>
      <c r="JD175" s="77"/>
      <c r="JE175" s="77"/>
      <c r="JF175" s="77"/>
      <c r="JG175" s="77"/>
      <c r="JH175" s="77"/>
      <c r="JI175" s="77"/>
      <c r="JJ175" s="77"/>
      <c r="JK175" s="77"/>
      <c r="JL175" s="77"/>
      <c r="JM175" s="77"/>
      <c r="JN175" s="77"/>
      <c r="JO175" s="77"/>
      <c r="JP175" s="77"/>
      <c r="JQ175" s="77"/>
      <c r="JR175" s="77"/>
      <c r="JS175" s="77"/>
      <c r="JT175" s="77"/>
      <c r="JU175" s="77"/>
      <c r="JV175" s="77"/>
      <c r="JW175" s="77"/>
      <c r="JX175" s="77"/>
      <c r="JY175" s="77"/>
      <c r="JZ175" s="77"/>
      <c r="KA175" s="77"/>
      <c r="KB175" s="77"/>
      <c r="KC175" s="77"/>
      <c r="KD175" s="77"/>
      <c r="KE175" s="77"/>
      <c r="KF175" s="77"/>
      <c r="KG175" s="77"/>
      <c r="KH175" s="77"/>
      <c r="KI175" s="77"/>
      <c r="KJ175" s="77"/>
      <c r="KK175" s="77"/>
      <c r="KL175" s="77"/>
      <c r="KM175" s="77"/>
      <c r="KN175" s="77"/>
      <c r="KO175" s="77"/>
      <c r="KP175" s="77"/>
      <c r="KQ175" s="77"/>
      <c r="KR175" s="77"/>
      <c r="KS175" s="77"/>
      <c r="KT175" s="77"/>
      <c r="KU175" s="77"/>
      <c r="KV175" s="77"/>
      <c r="KW175" s="77"/>
      <c r="KX175" s="77"/>
      <c r="KY175" s="77"/>
      <c r="KZ175" s="77"/>
      <c r="LA175" s="77"/>
      <c r="LB175" s="77"/>
      <c r="LC175" s="77"/>
      <c r="LD175" s="77"/>
      <c r="LE175" s="77"/>
      <c r="LF175" s="77"/>
      <c r="LG175" s="77"/>
      <c r="LH175" s="77"/>
      <c r="LI175" s="77"/>
      <c r="LJ175" s="77"/>
      <c r="LK175" s="77"/>
      <c r="LL175" s="77"/>
      <c r="LM175" s="77"/>
      <c r="LN175" s="77"/>
      <c r="LO175" s="77"/>
      <c r="LP175" s="77"/>
      <c r="LQ175" s="77"/>
      <c r="LR175" s="77"/>
      <c r="LS175" s="77"/>
      <c r="LT175" s="77"/>
      <c r="LU175" s="77"/>
      <c r="LV175" s="77"/>
      <c r="LW175" s="77"/>
      <c r="LX175" s="77"/>
      <c r="LY175" s="77"/>
      <c r="LZ175" s="77"/>
      <c r="MA175" s="77"/>
      <c r="MB175" s="77"/>
      <c r="MC175" s="77"/>
      <c r="MD175" s="77"/>
      <c r="ME175" s="77"/>
      <c r="MF175" s="77"/>
      <c r="MG175" s="77"/>
      <c r="MH175" s="77"/>
      <c r="MI175" s="77"/>
      <c r="MJ175" s="77"/>
      <c r="MK175" s="77"/>
      <c r="ML175" s="77"/>
      <c r="MM175" s="77"/>
      <c r="MN175" s="77"/>
      <c r="MO175" s="77"/>
      <c r="MP175" s="77"/>
      <c r="MQ175" s="77"/>
      <c r="MR175" s="77"/>
      <c r="MS175" s="77"/>
      <c r="MT175" s="77"/>
      <c r="MU175" s="77"/>
      <c r="MV175" s="77"/>
      <c r="MW175" s="77"/>
      <c r="MX175" s="77"/>
      <c r="MY175" s="77"/>
      <c r="MZ175" s="77"/>
      <c r="NA175" s="77"/>
      <c r="NB175" s="77"/>
      <c r="NC175" s="77"/>
      <c r="ND175" s="77"/>
      <c r="NE175" s="77"/>
      <c r="NF175" s="77"/>
      <c r="NG175" s="77"/>
      <c r="NH175" s="77"/>
      <c r="NI175" s="77"/>
      <c r="NJ175" s="77"/>
      <c r="NK175" s="77"/>
      <c r="NL175" s="77"/>
      <c r="NM175" s="77"/>
      <c r="NN175" s="77"/>
      <c r="NO175" s="77"/>
      <c r="NP175" s="77"/>
      <c r="NQ175" s="77"/>
      <c r="NR175" s="77"/>
    </row>
    <row r="176" spans="1:382">
      <c r="A176" s="32">
        <f>IF(ラインリスト!A168="","",ラインリスト!A168)</f>
        <v>166</v>
      </c>
      <c r="B176" s="32" t="str">
        <f>IF(ラインリスト!B168="","",ラインリスト!B168)</f>
        <v>テスト166</v>
      </c>
      <c r="C176" s="32">
        <f>IF(ラインリスト!C168="","",ラインリスト!C168)</f>
        <v>45</v>
      </c>
      <c r="D176" s="32" t="str">
        <f>IF(ラインリスト!E168="","",ラインリスト!E168)</f>
        <v>男</v>
      </c>
      <c r="E176" s="32" t="str">
        <f>IF(ラインリスト!F168="","",ラインリスト!F168)</f>
        <v>管理職員</v>
      </c>
      <c r="F176" s="29" t="str">
        <f>IF(ラインリスト!G168="","",ラインリスト!G168)</f>
        <v>職員</v>
      </c>
      <c r="G176" s="32" t="str">
        <f>IF(ラインリスト!H168="","",ラインリスト!H168)</f>
        <v>X病院</v>
      </c>
      <c r="H176" s="33" t="str">
        <f>IF(ラインリスト!I168="","",ラインリスト!I168)</f>
        <v/>
      </c>
      <c r="I176" s="33">
        <f>IF(ラインリスト!J168="","",ラインリスト!J168)</f>
        <v>44199</v>
      </c>
      <c r="J176" s="33">
        <f>IF(ラインリスト!K168="","",ラインリスト!K168)</f>
        <v>44199</v>
      </c>
      <c r="K176" s="31">
        <f>IF(ラインリスト!L168="",J176,ラインリスト!L168)</f>
        <v>44199</v>
      </c>
      <c r="L176" s="76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  <c r="CU176" s="77"/>
      <c r="CV176" s="77"/>
      <c r="CW176" s="77"/>
      <c r="CX176" s="77"/>
      <c r="CY176" s="77"/>
      <c r="CZ176" s="77"/>
      <c r="DA176" s="77"/>
      <c r="DB176" s="77"/>
      <c r="DC176" s="77"/>
      <c r="DD176" s="77"/>
      <c r="DE176" s="77"/>
      <c r="DF176" s="77"/>
      <c r="DG176" s="77"/>
      <c r="DH176" s="77"/>
      <c r="DI176" s="77"/>
      <c r="DJ176" s="77"/>
      <c r="DK176" s="77"/>
      <c r="DL176" s="77"/>
      <c r="DM176" s="77"/>
      <c r="DN176" s="77"/>
      <c r="DO176" s="77"/>
      <c r="DP176" s="77"/>
      <c r="DQ176" s="77"/>
      <c r="DR176" s="77"/>
      <c r="DS176" s="77"/>
      <c r="DT176" s="77"/>
      <c r="DU176" s="77"/>
      <c r="DV176" s="77"/>
      <c r="DW176" s="77"/>
      <c r="DX176" s="77"/>
      <c r="DY176" s="77"/>
      <c r="DZ176" s="77"/>
      <c r="EA176" s="77"/>
      <c r="EB176" s="77"/>
      <c r="EC176" s="77"/>
      <c r="ED176" s="77"/>
      <c r="EE176" s="77"/>
      <c r="EF176" s="77"/>
      <c r="EG176" s="77"/>
      <c r="EH176" s="77"/>
      <c r="EI176" s="77"/>
      <c r="EJ176" s="77"/>
      <c r="EK176" s="77"/>
      <c r="EL176" s="77"/>
      <c r="EM176" s="77"/>
      <c r="EN176" s="77"/>
      <c r="EO176" s="77"/>
      <c r="EP176" s="77"/>
      <c r="EQ176" s="77"/>
      <c r="ER176" s="77"/>
      <c r="ES176" s="77"/>
      <c r="ET176" s="77"/>
      <c r="EU176" s="77"/>
      <c r="EV176" s="77"/>
      <c r="EW176" s="77"/>
      <c r="EX176" s="77"/>
      <c r="EY176" s="77"/>
      <c r="EZ176" s="77"/>
      <c r="FA176" s="77"/>
      <c r="FB176" s="77"/>
      <c r="FC176" s="77"/>
      <c r="FD176" s="77"/>
      <c r="FE176" s="77"/>
      <c r="FF176" s="77"/>
      <c r="FG176" s="77"/>
      <c r="FH176" s="77"/>
      <c r="FI176" s="77"/>
      <c r="FJ176" s="77"/>
      <c r="FK176" s="77"/>
      <c r="FL176" s="77"/>
      <c r="FM176" s="77"/>
      <c r="FN176" s="77"/>
      <c r="FO176" s="77"/>
      <c r="FP176" s="77"/>
      <c r="FQ176" s="77"/>
      <c r="FR176" s="77"/>
      <c r="FS176" s="77"/>
      <c r="FT176" s="77"/>
      <c r="FU176" s="77"/>
      <c r="FV176" s="77"/>
      <c r="FW176" s="77"/>
      <c r="FX176" s="77"/>
      <c r="FY176" s="77"/>
      <c r="FZ176" s="77"/>
      <c r="GA176" s="77"/>
      <c r="GB176" s="77"/>
      <c r="GC176" s="77"/>
      <c r="GD176" s="77"/>
      <c r="GE176" s="77"/>
      <c r="GF176" s="77"/>
      <c r="GG176" s="77"/>
      <c r="GH176" s="77"/>
      <c r="GI176" s="77"/>
      <c r="GJ176" s="77"/>
      <c r="GK176" s="77"/>
      <c r="GL176" s="77"/>
      <c r="GM176" s="77"/>
      <c r="GN176" s="77"/>
      <c r="GO176" s="77"/>
      <c r="GP176" s="77"/>
      <c r="GQ176" s="77"/>
      <c r="GR176" s="77"/>
      <c r="GS176" s="77"/>
      <c r="GT176" s="77"/>
      <c r="GU176" s="77"/>
      <c r="GV176" s="77"/>
      <c r="GW176" s="77"/>
      <c r="GX176" s="77"/>
      <c r="GY176" s="77"/>
      <c r="GZ176" s="77"/>
      <c r="HA176" s="77"/>
      <c r="HB176" s="77"/>
      <c r="HC176" s="77"/>
      <c r="HD176" s="77"/>
      <c r="HE176" s="77"/>
      <c r="HF176" s="77"/>
      <c r="HG176" s="77"/>
      <c r="HH176" s="77"/>
      <c r="HI176" s="77"/>
      <c r="HJ176" s="77"/>
      <c r="HK176" s="77"/>
      <c r="HL176" s="77"/>
      <c r="HM176" s="77"/>
      <c r="HN176" s="77"/>
      <c r="HO176" s="77"/>
      <c r="HP176" s="77"/>
      <c r="HQ176" s="77"/>
      <c r="HR176" s="77"/>
      <c r="HS176" s="77"/>
      <c r="HT176" s="77"/>
      <c r="HU176" s="77"/>
      <c r="HV176" s="77"/>
      <c r="HW176" s="77"/>
      <c r="HX176" s="77"/>
      <c r="HY176" s="77"/>
      <c r="HZ176" s="77"/>
      <c r="IA176" s="77"/>
      <c r="IB176" s="77"/>
      <c r="IC176" s="77"/>
      <c r="ID176" s="77"/>
      <c r="IE176" s="77"/>
      <c r="IF176" s="77"/>
      <c r="IG176" s="77"/>
      <c r="IH176" s="77"/>
      <c r="II176" s="77"/>
      <c r="IJ176" s="77"/>
      <c r="IK176" s="77"/>
      <c r="IL176" s="77"/>
      <c r="IM176" s="77"/>
      <c r="IN176" s="77"/>
      <c r="IO176" s="77"/>
      <c r="IP176" s="77"/>
      <c r="IQ176" s="77"/>
      <c r="IR176" s="77"/>
      <c r="IS176" s="77"/>
      <c r="IT176" s="77"/>
      <c r="IU176" s="77"/>
      <c r="IV176" s="77"/>
      <c r="IW176" s="77"/>
      <c r="IX176" s="77"/>
      <c r="IY176" s="77"/>
      <c r="IZ176" s="77"/>
      <c r="JA176" s="77"/>
      <c r="JB176" s="77"/>
      <c r="JC176" s="77"/>
      <c r="JD176" s="77"/>
      <c r="JE176" s="77"/>
      <c r="JF176" s="77"/>
      <c r="JG176" s="77"/>
      <c r="JH176" s="77"/>
      <c r="JI176" s="77"/>
      <c r="JJ176" s="77"/>
      <c r="JK176" s="77"/>
      <c r="JL176" s="77"/>
      <c r="JM176" s="77"/>
      <c r="JN176" s="77"/>
      <c r="JO176" s="77"/>
      <c r="JP176" s="77"/>
      <c r="JQ176" s="77"/>
      <c r="JR176" s="77"/>
      <c r="JS176" s="77"/>
      <c r="JT176" s="77"/>
      <c r="JU176" s="77"/>
      <c r="JV176" s="77"/>
      <c r="JW176" s="77"/>
      <c r="JX176" s="77"/>
      <c r="JY176" s="77"/>
      <c r="JZ176" s="77"/>
      <c r="KA176" s="77"/>
      <c r="KB176" s="77"/>
      <c r="KC176" s="77"/>
      <c r="KD176" s="77"/>
      <c r="KE176" s="77"/>
      <c r="KF176" s="77"/>
      <c r="KG176" s="77"/>
      <c r="KH176" s="77"/>
      <c r="KI176" s="77"/>
      <c r="KJ176" s="77"/>
      <c r="KK176" s="77"/>
      <c r="KL176" s="77"/>
      <c r="KM176" s="77"/>
      <c r="KN176" s="77"/>
      <c r="KO176" s="77"/>
      <c r="KP176" s="77"/>
      <c r="KQ176" s="77"/>
      <c r="KR176" s="77"/>
      <c r="KS176" s="77"/>
      <c r="KT176" s="77"/>
      <c r="KU176" s="77"/>
      <c r="KV176" s="77"/>
      <c r="KW176" s="77"/>
      <c r="KX176" s="77"/>
      <c r="KY176" s="77"/>
      <c r="KZ176" s="77"/>
      <c r="LA176" s="77"/>
      <c r="LB176" s="77"/>
      <c r="LC176" s="77"/>
      <c r="LD176" s="77"/>
      <c r="LE176" s="77"/>
      <c r="LF176" s="77"/>
      <c r="LG176" s="77"/>
      <c r="LH176" s="77"/>
      <c r="LI176" s="77"/>
      <c r="LJ176" s="77"/>
      <c r="LK176" s="77"/>
      <c r="LL176" s="77"/>
      <c r="LM176" s="77"/>
      <c r="LN176" s="77"/>
      <c r="LO176" s="77"/>
      <c r="LP176" s="77"/>
      <c r="LQ176" s="77"/>
      <c r="LR176" s="77"/>
      <c r="LS176" s="77"/>
      <c r="LT176" s="77"/>
      <c r="LU176" s="77"/>
      <c r="LV176" s="77"/>
      <c r="LW176" s="77"/>
      <c r="LX176" s="77"/>
      <c r="LY176" s="77"/>
      <c r="LZ176" s="77"/>
      <c r="MA176" s="77"/>
      <c r="MB176" s="77"/>
      <c r="MC176" s="77"/>
      <c r="MD176" s="77"/>
      <c r="ME176" s="77"/>
      <c r="MF176" s="77"/>
      <c r="MG176" s="77"/>
      <c r="MH176" s="77"/>
      <c r="MI176" s="77"/>
      <c r="MJ176" s="77"/>
      <c r="MK176" s="77"/>
      <c r="ML176" s="77"/>
      <c r="MM176" s="77"/>
      <c r="MN176" s="77"/>
      <c r="MO176" s="77"/>
      <c r="MP176" s="77"/>
      <c r="MQ176" s="77"/>
      <c r="MR176" s="77"/>
      <c r="MS176" s="77"/>
      <c r="MT176" s="77"/>
      <c r="MU176" s="77"/>
      <c r="MV176" s="77"/>
      <c r="MW176" s="77"/>
      <c r="MX176" s="77"/>
      <c r="MY176" s="77"/>
      <c r="MZ176" s="77"/>
      <c r="NA176" s="77"/>
      <c r="NB176" s="77"/>
      <c r="NC176" s="77"/>
      <c r="ND176" s="77"/>
      <c r="NE176" s="77"/>
      <c r="NF176" s="77"/>
      <c r="NG176" s="77"/>
      <c r="NH176" s="77"/>
      <c r="NI176" s="77"/>
      <c r="NJ176" s="77"/>
      <c r="NK176" s="77"/>
      <c r="NL176" s="77"/>
      <c r="NM176" s="77"/>
      <c r="NN176" s="77"/>
      <c r="NO176" s="77"/>
      <c r="NP176" s="77"/>
      <c r="NQ176" s="77"/>
      <c r="NR176" s="77"/>
    </row>
    <row r="177" spans="1:382">
      <c r="A177" s="32">
        <f>IF(ラインリスト!A169="","",ラインリスト!A169)</f>
        <v>167</v>
      </c>
      <c r="B177" s="32" t="str">
        <f>IF(ラインリスト!B169="","",ラインリスト!B169)</f>
        <v>テスト167</v>
      </c>
      <c r="C177" s="32">
        <f>IF(ラインリスト!C169="","",ラインリスト!C169)</f>
        <v>43</v>
      </c>
      <c r="D177" s="32" t="str">
        <f>IF(ラインリスト!E169="","",ラインリスト!E169)</f>
        <v>女</v>
      </c>
      <c r="E177" s="32" t="str">
        <f>IF(ラインリスト!F169="","",ラインリスト!F169)</f>
        <v>理事長秘書</v>
      </c>
      <c r="F177" s="29" t="str">
        <f>IF(ラインリスト!G169="","",ラインリスト!G169)</f>
        <v>職員</v>
      </c>
      <c r="G177" s="32" t="str">
        <f>IF(ラインリスト!H169="","",ラインリスト!H169)</f>
        <v>X病院</v>
      </c>
      <c r="H177" s="33" t="str">
        <f>IF(ラインリスト!I169="","",ラインリスト!I169)</f>
        <v/>
      </c>
      <c r="I177" s="33">
        <f>IF(ラインリスト!J169="","",ラインリスト!J169)</f>
        <v>44198</v>
      </c>
      <c r="J177" s="33">
        <f>IF(ラインリスト!K169="","",ラインリスト!K169)</f>
        <v>44199</v>
      </c>
      <c r="K177" s="31">
        <f>IF(ラインリスト!L169="",J177,ラインリスト!L169)</f>
        <v>44199</v>
      </c>
      <c r="L177" s="76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  <c r="DC177" s="77"/>
      <c r="DD177" s="77"/>
      <c r="DE177" s="77"/>
      <c r="DF177" s="77"/>
      <c r="DG177" s="77"/>
      <c r="DH177" s="77"/>
      <c r="DI177" s="77"/>
      <c r="DJ177" s="77"/>
      <c r="DK177" s="77"/>
      <c r="DL177" s="77"/>
      <c r="DM177" s="77"/>
      <c r="DN177" s="77"/>
      <c r="DO177" s="77"/>
      <c r="DP177" s="77"/>
      <c r="DQ177" s="77"/>
      <c r="DR177" s="77"/>
      <c r="DS177" s="77"/>
      <c r="DT177" s="77"/>
      <c r="DU177" s="77"/>
      <c r="DV177" s="77"/>
      <c r="DW177" s="77"/>
      <c r="DX177" s="77"/>
      <c r="DY177" s="77"/>
      <c r="DZ177" s="77"/>
      <c r="EA177" s="77"/>
      <c r="EB177" s="77"/>
      <c r="EC177" s="77"/>
      <c r="ED177" s="77"/>
      <c r="EE177" s="77"/>
      <c r="EF177" s="77"/>
      <c r="EG177" s="77"/>
      <c r="EH177" s="77"/>
      <c r="EI177" s="77"/>
      <c r="EJ177" s="77"/>
      <c r="EK177" s="77"/>
      <c r="EL177" s="77"/>
      <c r="EM177" s="77"/>
      <c r="EN177" s="77"/>
      <c r="EO177" s="77"/>
      <c r="EP177" s="77"/>
      <c r="EQ177" s="77"/>
      <c r="ER177" s="77"/>
      <c r="ES177" s="77"/>
      <c r="ET177" s="77"/>
      <c r="EU177" s="77"/>
      <c r="EV177" s="77"/>
      <c r="EW177" s="77"/>
      <c r="EX177" s="77"/>
      <c r="EY177" s="77"/>
      <c r="EZ177" s="77"/>
      <c r="FA177" s="77"/>
      <c r="FB177" s="77"/>
      <c r="FC177" s="77"/>
      <c r="FD177" s="77"/>
      <c r="FE177" s="77"/>
      <c r="FF177" s="77"/>
      <c r="FG177" s="77"/>
      <c r="FH177" s="77"/>
      <c r="FI177" s="77"/>
      <c r="FJ177" s="77"/>
      <c r="FK177" s="77"/>
      <c r="FL177" s="77"/>
      <c r="FM177" s="77"/>
      <c r="FN177" s="77"/>
      <c r="FO177" s="77"/>
      <c r="FP177" s="77"/>
      <c r="FQ177" s="77"/>
      <c r="FR177" s="77"/>
      <c r="FS177" s="77"/>
      <c r="FT177" s="77"/>
      <c r="FU177" s="77"/>
      <c r="FV177" s="77"/>
      <c r="FW177" s="77"/>
      <c r="FX177" s="77"/>
      <c r="FY177" s="77"/>
      <c r="FZ177" s="77"/>
      <c r="GA177" s="77"/>
      <c r="GB177" s="77"/>
      <c r="GC177" s="77"/>
      <c r="GD177" s="77"/>
      <c r="GE177" s="77"/>
      <c r="GF177" s="77"/>
      <c r="GG177" s="77"/>
      <c r="GH177" s="77"/>
      <c r="GI177" s="77"/>
      <c r="GJ177" s="77"/>
      <c r="GK177" s="77"/>
      <c r="GL177" s="77"/>
      <c r="GM177" s="77"/>
      <c r="GN177" s="77"/>
      <c r="GO177" s="77"/>
      <c r="GP177" s="77"/>
      <c r="GQ177" s="77"/>
      <c r="GR177" s="77"/>
      <c r="GS177" s="77"/>
      <c r="GT177" s="77"/>
      <c r="GU177" s="77"/>
      <c r="GV177" s="77"/>
      <c r="GW177" s="77"/>
      <c r="GX177" s="77"/>
      <c r="GY177" s="77"/>
      <c r="GZ177" s="77"/>
      <c r="HA177" s="77"/>
      <c r="HB177" s="77"/>
      <c r="HC177" s="77"/>
      <c r="HD177" s="77"/>
      <c r="HE177" s="77"/>
      <c r="HF177" s="77"/>
      <c r="HG177" s="77"/>
      <c r="HH177" s="77"/>
      <c r="HI177" s="77"/>
      <c r="HJ177" s="77"/>
      <c r="HK177" s="77"/>
      <c r="HL177" s="77"/>
      <c r="HM177" s="77"/>
      <c r="HN177" s="77"/>
      <c r="HO177" s="77"/>
      <c r="HP177" s="77"/>
      <c r="HQ177" s="77"/>
      <c r="HR177" s="77"/>
      <c r="HS177" s="77"/>
      <c r="HT177" s="77"/>
      <c r="HU177" s="77"/>
      <c r="HV177" s="77"/>
      <c r="HW177" s="77"/>
      <c r="HX177" s="77"/>
      <c r="HY177" s="77"/>
      <c r="HZ177" s="77"/>
      <c r="IA177" s="77"/>
      <c r="IB177" s="77"/>
      <c r="IC177" s="77"/>
      <c r="ID177" s="77"/>
      <c r="IE177" s="77"/>
      <c r="IF177" s="77"/>
      <c r="IG177" s="77"/>
      <c r="IH177" s="77"/>
      <c r="II177" s="77"/>
      <c r="IJ177" s="77"/>
      <c r="IK177" s="77"/>
      <c r="IL177" s="77"/>
      <c r="IM177" s="77"/>
      <c r="IN177" s="77"/>
      <c r="IO177" s="77"/>
      <c r="IP177" s="77"/>
      <c r="IQ177" s="77"/>
      <c r="IR177" s="77"/>
      <c r="IS177" s="77"/>
      <c r="IT177" s="77"/>
      <c r="IU177" s="77"/>
      <c r="IV177" s="77"/>
      <c r="IW177" s="77"/>
      <c r="IX177" s="77"/>
      <c r="IY177" s="77"/>
      <c r="IZ177" s="77"/>
      <c r="JA177" s="77"/>
      <c r="JB177" s="77"/>
      <c r="JC177" s="77"/>
      <c r="JD177" s="77"/>
      <c r="JE177" s="77"/>
      <c r="JF177" s="77"/>
      <c r="JG177" s="77"/>
      <c r="JH177" s="77"/>
      <c r="JI177" s="77"/>
      <c r="JJ177" s="77"/>
      <c r="JK177" s="77"/>
      <c r="JL177" s="77"/>
      <c r="JM177" s="77"/>
      <c r="JN177" s="77"/>
      <c r="JO177" s="77"/>
      <c r="JP177" s="77"/>
      <c r="JQ177" s="77"/>
      <c r="JR177" s="77"/>
      <c r="JS177" s="77"/>
      <c r="JT177" s="77"/>
      <c r="JU177" s="77"/>
      <c r="JV177" s="77"/>
      <c r="JW177" s="77"/>
      <c r="JX177" s="77"/>
      <c r="JY177" s="77"/>
      <c r="JZ177" s="77"/>
      <c r="KA177" s="77"/>
      <c r="KB177" s="77"/>
      <c r="KC177" s="77"/>
      <c r="KD177" s="77"/>
      <c r="KE177" s="77"/>
      <c r="KF177" s="77"/>
      <c r="KG177" s="77"/>
      <c r="KH177" s="77"/>
      <c r="KI177" s="77"/>
      <c r="KJ177" s="77"/>
      <c r="KK177" s="77"/>
      <c r="KL177" s="77"/>
      <c r="KM177" s="77"/>
      <c r="KN177" s="77"/>
      <c r="KO177" s="77"/>
      <c r="KP177" s="77"/>
      <c r="KQ177" s="77"/>
      <c r="KR177" s="77"/>
      <c r="KS177" s="77"/>
      <c r="KT177" s="77"/>
      <c r="KU177" s="77"/>
      <c r="KV177" s="77"/>
      <c r="KW177" s="77"/>
      <c r="KX177" s="77"/>
      <c r="KY177" s="77"/>
      <c r="KZ177" s="77"/>
      <c r="LA177" s="77"/>
      <c r="LB177" s="77"/>
      <c r="LC177" s="77"/>
      <c r="LD177" s="77"/>
      <c r="LE177" s="77"/>
      <c r="LF177" s="77"/>
      <c r="LG177" s="77"/>
      <c r="LH177" s="77"/>
      <c r="LI177" s="77"/>
      <c r="LJ177" s="77"/>
      <c r="LK177" s="77"/>
      <c r="LL177" s="77"/>
      <c r="LM177" s="77"/>
      <c r="LN177" s="77"/>
      <c r="LO177" s="77"/>
      <c r="LP177" s="77"/>
      <c r="LQ177" s="77"/>
      <c r="LR177" s="77"/>
      <c r="LS177" s="77"/>
      <c r="LT177" s="77"/>
      <c r="LU177" s="77"/>
      <c r="LV177" s="77"/>
      <c r="LW177" s="77"/>
      <c r="LX177" s="77"/>
      <c r="LY177" s="77"/>
      <c r="LZ177" s="77"/>
      <c r="MA177" s="77"/>
      <c r="MB177" s="77"/>
      <c r="MC177" s="77"/>
      <c r="MD177" s="77"/>
      <c r="ME177" s="77"/>
      <c r="MF177" s="77"/>
      <c r="MG177" s="77"/>
      <c r="MH177" s="77"/>
      <c r="MI177" s="77"/>
      <c r="MJ177" s="77"/>
      <c r="MK177" s="77"/>
      <c r="ML177" s="77"/>
      <c r="MM177" s="77"/>
      <c r="MN177" s="77"/>
      <c r="MO177" s="77"/>
      <c r="MP177" s="77"/>
      <c r="MQ177" s="77"/>
      <c r="MR177" s="77"/>
      <c r="MS177" s="77"/>
      <c r="MT177" s="77"/>
      <c r="MU177" s="77"/>
      <c r="MV177" s="77"/>
      <c r="MW177" s="77"/>
      <c r="MX177" s="77"/>
      <c r="MY177" s="77"/>
      <c r="MZ177" s="77"/>
      <c r="NA177" s="77"/>
      <c r="NB177" s="77"/>
      <c r="NC177" s="77"/>
      <c r="ND177" s="77"/>
      <c r="NE177" s="77"/>
      <c r="NF177" s="77"/>
      <c r="NG177" s="77"/>
      <c r="NH177" s="77"/>
      <c r="NI177" s="77"/>
      <c r="NJ177" s="77"/>
      <c r="NK177" s="77"/>
      <c r="NL177" s="77"/>
      <c r="NM177" s="77"/>
      <c r="NN177" s="77"/>
      <c r="NO177" s="77"/>
      <c r="NP177" s="77"/>
      <c r="NQ177" s="77"/>
      <c r="NR177" s="77"/>
    </row>
    <row r="178" spans="1:382">
      <c r="A178" s="32">
        <f>IF(ラインリスト!A170="","",ラインリスト!A170)</f>
        <v>168</v>
      </c>
      <c r="B178" s="32" t="str">
        <f>IF(ラインリスト!B170="","",ラインリスト!B170)</f>
        <v>テスト168</v>
      </c>
      <c r="C178" s="32">
        <f>IF(ラインリスト!C170="","",ラインリスト!C170)</f>
        <v>81</v>
      </c>
      <c r="D178" s="32" t="str">
        <f>IF(ラインリスト!E170="","",ラインリスト!E170)</f>
        <v>女</v>
      </c>
      <c r="E178" s="32" t="str">
        <f>IF(ラインリスト!F170="","",ラインリスト!F170)</f>
        <v/>
      </c>
      <c r="F178" s="29" t="str">
        <f>IF(ラインリスト!G170="","",ラインリスト!G170)</f>
        <v>患者</v>
      </c>
      <c r="G178" s="32" t="str">
        <f>IF(ラインリスト!H170="","",ラインリスト!H170)</f>
        <v>X病院</v>
      </c>
      <c r="H178" s="33" t="str">
        <f>IF(ラインリスト!I170="","",ラインリスト!I170)</f>
        <v/>
      </c>
      <c r="I178" s="33">
        <f>IF(ラインリスト!J170="","",ラインリスト!J170)</f>
        <v>44197</v>
      </c>
      <c r="J178" s="33">
        <f>IF(ラインリスト!K170="","",ラインリスト!K170)</f>
        <v>44199</v>
      </c>
      <c r="K178" s="31">
        <f>IF(ラインリスト!L170="",J178,ラインリスト!L170)</f>
        <v>44199</v>
      </c>
      <c r="L178" s="76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  <c r="DC178" s="77"/>
      <c r="DD178" s="77"/>
      <c r="DE178" s="77"/>
      <c r="DF178" s="77"/>
      <c r="DG178" s="77"/>
      <c r="DH178" s="77"/>
      <c r="DI178" s="77"/>
      <c r="DJ178" s="77"/>
      <c r="DK178" s="77"/>
      <c r="DL178" s="77"/>
      <c r="DM178" s="77"/>
      <c r="DN178" s="77"/>
      <c r="DO178" s="77"/>
      <c r="DP178" s="77"/>
      <c r="DQ178" s="77"/>
      <c r="DR178" s="77"/>
      <c r="DS178" s="77"/>
      <c r="DT178" s="77"/>
      <c r="DU178" s="77"/>
      <c r="DV178" s="77"/>
      <c r="DW178" s="77"/>
      <c r="DX178" s="77"/>
      <c r="DY178" s="77"/>
      <c r="DZ178" s="77"/>
      <c r="EA178" s="77"/>
      <c r="EB178" s="77"/>
      <c r="EC178" s="77"/>
      <c r="ED178" s="77"/>
      <c r="EE178" s="77"/>
      <c r="EF178" s="77"/>
      <c r="EG178" s="77"/>
      <c r="EH178" s="77"/>
      <c r="EI178" s="77"/>
      <c r="EJ178" s="77"/>
      <c r="EK178" s="77"/>
      <c r="EL178" s="77"/>
      <c r="EM178" s="77"/>
      <c r="EN178" s="77"/>
      <c r="EO178" s="77"/>
      <c r="EP178" s="77"/>
      <c r="EQ178" s="77"/>
      <c r="ER178" s="77"/>
      <c r="ES178" s="77"/>
      <c r="ET178" s="77"/>
      <c r="EU178" s="77"/>
      <c r="EV178" s="77"/>
      <c r="EW178" s="77"/>
      <c r="EX178" s="77"/>
      <c r="EY178" s="77"/>
      <c r="EZ178" s="77"/>
      <c r="FA178" s="77"/>
      <c r="FB178" s="77"/>
      <c r="FC178" s="77"/>
      <c r="FD178" s="77"/>
      <c r="FE178" s="77"/>
      <c r="FF178" s="77"/>
      <c r="FG178" s="77"/>
      <c r="FH178" s="77"/>
      <c r="FI178" s="77"/>
      <c r="FJ178" s="77"/>
      <c r="FK178" s="77"/>
      <c r="FL178" s="77"/>
      <c r="FM178" s="77"/>
      <c r="FN178" s="77"/>
      <c r="FO178" s="77"/>
      <c r="FP178" s="77"/>
      <c r="FQ178" s="77"/>
      <c r="FR178" s="77"/>
      <c r="FS178" s="77"/>
      <c r="FT178" s="77"/>
      <c r="FU178" s="77"/>
      <c r="FV178" s="77"/>
      <c r="FW178" s="77"/>
      <c r="FX178" s="77"/>
      <c r="FY178" s="77"/>
      <c r="FZ178" s="77"/>
      <c r="GA178" s="77"/>
      <c r="GB178" s="77"/>
      <c r="GC178" s="77"/>
      <c r="GD178" s="77"/>
      <c r="GE178" s="77"/>
      <c r="GF178" s="77"/>
      <c r="GG178" s="77"/>
      <c r="GH178" s="77"/>
      <c r="GI178" s="77"/>
      <c r="GJ178" s="77"/>
      <c r="GK178" s="77"/>
      <c r="GL178" s="77"/>
      <c r="GM178" s="77"/>
      <c r="GN178" s="77"/>
      <c r="GO178" s="77"/>
      <c r="GP178" s="77"/>
      <c r="GQ178" s="77"/>
      <c r="GR178" s="77"/>
      <c r="GS178" s="77"/>
      <c r="GT178" s="77"/>
      <c r="GU178" s="77"/>
      <c r="GV178" s="77"/>
      <c r="GW178" s="77"/>
      <c r="GX178" s="77"/>
      <c r="GY178" s="77"/>
      <c r="GZ178" s="77"/>
      <c r="HA178" s="77"/>
      <c r="HB178" s="77"/>
      <c r="HC178" s="77"/>
      <c r="HD178" s="77"/>
      <c r="HE178" s="77"/>
      <c r="HF178" s="77"/>
      <c r="HG178" s="77"/>
      <c r="HH178" s="77"/>
      <c r="HI178" s="77"/>
      <c r="HJ178" s="77"/>
      <c r="HK178" s="77"/>
      <c r="HL178" s="77"/>
      <c r="HM178" s="77"/>
      <c r="HN178" s="77"/>
      <c r="HO178" s="77"/>
      <c r="HP178" s="77"/>
      <c r="HQ178" s="77"/>
      <c r="HR178" s="77"/>
      <c r="HS178" s="77"/>
      <c r="HT178" s="77"/>
      <c r="HU178" s="77"/>
      <c r="HV178" s="77"/>
      <c r="HW178" s="77"/>
      <c r="HX178" s="77"/>
      <c r="HY178" s="77"/>
      <c r="HZ178" s="77"/>
      <c r="IA178" s="77"/>
      <c r="IB178" s="77"/>
      <c r="IC178" s="77"/>
      <c r="ID178" s="77"/>
      <c r="IE178" s="77"/>
      <c r="IF178" s="77"/>
      <c r="IG178" s="77"/>
      <c r="IH178" s="77"/>
      <c r="II178" s="77"/>
      <c r="IJ178" s="77"/>
      <c r="IK178" s="77"/>
      <c r="IL178" s="77"/>
      <c r="IM178" s="77"/>
      <c r="IN178" s="77"/>
      <c r="IO178" s="77"/>
      <c r="IP178" s="77"/>
      <c r="IQ178" s="77"/>
      <c r="IR178" s="77"/>
      <c r="IS178" s="77"/>
      <c r="IT178" s="77"/>
      <c r="IU178" s="77"/>
      <c r="IV178" s="77"/>
      <c r="IW178" s="77"/>
      <c r="IX178" s="77"/>
      <c r="IY178" s="77"/>
      <c r="IZ178" s="77"/>
      <c r="JA178" s="77"/>
      <c r="JB178" s="77"/>
      <c r="JC178" s="77"/>
      <c r="JD178" s="77"/>
      <c r="JE178" s="77"/>
      <c r="JF178" s="77"/>
      <c r="JG178" s="77"/>
      <c r="JH178" s="77"/>
      <c r="JI178" s="77"/>
      <c r="JJ178" s="77"/>
      <c r="JK178" s="77"/>
      <c r="JL178" s="77"/>
      <c r="JM178" s="77"/>
      <c r="JN178" s="77"/>
      <c r="JO178" s="77"/>
      <c r="JP178" s="77"/>
      <c r="JQ178" s="77"/>
      <c r="JR178" s="77"/>
      <c r="JS178" s="77"/>
      <c r="JT178" s="77"/>
      <c r="JU178" s="77"/>
      <c r="JV178" s="77"/>
      <c r="JW178" s="77"/>
      <c r="JX178" s="77"/>
      <c r="JY178" s="77"/>
      <c r="JZ178" s="77"/>
      <c r="KA178" s="77"/>
      <c r="KB178" s="77"/>
      <c r="KC178" s="77"/>
      <c r="KD178" s="77"/>
      <c r="KE178" s="77"/>
      <c r="KF178" s="77"/>
      <c r="KG178" s="77"/>
      <c r="KH178" s="77"/>
      <c r="KI178" s="77"/>
      <c r="KJ178" s="77"/>
      <c r="KK178" s="77"/>
      <c r="KL178" s="77"/>
      <c r="KM178" s="77"/>
      <c r="KN178" s="77"/>
      <c r="KO178" s="77"/>
      <c r="KP178" s="77"/>
      <c r="KQ178" s="77"/>
      <c r="KR178" s="77"/>
      <c r="KS178" s="77"/>
      <c r="KT178" s="77"/>
      <c r="KU178" s="77"/>
      <c r="KV178" s="77"/>
      <c r="KW178" s="77"/>
      <c r="KX178" s="77"/>
      <c r="KY178" s="77"/>
      <c r="KZ178" s="77"/>
      <c r="LA178" s="77"/>
      <c r="LB178" s="77"/>
      <c r="LC178" s="77"/>
      <c r="LD178" s="77"/>
      <c r="LE178" s="77"/>
      <c r="LF178" s="77"/>
      <c r="LG178" s="77"/>
      <c r="LH178" s="77"/>
      <c r="LI178" s="77"/>
      <c r="LJ178" s="77"/>
      <c r="LK178" s="77"/>
      <c r="LL178" s="77"/>
      <c r="LM178" s="77"/>
      <c r="LN178" s="77"/>
      <c r="LO178" s="77"/>
      <c r="LP178" s="77"/>
      <c r="LQ178" s="77"/>
      <c r="LR178" s="77"/>
      <c r="LS178" s="77"/>
      <c r="LT178" s="77"/>
      <c r="LU178" s="77"/>
      <c r="LV178" s="77"/>
      <c r="LW178" s="77"/>
      <c r="LX178" s="77"/>
      <c r="LY178" s="77"/>
      <c r="LZ178" s="77"/>
      <c r="MA178" s="77"/>
      <c r="MB178" s="77"/>
      <c r="MC178" s="77"/>
      <c r="MD178" s="77"/>
      <c r="ME178" s="77"/>
      <c r="MF178" s="77"/>
      <c r="MG178" s="77"/>
      <c r="MH178" s="77"/>
      <c r="MI178" s="77"/>
      <c r="MJ178" s="77"/>
      <c r="MK178" s="77"/>
      <c r="ML178" s="77"/>
      <c r="MM178" s="77"/>
      <c r="MN178" s="77"/>
      <c r="MO178" s="77"/>
      <c r="MP178" s="77"/>
      <c r="MQ178" s="77"/>
      <c r="MR178" s="77"/>
      <c r="MS178" s="77"/>
      <c r="MT178" s="77"/>
      <c r="MU178" s="77"/>
      <c r="MV178" s="77"/>
      <c r="MW178" s="77"/>
      <c r="MX178" s="77"/>
      <c r="MY178" s="77"/>
      <c r="MZ178" s="77"/>
      <c r="NA178" s="77"/>
      <c r="NB178" s="77"/>
      <c r="NC178" s="77"/>
      <c r="ND178" s="77"/>
      <c r="NE178" s="77"/>
      <c r="NF178" s="77"/>
      <c r="NG178" s="77"/>
      <c r="NH178" s="77"/>
      <c r="NI178" s="77"/>
      <c r="NJ178" s="77"/>
      <c r="NK178" s="77"/>
      <c r="NL178" s="77"/>
      <c r="NM178" s="77"/>
      <c r="NN178" s="77"/>
      <c r="NO178" s="77"/>
      <c r="NP178" s="77"/>
      <c r="NQ178" s="77"/>
      <c r="NR178" s="77"/>
    </row>
    <row r="179" spans="1:382">
      <c r="A179" s="32">
        <f>IF(ラインリスト!A171="","",ラインリスト!A171)</f>
        <v>169</v>
      </c>
      <c r="B179" s="32" t="str">
        <f>IF(ラインリスト!B171="","",ラインリスト!B171)</f>
        <v>テスト169</v>
      </c>
      <c r="C179" s="32">
        <f>IF(ラインリスト!C171="","",ラインリスト!C171)</f>
        <v>83</v>
      </c>
      <c r="D179" s="32" t="str">
        <f>IF(ラインリスト!E171="","",ラインリスト!E171)</f>
        <v>女</v>
      </c>
      <c r="E179" s="32" t="str">
        <f>IF(ラインリスト!F171="","",ラインリスト!F171)</f>
        <v/>
      </c>
      <c r="F179" s="29" t="str">
        <f>IF(ラインリスト!G171="","",ラインリスト!G171)</f>
        <v>患者</v>
      </c>
      <c r="G179" s="32" t="str">
        <f>IF(ラインリスト!H171="","",ラインリスト!H171)</f>
        <v>X病院</v>
      </c>
      <c r="H179" s="33" t="str">
        <f>IF(ラインリスト!I171="","",ラインリスト!I171)</f>
        <v/>
      </c>
      <c r="I179" s="33">
        <f>IF(ラインリスト!J171="","",ラインリスト!J171)</f>
        <v>44198</v>
      </c>
      <c r="J179" s="33">
        <f>IF(ラインリスト!K171="","",ラインリスト!K171)</f>
        <v>44199</v>
      </c>
      <c r="K179" s="31">
        <f>IF(ラインリスト!L171="",J179,ラインリスト!L171)</f>
        <v>44199</v>
      </c>
      <c r="L179" s="76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  <c r="DC179" s="77"/>
      <c r="DD179" s="77"/>
      <c r="DE179" s="77"/>
      <c r="DF179" s="77"/>
      <c r="DG179" s="77"/>
      <c r="DH179" s="77"/>
      <c r="DI179" s="77"/>
      <c r="DJ179" s="77"/>
      <c r="DK179" s="77"/>
      <c r="DL179" s="77"/>
      <c r="DM179" s="77"/>
      <c r="DN179" s="77"/>
      <c r="DO179" s="77"/>
      <c r="DP179" s="77"/>
      <c r="DQ179" s="77"/>
      <c r="DR179" s="77"/>
      <c r="DS179" s="77"/>
      <c r="DT179" s="77"/>
      <c r="DU179" s="77"/>
      <c r="DV179" s="77"/>
      <c r="DW179" s="77"/>
      <c r="DX179" s="77"/>
      <c r="DY179" s="77"/>
      <c r="DZ179" s="77"/>
      <c r="EA179" s="77"/>
      <c r="EB179" s="77"/>
      <c r="EC179" s="77"/>
      <c r="ED179" s="77"/>
      <c r="EE179" s="77"/>
      <c r="EF179" s="77"/>
      <c r="EG179" s="77"/>
      <c r="EH179" s="77"/>
      <c r="EI179" s="77"/>
      <c r="EJ179" s="77"/>
      <c r="EK179" s="77"/>
      <c r="EL179" s="77"/>
      <c r="EM179" s="77"/>
      <c r="EN179" s="77"/>
      <c r="EO179" s="77"/>
      <c r="EP179" s="77"/>
      <c r="EQ179" s="77"/>
      <c r="ER179" s="77"/>
      <c r="ES179" s="77"/>
      <c r="ET179" s="77"/>
      <c r="EU179" s="77"/>
      <c r="EV179" s="77"/>
      <c r="EW179" s="77"/>
      <c r="EX179" s="77"/>
      <c r="EY179" s="77"/>
      <c r="EZ179" s="77"/>
      <c r="FA179" s="77"/>
      <c r="FB179" s="77"/>
      <c r="FC179" s="77"/>
      <c r="FD179" s="77"/>
      <c r="FE179" s="77"/>
      <c r="FF179" s="77"/>
      <c r="FG179" s="77"/>
      <c r="FH179" s="77"/>
      <c r="FI179" s="77"/>
      <c r="FJ179" s="77"/>
      <c r="FK179" s="77"/>
      <c r="FL179" s="77"/>
      <c r="FM179" s="77"/>
      <c r="FN179" s="77"/>
      <c r="FO179" s="77"/>
      <c r="FP179" s="77"/>
      <c r="FQ179" s="77"/>
      <c r="FR179" s="77"/>
      <c r="FS179" s="77"/>
      <c r="FT179" s="77"/>
      <c r="FU179" s="77"/>
      <c r="FV179" s="77"/>
      <c r="FW179" s="77"/>
      <c r="FX179" s="77"/>
      <c r="FY179" s="77"/>
      <c r="FZ179" s="77"/>
      <c r="GA179" s="77"/>
      <c r="GB179" s="77"/>
      <c r="GC179" s="77"/>
      <c r="GD179" s="77"/>
      <c r="GE179" s="77"/>
      <c r="GF179" s="77"/>
      <c r="GG179" s="77"/>
      <c r="GH179" s="77"/>
      <c r="GI179" s="77"/>
      <c r="GJ179" s="77"/>
      <c r="GK179" s="77"/>
      <c r="GL179" s="77"/>
      <c r="GM179" s="77"/>
      <c r="GN179" s="77"/>
      <c r="GO179" s="77"/>
      <c r="GP179" s="77"/>
      <c r="GQ179" s="77"/>
      <c r="GR179" s="77"/>
      <c r="GS179" s="77"/>
      <c r="GT179" s="77"/>
      <c r="GU179" s="77"/>
      <c r="GV179" s="77"/>
      <c r="GW179" s="77"/>
      <c r="GX179" s="77"/>
      <c r="GY179" s="77"/>
      <c r="GZ179" s="77"/>
      <c r="HA179" s="77"/>
      <c r="HB179" s="77"/>
      <c r="HC179" s="77"/>
      <c r="HD179" s="77"/>
      <c r="HE179" s="77"/>
      <c r="HF179" s="77"/>
      <c r="HG179" s="77"/>
      <c r="HH179" s="77"/>
      <c r="HI179" s="77"/>
      <c r="HJ179" s="77"/>
      <c r="HK179" s="77"/>
      <c r="HL179" s="77"/>
      <c r="HM179" s="77"/>
      <c r="HN179" s="77"/>
      <c r="HO179" s="77"/>
      <c r="HP179" s="77"/>
      <c r="HQ179" s="77"/>
      <c r="HR179" s="77"/>
      <c r="HS179" s="77"/>
      <c r="HT179" s="77"/>
      <c r="HU179" s="77"/>
      <c r="HV179" s="77"/>
      <c r="HW179" s="77"/>
      <c r="HX179" s="77"/>
      <c r="HY179" s="77"/>
      <c r="HZ179" s="77"/>
      <c r="IA179" s="77"/>
      <c r="IB179" s="77"/>
      <c r="IC179" s="77"/>
      <c r="ID179" s="77"/>
      <c r="IE179" s="77"/>
      <c r="IF179" s="77"/>
      <c r="IG179" s="77"/>
      <c r="IH179" s="77"/>
      <c r="II179" s="77"/>
      <c r="IJ179" s="77"/>
      <c r="IK179" s="77"/>
      <c r="IL179" s="77"/>
      <c r="IM179" s="77"/>
      <c r="IN179" s="77"/>
      <c r="IO179" s="77"/>
      <c r="IP179" s="77"/>
      <c r="IQ179" s="77"/>
      <c r="IR179" s="77"/>
      <c r="IS179" s="77"/>
      <c r="IT179" s="77"/>
      <c r="IU179" s="77"/>
      <c r="IV179" s="77"/>
      <c r="IW179" s="77"/>
      <c r="IX179" s="77"/>
      <c r="IY179" s="77"/>
      <c r="IZ179" s="77"/>
      <c r="JA179" s="77"/>
      <c r="JB179" s="77"/>
      <c r="JC179" s="77"/>
      <c r="JD179" s="77"/>
      <c r="JE179" s="77"/>
      <c r="JF179" s="77"/>
      <c r="JG179" s="77"/>
      <c r="JH179" s="77"/>
      <c r="JI179" s="77"/>
      <c r="JJ179" s="77"/>
      <c r="JK179" s="77"/>
      <c r="JL179" s="77"/>
      <c r="JM179" s="77"/>
      <c r="JN179" s="77"/>
      <c r="JO179" s="77"/>
      <c r="JP179" s="77"/>
      <c r="JQ179" s="77"/>
      <c r="JR179" s="77"/>
      <c r="JS179" s="77"/>
      <c r="JT179" s="77"/>
      <c r="JU179" s="77"/>
      <c r="JV179" s="77"/>
      <c r="JW179" s="77"/>
      <c r="JX179" s="77"/>
      <c r="JY179" s="77"/>
      <c r="JZ179" s="77"/>
      <c r="KA179" s="77"/>
      <c r="KB179" s="77"/>
      <c r="KC179" s="77"/>
      <c r="KD179" s="77"/>
      <c r="KE179" s="77"/>
      <c r="KF179" s="77"/>
      <c r="KG179" s="77"/>
      <c r="KH179" s="77"/>
      <c r="KI179" s="77"/>
      <c r="KJ179" s="77"/>
      <c r="KK179" s="77"/>
      <c r="KL179" s="77"/>
      <c r="KM179" s="77"/>
      <c r="KN179" s="77"/>
      <c r="KO179" s="77"/>
      <c r="KP179" s="77"/>
      <c r="KQ179" s="77"/>
      <c r="KR179" s="77"/>
      <c r="KS179" s="77"/>
      <c r="KT179" s="77"/>
      <c r="KU179" s="77"/>
      <c r="KV179" s="77"/>
      <c r="KW179" s="77"/>
      <c r="KX179" s="77"/>
      <c r="KY179" s="77"/>
      <c r="KZ179" s="77"/>
      <c r="LA179" s="77"/>
      <c r="LB179" s="77"/>
      <c r="LC179" s="77"/>
      <c r="LD179" s="77"/>
      <c r="LE179" s="77"/>
      <c r="LF179" s="77"/>
      <c r="LG179" s="77"/>
      <c r="LH179" s="77"/>
      <c r="LI179" s="77"/>
      <c r="LJ179" s="77"/>
      <c r="LK179" s="77"/>
      <c r="LL179" s="77"/>
      <c r="LM179" s="77"/>
      <c r="LN179" s="77"/>
      <c r="LO179" s="77"/>
      <c r="LP179" s="77"/>
      <c r="LQ179" s="77"/>
      <c r="LR179" s="77"/>
      <c r="LS179" s="77"/>
      <c r="LT179" s="77"/>
      <c r="LU179" s="77"/>
      <c r="LV179" s="77"/>
      <c r="LW179" s="77"/>
      <c r="LX179" s="77"/>
      <c r="LY179" s="77"/>
      <c r="LZ179" s="77"/>
      <c r="MA179" s="77"/>
      <c r="MB179" s="77"/>
      <c r="MC179" s="77"/>
      <c r="MD179" s="77"/>
      <c r="ME179" s="77"/>
      <c r="MF179" s="77"/>
      <c r="MG179" s="77"/>
      <c r="MH179" s="77"/>
      <c r="MI179" s="77"/>
      <c r="MJ179" s="77"/>
      <c r="MK179" s="77"/>
      <c r="ML179" s="77"/>
      <c r="MM179" s="77"/>
      <c r="MN179" s="77"/>
      <c r="MO179" s="77"/>
      <c r="MP179" s="77"/>
      <c r="MQ179" s="77"/>
      <c r="MR179" s="77"/>
      <c r="MS179" s="77"/>
      <c r="MT179" s="77"/>
      <c r="MU179" s="77"/>
      <c r="MV179" s="77"/>
      <c r="MW179" s="77"/>
      <c r="MX179" s="77"/>
      <c r="MY179" s="77"/>
      <c r="MZ179" s="77"/>
      <c r="NA179" s="77"/>
      <c r="NB179" s="77"/>
      <c r="NC179" s="77"/>
      <c r="ND179" s="77"/>
      <c r="NE179" s="77"/>
      <c r="NF179" s="77"/>
      <c r="NG179" s="77"/>
      <c r="NH179" s="77"/>
      <c r="NI179" s="77"/>
      <c r="NJ179" s="77"/>
      <c r="NK179" s="77"/>
      <c r="NL179" s="77"/>
      <c r="NM179" s="77"/>
      <c r="NN179" s="77"/>
      <c r="NO179" s="77"/>
      <c r="NP179" s="77"/>
      <c r="NQ179" s="77"/>
      <c r="NR179" s="77"/>
    </row>
    <row r="180" spans="1:382">
      <c r="A180" s="32">
        <f>IF(ラインリスト!A172="","",ラインリスト!A172)</f>
        <v>170</v>
      </c>
      <c r="B180" s="32" t="str">
        <f>IF(ラインリスト!B172="","",ラインリスト!B172)</f>
        <v>テスト170</v>
      </c>
      <c r="C180" s="32">
        <f>IF(ラインリスト!C172="","",ラインリスト!C172)</f>
        <v>71</v>
      </c>
      <c r="D180" s="32" t="str">
        <f>IF(ラインリスト!E172="","",ラインリスト!E172)</f>
        <v>女</v>
      </c>
      <c r="E180" s="32" t="str">
        <f>IF(ラインリスト!F172="","",ラインリスト!F172)</f>
        <v/>
      </c>
      <c r="F180" s="29" t="str">
        <f>IF(ラインリスト!G172="","",ラインリスト!G172)</f>
        <v>患者</v>
      </c>
      <c r="G180" s="32" t="str">
        <f>IF(ラインリスト!H172="","",ラインリスト!H172)</f>
        <v>X病院</v>
      </c>
      <c r="H180" s="33" t="str">
        <f>IF(ラインリスト!I172="","",ラインリスト!I172)</f>
        <v/>
      </c>
      <c r="I180" s="33">
        <f>IF(ラインリスト!J172="","",ラインリスト!J172)</f>
        <v>44198</v>
      </c>
      <c r="J180" s="33">
        <f>IF(ラインリスト!K172="","",ラインリスト!K172)</f>
        <v>44199</v>
      </c>
      <c r="K180" s="31">
        <f>IF(ラインリスト!L172="",J180,ラインリスト!L172)</f>
        <v>44199</v>
      </c>
      <c r="L180" s="76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  <c r="DC180" s="77"/>
      <c r="DD180" s="77"/>
      <c r="DE180" s="77"/>
      <c r="DF180" s="77"/>
      <c r="DG180" s="77"/>
      <c r="DH180" s="77"/>
      <c r="DI180" s="77"/>
      <c r="DJ180" s="77"/>
      <c r="DK180" s="77"/>
      <c r="DL180" s="77"/>
      <c r="DM180" s="77"/>
      <c r="DN180" s="77"/>
      <c r="DO180" s="77"/>
      <c r="DP180" s="77"/>
      <c r="DQ180" s="77"/>
      <c r="DR180" s="77"/>
      <c r="DS180" s="77"/>
      <c r="DT180" s="77"/>
      <c r="DU180" s="77"/>
      <c r="DV180" s="77"/>
      <c r="DW180" s="77"/>
      <c r="DX180" s="77"/>
      <c r="DY180" s="77"/>
      <c r="DZ180" s="77"/>
      <c r="EA180" s="77"/>
      <c r="EB180" s="77"/>
      <c r="EC180" s="77"/>
      <c r="ED180" s="77"/>
      <c r="EE180" s="77"/>
      <c r="EF180" s="77"/>
      <c r="EG180" s="77"/>
      <c r="EH180" s="77"/>
      <c r="EI180" s="77"/>
      <c r="EJ180" s="77"/>
      <c r="EK180" s="77"/>
      <c r="EL180" s="77"/>
      <c r="EM180" s="77"/>
      <c r="EN180" s="77"/>
      <c r="EO180" s="77"/>
      <c r="EP180" s="77"/>
      <c r="EQ180" s="77"/>
      <c r="ER180" s="77"/>
      <c r="ES180" s="77"/>
      <c r="ET180" s="77"/>
      <c r="EU180" s="77"/>
      <c r="EV180" s="77"/>
      <c r="EW180" s="77"/>
      <c r="EX180" s="77"/>
      <c r="EY180" s="77"/>
      <c r="EZ180" s="77"/>
      <c r="FA180" s="77"/>
      <c r="FB180" s="77"/>
      <c r="FC180" s="77"/>
      <c r="FD180" s="77"/>
      <c r="FE180" s="77"/>
      <c r="FF180" s="77"/>
      <c r="FG180" s="77"/>
      <c r="FH180" s="77"/>
      <c r="FI180" s="77"/>
      <c r="FJ180" s="77"/>
      <c r="FK180" s="77"/>
      <c r="FL180" s="77"/>
      <c r="FM180" s="77"/>
      <c r="FN180" s="77"/>
      <c r="FO180" s="77"/>
      <c r="FP180" s="77"/>
      <c r="FQ180" s="77"/>
      <c r="FR180" s="77"/>
      <c r="FS180" s="77"/>
      <c r="FT180" s="77"/>
      <c r="FU180" s="77"/>
      <c r="FV180" s="77"/>
      <c r="FW180" s="77"/>
      <c r="FX180" s="77"/>
      <c r="FY180" s="77"/>
      <c r="FZ180" s="77"/>
      <c r="GA180" s="77"/>
      <c r="GB180" s="77"/>
      <c r="GC180" s="77"/>
      <c r="GD180" s="77"/>
      <c r="GE180" s="77"/>
      <c r="GF180" s="77"/>
      <c r="GG180" s="77"/>
      <c r="GH180" s="77"/>
      <c r="GI180" s="77"/>
      <c r="GJ180" s="77"/>
      <c r="GK180" s="77"/>
      <c r="GL180" s="77"/>
      <c r="GM180" s="77"/>
      <c r="GN180" s="77"/>
      <c r="GO180" s="77"/>
      <c r="GP180" s="77"/>
      <c r="GQ180" s="77"/>
      <c r="GR180" s="77"/>
      <c r="GS180" s="77"/>
      <c r="GT180" s="77"/>
      <c r="GU180" s="77"/>
      <c r="GV180" s="77"/>
      <c r="GW180" s="77"/>
      <c r="GX180" s="77"/>
      <c r="GY180" s="77"/>
      <c r="GZ180" s="77"/>
      <c r="HA180" s="77"/>
      <c r="HB180" s="77"/>
      <c r="HC180" s="77"/>
      <c r="HD180" s="77"/>
      <c r="HE180" s="77"/>
      <c r="HF180" s="77"/>
      <c r="HG180" s="77"/>
      <c r="HH180" s="77"/>
      <c r="HI180" s="77"/>
      <c r="HJ180" s="77"/>
      <c r="HK180" s="77"/>
      <c r="HL180" s="77"/>
      <c r="HM180" s="77"/>
      <c r="HN180" s="77"/>
      <c r="HO180" s="77"/>
      <c r="HP180" s="77"/>
      <c r="HQ180" s="77"/>
      <c r="HR180" s="77"/>
      <c r="HS180" s="77"/>
      <c r="HT180" s="77"/>
      <c r="HU180" s="77"/>
      <c r="HV180" s="77"/>
      <c r="HW180" s="77"/>
      <c r="HX180" s="77"/>
      <c r="HY180" s="77"/>
      <c r="HZ180" s="77"/>
      <c r="IA180" s="77"/>
      <c r="IB180" s="77"/>
      <c r="IC180" s="77"/>
      <c r="ID180" s="77"/>
      <c r="IE180" s="77"/>
      <c r="IF180" s="77"/>
      <c r="IG180" s="77"/>
      <c r="IH180" s="77"/>
      <c r="II180" s="77"/>
      <c r="IJ180" s="77"/>
      <c r="IK180" s="77"/>
      <c r="IL180" s="77"/>
      <c r="IM180" s="77"/>
      <c r="IN180" s="77"/>
      <c r="IO180" s="77"/>
      <c r="IP180" s="77"/>
      <c r="IQ180" s="77"/>
      <c r="IR180" s="77"/>
      <c r="IS180" s="77"/>
      <c r="IT180" s="77"/>
      <c r="IU180" s="77"/>
      <c r="IV180" s="77"/>
      <c r="IW180" s="77"/>
      <c r="IX180" s="77"/>
      <c r="IY180" s="77"/>
      <c r="IZ180" s="77"/>
      <c r="JA180" s="77"/>
      <c r="JB180" s="77"/>
      <c r="JC180" s="77"/>
      <c r="JD180" s="77"/>
      <c r="JE180" s="77"/>
      <c r="JF180" s="77"/>
      <c r="JG180" s="77"/>
      <c r="JH180" s="77"/>
      <c r="JI180" s="77"/>
      <c r="JJ180" s="77"/>
      <c r="JK180" s="77"/>
      <c r="JL180" s="77"/>
      <c r="JM180" s="77"/>
      <c r="JN180" s="77"/>
      <c r="JO180" s="77"/>
      <c r="JP180" s="77"/>
      <c r="JQ180" s="77"/>
      <c r="JR180" s="77"/>
      <c r="JS180" s="77"/>
      <c r="JT180" s="77"/>
      <c r="JU180" s="77"/>
      <c r="JV180" s="77"/>
      <c r="JW180" s="77"/>
      <c r="JX180" s="77"/>
      <c r="JY180" s="77"/>
      <c r="JZ180" s="77"/>
      <c r="KA180" s="77"/>
      <c r="KB180" s="77"/>
      <c r="KC180" s="77"/>
      <c r="KD180" s="77"/>
      <c r="KE180" s="77"/>
      <c r="KF180" s="77"/>
      <c r="KG180" s="77"/>
      <c r="KH180" s="77"/>
      <c r="KI180" s="77"/>
      <c r="KJ180" s="77"/>
      <c r="KK180" s="77"/>
      <c r="KL180" s="77"/>
      <c r="KM180" s="77"/>
      <c r="KN180" s="77"/>
      <c r="KO180" s="77"/>
      <c r="KP180" s="77"/>
      <c r="KQ180" s="77"/>
      <c r="KR180" s="77"/>
      <c r="KS180" s="77"/>
      <c r="KT180" s="77"/>
      <c r="KU180" s="77"/>
      <c r="KV180" s="77"/>
      <c r="KW180" s="77"/>
      <c r="KX180" s="77"/>
      <c r="KY180" s="77"/>
      <c r="KZ180" s="77"/>
      <c r="LA180" s="77"/>
      <c r="LB180" s="77"/>
      <c r="LC180" s="77"/>
      <c r="LD180" s="77"/>
      <c r="LE180" s="77"/>
      <c r="LF180" s="77"/>
      <c r="LG180" s="77"/>
      <c r="LH180" s="77"/>
      <c r="LI180" s="77"/>
      <c r="LJ180" s="77"/>
      <c r="LK180" s="77"/>
      <c r="LL180" s="77"/>
      <c r="LM180" s="77"/>
      <c r="LN180" s="77"/>
      <c r="LO180" s="77"/>
      <c r="LP180" s="77"/>
      <c r="LQ180" s="77"/>
      <c r="LR180" s="77"/>
      <c r="LS180" s="77"/>
      <c r="LT180" s="77"/>
      <c r="LU180" s="77"/>
      <c r="LV180" s="77"/>
      <c r="LW180" s="77"/>
      <c r="LX180" s="77"/>
      <c r="LY180" s="77"/>
      <c r="LZ180" s="77"/>
      <c r="MA180" s="77"/>
      <c r="MB180" s="77"/>
      <c r="MC180" s="77"/>
      <c r="MD180" s="77"/>
      <c r="ME180" s="77"/>
      <c r="MF180" s="77"/>
      <c r="MG180" s="77"/>
      <c r="MH180" s="77"/>
      <c r="MI180" s="77"/>
      <c r="MJ180" s="77"/>
      <c r="MK180" s="77"/>
      <c r="ML180" s="77"/>
      <c r="MM180" s="77"/>
      <c r="MN180" s="77"/>
      <c r="MO180" s="77"/>
      <c r="MP180" s="77"/>
      <c r="MQ180" s="77"/>
      <c r="MR180" s="77"/>
      <c r="MS180" s="77"/>
      <c r="MT180" s="77"/>
      <c r="MU180" s="77"/>
      <c r="MV180" s="77"/>
      <c r="MW180" s="77"/>
      <c r="MX180" s="77"/>
      <c r="MY180" s="77"/>
      <c r="MZ180" s="77"/>
      <c r="NA180" s="77"/>
      <c r="NB180" s="77"/>
      <c r="NC180" s="77"/>
      <c r="ND180" s="77"/>
      <c r="NE180" s="77"/>
      <c r="NF180" s="77"/>
      <c r="NG180" s="77"/>
      <c r="NH180" s="77"/>
      <c r="NI180" s="77"/>
      <c r="NJ180" s="77"/>
      <c r="NK180" s="77"/>
      <c r="NL180" s="77"/>
      <c r="NM180" s="77"/>
      <c r="NN180" s="77"/>
      <c r="NO180" s="77"/>
      <c r="NP180" s="77"/>
      <c r="NQ180" s="77"/>
      <c r="NR180" s="77"/>
    </row>
    <row r="181" spans="1:382">
      <c r="A181" s="32">
        <f>IF(ラインリスト!A173="","",ラインリスト!A173)</f>
        <v>171</v>
      </c>
      <c r="B181" s="32" t="str">
        <f>IF(ラインリスト!B173="","",ラインリスト!B173)</f>
        <v>テスト171</v>
      </c>
      <c r="C181" s="32">
        <f>IF(ラインリスト!C173="","",ラインリスト!C173)</f>
        <v>71</v>
      </c>
      <c r="D181" s="32" t="str">
        <f>IF(ラインリスト!E173="","",ラインリスト!E173)</f>
        <v>女</v>
      </c>
      <c r="E181" s="32" t="str">
        <f>IF(ラインリスト!F173="","",ラインリスト!F173)</f>
        <v/>
      </c>
      <c r="F181" s="29" t="str">
        <f>IF(ラインリスト!G173="","",ラインリスト!G173)</f>
        <v>患者</v>
      </c>
      <c r="G181" s="32" t="str">
        <f>IF(ラインリスト!H173="","",ラインリスト!H173)</f>
        <v>X病院</v>
      </c>
      <c r="H181" s="33" t="str">
        <f>IF(ラインリスト!I173="","",ラインリスト!I173)</f>
        <v/>
      </c>
      <c r="I181" s="33" t="str">
        <f>IF(ラインリスト!J173="","",ラインリスト!J173)</f>
        <v>不明</v>
      </c>
      <c r="J181" s="33">
        <f>IF(ラインリスト!K173="","",ラインリスト!K173)</f>
        <v>44199</v>
      </c>
      <c r="K181" s="31">
        <f>IF(ラインリスト!L173="",J181,ラインリスト!L173)</f>
        <v>44199</v>
      </c>
      <c r="L181" s="76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7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  <c r="DP181" s="77"/>
      <c r="DQ181" s="77"/>
      <c r="DR181" s="77"/>
      <c r="DS181" s="77"/>
      <c r="DT181" s="77"/>
      <c r="DU181" s="77"/>
      <c r="DV181" s="77"/>
      <c r="DW181" s="77"/>
      <c r="DX181" s="77"/>
      <c r="DY181" s="77"/>
      <c r="DZ181" s="77"/>
      <c r="EA181" s="77"/>
      <c r="EB181" s="77"/>
      <c r="EC181" s="77"/>
      <c r="ED181" s="77"/>
      <c r="EE181" s="77"/>
      <c r="EF181" s="77"/>
      <c r="EG181" s="77"/>
      <c r="EH181" s="77"/>
      <c r="EI181" s="77"/>
      <c r="EJ181" s="77"/>
      <c r="EK181" s="77"/>
      <c r="EL181" s="77"/>
      <c r="EM181" s="77"/>
      <c r="EN181" s="77"/>
      <c r="EO181" s="77"/>
      <c r="EP181" s="77"/>
      <c r="EQ181" s="77"/>
      <c r="ER181" s="77"/>
      <c r="ES181" s="77"/>
      <c r="ET181" s="77"/>
      <c r="EU181" s="77"/>
      <c r="EV181" s="77"/>
      <c r="EW181" s="77"/>
      <c r="EX181" s="77"/>
      <c r="EY181" s="77"/>
      <c r="EZ181" s="77"/>
      <c r="FA181" s="77"/>
      <c r="FB181" s="77"/>
      <c r="FC181" s="77"/>
      <c r="FD181" s="77"/>
      <c r="FE181" s="77"/>
      <c r="FF181" s="77"/>
      <c r="FG181" s="77"/>
      <c r="FH181" s="77"/>
      <c r="FI181" s="77"/>
      <c r="FJ181" s="77"/>
      <c r="FK181" s="77"/>
      <c r="FL181" s="77"/>
      <c r="FM181" s="77"/>
      <c r="FN181" s="77"/>
      <c r="FO181" s="77"/>
      <c r="FP181" s="77"/>
      <c r="FQ181" s="77"/>
      <c r="FR181" s="77"/>
      <c r="FS181" s="77"/>
      <c r="FT181" s="77"/>
      <c r="FU181" s="77"/>
      <c r="FV181" s="77"/>
      <c r="FW181" s="77"/>
      <c r="FX181" s="77"/>
      <c r="FY181" s="77"/>
      <c r="FZ181" s="77"/>
      <c r="GA181" s="77"/>
      <c r="GB181" s="77"/>
      <c r="GC181" s="77"/>
      <c r="GD181" s="77"/>
      <c r="GE181" s="77"/>
      <c r="GF181" s="77"/>
      <c r="GG181" s="77"/>
      <c r="GH181" s="77"/>
      <c r="GI181" s="77"/>
      <c r="GJ181" s="77"/>
      <c r="GK181" s="77"/>
      <c r="GL181" s="77"/>
      <c r="GM181" s="77"/>
      <c r="GN181" s="77"/>
      <c r="GO181" s="77"/>
      <c r="GP181" s="77"/>
      <c r="GQ181" s="77"/>
      <c r="GR181" s="77"/>
      <c r="GS181" s="77"/>
      <c r="GT181" s="77"/>
      <c r="GU181" s="77"/>
      <c r="GV181" s="77"/>
      <c r="GW181" s="77"/>
      <c r="GX181" s="77"/>
      <c r="GY181" s="77"/>
      <c r="GZ181" s="77"/>
      <c r="HA181" s="77"/>
      <c r="HB181" s="77"/>
      <c r="HC181" s="77"/>
      <c r="HD181" s="77"/>
      <c r="HE181" s="77"/>
      <c r="HF181" s="77"/>
      <c r="HG181" s="77"/>
      <c r="HH181" s="77"/>
      <c r="HI181" s="77"/>
      <c r="HJ181" s="77"/>
      <c r="HK181" s="77"/>
      <c r="HL181" s="77"/>
      <c r="HM181" s="77"/>
      <c r="HN181" s="77"/>
      <c r="HO181" s="77"/>
      <c r="HP181" s="77"/>
      <c r="HQ181" s="77"/>
      <c r="HR181" s="77"/>
      <c r="HS181" s="77"/>
      <c r="HT181" s="77"/>
      <c r="HU181" s="77"/>
      <c r="HV181" s="77"/>
      <c r="HW181" s="77"/>
      <c r="HX181" s="77"/>
      <c r="HY181" s="77"/>
      <c r="HZ181" s="77"/>
      <c r="IA181" s="77"/>
      <c r="IB181" s="77"/>
      <c r="IC181" s="77"/>
      <c r="ID181" s="77"/>
      <c r="IE181" s="77"/>
      <c r="IF181" s="77"/>
      <c r="IG181" s="77"/>
      <c r="IH181" s="77"/>
      <c r="II181" s="77"/>
      <c r="IJ181" s="77"/>
      <c r="IK181" s="77"/>
      <c r="IL181" s="77"/>
      <c r="IM181" s="77"/>
      <c r="IN181" s="77"/>
      <c r="IO181" s="77"/>
      <c r="IP181" s="77"/>
      <c r="IQ181" s="77"/>
      <c r="IR181" s="77"/>
      <c r="IS181" s="77"/>
      <c r="IT181" s="77"/>
      <c r="IU181" s="77"/>
      <c r="IV181" s="77"/>
      <c r="IW181" s="77"/>
      <c r="IX181" s="77"/>
      <c r="IY181" s="77"/>
      <c r="IZ181" s="77"/>
      <c r="JA181" s="77"/>
      <c r="JB181" s="77"/>
      <c r="JC181" s="77"/>
      <c r="JD181" s="77"/>
      <c r="JE181" s="77"/>
      <c r="JF181" s="77"/>
      <c r="JG181" s="77"/>
      <c r="JH181" s="77"/>
      <c r="JI181" s="77"/>
      <c r="JJ181" s="77"/>
      <c r="JK181" s="77"/>
      <c r="JL181" s="77"/>
      <c r="JM181" s="77"/>
      <c r="JN181" s="77"/>
      <c r="JO181" s="77"/>
      <c r="JP181" s="77"/>
      <c r="JQ181" s="77"/>
      <c r="JR181" s="77"/>
      <c r="JS181" s="77"/>
      <c r="JT181" s="77"/>
      <c r="JU181" s="77"/>
      <c r="JV181" s="77"/>
      <c r="JW181" s="77"/>
      <c r="JX181" s="77"/>
      <c r="JY181" s="77"/>
      <c r="JZ181" s="77"/>
      <c r="KA181" s="77"/>
      <c r="KB181" s="77"/>
      <c r="KC181" s="77"/>
      <c r="KD181" s="77"/>
      <c r="KE181" s="77"/>
      <c r="KF181" s="77"/>
      <c r="KG181" s="77"/>
      <c r="KH181" s="77"/>
      <c r="KI181" s="77"/>
      <c r="KJ181" s="77"/>
      <c r="KK181" s="77"/>
      <c r="KL181" s="77"/>
      <c r="KM181" s="77"/>
      <c r="KN181" s="77"/>
      <c r="KO181" s="77"/>
      <c r="KP181" s="77"/>
      <c r="KQ181" s="77"/>
      <c r="KR181" s="77"/>
      <c r="KS181" s="77"/>
      <c r="KT181" s="77"/>
      <c r="KU181" s="77"/>
      <c r="KV181" s="77"/>
      <c r="KW181" s="77"/>
      <c r="KX181" s="77"/>
      <c r="KY181" s="77"/>
      <c r="KZ181" s="77"/>
      <c r="LA181" s="77"/>
      <c r="LB181" s="77"/>
      <c r="LC181" s="77"/>
      <c r="LD181" s="77"/>
      <c r="LE181" s="77"/>
      <c r="LF181" s="77"/>
      <c r="LG181" s="77"/>
      <c r="LH181" s="77"/>
      <c r="LI181" s="77"/>
      <c r="LJ181" s="77"/>
      <c r="LK181" s="77"/>
      <c r="LL181" s="77"/>
      <c r="LM181" s="77"/>
      <c r="LN181" s="77"/>
      <c r="LO181" s="77"/>
      <c r="LP181" s="77"/>
      <c r="LQ181" s="77"/>
      <c r="LR181" s="77"/>
      <c r="LS181" s="77"/>
      <c r="LT181" s="77"/>
      <c r="LU181" s="77"/>
      <c r="LV181" s="77"/>
      <c r="LW181" s="77"/>
      <c r="LX181" s="77"/>
      <c r="LY181" s="77"/>
      <c r="LZ181" s="77"/>
      <c r="MA181" s="77"/>
      <c r="MB181" s="77"/>
      <c r="MC181" s="77"/>
      <c r="MD181" s="77"/>
      <c r="ME181" s="77"/>
      <c r="MF181" s="77"/>
      <c r="MG181" s="77"/>
      <c r="MH181" s="77"/>
      <c r="MI181" s="77"/>
      <c r="MJ181" s="77"/>
      <c r="MK181" s="77"/>
      <c r="ML181" s="77"/>
      <c r="MM181" s="77"/>
      <c r="MN181" s="77"/>
      <c r="MO181" s="77"/>
      <c r="MP181" s="77"/>
      <c r="MQ181" s="77"/>
      <c r="MR181" s="77"/>
      <c r="MS181" s="77"/>
      <c r="MT181" s="77"/>
      <c r="MU181" s="77"/>
      <c r="MV181" s="77"/>
      <c r="MW181" s="77"/>
      <c r="MX181" s="77"/>
      <c r="MY181" s="77"/>
      <c r="MZ181" s="77"/>
      <c r="NA181" s="77"/>
      <c r="NB181" s="77"/>
      <c r="NC181" s="77"/>
      <c r="ND181" s="77"/>
      <c r="NE181" s="77"/>
      <c r="NF181" s="77"/>
      <c r="NG181" s="77"/>
      <c r="NH181" s="77"/>
      <c r="NI181" s="77"/>
      <c r="NJ181" s="77"/>
      <c r="NK181" s="77"/>
      <c r="NL181" s="77"/>
      <c r="NM181" s="77"/>
      <c r="NN181" s="77"/>
      <c r="NO181" s="77"/>
      <c r="NP181" s="77"/>
      <c r="NQ181" s="77"/>
      <c r="NR181" s="77"/>
    </row>
    <row r="182" spans="1:382">
      <c r="A182" s="32">
        <f>IF(ラインリスト!A174="","",ラインリスト!A174)</f>
        <v>172</v>
      </c>
      <c r="B182" s="32" t="str">
        <f>IF(ラインリスト!B174="","",ラインリスト!B174)</f>
        <v>テスト172</v>
      </c>
      <c r="C182" s="32">
        <f>IF(ラインリスト!C174="","",ラインリスト!C174)</f>
        <v>48</v>
      </c>
      <c r="D182" s="32" t="str">
        <f>IF(ラインリスト!E174="","",ラインリスト!E174)</f>
        <v>女</v>
      </c>
      <c r="E182" s="32" t="str">
        <f>IF(ラインリスト!F174="","",ラインリスト!F174)</f>
        <v>営業</v>
      </c>
      <c r="F182" s="29" t="str">
        <f>IF(ラインリスト!G174="","",ラインリスト!G174)</f>
        <v/>
      </c>
      <c r="G182" s="32" t="str">
        <f>IF(ラインリスト!H174="","",ラインリスト!H174)</f>
        <v>Wパン店</v>
      </c>
      <c r="H182" s="33" t="str">
        <f>IF(ラインリスト!I174="","",ラインリスト!I174)</f>
        <v/>
      </c>
      <c r="I182" s="33">
        <f>IF(ラインリスト!J174="","",ラインリスト!J174)</f>
        <v>44199</v>
      </c>
      <c r="J182" s="33">
        <f>IF(ラインリスト!K174="","",ラインリスト!K174)</f>
        <v>44199</v>
      </c>
      <c r="K182" s="31">
        <f>IF(ラインリスト!L174="",J182,ラインリスト!L174)</f>
        <v>44199</v>
      </c>
      <c r="L182" s="76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  <c r="DF182" s="77"/>
      <c r="DG182" s="77"/>
      <c r="DH182" s="77"/>
      <c r="DI182" s="77"/>
      <c r="DJ182" s="77"/>
      <c r="DK182" s="77"/>
      <c r="DL182" s="77"/>
      <c r="DM182" s="77"/>
      <c r="DN182" s="77"/>
      <c r="DO182" s="77"/>
      <c r="DP182" s="77"/>
      <c r="DQ182" s="77"/>
      <c r="DR182" s="77"/>
      <c r="DS182" s="77"/>
      <c r="DT182" s="77"/>
      <c r="DU182" s="77"/>
      <c r="DV182" s="77"/>
      <c r="DW182" s="77"/>
      <c r="DX182" s="77"/>
      <c r="DY182" s="77"/>
      <c r="DZ182" s="77"/>
      <c r="EA182" s="77"/>
      <c r="EB182" s="77"/>
      <c r="EC182" s="77"/>
      <c r="ED182" s="77"/>
      <c r="EE182" s="77"/>
      <c r="EF182" s="77"/>
      <c r="EG182" s="77"/>
      <c r="EH182" s="77"/>
      <c r="EI182" s="77"/>
      <c r="EJ182" s="77"/>
      <c r="EK182" s="77"/>
      <c r="EL182" s="77"/>
      <c r="EM182" s="77"/>
      <c r="EN182" s="77"/>
      <c r="EO182" s="77"/>
      <c r="EP182" s="77"/>
      <c r="EQ182" s="77"/>
      <c r="ER182" s="77"/>
      <c r="ES182" s="77"/>
      <c r="ET182" s="77"/>
      <c r="EU182" s="77"/>
      <c r="EV182" s="77"/>
      <c r="EW182" s="77"/>
      <c r="EX182" s="77"/>
      <c r="EY182" s="77"/>
      <c r="EZ182" s="77"/>
      <c r="FA182" s="77"/>
      <c r="FB182" s="77"/>
      <c r="FC182" s="77"/>
      <c r="FD182" s="77"/>
      <c r="FE182" s="77"/>
      <c r="FF182" s="77"/>
      <c r="FG182" s="77"/>
      <c r="FH182" s="77"/>
      <c r="FI182" s="77"/>
      <c r="FJ182" s="77"/>
      <c r="FK182" s="77"/>
      <c r="FL182" s="77"/>
      <c r="FM182" s="77"/>
      <c r="FN182" s="77"/>
      <c r="FO182" s="77"/>
      <c r="FP182" s="77"/>
      <c r="FQ182" s="77"/>
      <c r="FR182" s="77"/>
      <c r="FS182" s="77"/>
      <c r="FT182" s="77"/>
      <c r="FU182" s="77"/>
      <c r="FV182" s="77"/>
      <c r="FW182" s="77"/>
      <c r="FX182" s="77"/>
      <c r="FY182" s="77"/>
      <c r="FZ182" s="77"/>
      <c r="GA182" s="77"/>
      <c r="GB182" s="77"/>
      <c r="GC182" s="77"/>
      <c r="GD182" s="77"/>
      <c r="GE182" s="77"/>
      <c r="GF182" s="77"/>
      <c r="GG182" s="77"/>
      <c r="GH182" s="77"/>
      <c r="GI182" s="77"/>
      <c r="GJ182" s="77"/>
      <c r="GK182" s="77"/>
      <c r="GL182" s="77"/>
      <c r="GM182" s="77"/>
      <c r="GN182" s="77"/>
      <c r="GO182" s="77"/>
      <c r="GP182" s="77"/>
      <c r="GQ182" s="77"/>
      <c r="GR182" s="77"/>
      <c r="GS182" s="77"/>
      <c r="GT182" s="77"/>
      <c r="GU182" s="77"/>
      <c r="GV182" s="77"/>
      <c r="GW182" s="77"/>
      <c r="GX182" s="77"/>
      <c r="GY182" s="77"/>
      <c r="GZ182" s="77"/>
      <c r="HA182" s="77"/>
      <c r="HB182" s="77"/>
      <c r="HC182" s="77"/>
      <c r="HD182" s="77"/>
      <c r="HE182" s="77"/>
      <c r="HF182" s="77"/>
      <c r="HG182" s="77"/>
      <c r="HH182" s="77"/>
      <c r="HI182" s="77"/>
      <c r="HJ182" s="77"/>
      <c r="HK182" s="77"/>
      <c r="HL182" s="77"/>
      <c r="HM182" s="77"/>
      <c r="HN182" s="77"/>
      <c r="HO182" s="77"/>
      <c r="HP182" s="77"/>
      <c r="HQ182" s="77"/>
      <c r="HR182" s="77"/>
      <c r="HS182" s="77"/>
      <c r="HT182" s="77"/>
      <c r="HU182" s="77"/>
      <c r="HV182" s="77"/>
      <c r="HW182" s="77"/>
      <c r="HX182" s="77"/>
      <c r="HY182" s="77"/>
      <c r="HZ182" s="77"/>
      <c r="IA182" s="77"/>
      <c r="IB182" s="77"/>
      <c r="IC182" s="77"/>
      <c r="ID182" s="77"/>
      <c r="IE182" s="77"/>
      <c r="IF182" s="77"/>
      <c r="IG182" s="77"/>
      <c r="IH182" s="77"/>
      <c r="II182" s="77"/>
      <c r="IJ182" s="77"/>
      <c r="IK182" s="77"/>
      <c r="IL182" s="77"/>
      <c r="IM182" s="77"/>
      <c r="IN182" s="77"/>
      <c r="IO182" s="77"/>
      <c r="IP182" s="77"/>
      <c r="IQ182" s="77"/>
      <c r="IR182" s="77"/>
      <c r="IS182" s="77"/>
      <c r="IT182" s="77"/>
      <c r="IU182" s="77"/>
      <c r="IV182" s="77"/>
      <c r="IW182" s="77"/>
      <c r="IX182" s="77"/>
      <c r="IY182" s="77"/>
      <c r="IZ182" s="77"/>
      <c r="JA182" s="77"/>
      <c r="JB182" s="77"/>
      <c r="JC182" s="77"/>
      <c r="JD182" s="77"/>
      <c r="JE182" s="77"/>
      <c r="JF182" s="77"/>
      <c r="JG182" s="77"/>
      <c r="JH182" s="77"/>
      <c r="JI182" s="77"/>
      <c r="JJ182" s="77"/>
      <c r="JK182" s="77"/>
      <c r="JL182" s="77"/>
      <c r="JM182" s="77"/>
      <c r="JN182" s="77"/>
      <c r="JO182" s="77"/>
      <c r="JP182" s="77"/>
      <c r="JQ182" s="77"/>
      <c r="JR182" s="77"/>
      <c r="JS182" s="77"/>
      <c r="JT182" s="77"/>
      <c r="JU182" s="77"/>
      <c r="JV182" s="77"/>
      <c r="JW182" s="77"/>
      <c r="JX182" s="77"/>
      <c r="JY182" s="77"/>
      <c r="JZ182" s="77"/>
      <c r="KA182" s="77"/>
      <c r="KB182" s="77"/>
      <c r="KC182" s="77"/>
      <c r="KD182" s="77"/>
      <c r="KE182" s="77"/>
      <c r="KF182" s="77"/>
      <c r="KG182" s="77"/>
      <c r="KH182" s="77"/>
      <c r="KI182" s="77"/>
      <c r="KJ182" s="77"/>
      <c r="KK182" s="77"/>
      <c r="KL182" s="77"/>
      <c r="KM182" s="77"/>
      <c r="KN182" s="77"/>
      <c r="KO182" s="77"/>
      <c r="KP182" s="77"/>
      <c r="KQ182" s="77"/>
      <c r="KR182" s="77"/>
      <c r="KS182" s="77"/>
      <c r="KT182" s="77"/>
      <c r="KU182" s="77"/>
      <c r="KV182" s="77"/>
      <c r="KW182" s="77"/>
      <c r="KX182" s="77"/>
      <c r="KY182" s="77"/>
      <c r="KZ182" s="77"/>
      <c r="LA182" s="77"/>
      <c r="LB182" s="77"/>
      <c r="LC182" s="77"/>
      <c r="LD182" s="77"/>
      <c r="LE182" s="77"/>
      <c r="LF182" s="77"/>
      <c r="LG182" s="77"/>
      <c r="LH182" s="77"/>
      <c r="LI182" s="77"/>
      <c r="LJ182" s="77"/>
      <c r="LK182" s="77"/>
      <c r="LL182" s="77"/>
      <c r="LM182" s="77"/>
      <c r="LN182" s="77"/>
      <c r="LO182" s="77"/>
      <c r="LP182" s="77"/>
      <c r="LQ182" s="77"/>
      <c r="LR182" s="77"/>
      <c r="LS182" s="77"/>
      <c r="LT182" s="77"/>
      <c r="LU182" s="77"/>
      <c r="LV182" s="77"/>
      <c r="LW182" s="77"/>
      <c r="LX182" s="77"/>
      <c r="LY182" s="77"/>
      <c r="LZ182" s="77"/>
      <c r="MA182" s="77"/>
      <c r="MB182" s="77"/>
      <c r="MC182" s="77"/>
      <c r="MD182" s="77"/>
      <c r="ME182" s="77"/>
      <c r="MF182" s="77"/>
      <c r="MG182" s="77"/>
      <c r="MH182" s="77"/>
      <c r="MI182" s="77"/>
      <c r="MJ182" s="77"/>
      <c r="MK182" s="77"/>
      <c r="ML182" s="77"/>
      <c r="MM182" s="77"/>
      <c r="MN182" s="77"/>
      <c r="MO182" s="77"/>
      <c r="MP182" s="77"/>
      <c r="MQ182" s="77"/>
      <c r="MR182" s="77"/>
      <c r="MS182" s="77"/>
      <c r="MT182" s="77"/>
      <c r="MU182" s="77"/>
      <c r="MV182" s="77"/>
      <c r="MW182" s="77"/>
      <c r="MX182" s="77"/>
      <c r="MY182" s="77"/>
      <c r="MZ182" s="77"/>
      <c r="NA182" s="77"/>
      <c r="NB182" s="77"/>
      <c r="NC182" s="77"/>
      <c r="ND182" s="77"/>
      <c r="NE182" s="77"/>
      <c r="NF182" s="77"/>
      <c r="NG182" s="77"/>
      <c r="NH182" s="77"/>
      <c r="NI182" s="77"/>
      <c r="NJ182" s="77"/>
      <c r="NK182" s="77"/>
      <c r="NL182" s="77"/>
      <c r="NM182" s="77"/>
      <c r="NN182" s="77"/>
      <c r="NO182" s="77"/>
      <c r="NP182" s="77"/>
      <c r="NQ182" s="77"/>
      <c r="NR182" s="77"/>
    </row>
    <row r="183" spans="1:382">
      <c r="A183" s="32">
        <f>IF(ラインリスト!A175="","",ラインリスト!A175)</f>
        <v>173</v>
      </c>
      <c r="B183" s="32" t="str">
        <f>IF(ラインリスト!B175="","",ラインリスト!B175)</f>
        <v>テスト173</v>
      </c>
      <c r="C183" s="32">
        <f>IF(ラインリスト!C175="","",ラインリスト!C175)</f>
        <v>46</v>
      </c>
      <c r="D183" s="32" t="str">
        <f>IF(ラインリスト!E175="","",ラインリスト!E175)</f>
        <v>男</v>
      </c>
      <c r="E183" s="32" t="str">
        <f>IF(ラインリスト!F175="","",ラインリスト!F175)</f>
        <v>会社員</v>
      </c>
      <c r="F183" s="29" t="str">
        <f>IF(ラインリスト!G175="","",ラインリスト!G175)</f>
        <v/>
      </c>
      <c r="G183" s="32" t="str">
        <f>IF(ラインリスト!H175="","",ラインリスト!H175)</f>
        <v>A自動車</v>
      </c>
      <c r="H183" s="33" t="str">
        <f>IF(ラインリスト!I175="","",ラインリスト!I175)</f>
        <v/>
      </c>
      <c r="I183" s="33">
        <f>IF(ラインリスト!J175="","",ラインリスト!J175)</f>
        <v>44198</v>
      </c>
      <c r="J183" s="33">
        <f>IF(ラインリスト!K175="","",ラインリスト!K175)</f>
        <v>44199</v>
      </c>
      <c r="K183" s="31">
        <f>IF(ラインリスト!L175="",J183,ラインリスト!L175)</f>
        <v>44199</v>
      </c>
      <c r="L183" s="76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  <c r="DC183" s="77"/>
      <c r="DD183" s="77"/>
      <c r="DE183" s="77"/>
      <c r="DF183" s="77"/>
      <c r="DG183" s="77"/>
      <c r="DH183" s="77"/>
      <c r="DI183" s="77"/>
      <c r="DJ183" s="77"/>
      <c r="DK183" s="77"/>
      <c r="DL183" s="77"/>
      <c r="DM183" s="77"/>
      <c r="DN183" s="77"/>
      <c r="DO183" s="77"/>
      <c r="DP183" s="77"/>
      <c r="DQ183" s="77"/>
      <c r="DR183" s="77"/>
      <c r="DS183" s="77"/>
      <c r="DT183" s="77"/>
      <c r="DU183" s="77"/>
      <c r="DV183" s="77"/>
      <c r="DW183" s="77"/>
      <c r="DX183" s="77"/>
      <c r="DY183" s="77"/>
      <c r="DZ183" s="77"/>
      <c r="EA183" s="77"/>
      <c r="EB183" s="77"/>
      <c r="EC183" s="77"/>
      <c r="ED183" s="77"/>
      <c r="EE183" s="77"/>
      <c r="EF183" s="77"/>
      <c r="EG183" s="77"/>
      <c r="EH183" s="77"/>
      <c r="EI183" s="77"/>
      <c r="EJ183" s="77"/>
      <c r="EK183" s="77"/>
      <c r="EL183" s="77"/>
      <c r="EM183" s="77"/>
      <c r="EN183" s="77"/>
      <c r="EO183" s="77"/>
      <c r="EP183" s="77"/>
      <c r="EQ183" s="77"/>
      <c r="ER183" s="77"/>
      <c r="ES183" s="77"/>
      <c r="ET183" s="77"/>
      <c r="EU183" s="77"/>
      <c r="EV183" s="77"/>
      <c r="EW183" s="77"/>
      <c r="EX183" s="77"/>
      <c r="EY183" s="77"/>
      <c r="EZ183" s="77"/>
      <c r="FA183" s="77"/>
      <c r="FB183" s="77"/>
      <c r="FC183" s="77"/>
      <c r="FD183" s="77"/>
      <c r="FE183" s="77"/>
      <c r="FF183" s="77"/>
      <c r="FG183" s="77"/>
      <c r="FH183" s="77"/>
      <c r="FI183" s="77"/>
      <c r="FJ183" s="77"/>
      <c r="FK183" s="77"/>
      <c r="FL183" s="77"/>
      <c r="FM183" s="77"/>
      <c r="FN183" s="77"/>
      <c r="FO183" s="77"/>
      <c r="FP183" s="77"/>
      <c r="FQ183" s="77"/>
      <c r="FR183" s="77"/>
      <c r="FS183" s="77"/>
      <c r="FT183" s="77"/>
      <c r="FU183" s="77"/>
      <c r="FV183" s="77"/>
      <c r="FW183" s="77"/>
      <c r="FX183" s="77"/>
      <c r="FY183" s="77"/>
      <c r="FZ183" s="77"/>
      <c r="GA183" s="77"/>
      <c r="GB183" s="77"/>
      <c r="GC183" s="77"/>
      <c r="GD183" s="77"/>
      <c r="GE183" s="77"/>
      <c r="GF183" s="77"/>
      <c r="GG183" s="77"/>
      <c r="GH183" s="77"/>
      <c r="GI183" s="77"/>
      <c r="GJ183" s="77"/>
      <c r="GK183" s="77"/>
      <c r="GL183" s="77"/>
      <c r="GM183" s="77"/>
      <c r="GN183" s="77"/>
      <c r="GO183" s="77"/>
      <c r="GP183" s="77"/>
      <c r="GQ183" s="77"/>
      <c r="GR183" s="77"/>
      <c r="GS183" s="77"/>
      <c r="GT183" s="77"/>
      <c r="GU183" s="77"/>
      <c r="GV183" s="77"/>
      <c r="GW183" s="77"/>
      <c r="GX183" s="77"/>
      <c r="GY183" s="77"/>
      <c r="GZ183" s="77"/>
      <c r="HA183" s="77"/>
      <c r="HB183" s="77"/>
      <c r="HC183" s="77"/>
      <c r="HD183" s="77"/>
      <c r="HE183" s="77"/>
      <c r="HF183" s="77"/>
      <c r="HG183" s="77"/>
      <c r="HH183" s="77"/>
      <c r="HI183" s="77"/>
      <c r="HJ183" s="77"/>
      <c r="HK183" s="77"/>
      <c r="HL183" s="77"/>
      <c r="HM183" s="77"/>
      <c r="HN183" s="77"/>
      <c r="HO183" s="77"/>
      <c r="HP183" s="77"/>
      <c r="HQ183" s="77"/>
      <c r="HR183" s="77"/>
      <c r="HS183" s="77"/>
      <c r="HT183" s="77"/>
      <c r="HU183" s="77"/>
      <c r="HV183" s="77"/>
      <c r="HW183" s="77"/>
      <c r="HX183" s="77"/>
      <c r="HY183" s="77"/>
      <c r="HZ183" s="77"/>
      <c r="IA183" s="77"/>
      <c r="IB183" s="77"/>
      <c r="IC183" s="77"/>
      <c r="ID183" s="77"/>
      <c r="IE183" s="77"/>
      <c r="IF183" s="77"/>
      <c r="IG183" s="77"/>
      <c r="IH183" s="77"/>
      <c r="II183" s="77"/>
      <c r="IJ183" s="77"/>
      <c r="IK183" s="77"/>
      <c r="IL183" s="77"/>
      <c r="IM183" s="77"/>
      <c r="IN183" s="77"/>
      <c r="IO183" s="77"/>
      <c r="IP183" s="77"/>
      <c r="IQ183" s="77"/>
      <c r="IR183" s="77"/>
      <c r="IS183" s="77"/>
      <c r="IT183" s="77"/>
      <c r="IU183" s="77"/>
      <c r="IV183" s="77"/>
      <c r="IW183" s="77"/>
      <c r="IX183" s="77"/>
      <c r="IY183" s="77"/>
      <c r="IZ183" s="77"/>
      <c r="JA183" s="77"/>
      <c r="JB183" s="77"/>
      <c r="JC183" s="77"/>
      <c r="JD183" s="77"/>
      <c r="JE183" s="77"/>
      <c r="JF183" s="77"/>
      <c r="JG183" s="77"/>
      <c r="JH183" s="77"/>
      <c r="JI183" s="77"/>
      <c r="JJ183" s="77"/>
      <c r="JK183" s="77"/>
      <c r="JL183" s="77"/>
      <c r="JM183" s="77"/>
      <c r="JN183" s="77"/>
      <c r="JO183" s="77"/>
      <c r="JP183" s="77"/>
      <c r="JQ183" s="77"/>
      <c r="JR183" s="77"/>
      <c r="JS183" s="77"/>
      <c r="JT183" s="77"/>
      <c r="JU183" s="77"/>
      <c r="JV183" s="77"/>
      <c r="JW183" s="77"/>
      <c r="JX183" s="77"/>
      <c r="JY183" s="77"/>
      <c r="JZ183" s="77"/>
      <c r="KA183" s="77"/>
      <c r="KB183" s="77"/>
      <c r="KC183" s="77"/>
      <c r="KD183" s="77"/>
      <c r="KE183" s="77"/>
      <c r="KF183" s="77"/>
      <c r="KG183" s="77"/>
      <c r="KH183" s="77"/>
      <c r="KI183" s="77"/>
      <c r="KJ183" s="77"/>
      <c r="KK183" s="77"/>
      <c r="KL183" s="77"/>
      <c r="KM183" s="77"/>
      <c r="KN183" s="77"/>
      <c r="KO183" s="77"/>
      <c r="KP183" s="77"/>
      <c r="KQ183" s="77"/>
      <c r="KR183" s="77"/>
      <c r="KS183" s="77"/>
      <c r="KT183" s="77"/>
      <c r="KU183" s="77"/>
      <c r="KV183" s="77"/>
      <c r="KW183" s="77"/>
      <c r="KX183" s="77"/>
      <c r="KY183" s="77"/>
      <c r="KZ183" s="77"/>
      <c r="LA183" s="77"/>
      <c r="LB183" s="77"/>
      <c r="LC183" s="77"/>
      <c r="LD183" s="77"/>
      <c r="LE183" s="77"/>
      <c r="LF183" s="77"/>
      <c r="LG183" s="77"/>
      <c r="LH183" s="77"/>
      <c r="LI183" s="77"/>
      <c r="LJ183" s="77"/>
      <c r="LK183" s="77"/>
      <c r="LL183" s="77"/>
      <c r="LM183" s="77"/>
      <c r="LN183" s="77"/>
      <c r="LO183" s="77"/>
      <c r="LP183" s="77"/>
      <c r="LQ183" s="77"/>
      <c r="LR183" s="77"/>
      <c r="LS183" s="77"/>
      <c r="LT183" s="77"/>
      <c r="LU183" s="77"/>
      <c r="LV183" s="77"/>
      <c r="LW183" s="77"/>
      <c r="LX183" s="77"/>
      <c r="LY183" s="77"/>
      <c r="LZ183" s="77"/>
      <c r="MA183" s="77"/>
      <c r="MB183" s="77"/>
      <c r="MC183" s="77"/>
      <c r="MD183" s="77"/>
      <c r="ME183" s="77"/>
      <c r="MF183" s="77"/>
      <c r="MG183" s="77"/>
      <c r="MH183" s="77"/>
      <c r="MI183" s="77"/>
      <c r="MJ183" s="77"/>
      <c r="MK183" s="77"/>
      <c r="ML183" s="77"/>
      <c r="MM183" s="77"/>
      <c r="MN183" s="77"/>
      <c r="MO183" s="77"/>
      <c r="MP183" s="77"/>
      <c r="MQ183" s="77"/>
      <c r="MR183" s="77"/>
      <c r="MS183" s="77"/>
      <c r="MT183" s="77"/>
      <c r="MU183" s="77"/>
      <c r="MV183" s="77"/>
      <c r="MW183" s="77"/>
      <c r="MX183" s="77"/>
      <c r="MY183" s="77"/>
      <c r="MZ183" s="77"/>
      <c r="NA183" s="77"/>
      <c r="NB183" s="77"/>
      <c r="NC183" s="77"/>
      <c r="ND183" s="77"/>
      <c r="NE183" s="77"/>
      <c r="NF183" s="77"/>
      <c r="NG183" s="77"/>
      <c r="NH183" s="77"/>
      <c r="NI183" s="77"/>
      <c r="NJ183" s="77"/>
      <c r="NK183" s="77"/>
      <c r="NL183" s="77"/>
      <c r="NM183" s="77"/>
      <c r="NN183" s="77"/>
      <c r="NO183" s="77"/>
      <c r="NP183" s="77"/>
      <c r="NQ183" s="77"/>
      <c r="NR183" s="77"/>
    </row>
    <row r="184" spans="1:382">
      <c r="A184" s="32">
        <f>IF(ラインリスト!A176="","",ラインリスト!A176)</f>
        <v>174</v>
      </c>
      <c r="B184" s="32" t="str">
        <f>IF(ラインリスト!B176="","",ラインリスト!B176)</f>
        <v>テスト174</v>
      </c>
      <c r="C184" s="32">
        <f>IF(ラインリスト!C176="","",ラインリスト!C176)</f>
        <v>42</v>
      </c>
      <c r="D184" s="32" t="str">
        <f>IF(ラインリスト!E176="","",ラインリスト!E176)</f>
        <v>女</v>
      </c>
      <c r="E184" s="32" t="str">
        <f>IF(ラインリスト!F176="","",ラインリスト!F176)</f>
        <v>調理師</v>
      </c>
      <c r="F184" s="29" t="str">
        <f>IF(ラインリスト!G176="","",ラインリスト!G176)</f>
        <v>職員</v>
      </c>
      <c r="G184" s="32" t="str">
        <f>IF(ラインリスト!H176="","",ラインリスト!H176)</f>
        <v>A障害者施設</v>
      </c>
      <c r="H184" s="33" t="str">
        <f>IF(ラインリスト!I176="","",ラインリスト!I176)</f>
        <v/>
      </c>
      <c r="I184" s="33">
        <f>IF(ラインリスト!J176="","",ラインリスト!J176)</f>
        <v>44197</v>
      </c>
      <c r="J184" s="33">
        <f>IF(ラインリスト!K176="","",ラインリスト!K176)</f>
        <v>44199</v>
      </c>
      <c r="K184" s="31">
        <f>IF(ラインリスト!L176="",J184,ラインリスト!L176)</f>
        <v>44199</v>
      </c>
      <c r="L184" s="76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  <c r="DC184" s="77"/>
      <c r="DD184" s="77"/>
      <c r="DE184" s="77"/>
      <c r="DF184" s="77"/>
      <c r="DG184" s="77"/>
      <c r="DH184" s="77"/>
      <c r="DI184" s="77"/>
      <c r="DJ184" s="77"/>
      <c r="DK184" s="77"/>
      <c r="DL184" s="77"/>
      <c r="DM184" s="77"/>
      <c r="DN184" s="77"/>
      <c r="DO184" s="77"/>
      <c r="DP184" s="77"/>
      <c r="DQ184" s="77"/>
      <c r="DR184" s="77"/>
      <c r="DS184" s="77"/>
      <c r="DT184" s="77"/>
      <c r="DU184" s="77"/>
      <c r="DV184" s="77"/>
      <c r="DW184" s="77"/>
      <c r="DX184" s="77"/>
      <c r="DY184" s="77"/>
      <c r="DZ184" s="77"/>
      <c r="EA184" s="77"/>
      <c r="EB184" s="77"/>
      <c r="EC184" s="77"/>
      <c r="ED184" s="77"/>
      <c r="EE184" s="77"/>
      <c r="EF184" s="77"/>
      <c r="EG184" s="77"/>
      <c r="EH184" s="77"/>
      <c r="EI184" s="77"/>
      <c r="EJ184" s="77"/>
      <c r="EK184" s="77"/>
      <c r="EL184" s="77"/>
      <c r="EM184" s="77"/>
      <c r="EN184" s="77"/>
      <c r="EO184" s="77"/>
      <c r="EP184" s="77"/>
      <c r="EQ184" s="77"/>
      <c r="ER184" s="77"/>
      <c r="ES184" s="77"/>
      <c r="ET184" s="77"/>
      <c r="EU184" s="77"/>
      <c r="EV184" s="77"/>
      <c r="EW184" s="77"/>
      <c r="EX184" s="77"/>
      <c r="EY184" s="77"/>
      <c r="EZ184" s="77"/>
      <c r="FA184" s="77"/>
      <c r="FB184" s="77"/>
      <c r="FC184" s="77"/>
      <c r="FD184" s="77"/>
      <c r="FE184" s="77"/>
      <c r="FF184" s="77"/>
      <c r="FG184" s="77"/>
      <c r="FH184" s="77"/>
      <c r="FI184" s="77"/>
      <c r="FJ184" s="77"/>
      <c r="FK184" s="77"/>
      <c r="FL184" s="77"/>
      <c r="FM184" s="77"/>
      <c r="FN184" s="77"/>
      <c r="FO184" s="77"/>
      <c r="FP184" s="77"/>
      <c r="FQ184" s="77"/>
      <c r="FR184" s="77"/>
      <c r="FS184" s="77"/>
      <c r="FT184" s="77"/>
      <c r="FU184" s="77"/>
      <c r="FV184" s="77"/>
      <c r="FW184" s="77"/>
      <c r="FX184" s="77"/>
      <c r="FY184" s="77"/>
      <c r="FZ184" s="77"/>
      <c r="GA184" s="77"/>
      <c r="GB184" s="77"/>
      <c r="GC184" s="77"/>
      <c r="GD184" s="77"/>
      <c r="GE184" s="77"/>
      <c r="GF184" s="77"/>
      <c r="GG184" s="77"/>
      <c r="GH184" s="77"/>
      <c r="GI184" s="77"/>
      <c r="GJ184" s="77"/>
      <c r="GK184" s="77"/>
      <c r="GL184" s="77"/>
      <c r="GM184" s="77"/>
      <c r="GN184" s="77"/>
      <c r="GO184" s="77"/>
      <c r="GP184" s="77"/>
      <c r="GQ184" s="77"/>
      <c r="GR184" s="77"/>
      <c r="GS184" s="77"/>
      <c r="GT184" s="77"/>
      <c r="GU184" s="77"/>
      <c r="GV184" s="77"/>
      <c r="GW184" s="77"/>
      <c r="GX184" s="77"/>
      <c r="GY184" s="77"/>
      <c r="GZ184" s="77"/>
      <c r="HA184" s="77"/>
      <c r="HB184" s="77"/>
      <c r="HC184" s="77"/>
      <c r="HD184" s="77"/>
      <c r="HE184" s="77"/>
      <c r="HF184" s="77"/>
      <c r="HG184" s="77"/>
      <c r="HH184" s="77"/>
      <c r="HI184" s="77"/>
      <c r="HJ184" s="77"/>
      <c r="HK184" s="77"/>
      <c r="HL184" s="77"/>
      <c r="HM184" s="77"/>
      <c r="HN184" s="77"/>
      <c r="HO184" s="77"/>
      <c r="HP184" s="77"/>
      <c r="HQ184" s="77"/>
      <c r="HR184" s="77"/>
      <c r="HS184" s="77"/>
      <c r="HT184" s="77"/>
      <c r="HU184" s="77"/>
      <c r="HV184" s="77"/>
      <c r="HW184" s="77"/>
      <c r="HX184" s="77"/>
      <c r="HY184" s="77"/>
      <c r="HZ184" s="77"/>
      <c r="IA184" s="77"/>
      <c r="IB184" s="77"/>
      <c r="IC184" s="77"/>
      <c r="ID184" s="77"/>
      <c r="IE184" s="77"/>
      <c r="IF184" s="77"/>
      <c r="IG184" s="77"/>
      <c r="IH184" s="77"/>
      <c r="II184" s="77"/>
      <c r="IJ184" s="77"/>
      <c r="IK184" s="77"/>
      <c r="IL184" s="77"/>
      <c r="IM184" s="77"/>
      <c r="IN184" s="77"/>
      <c r="IO184" s="77"/>
      <c r="IP184" s="77"/>
      <c r="IQ184" s="77"/>
      <c r="IR184" s="77"/>
      <c r="IS184" s="77"/>
      <c r="IT184" s="77"/>
      <c r="IU184" s="77"/>
      <c r="IV184" s="77"/>
      <c r="IW184" s="77"/>
      <c r="IX184" s="77"/>
      <c r="IY184" s="77"/>
      <c r="IZ184" s="77"/>
      <c r="JA184" s="77"/>
      <c r="JB184" s="77"/>
      <c r="JC184" s="77"/>
      <c r="JD184" s="77"/>
      <c r="JE184" s="77"/>
      <c r="JF184" s="77"/>
      <c r="JG184" s="77"/>
      <c r="JH184" s="77"/>
      <c r="JI184" s="77"/>
      <c r="JJ184" s="77"/>
      <c r="JK184" s="77"/>
      <c r="JL184" s="77"/>
      <c r="JM184" s="77"/>
      <c r="JN184" s="77"/>
      <c r="JO184" s="77"/>
      <c r="JP184" s="77"/>
      <c r="JQ184" s="77"/>
      <c r="JR184" s="77"/>
      <c r="JS184" s="77"/>
      <c r="JT184" s="77"/>
      <c r="JU184" s="77"/>
      <c r="JV184" s="77"/>
      <c r="JW184" s="77"/>
      <c r="JX184" s="77"/>
      <c r="JY184" s="77"/>
      <c r="JZ184" s="77"/>
      <c r="KA184" s="77"/>
      <c r="KB184" s="77"/>
      <c r="KC184" s="77"/>
      <c r="KD184" s="77"/>
      <c r="KE184" s="77"/>
      <c r="KF184" s="77"/>
      <c r="KG184" s="77"/>
      <c r="KH184" s="77"/>
      <c r="KI184" s="77"/>
      <c r="KJ184" s="77"/>
      <c r="KK184" s="77"/>
      <c r="KL184" s="77"/>
      <c r="KM184" s="77"/>
      <c r="KN184" s="77"/>
      <c r="KO184" s="77"/>
      <c r="KP184" s="77"/>
      <c r="KQ184" s="77"/>
      <c r="KR184" s="77"/>
      <c r="KS184" s="77"/>
      <c r="KT184" s="77"/>
      <c r="KU184" s="77"/>
      <c r="KV184" s="77"/>
      <c r="KW184" s="77"/>
      <c r="KX184" s="77"/>
      <c r="KY184" s="77"/>
      <c r="KZ184" s="77"/>
      <c r="LA184" s="77"/>
      <c r="LB184" s="77"/>
      <c r="LC184" s="77"/>
      <c r="LD184" s="77"/>
      <c r="LE184" s="77"/>
      <c r="LF184" s="77"/>
      <c r="LG184" s="77"/>
      <c r="LH184" s="77"/>
      <c r="LI184" s="77"/>
      <c r="LJ184" s="77"/>
      <c r="LK184" s="77"/>
      <c r="LL184" s="77"/>
      <c r="LM184" s="77"/>
      <c r="LN184" s="77"/>
      <c r="LO184" s="77"/>
      <c r="LP184" s="77"/>
      <c r="LQ184" s="77"/>
      <c r="LR184" s="77"/>
      <c r="LS184" s="77"/>
      <c r="LT184" s="77"/>
      <c r="LU184" s="77"/>
      <c r="LV184" s="77"/>
      <c r="LW184" s="77"/>
      <c r="LX184" s="77"/>
      <c r="LY184" s="77"/>
      <c r="LZ184" s="77"/>
      <c r="MA184" s="77"/>
      <c r="MB184" s="77"/>
      <c r="MC184" s="77"/>
      <c r="MD184" s="77"/>
      <c r="ME184" s="77"/>
      <c r="MF184" s="77"/>
      <c r="MG184" s="77"/>
      <c r="MH184" s="77"/>
      <c r="MI184" s="77"/>
      <c r="MJ184" s="77"/>
      <c r="MK184" s="77"/>
      <c r="ML184" s="77"/>
      <c r="MM184" s="77"/>
      <c r="MN184" s="77"/>
      <c r="MO184" s="77"/>
      <c r="MP184" s="77"/>
      <c r="MQ184" s="77"/>
      <c r="MR184" s="77"/>
      <c r="MS184" s="77"/>
      <c r="MT184" s="77"/>
      <c r="MU184" s="77"/>
      <c r="MV184" s="77"/>
      <c r="MW184" s="77"/>
      <c r="MX184" s="77"/>
      <c r="MY184" s="77"/>
      <c r="MZ184" s="77"/>
      <c r="NA184" s="77"/>
      <c r="NB184" s="77"/>
      <c r="NC184" s="77"/>
      <c r="ND184" s="77"/>
      <c r="NE184" s="77"/>
      <c r="NF184" s="77"/>
      <c r="NG184" s="77"/>
      <c r="NH184" s="77"/>
      <c r="NI184" s="77"/>
      <c r="NJ184" s="77"/>
      <c r="NK184" s="77"/>
      <c r="NL184" s="77"/>
      <c r="NM184" s="77"/>
      <c r="NN184" s="77"/>
      <c r="NO184" s="77"/>
      <c r="NP184" s="77"/>
      <c r="NQ184" s="77"/>
      <c r="NR184" s="77"/>
    </row>
    <row r="185" spans="1:382">
      <c r="A185" s="32">
        <f>IF(ラインリスト!A177="","",ラインリスト!A177)</f>
        <v>175</v>
      </c>
      <c r="B185" s="32" t="str">
        <f>IF(ラインリスト!B177="","",ラインリスト!B177)</f>
        <v>テスト175</v>
      </c>
      <c r="C185" s="32">
        <f>IF(ラインリスト!C177="","",ラインリスト!C177)</f>
        <v>36</v>
      </c>
      <c r="D185" s="32" t="str">
        <f>IF(ラインリスト!E177="","",ラインリスト!E177)</f>
        <v>男</v>
      </c>
      <c r="E185" s="32" t="str">
        <f>IF(ラインリスト!F177="","",ラインリスト!F177)</f>
        <v>看護副師長</v>
      </c>
      <c r="F185" s="29" t="str">
        <f>IF(ラインリスト!G177="","",ラインリスト!G177)</f>
        <v>職員</v>
      </c>
      <c r="G185" s="32" t="str">
        <f>IF(ラインリスト!H177="","",ラインリスト!H177)</f>
        <v>A病院</v>
      </c>
      <c r="H185" s="33" t="str">
        <f>IF(ラインリスト!I177="","",ラインリスト!I177)</f>
        <v/>
      </c>
      <c r="I185" s="33">
        <f>IF(ラインリスト!J177="","",ラインリスト!J177)</f>
        <v>44198</v>
      </c>
      <c r="J185" s="33">
        <f>IF(ラインリスト!K177="","",ラインリスト!K177)</f>
        <v>44199</v>
      </c>
      <c r="K185" s="31">
        <f>IF(ラインリスト!L177="",J185,ラインリスト!L177)</f>
        <v>44199</v>
      </c>
      <c r="L185" s="76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  <c r="CU185" s="77"/>
      <c r="CV185" s="77"/>
      <c r="CW185" s="77"/>
      <c r="CX185" s="77"/>
      <c r="CY185" s="77"/>
      <c r="CZ185" s="77"/>
      <c r="DA185" s="77"/>
      <c r="DB185" s="77"/>
      <c r="DC185" s="77"/>
      <c r="DD185" s="77"/>
      <c r="DE185" s="77"/>
      <c r="DF185" s="77"/>
      <c r="DG185" s="77"/>
      <c r="DH185" s="77"/>
      <c r="DI185" s="77"/>
      <c r="DJ185" s="77"/>
      <c r="DK185" s="77"/>
      <c r="DL185" s="77"/>
      <c r="DM185" s="77"/>
      <c r="DN185" s="77"/>
      <c r="DO185" s="77"/>
      <c r="DP185" s="77"/>
      <c r="DQ185" s="77"/>
      <c r="DR185" s="77"/>
      <c r="DS185" s="77"/>
      <c r="DT185" s="77"/>
      <c r="DU185" s="77"/>
      <c r="DV185" s="77"/>
      <c r="DW185" s="77"/>
      <c r="DX185" s="77"/>
      <c r="DY185" s="77"/>
      <c r="DZ185" s="77"/>
      <c r="EA185" s="77"/>
      <c r="EB185" s="77"/>
      <c r="EC185" s="77"/>
      <c r="ED185" s="77"/>
      <c r="EE185" s="77"/>
      <c r="EF185" s="77"/>
      <c r="EG185" s="77"/>
      <c r="EH185" s="77"/>
      <c r="EI185" s="77"/>
      <c r="EJ185" s="77"/>
      <c r="EK185" s="77"/>
      <c r="EL185" s="77"/>
      <c r="EM185" s="77"/>
      <c r="EN185" s="77"/>
      <c r="EO185" s="77"/>
      <c r="EP185" s="77"/>
      <c r="EQ185" s="77"/>
      <c r="ER185" s="77"/>
      <c r="ES185" s="77"/>
      <c r="ET185" s="77"/>
      <c r="EU185" s="77"/>
      <c r="EV185" s="77"/>
      <c r="EW185" s="77"/>
      <c r="EX185" s="77"/>
      <c r="EY185" s="77"/>
      <c r="EZ185" s="77"/>
      <c r="FA185" s="77"/>
      <c r="FB185" s="77"/>
      <c r="FC185" s="77"/>
      <c r="FD185" s="77"/>
      <c r="FE185" s="77"/>
      <c r="FF185" s="77"/>
      <c r="FG185" s="77"/>
      <c r="FH185" s="77"/>
      <c r="FI185" s="77"/>
      <c r="FJ185" s="77"/>
      <c r="FK185" s="77"/>
      <c r="FL185" s="77"/>
      <c r="FM185" s="77"/>
      <c r="FN185" s="77"/>
      <c r="FO185" s="77"/>
      <c r="FP185" s="77"/>
      <c r="FQ185" s="77"/>
      <c r="FR185" s="77"/>
      <c r="FS185" s="77"/>
      <c r="FT185" s="77"/>
      <c r="FU185" s="77"/>
      <c r="FV185" s="77"/>
      <c r="FW185" s="77"/>
      <c r="FX185" s="77"/>
      <c r="FY185" s="77"/>
      <c r="FZ185" s="77"/>
      <c r="GA185" s="77"/>
      <c r="GB185" s="77"/>
      <c r="GC185" s="77"/>
      <c r="GD185" s="77"/>
      <c r="GE185" s="77"/>
      <c r="GF185" s="77"/>
      <c r="GG185" s="77"/>
      <c r="GH185" s="77"/>
      <c r="GI185" s="77"/>
      <c r="GJ185" s="77"/>
      <c r="GK185" s="77"/>
      <c r="GL185" s="77"/>
      <c r="GM185" s="77"/>
      <c r="GN185" s="77"/>
      <c r="GO185" s="77"/>
      <c r="GP185" s="77"/>
      <c r="GQ185" s="77"/>
      <c r="GR185" s="77"/>
      <c r="GS185" s="77"/>
      <c r="GT185" s="77"/>
      <c r="GU185" s="77"/>
      <c r="GV185" s="77"/>
      <c r="GW185" s="77"/>
      <c r="GX185" s="77"/>
      <c r="GY185" s="77"/>
      <c r="GZ185" s="77"/>
      <c r="HA185" s="77"/>
      <c r="HB185" s="77"/>
      <c r="HC185" s="77"/>
      <c r="HD185" s="77"/>
      <c r="HE185" s="77"/>
      <c r="HF185" s="77"/>
      <c r="HG185" s="77"/>
      <c r="HH185" s="77"/>
      <c r="HI185" s="77"/>
      <c r="HJ185" s="77"/>
      <c r="HK185" s="77"/>
      <c r="HL185" s="77"/>
      <c r="HM185" s="77"/>
      <c r="HN185" s="77"/>
      <c r="HO185" s="77"/>
      <c r="HP185" s="77"/>
      <c r="HQ185" s="77"/>
      <c r="HR185" s="77"/>
      <c r="HS185" s="77"/>
      <c r="HT185" s="77"/>
      <c r="HU185" s="77"/>
      <c r="HV185" s="77"/>
      <c r="HW185" s="77"/>
      <c r="HX185" s="77"/>
      <c r="HY185" s="77"/>
      <c r="HZ185" s="77"/>
      <c r="IA185" s="77"/>
      <c r="IB185" s="77"/>
      <c r="IC185" s="77"/>
      <c r="ID185" s="77"/>
      <c r="IE185" s="77"/>
      <c r="IF185" s="77"/>
      <c r="IG185" s="77"/>
      <c r="IH185" s="77"/>
      <c r="II185" s="77"/>
      <c r="IJ185" s="77"/>
      <c r="IK185" s="77"/>
      <c r="IL185" s="77"/>
      <c r="IM185" s="77"/>
      <c r="IN185" s="77"/>
      <c r="IO185" s="77"/>
      <c r="IP185" s="77"/>
      <c r="IQ185" s="77"/>
      <c r="IR185" s="77"/>
      <c r="IS185" s="77"/>
      <c r="IT185" s="77"/>
      <c r="IU185" s="77"/>
      <c r="IV185" s="77"/>
      <c r="IW185" s="77"/>
      <c r="IX185" s="77"/>
      <c r="IY185" s="77"/>
      <c r="IZ185" s="77"/>
      <c r="JA185" s="77"/>
      <c r="JB185" s="77"/>
      <c r="JC185" s="77"/>
      <c r="JD185" s="77"/>
      <c r="JE185" s="77"/>
      <c r="JF185" s="77"/>
      <c r="JG185" s="77"/>
      <c r="JH185" s="77"/>
      <c r="JI185" s="77"/>
      <c r="JJ185" s="77"/>
      <c r="JK185" s="77"/>
      <c r="JL185" s="77"/>
      <c r="JM185" s="77"/>
      <c r="JN185" s="77"/>
      <c r="JO185" s="77"/>
      <c r="JP185" s="77"/>
      <c r="JQ185" s="77"/>
      <c r="JR185" s="77"/>
      <c r="JS185" s="77"/>
      <c r="JT185" s="77"/>
      <c r="JU185" s="77"/>
      <c r="JV185" s="77"/>
      <c r="JW185" s="77"/>
      <c r="JX185" s="77"/>
      <c r="JY185" s="77"/>
      <c r="JZ185" s="77"/>
      <c r="KA185" s="77"/>
      <c r="KB185" s="77"/>
      <c r="KC185" s="77"/>
      <c r="KD185" s="77"/>
      <c r="KE185" s="77"/>
      <c r="KF185" s="77"/>
      <c r="KG185" s="77"/>
      <c r="KH185" s="77"/>
      <c r="KI185" s="77"/>
      <c r="KJ185" s="77"/>
      <c r="KK185" s="77"/>
      <c r="KL185" s="77"/>
      <c r="KM185" s="77"/>
      <c r="KN185" s="77"/>
      <c r="KO185" s="77"/>
      <c r="KP185" s="77"/>
      <c r="KQ185" s="77"/>
      <c r="KR185" s="77"/>
      <c r="KS185" s="77"/>
      <c r="KT185" s="77"/>
      <c r="KU185" s="77"/>
      <c r="KV185" s="77"/>
      <c r="KW185" s="77"/>
      <c r="KX185" s="77"/>
      <c r="KY185" s="77"/>
      <c r="KZ185" s="77"/>
      <c r="LA185" s="77"/>
      <c r="LB185" s="77"/>
      <c r="LC185" s="77"/>
      <c r="LD185" s="77"/>
      <c r="LE185" s="77"/>
      <c r="LF185" s="77"/>
      <c r="LG185" s="77"/>
      <c r="LH185" s="77"/>
      <c r="LI185" s="77"/>
      <c r="LJ185" s="77"/>
      <c r="LK185" s="77"/>
      <c r="LL185" s="77"/>
      <c r="LM185" s="77"/>
      <c r="LN185" s="77"/>
      <c r="LO185" s="77"/>
      <c r="LP185" s="77"/>
      <c r="LQ185" s="77"/>
      <c r="LR185" s="77"/>
      <c r="LS185" s="77"/>
      <c r="LT185" s="77"/>
      <c r="LU185" s="77"/>
      <c r="LV185" s="77"/>
      <c r="LW185" s="77"/>
      <c r="LX185" s="77"/>
      <c r="LY185" s="77"/>
      <c r="LZ185" s="77"/>
      <c r="MA185" s="77"/>
      <c r="MB185" s="77"/>
      <c r="MC185" s="77"/>
      <c r="MD185" s="77"/>
      <c r="ME185" s="77"/>
      <c r="MF185" s="77"/>
      <c r="MG185" s="77"/>
      <c r="MH185" s="77"/>
      <c r="MI185" s="77"/>
      <c r="MJ185" s="77"/>
      <c r="MK185" s="77"/>
      <c r="ML185" s="77"/>
      <c r="MM185" s="77"/>
      <c r="MN185" s="77"/>
      <c r="MO185" s="77"/>
      <c r="MP185" s="77"/>
      <c r="MQ185" s="77"/>
      <c r="MR185" s="77"/>
      <c r="MS185" s="77"/>
      <c r="MT185" s="77"/>
      <c r="MU185" s="77"/>
      <c r="MV185" s="77"/>
      <c r="MW185" s="77"/>
      <c r="MX185" s="77"/>
      <c r="MY185" s="77"/>
      <c r="MZ185" s="77"/>
      <c r="NA185" s="77"/>
      <c r="NB185" s="77"/>
      <c r="NC185" s="77"/>
      <c r="ND185" s="77"/>
      <c r="NE185" s="77"/>
      <c r="NF185" s="77"/>
      <c r="NG185" s="77"/>
      <c r="NH185" s="77"/>
      <c r="NI185" s="77"/>
      <c r="NJ185" s="77"/>
      <c r="NK185" s="77"/>
      <c r="NL185" s="77"/>
      <c r="NM185" s="77"/>
      <c r="NN185" s="77"/>
      <c r="NO185" s="77"/>
      <c r="NP185" s="77"/>
      <c r="NQ185" s="77"/>
      <c r="NR185" s="77"/>
    </row>
    <row r="186" spans="1:382">
      <c r="A186" s="32">
        <f>IF(ラインリスト!A178="","",ラインリスト!A178)</f>
        <v>176</v>
      </c>
      <c r="B186" s="32" t="str">
        <f>IF(ラインリスト!B178="","",ラインリスト!B178)</f>
        <v>テスト176</v>
      </c>
      <c r="C186" s="32">
        <f>IF(ラインリスト!C178="","",ラインリスト!C178)</f>
        <v>24</v>
      </c>
      <c r="D186" s="32" t="str">
        <f>IF(ラインリスト!E178="","",ラインリスト!E178)</f>
        <v>女</v>
      </c>
      <c r="E186" s="32" t="str">
        <f>IF(ラインリスト!F178="","",ラインリスト!F178)</f>
        <v>飲食店員</v>
      </c>
      <c r="F186" s="29" t="str">
        <f>IF(ラインリスト!G178="","",ラインリスト!G178)</f>
        <v/>
      </c>
      <c r="G186" s="32" t="str">
        <f>IF(ラインリスト!H178="","",ラインリスト!H178)</f>
        <v>P居酒屋</v>
      </c>
      <c r="H186" s="33" t="str">
        <f>IF(ラインリスト!I178="","",ラインリスト!I178)</f>
        <v/>
      </c>
      <c r="I186" s="33">
        <f>IF(ラインリスト!J178="","",ラインリスト!J178)</f>
        <v>44197</v>
      </c>
      <c r="J186" s="33">
        <f>IF(ラインリスト!K178="","",ラインリスト!K178)</f>
        <v>44199</v>
      </c>
      <c r="K186" s="31">
        <f>IF(ラインリスト!L178="",J186,ラインリスト!L178)</f>
        <v>44199</v>
      </c>
      <c r="L186" s="76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  <c r="CU186" s="77"/>
      <c r="CV186" s="77"/>
      <c r="CW186" s="77"/>
      <c r="CX186" s="77"/>
      <c r="CY186" s="77"/>
      <c r="CZ186" s="77"/>
      <c r="DA186" s="77"/>
      <c r="DB186" s="77"/>
      <c r="DC186" s="77"/>
      <c r="DD186" s="77"/>
      <c r="DE186" s="77"/>
      <c r="DF186" s="77"/>
      <c r="DG186" s="77"/>
      <c r="DH186" s="77"/>
      <c r="DI186" s="77"/>
      <c r="DJ186" s="77"/>
      <c r="DK186" s="77"/>
      <c r="DL186" s="77"/>
      <c r="DM186" s="77"/>
      <c r="DN186" s="77"/>
      <c r="DO186" s="77"/>
      <c r="DP186" s="77"/>
      <c r="DQ186" s="77"/>
      <c r="DR186" s="77"/>
      <c r="DS186" s="77"/>
      <c r="DT186" s="77"/>
      <c r="DU186" s="77"/>
      <c r="DV186" s="77"/>
      <c r="DW186" s="77"/>
      <c r="DX186" s="77"/>
      <c r="DY186" s="77"/>
      <c r="DZ186" s="77"/>
      <c r="EA186" s="77"/>
      <c r="EB186" s="77"/>
      <c r="EC186" s="77"/>
      <c r="ED186" s="77"/>
      <c r="EE186" s="77"/>
      <c r="EF186" s="77"/>
      <c r="EG186" s="77"/>
      <c r="EH186" s="77"/>
      <c r="EI186" s="77"/>
      <c r="EJ186" s="77"/>
      <c r="EK186" s="77"/>
      <c r="EL186" s="77"/>
      <c r="EM186" s="77"/>
      <c r="EN186" s="77"/>
      <c r="EO186" s="77"/>
      <c r="EP186" s="77"/>
      <c r="EQ186" s="77"/>
      <c r="ER186" s="77"/>
      <c r="ES186" s="77"/>
      <c r="ET186" s="77"/>
      <c r="EU186" s="77"/>
      <c r="EV186" s="77"/>
      <c r="EW186" s="77"/>
      <c r="EX186" s="77"/>
      <c r="EY186" s="77"/>
      <c r="EZ186" s="77"/>
      <c r="FA186" s="77"/>
      <c r="FB186" s="77"/>
      <c r="FC186" s="77"/>
      <c r="FD186" s="77"/>
      <c r="FE186" s="77"/>
      <c r="FF186" s="77"/>
      <c r="FG186" s="77"/>
      <c r="FH186" s="77"/>
      <c r="FI186" s="77"/>
      <c r="FJ186" s="77"/>
      <c r="FK186" s="77"/>
      <c r="FL186" s="77"/>
      <c r="FM186" s="77"/>
      <c r="FN186" s="77"/>
      <c r="FO186" s="77"/>
      <c r="FP186" s="77"/>
      <c r="FQ186" s="77"/>
      <c r="FR186" s="77"/>
      <c r="FS186" s="77"/>
      <c r="FT186" s="77"/>
      <c r="FU186" s="77"/>
      <c r="FV186" s="77"/>
      <c r="FW186" s="77"/>
      <c r="FX186" s="77"/>
      <c r="FY186" s="77"/>
      <c r="FZ186" s="77"/>
      <c r="GA186" s="77"/>
      <c r="GB186" s="77"/>
      <c r="GC186" s="77"/>
      <c r="GD186" s="77"/>
      <c r="GE186" s="77"/>
      <c r="GF186" s="77"/>
      <c r="GG186" s="77"/>
      <c r="GH186" s="77"/>
      <c r="GI186" s="77"/>
      <c r="GJ186" s="77"/>
      <c r="GK186" s="77"/>
      <c r="GL186" s="77"/>
      <c r="GM186" s="77"/>
      <c r="GN186" s="77"/>
      <c r="GO186" s="77"/>
      <c r="GP186" s="77"/>
      <c r="GQ186" s="77"/>
      <c r="GR186" s="77"/>
      <c r="GS186" s="77"/>
      <c r="GT186" s="77"/>
      <c r="GU186" s="77"/>
      <c r="GV186" s="77"/>
      <c r="GW186" s="77"/>
      <c r="GX186" s="77"/>
      <c r="GY186" s="77"/>
      <c r="GZ186" s="77"/>
      <c r="HA186" s="77"/>
      <c r="HB186" s="77"/>
      <c r="HC186" s="77"/>
      <c r="HD186" s="77"/>
      <c r="HE186" s="77"/>
      <c r="HF186" s="77"/>
      <c r="HG186" s="77"/>
      <c r="HH186" s="77"/>
      <c r="HI186" s="77"/>
      <c r="HJ186" s="77"/>
      <c r="HK186" s="77"/>
      <c r="HL186" s="77"/>
      <c r="HM186" s="77"/>
      <c r="HN186" s="77"/>
      <c r="HO186" s="77"/>
      <c r="HP186" s="77"/>
      <c r="HQ186" s="77"/>
      <c r="HR186" s="77"/>
      <c r="HS186" s="77"/>
      <c r="HT186" s="77"/>
      <c r="HU186" s="77"/>
      <c r="HV186" s="77"/>
      <c r="HW186" s="77"/>
      <c r="HX186" s="77"/>
      <c r="HY186" s="77"/>
      <c r="HZ186" s="77"/>
      <c r="IA186" s="77"/>
      <c r="IB186" s="77"/>
      <c r="IC186" s="77"/>
      <c r="ID186" s="77"/>
      <c r="IE186" s="77"/>
      <c r="IF186" s="77"/>
      <c r="IG186" s="77"/>
      <c r="IH186" s="77"/>
      <c r="II186" s="77"/>
      <c r="IJ186" s="77"/>
      <c r="IK186" s="77"/>
      <c r="IL186" s="77"/>
      <c r="IM186" s="77"/>
      <c r="IN186" s="77"/>
      <c r="IO186" s="77"/>
      <c r="IP186" s="77"/>
      <c r="IQ186" s="77"/>
      <c r="IR186" s="77"/>
      <c r="IS186" s="77"/>
      <c r="IT186" s="77"/>
      <c r="IU186" s="77"/>
      <c r="IV186" s="77"/>
      <c r="IW186" s="77"/>
      <c r="IX186" s="77"/>
      <c r="IY186" s="77"/>
      <c r="IZ186" s="77"/>
      <c r="JA186" s="77"/>
      <c r="JB186" s="77"/>
      <c r="JC186" s="77"/>
      <c r="JD186" s="77"/>
      <c r="JE186" s="77"/>
      <c r="JF186" s="77"/>
      <c r="JG186" s="77"/>
      <c r="JH186" s="77"/>
      <c r="JI186" s="77"/>
      <c r="JJ186" s="77"/>
      <c r="JK186" s="77"/>
      <c r="JL186" s="77"/>
      <c r="JM186" s="77"/>
      <c r="JN186" s="77"/>
      <c r="JO186" s="77"/>
      <c r="JP186" s="77"/>
      <c r="JQ186" s="77"/>
      <c r="JR186" s="77"/>
      <c r="JS186" s="77"/>
      <c r="JT186" s="77"/>
      <c r="JU186" s="77"/>
      <c r="JV186" s="77"/>
      <c r="JW186" s="77"/>
      <c r="JX186" s="77"/>
      <c r="JY186" s="77"/>
      <c r="JZ186" s="77"/>
      <c r="KA186" s="77"/>
      <c r="KB186" s="77"/>
      <c r="KC186" s="77"/>
      <c r="KD186" s="77"/>
      <c r="KE186" s="77"/>
      <c r="KF186" s="77"/>
      <c r="KG186" s="77"/>
      <c r="KH186" s="77"/>
      <c r="KI186" s="77"/>
      <c r="KJ186" s="77"/>
      <c r="KK186" s="77"/>
      <c r="KL186" s="77"/>
      <c r="KM186" s="77"/>
      <c r="KN186" s="77"/>
      <c r="KO186" s="77"/>
      <c r="KP186" s="77"/>
      <c r="KQ186" s="77"/>
      <c r="KR186" s="77"/>
      <c r="KS186" s="77"/>
      <c r="KT186" s="77"/>
      <c r="KU186" s="77"/>
      <c r="KV186" s="77"/>
      <c r="KW186" s="77"/>
      <c r="KX186" s="77"/>
      <c r="KY186" s="77"/>
      <c r="KZ186" s="77"/>
      <c r="LA186" s="77"/>
      <c r="LB186" s="77"/>
      <c r="LC186" s="77"/>
      <c r="LD186" s="77"/>
      <c r="LE186" s="77"/>
      <c r="LF186" s="77"/>
      <c r="LG186" s="77"/>
      <c r="LH186" s="77"/>
      <c r="LI186" s="77"/>
      <c r="LJ186" s="77"/>
      <c r="LK186" s="77"/>
      <c r="LL186" s="77"/>
      <c r="LM186" s="77"/>
      <c r="LN186" s="77"/>
      <c r="LO186" s="77"/>
      <c r="LP186" s="77"/>
      <c r="LQ186" s="77"/>
      <c r="LR186" s="77"/>
      <c r="LS186" s="77"/>
      <c r="LT186" s="77"/>
      <c r="LU186" s="77"/>
      <c r="LV186" s="77"/>
      <c r="LW186" s="77"/>
      <c r="LX186" s="77"/>
      <c r="LY186" s="77"/>
      <c r="LZ186" s="77"/>
      <c r="MA186" s="77"/>
      <c r="MB186" s="77"/>
      <c r="MC186" s="77"/>
      <c r="MD186" s="77"/>
      <c r="ME186" s="77"/>
      <c r="MF186" s="77"/>
      <c r="MG186" s="77"/>
      <c r="MH186" s="77"/>
      <c r="MI186" s="77"/>
      <c r="MJ186" s="77"/>
      <c r="MK186" s="77"/>
      <c r="ML186" s="77"/>
      <c r="MM186" s="77"/>
      <c r="MN186" s="77"/>
      <c r="MO186" s="77"/>
      <c r="MP186" s="77"/>
      <c r="MQ186" s="77"/>
      <c r="MR186" s="77"/>
      <c r="MS186" s="77"/>
      <c r="MT186" s="77"/>
      <c r="MU186" s="77"/>
      <c r="MV186" s="77"/>
      <c r="MW186" s="77"/>
      <c r="MX186" s="77"/>
      <c r="MY186" s="77"/>
      <c r="MZ186" s="77"/>
      <c r="NA186" s="77"/>
      <c r="NB186" s="77"/>
      <c r="NC186" s="77"/>
      <c r="ND186" s="77"/>
      <c r="NE186" s="77"/>
      <c r="NF186" s="77"/>
      <c r="NG186" s="77"/>
      <c r="NH186" s="77"/>
      <c r="NI186" s="77"/>
      <c r="NJ186" s="77"/>
      <c r="NK186" s="77"/>
      <c r="NL186" s="77"/>
      <c r="NM186" s="77"/>
      <c r="NN186" s="77"/>
      <c r="NO186" s="77"/>
      <c r="NP186" s="77"/>
      <c r="NQ186" s="77"/>
      <c r="NR186" s="77"/>
    </row>
    <row r="187" spans="1:382">
      <c r="A187" s="32">
        <f>IF(ラインリスト!A179="","",ラインリスト!A179)</f>
        <v>177</v>
      </c>
      <c r="B187" s="32" t="str">
        <f>IF(ラインリスト!B179="","",ラインリスト!B179)</f>
        <v>テスト177</v>
      </c>
      <c r="C187" s="32">
        <f>IF(ラインリスト!C179="","",ラインリスト!C179)</f>
        <v>74</v>
      </c>
      <c r="D187" s="32" t="str">
        <f>IF(ラインリスト!E179="","",ラインリスト!E179)</f>
        <v>男</v>
      </c>
      <c r="E187" s="32" t="str">
        <f>IF(ラインリスト!F179="","",ラインリスト!F179)</f>
        <v>経営者</v>
      </c>
      <c r="F187" s="29" t="str">
        <f>IF(ラインリスト!G179="","",ラインリスト!G179)</f>
        <v/>
      </c>
      <c r="G187" s="32" t="str">
        <f>IF(ラインリスト!H179="","",ラインリスト!H179)</f>
        <v>G不動産</v>
      </c>
      <c r="H187" s="33" t="str">
        <f>IF(ラインリスト!I179="","",ラインリスト!I179)</f>
        <v/>
      </c>
      <c r="I187" s="33">
        <f>IF(ラインリスト!J179="","",ラインリスト!J179)</f>
        <v>44193</v>
      </c>
      <c r="J187" s="33">
        <f>IF(ラインリスト!K179="","",ラインリスト!K179)</f>
        <v>44199</v>
      </c>
      <c r="K187" s="31">
        <f>IF(ラインリスト!L179="",J187,ラインリスト!L179)</f>
        <v>44199</v>
      </c>
      <c r="L187" s="76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  <c r="CU187" s="77"/>
      <c r="CV187" s="77"/>
      <c r="CW187" s="77"/>
      <c r="CX187" s="77"/>
      <c r="CY187" s="77"/>
      <c r="CZ187" s="77"/>
      <c r="DA187" s="77"/>
      <c r="DB187" s="77"/>
      <c r="DC187" s="77"/>
      <c r="DD187" s="77"/>
      <c r="DE187" s="77"/>
      <c r="DF187" s="77"/>
      <c r="DG187" s="77"/>
      <c r="DH187" s="77"/>
      <c r="DI187" s="77"/>
      <c r="DJ187" s="77"/>
      <c r="DK187" s="77"/>
      <c r="DL187" s="77"/>
      <c r="DM187" s="77"/>
      <c r="DN187" s="77"/>
      <c r="DO187" s="77"/>
      <c r="DP187" s="77"/>
      <c r="DQ187" s="77"/>
      <c r="DR187" s="77"/>
      <c r="DS187" s="77"/>
      <c r="DT187" s="77"/>
      <c r="DU187" s="77"/>
      <c r="DV187" s="77"/>
      <c r="DW187" s="77"/>
      <c r="DX187" s="77"/>
      <c r="DY187" s="77"/>
      <c r="DZ187" s="77"/>
      <c r="EA187" s="77"/>
      <c r="EB187" s="77"/>
      <c r="EC187" s="77"/>
      <c r="ED187" s="77"/>
      <c r="EE187" s="77"/>
      <c r="EF187" s="77"/>
      <c r="EG187" s="77"/>
      <c r="EH187" s="77"/>
      <c r="EI187" s="77"/>
      <c r="EJ187" s="77"/>
      <c r="EK187" s="77"/>
      <c r="EL187" s="77"/>
      <c r="EM187" s="77"/>
      <c r="EN187" s="77"/>
      <c r="EO187" s="77"/>
      <c r="EP187" s="77"/>
      <c r="EQ187" s="77"/>
      <c r="ER187" s="77"/>
      <c r="ES187" s="77"/>
      <c r="ET187" s="77"/>
      <c r="EU187" s="77"/>
      <c r="EV187" s="77"/>
      <c r="EW187" s="77"/>
      <c r="EX187" s="77"/>
      <c r="EY187" s="77"/>
      <c r="EZ187" s="77"/>
      <c r="FA187" s="77"/>
      <c r="FB187" s="77"/>
      <c r="FC187" s="77"/>
      <c r="FD187" s="77"/>
      <c r="FE187" s="77"/>
      <c r="FF187" s="77"/>
      <c r="FG187" s="77"/>
      <c r="FH187" s="77"/>
      <c r="FI187" s="77"/>
      <c r="FJ187" s="77"/>
      <c r="FK187" s="77"/>
      <c r="FL187" s="77"/>
      <c r="FM187" s="77"/>
      <c r="FN187" s="77"/>
      <c r="FO187" s="77"/>
      <c r="FP187" s="77"/>
      <c r="FQ187" s="77"/>
      <c r="FR187" s="77"/>
      <c r="FS187" s="77"/>
      <c r="FT187" s="77"/>
      <c r="FU187" s="77"/>
      <c r="FV187" s="77"/>
      <c r="FW187" s="77"/>
      <c r="FX187" s="77"/>
      <c r="FY187" s="77"/>
      <c r="FZ187" s="77"/>
      <c r="GA187" s="77"/>
      <c r="GB187" s="77"/>
      <c r="GC187" s="77"/>
      <c r="GD187" s="77"/>
      <c r="GE187" s="77"/>
      <c r="GF187" s="77"/>
      <c r="GG187" s="77"/>
      <c r="GH187" s="77"/>
      <c r="GI187" s="77"/>
      <c r="GJ187" s="77"/>
      <c r="GK187" s="77"/>
      <c r="GL187" s="77"/>
      <c r="GM187" s="77"/>
      <c r="GN187" s="77"/>
      <c r="GO187" s="77"/>
      <c r="GP187" s="77"/>
      <c r="GQ187" s="77"/>
      <c r="GR187" s="77"/>
      <c r="GS187" s="77"/>
      <c r="GT187" s="77"/>
      <c r="GU187" s="77"/>
      <c r="GV187" s="77"/>
      <c r="GW187" s="77"/>
      <c r="GX187" s="77"/>
      <c r="GY187" s="77"/>
      <c r="GZ187" s="77"/>
      <c r="HA187" s="77"/>
      <c r="HB187" s="77"/>
      <c r="HC187" s="77"/>
      <c r="HD187" s="77"/>
      <c r="HE187" s="77"/>
      <c r="HF187" s="77"/>
      <c r="HG187" s="77"/>
      <c r="HH187" s="77"/>
      <c r="HI187" s="77"/>
      <c r="HJ187" s="77"/>
      <c r="HK187" s="77"/>
      <c r="HL187" s="77"/>
      <c r="HM187" s="77"/>
      <c r="HN187" s="77"/>
      <c r="HO187" s="77"/>
      <c r="HP187" s="77"/>
      <c r="HQ187" s="77"/>
      <c r="HR187" s="77"/>
      <c r="HS187" s="77"/>
      <c r="HT187" s="77"/>
      <c r="HU187" s="77"/>
      <c r="HV187" s="77"/>
      <c r="HW187" s="77"/>
      <c r="HX187" s="77"/>
      <c r="HY187" s="77"/>
      <c r="HZ187" s="77"/>
      <c r="IA187" s="77"/>
      <c r="IB187" s="77"/>
      <c r="IC187" s="77"/>
      <c r="ID187" s="77"/>
      <c r="IE187" s="77"/>
      <c r="IF187" s="77"/>
      <c r="IG187" s="77"/>
      <c r="IH187" s="77"/>
      <c r="II187" s="77"/>
      <c r="IJ187" s="77"/>
      <c r="IK187" s="77"/>
      <c r="IL187" s="77"/>
      <c r="IM187" s="77"/>
      <c r="IN187" s="77"/>
      <c r="IO187" s="77"/>
      <c r="IP187" s="77"/>
      <c r="IQ187" s="77"/>
      <c r="IR187" s="77"/>
      <c r="IS187" s="77"/>
      <c r="IT187" s="77"/>
      <c r="IU187" s="77"/>
      <c r="IV187" s="77"/>
      <c r="IW187" s="77"/>
      <c r="IX187" s="77"/>
      <c r="IY187" s="77"/>
      <c r="IZ187" s="77"/>
      <c r="JA187" s="77"/>
      <c r="JB187" s="77"/>
      <c r="JC187" s="77"/>
      <c r="JD187" s="77"/>
      <c r="JE187" s="77"/>
      <c r="JF187" s="77"/>
      <c r="JG187" s="77"/>
      <c r="JH187" s="77"/>
      <c r="JI187" s="77"/>
      <c r="JJ187" s="77"/>
      <c r="JK187" s="77"/>
      <c r="JL187" s="77"/>
      <c r="JM187" s="77"/>
      <c r="JN187" s="77"/>
      <c r="JO187" s="77"/>
      <c r="JP187" s="77"/>
      <c r="JQ187" s="77"/>
      <c r="JR187" s="77"/>
      <c r="JS187" s="77"/>
      <c r="JT187" s="77"/>
      <c r="JU187" s="77"/>
      <c r="JV187" s="77"/>
      <c r="JW187" s="77"/>
      <c r="JX187" s="77"/>
      <c r="JY187" s="77"/>
      <c r="JZ187" s="77"/>
      <c r="KA187" s="77"/>
      <c r="KB187" s="77"/>
      <c r="KC187" s="77"/>
      <c r="KD187" s="77"/>
      <c r="KE187" s="77"/>
      <c r="KF187" s="77"/>
      <c r="KG187" s="77"/>
      <c r="KH187" s="77"/>
      <c r="KI187" s="77"/>
      <c r="KJ187" s="77"/>
      <c r="KK187" s="77"/>
      <c r="KL187" s="77"/>
      <c r="KM187" s="77"/>
      <c r="KN187" s="77"/>
      <c r="KO187" s="77"/>
      <c r="KP187" s="77"/>
      <c r="KQ187" s="77"/>
      <c r="KR187" s="77"/>
      <c r="KS187" s="77"/>
      <c r="KT187" s="77"/>
      <c r="KU187" s="77"/>
      <c r="KV187" s="77"/>
      <c r="KW187" s="77"/>
      <c r="KX187" s="77"/>
      <c r="KY187" s="77"/>
      <c r="KZ187" s="77"/>
      <c r="LA187" s="77"/>
      <c r="LB187" s="77"/>
      <c r="LC187" s="77"/>
      <c r="LD187" s="77"/>
      <c r="LE187" s="77"/>
      <c r="LF187" s="77"/>
      <c r="LG187" s="77"/>
      <c r="LH187" s="77"/>
      <c r="LI187" s="77"/>
      <c r="LJ187" s="77"/>
      <c r="LK187" s="77"/>
      <c r="LL187" s="77"/>
      <c r="LM187" s="77"/>
      <c r="LN187" s="77"/>
      <c r="LO187" s="77"/>
      <c r="LP187" s="77"/>
      <c r="LQ187" s="77"/>
      <c r="LR187" s="77"/>
      <c r="LS187" s="77"/>
      <c r="LT187" s="77"/>
      <c r="LU187" s="77"/>
      <c r="LV187" s="77"/>
      <c r="LW187" s="77"/>
      <c r="LX187" s="77"/>
      <c r="LY187" s="77"/>
      <c r="LZ187" s="77"/>
      <c r="MA187" s="77"/>
      <c r="MB187" s="77"/>
      <c r="MC187" s="77"/>
      <c r="MD187" s="77"/>
      <c r="ME187" s="77"/>
      <c r="MF187" s="77"/>
      <c r="MG187" s="77"/>
      <c r="MH187" s="77"/>
      <c r="MI187" s="77"/>
      <c r="MJ187" s="77"/>
      <c r="MK187" s="77"/>
      <c r="ML187" s="77"/>
      <c r="MM187" s="77"/>
      <c r="MN187" s="77"/>
      <c r="MO187" s="77"/>
      <c r="MP187" s="77"/>
      <c r="MQ187" s="77"/>
      <c r="MR187" s="77"/>
      <c r="MS187" s="77"/>
      <c r="MT187" s="77"/>
      <c r="MU187" s="77"/>
      <c r="MV187" s="77"/>
      <c r="MW187" s="77"/>
      <c r="MX187" s="77"/>
      <c r="MY187" s="77"/>
      <c r="MZ187" s="77"/>
      <c r="NA187" s="77"/>
      <c r="NB187" s="77"/>
      <c r="NC187" s="77"/>
      <c r="ND187" s="77"/>
      <c r="NE187" s="77"/>
      <c r="NF187" s="77"/>
      <c r="NG187" s="77"/>
      <c r="NH187" s="77"/>
      <c r="NI187" s="77"/>
      <c r="NJ187" s="77"/>
      <c r="NK187" s="77"/>
      <c r="NL187" s="77"/>
      <c r="NM187" s="77"/>
      <c r="NN187" s="77"/>
      <c r="NO187" s="77"/>
      <c r="NP187" s="77"/>
      <c r="NQ187" s="77"/>
      <c r="NR187" s="77"/>
    </row>
    <row r="188" spans="1:382">
      <c r="A188" s="32">
        <f>IF(ラインリスト!A180="","",ラインリスト!A180)</f>
        <v>178</v>
      </c>
      <c r="B188" s="32" t="str">
        <f>IF(ラインリスト!B180="","",ラインリスト!B180)</f>
        <v>テスト178</v>
      </c>
      <c r="C188" s="32">
        <f>IF(ラインリスト!C180="","",ラインリスト!C180)</f>
        <v>48</v>
      </c>
      <c r="D188" s="32" t="str">
        <f>IF(ラインリスト!E180="","",ラインリスト!E180)</f>
        <v>女</v>
      </c>
      <c r="E188" s="32" t="str">
        <f>IF(ラインリスト!F180="","",ラインリスト!F180)</f>
        <v>看護師</v>
      </c>
      <c r="F188" s="29" t="str">
        <f>IF(ラインリスト!G180="","",ラインリスト!G180)</f>
        <v/>
      </c>
      <c r="G188" s="32" t="str">
        <f>IF(ラインリスト!H180="","",ラインリスト!H180)</f>
        <v>X病院</v>
      </c>
      <c r="H188" s="33" t="str">
        <f>IF(ラインリスト!I180="","",ラインリスト!I180)</f>
        <v/>
      </c>
      <c r="I188" s="33">
        <f>IF(ラインリスト!J180="","",ラインリスト!J180)</f>
        <v>44199</v>
      </c>
      <c r="J188" s="33">
        <f>IF(ラインリスト!K180="","",ラインリスト!K180)</f>
        <v>44200</v>
      </c>
      <c r="K188" s="31">
        <f>IF(ラインリスト!L180="",J188,ラインリスト!L180)</f>
        <v>44200</v>
      </c>
      <c r="L188" s="76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  <c r="DC188" s="77"/>
      <c r="DD188" s="77"/>
      <c r="DE188" s="77"/>
      <c r="DF188" s="77"/>
      <c r="DG188" s="77"/>
      <c r="DH188" s="77"/>
      <c r="DI188" s="77"/>
      <c r="DJ188" s="77"/>
      <c r="DK188" s="77"/>
      <c r="DL188" s="77"/>
      <c r="DM188" s="77"/>
      <c r="DN188" s="77"/>
      <c r="DO188" s="77"/>
      <c r="DP188" s="77"/>
      <c r="DQ188" s="77"/>
      <c r="DR188" s="77"/>
      <c r="DS188" s="77"/>
      <c r="DT188" s="77"/>
      <c r="DU188" s="77"/>
      <c r="DV188" s="77"/>
      <c r="DW188" s="77"/>
      <c r="DX188" s="77"/>
      <c r="DY188" s="77"/>
      <c r="DZ188" s="77"/>
      <c r="EA188" s="77"/>
      <c r="EB188" s="77"/>
      <c r="EC188" s="77"/>
      <c r="ED188" s="77"/>
      <c r="EE188" s="77"/>
      <c r="EF188" s="77"/>
      <c r="EG188" s="77"/>
      <c r="EH188" s="77"/>
      <c r="EI188" s="77"/>
      <c r="EJ188" s="77"/>
      <c r="EK188" s="77"/>
      <c r="EL188" s="77"/>
      <c r="EM188" s="77"/>
      <c r="EN188" s="77"/>
      <c r="EO188" s="77"/>
      <c r="EP188" s="77"/>
      <c r="EQ188" s="77"/>
      <c r="ER188" s="77"/>
      <c r="ES188" s="77"/>
      <c r="ET188" s="77"/>
      <c r="EU188" s="77"/>
      <c r="EV188" s="77"/>
      <c r="EW188" s="77"/>
      <c r="EX188" s="77"/>
      <c r="EY188" s="77"/>
      <c r="EZ188" s="77"/>
      <c r="FA188" s="77"/>
      <c r="FB188" s="77"/>
      <c r="FC188" s="77"/>
      <c r="FD188" s="77"/>
      <c r="FE188" s="77"/>
      <c r="FF188" s="77"/>
      <c r="FG188" s="77"/>
      <c r="FH188" s="77"/>
      <c r="FI188" s="77"/>
      <c r="FJ188" s="77"/>
      <c r="FK188" s="77"/>
      <c r="FL188" s="77"/>
      <c r="FM188" s="77"/>
      <c r="FN188" s="77"/>
      <c r="FO188" s="77"/>
      <c r="FP188" s="77"/>
      <c r="FQ188" s="77"/>
      <c r="FR188" s="77"/>
      <c r="FS188" s="77"/>
      <c r="FT188" s="77"/>
      <c r="FU188" s="77"/>
      <c r="FV188" s="77"/>
      <c r="FW188" s="77"/>
      <c r="FX188" s="77"/>
      <c r="FY188" s="77"/>
      <c r="FZ188" s="77"/>
      <c r="GA188" s="77"/>
      <c r="GB188" s="77"/>
      <c r="GC188" s="77"/>
      <c r="GD188" s="77"/>
      <c r="GE188" s="77"/>
      <c r="GF188" s="77"/>
      <c r="GG188" s="77"/>
      <c r="GH188" s="77"/>
      <c r="GI188" s="77"/>
      <c r="GJ188" s="77"/>
      <c r="GK188" s="77"/>
      <c r="GL188" s="77"/>
      <c r="GM188" s="77"/>
      <c r="GN188" s="77"/>
      <c r="GO188" s="77"/>
      <c r="GP188" s="77"/>
      <c r="GQ188" s="77"/>
      <c r="GR188" s="77"/>
      <c r="GS188" s="77"/>
      <c r="GT188" s="77"/>
      <c r="GU188" s="77"/>
      <c r="GV188" s="77"/>
      <c r="GW188" s="77"/>
      <c r="GX188" s="77"/>
      <c r="GY188" s="77"/>
      <c r="GZ188" s="77"/>
      <c r="HA188" s="77"/>
      <c r="HB188" s="77"/>
      <c r="HC188" s="77"/>
      <c r="HD188" s="77"/>
      <c r="HE188" s="77"/>
      <c r="HF188" s="77"/>
      <c r="HG188" s="77"/>
      <c r="HH188" s="77"/>
      <c r="HI188" s="77"/>
      <c r="HJ188" s="77"/>
      <c r="HK188" s="77"/>
      <c r="HL188" s="77"/>
      <c r="HM188" s="77"/>
      <c r="HN188" s="77"/>
      <c r="HO188" s="77"/>
      <c r="HP188" s="77"/>
      <c r="HQ188" s="77"/>
      <c r="HR188" s="77"/>
      <c r="HS188" s="77"/>
      <c r="HT188" s="77"/>
      <c r="HU188" s="77"/>
      <c r="HV188" s="77"/>
      <c r="HW188" s="77"/>
      <c r="HX188" s="77"/>
      <c r="HY188" s="77"/>
      <c r="HZ188" s="77"/>
      <c r="IA188" s="77"/>
      <c r="IB188" s="77"/>
      <c r="IC188" s="77"/>
      <c r="ID188" s="77"/>
      <c r="IE188" s="77"/>
      <c r="IF188" s="77"/>
      <c r="IG188" s="77"/>
      <c r="IH188" s="77"/>
      <c r="II188" s="77"/>
      <c r="IJ188" s="77"/>
      <c r="IK188" s="77"/>
      <c r="IL188" s="77"/>
      <c r="IM188" s="77"/>
      <c r="IN188" s="77"/>
      <c r="IO188" s="77"/>
      <c r="IP188" s="77"/>
      <c r="IQ188" s="77"/>
      <c r="IR188" s="77"/>
      <c r="IS188" s="77"/>
      <c r="IT188" s="77"/>
      <c r="IU188" s="77"/>
      <c r="IV188" s="77"/>
      <c r="IW188" s="77"/>
      <c r="IX188" s="77"/>
      <c r="IY188" s="77"/>
      <c r="IZ188" s="77"/>
      <c r="JA188" s="77"/>
      <c r="JB188" s="77"/>
      <c r="JC188" s="77"/>
      <c r="JD188" s="77"/>
      <c r="JE188" s="77"/>
      <c r="JF188" s="77"/>
      <c r="JG188" s="77"/>
      <c r="JH188" s="77"/>
      <c r="JI188" s="77"/>
      <c r="JJ188" s="77"/>
      <c r="JK188" s="77"/>
      <c r="JL188" s="77"/>
      <c r="JM188" s="77"/>
      <c r="JN188" s="77"/>
      <c r="JO188" s="77"/>
      <c r="JP188" s="77"/>
      <c r="JQ188" s="77"/>
      <c r="JR188" s="77"/>
      <c r="JS188" s="77"/>
      <c r="JT188" s="77"/>
      <c r="JU188" s="77"/>
      <c r="JV188" s="77"/>
      <c r="JW188" s="77"/>
      <c r="JX188" s="77"/>
      <c r="JY188" s="77"/>
      <c r="JZ188" s="77"/>
      <c r="KA188" s="77"/>
      <c r="KB188" s="77"/>
      <c r="KC188" s="77"/>
      <c r="KD188" s="77"/>
      <c r="KE188" s="77"/>
      <c r="KF188" s="77"/>
      <c r="KG188" s="77"/>
      <c r="KH188" s="77"/>
      <c r="KI188" s="77"/>
      <c r="KJ188" s="77"/>
      <c r="KK188" s="77"/>
      <c r="KL188" s="77"/>
      <c r="KM188" s="77"/>
      <c r="KN188" s="77"/>
      <c r="KO188" s="77"/>
      <c r="KP188" s="77"/>
      <c r="KQ188" s="77"/>
      <c r="KR188" s="77"/>
      <c r="KS188" s="77"/>
      <c r="KT188" s="77"/>
      <c r="KU188" s="77"/>
      <c r="KV188" s="77"/>
      <c r="KW188" s="77"/>
      <c r="KX188" s="77"/>
      <c r="KY188" s="77"/>
      <c r="KZ188" s="77"/>
      <c r="LA188" s="77"/>
      <c r="LB188" s="77"/>
      <c r="LC188" s="77"/>
      <c r="LD188" s="77"/>
      <c r="LE188" s="77"/>
      <c r="LF188" s="77"/>
      <c r="LG188" s="77"/>
      <c r="LH188" s="77"/>
      <c r="LI188" s="77"/>
      <c r="LJ188" s="77"/>
      <c r="LK188" s="77"/>
      <c r="LL188" s="77"/>
      <c r="LM188" s="77"/>
      <c r="LN188" s="77"/>
      <c r="LO188" s="77"/>
      <c r="LP188" s="77"/>
      <c r="LQ188" s="77"/>
      <c r="LR188" s="77"/>
      <c r="LS188" s="77"/>
      <c r="LT188" s="77"/>
      <c r="LU188" s="77"/>
      <c r="LV188" s="77"/>
      <c r="LW188" s="77"/>
      <c r="LX188" s="77"/>
      <c r="LY188" s="77"/>
      <c r="LZ188" s="77"/>
      <c r="MA188" s="77"/>
      <c r="MB188" s="77"/>
      <c r="MC188" s="77"/>
      <c r="MD188" s="77"/>
      <c r="ME188" s="77"/>
      <c r="MF188" s="77"/>
      <c r="MG188" s="77"/>
      <c r="MH188" s="77"/>
      <c r="MI188" s="77"/>
      <c r="MJ188" s="77"/>
      <c r="MK188" s="77"/>
      <c r="ML188" s="77"/>
      <c r="MM188" s="77"/>
      <c r="MN188" s="77"/>
      <c r="MO188" s="77"/>
      <c r="MP188" s="77"/>
      <c r="MQ188" s="77"/>
      <c r="MR188" s="77"/>
      <c r="MS188" s="77"/>
      <c r="MT188" s="77"/>
      <c r="MU188" s="77"/>
      <c r="MV188" s="77"/>
      <c r="MW188" s="77"/>
      <c r="MX188" s="77"/>
      <c r="MY188" s="77"/>
      <c r="MZ188" s="77"/>
      <c r="NA188" s="77"/>
      <c r="NB188" s="77"/>
      <c r="NC188" s="77"/>
      <c r="ND188" s="77"/>
      <c r="NE188" s="77"/>
      <c r="NF188" s="77"/>
      <c r="NG188" s="77"/>
      <c r="NH188" s="77"/>
      <c r="NI188" s="77"/>
      <c r="NJ188" s="77"/>
      <c r="NK188" s="77"/>
      <c r="NL188" s="77"/>
      <c r="NM188" s="77"/>
      <c r="NN188" s="77"/>
      <c r="NO188" s="77"/>
      <c r="NP188" s="77"/>
      <c r="NQ188" s="77"/>
      <c r="NR188" s="77"/>
    </row>
    <row r="189" spans="1:382">
      <c r="A189" s="32">
        <f>IF(ラインリスト!A181="","",ラインリスト!A181)</f>
        <v>179</v>
      </c>
      <c r="B189" s="32" t="str">
        <f>IF(ラインリスト!B181="","",ラインリスト!B181)</f>
        <v>テスト179</v>
      </c>
      <c r="C189" s="32">
        <f>IF(ラインリスト!C181="","",ラインリスト!C181)</f>
        <v>65</v>
      </c>
      <c r="D189" s="32" t="str">
        <f>IF(ラインリスト!E181="","",ラインリスト!E181)</f>
        <v>女</v>
      </c>
      <c r="E189" s="32" t="str">
        <f>IF(ラインリスト!F181="","",ラインリスト!F181)</f>
        <v>介護員</v>
      </c>
      <c r="F189" s="29" t="str">
        <f>IF(ラインリスト!G181="","",ラインリスト!G181)</f>
        <v/>
      </c>
      <c r="G189" s="32" t="str">
        <f>IF(ラインリスト!H181="","",ラインリスト!H181)</f>
        <v>X病院</v>
      </c>
      <c r="H189" s="33" t="str">
        <f>IF(ラインリスト!I181="","",ラインリスト!I181)</f>
        <v/>
      </c>
      <c r="I189" s="33">
        <f>IF(ラインリスト!J181="","",ラインリスト!J181)</f>
        <v>44199</v>
      </c>
      <c r="J189" s="33">
        <f>IF(ラインリスト!K181="","",ラインリスト!K181)</f>
        <v>44200</v>
      </c>
      <c r="K189" s="31">
        <f>IF(ラインリスト!L181="",J189,ラインリスト!L181)</f>
        <v>44200</v>
      </c>
      <c r="L189" s="76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7"/>
      <c r="DF189" s="77"/>
      <c r="DG189" s="77"/>
      <c r="DH189" s="77"/>
      <c r="DI189" s="77"/>
      <c r="DJ189" s="77"/>
      <c r="DK189" s="77"/>
      <c r="DL189" s="77"/>
      <c r="DM189" s="77"/>
      <c r="DN189" s="77"/>
      <c r="DO189" s="77"/>
      <c r="DP189" s="77"/>
      <c r="DQ189" s="77"/>
      <c r="DR189" s="77"/>
      <c r="DS189" s="77"/>
      <c r="DT189" s="77"/>
      <c r="DU189" s="77"/>
      <c r="DV189" s="77"/>
      <c r="DW189" s="77"/>
      <c r="DX189" s="77"/>
      <c r="DY189" s="77"/>
      <c r="DZ189" s="77"/>
      <c r="EA189" s="77"/>
      <c r="EB189" s="77"/>
      <c r="EC189" s="77"/>
      <c r="ED189" s="77"/>
      <c r="EE189" s="77"/>
      <c r="EF189" s="77"/>
      <c r="EG189" s="77"/>
      <c r="EH189" s="77"/>
      <c r="EI189" s="77"/>
      <c r="EJ189" s="77"/>
      <c r="EK189" s="77"/>
      <c r="EL189" s="77"/>
      <c r="EM189" s="77"/>
      <c r="EN189" s="77"/>
      <c r="EO189" s="77"/>
      <c r="EP189" s="77"/>
      <c r="EQ189" s="77"/>
      <c r="ER189" s="77"/>
      <c r="ES189" s="77"/>
      <c r="ET189" s="77"/>
      <c r="EU189" s="77"/>
      <c r="EV189" s="77"/>
      <c r="EW189" s="77"/>
      <c r="EX189" s="77"/>
      <c r="EY189" s="77"/>
      <c r="EZ189" s="77"/>
      <c r="FA189" s="77"/>
      <c r="FB189" s="77"/>
      <c r="FC189" s="77"/>
      <c r="FD189" s="77"/>
      <c r="FE189" s="77"/>
      <c r="FF189" s="77"/>
      <c r="FG189" s="77"/>
      <c r="FH189" s="77"/>
      <c r="FI189" s="77"/>
      <c r="FJ189" s="77"/>
      <c r="FK189" s="77"/>
      <c r="FL189" s="77"/>
      <c r="FM189" s="77"/>
      <c r="FN189" s="77"/>
      <c r="FO189" s="77"/>
      <c r="FP189" s="77"/>
      <c r="FQ189" s="77"/>
      <c r="FR189" s="77"/>
      <c r="FS189" s="77"/>
      <c r="FT189" s="77"/>
      <c r="FU189" s="77"/>
      <c r="FV189" s="77"/>
      <c r="FW189" s="77"/>
      <c r="FX189" s="77"/>
      <c r="FY189" s="77"/>
      <c r="FZ189" s="77"/>
      <c r="GA189" s="77"/>
      <c r="GB189" s="77"/>
      <c r="GC189" s="77"/>
      <c r="GD189" s="77"/>
      <c r="GE189" s="77"/>
      <c r="GF189" s="77"/>
      <c r="GG189" s="77"/>
      <c r="GH189" s="77"/>
      <c r="GI189" s="77"/>
      <c r="GJ189" s="77"/>
      <c r="GK189" s="77"/>
      <c r="GL189" s="77"/>
      <c r="GM189" s="77"/>
      <c r="GN189" s="77"/>
      <c r="GO189" s="77"/>
      <c r="GP189" s="77"/>
      <c r="GQ189" s="77"/>
      <c r="GR189" s="77"/>
      <c r="GS189" s="77"/>
      <c r="GT189" s="77"/>
      <c r="GU189" s="77"/>
      <c r="GV189" s="77"/>
      <c r="GW189" s="77"/>
      <c r="GX189" s="77"/>
      <c r="GY189" s="77"/>
      <c r="GZ189" s="77"/>
      <c r="HA189" s="77"/>
      <c r="HB189" s="77"/>
      <c r="HC189" s="77"/>
      <c r="HD189" s="77"/>
      <c r="HE189" s="77"/>
      <c r="HF189" s="77"/>
      <c r="HG189" s="77"/>
      <c r="HH189" s="77"/>
      <c r="HI189" s="77"/>
      <c r="HJ189" s="77"/>
      <c r="HK189" s="77"/>
      <c r="HL189" s="77"/>
      <c r="HM189" s="77"/>
      <c r="HN189" s="77"/>
      <c r="HO189" s="77"/>
      <c r="HP189" s="77"/>
      <c r="HQ189" s="77"/>
      <c r="HR189" s="77"/>
      <c r="HS189" s="77"/>
      <c r="HT189" s="77"/>
      <c r="HU189" s="77"/>
      <c r="HV189" s="77"/>
      <c r="HW189" s="77"/>
      <c r="HX189" s="77"/>
      <c r="HY189" s="77"/>
      <c r="HZ189" s="77"/>
      <c r="IA189" s="77"/>
      <c r="IB189" s="77"/>
      <c r="IC189" s="77"/>
      <c r="ID189" s="77"/>
      <c r="IE189" s="77"/>
      <c r="IF189" s="77"/>
      <c r="IG189" s="77"/>
      <c r="IH189" s="77"/>
      <c r="II189" s="77"/>
      <c r="IJ189" s="77"/>
      <c r="IK189" s="77"/>
      <c r="IL189" s="77"/>
      <c r="IM189" s="77"/>
      <c r="IN189" s="77"/>
      <c r="IO189" s="77"/>
      <c r="IP189" s="77"/>
      <c r="IQ189" s="77"/>
      <c r="IR189" s="77"/>
      <c r="IS189" s="77"/>
      <c r="IT189" s="77"/>
      <c r="IU189" s="77"/>
      <c r="IV189" s="77"/>
      <c r="IW189" s="77"/>
      <c r="IX189" s="77"/>
      <c r="IY189" s="77"/>
      <c r="IZ189" s="77"/>
      <c r="JA189" s="77"/>
      <c r="JB189" s="77"/>
      <c r="JC189" s="77"/>
      <c r="JD189" s="77"/>
      <c r="JE189" s="77"/>
      <c r="JF189" s="77"/>
      <c r="JG189" s="77"/>
      <c r="JH189" s="77"/>
      <c r="JI189" s="77"/>
      <c r="JJ189" s="77"/>
      <c r="JK189" s="77"/>
      <c r="JL189" s="77"/>
      <c r="JM189" s="77"/>
      <c r="JN189" s="77"/>
      <c r="JO189" s="77"/>
      <c r="JP189" s="77"/>
      <c r="JQ189" s="77"/>
      <c r="JR189" s="77"/>
      <c r="JS189" s="77"/>
      <c r="JT189" s="77"/>
      <c r="JU189" s="77"/>
      <c r="JV189" s="77"/>
      <c r="JW189" s="77"/>
      <c r="JX189" s="77"/>
      <c r="JY189" s="77"/>
      <c r="JZ189" s="77"/>
      <c r="KA189" s="77"/>
      <c r="KB189" s="77"/>
      <c r="KC189" s="77"/>
      <c r="KD189" s="77"/>
      <c r="KE189" s="77"/>
      <c r="KF189" s="77"/>
      <c r="KG189" s="77"/>
      <c r="KH189" s="77"/>
      <c r="KI189" s="77"/>
      <c r="KJ189" s="77"/>
      <c r="KK189" s="77"/>
      <c r="KL189" s="77"/>
      <c r="KM189" s="77"/>
      <c r="KN189" s="77"/>
      <c r="KO189" s="77"/>
      <c r="KP189" s="77"/>
      <c r="KQ189" s="77"/>
      <c r="KR189" s="77"/>
      <c r="KS189" s="77"/>
      <c r="KT189" s="77"/>
      <c r="KU189" s="77"/>
      <c r="KV189" s="77"/>
      <c r="KW189" s="77"/>
      <c r="KX189" s="77"/>
      <c r="KY189" s="77"/>
      <c r="KZ189" s="77"/>
      <c r="LA189" s="77"/>
      <c r="LB189" s="77"/>
      <c r="LC189" s="77"/>
      <c r="LD189" s="77"/>
      <c r="LE189" s="77"/>
      <c r="LF189" s="77"/>
      <c r="LG189" s="77"/>
      <c r="LH189" s="77"/>
      <c r="LI189" s="77"/>
      <c r="LJ189" s="77"/>
      <c r="LK189" s="77"/>
      <c r="LL189" s="77"/>
      <c r="LM189" s="77"/>
      <c r="LN189" s="77"/>
      <c r="LO189" s="77"/>
      <c r="LP189" s="77"/>
      <c r="LQ189" s="77"/>
      <c r="LR189" s="77"/>
      <c r="LS189" s="77"/>
      <c r="LT189" s="77"/>
      <c r="LU189" s="77"/>
      <c r="LV189" s="77"/>
      <c r="LW189" s="77"/>
      <c r="LX189" s="77"/>
      <c r="LY189" s="77"/>
      <c r="LZ189" s="77"/>
      <c r="MA189" s="77"/>
      <c r="MB189" s="77"/>
      <c r="MC189" s="77"/>
      <c r="MD189" s="77"/>
      <c r="ME189" s="77"/>
      <c r="MF189" s="77"/>
      <c r="MG189" s="77"/>
      <c r="MH189" s="77"/>
      <c r="MI189" s="77"/>
      <c r="MJ189" s="77"/>
      <c r="MK189" s="77"/>
      <c r="ML189" s="77"/>
      <c r="MM189" s="77"/>
      <c r="MN189" s="77"/>
      <c r="MO189" s="77"/>
      <c r="MP189" s="77"/>
      <c r="MQ189" s="77"/>
      <c r="MR189" s="77"/>
      <c r="MS189" s="77"/>
      <c r="MT189" s="77"/>
      <c r="MU189" s="77"/>
      <c r="MV189" s="77"/>
      <c r="MW189" s="77"/>
      <c r="MX189" s="77"/>
      <c r="MY189" s="77"/>
      <c r="MZ189" s="77"/>
      <c r="NA189" s="77"/>
      <c r="NB189" s="77"/>
      <c r="NC189" s="77"/>
      <c r="ND189" s="77"/>
      <c r="NE189" s="77"/>
      <c r="NF189" s="77"/>
      <c r="NG189" s="77"/>
      <c r="NH189" s="77"/>
      <c r="NI189" s="77"/>
      <c r="NJ189" s="77"/>
      <c r="NK189" s="77"/>
      <c r="NL189" s="77"/>
      <c r="NM189" s="77"/>
      <c r="NN189" s="77"/>
      <c r="NO189" s="77"/>
      <c r="NP189" s="77"/>
      <c r="NQ189" s="77"/>
      <c r="NR189" s="77"/>
    </row>
    <row r="190" spans="1:382">
      <c r="A190" s="32">
        <f>IF(ラインリスト!A182="","",ラインリスト!A182)</f>
        <v>180</v>
      </c>
      <c r="B190" s="32" t="str">
        <f>IF(ラインリスト!B182="","",ラインリスト!B182)</f>
        <v>テスト180</v>
      </c>
      <c r="C190" s="32">
        <f>IF(ラインリスト!C182="","",ラインリスト!C182)</f>
        <v>87</v>
      </c>
      <c r="D190" s="32" t="str">
        <f>IF(ラインリスト!E182="","",ラインリスト!E182)</f>
        <v>男</v>
      </c>
      <c r="E190" s="32" t="str">
        <f>IF(ラインリスト!F182="","",ラインリスト!F182)</f>
        <v/>
      </c>
      <c r="F190" s="29" t="str">
        <f>IF(ラインリスト!G182="","",ラインリスト!G182)</f>
        <v>患者</v>
      </c>
      <c r="G190" s="32" t="str">
        <f>IF(ラインリスト!H182="","",ラインリスト!H182)</f>
        <v>X病院</v>
      </c>
      <c r="H190" s="33" t="str">
        <f>IF(ラインリスト!I182="","",ラインリスト!I182)</f>
        <v/>
      </c>
      <c r="I190" s="33">
        <f>IF(ラインリスト!J182="","",ラインリスト!J182)</f>
        <v>44197</v>
      </c>
      <c r="J190" s="33">
        <f>IF(ラインリスト!K182="","",ラインリスト!K182)</f>
        <v>44200</v>
      </c>
      <c r="K190" s="31">
        <f>IF(ラインリスト!L182="",J190,ラインリスト!L182)</f>
        <v>44200</v>
      </c>
      <c r="L190" s="76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  <c r="CU190" s="77"/>
      <c r="CV190" s="77"/>
      <c r="CW190" s="77"/>
      <c r="CX190" s="77"/>
      <c r="CY190" s="77"/>
      <c r="CZ190" s="77"/>
      <c r="DA190" s="77"/>
      <c r="DB190" s="77"/>
      <c r="DC190" s="77"/>
      <c r="DD190" s="77"/>
      <c r="DE190" s="77"/>
      <c r="DF190" s="77"/>
      <c r="DG190" s="77"/>
      <c r="DH190" s="77"/>
      <c r="DI190" s="77"/>
      <c r="DJ190" s="77"/>
      <c r="DK190" s="77"/>
      <c r="DL190" s="77"/>
      <c r="DM190" s="77"/>
      <c r="DN190" s="77"/>
      <c r="DO190" s="77"/>
      <c r="DP190" s="77"/>
      <c r="DQ190" s="77"/>
      <c r="DR190" s="77"/>
      <c r="DS190" s="77"/>
      <c r="DT190" s="77"/>
      <c r="DU190" s="77"/>
      <c r="DV190" s="77"/>
      <c r="DW190" s="77"/>
      <c r="DX190" s="77"/>
      <c r="DY190" s="77"/>
      <c r="DZ190" s="77"/>
      <c r="EA190" s="77"/>
      <c r="EB190" s="77"/>
      <c r="EC190" s="77"/>
      <c r="ED190" s="77"/>
      <c r="EE190" s="77"/>
      <c r="EF190" s="77"/>
      <c r="EG190" s="77"/>
      <c r="EH190" s="77"/>
      <c r="EI190" s="77"/>
      <c r="EJ190" s="77"/>
      <c r="EK190" s="77"/>
      <c r="EL190" s="77"/>
      <c r="EM190" s="77"/>
      <c r="EN190" s="77"/>
      <c r="EO190" s="77"/>
      <c r="EP190" s="77"/>
      <c r="EQ190" s="77"/>
      <c r="ER190" s="77"/>
      <c r="ES190" s="77"/>
      <c r="ET190" s="77"/>
      <c r="EU190" s="77"/>
      <c r="EV190" s="77"/>
      <c r="EW190" s="77"/>
      <c r="EX190" s="77"/>
      <c r="EY190" s="77"/>
      <c r="EZ190" s="77"/>
      <c r="FA190" s="77"/>
      <c r="FB190" s="77"/>
      <c r="FC190" s="77"/>
      <c r="FD190" s="77"/>
      <c r="FE190" s="77"/>
      <c r="FF190" s="77"/>
      <c r="FG190" s="77"/>
      <c r="FH190" s="77"/>
      <c r="FI190" s="77"/>
      <c r="FJ190" s="77"/>
      <c r="FK190" s="77"/>
      <c r="FL190" s="77"/>
      <c r="FM190" s="77"/>
      <c r="FN190" s="77"/>
      <c r="FO190" s="77"/>
      <c r="FP190" s="77"/>
      <c r="FQ190" s="77"/>
      <c r="FR190" s="77"/>
      <c r="FS190" s="77"/>
      <c r="FT190" s="77"/>
      <c r="FU190" s="77"/>
      <c r="FV190" s="77"/>
      <c r="FW190" s="77"/>
      <c r="FX190" s="77"/>
      <c r="FY190" s="77"/>
      <c r="FZ190" s="77"/>
      <c r="GA190" s="77"/>
      <c r="GB190" s="77"/>
      <c r="GC190" s="77"/>
      <c r="GD190" s="77"/>
      <c r="GE190" s="77"/>
      <c r="GF190" s="77"/>
      <c r="GG190" s="77"/>
      <c r="GH190" s="77"/>
      <c r="GI190" s="77"/>
      <c r="GJ190" s="77"/>
      <c r="GK190" s="77"/>
      <c r="GL190" s="77"/>
      <c r="GM190" s="77"/>
      <c r="GN190" s="77"/>
      <c r="GO190" s="77"/>
      <c r="GP190" s="77"/>
      <c r="GQ190" s="77"/>
      <c r="GR190" s="77"/>
      <c r="GS190" s="77"/>
      <c r="GT190" s="77"/>
      <c r="GU190" s="77"/>
      <c r="GV190" s="77"/>
      <c r="GW190" s="77"/>
      <c r="GX190" s="77"/>
      <c r="GY190" s="77"/>
      <c r="GZ190" s="77"/>
      <c r="HA190" s="77"/>
      <c r="HB190" s="77"/>
      <c r="HC190" s="77"/>
      <c r="HD190" s="77"/>
      <c r="HE190" s="77"/>
      <c r="HF190" s="77"/>
      <c r="HG190" s="77"/>
      <c r="HH190" s="77"/>
      <c r="HI190" s="77"/>
      <c r="HJ190" s="77"/>
      <c r="HK190" s="77"/>
      <c r="HL190" s="77"/>
      <c r="HM190" s="77"/>
      <c r="HN190" s="77"/>
      <c r="HO190" s="77"/>
      <c r="HP190" s="77"/>
      <c r="HQ190" s="77"/>
      <c r="HR190" s="77"/>
      <c r="HS190" s="77"/>
      <c r="HT190" s="77"/>
      <c r="HU190" s="77"/>
      <c r="HV190" s="77"/>
      <c r="HW190" s="77"/>
      <c r="HX190" s="77"/>
      <c r="HY190" s="77"/>
      <c r="HZ190" s="77"/>
      <c r="IA190" s="77"/>
      <c r="IB190" s="77"/>
      <c r="IC190" s="77"/>
      <c r="ID190" s="77"/>
      <c r="IE190" s="77"/>
      <c r="IF190" s="77"/>
      <c r="IG190" s="77"/>
      <c r="IH190" s="77"/>
      <c r="II190" s="77"/>
      <c r="IJ190" s="77"/>
      <c r="IK190" s="77"/>
      <c r="IL190" s="77"/>
      <c r="IM190" s="77"/>
      <c r="IN190" s="77"/>
      <c r="IO190" s="77"/>
      <c r="IP190" s="77"/>
      <c r="IQ190" s="77"/>
      <c r="IR190" s="77"/>
      <c r="IS190" s="77"/>
      <c r="IT190" s="77"/>
      <c r="IU190" s="77"/>
      <c r="IV190" s="77"/>
      <c r="IW190" s="77"/>
      <c r="IX190" s="77"/>
      <c r="IY190" s="77"/>
      <c r="IZ190" s="77"/>
      <c r="JA190" s="77"/>
      <c r="JB190" s="77"/>
      <c r="JC190" s="77"/>
      <c r="JD190" s="77"/>
      <c r="JE190" s="77"/>
      <c r="JF190" s="77"/>
      <c r="JG190" s="77"/>
      <c r="JH190" s="77"/>
      <c r="JI190" s="77"/>
      <c r="JJ190" s="77"/>
      <c r="JK190" s="77"/>
      <c r="JL190" s="77"/>
      <c r="JM190" s="77"/>
      <c r="JN190" s="77"/>
      <c r="JO190" s="77"/>
      <c r="JP190" s="77"/>
      <c r="JQ190" s="77"/>
      <c r="JR190" s="77"/>
      <c r="JS190" s="77"/>
      <c r="JT190" s="77"/>
      <c r="JU190" s="77"/>
      <c r="JV190" s="77"/>
      <c r="JW190" s="77"/>
      <c r="JX190" s="77"/>
      <c r="JY190" s="77"/>
      <c r="JZ190" s="77"/>
      <c r="KA190" s="77"/>
      <c r="KB190" s="77"/>
      <c r="KC190" s="77"/>
      <c r="KD190" s="77"/>
      <c r="KE190" s="77"/>
      <c r="KF190" s="77"/>
      <c r="KG190" s="77"/>
      <c r="KH190" s="77"/>
      <c r="KI190" s="77"/>
      <c r="KJ190" s="77"/>
      <c r="KK190" s="77"/>
      <c r="KL190" s="77"/>
      <c r="KM190" s="77"/>
      <c r="KN190" s="77"/>
      <c r="KO190" s="77"/>
      <c r="KP190" s="77"/>
      <c r="KQ190" s="77"/>
      <c r="KR190" s="77"/>
      <c r="KS190" s="77"/>
      <c r="KT190" s="77"/>
      <c r="KU190" s="77"/>
      <c r="KV190" s="77"/>
      <c r="KW190" s="77"/>
      <c r="KX190" s="77"/>
      <c r="KY190" s="77"/>
      <c r="KZ190" s="77"/>
      <c r="LA190" s="77"/>
      <c r="LB190" s="77"/>
      <c r="LC190" s="77"/>
      <c r="LD190" s="77"/>
      <c r="LE190" s="77"/>
      <c r="LF190" s="77"/>
      <c r="LG190" s="77"/>
      <c r="LH190" s="77"/>
      <c r="LI190" s="77"/>
      <c r="LJ190" s="77"/>
      <c r="LK190" s="77"/>
      <c r="LL190" s="77"/>
      <c r="LM190" s="77"/>
      <c r="LN190" s="77"/>
      <c r="LO190" s="77"/>
      <c r="LP190" s="77"/>
      <c r="LQ190" s="77"/>
      <c r="LR190" s="77"/>
      <c r="LS190" s="77"/>
      <c r="LT190" s="77"/>
      <c r="LU190" s="77"/>
      <c r="LV190" s="77"/>
      <c r="LW190" s="77"/>
      <c r="LX190" s="77"/>
      <c r="LY190" s="77"/>
      <c r="LZ190" s="77"/>
      <c r="MA190" s="77"/>
      <c r="MB190" s="77"/>
      <c r="MC190" s="77"/>
      <c r="MD190" s="77"/>
      <c r="ME190" s="77"/>
      <c r="MF190" s="77"/>
      <c r="MG190" s="77"/>
      <c r="MH190" s="77"/>
      <c r="MI190" s="77"/>
      <c r="MJ190" s="77"/>
      <c r="MK190" s="77"/>
      <c r="ML190" s="77"/>
      <c r="MM190" s="77"/>
      <c r="MN190" s="77"/>
      <c r="MO190" s="77"/>
      <c r="MP190" s="77"/>
      <c r="MQ190" s="77"/>
      <c r="MR190" s="77"/>
      <c r="MS190" s="77"/>
      <c r="MT190" s="77"/>
      <c r="MU190" s="77"/>
      <c r="MV190" s="77"/>
      <c r="MW190" s="77"/>
      <c r="MX190" s="77"/>
      <c r="MY190" s="77"/>
      <c r="MZ190" s="77"/>
      <c r="NA190" s="77"/>
      <c r="NB190" s="77"/>
      <c r="NC190" s="77"/>
      <c r="ND190" s="77"/>
      <c r="NE190" s="77"/>
      <c r="NF190" s="77"/>
      <c r="NG190" s="77"/>
      <c r="NH190" s="77"/>
      <c r="NI190" s="77"/>
      <c r="NJ190" s="77"/>
      <c r="NK190" s="77"/>
      <c r="NL190" s="77"/>
      <c r="NM190" s="77"/>
      <c r="NN190" s="77"/>
      <c r="NO190" s="77"/>
      <c r="NP190" s="77"/>
      <c r="NQ190" s="77"/>
      <c r="NR190" s="77"/>
    </row>
    <row r="191" spans="1:382">
      <c r="A191" s="32">
        <f>IF(ラインリスト!A183="","",ラインリスト!A183)</f>
        <v>181</v>
      </c>
      <c r="B191" s="32" t="str">
        <f>IF(ラインリスト!B183="","",ラインリスト!B183)</f>
        <v>テスト181</v>
      </c>
      <c r="C191" s="32">
        <f>IF(ラインリスト!C183="","",ラインリスト!C183)</f>
        <v>74</v>
      </c>
      <c r="D191" s="32" t="str">
        <f>IF(ラインリスト!E183="","",ラインリスト!E183)</f>
        <v>男</v>
      </c>
      <c r="E191" s="32" t="str">
        <f>IF(ラインリスト!F183="","",ラインリスト!F183)</f>
        <v/>
      </c>
      <c r="F191" s="29" t="str">
        <f>IF(ラインリスト!G183="","",ラインリスト!G183)</f>
        <v>患者</v>
      </c>
      <c r="G191" s="32" t="str">
        <f>IF(ラインリスト!H183="","",ラインリスト!H183)</f>
        <v>X病院</v>
      </c>
      <c r="H191" s="33" t="str">
        <f>IF(ラインリスト!I183="","",ラインリスト!I183)</f>
        <v/>
      </c>
      <c r="I191" s="33">
        <f>IF(ラインリスト!J183="","",ラインリスト!J183)</f>
        <v>44198</v>
      </c>
      <c r="J191" s="33">
        <f>IF(ラインリスト!K183="","",ラインリスト!K183)</f>
        <v>44200</v>
      </c>
      <c r="K191" s="31">
        <f>IF(ラインリスト!L183="",J191,ラインリスト!L183)</f>
        <v>44200</v>
      </c>
      <c r="L191" s="76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  <c r="DC191" s="77"/>
      <c r="DD191" s="77"/>
      <c r="DE191" s="77"/>
      <c r="DF191" s="77"/>
      <c r="DG191" s="77"/>
      <c r="DH191" s="77"/>
      <c r="DI191" s="77"/>
      <c r="DJ191" s="77"/>
      <c r="DK191" s="77"/>
      <c r="DL191" s="77"/>
      <c r="DM191" s="77"/>
      <c r="DN191" s="77"/>
      <c r="DO191" s="77"/>
      <c r="DP191" s="77"/>
      <c r="DQ191" s="77"/>
      <c r="DR191" s="77"/>
      <c r="DS191" s="77"/>
      <c r="DT191" s="77"/>
      <c r="DU191" s="77"/>
      <c r="DV191" s="77"/>
      <c r="DW191" s="77"/>
      <c r="DX191" s="77"/>
      <c r="DY191" s="77"/>
      <c r="DZ191" s="77"/>
      <c r="EA191" s="77"/>
      <c r="EB191" s="77"/>
      <c r="EC191" s="77"/>
      <c r="ED191" s="77"/>
      <c r="EE191" s="77"/>
      <c r="EF191" s="77"/>
      <c r="EG191" s="77"/>
      <c r="EH191" s="77"/>
      <c r="EI191" s="77"/>
      <c r="EJ191" s="77"/>
      <c r="EK191" s="77"/>
      <c r="EL191" s="77"/>
      <c r="EM191" s="77"/>
      <c r="EN191" s="77"/>
      <c r="EO191" s="77"/>
      <c r="EP191" s="77"/>
      <c r="EQ191" s="77"/>
      <c r="ER191" s="77"/>
      <c r="ES191" s="77"/>
      <c r="ET191" s="77"/>
      <c r="EU191" s="77"/>
      <c r="EV191" s="77"/>
      <c r="EW191" s="77"/>
      <c r="EX191" s="77"/>
      <c r="EY191" s="77"/>
      <c r="EZ191" s="77"/>
      <c r="FA191" s="77"/>
      <c r="FB191" s="77"/>
      <c r="FC191" s="77"/>
      <c r="FD191" s="77"/>
      <c r="FE191" s="77"/>
      <c r="FF191" s="77"/>
      <c r="FG191" s="77"/>
      <c r="FH191" s="77"/>
      <c r="FI191" s="77"/>
      <c r="FJ191" s="77"/>
      <c r="FK191" s="77"/>
      <c r="FL191" s="77"/>
      <c r="FM191" s="77"/>
      <c r="FN191" s="77"/>
      <c r="FO191" s="77"/>
      <c r="FP191" s="77"/>
      <c r="FQ191" s="77"/>
      <c r="FR191" s="77"/>
      <c r="FS191" s="77"/>
      <c r="FT191" s="77"/>
      <c r="FU191" s="77"/>
      <c r="FV191" s="77"/>
      <c r="FW191" s="77"/>
      <c r="FX191" s="77"/>
      <c r="FY191" s="77"/>
      <c r="FZ191" s="77"/>
      <c r="GA191" s="77"/>
      <c r="GB191" s="77"/>
      <c r="GC191" s="77"/>
      <c r="GD191" s="77"/>
      <c r="GE191" s="77"/>
      <c r="GF191" s="77"/>
      <c r="GG191" s="77"/>
      <c r="GH191" s="77"/>
      <c r="GI191" s="77"/>
      <c r="GJ191" s="77"/>
      <c r="GK191" s="77"/>
      <c r="GL191" s="77"/>
      <c r="GM191" s="77"/>
      <c r="GN191" s="77"/>
      <c r="GO191" s="77"/>
      <c r="GP191" s="77"/>
      <c r="GQ191" s="77"/>
      <c r="GR191" s="77"/>
      <c r="GS191" s="77"/>
      <c r="GT191" s="77"/>
      <c r="GU191" s="77"/>
      <c r="GV191" s="77"/>
      <c r="GW191" s="77"/>
      <c r="GX191" s="77"/>
      <c r="GY191" s="77"/>
      <c r="GZ191" s="77"/>
      <c r="HA191" s="77"/>
      <c r="HB191" s="77"/>
      <c r="HC191" s="77"/>
      <c r="HD191" s="77"/>
      <c r="HE191" s="77"/>
      <c r="HF191" s="77"/>
      <c r="HG191" s="77"/>
      <c r="HH191" s="77"/>
      <c r="HI191" s="77"/>
      <c r="HJ191" s="77"/>
      <c r="HK191" s="77"/>
      <c r="HL191" s="77"/>
      <c r="HM191" s="77"/>
      <c r="HN191" s="77"/>
      <c r="HO191" s="77"/>
      <c r="HP191" s="77"/>
      <c r="HQ191" s="77"/>
      <c r="HR191" s="77"/>
      <c r="HS191" s="77"/>
      <c r="HT191" s="77"/>
      <c r="HU191" s="77"/>
      <c r="HV191" s="77"/>
      <c r="HW191" s="77"/>
      <c r="HX191" s="77"/>
      <c r="HY191" s="77"/>
      <c r="HZ191" s="77"/>
      <c r="IA191" s="77"/>
      <c r="IB191" s="77"/>
      <c r="IC191" s="77"/>
      <c r="ID191" s="77"/>
      <c r="IE191" s="77"/>
      <c r="IF191" s="77"/>
      <c r="IG191" s="77"/>
      <c r="IH191" s="77"/>
      <c r="II191" s="77"/>
      <c r="IJ191" s="77"/>
      <c r="IK191" s="77"/>
      <c r="IL191" s="77"/>
      <c r="IM191" s="77"/>
      <c r="IN191" s="77"/>
      <c r="IO191" s="77"/>
      <c r="IP191" s="77"/>
      <c r="IQ191" s="77"/>
      <c r="IR191" s="77"/>
      <c r="IS191" s="77"/>
      <c r="IT191" s="77"/>
      <c r="IU191" s="77"/>
      <c r="IV191" s="77"/>
      <c r="IW191" s="77"/>
      <c r="IX191" s="77"/>
      <c r="IY191" s="77"/>
      <c r="IZ191" s="77"/>
      <c r="JA191" s="77"/>
      <c r="JB191" s="77"/>
      <c r="JC191" s="77"/>
      <c r="JD191" s="77"/>
      <c r="JE191" s="77"/>
      <c r="JF191" s="77"/>
      <c r="JG191" s="77"/>
      <c r="JH191" s="77"/>
      <c r="JI191" s="77"/>
      <c r="JJ191" s="77"/>
      <c r="JK191" s="77"/>
      <c r="JL191" s="77"/>
      <c r="JM191" s="77"/>
      <c r="JN191" s="77"/>
      <c r="JO191" s="77"/>
      <c r="JP191" s="77"/>
      <c r="JQ191" s="77"/>
      <c r="JR191" s="77"/>
      <c r="JS191" s="77"/>
      <c r="JT191" s="77"/>
      <c r="JU191" s="77"/>
      <c r="JV191" s="77"/>
      <c r="JW191" s="77"/>
      <c r="JX191" s="77"/>
      <c r="JY191" s="77"/>
      <c r="JZ191" s="77"/>
      <c r="KA191" s="77"/>
      <c r="KB191" s="77"/>
      <c r="KC191" s="77"/>
      <c r="KD191" s="77"/>
      <c r="KE191" s="77"/>
      <c r="KF191" s="77"/>
      <c r="KG191" s="77"/>
      <c r="KH191" s="77"/>
      <c r="KI191" s="77"/>
      <c r="KJ191" s="77"/>
      <c r="KK191" s="77"/>
      <c r="KL191" s="77"/>
      <c r="KM191" s="77"/>
      <c r="KN191" s="77"/>
      <c r="KO191" s="77"/>
      <c r="KP191" s="77"/>
      <c r="KQ191" s="77"/>
      <c r="KR191" s="77"/>
      <c r="KS191" s="77"/>
      <c r="KT191" s="77"/>
      <c r="KU191" s="77"/>
      <c r="KV191" s="77"/>
      <c r="KW191" s="77"/>
      <c r="KX191" s="77"/>
      <c r="KY191" s="77"/>
      <c r="KZ191" s="77"/>
      <c r="LA191" s="77"/>
      <c r="LB191" s="77"/>
      <c r="LC191" s="77"/>
      <c r="LD191" s="77"/>
      <c r="LE191" s="77"/>
      <c r="LF191" s="77"/>
      <c r="LG191" s="77"/>
      <c r="LH191" s="77"/>
      <c r="LI191" s="77"/>
      <c r="LJ191" s="77"/>
      <c r="LK191" s="77"/>
      <c r="LL191" s="77"/>
      <c r="LM191" s="77"/>
      <c r="LN191" s="77"/>
      <c r="LO191" s="77"/>
      <c r="LP191" s="77"/>
      <c r="LQ191" s="77"/>
      <c r="LR191" s="77"/>
      <c r="LS191" s="77"/>
      <c r="LT191" s="77"/>
      <c r="LU191" s="77"/>
      <c r="LV191" s="77"/>
      <c r="LW191" s="77"/>
      <c r="LX191" s="77"/>
      <c r="LY191" s="77"/>
      <c r="LZ191" s="77"/>
      <c r="MA191" s="77"/>
      <c r="MB191" s="77"/>
      <c r="MC191" s="77"/>
      <c r="MD191" s="77"/>
      <c r="ME191" s="77"/>
      <c r="MF191" s="77"/>
      <c r="MG191" s="77"/>
      <c r="MH191" s="77"/>
      <c r="MI191" s="77"/>
      <c r="MJ191" s="77"/>
      <c r="MK191" s="77"/>
      <c r="ML191" s="77"/>
      <c r="MM191" s="77"/>
      <c r="MN191" s="77"/>
      <c r="MO191" s="77"/>
      <c r="MP191" s="77"/>
      <c r="MQ191" s="77"/>
      <c r="MR191" s="77"/>
      <c r="MS191" s="77"/>
      <c r="MT191" s="77"/>
      <c r="MU191" s="77"/>
      <c r="MV191" s="77"/>
      <c r="MW191" s="77"/>
      <c r="MX191" s="77"/>
      <c r="MY191" s="77"/>
      <c r="MZ191" s="77"/>
      <c r="NA191" s="77"/>
      <c r="NB191" s="77"/>
      <c r="NC191" s="77"/>
      <c r="ND191" s="77"/>
      <c r="NE191" s="77"/>
      <c r="NF191" s="77"/>
      <c r="NG191" s="77"/>
      <c r="NH191" s="77"/>
      <c r="NI191" s="77"/>
      <c r="NJ191" s="77"/>
      <c r="NK191" s="77"/>
      <c r="NL191" s="77"/>
      <c r="NM191" s="77"/>
      <c r="NN191" s="77"/>
      <c r="NO191" s="77"/>
      <c r="NP191" s="77"/>
      <c r="NQ191" s="77"/>
      <c r="NR191" s="77"/>
    </row>
    <row r="192" spans="1:382">
      <c r="A192" s="32">
        <f>IF(ラインリスト!A184="","",ラインリスト!A184)</f>
        <v>182</v>
      </c>
      <c r="B192" s="32" t="str">
        <f>IF(ラインリスト!B184="","",ラインリスト!B184)</f>
        <v>テスト182</v>
      </c>
      <c r="C192" s="32">
        <f>IF(ラインリスト!C184="","",ラインリスト!C184)</f>
        <v>73</v>
      </c>
      <c r="D192" s="32" t="str">
        <f>IF(ラインリスト!E184="","",ラインリスト!E184)</f>
        <v>女</v>
      </c>
      <c r="E192" s="32" t="str">
        <f>IF(ラインリスト!F184="","",ラインリスト!F184)</f>
        <v/>
      </c>
      <c r="F192" s="29" t="str">
        <f>IF(ラインリスト!G184="","",ラインリスト!G184)</f>
        <v>患者</v>
      </c>
      <c r="G192" s="32" t="str">
        <f>IF(ラインリスト!H184="","",ラインリスト!H184)</f>
        <v>X病院</v>
      </c>
      <c r="H192" s="33" t="str">
        <f>IF(ラインリスト!I184="","",ラインリスト!I184)</f>
        <v/>
      </c>
      <c r="I192" s="33">
        <f>IF(ラインリスト!J184="","",ラインリスト!J184)</f>
        <v>44200</v>
      </c>
      <c r="J192" s="33">
        <f>IF(ラインリスト!K184="","",ラインリスト!K184)</f>
        <v>44200</v>
      </c>
      <c r="K192" s="31">
        <f>IF(ラインリスト!L184="",J192,ラインリスト!L184)</f>
        <v>44200</v>
      </c>
      <c r="L192" s="76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  <c r="DC192" s="77"/>
      <c r="DD192" s="77"/>
      <c r="DE192" s="77"/>
      <c r="DF192" s="77"/>
      <c r="DG192" s="77"/>
      <c r="DH192" s="77"/>
      <c r="DI192" s="77"/>
      <c r="DJ192" s="77"/>
      <c r="DK192" s="77"/>
      <c r="DL192" s="77"/>
      <c r="DM192" s="77"/>
      <c r="DN192" s="77"/>
      <c r="DO192" s="77"/>
      <c r="DP192" s="77"/>
      <c r="DQ192" s="77"/>
      <c r="DR192" s="77"/>
      <c r="DS192" s="77"/>
      <c r="DT192" s="77"/>
      <c r="DU192" s="77"/>
      <c r="DV192" s="77"/>
      <c r="DW192" s="77"/>
      <c r="DX192" s="77"/>
      <c r="DY192" s="77"/>
      <c r="DZ192" s="77"/>
      <c r="EA192" s="77"/>
      <c r="EB192" s="77"/>
      <c r="EC192" s="77"/>
      <c r="ED192" s="77"/>
      <c r="EE192" s="77"/>
      <c r="EF192" s="77"/>
      <c r="EG192" s="77"/>
      <c r="EH192" s="77"/>
      <c r="EI192" s="77"/>
      <c r="EJ192" s="77"/>
      <c r="EK192" s="77"/>
      <c r="EL192" s="77"/>
      <c r="EM192" s="77"/>
      <c r="EN192" s="77"/>
      <c r="EO192" s="77"/>
      <c r="EP192" s="77"/>
      <c r="EQ192" s="77"/>
      <c r="ER192" s="77"/>
      <c r="ES192" s="77"/>
      <c r="ET192" s="77"/>
      <c r="EU192" s="77"/>
      <c r="EV192" s="77"/>
      <c r="EW192" s="77"/>
      <c r="EX192" s="77"/>
      <c r="EY192" s="77"/>
      <c r="EZ192" s="77"/>
      <c r="FA192" s="77"/>
      <c r="FB192" s="77"/>
      <c r="FC192" s="77"/>
      <c r="FD192" s="77"/>
      <c r="FE192" s="77"/>
      <c r="FF192" s="77"/>
      <c r="FG192" s="77"/>
      <c r="FH192" s="77"/>
      <c r="FI192" s="77"/>
      <c r="FJ192" s="77"/>
      <c r="FK192" s="77"/>
      <c r="FL192" s="77"/>
      <c r="FM192" s="77"/>
      <c r="FN192" s="77"/>
      <c r="FO192" s="77"/>
      <c r="FP192" s="77"/>
      <c r="FQ192" s="77"/>
      <c r="FR192" s="77"/>
      <c r="FS192" s="77"/>
      <c r="FT192" s="77"/>
      <c r="FU192" s="77"/>
      <c r="FV192" s="77"/>
      <c r="FW192" s="77"/>
      <c r="FX192" s="77"/>
      <c r="FY192" s="77"/>
      <c r="FZ192" s="77"/>
      <c r="GA192" s="77"/>
      <c r="GB192" s="77"/>
      <c r="GC192" s="77"/>
      <c r="GD192" s="77"/>
      <c r="GE192" s="77"/>
      <c r="GF192" s="77"/>
      <c r="GG192" s="77"/>
      <c r="GH192" s="77"/>
      <c r="GI192" s="77"/>
      <c r="GJ192" s="77"/>
      <c r="GK192" s="77"/>
      <c r="GL192" s="77"/>
      <c r="GM192" s="77"/>
      <c r="GN192" s="77"/>
      <c r="GO192" s="77"/>
      <c r="GP192" s="77"/>
      <c r="GQ192" s="77"/>
      <c r="GR192" s="77"/>
      <c r="GS192" s="77"/>
      <c r="GT192" s="77"/>
      <c r="GU192" s="77"/>
      <c r="GV192" s="77"/>
      <c r="GW192" s="77"/>
      <c r="GX192" s="77"/>
      <c r="GY192" s="77"/>
      <c r="GZ192" s="77"/>
      <c r="HA192" s="77"/>
      <c r="HB192" s="77"/>
      <c r="HC192" s="77"/>
      <c r="HD192" s="77"/>
      <c r="HE192" s="77"/>
      <c r="HF192" s="77"/>
      <c r="HG192" s="77"/>
      <c r="HH192" s="77"/>
      <c r="HI192" s="77"/>
      <c r="HJ192" s="77"/>
      <c r="HK192" s="77"/>
      <c r="HL192" s="77"/>
      <c r="HM192" s="77"/>
      <c r="HN192" s="77"/>
      <c r="HO192" s="77"/>
      <c r="HP192" s="77"/>
      <c r="HQ192" s="77"/>
      <c r="HR192" s="77"/>
      <c r="HS192" s="77"/>
      <c r="HT192" s="77"/>
      <c r="HU192" s="77"/>
      <c r="HV192" s="77"/>
      <c r="HW192" s="77"/>
      <c r="HX192" s="77"/>
      <c r="HY192" s="77"/>
      <c r="HZ192" s="77"/>
      <c r="IA192" s="77"/>
      <c r="IB192" s="77"/>
      <c r="IC192" s="77"/>
      <c r="ID192" s="77"/>
      <c r="IE192" s="77"/>
      <c r="IF192" s="77"/>
      <c r="IG192" s="77"/>
      <c r="IH192" s="77"/>
      <c r="II192" s="77"/>
      <c r="IJ192" s="77"/>
      <c r="IK192" s="77"/>
      <c r="IL192" s="77"/>
      <c r="IM192" s="77"/>
      <c r="IN192" s="77"/>
      <c r="IO192" s="77"/>
      <c r="IP192" s="77"/>
      <c r="IQ192" s="77"/>
      <c r="IR192" s="77"/>
      <c r="IS192" s="77"/>
      <c r="IT192" s="77"/>
      <c r="IU192" s="77"/>
      <c r="IV192" s="77"/>
      <c r="IW192" s="77"/>
      <c r="IX192" s="77"/>
      <c r="IY192" s="77"/>
      <c r="IZ192" s="77"/>
      <c r="JA192" s="77"/>
      <c r="JB192" s="77"/>
      <c r="JC192" s="77"/>
      <c r="JD192" s="77"/>
      <c r="JE192" s="77"/>
      <c r="JF192" s="77"/>
      <c r="JG192" s="77"/>
      <c r="JH192" s="77"/>
      <c r="JI192" s="77"/>
      <c r="JJ192" s="77"/>
      <c r="JK192" s="77"/>
      <c r="JL192" s="77"/>
      <c r="JM192" s="77"/>
      <c r="JN192" s="77"/>
      <c r="JO192" s="77"/>
      <c r="JP192" s="77"/>
      <c r="JQ192" s="77"/>
      <c r="JR192" s="77"/>
      <c r="JS192" s="77"/>
      <c r="JT192" s="77"/>
      <c r="JU192" s="77"/>
      <c r="JV192" s="77"/>
      <c r="JW192" s="77"/>
      <c r="JX192" s="77"/>
      <c r="JY192" s="77"/>
      <c r="JZ192" s="77"/>
      <c r="KA192" s="77"/>
      <c r="KB192" s="77"/>
      <c r="KC192" s="77"/>
      <c r="KD192" s="77"/>
      <c r="KE192" s="77"/>
      <c r="KF192" s="77"/>
      <c r="KG192" s="77"/>
      <c r="KH192" s="77"/>
      <c r="KI192" s="77"/>
      <c r="KJ192" s="77"/>
      <c r="KK192" s="77"/>
      <c r="KL192" s="77"/>
      <c r="KM192" s="77"/>
      <c r="KN192" s="77"/>
      <c r="KO192" s="77"/>
      <c r="KP192" s="77"/>
      <c r="KQ192" s="77"/>
      <c r="KR192" s="77"/>
      <c r="KS192" s="77"/>
      <c r="KT192" s="77"/>
      <c r="KU192" s="77"/>
      <c r="KV192" s="77"/>
      <c r="KW192" s="77"/>
      <c r="KX192" s="77"/>
      <c r="KY192" s="77"/>
      <c r="KZ192" s="77"/>
      <c r="LA192" s="77"/>
      <c r="LB192" s="77"/>
      <c r="LC192" s="77"/>
      <c r="LD192" s="77"/>
      <c r="LE192" s="77"/>
      <c r="LF192" s="77"/>
      <c r="LG192" s="77"/>
      <c r="LH192" s="77"/>
      <c r="LI192" s="77"/>
      <c r="LJ192" s="77"/>
      <c r="LK192" s="77"/>
      <c r="LL192" s="77"/>
      <c r="LM192" s="77"/>
      <c r="LN192" s="77"/>
      <c r="LO192" s="77"/>
      <c r="LP192" s="77"/>
      <c r="LQ192" s="77"/>
      <c r="LR192" s="77"/>
      <c r="LS192" s="77"/>
      <c r="LT192" s="77"/>
      <c r="LU192" s="77"/>
      <c r="LV192" s="77"/>
      <c r="LW192" s="77"/>
      <c r="LX192" s="77"/>
      <c r="LY192" s="77"/>
      <c r="LZ192" s="77"/>
      <c r="MA192" s="77"/>
      <c r="MB192" s="77"/>
      <c r="MC192" s="77"/>
      <c r="MD192" s="77"/>
      <c r="ME192" s="77"/>
      <c r="MF192" s="77"/>
      <c r="MG192" s="77"/>
      <c r="MH192" s="77"/>
      <c r="MI192" s="77"/>
      <c r="MJ192" s="77"/>
      <c r="MK192" s="77"/>
      <c r="ML192" s="77"/>
      <c r="MM192" s="77"/>
      <c r="MN192" s="77"/>
      <c r="MO192" s="77"/>
      <c r="MP192" s="77"/>
      <c r="MQ192" s="77"/>
      <c r="MR192" s="77"/>
      <c r="MS192" s="77"/>
      <c r="MT192" s="77"/>
      <c r="MU192" s="77"/>
      <c r="MV192" s="77"/>
      <c r="MW192" s="77"/>
      <c r="MX192" s="77"/>
      <c r="MY192" s="77"/>
      <c r="MZ192" s="77"/>
      <c r="NA192" s="77"/>
      <c r="NB192" s="77"/>
      <c r="NC192" s="77"/>
      <c r="ND192" s="77"/>
      <c r="NE192" s="77"/>
      <c r="NF192" s="77"/>
      <c r="NG192" s="77"/>
      <c r="NH192" s="77"/>
      <c r="NI192" s="77"/>
      <c r="NJ192" s="77"/>
      <c r="NK192" s="77"/>
      <c r="NL192" s="77"/>
      <c r="NM192" s="77"/>
      <c r="NN192" s="77"/>
      <c r="NO192" s="77"/>
      <c r="NP192" s="77"/>
      <c r="NQ192" s="77"/>
      <c r="NR192" s="77"/>
    </row>
    <row r="193" spans="1:382">
      <c r="A193" s="32">
        <f>IF(ラインリスト!A185="","",ラインリスト!A185)</f>
        <v>183</v>
      </c>
      <c r="B193" s="32" t="str">
        <f>IF(ラインリスト!B185="","",ラインリスト!B185)</f>
        <v>テスト183</v>
      </c>
      <c r="C193" s="32">
        <f>IF(ラインリスト!C185="","",ラインリスト!C185)</f>
        <v>13</v>
      </c>
      <c r="D193" s="32" t="str">
        <f>IF(ラインリスト!E185="","",ラインリスト!E185)</f>
        <v>女</v>
      </c>
      <c r="E193" s="32" t="str">
        <f>IF(ラインリスト!F185="","",ラインリスト!F185)</f>
        <v>中学生</v>
      </c>
      <c r="F193" s="29" t="str">
        <f>IF(ラインリスト!G185="","",ラインリスト!G185)</f>
        <v>生徒</v>
      </c>
      <c r="G193" s="32" t="str">
        <f>IF(ラインリスト!H185="","",ラインリスト!H185)</f>
        <v>P中学校</v>
      </c>
      <c r="H193" s="33" t="str">
        <f>IF(ラインリスト!I185="","",ラインリスト!I185)</f>
        <v/>
      </c>
      <c r="I193" s="33">
        <f>IF(ラインリスト!J185="","",ラインリスト!J185)</f>
        <v>44198</v>
      </c>
      <c r="J193" s="33">
        <f>IF(ラインリスト!K185="","",ラインリスト!K185)</f>
        <v>44200</v>
      </c>
      <c r="K193" s="31">
        <f>IF(ラインリスト!L185="",J193,ラインリスト!L185)</f>
        <v>44200</v>
      </c>
      <c r="L193" s="76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  <c r="DC193" s="77"/>
      <c r="DD193" s="77"/>
      <c r="DE193" s="77"/>
      <c r="DF193" s="77"/>
      <c r="DG193" s="77"/>
      <c r="DH193" s="77"/>
      <c r="DI193" s="77"/>
      <c r="DJ193" s="77"/>
      <c r="DK193" s="77"/>
      <c r="DL193" s="77"/>
      <c r="DM193" s="77"/>
      <c r="DN193" s="77"/>
      <c r="DO193" s="77"/>
      <c r="DP193" s="77"/>
      <c r="DQ193" s="77"/>
      <c r="DR193" s="77"/>
      <c r="DS193" s="77"/>
      <c r="DT193" s="77"/>
      <c r="DU193" s="77"/>
      <c r="DV193" s="77"/>
      <c r="DW193" s="77"/>
      <c r="DX193" s="77"/>
      <c r="DY193" s="77"/>
      <c r="DZ193" s="77"/>
      <c r="EA193" s="77"/>
      <c r="EB193" s="77"/>
      <c r="EC193" s="77"/>
      <c r="ED193" s="77"/>
      <c r="EE193" s="77"/>
      <c r="EF193" s="77"/>
      <c r="EG193" s="77"/>
      <c r="EH193" s="77"/>
      <c r="EI193" s="77"/>
      <c r="EJ193" s="77"/>
      <c r="EK193" s="77"/>
      <c r="EL193" s="77"/>
      <c r="EM193" s="77"/>
      <c r="EN193" s="77"/>
      <c r="EO193" s="77"/>
      <c r="EP193" s="77"/>
      <c r="EQ193" s="77"/>
      <c r="ER193" s="77"/>
      <c r="ES193" s="77"/>
      <c r="ET193" s="77"/>
      <c r="EU193" s="77"/>
      <c r="EV193" s="77"/>
      <c r="EW193" s="77"/>
      <c r="EX193" s="77"/>
      <c r="EY193" s="77"/>
      <c r="EZ193" s="77"/>
      <c r="FA193" s="77"/>
      <c r="FB193" s="77"/>
      <c r="FC193" s="77"/>
      <c r="FD193" s="77"/>
      <c r="FE193" s="77"/>
      <c r="FF193" s="77"/>
      <c r="FG193" s="77"/>
      <c r="FH193" s="77"/>
      <c r="FI193" s="77"/>
      <c r="FJ193" s="77"/>
      <c r="FK193" s="77"/>
      <c r="FL193" s="77"/>
      <c r="FM193" s="77"/>
      <c r="FN193" s="77"/>
      <c r="FO193" s="77"/>
      <c r="FP193" s="77"/>
      <c r="FQ193" s="77"/>
      <c r="FR193" s="77"/>
      <c r="FS193" s="77"/>
      <c r="FT193" s="77"/>
      <c r="FU193" s="77"/>
      <c r="FV193" s="77"/>
      <c r="FW193" s="77"/>
      <c r="FX193" s="77"/>
      <c r="FY193" s="77"/>
      <c r="FZ193" s="77"/>
      <c r="GA193" s="77"/>
      <c r="GB193" s="77"/>
      <c r="GC193" s="77"/>
      <c r="GD193" s="77"/>
      <c r="GE193" s="77"/>
      <c r="GF193" s="77"/>
      <c r="GG193" s="77"/>
      <c r="GH193" s="77"/>
      <c r="GI193" s="77"/>
      <c r="GJ193" s="77"/>
      <c r="GK193" s="77"/>
      <c r="GL193" s="77"/>
      <c r="GM193" s="77"/>
      <c r="GN193" s="77"/>
      <c r="GO193" s="77"/>
      <c r="GP193" s="77"/>
      <c r="GQ193" s="77"/>
      <c r="GR193" s="77"/>
      <c r="GS193" s="77"/>
      <c r="GT193" s="77"/>
      <c r="GU193" s="77"/>
      <c r="GV193" s="77"/>
      <c r="GW193" s="77"/>
      <c r="GX193" s="77"/>
      <c r="GY193" s="77"/>
      <c r="GZ193" s="77"/>
      <c r="HA193" s="77"/>
      <c r="HB193" s="77"/>
      <c r="HC193" s="77"/>
      <c r="HD193" s="77"/>
      <c r="HE193" s="77"/>
      <c r="HF193" s="77"/>
      <c r="HG193" s="77"/>
      <c r="HH193" s="77"/>
      <c r="HI193" s="77"/>
      <c r="HJ193" s="77"/>
      <c r="HK193" s="77"/>
      <c r="HL193" s="77"/>
      <c r="HM193" s="77"/>
      <c r="HN193" s="77"/>
      <c r="HO193" s="77"/>
      <c r="HP193" s="77"/>
      <c r="HQ193" s="77"/>
      <c r="HR193" s="77"/>
      <c r="HS193" s="77"/>
      <c r="HT193" s="77"/>
      <c r="HU193" s="77"/>
      <c r="HV193" s="77"/>
      <c r="HW193" s="77"/>
      <c r="HX193" s="77"/>
      <c r="HY193" s="77"/>
      <c r="HZ193" s="77"/>
      <c r="IA193" s="77"/>
      <c r="IB193" s="77"/>
      <c r="IC193" s="77"/>
      <c r="ID193" s="77"/>
      <c r="IE193" s="77"/>
      <c r="IF193" s="77"/>
      <c r="IG193" s="77"/>
      <c r="IH193" s="77"/>
      <c r="II193" s="77"/>
      <c r="IJ193" s="77"/>
      <c r="IK193" s="77"/>
      <c r="IL193" s="77"/>
      <c r="IM193" s="77"/>
      <c r="IN193" s="77"/>
      <c r="IO193" s="77"/>
      <c r="IP193" s="77"/>
      <c r="IQ193" s="77"/>
      <c r="IR193" s="77"/>
      <c r="IS193" s="77"/>
      <c r="IT193" s="77"/>
      <c r="IU193" s="77"/>
      <c r="IV193" s="77"/>
      <c r="IW193" s="77"/>
      <c r="IX193" s="77"/>
      <c r="IY193" s="77"/>
      <c r="IZ193" s="77"/>
      <c r="JA193" s="77"/>
      <c r="JB193" s="77"/>
      <c r="JC193" s="77"/>
      <c r="JD193" s="77"/>
      <c r="JE193" s="77"/>
      <c r="JF193" s="77"/>
      <c r="JG193" s="77"/>
      <c r="JH193" s="77"/>
      <c r="JI193" s="77"/>
      <c r="JJ193" s="77"/>
      <c r="JK193" s="77"/>
      <c r="JL193" s="77"/>
      <c r="JM193" s="77"/>
      <c r="JN193" s="77"/>
      <c r="JO193" s="77"/>
      <c r="JP193" s="77"/>
      <c r="JQ193" s="77"/>
      <c r="JR193" s="77"/>
      <c r="JS193" s="77"/>
      <c r="JT193" s="77"/>
      <c r="JU193" s="77"/>
      <c r="JV193" s="77"/>
      <c r="JW193" s="77"/>
      <c r="JX193" s="77"/>
      <c r="JY193" s="77"/>
      <c r="JZ193" s="77"/>
      <c r="KA193" s="77"/>
      <c r="KB193" s="77"/>
      <c r="KC193" s="77"/>
      <c r="KD193" s="77"/>
      <c r="KE193" s="77"/>
      <c r="KF193" s="77"/>
      <c r="KG193" s="77"/>
      <c r="KH193" s="77"/>
      <c r="KI193" s="77"/>
      <c r="KJ193" s="77"/>
      <c r="KK193" s="77"/>
      <c r="KL193" s="77"/>
      <c r="KM193" s="77"/>
      <c r="KN193" s="77"/>
      <c r="KO193" s="77"/>
      <c r="KP193" s="77"/>
      <c r="KQ193" s="77"/>
      <c r="KR193" s="77"/>
      <c r="KS193" s="77"/>
      <c r="KT193" s="77"/>
      <c r="KU193" s="77"/>
      <c r="KV193" s="77"/>
      <c r="KW193" s="77"/>
      <c r="KX193" s="77"/>
      <c r="KY193" s="77"/>
      <c r="KZ193" s="77"/>
      <c r="LA193" s="77"/>
      <c r="LB193" s="77"/>
      <c r="LC193" s="77"/>
      <c r="LD193" s="77"/>
      <c r="LE193" s="77"/>
      <c r="LF193" s="77"/>
      <c r="LG193" s="77"/>
      <c r="LH193" s="77"/>
      <c r="LI193" s="77"/>
      <c r="LJ193" s="77"/>
      <c r="LK193" s="77"/>
      <c r="LL193" s="77"/>
      <c r="LM193" s="77"/>
      <c r="LN193" s="77"/>
      <c r="LO193" s="77"/>
      <c r="LP193" s="77"/>
      <c r="LQ193" s="77"/>
      <c r="LR193" s="77"/>
      <c r="LS193" s="77"/>
      <c r="LT193" s="77"/>
      <c r="LU193" s="77"/>
      <c r="LV193" s="77"/>
      <c r="LW193" s="77"/>
      <c r="LX193" s="77"/>
      <c r="LY193" s="77"/>
      <c r="LZ193" s="77"/>
      <c r="MA193" s="77"/>
      <c r="MB193" s="77"/>
      <c r="MC193" s="77"/>
      <c r="MD193" s="77"/>
      <c r="ME193" s="77"/>
      <c r="MF193" s="77"/>
      <c r="MG193" s="77"/>
      <c r="MH193" s="77"/>
      <c r="MI193" s="77"/>
      <c r="MJ193" s="77"/>
      <c r="MK193" s="77"/>
      <c r="ML193" s="77"/>
      <c r="MM193" s="77"/>
      <c r="MN193" s="77"/>
      <c r="MO193" s="77"/>
      <c r="MP193" s="77"/>
      <c r="MQ193" s="77"/>
      <c r="MR193" s="77"/>
      <c r="MS193" s="77"/>
      <c r="MT193" s="77"/>
      <c r="MU193" s="77"/>
      <c r="MV193" s="77"/>
      <c r="MW193" s="77"/>
      <c r="MX193" s="77"/>
      <c r="MY193" s="77"/>
      <c r="MZ193" s="77"/>
      <c r="NA193" s="77"/>
      <c r="NB193" s="77"/>
      <c r="NC193" s="77"/>
      <c r="ND193" s="77"/>
      <c r="NE193" s="77"/>
      <c r="NF193" s="77"/>
      <c r="NG193" s="77"/>
      <c r="NH193" s="77"/>
      <c r="NI193" s="77"/>
      <c r="NJ193" s="77"/>
      <c r="NK193" s="77"/>
      <c r="NL193" s="77"/>
      <c r="NM193" s="77"/>
      <c r="NN193" s="77"/>
      <c r="NO193" s="77"/>
      <c r="NP193" s="77"/>
      <c r="NQ193" s="77"/>
      <c r="NR193" s="77"/>
    </row>
    <row r="194" spans="1:382">
      <c r="A194" s="32">
        <f>IF(ラインリスト!A186="","",ラインリスト!A186)</f>
        <v>184</v>
      </c>
      <c r="B194" s="32" t="str">
        <f>IF(ラインリスト!B186="","",ラインリスト!B186)</f>
        <v>テスト184</v>
      </c>
      <c r="C194" s="32">
        <f>IF(ラインリスト!C186="","",ラインリスト!C186)</f>
        <v>68</v>
      </c>
      <c r="D194" s="32" t="str">
        <f>IF(ラインリスト!E186="","",ラインリスト!E186)</f>
        <v>女</v>
      </c>
      <c r="E194" s="32" t="str">
        <f>IF(ラインリスト!F186="","",ラインリスト!F186)</f>
        <v>無職</v>
      </c>
      <c r="F194" s="29" t="str">
        <f>IF(ラインリスト!G186="","",ラインリスト!G186)</f>
        <v/>
      </c>
      <c r="G194" s="32" t="str">
        <f>IF(ラインリスト!H186="","",ラインリスト!H186)</f>
        <v/>
      </c>
      <c r="H194" s="33" t="str">
        <f>IF(ラインリスト!I186="","",ラインリスト!I186)</f>
        <v/>
      </c>
      <c r="I194" s="33" t="str">
        <f>IF(ラインリスト!J186="","",ラインリスト!J186)</f>
        <v>無症状</v>
      </c>
      <c r="J194" s="33">
        <f>IF(ラインリスト!K186="","",ラインリスト!K186)</f>
        <v>44200</v>
      </c>
      <c r="K194" s="31">
        <f>IF(ラインリスト!L186="",J194,ラインリスト!L186)</f>
        <v>44200</v>
      </c>
      <c r="L194" s="76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  <c r="DC194" s="77"/>
      <c r="DD194" s="77"/>
      <c r="DE194" s="77"/>
      <c r="DF194" s="77"/>
      <c r="DG194" s="77"/>
      <c r="DH194" s="77"/>
      <c r="DI194" s="77"/>
      <c r="DJ194" s="77"/>
      <c r="DK194" s="77"/>
      <c r="DL194" s="77"/>
      <c r="DM194" s="77"/>
      <c r="DN194" s="77"/>
      <c r="DO194" s="77"/>
      <c r="DP194" s="77"/>
      <c r="DQ194" s="77"/>
      <c r="DR194" s="77"/>
      <c r="DS194" s="77"/>
      <c r="DT194" s="77"/>
      <c r="DU194" s="77"/>
      <c r="DV194" s="77"/>
      <c r="DW194" s="77"/>
      <c r="DX194" s="77"/>
      <c r="DY194" s="77"/>
      <c r="DZ194" s="77"/>
      <c r="EA194" s="77"/>
      <c r="EB194" s="77"/>
      <c r="EC194" s="77"/>
      <c r="ED194" s="77"/>
      <c r="EE194" s="77"/>
      <c r="EF194" s="77"/>
      <c r="EG194" s="77"/>
      <c r="EH194" s="77"/>
      <c r="EI194" s="77"/>
      <c r="EJ194" s="77"/>
      <c r="EK194" s="77"/>
      <c r="EL194" s="77"/>
      <c r="EM194" s="77"/>
      <c r="EN194" s="77"/>
      <c r="EO194" s="77"/>
      <c r="EP194" s="77"/>
      <c r="EQ194" s="77"/>
      <c r="ER194" s="77"/>
      <c r="ES194" s="77"/>
      <c r="ET194" s="77"/>
      <c r="EU194" s="77"/>
      <c r="EV194" s="77"/>
      <c r="EW194" s="77"/>
      <c r="EX194" s="77"/>
      <c r="EY194" s="77"/>
      <c r="EZ194" s="77"/>
      <c r="FA194" s="77"/>
      <c r="FB194" s="77"/>
      <c r="FC194" s="77"/>
      <c r="FD194" s="77"/>
      <c r="FE194" s="77"/>
      <c r="FF194" s="77"/>
      <c r="FG194" s="77"/>
      <c r="FH194" s="77"/>
      <c r="FI194" s="77"/>
      <c r="FJ194" s="77"/>
      <c r="FK194" s="77"/>
      <c r="FL194" s="77"/>
      <c r="FM194" s="77"/>
      <c r="FN194" s="77"/>
      <c r="FO194" s="77"/>
      <c r="FP194" s="77"/>
      <c r="FQ194" s="77"/>
      <c r="FR194" s="77"/>
      <c r="FS194" s="77"/>
      <c r="FT194" s="77"/>
      <c r="FU194" s="77"/>
      <c r="FV194" s="77"/>
      <c r="FW194" s="77"/>
      <c r="FX194" s="77"/>
      <c r="FY194" s="77"/>
      <c r="FZ194" s="77"/>
      <c r="GA194" s="77"/>
      <c r="GB194" s="77"/>
      <c r="GC194" s="77"/>
      <c r="GD194" s="77"/>
      <c r="GE194" s="77"/>
      <c r="GF194" s="77"/>
      <c r="GG194" s="77"/>
      <c r="GH194" s="77"/>
      <c r="GI194" s="77"/>
      <c r="GJ194" s="77"/>
      <c r="GK194" s="77"/>
      <c r="GL194" s="77"/>
      <c r="GM194" s="77"/>
      <c r="GN194" s="77"/>
      <c r="GO194" s="77"/>
      <c r="GP194" s="77"/>
      <c r="GQ194" s="77"/>
      <c r="GR194" s="77"/>
      <c r="GS194" s="77"/>
      <c r="GT194" s="77"/>
      <c r="GU194" s="77"/>
      <c r="GV194" s="77"/>
      <c r="GW194" s="77"/>
      <c r="GX194" s="77"/>
      <c r="GY194" s="77"/>
      <c r="GZ194" s="77"/>
      <c r="HA194" s="77"/>
      <c r="HB194" s="77"/>
      <c r="HC194" s="77"/>
      <c r="HD194" s="77"/>
      <c r="HE194" s="77"/>
      <c r="HF194" s="77"/>
      <c r="HG194" s="77"/>
      <c r="HH194" s="77"/>
      <c r="HI194" s="77"/>
      <c r="HJ194" s="77"/>
      <c r="HK194" s="77"/>
      <c r="HL194" s="77"/>
      <c r="HM194" s="77"/>
      <c r="HN194" s="77"/>
      <c r="HO194" s="77"/>
      <c r="HP194" s="77"/>
      <c r="HQ194" s="77"/>
      <c r="HR194" s="77"/>
      <c r="HS194" s="77"/>
      <c r="HT194" s="77"/>
      <c r="HU194" s="77"/>
      <c r="HV194" s="77"/>
      <c r="HW194" s="77"/>
      <c r="HX194" s="77"/>
      <c r="HY194" s="77"/>
      <c r="HZ194" s="77"/>
      <c r="IA194" s="77"/>
      <c r="IB194" s="77"/>
      <c r="IC194" s="77"/>
      <c r="ID194" s="77"/>
      <c r="IE194" s="77"/>
      <c r="IF194" s="77"/>
      <c r="IG194" s="77"/>
      <c r="IH194" s="77"/>
      <c r="II194" s="77"/>
      <c r="IJ194" s="77"/>
      <c r="IK194" s="77"/>
      <c r="IL194" s="77"/>
      <c r="IM194" s="77"/>
      <c r="IN194" s="77"/>
      <c r="IO194" s="77"/>
      <c r="IP194" s="77"/>
      <c r="IQ194" s="77"/>
      <c r="IR194" s="77"/>
      <c r="IS194" s="77"/>
      <c r="IT194" s="77"/>
      <c r="IU194" s="77"/>
      <c r="IV194" s="77"/>
      <c r="IW194" s="77"/>
      <c r="IX194" s="77"/>
      <c r="IY194" s="77"/>
      <c r="IZ194" s="77"/>
      <c r="JA194" s="77"/>
      <c r="JB194" s="77"/>
      <c r="JC194" s="77"/>
      <c r="JD194" s="77"/>
      <c r="JE194" s="77"/>
      <c r="JF194" s="77"/>
      <c r="JG194" s="77"/>
      <c r="JH194" s="77"/>
      <c r="JI194" s="77"/>
      <c r="JJ194" s="77"/>
      <c r="JK194" s="77"/>
      <c r="JL194" s="77"/>
      <c r="JM194" s="77"/>
      <c r="JN194" s="77"/>
      <c r="JO194" s="77"/>
      <c r="JP194" s="77"/>
      <c r="JQ194" s="77"/>
      <c r="JR194" s="77"/>
      <c r="JS194" s="77"/>
      <c r="JT194" s="77"/>
      <c r="JU194" s="77"/>
      <c r="JV194" s="77"/>
      <c r="JW194" s="77"/>
      <c r="JX194" s="77"/>
      <c r="JY194" s="77"/>
      <c r="JZ194" s="77"/>
      <c r="KA194" s="77"/>
      <c r="KB194" s="77"/>
      <c r="KC194" s="77"/>
      <c r="KD194" s="77"/>
      <c r="KE194" s="77"/>
      <c r="KF194" s="77"/>
      <c r="KG194" s="77"/>
      <c r="KH194" s="77"/>
      <c r="KI194" s="77"/>
      <c r="KJ194" s="77"/>
      <c r="KK194" s="77"/>
      <c r="KL194" s="77"/>
      <c r="KM194" s="77"/>
      <c r="KN194" s="77"/>
      <c r="KO194" s="77"/>
      <c r="KP194" s="77"/>
      <c r="KQ194" s="77"/>
      <c r="KR194" s="77"/>
      <c r="KS194" s="77"/>
      <c r="KT194" s="77"/>
      <c r="KU194" s="77"/>
      <c r="KV194" s="77"/>
      <c r="KW194" s="77"/>
      <c r="KX194" s="77"/>
      <c r="KY194" s="77"/>
      <c r="KZ194" s="77"/>
      <c r="LA194" s="77"/>
      <c r="LB194" s="77"/>
      <c r="LC194" s="77"/>
      <c r="LD194" s="77"/>
      <c r="LE194" s="77"/>
      <c r="LF194" s="77"/>
      <c r="LG194" s="77"/>
      <c r="LH194" s="77"/>
      <c r="LI194" s="77"/>
      <c r="LJ194" s="77"/>
      <c r="LK194" s="77"/>
      <c r="LL194" s="77"/>
      <c r="LM194" s="77"/>
      <c r="LN194" s="77"/>
      <c r="LO194" s="77"/>
      <c r="LP194" s="77"/>
      <c r="LQ194" s="77"/>
      <c r="LR194" s="77"/>
      <c r="LS194" s="77"/>
      <c r="LT194" s="77"/>
      <c r="LU194" s="77"/>
      <c r="LV194" s="77"/>
      <c r="LW194" s="77"/>
      <c r="LX194" s="77"/>
      <c r="LY194" s="77"/>
      <c r="LZ194" s="77"/>
      <c r="MA194" s="77"/>
      <c r="MB194" s="77"/>
      <c r="MC194" s="77"/>
      <c r="MD194" s="77"/>
      <c r="ME194" s="77"/>
      <c r="MF194" s="77"/>
      <c r="MG194" s="77"/>
      <c r="MH194" s="77"/>
      <c r="MI194" s="77"/>
      <c r="MJ194" s="77"/>
      <c r="MK194" s="77"/>
      <c r="ML194" s="77"/>
      <c r="MM194" s="77"/>
      <c r="MN194" s="77"/>
      <c r="MO194" s="77"/>
      <c r="MP194" s="77"/>
      <c r="MQ194" s="77"/>
      <c r="MR194" s="77"/>
      <c r="MS194" s="77"/>
      <c r="MT194" s="77"/>
      <c r="MU194" s="77"/>
      <c r="MV194" s="77"/>
      <c r="MW194" s="77"/>
      <c r="MX194" s="77"/>
      <c r="MY194" s="77"/>
      <c r="MZ194" s="77"/>
      <c r="NA194" s="77"/>
      <c r="NB194" s="77"/>
      <c r="NC194" s="77"/>
      <c r="ND194" s="77"/>
      <c r="NE194" s="77"/>
      <c r="NF194" s="77"/>
      <c r="NG194" s="77"/>
      <c r="NH194" s="77"/>
      <c r="NI194" s="77"/>
      <c r="NJ194" s="77"/>
      <c r="NK194" s="77"/>
      <c r="NL194" s="77"/>
      <c r="NM194" s="77"/>
      <c r="NN194" s="77"/>
      <c r="NO194" s="77"/>
      <c r="NP194" s="77"/>
      <c r="NQ194" s="77"/>
      <c r="NR194" s="77"/>
    </row>
    <row r="195" spans="1:382">
      <c r="A195" s="32">
        <f>IF(ラインリスト!A187="","",ラインリスト!A187)</f>
        <v>185</v>
      </c>
      <c r="B195" s="32" t="str">
        <f>IF(ラインリスト!B187="","",ラインリスト!B187)</f>
        <v>テスト185</v>
      </c>
      <c r="C195" s="32">
        <f>IF(ラインリスト!C187="","",ラインリスト!C187)</f>
        <v>59</v>
      </c>
      <c r="D195" s="32" t="str">
        <f>IF(ラインリスト!E187="","",ラインリスト!E187)</f>
        <v>女</v>
      </c>
      <c r="E195" s="32" t="str">
        <f>IF(ラインリスト!F187="","",ラインリスト!F187)</f>
        <v>調理師</v>
      </c>
      <c r="F195" s="29" t="str">
        <f>IF(ラインリスト!G187="","",ラインリスト!G187)</f>
        <v>職員</v>
      </c>
      <c r="G195" s="32" t="str">
        <f>IF(ラインリスト!H187="","",ラインリスト!H187)</f>
        <v>R社会福祉法人</v>
      </c>
      <c r="H195" s="33" t="str">
        <f>IF(ラインリスト!I187="","",ラインリスト!I187)</f>
        <v/>
      </c>
      <c r="I195" s="33">
        <f>IF(ラインリスト!J187="","",ラインリスト!J187)</f>
        <v>44192</v>
      </c>
      <c r="J195" s="33">
        <f>IF(ラインリスト!K187="","",ラインリスト!K187)</f>
        <v>44200</v>
      </c>
      <c r="K195" s="31">
        <f>IF(ラインリスト!L187="",J195,ラインリスト!L187)</f>
        <v>44200</v>
      </c>
      <c r="L195" s="76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  <c r="DC195" s="77"/>
      <c r="DD195" s="77"/>
      <c r="DE195" s="77"/>
      <c r="DF195" s="77"/>
      <c r="DG195" s="77"/>
      <c r="DH195" s="77"/>
      <c r="DI195" s="77"/>
      <c r="DJ195" s="77"/>
      <c r="DK195" s="77"/>
      <c r="DL195" s="77"/>
      <c r="DM195" s="77"/>
      <c r="DN195" s="77"/>
      <c r="DO195" s="77"/>
      <c r="DP195" s="77"/>
      <c r="DQ195" s="77"/>
      <c r="DR195" s="77"/>
      <c r="DS195" s="77"/>
      <c r="DT195" s="77"/>
      <c r="DU195" s="77"/>
      <c r="DV195" s="77"/>
      <c r="DW195" s="77"/>
      <c r="DX195" s="77"/>
      <c r="DY195" s="77"/>
      <c r="DZ195" s="77"/>
      <c r="EA195" s="77"/>
      <c r="EB195" s="77"/>
      <c r="EC195" s="77"/>
      <c r="ED195" s="77"/>
      <c r="EE195" s="77"/>
      <c r="EF195" s="77"/>
      <c r="EG195" s="77"/>
      <c r="EH195" s="77"/>
      <c r="EI195" s="77"/>
      <c r="EJ195" s="77"/>
      <c r="EK195" s="77"/>
      <c r="EL195" s="77"/>
      <c r="EM195" s="77"/>
      <c r="EN195" s="77"/>
      <c r="EO195" s="77"/>
      <c r="EP195" s="77"/>
      <c r="EQ195" s="77"/>
      <c r="ER195" s="77"/>
      <c r="ES195" s="77"/>
      <c r="ET195" s="77"/>
      <c r="EU195" s="77"/>
      <c r="EV195" s="77"/>
      <c r="EW195" s="77"/>
      <c r="EX195" s="77"/>
      <c r="EY195" s="77"/>
      <c r="EZ195" s="77"/>
      <c r="FA195" s="77"/>
      <c r="FB195" s="77"/>
      <c r="FC195" s="77"/>
      <c r="FD195" s="77"/>
      <c r="FE195" s="77"/>
      <c r="FF195" s="77"/>
      <c r="FG195" s="77"/>
      <c r="FH195" s="77"/>
      <c r="FI195" s="77"/>
      <c r="FJ195" s="77"/>
      <c r="FK195" s="77"/>
      <c r="FL195" s="77"/>
      <c r="FM195" s="77"/>
      <c r="FN195" s="77"/>
      <c r="FO195" s="77"/>
      <c r="FP195" s="77"/>
      <c r="FQ195" s="77"/>
      <c r="FR195" s="77"/>
      <c r="FS195" s="77"/>
      <c r="FT195" s="77"/>
      <c r="FU195" s="77"/>
      <c r="FV195" s="77"/>
      <c r="FW195" s="77"/>
      <c r="FX195" s="77"/>
      <c r="FY195" s="77"/>
      <c r="FZ195" s="77"/>
      <c r="GA195" s="77"/>
      <c r="GB195" s="77"/>
      <c r="GC195" s="77"/>
      <c r="GD195" s="77"/>
      <c r="GE195" s="77"/>
      <c r="GF195" s="77"/>
      <c r="GG195" s="77"/>
      <c r="GH195" s="77"/>
      <c r="GI195" s="77"/>
      <c r="GJ195" s="77"/>
      <c r="GK195" s="77"/>
      <c r="GL195" s="77"/>
      <c r="GM195" s="77"/>
      <c r="GN195" s="77"/>
      <c r="GO195" s="77"/>
      <c r="GP195" s="77"/>
      <c r="GQ195" s="77"/>
      <c r="GR195" s="77"/>
      <c r="GS195" s="77"/>
      <c r="GT195" s="77"/>
      <c r="GU195" s="77"/>
      <c r="GV195" s="77"/>
      <c r="GW195" s="77"/>
      <c r="GX195" s="77"/>
      <c r="GY195" s="77"/>
      <c r="GZ195" s="77"/>
      <c r="HA195" s="77"/>
      <c r="HB195" s="77"/>
      <c r="HC195" s="77"/>
      <c r="HD195" s="77"/>
      <c r="HE195" s="77"/>
      <c r="HF195" s="77"/>
      <c r="HG195" s="77"/>
      <c r="HH195" s="77"/>
      <c r="HI195" s="77"/>
      <c r="HJ195" s="77"/>
      <c r="HK195" s="77"/>
      <c r="HL195" s="77"/>
      <c r="HM195" s="77"/>
      <c r="HN195" s="77"/>
      <c r="HO195" s="77"/>
      <c r="HP195" s="77"/>
      <c r="HQ195" s="77"/>
      <c r="HR195" s="77"/>
      <c r="HS195" s="77"/>
      <c r="HT195" s="77"/>
      <c r="HU195" s="77"/>
      <c r="HV195" s="77"/>
      <c r="HW195" s="77"/>
      <c r="HX195" s="77"/>
      <c r="HY195" s="77"/>
      <c r="HZ195" s="77"/>
      <c r="IA195" s="77"/>
      <c r="IB195" s="77"/>
      <c r="IC195" s="77"/>
      <c r="ID195" s="77"/>
      <c r="IE195" s="77"/>
      <c r="IF195" s="77"/>
      <c r="IG195" s="77"/>
      <c r="IH195" s="77"/>
      <c r="II195" s="77"/>
      <c r="IJ195" s="77"/>
      <c r="IK195" s="77"/>
      <c r="IL195" s="77"/>
      <c r="IM195" s="77"/>
      <c r="IN195" s="77"/>
      <c r="IO195" s="77"/>
      <c r="IP195" s="77"/>
      <c r="IQ195" s="77"/>
      <c r="IR195" s="77"/>
      <c r="IS195" s="77"/>
      <c r="IT195" s="77"/>
      <c r="IU195" s="77"/>
      <c r="IV195" s="77"/>
      <c r="IW195" s="77"/>
      <c r="IX195" s="77"/>
      <c r="IY195" s="77"/>
      <c r="IZ195" s="77"/>
      <c r="JA195" s="77"/>
      <c r="JB195" s="77"/>
      <c r="JC195" s="77"/>
      <c r="JD195" s="77"/>
      <c r="JE195" s="77"/>
      <c r="JF195" s="77"/>
      <c r="JG195" s="77"/>
      <c r="JH195" s="77"/>
      <c r="JI195" s="77"/>
      <c r="JJ195" s="77"/>
      <c r="JK195" s="77"/>
      <c r="JL195" s="77"/>
      <c r="JM195" s="77"/>
      <c r="JN195" s="77"/>
      <c r="JO195" s="77"/>
      <c r="JP195" s="77"/>
      <c r="JQ195" s="77"/>
      <c r="JR195" s="77"/>
      <c r="JS195" s="77"/>
      <c r="JT195" s="77"/>
      <c r="JU195" s="77"/>
      <c r="JV195" s="77"/>
      <c r="JW195" s="77"/>
      <c r="JX195" s="77"/>
      <c r="JY195" s="77"/>
      <c r="JZ195" s="77"/>
      <c r="KA195" s="77"/>
      <c r="KB195" s="77"/>
      <c r="KC195" s="77"/>
      <c r="KD195" s="77"/>
      <c r="KE195" s="77"/>
      <c r="KF195" s="77"/>
      <c r="KG195" s="77"/>
      <c r="KH195" s="77"/>
      <c r="KI195" s="77"/>
      <c r="KJ195" s="77"/>
      <c r="KK195" s="77"/>
      <c r="KL195" s="77"/>
      <c r="KM195" s="77"/>
      <c r="KN195" s="77"/>
      <c r="KO195" s="77"/>
      <c r="KP195" s="77"/>
      <c r="KQ195" s="77"/>
      <c r="KR195" s="77"/>
      <c r="KS195" s="77"/>
      <c r="KT195" s="77"/>
      <c r="KU195" s="77"/>
      <c r="KV195" s="77"/>
      <c r="KW195" s="77"/>
      <c r="KX195" s="77"/>
      <c r="KY195" s="77"/>
      <c r="KZ195" s="77"/>
      <c r="LA195" s="77"/>
      <c r="LB195" s="77"/>
      <c r="LC195" s="77"/>
      <c r="LD195" s="77"/>
      <c r="LE195" s="77"/>
      <c r="LF195" s="77"/>
      <c r="LG195" s="77"/>
      <c r="LH195" s="77"/>
      <c r="LI195" s="77"/>
      <c r="LJ195" s="77"/>
      <c r="LK195" s="77"/>
      <c r="LL195" s="77"/>
      <c r="LM195" s="77"/>
      <c r="LN195" s="77"/>
      <c r="LO195" s="77"/>
      <c r="LP195" s="77"/>
      <c r="LQ195" s="77"/>
      <c r="LR195" s="77"/>
      <c r="LS195" s="77"/>
      <c r="LT195" s="77"/>
      <c r="LU195" s="77"/>
      <c r="LV195" s="77"/>
      <c r="LW195" s="77"/>
      <c r="LX195" s="77"/>
      <c r="LY195" s="77"/>
      <c r="LZ195" s="77"/>
      <c r="MA195" s="77"/>
      <c r="MB195" s="77"/>
      <c r="MC195" s="77"/>
      <c r="MD195" s="77"/>
      <c r="ME195" s="77"/>
      <c r="MF195" s="77"/>
      <c r="MG195" s="77"/>
      <c r="MH195" s="77"/>
      <c r="MI195" s="77"/>
      <c r="MJ195" s="77"/>
      <c r="MK195" s="77"/>
      <c r="ML195" s="77"/>
      <c r="MM195" s="77"/>
      <c r="MN195" s="77"/>
      <c r="MO195" s="77"/>
      <c r="MP195" s="77"/>
      <c r="MQ195" s="77"/>
      <c r="MR195" s="77"/>
      <c r="MS195" s="77"/>
      <c r="MT195" s="77"/>
      <c r="MU195" s="77"/>
      <c r="MV195" s="77"/>
      <c r="MW195" s="77"/>
      <c r="MX195" s="77"/>
      <c r="MY195" s="77"/>
      <c r="MZ195" s="77"/>
      <c r="NA195" s="77"/>
      <c r="NB195" s="77"/>
      <c r="NC195" s="77"/>
      <c r="ND195" s="77"/>
      <c r="NE195" s="77"/>
      <c r="NF195" s="77"/>
      <c r="NG195" s="77"/>
      <c r="NH195" s="77"/>
      <c r="NI195" s="77"/>
      <c r="NJ195" s="77"/>
      <c r="NK195" s="77"/>
      <c r="NL195" s="77"/>
      <c r="NM195" s="77"/>
      <c r="NN195" s="77"/>
      <c r="NO195" s="77"/>
      <c r="NP195" s="77"/>
      <c r="NQ195" s="77"/>
      <c r="NR195" s="77"/>
    </row>
    <row r="196" spans="1:382">
      <c r="A196" s="32">
        <f>IF(ラインリスト!A188="","",ラインリスト!A188)</f>
        <v>186</v>
      </c>
      <c r="B196" s="32" t="str">
        <f>IF(ラインリスト!B188="","",ラインリスト!B188)</f>
        <v>テスト186</v>
      </c>
      <c r="C196" s="32">
        <f>IF(ラインリスト!C188="","",ラインリスト!C188)</f>
        <v>65</v>
      </c>
      <c r="D196" s="32" t="str">
        <f>IF(ラインリスト!E188="","",ラインリスト!E188)</f>
        <v>女</v>
      </c>
      <c r="E196" s="32" t="str">
        <f>IF(ラインリスト!F188="","",ラインリスト!F188)</f>
        <v>調理師</v>
      </c>
      <c r="F196" s="29" t="str">
        <f>IF(ラインリスト!G188="","",ラインリスト!G188)</f>
        <v>職員</v>
      </c>
      <c r="G196" s="32" t="str">
        <f>IF(ラインリスト!H188="","",ラインリスト!H188)</f>
        <v>R社会福祉法人</v>
      </c>
      <c r="H196" s="33" t="str">
        <f>IF(ラインリスト!I188="","",ラインリスト!I188)</f>
        <v/>
      </c>
      <c r="I196" s="33">
        <f>IF(ラインリスト!J188="","",ラインリスト!J188)</f>
        <v>44198</v>
      </c>
      <c r="J196" s="33">
        <f>IF(ラインリスト!K188="","",ラインリスト!K188)</f>
        <v>44200</v>
      </c>
      <c r="K196" s="31">
        <f>IF(ラインリスト!L188="",J196,ラインリスト!L188)</f>
        <v>44200</v>
      </c>
      <c r="L196" s="76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  <c r="DC196" s="77"/>
      <c r="DD196" s="77"/>
      <c r="DE196" s="77"/>
      <c r="DF196" s="77"/>
      <c r="DG196" s="77"/>
      <c r="DH196" s="77"/>
      <c r="DI196" s="77"/>
      <c r="DJ196" s="77"/>
      <c r="DK196" s="77"/>
      <c r="DL196" s="77"/>
      <c r="DM196" s="77"/>
      <c r="DN196" s="77"/>
      <c r="DO196" s="77"/>
      <c r="DP196" s="77"/>
      <c r="DQ196" s="77"/>
      <c r="DR196" s="77"/>
      <c r="DS196" s="77"/>
      <c r="DT196" s="77"/>
      <c r="DU196" s="77"/>
      <c r="DV196" s="77"/>
      <c r="DW196" s="77"/>
      <c r="DX196" s="77"/>
      <c r="DY196" s="77"/>
      <c r="DZ196" s="77"/>
      <c r="EA196" s="77"/>
      <c r="EB196" s="77"/>
      <c r="EC196" s="77"/>
      <c r="ED196" s="77"/>
      <c r="EE196" s="77"/>
      <c r="EF196" s="77"/>
      <c r="EG196" s="77"/>
      <c r="EH196" s="77"/>
      <c r="EI196" s="77"/>
      <c r="EJ196" s="77"/>
      <c r="EK196" s="77"/>
      <c r="EL196" s="77"/>
      <c r="EM196" s="77"/>
      <c r="EN196" s="77"/>
      <c r="EO196" s="77"/>
      <c r="EP196" s="77"/>
      <c r="EQ196" s="77"/>
      <c r="ER196" s="77"/>
      <c r="ES196" s="77"/>
      <c r="ET196" s="77"/>
      <c r="EU196" s="77"/>
      <c r="EV196" s="77"/>
      <c r="EW196" s="77"/>
      <c r="EX196" s="77"/>
      <c r="EY196" s="77"/>
      <c r="EZ196" s="77"/>
      <c r="FA196" s="77"/>
      <c r="FB196" s="77"/>
      <c r="FC196" s="77"/>
      <c r="FD196" s="77"/>
      <c r="FE196" s="77"/>
      <c r="FF196" s="77"/>
      <c r="FG196" s="77"/>
      <c r="FH196" s="77"/>
      <c r="FI196" s="77"/>
      <c r="FJ196" s="77"/>
      <c r="FK196" s="77"/>
      <c r="FL196" s="77"/>
      <c r="FM196" s="77"/>
      <c r="FN196" s="77"/>
      <c r="FO196" s="77"/>
      <c r="FP196" s="77"/>
      <c r="FQ196" s="77"/>
      <c r="FR196" s="77"/>
      <c r="FS196" s="77"/>
      <c r="FT196" s="77"/>
      <c r="FU196" s="77"/>
      <c r="FV196" s="77"/>
      <c r="FW196" s="77"/>
      <c r="FX196" s="77"/>
      <c r="FY196" s="77"/>
      <c r="FZ196" s="77"/>
      <c r="GA196" s="77"/>
      <c r="GB196" s="77"/>
      <c r="GC196" s="77"/>
      <c r="GD196" s="77"/>
      <c r="GE196" s="77"/>
      <c r="GF196" s="77"/>
      <c r="GG196" s="77"/>
      <c r="GH196" s="77"/>
      <c r="GI196" s="77"/>
      <c r="GJ196" s="77"/>
      <c r="GK196" s="77"/>
      <c r="GL196" s="77"/>
      <c r="GM196" s="77"/>
      <c r="GN196" s="77"/>
      <c r="GO196" s="77"/>
      <c r="GP196" s="77"/>
      <c r="GQ196" s="77"/>
      <c r="GR196" s="77"/>
      <c r="GS196" s="77"/>
      <c r="GT196" s="77"/>
      <c r="GU196" s="77"/>
      <c r="GV196" s="77"/>
      <c r="GW196" s="77"/>
      <c r="GX196" s="77"/>
      <c r="GY196" s="77"/>
      <c r="GZ196" s="77"/>
      <c r="HA196" s="77"/>
      <c r="HB196" s="77"/>
      <c r="HC196" s="77"/>
      <c r="HD196" s="77"/>
      <c r="HE196" s="77"/>
      <c r="HF196" s="77"/>
      <c r="HG196" s="77"/>
      <c r="HH196" s="77"/>
      <c r="HI196" s="77"/>
      <c r="HJ196" s="77"/>
      <c r="HK196" s="77"/>
      <c r="HL196" s="77"/>
      <c r="HM196" s="77"/>
      <c r="HN196" s="77"/>
      <c r="HO196" s="77"/>
      <c r="HP196" s="77"/>
      <c r="HQ196" s="77"/>
      <c r="HR196" s="77"/>
      <c r="HS196" s="77"/>
      <c r="HT196" s="77"/>
      <c r="HU196" s="77"/>
      <c r="HV196" s="77"/>
      <c r="HW196" s="77"/>
      <c r="HX196" s="77"/>
      <c r="HY196" s="77"/>
      <c r="HZ196" s="77"/>
      <c r="IA196" s="77"/>
      <c r="IB196" s="77"/>
      <c r="IC196" s="77"/>
      <c r="ID196" s="77"/>
      <c r="IE196" s="77"/>
      <c r="IF196" s="77"/>
      <c r="IG196" s="77"/>
      <c r="IH196" s="77"/>
      <c r="II196" s="77"/>
      <c r="IJ196" s="77"/>
      <c r="IK196" s="77"/>
      <c r="IL196" s="77"/>
      <c r="IM196" s="77"/>
      <c r="IN196" s="77"/>
      <c r="IO196" s="77"/>
      <c r="IP196" s="77"/>
      <c r="IQ196" s="77"/>
      <c r="IR196" s="77"/>
      <c r="IS196" s="77"/>
      <c r="IT196" s="77"/>
      <c r="IU196" s="77"/>
      <c r="IV196" s="77"/>
      <c r="IW196" s="77"/>
      <c r="IX196" s="77"/>
      <c r="IY196" s="77"/>
      <c r="IZ196" s="77"/>
      <c r="JA196" s="77"/>
      <c r="JB196" s="77"/>
      <c r="JC196" s="77"/>
      <c r="JD196" s="77"/>
      <c r="JE196" s="77"/>
      <c r="JF196" s="77"/>
      <c r="JG196" s="77"/>
      <c r="JH196" s="77"/>
      <c r="JI196" s="77"/>
      <c r="JJ196" s="77"/>
      <c r="JK196" s="77"/>
      <c r="JL196" s="77"/>
      <c r="JM196" s="77"/>
      <c r="JN196" s="77"/>
      <c r="JO196" s="77"/>
      <c r="JP196" s="77"/>
      <c r="JQ196" s="77"/>
      <c r="JR196" s="77"/>
      <c r="JS196" s="77"/>
      <c r="JT196" s="77"/>
      <c r="JU196" s="77"/>
      <c r="JV196" s="77"/>
      <c r="JW196" s="77"/>
      <c r="JX196" s="77"/>
      <c r="JY196" s="77"/>
      <c r="JZ196" s="77"/>
      <c r="KA196" s="77"/>
      <c r="KB196" s="77"/>
      <c r="KC196" s="77"/>
      <c r="KD196" s="77"/>
      <c r="KE196" s="77"/>
      <c r="KF196" s="77"/>
      <c r="KG196" s="77"/>
      <c r="KH196" s="77"/>
      <c r="KI196" s="77"/>
      <c r="KJ196" s="77"/>
      <c r="KK196" s="77"/>
      <c r="KL196" s="77"/>
      <c r="KM196" s="77"/>
      <c r="KN196" s="77"/>
      <c r="KO196" s="77"/>
      <c r="KP196" s="77"/>
      <c r="KQ196" s="77"/>
      <c r="KR196" s="77"/>
      <c r="KS196" s="77"/>
      <c r="KT196" s="77"/>
      <c r="KU196" s="77"/>
      <c r="KV196" s="77"/>
      <c r="KW196" s="77"/>
      <c r="KX196" s="77"/>
      <c r="KY196" s="77"/>
      <c r="KZ196" s="77"/>
      <c r="LA196" s="77"/>
      <c r="LB196" s="77"/>
      <c r="LC196" s="77"/>
      <c r="LD196" s="77"/>
      <c r="LE196" s="77"/>
      <c r="LF196" s="77"/>
      <c r="LG196" s="77"/>
      <c r="LH196" s="77"/>
      <c r="LI196" s="77"/>
      <c r="LJ196" s="77"/>
      <c r="LK196" s="77"/>
      <c r="LL196" s="77"/>
      <c r="LM196" s="77"/>
      <c r="LN196" s="77"/>
      <c r="LO196" s="77"/>
      <c r="LP196" s="77"/>
      <c r="LQ196" s="77"/>
      <c r="LR196" s="77"/>
      <c r="LS196" s="77"/>
      <c r="LT196" s="77"/>
      <c r="LU196" s="77"/>
      <c r="LV196" s="77"/>
      <c r="LW196" s="77"/>
      <c r="LX196" s="77"/>
      <c r="LY196" s="77"/>
      <c r="LZ196" s="77"/>
      <c r="MA196" s="77"/>
      <c r="MB196" s="77"/>
      <c r="MC196" s="77"/>
      <c r="MD196" s="77"/>
      <c r="ME196" s="77"/>
      <c r="MF196" s="77"/>
      <c r="MG196" s="77"/>
      <c r="MH196" s="77"/>
      <c r="MI196" s="77"/>
      <c r="MJ196" s="77"/>
      <c r="MK196" s="77"/>
      <c r="ML196" s="77"/>
      <c r="MM196" s="77"/>
      <c r="MN196" s="77"/>
      <c r="MO196" s="77"/>
      <c r="MP196" s="77"/>
      <c r="MQ196" s="77"/>
      <c r="MR196" s="77"/>
      <c r="MS196" s="77"/>
      <c r="MT196" s="77"/>
      <c r="MU196" s="77"/>
      <c r="MV196" s="77"/>
      <c r="MW196" s="77"/>
      <c r="MX196" s="77"/>
      <c r="MY196" s="77"/>
      <c r="MZ196" s="77"/>
      <c r="NA196" s="77"/>
      <c r="NB196" s="77"/>
      <c r="NC196" s="77"/>
      <c r="ND196" s="77"/>
      <c r="NE196" s="77"/>
      <c r="NF196" s="77"/>
      <c r="NG196" s="77"/>
      <c r="NH196" s="77"/>
      <c r="NI196" s="77"/>
      <c r="NJ196" s="77"/>
      <c r="NK196" s="77"/>
      <c r="NL196" s="77"/>
      <c r="NM196" s="77"/>
      <c r="NN196" s="77"/>
      <c r="NO196" s="77"/>
      <c r="NP196" s="77"/>
      <c r="NQ196" s="77"/>
      <c r="NR196" s="77"/>
    </row>
    <row r="197" spans="1:382">
      <c r="A197" s="32">
        <f>IF(ラインリスト!A189="","",ラインリスト!A189)</f>
        <v>187</v>
      </c>
      <c r="B197" s="32" t="str">
        <f>IF(ラインリスト!B189="","",ラインリスト!B189)</f>
        <v>テスト187</v>
      </c>
      <c r="C197" s="32">
        <f>IF(ラインリスト!C189="","",ラインリスト!C189)</f>
        <v>62</v>
      </c>
      <c r="D197" s="32" t="str">
        <f>IF(ラインリスト!E189="","",ラインリスト!E189)</f>
        <v>女</v>
      </c>
      <c r="E197" s="32" t="str">
        <f>IF(ラインリスト!F189="","",ラインリスト!F189)</f>
        <v>清掃員</v>
      </c>
      <c r="F197" s="29" t="str">
        <f>IF(ラインリスト!G189="","",ラインリスト!G189)</f>
        <v>職員</v>
      </c>
      <c r="G197" s="32" t="str">
        <f>IF(ラインリスト!H189="","",ラインリスト!H189)</f>
        <v>A内科</v>
      </c>
      <c r="H197" s="33" t="str">
        <f>IF(ラインリスト!I189="","",ラインリスト!I189)</f>
        <v/>
      </c>
      <c r="I197" s="33">
        <f>IF(ラインリスト!J189="","",ラインリスト!J189)</f>
        <v>44200</v>
      </c>
      <c r="J197" s="33">
        <f>IF(ラインリスト!K189="","",ラインリスト!K189)</f>
        <v>44200</v>
      </c>
      <c r="K197" s="31">
        <f>IF(ラインリスト!L189="",J197,ラインリスト!L189)</f>
        <v>44200</v>
      </c>
      <c r="L197" s="76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  <c r="CU197" s="77"/>
      <c r="CV197" s="77"/>
      <c r="CW197" s="77"/>
      <c r="CX197" s="77"/>
      <c r="CY197" s="77"/>
      <c r="CZ197" s="77"/>
      <c r="DA197" s="77"/>
      <c r="DB197" s="77"/>
      <c r="DC197" s="77"/>
      <c r="DD197" s="77"/>
      <c r="DE197" s="77"/>
      <c r="DF197" s="77"/>
      <c r="DG197" s="77"/>
      <c r="DH197" s="77"/>
      <c r="DI197" s="77"/>
      <c r="DJ197" s="77"/>
      <c r="DK197" s="77"/>
      <c r="DL197" s="77"/>
      <c r="DM197" s="77"/>
      <c r="DN197" s="77"/>
      <c r="DO197" s="77"/>
      <c r="DP197" s="77"/>
      <c r="DQ197" s="77"/>
      <c r="DR197" s="77"/>
      <c r="DS197" s="77"/>
      <c r="DT197" s="77"/>
      <c r="DU197" s="77"/>
      <c r="DV197" s="77"/>
      <c r="DW197" s="77"/>
      <c r="DX197" s="77"/>
      <c r="DY197" s="77"/>
      <c r="DZ197" s="77"/>
      <c r="EA197" s="77"/>
      <c r="EB197" s="77"/>
      <c r="EC197" s="77"/>
      <c r="ED197" s="77"/>
      <c r="EE197" s="77"/>
      <c r="EF197" s="77"/>
      <c r="EG197" s="77"/>
      <c r="EH197" s="77"/>
      <c r="EI197" s="77"/>
      <c r="EJ197" s="77"/>
      <c r="EK197" s="77"/>
      <c r="EL197" s="77"/>
      <c r="EM197" s="77"/>
      <c r="EN197" s="77"/>
      <c r="EO197" s="77"/>
      <c r="EP197" s="77"/>
      <c r="EQ197" s="77"/>
      <c r="ER197" s="77"/>
      <c r="ES197" s="77"/>
      <c r="ET197" s="77"/>
      <c r="EU197" s="77"/>
      <c r="EV197" s="77"/>
      <c r="EW197" s="77"/>
      <c r="EX197" s="77"/>
      <c r="EY197" s="77"/>
      <c r="EZ197" s="77"/>
      <c r="FA197" s="77"/>
      <c r="FB197" s="77"/>
      <c r="FC197" s="77"/>
      <c r="FD197" s="77"/>
      <c r="FE197" s="77"/>
      <c r="FF197" s="77"/>
      <c r="FG197" s="77"/>
      <c r="FH197" s="77"/>
      <c r="FI197" s="77"/>
      <c r="FJ197" s="77"/>
      <c r="FK197" s="77"/>
      <c r="FL197" s="77"/>
      <c r="FM197" s="77"/>
      <c r="FN197" s="77"/>
      <c r="FO197" s="77"/>
      <c r="FP197" s="77"/>
      <c r="FQ197" s="77"/>
      <c r="FR197" s="77"/>
      <c r="FS197" s="77"/>
      <c r="FT197" s="77"/>
      <c r="FU197" s="77"/>
      <c r="FV197" s="77"/>
      <c r="FW197" s="77"/>
      <c r="FX197" s="77"/>
      <c r="FY197" s="77"/>
      <c r="FZ197" s="77"/>
      <c r="GA197" s="77"/>
      <c r="GB197" s="77"/>
      <c r="GC197" s="77"/>
      <c r="GD197" s="77"/>
      <c r="GE197" s="77"/>
      <c r="GF197" s="77"/>
      <c r="GG197" s="77"/>
      <c r="GH197" s="77"/>
      <c r="GI197" s="77"/>
      <c r="GJ197" s="77"/>
      <c r="GK197" s="77"/>
      <c r="GL197" s="77"/>
      <c r="GM197" s="77"/>
      <c r="GN197" s="77"/>
      <c r="GO197" s="77"/>
      <c r="GP197" s="77"/>
      <c r="GQ197" s="77"/>
      <c r="GR197" s="77"/>
      <c r="GS197" s="77"/>
      <c r="GT197" s="77"/>
      <c r="GU197" s="77"/>
      <c r="GV197" s="77"/>
      <c r="GW197" s="77"/>
      <c r="GX197" s="77"/>
      <c r="GY197" s="77"/>
      <c r="GZ197" s="77"/>
      <c r="HA197" s="77"/>
      <c r="HB197" s="77"/>
      <c r="HC197" s="77"/>
      <c r="HD197" s="77"/>
      <c r="HE197" s="77"/>
      <c r="HF197" s="77"/>
      <c r="HG197" s="77"/>
      <c r="HH197" s="77"/>
      <c r="HI197" s="77"/>
      <c r="HJ197" s="77"/>
      <c r="HK197" s="77"/>
      <c r="HL197" s="77"/>
      <c r="HM197" s="77"/>
      <c r="HN197" s="77"/>
      <c r="HO197" s="77"/>
      <c r="HP197" s="77"/>
      <c r="HQ197" s="77"/>
      <c r="HR197" s="77"/>
      <c r="HS197" s="77"/>
      <c r="HT197" s="77"/>
      <c r="HU197" s="77"/>
      <c r="HV197" s="77"/>
      <c r="HW197" s="77"/>
      <c r="HX197" s="77"/>
      <c r="HY197" s="77"/>
      <c r="HZ197" s="77"/>
      <c r="IA197" s="77"/>
      <c r="IB197" s="77"/>
      <c r="IC197" s="77"/>
      <c r="ID197" s="77"/>
      <c r="IE197" s="77"/>
      <c r="IF197" s="77"/>
      <c r="IG197" s="77"/>
      <c r="IH197" s="77"/>
      <c r="II197" s="77"/>
      <c r="IJ197" s="77"/>
      <c r="IK197" s="77"/>
      <c r="IL197" s="77"/>
      <c r="IM197" s="77"/>
      <c r="IN197" s="77"/>
      <c r="IO197" s="77"/>
      <c r="IP197" s="77"/>
      <c r="IQ197" s="77"/>
      <c r="IR197" s="77"/>
      <c r="IS197" s="77"/>
      <c r="IT197" s="77"/>
      <c r="IU197" s="77"/>
      <c r="IV197" s="77"/>
      <c r="IW197" s="77"/>
      <c r="IX197" s="77"/>
      <c r="IY197" s="77"/>
      <c r="IZ197" s="77"/>
      <c r="JA197" s="77"/>
      <c r="JB197" s="77"/>
      <c r="JC197" s="77"/>
      <c r="JD197" s="77"/>
      <c r="JE197" s="77"/>
      <c r="JF197" s="77"/>
      <c r="JG197" s="77"/>
      <c r="JH197" s="77"/>
      <c r="JI197" s="77"/>
      <c r="JJ197" s="77"/>
      <c r="JK197" s="77"/>
      <c r="JL197" s="77"/>
      <c r="JM197" s="77"/>
      <c r="JN197" s="77"/>
      <c r="JO197" s="77"/>
      <c r="JP197" s="77"/>
      <c r="JQ197" s="77"/>
      <c r="JR197" s="77"/>
      <c r="JS197" s="77"/>
      <c r="JT197" s="77"/>
      <c r="JU197" s="77"/>
      <c r="JV197" s="77"/>
      <c r="JW197" s="77"/>
      <c r="JX197" s="77"/>
      <c r="JY197" s="77"/>
      <c r="JZ197" s="77"/>
      <c r="KA197" s="77"/>
      <c r="KB197" s="77"/>
      <c r="KC197" s="77"/>
      <c r="KD197" s="77"/>
      <c r="KE197" s="77"/>
      <c r="KF197" s="77"/>
      <c r="KG197" s="77"/>
      <c r="KH197" s="77"/>
      <c r="KI197" s="77"/>
      <c r="KJ197" s="77"/>
      <c r="KK197" s="77"/>
      <c r="KL197" s="77"/>
      <c r="KM197" s="77"/>
      <c r="KN197" s="77"/>
      <c r="KO197" s="77"/>
      <c r="KP197" s="77"/>
      <c r="KQ197" s="77"/>
      <c r="KR197" s="77"/>
      <c r="KS197" s="77"/>
      <c r="KT197" s="77"/>
      <c r="KU197" s="77"/>
      <c r="KV197" s="77"/>
      <c r="KW197" s="77"/>
      <c r="KX197" s="77"/>
      <c r="KY197" s="77"/>
      <c r="KZ197" s="77"/>
      <c r="LA197" s="77"/>
      <c r="LB197" s="77"/>
      <c r="LC197" s="77"/>
      <c r="LD197" s="77"/>
      <c r="LE197" s="77"/>
      <c r="LF197" s="77"/>
      <c r="LG197" s="77"/>
      <c r="LH197" s="77"/>
      <c r="LI197" s="77"/>
      <c r="LJ197" s="77"/>
      <c r="LK197" s="77"/>
      <c r="LL197" s="77"/>
      <c r="LM197" s="77"/>
      <c r="LN197" s="77"/>
      <c r="LO197" s="77"/>
      <c r="LP197" s="77"/>
      <c r="LQ197" s="77"/>
      <c r="LR197" s="77"/>
      <c r="LS197" s="77"/>
      <c r="LT197" s="77"/>
      <c r="LU197" s="77"/>
      <c r="LV197" s="77"/>
      <c r="LW197" s="77"/>
      <c r="LX197" s="77"/>
      <c r="LY197" s="77"/>
      <c r="LZ197" s="77"/>
      <c r="MA197" s="77"/>
      <c r="MB197" s="77"/>
      <c r="MC197" s="77"/>
      <c r="MD197" s="77"/>
      <c r="ME197" s="77"/>
      <c r="MF197" s="77"/>
      <c r="MG197" s="77"/>
      <c r="MH197" s="77"/>
      <c r="MI197" s="77"/>
      <c r="MJ197" s="77"/>
      <c r="MK197" s="77"/>
      <c r="ML197" s="77"/>
      <c r="MM197" s="77"/>
      <c r="MN197" s="77"/>
      <c r="MO197" s="77"/>
      <c r="MP197" s="77"/>
      <c r="MQ197" s="77"/>
      <c r="MR197" s="77"/>
      <c r="MS197" s="77"/>
      <c r="MT197" s="77"/>
      <c r="MU197" s="77"/>
      <c r="MV197" s="77"/>
      <c r="MW197" s="77"/>
      <c r="MX197" s="77"/>
      <c r="MY197" s="77"/>
      <c r="MZ197" s="77"/>
      <c r="NA197" s="77"/>
      <c r="NB197" s="77"/>
      <c r="NC197" s="77"/>
      <c r="ND197" s="77"/>
      <c r="NE197" s="77"/>
      <c r="NF197" s="77"/>
      <c r="NG197" s="77"/>
      <c r="NH197" s="77"/>
      <c r="NI197" s="77"/>
      <c r="NJ197" s="77"/>
      <c r="NK197" s="77"/>
      <c r="NL197" s="77"/>
      <c r="NM197" s="77"/>
      <c r="NN197" s="77"/>
      <c r="NO197" s="77"/>
      <c r="NP197" s="77"/>
      <c r="NQ197" s="77"/>
      <c r="NR197" s="77"/>
    </row>
    <row r="198" spans="1:382">
      <c r="A198" s="32">
        <f>IF(ラインリスト!A190="","",ラインリスト!A190)</f>
        <v>188</v>
      </c>
      <c r="B198" s="32" t="str">
        <f>IF(ラインリスト!B190="","",ラインリスト!B190)</f>
        <v>テスト188</v>
      </c>
      <c r="C198" s="32">
        <f>IF(ラインリスト!C190="","",ラインリスト!C190)</f>
        <v>31</v>
      </c>
      <c r="D198" s="32" t="str">
        <f>IF(ラインリスト!E190="","",ラインリスト!E190)</f>
        <v>女</v>
      </c>
      <c r="E198" s="32" t="str">
        <f>IF(ラインリスト!F190="","",ラインリスト!F190)</f>
        <v>介護士</v>
      </c>
      <c r="F198" s="29" t="str">
        <f>IF(ラインリスト!G190="","",ラインリスト!G190)</f>
        <v>職員</v>
      </c>
      <c r="G198" s="32" t="str">
        <f>IF(ラインリスト!H190="","",ラインリスト!H190)</f>
        <v>L老人ホーム</v>
      </c>
      <c r="H198" s="33" t="str">
        <f>IF(ラインリスト!I190="","",ラインリスト!I190)</f>
        <v/>
      </c>
      <c r="I198" s="33">
        <f>IF(ラインリスト!J190="","",ラインリスト!J190)</f>
        <v>44199</v>
      </c>
      <c r="J198" s="33">
        <f>IF(ラインリスト!K190="","",ラインリスト!K190)</f>
        <v>44200</v>
      </c>
      <c r="K198" s="31">
        <f>IF(ラインリスト!L190="",J198,ラインリスト!L190)</f>
        <v>44200</v>
      </c>
      <c r="L198" s="76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  <c r="DC198" s="77"/>
      <c r="DD198" s="77"/>
      <c r="DE198" s="77"/>
      <c r="DF198" s="77"/>
      <c r="DG198" s="77"/>
      <c r="DH198" s="77"/>
      <c r="DI198" s="77"/>
      <c r="DJ198" s="77"/>
      <c r="DK198" s="77"/>
      <c r="DL198" s="77"/>
      <c r="DM198" s="77"/>
      <c r="DN198" s="77"/>
      <c r="DO198" s="77"/>
      <c r="DP198" s="77"/>
      <c r="DQ198" s="77"/>
      <c r="DR198" s="77"/>
      <c r="DS198" s="77"/>
      <c r="DT198" s="77"/>
      <c r="DU198" s="77"/>
      <c r="DV198" s="77"/>
      <c r="DW198" s="77"/>
      <c r="DX198" s="77"/>
      <c r="DY198" s="77"/>
      <c r="DZ198" s="77"/>
      <c r="EA198" s="77"/>
      <c r="EB198" s="77"/>
      <c r="EC198" s="77"/>
      <c r="ED198" s="77"/>
      <c r="EE198" s="77"/>
      <c r="EF198" s="77"/>
      <c r="EG198" s="77"/>
      <c r="EH198" s="77"/>
      <c r="EI198" s="77"/>
      <c r="EJ198" s="77"/>
      <c r="EK198" s="77"/>
      <c r="EL198" s="77"/>
      <c r="EM198" s="77"/>
      <c r="EN198" s="77"/>
      <c r="EO198" s="77"/>
      <c r="EP198" s="77"/>
      <c r="EQ198" s="77"/>
      <c r="ER198" s="77"/>
      <c r="ES198" s="77"/>
      <c r="ET198" s="77"/>
      <c r="EU198" s="77"/>
      <c r="EV198" s="77"/>
      <c r="EW198" s="77"/>
      <c r="EX198" s="77"/>
      <c r="EY198" s="77"/>
      <c r="EZ198" s="77"/>
      <c r="FA198" s="77"/>
      <c r="FB198" s="77"/>
      <c r="FC198" s="77"/>
      <c r="FD198" s="77"/>
      <c r="FE198" s="77"/>
      <c r="FF198" s="77"/>
      <c r="FG198" s="77"/>
      <c r="FH198" s="77"/>
      <c r="FI198" s="77"/>
      <c r="FJ198" s="77"/>
      <c r="FK198" s="77"/>
      <c r="FL198" s="77"/>
      <c r="FM198" s="77"/>
      <c r="FN198" s="77"/>
      <c r="FO198" s="77"/>
      <c r="FP198" s="77"/>
      <c r="FQ198" s="77"/>
      <c r="FR198" s="77"/>
      <c r="FS198" s="77"/>
      <c r="FT198" s="77"/>
      <c r="FU198" s="77"/>
      <c r="FV198" s="77"/>
      <c r="FW198" s="77"/>
      <c r="FX198" s="77"/>
      <c r="FY198" s="77"/>
      <c r="FZ198" s="77"/>
      <c r="GA198" s="77"/>
      <c r="GB198" s="77"/>
      <c r="GC198" s="77"/>
      <c r="GD198" s="77"/>
      <c r="GE198" s="77"/>
      <c r="GF198" s="77"/>
      <c r="GG198" s="77"/>
      <c r="GH198" s="77"/>
      <c r="GI198" s="77"/>
      <c r="GJ198" s="77"/>
      <c r="GK198" s="77"/>
      <c r="GL198" s="77"/>
      <c r="GM198" s="77"/>
      <c r="GN198" s="77"/>
      <c r="GO198" s="77"/>
      <c r="GP198" s="77"/>
      <c r="GQ198" s="77"/>
      <c r="GR198" s="77"/>
      <c r="GS198" s="77"/>
      <c r="GT198" s="77"/>
      <c r="GU198" s="77"/>
      <c r="GV198" s="77"/>
      <c r="GW198" s="77"/>
      <c r="GX198" s="77"/>
      <c r="GY198" s="77"/>
      <c r="GZ198" s="77"/>
      <c r="HA198" s="77"/>
      <c r="HB198" s="77"/>
      <c r="HC198" s="77"/>
      <c r="HD198" s="77"/>
      <c r="HE198" s="77"/>
      <c r="HF198" s="77"/>
      <c r="HG198" s="77"/>
      <c r="HH198" s="77"/>
      <c r="HI198" s="77"/>
      <c r="HJ198" s="77"/>
      <c r="HK198" s="77"/>
      <c r="HL198" s="77"/>
      <c r="HM198" s="77"/>
      <c r="HN198" s="77"/>
      <c r="HO198" s="77"/>
      <c r="HP198" s="77"/>
      <c r="HQ198" s="77"/>
      <c r="HR198" s="77"/>
      <c r="HS198" s="77"/>
      <c r="HT198" s="77"/>
      <c r="HU198" s="77"/>
      <c r="HV198" s="77"/>
      <c r="HW198" s="77"/>
      <c r="HX198" s="77"/>
      <c r="HY198" s="77"/>
      <c r="HZ198" s="77"/>
      <c r="IA198" s="77"/>
      <c r="IB198" s="77"/>
      <c r="IC198" s="77"/>
      <c r="ID198" s="77"/>
      <c r="IE198" s="77"/>
      <c r="IF198" s="77"/>
      <c r="IG198" s="77"/>
      <c r="IH198" s="77"/>
      <c r="II198" s="77"/>
      <c r="IJ198" s="77"/>
      <c r="IK198" s="77"/>
      <c r="IL198" s="77"/>
      <c r="IM198" s="77"/>
      <c r="IN198" s="77"/>
      <c r="IO198" s="77"/>
      <c r="IP198" s="77"/>
      <c r="IQ198" s="77"/>
      <c r="IR198" s="77"/>
      <c r="IS198" s="77"/>
      <c r="IT198" s="77"/>
      <c r="IU198" s="77"/>
      <c r="IV198" s="77"/>
      <c r="IW198" s="77"/>
      <c r="IX198" s="77"/>
      <c r="IY198" s="77"/>
      <c r="IZ198" s="77"/>
      <c r="JA198" s="77"/>
      <c r="JB198" s="77"/>
      <c r="JC198" s="77"/>
      <c r="JD198" s="77"/>
      <c r="JE198" s="77"/>
      <c r="JF198" s="77"/>
      <c r="JG198" s="77"/>
      <c r="JH198" s="77"/>
      <c r="JI198" s="77"/>
      <c r="JJ198" s="77"/>
      <c r="JK198" s="77"/>
      <c r="JL198" s="77"/>
      <c r="JM198" s="77"/>
      <c r="JN198" s="77"/>
      <c r="JO198" s="77"/>
      <c r="JP198" s="77"/>
      <c r="JQ198" s="77"/>
      <c r="JR198" s="77"/>
      <c r="JS198" s="77"/>
      <c r="JT198" s="77"/>
      <c r="JU198" s="77"/>
      <c r="JV198" s="77"/>
      <c r="JW198" s="77"/>
      <c r="JX198" s="77"/>
      <c r="JY198" s="77"/>
      <c r="JZ198" s="77"/>
      <c r="KA198" s="77"/>
      <c r="KB198" s="77"/>
      <c r="KC198" s="77"/>
      <c r="KD198" s="77"/>
      <c r="KE198" s="77"/>
      <c r="KF198" s="77"/>
      <c r="KG198" s="77"/>
      <c r="KH198" s="77"/>
      <c r="KI198" s="77"/>
      <c r="KJ198" s="77"/>
      <c r="KK198" s="77"/>
      <c r="KL198" s="77"/>
      <c r="KM198" s="77"/>
      <c r="KN198" s="77"/>
      <c r="KO198" s="77"/>
      <c r="KP198" s="77"/>
      <c r="KQ198" s="77"/>
      <c r="KR198" s="77"/>
      <c r="KS198" s="77"/>
      <c r="KT198" s="77"/>
      <c r="KU198" s="77"/>
      <c r="KV198" s="77"/>
      <c r="KW198" s="77"/>
      <c r="KX198" s="77"/>
      <c r="KY198" s="77"/>
      <c r="KZ198" s="77"/>
      <c r="LA198" s="77"/>
      <c r="LB198" s="77"/>
      <c r="LC198" s="77"/>
      <c r="LD198" s="77"/>
      <c r="LE198" s="77"/>
      <c r="LF198" s="77"/>
      <c r="LG198" s="77"/>
      <c r="LH198" s="77"/>
      <c r="LI198" s="77"/>
      <c r="LJ198" s="77"/>
      <c r="LK198" s="77"/>
      <c r="LL198" s="77"/>
      <c r="LM198" s="77"/>
      <c r="LN198" s="77"/>
      <c r="LO198" s="77"/>
      <c r="LP198" s="77"/>
      <c r="LQ198" s="77"/>
      <c r="LR198" s="77"/>
      <c r="LS198" s="77"/>
      <c r="LT198" s="77"/>
      <c r="LU198" s="77"/>
      <c r="LV198" s="77"/>
      <c r="LW198" s="77"/>
      <c r="LX198" s="77"/>
      <c r="LY198" s="77"/>
      <c r="LZ198" s="77"/>
      <c r="MA198" s="77"/>
      <c r="MB198" s="77"/>
      <c r="MC198" s="77"/>
      <c r="MD198" s="77"/>
      <c r="ME198" s="77"/>
      <c r="MF198" s="77"/>
      <c r="MG198" s="77"/>
      <c r="MH198" s="77"/>
      <c r="MI198" s="77"/>
      <c r="MJ198" s="77"/>
      <c r="MK198" s="77"/>
      <c r="ML198" s="77"/>
      <c r="MM198" s="77"/>
      <c r="MN198" s="77"/>
      <c r="MO198" s="77"/>
      <c r="MP198" s="77"/>
      <c r="MQ198" s="77"/>
      <c r="MR198" s="77"/>
      <c r="MS198" s="77"/>
      <c r="MT198" s="77"/>
      <c r="MU198" s="77"/>
      <c r="MV198" s="77"/>
      <c r="MW198" s="77"/>
      <c r="MX198" s="77"/>
      <c r="MY198" s="77"/>
      <c r="MZ198" s="77"/>
      <c r="NA198" s="77"/>
      <c r="NB198" s="77"/>
      <c r="NC198" s="77"/>
      <c r="ND198" s="77"/>
      <c r="NE198" s="77"/>
      <c r="NF198" s="77"/>
      <c r="NG198" s="77"/>
      <c r="NH198" s="77"/>
      <c r="NI198" s="77"/>
      <c r="NJ198" s="77"/>
      <c r="NK198" s="77"/>
      <c r="NL198" s="77"/>
      <c r="NM198" s="77"/>
      <c r="NN198" s="77"/>
      <c r="NO198" s="77"/>
      <c r="NP198" s="77"/>
      <c r="NQ198" s="77"/>
      <c r="NR198" s="77"/>
    </row>
    <row r="199" spans="1:382">
      <c r="A199" s="32">
        <f>IF(ラインリスト!A191="","",ラインリスト!A191)</f>
        <v>189</v>
      </c>
      <c r="B199" s="32" t="str">
        <f>IF(ラインリスト!B191="","",ラインリスト!B191)</f>
        <v>テスト189</v>
      </c>
      <c r="C199" s="32">
        <f>IF(ラインリスト!C191="","",ラインリスト!C191)</f>
        <v>55</v>
      </c>
      <c r="D199" s="32" t="str">
        <f>IF(ラインリスト!E191="","",ラインリスト!E191)</f>
        <v>女</v>
      </c>
      <c r="E199" s="32" t="str">
        <f>IF(ラインリスト!F191="","",ラインリスト!F191)</f>
        <v>教員</v>
      </c>
      <c r="F199" s="29" t="str">
        <f>IF(ラインリスト!G191="","",ラインリスト!G191)</f>
        <v>職員</v>
      </c>
      <c r="G199" s="32" t="str">
        <f>IF(ラインリスト!H191="","",ラインリスト!H191)</f>
        <v>A大学</v>
      </c>
      <c r="H199" s="33" t="str">
        <f>IF(ラインリスト!I191="","",ラインリスト!I191)</f>
        <v/>
      </c>
      <c r="I199" s="33">
        <f>IF(ラインリスト!J191="","",ラインリスト!J191)</f>
        <v>44195</v>
      </c>
      <c r="J199" s="33">
        <f>IF(ラインリスト!K191="","",ラインリスト!K191)</f>
        <v>44200</v>
      </c>
      <c r="K199" s="31">
        <f>IF(ラインリスト!L191="",J199,ラインリスト!L191)</f>
        <v>44200</v>
      </c>
      <c r="L199" s="76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  <c r="CU199" s="77"/>
      <c r="CV199" s="77"/>
      <c r="CW199" s="77"/>
      <c r="CX199" s="77"/>
      <c r="CY199" s="77"/>
      <c r="CZ199" s="77"/>
      <c r="DA199" s="77"/>
      <c r="DB199" s="77"/>
      <c r="DC199" s="77"/>
      <c r="DD199" s="77"/>
      <c r="DE199" s="77"/>
      <c r="DF199" s="77"/>
      <c r="DG199" s="77"/>
      <c r="DH199" s="77"/>
      <c r="DI199" s="77"/>
      <c r="DJ199" s="77"/>
      <c r="DK199" s="77"/>
      <c r="DL199" s="77"/>
      <c r="DM199" s="77"/>
      <c r="DN199" s="77"/>
      <c r="DO199" s="77"/>
      <c r="DP199" s="77"/>
      <c r="DQ199" s="77"/>
      <c r="DR199" s="77"/>
      <c r="DS199" s="77"/>
      <c r="DT199" s="77"/>
      <c r="DU199" s="77"/>
      <c r="DV199" s="77"/>
      <c r="DW199" s="77"/>
      <c r="DX199" s="77"/>
      <c r="DY199" s="77"/>
      <c r="DZ199" s="77"/>
      <c r="EA199" s="77"/>
      <c r="EB199" s="77"/>
      <c r="EC199" s="77"/>
      <c r="ED199" s="77"/>
      <c r="EE199" s="77"/>
      <c r="EF199" s="77"/>
      <c r="EG199" s="77"/>
      <c r="EH199" s="77"/>
      <c r="EI199" s="77"/>
      <c r="EJ199" s="77"/>
      <c r="EK199" s="77"/>
      <c r="EL199" s="77"/>
      <c r="EM199" s="77"/>
      <c r="EN199" s="77"/>
      <c r="EO199" s="77"/>
      <c r="EP199" s="77"/>
      <c r="EQ199" s="77"/>
      <c r="ER199" s="77"/>
      <c r="ES199" s="77"/>
      <c r="ET199" s="77"/>
      <c r="EU199" s="77"/>
      <c r="EV199" s="77"/>
      <c r="EW199" s="77"/>
      <c r="EX199" s="77"/>
      <c r="EY199" s="77"/>
      <c r="EZ199" s="77"/>
      <c r="FA199" s="77"/>
      <c r="FB199" s="77"/>
      <c r="FC199" s="77"/>
      <c r="FD199" s="77"/>
      <c r="FE199" s="77"/>
      <c r="FF199" s="77"/>
      <c r="FG199" s="77"/>
      <c r="FH199" s="77"/>
      <c r="FI199" s="77"/>
      <c r="FJ199" s="77"/>
      <c r="FK199" s="77"/>
      <c r="FL199" s="77"/>
      <c r="FM199" s="77"/>
      <c r="FN199" s="77"/>
      <c r="FO199" s="77"/>
      <c r="FP199" s="77"/>
      <c r="FQ199" s="77"/>
      <c r="FR199" s="77"/>
      <c r="FS199" s="77"/>
      <c r="FT199" s="77"/>
      <c r="FU199" s="77"/>
      <c r="FV199" s="77"/>
      <c r="FW199" s="77"/>
      <c r="FX199" s="77"/>
      <c r="FY199" s="77"/>
      <c r="FZ199" s="77"/>
      <c r="GA199" s="77"/>
      <c r="GB199" s="77"/>
      <c r="GC199" s="77"/>
      <c r="GD199" s="77"/>
      <c r="GE199" s="77"/>
      <c r="GF199" s="77"/>
      <c r="GG199" s="77"/>
      <c r="GH199" s="77"/>
      <c r="GI199" s="77"/>
      <c r="GJ199" s="77"/>
      <c r="GK199" s="77"/>
      <c r="GL199" s="77"/>
      <c r="GM199" s="77"/>
      <c r="GN199" s="77"/>
      <c r="GO199" s="77"/>
      <c r="GP199" s="77"/>
      <c r="GQ199" s="77"/>
      <c r="GR199" s="77"/>
      <c r="GS199" s="77"/>
      <c r="GT199" s="77"/>
      <c r="GU199" s="77"/>
      <c r="GV199" s="77"/>
      <c r="GW199" s="77"/>
      <c r="GX199" s="77"/>
      <c r="GY199" s="77"/>
      <c r="GZ199" s="77"/>
      <c r="HA199" s="77"/>
      <c r="HB199" s="77"/>
      <c r="HC199" s="77"/>
      <c r="HD199" s="77"/>
      <c r="HE199" s="77"/>
      <c r="HF199" s="77"/>
      <c r="HG199" s="77"/>
      <c r="HH199" s="77"/>
      <c r="HI199" s="77"/>
      <c r="HJ199" s="77"/>
      <c r="HK199" s="77"/>
      <c r="HL199" s="77"/>
      <c r="HM199" s="77"/>
      <c r="HN199" s="77"/>
      <c r="HO199" s="77"/>
      <c r="HP199" s="77"/>
      <c r="HQ199" s="77"/>
      <c r="HR199" s="77"/>
      <c r="HS199" s="77"/>
      <c r="HT199" s="77"/>
      <c r="HU199" s="77"/>
      <c r="HV199" s="77"/>
      <c r="HW199" s="77"/>
      <c r="HX199" s="77"/>
      <c r="HY199" s="77"/>
      <c r="HZ199" s="77"/>
      <c r="IA199" s="77"/>
      <c r="IB199" s="77"/>
      <c r="IC199" s="77"/>
      <c r="ID199" s="77"/>
      <c r="IE199" s="77"/>
      <c r="IF199" s="77"/>
      <c r="IG199" s="77"/>
      <c r="IH199" s="77"/>
      <c r="II199" s="77"/>
      <c r="IJ199" s="77"/>
      <c r="IK199" s="77"/>
      <c r="IL199" s="77"/>
      <c r="IM199" s="77"/>
      <c r="IN199" s="77"/>
      <c r="IO199" s="77"/>
      <c r="IP199" s="77"/>
      <c r="IQ199" s="77"/>
      <c r="IR199" s="77"/>
      <c r="IS199" s="77"/>
      <c r="IT199" s="77"/>
      <c r="IU199" s="77"/>
      <c r="IV199" s="77"/>
      <c r="IW199" s="77"/>
      <c r="IX199" s="77"/>
      <c r="IY199" s="77"/>
      <c r="IZ199" s="77"/>
      <c r="JA199" s="77"/>
      <c r="JB199" s="77"/>
      <c r="JC199" s="77"/>
      <c r="JD199" s="77"/>
      <c r="JE199" s="77"/>
      <c r="JF199" s="77"/>
      <c r="JG199" s="77"/>
      <c r="JH199" s="77"/>
      <c r="JI199" s="77"/>
      <c r="JJ199" s="77"/>
      <c r="JK199" s="77"/>
      <c r="JL199" s="77"/>
      <c r="JM199" s="77"/>
      <c r="JN199" s="77"/>
      <c r="JO199" s="77"/>
      <c r="JP199" s="77"/>
      <c r="JQ199" s="77"/>
      <c r="JR199" s="77"/>
      <c r="JS199" s="77"/>
      <c r="JT199" s="77"/>
      <c r="JU199" s="77"/>
      <c r="JV199" s="77"/>
      <c r="JW199" s="77"/>
      <c r="JX199" s="77"/>
      <c r="JY199" s="77"/>
      <c r="JZ199" s="77"/>
      <c r="KA199" s="77"/>
      <c r="KB199" s="77"/>
      <c r="KC199" s="77"/>
      <c r="KD199" s="77"/>
      <c r="KE199" s="77"/>
      <c r="KF199" s="77"/>
      <c r="KG199" s="77"/>
      <c r="KH199" s="77"/>
      <c r="KI199" s="77"/>
      <c r="KJ199" s="77"/>
      <c r="KK199" s="77"/>
      <c r="KL199" s="77"/>
      <c r="KM199" s="77"/>
      <c r="KN199" s="77"/>
      <c r="KO199" s="77"/>
      <c r="KP199" s="77"/>
      <c r="KQ199" s="77"/>
      <c r="KR199" s="77"/>
      <c r="KS199" s="77"/>
      <c r="KT199" s="77"/>
      <c r="KU199" s="77"/>
      <c r="KV199" s="77"/>
      <c r="KW199" s="77"/>
      <c r="KX199" s="77"/>
      <c r="KY199" s="77"/>
      <c r="KZ199" s="77"/>
      <c r="LA199" s="77"/>
      <c r="LB199" s="77"/>
      <c r="LC199" s="77"/>
      <c r="LD199" s="77"/>
      <c r="LE199" s="77"/>
      <c r="LF199" s="77"/>
      <c r="LG199" s="77"/>
      <c r="LH199" s="77"/>
      <c r="LI199" s="77"/>
      <c r="LJ199" s="77"/>
      <c r="LK199" s="77"/>
      <c r="LL199" s="77"/>
      <c r="LM199" s="77"/>
      <c r="LN199" s="77"/>
      <c r="LO199" s="77"/>
      <c r="LP199" s="77"/>
      <c r="LQ199" s="77"/>
      <c r="LR199" s="77"/>
      <c r="LS199" s="77"/>
      <c r="LT199" s="77"/>
      <c r="LU199" s="77"/>
      <c r="LV199" s="77"/>
      <c r="LW199" s="77"/>
      <c r="LX199" s="77"/>
      <c r="LY199" s="77"/>
      <c r="LZ199" s="77"/>
      <c r="MA199" s="77"/>
      <c r="MB199" s="77"/>
      <c r="MC199" s="77"/>
      <c r="MD199" s="77"/>
      <c r="ME199" s="77"/>
      <c r="MF199" s="77"/>
      <c r="MG199" s="77"/>
      <c r="MH199" s="77"/>
      <c r="MI199" s="77"/>
      <c r="MJ199" s="77"/>
      <c r="MK199" s="77"/>
      <c r="ML199" s="77"/>
      <c r="MM199" s="77"/>
      <c r="MN199" s="77"/>
      <c r="MO199" s="77"/>
      <c r="MP199" s="77"/>
      <c r="MQ199" s="77"/>
      <c r="MR199" s="77"/>
      <c r="MS199" s="77"/>
      <c r="MT199" s="77"/>
      <c r="MU199" s="77"/>
      <c r="MV199" s="77"/>
      <c r="MW199" s="77"/>
      <c r="MX199" s="77"/>
      <c r="MY199" s="77"/>
      <c r="MZ199" s="77"/>
      <c r="NA199" s="77"/>
      <c r="NB199" s="77"/>
      <c r="NC199" s="77"/>
      <c r="ND199" s="77"/>
      <c r="NE199" s="77"/>
      <c r="NF199" s="77"/>
      <c r="NG199" s="77"/>
      <c r="NH199" s="77"/>
      <c r="NI199" s="77"/>
      <c r="NJ199" s="77"/>
      <c r="NK199" s="77"/>
      <c r="NL199" s="77"/>
      <c r="NM199" s="77"/>
      <c r="NN199" s="77"/>
      <c r="NO199" s="77"/>
      <c r="NP199" s="77"/>
      <c r="NQ199" s="77"/>
      <c r="NR199" s="77"/>
    </row>
    <row r="200" spans="1:382">
      <c r="A200" s="32">
        <f>IF(ラインリスト!A192="","",ラインリスト!A192)</f>
        <v>190</v>
      </c>
      <c r="B200" s="32" t="str">
        <f>IF(ラインリスト!B192="","",ラインリスト!B192)</f>
        <v>テスト190</v>
      </c>
      <c r="C200" s="32">
        <f>IF(ラインリスト!C192="","",ラインリスト!C192)</f>
        <v>24</v>
      </c>
      <c r="D200" s="32" t="str">
        <f>IF(ラインリスト!E192="","",ラインリスト!E192)</f>
        <v>女</v>
      </c>
      <c r="E200" s="32" t="str">
        <f>IF(ラインリスト!F192="","",ラインリスト!F192)</f>
        <v>看護師</v>
      </c>
      <c r="F200" s="29" t="str">
        <f>IF(ラインリスト!G192="","",ラインリスト!G192)</f>
        <v>職員</v>
      </c>
      <c r="G200" s="32" t="str">
        <f>IF(ラインリスト!H192="","",ラインリスト!H192)</f>
        <v>R病院</v>
      </c>
      <c r="H200" s="33" t="str">
        <f>IF(ラインリスト!I192="","",ラインリスト!I192)</f>
        <v/>
      </c>
      <c r="I200" s="33">
        <f>IF(ラインリスト!J192="","",ラインリスト!J192)</f>
        <v>44199</v>
      </c>
      <c r="J200" s="33">
        <f>IF(ラインリスト!K192="","",ラインリスト!K192)</f>
        <v>44200</v>
      </c>
      <c r="K200" s="31">
        <f>IF(ラインリスト!L192="",J200,ラインリスト!L192)</f>
        <v>44200</v>
      </c>
      <c r="L200" s="76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  <c r="CU200" s="77"/>
      <c r="CV200" s="77"/>
      <c r="CW200" s="77"/>
      <c r="CX200" s="77"/>
      <c r="CY200" s="77"/>
      <c r="CZ200" s="77"/>
      <c r="DA200" s="77"/>
      <c r="DB200" s="77"/>
      <c r="DC200" s="77"/>
      <c r="DD200" s="77"/>
      <c r="DE200" s="77"/>
      <c r="DF200" s="77"/>
      <c r="DG200" s="77"/>
      <c r="DH200" s="77"/>
      <c r="DI200" s="77"/>
      <c r="DJ200" s="77"/>
      <c r="DK200" s="77"/>
      <c r="DL200" s="77"/>
      <c r="DM200" s="77"/>
      <c r="DN200" s="77"/>
      <c r="DO200" s="77"/>
      <c r="DP200" s="77"/>
      <c r="DQ200" s="77"/>
      <c r="DR200" s="77"/>
      <c r="DS200" s="77"/>
      <c r="DT200" s="77"/>
      <c r="DU200" s="77"/>
      <c r="DV200" s="77"/>
      <c r="DW200" s="77"/>
      <c r="DX200" s="77"/>
      <c r="DY200" s="77"/>
      <c r="DZ200" s="77"/>
      <c r="EA200" s="77"/>
      <c r="EB200" s="77"/>
      <c r="EC200" s="77"/>
      <c r="ED200" s="77"/>
      <c r="EE200" s="77"/>
      <c r="EF200" s="77"/>
      <c r="EG200" s="77"/>
      <c r="EH200" s="77"/>
      <c r="EI200" s="77"/>
      <c r="EJ200" s="77"/>
      <c r="EK200" s="77"/>
      <c r="EL200" s="77"/>
      <c r="EM200" s="77"/>
      <c r="EN200" s="77"/>
      <c r="EO200" s="77"/>
      <c r="EP200" s="77"/>
      <c r="EQ200" s="77"/>
      <c r="ER200" s="77"/>
      <c r="ES200" s="77"/>
      <c r="ET200" s="77"/>
      <c r="EU200" s="77"/>
      <c r="EV200" s="77"/>
      <c r="EW200" s="77"/>
      <c r="EX200" s="77"/>
      <c r="EY200" s="77"/>
      <c r="EZ200" s="77"/>
      <c r="FA200" s="77"/>
      <c r="FB200" s="77"/>
      <c r="FC200" s="77"/>
      <c r="FD200" s="77"/>
      <c r="FE200" s="77"/>
      <c r="FF200" s="77"/>
      <c r="FG200" s="77"/>
      <c r="FH200" s="77"/>
      <c r="FI200" s="77"/>
      <c r="FJ200" s="77"/>
      <c r="FK200" s="77"/>
      <c r="FL200" s="77"/>
      <c r="FM200" s="77"/>
      <c r="FN200" s="77"/>
      <c r="FO200" s="77"/>
      <c r="FP200" s="77"/>
      <c r="FQ200" s="77"/>
      <c r="FR200" s="77"/>
      <c r="FS200" s="77"/>
      <c r="FT200" s="77"/>
      <c r="FU200" s="77"/>
      <c r="FV200" s="77"/>
      <c r="FW200" s="77"/>
      <c r="FX200" s="77"/>
      <c r="FY200" s="77"/>
      <c r="FZ200" s="77"/>
      <c r="GA200" s="77"/>
      <c r="GB200" s="77"/>
      <c r="GC200" s="77"/>
      <c r="GD200" s="77"/>
      <c r="GE200" s="77"/>
      <c r="GF200" s="77"/>
      <c r="GG200" s="77"/>
      <c r="GH200" s="77"/>
      <c r="GI200" s="77"/>
      <c r="GJ200" s="77"/>
      <c r="GK200" s="77"/>
      <c r="GL200" s="77"/>
      <c r="GM200" s="77"/>
      <c r="GN200" s="77"/>
      <c r="GO200" s="77"/>
      <c r="GP200" s="77"/>
      <c r="GQ200" s="77"/>
      <c r="GR200" s="77"/>
      <c r="GS200" s="77"/>
      <c r="GT200" s="77"/>
      <c r="GU200" s="77"/>
      <c r="GV200" s="77"/>
      <c r="GW200" s="77"/>
      <c r="GX200" s="77"/>
      <c r="GY200" s="77"/>
      <c r="GZ200" s="77"/>
      <c r="HA200" s="77"/>
      <c r="HB200" s="77"/>
      <c r="HC200" s="77"/>
      <c r="HD200" s="77"/>
      <c r="HE200" s="77"/>
      <c r="HF200" s="77"/>
      <c r="HG200" s="77"/>
      <c r="HH200" s="77"/>
      <c r="HI200" s="77"/>
      <c r="HJ200" s="77"/>
      <c r="HK200" s="77"/>
      <c r="HL200" s="77"/>
      <c r="HM200" s="77"/>
      <c r="HN200" s="77"/>
      <c r="HO200" s="77"/>
      <c r="HP200" s="77"/>
      <c r="HQ200" s="77"/>
      <c r="HR200" s="77"/>
      <c r="HS200" s="77"/>
      <c r="HT200" s="77"/>
      <c r="HU200" s="77"/>
      <c r="HV200" s="77"/>
      <c r="HW200" s="77"/>
      <c r="HX200" s="77"/>
      <c r="HY200" s="77"/>
      <c r="HZ200" s="77"/>
      <c r="IA200" s="77"/>
      <c r="IB200" s="77"/>
      <c r="IC200" s="77"/>
      <c r="ID200" s="77"/>
      <c r="IE200" s="77"/>
      <c r="IF200" s="77"/>
      <c r="IG200" s="77"/>
      <c r="IH200" s="77"/>
      <c r="II200" s="77"/>
      <c r="IJ200" s="77"/>
      <c r="IK200" s="77"/>
      <c r="IL200" s="77"/>
      <c r="IM200" s="77"/>
      <c r="IN200" s="77"/>
      <c r="IO200" s="77"/>
      <c r="IP200" s="77"/>
      <c r="IQ200" s="77"/>
      <c r="IR200" s="77"/>
      <c r="IS200" s="77"/>
      <c r="IT200" s="77"/>
      <c r="IU200" s="77"/>
      <c r="IV200" s="77"/>
      <c r="IW200" s="77"/>
      <c r="IX200" s="77"/>
      <c r="IY200" s="77"/>
      <c r="IZ200" s="77"/>
      <c r="JA200" s="77"/>
      <c r="JB200" s="77"/>
      <c r="JC200" s="77"/>
      <c r="JD200" s="77"/>
      <c r="JE200" s="77"/>
      <c r="JF200" s="77"/>
      <c r="JG200" s="77"/>
      <c r="JH200" s="77"/>
      <c r="JI200" s="77"/>
      <c r="JJ200" s="77"/>
      <c r="JK200" s="77"/>
      <c r="JL200" s="77"/>
      <c r="JM200" s="77"/>
      <c r="JN200" s="77"/>
      <c r="JO200" s="77"/>
      <c r="JP200" s="77"/>
      <c r="JQ200" s="77"/>
      <c r="JR200" s="77"/>
      <c r="JS200" s="77"/>
      <c r="JT200" s="77"/>
      <c r="JU200" s="77"/>
      <c r="JV200" s="77"/>
      <c r="JW200" s="77"/>
      <c r="JX200" s="77"/>
      <c r="JY200" s="77"/>
      <c r="JZ200" s="77"/>
      <c r="KA200" s="77"/>
      <c r="KB200" s="77"/>
      <c r="KC200" s="77"/>
      <c r="KD200" s="77"/>
      <c r="KE200" s="77"/>
      <c r="KF200" s="77"/>
      <c r="KG200" s="77"/>
      <c r="KH200" s="77"/>
      <c r="KI200" s="77"/>
      <c r="KJ200" s="77"/>
      <c r="KK200" s="77"/>
      <c r="KL200" s="77"/>
      <c r="KM200" s="77"/>
      <c r="KN200" s="77"/>
      <c r="KO200" s="77"/>
      <c r="KP200" s="77"/>
      <c r="KQ200" s="77"/>
      <c r="KR200" s="77"/>
      <c r="KS200" s="77"/>
      <c r="KT200" s="77"/>
      <c r="KU200" s="77"/>
      <c r="KV200" s="77"/>
      <c r="KW200" s="77"/>
      <c r="KX200" s="77"/>
      <c r="KY200" s="77"/>
      <c r="KZ200" s="77"/>
      <c r="LA200" s="77"/>
      <c r="LB200" s="77"/>
      <c r="LC200" s="77"/>
      <c r="LD200" s="77"/>
      <c r="LE200" s="77"/>
      <c r="LF200" s="77"/>
      <c r="LG200" s="77"/>
      <c r="LH200" s="77"/>
      <c r="LI200" s="77"/>
      <c r="LJ200" s="77"/>
      <c r="LK200" s="77"/>
      <c r="LL200" s="77"/>
      <c r="LM200" s="77"/>
      <c r="LN200" s="77"/>
      <c r="LO200" s="77"/>
      <c r="LP200" s="77"/>
      <c r="LQ200" s="77"/>
      <c r="LR200" s="77"/>
      <c r="LS200" s="77"/>
      <c r="LT200" s="77"/>
      <c r="LU200" s="77"/>
      <c r="LV200" s="77"/>
      <c r="LW200" s="77"/>
      <c r="LX200" s="77"/>
      <c r="LY200" s="77"/>
      <c r="LZ200" s="77"/>
      <c r="MA200" s="77"/>
      <c r="MB200" s="77"/>
      <c r="MC200" s="77"/>
      <c r="MD200" s="77"/>
      <c r="ME200" s="77"/>
      <c r="MF200" s="77"/>
      <c r="MG200" s="77"/>
      <c r="MH200" s="77"/>
      <c r="MI200" s="77"/>
      <c r="MJ200" s="77"/>
      <c r="MK200" s="77"/>
      <c r="ML200" s="77"/>
      <c r="MM200" s="77"/>
      <c r="MN200" s="77"/>
      <c r="MO200" s="77"/>
      <c r="MP200" s="77"/>
      <c r="MQ200" s="77"/>
      <c r="MR200" s="77"/>
      <c r="MS200" s="77"/>
      <c r="MT200" s="77"/>
      <c r="MU200" s="77"/>
      <c r="MV200" s="77"/>
      <c r="MW200" s="77"/>
      <c r="MX200" s="77"/>
      <c r="MY200" s="77"/>
      <c r="MZ200" s="77"/>
      <c r="NA200" s="77"/>
      <c r="NB200" s="77"/>
      <c r="NC200" s="77"/>
      <c r="ND200" s="77"/>
      <c r="NE200" s="77"/>
      <c r="NF200" s="77"/>
      <c r="NG200" s="77"/>
      <c r="NH200" s="77"/>
      <c r="NI200" s="77"/>
      <c r="NJ200" s="77"/>
      <c r="NK200" s="77"/>
      <c r="NL200" s="77"/>
      <c r="NM200" s="77"/>
      <c r="NN200" s="77"/>
      <c r="NO200" s="77"/>
      <c r="NP200" s="77"/>
      <c r="NQ200" s="77"/>
      <c r="NR200" s="77"/>
    </row>
    <row r="201" spans="1:382">
      <c r="A201" s="32">
        <f>IF(ラインリスト!A193="","",ラインリスト!A193)</f>
        <v>191</v>
      </c>
      <c r="B201" s="32" t="str">
        <f>IF(ラインリスト!B193="","",ラインリスト!B193)</f>
        <v>テスト191</v>
      </c>
      <c r="C201" s="32">
        <f>IF(ラインリスト!C193="","",ラインリスト!C193)</f>
        <v>44</v>
      </c>
      <c r="D201" s="32" t="str">
        <f>IF(ラインリスト!E193="","",ラインリスト!E193)</f>
        <v>男</v>
      </c>
      <c r="E201" s="32" t="str">
        <f>IF(ラインリスト!F193="","",ラインリスト!F193)</f>
        <v>看護師</v>
      </c>
      <c r="F201" s="29" t="str">
        <f>IF(ラインリスト!G193="","",ラインリスト!G193)</f>
        <v>職員</v>
      </c>
      <c r="G201" s="32" t="str">
        <f>IF(ラインリスト!H193="","",ラインリスト!H193)</f>
        <v>X病院</v>
      </c>
      <c r="H201" s="33" t="str">
        <f>IF(ラインリスト!I193="","",ラインリスト!I193)</f>
        <v/>
      </c>
      <c r="I201" s="33">
        <f>IF(ラインリスト!J193="","",ラインリスト!J193)</f>
        <v>44201</v>
      </c>
      <c r="J201" s="33">
        <f>IF(ラインリスト!K193="","",ラインリスト!K193)</f>
        <v>44201</v>
      </c>
      <c r="K201" s="31">
        <f>IF(ラインリスト!L193="",J201,ラインリスト!L193)</f>
        <v>44201</v>
      </c>
      <c r="L201" s="76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  <c r="DC201" s="77"/>
      <c r="DD201" s="77"/>
      <c r="DE201" s="77"/>
      <c r="DF201" s="77"/>
      <c r="DG201" s="77"/>
      <c r="DH201" s="77"/>
      <c r="DI201" s="77"/>
      <c r="DJ201" s="77"/>
      <c r="DK201" s="77"/>
      <c r="DL201" s="77"/>
      <c r="DM201" s="77"/>
      <c r="DN201" s="77"/>
      <c r="DO201" s="77"/>
      <c r="DP201" s="77"/>
      <c r="DQ201" s="77"/>
      <c r="DR201" s="77"/>
      <c r="DS201" s="77"/>
      <c r="DT201" s="77"/>
      <c r="DU201" s="77"/>
      <c r="DV201" s="77"/>
      <c r="DW201" s="77"/>
      <c r="DX201" s="77"/>
      <c r="DY201" s="77"/>
      <c r="DZ201" s="77"/>
      <c r="EA201" s="77"/>
      <c r="EB201" s="77"/>
      <c r="EC201" s="77"/>
      <c r="ED201" s="77"/>
      <c r="EE201" s="77"/>
      <c r="EF201" s="77"/>
      <c r="EG201" s="77"/>
      <c r="EH201" s="77"/>
      <c r="EI201" s="77"/>
      <c r="EJ201" s="77"/>
      <c r="EK201" s="77"/>
      <c r="EL201" s="77"/>
      <c r="EM201" s="77"/>
      <c r="EN201" s="77"/>
      <c r="EO201" s="77"/>
      <c r="EP201" s="77"/>
      <c r="EQ201" s="77"/>
      <c r="ER201" s="77"/>
      <c r="ES201" s="77"/>
      <c r="ET201" s="77"/>
      <c r="EU201" s="77"/>
      <c r="EV201" s="77"/>
      <c r="EW201" s="77"/>
      <c r="EX201" s="77"/>
      <c r="EY201" s="77"/>
      <c r="EZ201" s="77"/>
      <c r="FA201" s="77"/>
      <c r="FB201" s="77"/>
      <c r="FC201" s="77"/>
      <c r="FD201" s="77"/>
      <c r="FE201" s="77"/>
      <c r="FF201" s="77"/>
      <c r="FG201" s="77"/>
      <c r="FH201" s="77"/>
      <c r="FI201" s="77"/>
      <c r="FJ201" s="77"/>
      <c r="FK201" s="77"/>
      <c r="FL201" s="77"/>
      <c r="FM201" s="77"/>
      <c r="FN201" s="77"/>
      <c r="FO201" s="77"/>
      <c r="FP201" s="77"/>
      <c r="FQ201" s="77"/>
      <c r="FR201" s="77"/>
      <c r="FS201" s="77"/>
      <c r="FT201" s="77"/>
      <c r="FU201" s="77"/>
      <c r="FV201" s="77"/>
      <c r="FW201" s="77"/>
      <c r="FX201" s="77"/>
      <c r="FY201" s="77"/>
      <c r="FZ201" s="77"/>
      <c r="GA201" s="77"/>
      <c r="GB201" s="77"/>
      <c r="GC201" s="77"/>
      <c r="GD201" s="77"/>
      <c r="GE201" s="77"/>
      <c r="GF201" s="77"/>
      <c r="GG201" s="77"/>
      <c r="GH201" s="77"/>
      <c r="GI201" s="77"/>
      <c r="GJ201" s="77"/>
      <c r="GK201" s="77"/>
      <c r="GL201" s="77"/>
      <c r="GM201" s="77"/>
      <c r="GN201" s="77"/>
      <c r="GO201" s="77"/>
      <c r="GP201" s="77"/>
      <c r="GQ201" s="77"/>
      <c r="GR201" s="77"/>
      <c r="GS201" s="77"/>
      <c r="GT201" s="77"/>
      <c r="GU201" s="77"/>
      <c r="GV201" s="77"/>
      <c r="GW201" s="77"/>
      <c r="GX201" s="77"/>
      <c r="GY201" s="77"/>
      <c r="GZ201" s="77"/>
      <c r="HA201" s="77"/>
      <c r="HB201" s="77"/>
      <c r="HC201" s="77"/>
      <c r="HD201" s="77"/>
      <c r="HE201" s="77"/>
      <c r="HF201" s="77"/>
      <c r="HG201" s="77"/>
      <c r="HH201" s="77"/>
      <c r="HI201" s="77"/>
      <c r="HJ201" s="77"/>
      <c r="HK201" s="77"/>
      <c r="HL201" s="77"/>
      <c r="HM201" s="77"/>
      <c r="HN201" s="77"/>
      <c r="HO201" s="77"/>
      <c r="HP201" s="77"/>
      <c r="HQ201" s="77"/>
      <c r="HR201" s="77"/>
      <c r="HS201" s="77"/>
      <c r="HT201" s="77"/>
      <c r="HU201" s="77"/>
      <c r="HV201" s="77"/>
      <c r="HW201" s="77"/>
      <c r="HX201" s="77"/>
      <c r="HY201" s="77"/>
      <c r="HZ201" s="77"/>
      <c r="IA201" s="77"/>
      <c r="IB201" s="77"/>
      <c r="IC201" s="77"/>
      <c r="ID201" s="77"/>
      <c r="IE201" s="77"/>
      <c r="IF201" s="77"/>
      <c r="IG201" s="77"/>
      <c r="IH201" s="77"/>
      <c r="II201" s="77"/>
      <c r="IJ201" s="77"/>
      <c r="IK201" s="77"/>
      <c r="IL201" s="77"/>
      <c r="IM201" s="77"/>
      <c r="IN201" s="77"/>
      <c r="IO201" s="77"/>
      <c r="IP201" s="77"/>
      <c r="IQ201" s="77"/>
      <c r="IR201" s="77"/>
      <c r="IS201" s="77"/>
      <c r="IT201" s="77"/>
      <c r="IU201" s="77"/>
      <c r="IV201" s="77"/>
      <c r="IW201" s="77"/>
      <c r="IX201" s="77"/>
      <c r="IY201" s="77"/>
      <c r="IZ201" s="77"/>
      <c r="JA201" s="77"/>
      <c r="JB201" s="77"/>
      <c r="JC201" s="77"/>
      <c r="JD201" s="77"/>
      <c r="JE201" s="77"/>
      <c r="JF201" s="77"/>
      <c r="JG201" s="77"/>
      <c r="JH201" s="77"/>
      <c r="JI201" s="77"/>
      <c r="JJ201" s="77"/>
      <c r="JK201" s="77"/>
      <c r="JL201" s="77"/>
      <c r="JM201" s="77"/>
      <c r="JN201" s="77"/>
      <c r="JO201" s="77"/>
      <c r="JP201" s="77"/>
      <c r="JQ201" s="77"/>
      <c r="JR201" s="77"/>
      <c r="JS201" s="77"/>
      <c r="JT201" s="77"/>
      <c r="JU201" s="77"/>
      <c r="JV201" s="77"/>
      <c r="JW201" s="77"/>
      <c r="JX201" s="77"/>
      <c r="JY201" s="77"/>
      <c r="JZ201" s="77"/>
      <c r="KA201" s="77"/>
      <c r="KB201" s="77"/>
      <c r="KC201" s="77"/>
      <c r="KD201" s="77"/>
      <c r="KE201" s="77"/>
      <c r="KF201" s="77"/>
      <c r="KG201" s="77"/>
      <c r="KH201" s="77"/>
      <c r="KI201" s="77"/>
      <c r="KJ201" s="77"/>
      <c r="KK201" s="77"/>
      <c r="KL201" s="77"/>
      <c r="KM201" s="77"/>
      <c r="KN201" s="77"/>
      <c r="KO201" s="77"/>
      <c r="KP201" s="77"/>
      <c r="KQ201" s="77"/>
      <c r="KR201" s="77"/>
      <c r="KS201" s="77"/>
      <c r="KT201" s="77"/>
      <c r="KU201" s="77"/>
      <c r="KV201" s="77"/>
      <c r="KW201" s="77"/>
      <c r="KX201" s="77"/>
      <c r="KY201" s="77"/>
      <c r="KZ201" s="77"/>
      <c r="LA201" s="77"/>
      <c r="LB201" s="77"/>
      <c r="LC201" s="77"/>
      <c r="LD201" s="77"/>
      <c r="LE201" s="77"/>
      <c r="LF201" s="77"/>
      <c r="LG201" s="77"/>
      <c r="LH201" s="77"/>
      <c r="LI201" s="77"/>
      <c r="LJ201" s="77"/>
      <c r="LK201" s="77"/>
      <c r="LL201" s="77"/>
      <c r="LM201" s="77"/>
      <c r="LN201" s="77"/>
      <c r="LO201" s="77"/>
      <c r="LP201" s="77"/>
      <c r="LQ201" s="77"/>
      <c r="LR201" s="77"/>
      <c r="LS201" s="77"/>
      <c r="LT201" s="77"/>
      <c r="LU201" s="77"/>
      <c r="LV201" s="77"/>
      <c r="LW201" s="77"/>
      <c r="LX201" s="77"/>
      <c r="LY201" s="77"/>
      <c r="LZ201" s="77"/>
      <c r="MA201" s="77"/>
      <c r="MB201" s="77"/>
      <c r="MC201" s="77"/>
      <c r="MD201" s="77"/>
      <c r="ME201" s="77"/>
      <c r="MF201" s="77"/>
      <c r="MG201" s="77"/>
      <c r="MH201" s="77"/>
      <c r="MI201" s="77"/>
      <c r="MJ201" s="77"/>
      <c r="MK201" s="77"/>
      <c r="ML201" s="77"/>
      <c r="MM201" s="77"/>
      <c r="MN201" s="77"/>
      <c r="MO201" s="77"/>
      <c r="MP201" s="77"/>
      <c r="MQ201" s="77"/>
      <c r="MR201" s="77"/>
      <c r="MS201" s="77"/>
      <c r="MT201" s="77"/>
      <c r="MU201" s="77"/>
      <c r="MV201" s="77"/>
      <c r="MW201" s="77"/>
      <c r="MX201" s="77"/>
      <c r="MY201" s="77"/>
      <c r="MZ201" s="77"/>
      <c r="NA201" s="77"/>
      <c r="NB201" s="77"/>
      <c r="NC201" s="77"/>
      <c r="ND201" s="77"/>
      <c r="NE201" s="77"/>
      <c r="NF201" s="77"/>
      <c r="NG201" s="77"/>
      <c r="NH201" s="77"/>
      <c r="NI201" s="77"/>
      <c r="NJ201" s="77"/>
      <c r="NK201" s="77"/>
      <c r="NL201" s="77"/>
      <c r="NM201" s="77"/>
      <c r="NN201" s="77"/>
      <c r="NO201" s="77"/>
      <c r="NP201" s="77"/>
      <c r="NQ201" s="77"/>
      <c r="NR201" s="77"/>
    </row>
    <row r="202" spans="1:382">
      <c r="A202" s="32">
        <f>IF(ラインリスト!A194="","",ラインリスト!A194)</f>
        <v>192</v>
      </c>
      <c r="B202" s="32" t="str">
        <f>IF(ラインリスト!B194="","",ラインリスト!B194)</f>
        <v>テスト192</v>
      </c>
      <c r="C202" s="32">
        <f>IF(ラインリスト!C194="","",ラインリスト!C194)</f>
        <v>32</v>
      </c>
      <c r="D202" s="32" t="str">
        <f>IF(ラインリスト!E194="","",ラインリスト!E194)</f>
        <v>女</v>
      </c>
      <c r="E202" s="32" t="str">
        <f>IF(ラインリスト!F194="","",ラインリスト!F194)</f>
        <v>看護師</v>
      </c>
      <c r="F202" s="29" t="str">
        <f>IF(ラインリスト!G194="","",ラインリスト!G194)</f>
        <v>職員</v>
      </c>
      <c r="G202" s="32" t="str">
        <f>IF(ラインリスト!H194="","",ラインリスト!H194)</f>
        <v>X病院</v>
      </c>
      <c r="H202" s="33" t="str">
        <f>IF(ラインリスト!I194="","",ラインリスト!I194)</f>
        <v/>
      </c>
      <c r="I202" s="33">
        <f>IF(ラインリスト!J194="","",ラインリスト!J194)</f>
        <v>44201</v>
      </c>
      <c r="J202" s="33">
        <f>IF(ラインリスト!K194="","",ラインリスト!K194)</f>
        <v>44201</v>
      </c>
      <c r="K202" s="31">
        <f>IF(ラインリスト!L194="",J202,ラインリスト!L194)</f>
        <v>44201</v>
      </c>
      <c r="L202" s="76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  <c r="CU202" s="77"/>
      <c r="CV202" s="77"/>
      <c r="CW202" s="77"/>
      <c r="CX202" s="77"/>
      <c r="CY202" s="77"/>
      <c r="CZ202" s="77"/>
      <c r="DA202" s="77"/>
      <c r="DB202" s="77"/>
      <c r="DC202" s="77"/>
      <c r="DD202" s="77"/>
      <c r="DE202" s="77"/>
      <c r="DF202" s="77"/>
      <c r="DG202" s="77"/>
      <c r="DH202" s="77"/>
      <c r="DI202" s="77"/>
      <c r="DJ202" s="77"/>
      <c r="DK202" s="77"/>
      <c r="DL202" s="77"/>
      <c r="DM202" s="77"/>
      <c r="DN202" s="77"/>
      <c r="DO202" s="77"/>
      <c r="DP202" s="77"/>
      <c r="DQ202" s="77"/>
      <c r="DR202" s="77"/>
      <c r="DS202" s="77"/>
      <c r="DT202" s="77"/>
      <c r="DU202" s="77"/>
      <c r="DV202" s="77"/>
      <c r="DW202" s="77"/>
      <c r="DX202" s="77"/>
      <c r="DY202" s="77"/>
      <c r="DZ202" s="77"/>
      <c r="EA202" s="77"/>
      <c r="EB202" s="77"/>
      <c r="EC202" s="77"/>
      <c r="ED202" s="77"/>
      <c r="EE202" s="77"/>
      <c r="EF202" s="77"/>
      <c r="EG202" s="77"/>
      <c r="EH202" s="77"/>
      <c r="EI202" s="77"/>
      <c r="EJ202" s="77"/>
      <c r="EK202" s="77"/>
      <c r="EL202" s="77"/>
      <c r="EM202" s="77"/>
      <c r="EN202" s="77"/>
      <c r="EO202" s="77"/>
      <c r="EP202" s="77"/>
      <c r="EQ202" s="77"/>
      <c r="ER202" s="77"/>
      <c r="ES202" s="77"/>
      <c r="ET202" s="77"/>
      <c r="EU202" s="77"/>
      <c r="EV202" s="77"/>
      <c r="EW202" s="77"/>
      <c r="EX202" s="77"/>
      <c r="EY202" s="77"/>
      <c r="EZ202" s="77"/>
      <c r="FA202" s="77"/>
      <c r="FB202" s="77"/>
      <c r="FC202" s="77"/>
      <c r="FD202" s="77"/>
      <c r="FE202" s="77"/>
      <c r="FF202" s="77"/>
      <c r="FG202" s="77"/>
      <c r="FH202" s="77"/>
      <c r="FI202" s="77"/>
      <c r="FJ202" s="77"/>
      <c r="FK202" s="77"/>
      <c r="FL202" s="77"/>
      <c r="FM202" s="77"/>
      <c r="FN202" s="77"/>
      <c r="FO202" s="77"/>
      <c r="FP202" s="77"/>
      <c r="FQ202" s="77"/>
      <c r="FR202" s="77"/>
      <c r="FS202" s="77"/>
      <c r="FT202" s="77"/>
      <c r="FU202" s="77"/>
      <c r="FV202" s="77"/>
      <c r="FW202" s="77"/>
      <c r="FX202" s="77"/>
      <c r="FY202" s="77"/>
      <c r="FZ202" s="77"/>
      <c r="GA202" s="77"/>
      <c r="GB202" s="77"/>
      <c r="GC202" s="77"/>
      <c r="GD202" s="77"/>
      <c r="GE202" s="77"/>
      <c r="GF202" s="77"/>
      <c r="GG202" s="77"/>
      <c r="GH202" s="77"/>
      <c r="GI202" s="77"/>
      <c r="GJ202" s="77"/>
      <c r="GK202" s="77"/>
      <c r="GL202" s="77"/>
      <c r="GM202" s="77"/>
      <c r="GN202" s="77"/>
      <c r="GO202" s="77"/>
      <c r="GP202" s="77"/>
      <c r="GQ202" s="77"/>
      <c r="GR202" s="77"/>
      <c r="GS202" s="77"/>
      <c r="GT202" s="77"/>
      <c r="GU202" s="77"/>
      <c r="GV202" s="77"/>
      <c r="GW202" s="77"/>
      <c r="GX202" s="77"/>
      <c r="GY202" s="77"/>
      <c r="GZ202" s="77"/>
      <c r="HA202" s="77"/>
      <c r="HB202" s="77"/>
      <c r="HC202" s="77"/>
      <c r="HD202" s="77"/>
      <c r="HE202" s="77"/>
      <c r="HF202" s="77"/>
      <c r="HG202" s="77"/>
      <c r="HH202" s="77"/>
      <c r="HI202" s="77"/>
      <c r="HJ202" s="77"/>
      <c r="HK202" s="77"/>
      <c r="HL202" s="77"/>
      <c r="HM202" s="77"/>
      <c r="HN202" s="77"/>
      <c r="HO202" s="77"/>
      <c r="HP202" s="77"/>
      <c r="HQ202" s="77"/>
      <c r="HR202" s="77"/>
      <c r="HS202" s="77"/>
      <c r="HT202" s="77"/>
      <c r="HU202" s="77"/>
      <c r="HV202" s="77"/>
      <c r="HW202" s="77"/>
      <c r="HX202" s="77"/>
      <c r="HY202" s="77"/>
      <c r="HZ202" s="77"/>
      <c r="IA202" s="77"/>
      <c r="IB202" s="77"/>
      <c r="IC202" s="77"/>
      <c r="ID202" s="77"/>
      <c r="IE202" s="77"/>
      <c r="IF202" s="77"/>
      <c r="IG202" s="77"/>
      <c r="IH202" s="77"/>
      <c r="II202" s="77"/>
      <c r="IJ202" s="77"/>
      <c r="IK202" s="77"/>
      <c r="IL202" s="77"/>
      <c r="IM202" s="77"/>
      <c r="IN202" s="77"/>
      <c r="IO202" s="77"/>
      <c r="IP202" s="77"/>
      <c r="IQ202" s="77"/>
      <c r="IR202" s="77"/>
      <c r="IS202" s="77"/>
      <c r="IT202" s="77"/>
      <c r="IU202" s="77"/>
      <c r="IV202" s="77"/>
      <c r="IW202" s="77"/>
      <c r="IX202" s="77"/>
      <c r="IY202" s="77"/>
      <c r="IZ202" s="77"/>
      <c r="JA202" s="77"/>
      <c r="JB202" s="77"/>
      <c r="JC202" s="77"/>
      <c r="JD202" s="77"/>
      <c r="JE202" s="77"/>
      <c r="JF202" s="77"/>
      <c r="JG202" s="77"/>
      <c r="JH202" s="77"/>
      <c r="JI202" s="77"/>
      <c r="JJ202" s="77"/>
      <c r="JK202" s="77"/>
      <c r="JL202" s="77"/>
      <c r="JM202" s="77"/>
      <c r="JN202" s="77"/>
      <c r="JO202" s="77"/>
      <c r="JP202" s="77"/>
      <c r="JQ202" s="77"/>
      <c r="JR202" s="77"/>
      <c r="JS202" s="77"/>
      <c r="JT202" s="77"/>
      <c r="JU202" s="77"/>
      <c r="JV202" s="77"/>
      <c r="JW202" s="77"/>
      <c r="JX202" s="77"/>
      <c r="JY202" s="77"/>
      <c r="JZ202" s="77"/>
      <c r="KA202" s="77"/>
      <c r="KB202" s="77"/>
      <c r="KC202" s="77"/>
      <c r="KD202" s="77"/>
      <c r="KE202" s="77"/>
      <c r="KF202" s="77"/>
      <c r="KG202" s="77"/>
      <c r="KH202" s="77"/>
      <c r="KI202" s="77"/>
      <c r="KJ202" s="77"/>
      <c r="KK202" s="77"/>
      <c r="KL202" s="77"/>
      <c r="KM202" s="77"/>
      <c r="KN202" s="77"/>
      <c r="KO202" s="77"/>
      <c r="KP202" s="77"/>
      <c r="KQ202" s="77"/>
      <c r="KR202" s="77"/>
      <c r="KS202" s="77"/>
      <c r="KT202" s="77"/>
      <c r="KU202" s="77"/>
      <c r="KV202" s="77"/>
      <c r="KW202" s="77"/>
      <c r="KX202" s="77"/>
      <c r="KY202" s="77"/>
      <c r="KZ202" s="77"/>
      <c r="LA202" s="77"/>
      <c r="LB202" s="77"/>
      <c r="LC202" s="77"/>
      <c r="LD202" s="77"/>
      <c r="LE202" s="77"/>
      <c r="LF202" s="77"/>
      <c r="LG202" s="77"/>
      <c r="LH202" s="77"/>
      <c r="LI202" s="77"/>
      <c r="LJ202" s="77"/>
      <c r="LK202" s="77"/>
      <c r="LL202" s="77"/>
      <c r="LM202" s="77"/>
      <c r="LN202" s="77"/>
      <c r="LO202" s="77"/>
      <c r="LP202" s="77"/>
      <c r="LQ202" s="77"/>
      <c r="LR202" s="77"/>
      <c r="LS202" s="77"/>
      <c r="LT202" s="77"/>
      <c r="LU202" s="77"/>
      <c r="LV202" s="77"/>
      <c r="LW202" s="77"/>
      <c r="LX202" s="77"/>
      <c r="LY202" s="77"/>
      <c r="LZ202" s="77"/>
      <c r="MA202" s="77"/>
      <c r="MB202" s="77"/>
      <c r="MC202" s="77"/>
      <c r="MD202" s="77"/>
      <c r="ME202" s="77"/>
      <c r="MF202" s="77"/>
      <c r="MG202" s="77"/>
      <c r="MH202" s="77"/>
      <c r="MI202" s="77"/>
      <c r="MJ202" s="77"/>
      <c r="MK202" s="77"/>
      <c r="ML202" s="77"/>
      <c r="MM202" s="77"/>
      <c r="MN202" s="77"/>
      <c r="MO202" s="77"/>
      <c r="MP202" s="77"/>
      <c r="MQ202" s="77"/>
      <c r="MR202" s="77"/>
      <c r="MS202" s="77"/>
      <c r="MT202" s="77"/>
      <c r="MU202" s="77"/>
      <c r="MV202" s="77"/>
      <c r="MW202" s="77"/>
      <c r="MX202" s="77"/>
      <c r="MY202" s="77"/>
      <c r="MZ202" s="77"/>
      <c r="NA202" s="77"/>
      <c r="NB202" s="77"/>
      <c r="NC202" s="77"/>
      <c r="ND202" s="77"/>
      <c r="NE202" s="77"/>
      <c r="NF202" s="77"/>
      <c r="NG202" s="77"/>
      <c r="NH202" s="77"/>
      <c r="NI202" s="77"/>
      <c r="NJ202" s="77"/>
      <c r="NK202" s="77"/>
      <c r="NL202" s="77"/>
      <c r="NM202" s="77"/>
      <c r="NN202" s="77"/>
      <c r="NO202" s="77"/>
      <c r="NP202" s="77"/>
      <c r="NQ202" s="77"/>
      <c r="NR202" s="77"/>
    </row>
    <row r="203" spans="1:382">
      <c r="A203" s="32">
        <f>IF(ラインリスト!A195="","",ラインリスト!A195)</f>
        <v>193</v>
      </c>
      <c r="B203" s="32" t="str">
        <f>IF(ラインリスト!B195="","",ラインリスト!B195)</f>
        <v>テスト193</v>
      </c>
      <c r="C203" s="32">
        <f>IF(ラインリスト!C195="","",ラインリスト!C195)</f>
        <v>46</v>
      </c>
      <c r="D203" s="32" t="str">
        <f>IF(ラインリスト!E195="","",ラインリスト!E195)</f>
        <v>女</v>
      </c>
      <c r="E203" s="32" t="str">
        <f>IF(ラインリスト!F195="","",ラインリスト!F195)</f>
        <v>健診職員</v>
      </c>
      <c r="F203" s="29" t="str">
        <f>IF(ラインリスト!G195="","",ラインリスト!G195)</f>
        <v>職員</v>
      </c>
      <c r="G203" s="32" t="str">
        <f>IF(ラインリスト!H195="","",ラインリスト!H195)</f>
        <v>X病院</v>
      </c>
      <c r="H203" s="33" t="str">
        <f>IF(ラインリスト!I195="","",ラインリスト!I195)</f>
        <v/>
      </c>
      <c r="I203" s="33">
        <f>IF(ラインリスト!J195="","",ラインリスト!J195)</f>
        <v>44200</v>
      </c>
      <c r="J203" s="33">
        <f>IF(ラインリスト!K195="","",ラインリスト!K195)</f>
        <v>44201</v>
      </c>
      <c r="K203" s="31">
        <f>IF(ラインリスト!L195="",J203,ラインリスト!L195)</f>
        <v>44201</v>
      </c>
      <c r="L203" s="76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  <c r="DC203" s="77"/>
      <c r="DD203" s="77"/>
      <c r="DE203" s="77"/>
      <c r="DF203" s="77"/>
      <c r="DG203" s="77"/>
      <c r="DH203" s="77"/>
      <c r="DI203" s="77"/>
      <c r="DJ203" s="77"/>
      <c r="DK203" s="77"/>
      <c r="DL203" s="77"/>
      <c r="DM203" s="77"/>
      <c r="DN203" s="77"/>
      <c r="DO203" s="77"/>
      <c r="DP203" s="77"/>
      <c r="DQ203" s="77"/>
      <c r="DR203" s="77"/>
      <c r="DS203" s="77"/>
      <c r="DT203" s="77"/>
      <c r="DU203" s="77"/>
      <c r="DV203" s="77"/>
      <c r="DW203" s="77"/>
      <c r="DX203" s="77"/>
      <c r="DY203" s="77"/>
      <c r="DZ203" s="77"/>
      <c r="EA203" s="77"/>
      <c r="EB203" s="77"/>
      <c r="EC203" s="77"/>
      <c r="ED203" s="77"/>
      <c r="EE203" s="77"/>
      <c r="EF203" s="77"/>
      <c r="EG203" s="77"/>
      <c r="EH203" s="77"/>
      <c r="EI203" s="77"/>
      <c r="EJ203" s="77"/>
      <c r="EK203" s="77"/>
      <c r="EL203" s="77"/>
      <c r="EM203" s="77"/>
      <c r="EN203" s="77"/>
      <c r="EO203" s="77"/>
      <c r="EP203" s="77"/>
      <c r="EQ203" s="77"/>
      <c r="ER203" s="77"/>
      <c r="ES203" s="77"/>
      <c r="ET203" s="77"/>
      <c r="EU203" s="77"/>
      <c r="EV203" s="77"/>
      <c r="EW203" s="77"/>
      <c r="EX203" s="77"/>
      <c r="EY203" s="77"/>
      <c r="EZ203" s="77"/>
      <c r="FA203" s="77"/>
      <c r="FB203" s="77"/>
      <c r="FC203" s="77"/>
      <c r="FD203" s="77"/>
      <c r="FE203" s="77"/>
      <c r="FF203" s="77"/>
      <c r="FG203" s="77"/>
      <c r="FH203" s="77"/>
      <c r="FI203" s="77"/>
      <c r="FJ203" s="77"/>
      <c r="FK203" s="77"/>
      <c r="FL203" s="77"/>
      <c r="FM203" s="77"/>
      <c r="FN203" s="77"/>
      <c r="FO203" s="77"/>
      <c r="FP203" s="77"/>
      <c r="FQ203" s="77"/>
      <c r="FR203" s="77"/>
      <c r="FS203" s="77"/>
      <c r="FT203" s="77"/>
      <c r="FU203" s="77"/>
      <c r="FV203" s="77"/>
      <c r="FW203" s="77"/>
      <c r="FX203" s="77"/>
      <c r="FY203" s="77"/>
      <c r="FZ203" s="77"/>
      <c r="GA203" s="77"/>
      <c r="GB203" s="77"/>
      <c r="GC203" s="77"/>
      <c r="GD203" s="77"/>
      <c r="GE203" s="77"/>
      <c r="GF203" s="77"/>
      <c r="GG203" s="77"/>
      <c r="GH203" s="77"/>
      <c r="GI203" s="77"/>
      <c r="GJ203" s="77"/>
      <c r="GK203" s="77"/>
      <c r="GL203" s="77"/>
      <c r="GM203" s="77"/>
      <c r="GN203" s="77"/>
      <c r="GO203" s="77"/>
      <c r="GP203" s="77"/>
      <c r="GQ203" s="77"/>
      <c r="GR203" s="77"/>
      <c r="GS203" s="77"/>
      <c r="GT203" s="77"/>
      <c r="GU203" s="77"/>
      <c r="GV203" s="77"/>
      <c r="GW203" s="77"/>
      <c r="GX203" s="77"/>
      <c r="GY203" s="77"/>
      <c r="GZ203" s="77"/>
      <c r="HA203" s="77"/>
      <c r="HB203" s="77"/>
      <c r="HC203" s="77"/>
      <c r="HD203" s="77"/>
      <c r="HE203" s="77"/>
      <c r="HF203" s="77"/>
      <c r="HG203" s="77"/>
      <c r="HH203" s="77"/>
      <c r="HI203" s="77"/>
      <c r="HJ203" s="77"/>
      <c r="HK203" s="77"/>
      <c r="HL203" s="77"/>
      <c r="HM203" s="77"/>
      <c r="HN203" s="77"/>
      <c r="HO203" s="77"/>
      <c r="HP203" s="77"/>
      <c r="HQ203" s="77"/>
      <c r="HR203" s="77"/>
      <c r="HS203" s="77"/>
      <c r="HT203" s="77"/>
      <c r="HU203" s="77"/>
      <c r="HV203" s="77"/>
      <c r="HW203" s="77"/>
      <c r="HX203" s="77"/>
      <c r="HY203" s="77"/>
      <c r="HZ203" s="77"/>
      <c r="IA203" s="77"/>
      <c r="IB203" s="77"/>
      <c r="IC203" s="77"/>
      <c r="ID203" s="77"/>
      <c r="IE203" s="77"/>
      <c r="IF203" s="77"/>
      <c r="IG203" s="77"/>
      <c r="IH203" s="77"/>
      <c r="II203" s="77"/>
      <c r="IJ203" s="77"/>
      <c r="IK203" s="77"/>
      <c r="IL203" s="77"/>
      <c r="IM203" s="77"/>
      <c r="IN203" s="77"/>
      <c r="IO203" s="77"/>
      <c r="IP203" s="77"/>
      <c r="IQ203" s="77"/>
      <c r="IR203" s="77"/>
      <c r="IS203" s="77"/>
      <c r="IT203" s="77"/>
      <c r="IU203" s="77"/>
      <c r="IV203" s="77"/>
      <c r="IW203" s="77"/>
      <c r="IX203" s="77"/>
      <c r="IY203" s="77"/>
      <c r="IZ203" s="77"/>
      <c r="JA203" s="77"/>
      <c r="JB203" s="77"/>
      <c r="JC203" s="77"/>
      <c r="JD203" s="77"/>
      <c r="JE203" s="77"/>
      <c r="JF203" s="77"/>
      <c r="JG203" s="77"/>
      <c r="JH203" s="77"/>
      <c r="JI203" s="77"/>
      <c r="JJ203" s="77"/>
      <c r="JK203" s="77"/>
      <c r="JL203" s="77"/>
      <c r="JM203" s="77"/>
      <c r="JN203" s="77"/>
      <c r="JO203" s="77"/>
      <c r="JP203" s="77"/>
      <c r="JQ203" s="77"/>
      <c r="JR203" s="77"/>
      <c r="JS203" s="77"/>
      <c r="JT203" s="77"/>
      <c r="JU203" s="77"/>
      <c r="JV203" s="77"/>
      <c r="JW203" s="77"/>
      <c r="JX203" s="77"/>
      <c r="JY203" s="77"/>
      <c r="JZ203" s="77"/>
      <c r="KA203" s="77"/>
      <c r="KB203" s="77"/>
      <c r="KC203" s="77"/>
      <c r="KD203" s="77"/>
      <c r="KE203" s="77"/>
      <c r="KF203" s="77"/>
      <c r="KG203" s="77"/>
      <c r="KH203" s="77"/>
      <c r="KI203" s="77"/>
      <c r="KJ203" s="77"/>
      <c r="KK203" s="77"/>
      <c r="KL203" s="77"/>
      <c r="KM203" s="77"/>
      <c r="KN203" s="77"/>
      <c r="KO203" s="77"/>
      <c r="KP203" s="77"/>
      <c r="KQ203" s="77"/>
      <c r="KR203" s="77"/>
      <c r="KS203" s="77"/>
      <c r="KT203" s="77"/>
      <c r="KU203" s="77"/>
      <c r="KV203" s="77"/>
      <c r="KW203" s="77"/>
      <c r="KX203" s="77"/>
      <c r="KY203" s="77"/>
      <c r="KZ203" s="77"/>
      <c r="LA203" s="77"/>
      <c r="LB203" s="77"/>
      <c r="LC203" s="77"/>
      <c r="LD203" s="77"/>
      <c r="LE203" s="77"/>
      <c r="LF203" s="77"/>
      <c r="LG203" s="77"/>
      <c r="LH203" s="77"/>
      <c r="LI203" s="77"/>
      <c r="LJ203" s="77"/>
      <c r="LK203" s="77"/>
      <c r="LL203" s="77"/>
      <c r="LM203" s="77"/>
      <c r="LN203" s="77"/>
      <c r="LO203" s="77"/>
      <c r="LP203" s="77"/>
      <c r="LQ203" s="77"/>
      <c r="LR203" s="77"/>
      <c r="LS203" s="77"/>
      <c r="LT203" s="77"/>
      <c r="LU203" s="77"/>
      <c r="LV203" s="77"/>
      <c r="LW203" s="77"/>
      <c r="LX203" s="77"/>
      <c r="LY203" s="77"/>
      <c r="LZ203" s="77"/>
      <c r="MA203" s="77"/>
      <c r="MB203" s="77"/>
      <c r="MC203" s="77"/>
      <c r="MD203" s="77"/>
      <c r="ME203" s="77"/>
      <c r="MF203" s="77"/>
      <c r="MG203" s="77"/>
      <c r="MH203" s="77"/>
      <c r="MI203" s="77"/>
      <c r="MJ203" s="77"/>
      <c r="MK203" s="77"/>
      <c r="ML203" s="77"/>
      <c r="MM203" s="77"/>
      <c r="MN203" s="77"/>
      <c r="MO203" s="77"/>
      <c r="MP203" s="77"/>
      <c r="MQ203" s="77"/>
      <c r="MR203" s="77"/>
      <c r="MS203" s="77"/>
      <c r="MT203" s="77"/>
      <c r="MU203" s="77"/>
      <c r="MV203" s="77"/>
      <c r="MW203" s="77"/>
      <c r="MX203" s="77"/>
      <c r="MY203" s="77"/>
      <c r="MZ203" s="77"/>
      <c r="NA203" s="77"/>
      <c r="NB203" s="77"/>
      <c r="NC203" s="77"/>
      <c r="ND203" s="77"/>
      <c r="NE203" s="77"/>
      <c r="NF203" s="77"/>
      <c r="NG203" s="77"/>
      <c r="NH203" s="77"/>
      <c r="NI203" s="77"/>
      <c r="NJ203" s="77"/>
      <c r="NK203" s="77"/>
      <c r="NL203" s="77"/>
      <c r="NM203" s="77"/>
      <c r="NN203" s="77"/>
      <c r="NO203" s="77"/>
      <c r="NP203" s="77"/>
      <c r="NQ203" s="77"/>
      <c r="NR203" s="77"/>
    </row>
    <row r="204" spans="1:382">
      <c r="A204" s="32">
        <f>IF(ラインリスト!A196="","",ラインリスト!A196)</f>
        <v>194</v>
      </c>
      <c r="B204" s="32" t="str">
        <f>IF(ラインリスト!B196="","",ラインリスト!B196)</f>
        <v>テスト194</v>
      </c>
      <c r="C204" s="32">
        <f>IF(ラインリスト!C196="","",ラインリスト!C196)</f>
        <v>37</v>
      </c>
      <c r="D204" s="32" t="str">
        <f>IF(ラインリスト!E196="","",ラインリスト!E196)</f>
        <v>女</v>
      </c>
      <c r="E204" s="32" t="str">
        <f>IF(ラインリスト!F196="","",ラインリスト!F196)</f>
        <v>臨床検査技師</v>
      </c>
      <c r="F204" s="29" t="str">
        <f>IF(ラインリスト!G196="","",ラインリスト!G196)</f>
        <v>職員</v>
      </c>
      <c r="G204" s="32" t="str">
        <f>IF(ラインリスト!H196="","",ラインリスト!H196)</f>
        <v>X病院</v>
      </c>
      <c r="H204" s="33" t="str">
        <f>IF(ラインリスト!I196="","",ラインリスト!I196)</f>
        <v/>
      </c>
      <c r="I204" s="33" t="str">
        <f>IF(ラインリスト!J196="","",ラインリスト!J196)</f>
        <v>無症状</v>
      </c>
      <c r="J204" s="33">
        <f>IF(ラインリスト!K196="","",ラインリスト!K196)</f>
        <v>44201</v>
      </c>
      <c r="K204" s="31">
        <f>IF(ラインリスト!L196="",J204,ラインリスト!L196)</f>
        <v>44201</v>
      </c>
      <c r="L204" s="76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  <c r="CU204" s="77"/>
      <c r="CV204" s="77"/>
      <c r="CW204" s="77"/>
      <c r="CX204" s="77"/>
      <c r="CY204" s="77"/>
      <c r="CZ204" s="77"/>
      <c r="DA204" s="77"/>
      <c r="DB204" s="77"/>
      <c r="DC204" s="77"/>
      <c r="DD204" s="77"/>
      <c r="DE204" s="77"/>
      <c r="DF204" s="77"/>
      <c r="DG204" s="77"/>
      <c r="DH204" s="77"/>
      <c r="DI204" s="77"/>
      <c r="DJ204" s="77"/>
      <c r="DK204" s="77"/>
      <c r="DL204" s="77"/>
      <c r="DM204" s="77"/>
      <c r="DN204" s="77"/>
      <c r="DO204" s="77"/>
      <c r="DP204" s="77"/>
      <c r="DQ204" s="77"/>
      <c r="DR204" s="77"/>
      <c r="DS204" s="77"/>
      <c r="DT204" s="77"/>
      <c r="DU204" s="77"/>
      <c r="DV204" s="77"/>
      <c r="DW204" s="77"/>
      <c r="DX204" s="77"/>
      <c r="DY204" s="77"/>
      <c r="DZ204" s="77"/>
      <c r="EA204" s="77"/>
      <c r="EB204" s="77"/>
      <c r="EC204" s="77"/>
      <c r="ED204" s="77"/>
      <c r="EE204" s="77"/>
      <c r="EF204" s="77"/>
      <c r="EG204" s="77"/>
      <c r="EH204" s="77"/>
      <c r="EI204" s="77"/>
      <c r="EJ204" s="77"/>
      <c r="EK204" s="77"/>
      <c r="EL204" s="77"/>
      <c r="EM204" s="77"/>
      <c r="EN204" s="77"/>
      <c r="EO204" s="77"/>
      <c r="EP204" s="77"/>
      <c r="EQ204" s="77"/>
      <c r="ER204" s="77"/>
      <c r="ES204" s="77"/>
      <c r="ET204" s="77"/>
      <c r="EU204" s="77"/>
      <c r="EV204" s="77"/>
      <c r="EW204" s="77"/>
      <c r="EX204" s="77"/>
      <c r="EY204" s="77"/>
      <c r="EZ204" s="77"/>
      <c r="FA204" s="77"/>
      <c r="FB204" s="77"/>
      <c r="FC204" s="77"/>
      <c r="FD204" s="77"/>
      <c r="FE204" s="77"/>
      <c r="FF204" s="77"/>
      <c r="FG204" s="77"/>
      <c r="FH204" s="77"/>
      <c r="FI204" s="77"/>
      <c r="FJ204" s="77"/>
      <c r="FK204" s="77"/>
      <c r="FL204" s="77"/>
      <c r="FM204" s="77"/>
      <c r="FN204" s="77"/>
      <c r="FO204" s="77"/>
      <c r="FP204" s="77"/>
      <c r="FQ204" s="77"/>
      <c r="FR204" s="77"/>
      <c r="FS204" s="77"/>
      <c r="FT204" s="77"/>
      <c r="FU204" s="77"/>
      <c r="FV204" s="77"/>
      <c r="FW204" s="77"/>
      <c r="FX204" s="77"/>
      <c r="FY204" s="77"/>
      <c r="FZ204" s="77"/>
      <c r="GA204" s="77"/>
      <c r="GB204" s="77"/>
      <c r="GC204" s="77"/>
      <c r="GD204" s="77"/>
      <c r="GE204" s="77"/>
      <c r="GF204" s="77"/>
      <c r="GG204" s="77"/>
      <c r="GH204" s="77"/>
      <c r="GI204" s="77"/>
      <c r="GJ204" s="77"/>
      <c r="GK204" s="77"/>
      <c r="GL204" s="77"/>
      <c r="GM204" s="77"/>
      <c r="GN204" s="77"/>
      <c r="GO204" s="77"/>
      <c r="GP204" s="77"/>
      <c r="GQ204" s="77"/>
      <c r="GR204" s="77"/>
      <c r="GS204" s="77"/>
      <c r="GT204" s="77"/>
      <c r="GU204" s="77"/>
      <c r="GV204" s="77"/>
      <c r="GW204" s="77"/>
      <c r="GX204" s="77"/>
      <c r="GY204" s="77"/>
      <c r="GZ204" s="77"/>
      <c r="HA204" s="77"/>
      <c r="HB204" s="77"/>
      <c r="HC204" s="77"/>
      <c r="HD204" s="77"/>
      <c r="HE204" s="77"/>
      <c r="HF204" s="77"/>
      <c r="HG204" s="77"/>
      <c r="HH204" s="77"/>
      <c r="HI204" s="77"/>
      <c r="HJ204" s="77"/>
      <c r="HK204" s="77"/>
      <c r="HL204" s="77"/>
      <c r="HM204" s="77"/>
      <c r="HN204" s="77"/>
      <c r="HO204" s="77"/>
      <c r="HP204" s="77"/>
      <c r="HQ204" s="77"/>
      <c r="HR204" s="77"/>
      <c r="HS204" s="77"/>
      <c r="HT204" s="77"/>
      <c r="HU204" s="77"/>
      <c r="HV204" s="77"/>
      <c r="HW204" s="77"/>
      <c r="HX204" s="77"/>
      <c r="HY204" s="77"/>
      <c r="HZ204" s="77"/>
      <c r="IA204" s="77"/>
      <c r="IB204" s="77"/>
      <c r="IC204" s="77"/>
      <c r="ID204" s="77"/>
      <c r="IE204" s="77"/>
      <c r="IF204" s="77"/>
      <c r="IG204" s="77"/>
      <c r="IH204" s="77"/>
      <c r="II204" s="77"/>
      <c r="IJ204" s="77"/>
      <c r="IK204" s="77"/>
      <c r="IL204" s="77"/>
      <c r="IM204" s="77"/>
      <c r="IN204" s="77"/>
      <c r="IO204" s="77"/>
      <c r="IP204" s="77"/>
      <c r="IQ204" s="77"/>
      <c r="IR204" s="77"/>
      <c r="IS204" s="77"/>
      <c r="IT204" s="77"/>
      <c r="IU204" s="77"/>
      <c r="IV204" s="77"/>
      <c r="IW204" s="77"/>
      <c r="IX204" s="77"/>
      <c r="IY204" s="77"/>
      <c r="IZ204" s="77"/>
      <c r="JA204" s="77"/>
      <c r="JB204" s="77"/>
      <c r="JC204" s="77"/>
      <c r="JD204" s="77"/>
      <c r="JE204" s="77"/>
      <c r="JF204" s="77"/>
      <c r="JG204" s="77"/>
      <c r="JH204" s="77"/>
      <c r="JI204" s="77"/>
      <c r="JJ204" s="77"/>
      <c r="JK204" s="77"/>
      <c r="JL204" s="77"/>
      <c r="JM204" s="77"/>
      <c r="JN204" s="77"/>
      <c r="JO204" s="77"/>
      <c r="JP204" s="77"/>
      <c r="JQ204" s="77"/>
      <c r="JR204" s="77"/>
      <c r="JS204" s="77"/>
      <c r="JT204" s="77"/>
      <c r="JU204" s="77"/>
      <c r="JV204" s="77"/>
      <c r="JW204" s="77"/>
      <c r="JX204" s="77"/>
      <c r="JY204" s="77"/>
      <c r="JZ204" s="77"/>
      <c r="KA204" s="77"/>
      <c r="KB204" s="77"/>
      <c r="KC204" s="77"/>
      <c r="KD204" s="77"/>
      <c r="KE204" s="77"/>
      <c r="KF204" s="77"/>
      <c r="KG204" s="77"/>
      <c r="KH204" s="77"/>
      <c r="KI204" s="77"/>
      <c r="KJ204" s="77"/>
      <c r="KK204" s="77"/>
      <c r="KL204" s="77"/>
      <c r="KM204" s="77"/>
      <c r="KN204" s="77"/>
      <c r="KO204" s="77"/>
      <c r="KP204" s="77"/>
      <c r="KQ204" s="77"/>
      <c r="KR204" s="77"/>
      <c r="KS204" s="77"/>
      <c r="KT204" s="77"/>
      <c r="KU204" s="77"/>
      <c r="KV204" s="77"/>
      <c r="KW204" s="77"/>
      <c r="KX204" s="77"/>
      <c r="KY204" s="77"/>
      <c r="KZ204" s="77"/>
      <c r="LA204" s="77"/>
      <c r="LB204" s="77"/>
      <c r="LC204" s="77"/>
      <c r="LD204" s="77"/>
      <c r="LE204" s="77"/>
      <c r="LF204" s="77"/>
      <c r="LG204" s="77"/>
      <c r="LH204" s="77"/>
      <c r="LI204" s="77"/>
      <c r="LJ204" s="77"/>
      <c r="LK204" s="77"/>
      <c r="LL204" s="77"/>
      <c r="LM204" s="77"/>
      <c r="LN204" s="77"/>
      <c r="LO204" s="77"/>
      <c r="LP204" s="77"/>
      <c r="LQ204" s="77"/>
      <c r="LR204" s="77"/>
      <c r="LS204" s="77"/>
      <c r="LT204" s="77"/>
      <c r="LU204" s="77"/>
      <c r="LV204" s="77"/>
      <c r="LW204" s="77"/>
      <c r="LX204" s="77"/>
      <c r="LY204" s="77"/>
      <c r="LZ204" s="77"/>
      <c r="MA204" s="77"/>
      <c r="MB204" s="77"/>
      <c r="MC204" s="77"/>
      <c r="MD204" s="77"/>
      <c r="ME204" s="77"/>
      <c r="MF204" s="77"/>
      <c r="MG204" s="77"/>
      <c r="MH204" s="77"/>
      <c r="MI204" s="77"/>
      <c r="MJ204" s="77"/>
      <c r="MK204" s="77"/>
      <c r="ML204" s="77"/>
      <c r="MM204" s="77"/>
      <c r="MN204" s="77"/>
      <c r="MO204" s="77"/>
      <c r="MP204" s="77"/>
      <c r="MQ204" s="77"/>
      <c r="MR204" s="77"/>
      <c r="MS204" s="77"/>
      <c r="MT204" s="77"/>
      <c r="MU204" s="77"/>
      <c r="MV204" s="77"/>
      <c r="MW204" s="77"/>
      <c r="MX204" s="77"/>
      <c r="MY204" s="77"/>
      <c r="MZ204" s="77"/>
      <c r="NA204" s="77"/>
      <c r="NB204" s="77"/>
      <c r="NC204" s="77"/>
      <c r="ND204" s="77"/>
      <c r="NE204" s="77"/>
      <c r="NF204" s="77"/>
      <c r="NG204" s="77"/>
      <c r="NH204" s="77"/>
      <c r="NI204" s="77"/>
      <c r="NJ204" s="77"/>
      <c r="NK204" s="77"/>
      <c r="NL204" s="77"/>
      <c r="NM204" s="77"/>
      <c r="NN204" s="77"/>
      <c r="NO204" s="77"/>
      <c r="NP204" s="77"/>
      <c r="NQ204" s="77"/>
      <c r="NR204" s="77"/>
    </row>
    <row r="205" spans="1:382">
      <c r="A205" s="32">
        <f>IF(ラインリスト!A197="","",ラインリスト!A197)</f>
        <v>195</v>
      </c>
      <c r="B205" s="32" t="str">
        <f>IF(ラインリスト!B197="","",ラインリスト!B197)</f>
        <v>テスト195</v>
      </c>
      <c r="C205" s="32">
        <f>IF(ラインリスト!C197="","",ラインリスト!C197)</f>
        <v>82</v>
      </c>
      <c r="D205" s="32" t="str">
        <f>IF(ラインリスト!E197="","",ラインリスト!E197)</f>
        <v>女</v>
      </c>
      <c r="E205" s="32" t="str">
        <f>IF(ラインリスト!F197="","",ラインリスト!F197)</f>
        <v/>
      </c>
      <c r="F205" s="29" t="str">
        <f>IF(ラインリスト!G197="","",ラインリスト!G197)</f>
        <v>患者</v>
      </c>
      <c r="G205" s="32" t="str">
        <f>IF(ラインリスト!H197="","",ラインリスト!H197)</f>
        <v>X病院</v>
      </c>
      <c r="H205" s="33" t="str">
        <f>IF(ラインリスト!I197="","",ラインリスト!I197)</f>
        <v/>
      </c>
      <c r="I205" s="33" t="str">
        <f>IF(ラインリスト!J197="","",ラインリスト!J197)</f>
        <v>無症状</v>
      </c>
      <c r="J205" s="33">
        <f>IF(ラインリスト!K197="","",ラインリスト!K197)</f>
        <v>44201</v>
      </c>
      <c r="K205" s="31">
        <f>IF(ラインリスト!L197="",J205,ラインリスト!L197)</f>
        <v>44201</v>
      </c>
      <c r="L205" s="76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  <c r="DC205" s="77"/>
      <c r="DD205" s="77"/>
      <c r="DE205" s="77"/>
      <c r="DF205" s="77"/>
      <c r="DG205" s="77"/>
      <c r="DH205" s="77"/>
      <c r="DI205" s="77"/>
      <c r="DJ205" s="77"/>
      <c r="DK205" s="77"/>
      <c r="DL205" s="77"/>
      <c r="DM205" s="77"/>
      <c r="DN205" s="77"/>
      <c r="DO205" s="77"/>
      <c r="DP205" s="77"/>
      <c r="DQ205" s="77"/>
      <c r="DR205" s="77"/>
      <c r="DS205" s="77"/>
      <c r="DT205" s="77"/>
      <c r="DU205" s="77"/>
      <c r="DV205" s="77"/>
      <c r="DW205" s="77"/>
      <c r="DX205" s="77"/>
      <c r="DY205" s="77"/>
      <c r="DZ205" s="77"/>
      <c r="EA205" s="77"/>
      <c r="EB205" s="77"/>
      <c r="EC205" s="77"/>
      <c r="ED205" s="77"/>
      <c r="EE205" s="77"/>
      <c r="EF205" s="77"/>
      <c r="EG205" s="77"/>
      <c r="EH205" s="77"/>
      <c r="EI205" s="77"/>
      <c r="EJ205" s="77"/>
      <c r="EK205" s="77"/>
      <c r="EL205" s="77"/>
      <c r="EM205" s="77"/>
      <c r="EN205" s="77"/>
      <c r="EO205" s="77"/>
      <c r="EP205" s="77"/>
      <c r="EQ205" s="77"/>
      <c r="ER205" s="77"/>
      <c r="ES205" s="77"/>
      <c r="ET205" s="77"/>
      <c r="EU205" s="77"/>
      <c r="EV205" s="77"/>
      <c r="EW205" s="77"/>
      <c r="EX205" s="77"/>
      <c r="EY205" s="77"/>
      <c r="EZ205" s="77"/>
      <c r="FA205" s="77"/>
      <c r="FB205" s="77"/>
      <c r="FC205" s="77"/>
      <c r="FD205" s="77"/>
      <c r="FE205" s="77"/>
      <c r="FF205" s="77"/>
      <c r="FG205" s="77"/>
      <c r="FH205" s="77"/>
      <c r="FI205" s="77"/>
      <c r="FJ205" s="77"/>
      <c r="FK205" s="77"/>
      <c r="FL205" s="77"/>
      <c r="FM205" s="77"/>
      <c r="FN205" s="77"/>
      <c r="FO205" s="77"/>
      <c r="FP205" s="77"/>
      <c r="FQ205" s="77"/>
      <c r="FR205" s="77"/>
      <c r="FS205" s="77"/>
      <c r="FT205" s="77"/>
      <c r="FU205" s="77"/>
      <c r="FV205" s="77"/>
      <c r="FW205" s="77"/>
      <c r="FX205" s="77"/>
      <c r="FY205" s="77"/>
      <c r="FZ205" s="77"/>
      <c r="GA205" s="77"/>
      <c r="GB205" s="77"/>
      <c r="GC205" s="77"/>
      <c r="GD205" s="77"/>
      <c r="GE205" s="77"/>
      <c r="GF205" s="77"/>
      <c r="GG205" s="77"/>
      <c r="GH205" s="77"/>
      <c r="GI205" s="77"/>
      <c r="GJ205" s="77"/>
      <c r="GK205" s="77"/>
      <c r="GL205" s="77"/>
      <c r="GM205" s="77"/>
      <c r="GN205" s="77"/>
      <c r="GO205" s="77"/>
      <c r="GP205" s="77"/>
      <c r="GQ205" s="77"/>
      <c r="GR205" s="77"/>
      <c r="GS205" s="77"/>
      <c r="GT205" s="77"/>
      <c r="GU205" s="77"/>
      <c r="GV205" s="77"/>
      <c r="GW205" s="77"/>
      <c r="GX205" s="77"/>
      <c r="GY205" s="77"/>
      <c r="GZ205" s="77"/>
      <c r="HA205" s="77"/>
      <c r="HB205" s="77"/>
      <c r="HC205" s="77"/>
      <c r="HD205" s="77"/>
      <c r="HE205" s="77"/>
      <c r="HF205" s="77"/>
      <c r="HG205" s="77"/>
      <c r="HH205" s="77"/>
      <c r="HI205" s="77"/>
      <c r="HJ205" s="77"/>
      <c r="HK205" s="77"/>
      <c r="HL205" s="77"/>
      <c r="HM205" s="77"/>
      <c r="HN205" s="77"/>
      <c r="HO205" s="77"/>
      <c r="HP205" s="77"/>
      <c r="HQ205" s="77"/>
      <c r="HR205" s="77"/>
      <c r="HS205" s="77"/>
      <c r="HT205" s="77"/>
      <c r="HU205" s="77"/>
      <c r="HV205" s="77"/>
      <c r="HW205" s="77"/>
      <c r="HX205" s="77"/>
      <c r="HY205" s="77"/>
      <c r="HZ205" s="77"/>
      <c r="IA205" s="77"/>
      <c r="IB205" s="77"/>
      <c r="IC205" s="77"/>
      <c r="ID205" s="77"/>
      <c r="IE205" s="77"/>
      <c r="IF205" s="77"/>
      <c r="IG205" s="77"/>
      <c r="IH205" s="77"/>
      <c r="II205" s="77"/>
      <c r="IJ205" s="77"/>
      <c r="IK205" s="77"/>
      <c r="IL205" s="77"/>
      <c r="IM205" s="77"/>
      <c r="IN205" s="77"/>
      <c r="IO205" s="77"/>
      <c r="IP205" s="77"/>
      <c r="IQ205" s="77"/>
      <c r="IR205" s="77"/>
      <c r="IS205" s="77"/>
      <c r="IT205" s="77"/>
      <c r="IU205" s="77"/>
      <c r="IV205" s="77"/>
      <c r="IW205" s="77"/>
      <c r="IX205" s="77"/>
      <c r="IY205" s="77"/>
      <c r="IZ205" s="77"/>
      <c r="JA205" s="77"/>
      <c r="JB205" s="77"/>
      <c r="JC205" s="77"/>
      <c r="JD205" s="77"/>
      <c r="JE205" s="77"/>
      <c r="JF205" s="77"/>
      <c r="JG205" s="77"/>
      <c r="JH205" s="77"/>
      <c r="JI205" s="77"/>
      <c r="JJ205" s="77"/>
      <c r="JK205" s="77"/>
      <c r="JL205" s="77"/>
      <c r="JM205" s="77"/>
      <c r="JN205" s="77"/>
      <c r="JO205" s="77"/>
      <c r="JP205" s="77"/>
      <c r="JQ205" s="77"/>
      <c r="JR205" s="77"/>
      <c r="JS205" s="77"/>
      <c r="JT205" s="77"/>
      <c r="JU205" s="77"/>
      <c r="JV205" s="77"/>
      <c r="JW205" s="77"/>
      <c r="JX205" s="77"/>
      <c r="JY205" s="77"/>
      <c r="JZ205" s="77"/>
      <c r="KA205" s="77"/>
      <c r="KB205" s="77"/>
      <c r="KC205" s="77"/>
      <c r="KD205" s="77"/>
      <c r="KE205" s="77"/>
      <c r="KF205" s="77"/>
      <c r="KG205" s="77"/>
      <c r="KH205" s="77"/>
      <c r="KI205" s="77"/>
      <c r="KJ205" s="77"/>
      <c r="KK205" s="77"/>
      <c r="KL205" s="77"/>
      <c r="KM205" s="77"/>
      <c r="KN205" s="77"/>
      <c r="KO205" s="77"/>
      <c r="KP205" s="77"/>
      <c r="KQ205" s="77"/>
      <c r="KR205" s="77"/>
      <c r="KS205" s="77"/>
      <c r="KT205" s="77"/>
      <c r="KU205" s="77"/>
      <c r="KV205" s="77"/>
      <c r="KW205" s="77"/>
      <c r="KX205" s="77"/>
      <c r="KY205" s="77"/>
      <c r="KZ205" s="77"/>
      <c r="LA205" s="77"/>
      <c r="LB205" s="77"/>
      <c r="LC205" s="77"/>
      <c r="LD205" s="77"/>
      <c r="LE205" s="77"/>
      <c r="LF205" s="77"/>
      <c r="LG205" s="77"/>
      <c r="LH205" s="77"/>
      <c r="LI205" s="77"/>
      <c r="LJ205" s="77"/>
      <c r="LK205" s="77"/>
      <c r="LL205" s="77"/>
      <c r="LM205" s="77"/>
      <c r="LN205" s="77"/>
      <c r="LO205" s="77"/>
      <c r="LP205" s="77"/>
      <c r="LQ205" s="77"/>
      <c r="LR205" s="77"/>
      <c r="LS205" s="77"/>
      <c r="LT205" s="77"/>
      <c r="LU205" s="77"/>
      <c r="LV205" s="77"/>
      <c r="LW205" s="77"/>
      <c r="LX205" s="77"/>
      <c r="LY205" s="77"/>
      <c r="LZ205" s="77"/>
      <c r="MA205" s="77"/>
      <c r="MB205" s="77"/>
      <c r="MC205" s="77"/>
      <c r="MD205" s="77"/>
      <c r="ME205" s="77"/>
      <c r="MF205" s="77"/>
      <c r="MG205" s="77"/>
      <c r="MH205" s="77"/>
      <c r="MI205" s="77"/>
      <c r="MJ205" s="77"/>
      <c r="MK205" s="77"/>
      <c r="ML205" s="77"/>
      <c r="MM205" s="77"/>
      <c r="MN205" s="77"/>
      <c r="MO205" s="77"/>
      <c r="MP205" s="77"/>
      <c r="MQ205" s="77"/>
      <c r="MR205" s="77"/>
      <c r="MS205" s="77"/>
      <c r="MT205" s="77"/>
      <c r="MU205" s="77"/>
      <c r="MV205" s="77"/>
      <c r="MW205" s="77"/>
      <c r="MX205" s="77"/>
      <c r="MY205" s="77"/>
      <c r="MZ205" s="77"/>
      <c r="NA205" s="77"/>
      <c r="NB205" s="77"/>
      <c r="NC205" s="77"/>
      <c r="ND205" s="77"/>
      <c r="NE205" s="77"/>
      <c r="NF205" s="77"/>
      <c r="NG205" s="77"/>
      <c r="NH205" s="77"/>
      <c r="NI205" s="77"/>
      <c r="NJ205" s="77"/>
      <c r="NK205" s="77"/>
      <c r="NL205" s="77"/>
      <c r="NM205" s="77"/>
      <c r="NN205" s="77"/>
      <c r="NO205" s="77"/>
      <c r="NP205" s="77"/>
      <c r="NQ205" s="77"/>
      <c r="NR205" s="77"/>
    </row>
    <row r="206" spans="1:382">
      <c r="A206" s="32">
        <f>IF(ラインリスト!A198="","",ラインリスト!A198)</f>
        <v>196</v>
      </c>
      <c r="B206" s="32" t="str">
        <f>IF(ラインリスト!B198="","",ラインリスト!B198)</f>
        <v>テスト196</v>
      </c>
      <c r="C206" s="32">
        <f>IF(ラインリスト!C198="","",ラインリスト!C198)</f>
        <v>87</v>
      </c>
      <c r="D206" s="32" t="str">
        <f>IF(ラインリスト!E198="","",ラインリスト!E198)</f>
        <v>女</v>
      </c>
      <c r="E206" s="32" t="str">
        <f>IF(ラインリスト!F198="","",ラインリスト!F198)</f>
        <v/>
      </c>
      <c r="F206" s="29" t="str">
        <f>IF(ラインリスト!G198="","",ラインリスト!G198)</f>
        <v>患者</v>
      </c>
      <c r="G206" s="32" t="str">
        <f>IF(ラインリスト!H198="","",ラインリスト!H198)</f>
        <v>X病院</v>
      </c>
      <c r="H206" s="33" t="str">
        <f>IF(ラインリスト!I198="","",ラインリスト!I198)</f>
        <v/>
      </c>
      <c r="I206" s="33" t="str">
        <f>IF(ラインリスト!J198="","",ラインリスト!J198)</f>
        <v>不明</v>
      </c>
      <c r="J206" s="33">
        <f>IF(ラインリスト!K198="","",ラインリスト!K198)</f>
        <v>44201</v>
      </c>
      <c r="K206" s="31">
        <f>IF(ラインリスト!L198="",J206,ラインリスト!L198)</f>
        <v>44201</v>
      </c>
      <c r="L206" s="76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  <c r="DC206" s="77"/>
      <c r="DD206" s="77"/>
      <c r="DE206" s="77"/>
      <c r="DF206" s="77"/>
      <c r="DG206" s="77"/>
      <c r="DH206" s="77"/>
      <c r="DI206" s="77"/>
      <c r="DJ206" s="77"/>
      <c r="DK206" s="77"/>
      <c r="DL206" s="77"/>
      <c r="DM206" s="77"/>
      <c r="DN206" s="77"/>
      <c r="DO206" s="77"/>
      <c r="DP206" s="77"/>
      <c r="DQ206" s="77"/>
      <c r="DR206" s="77"/>
      <c r="DS206" s="77"/>
      <c r="DT206" s="77"/>
      <c r="DU206" s="77"/>
      <c r="DV206" s="77"/>
      <c r="DW206" s="77"/>
      <c r="DX206" s="77"/>
      <c r="DY206" s="77"/>
      <c r="DZ206" s="77"/>
      <c r="EA206" s="77"/>
      <c r="EB206" s="77"/>
      <c r="EC206" s="77"/>
      <c r="ED206" s="77"/>
      <c r="EE206" s="77"/>
      <c r="EF206" s="77"/>
      <c r="EG206" s="77"/>
      <c r="EH206" s="77"/>
      <c r="EI206" s="77"/>
      <c r="EJ206" s="77"/>
      <c r="EK206" s="77"/>
      <c r="EL206" s="77"/>
      <c r="EM206" s="77"/>
      <c r="EN206" s="77"/>
      <c r="EO206" s="77"/>
      <c r="EP206" s="77"/>
      <c r="EQ206" s="77"/>
      <c r="ER206" s="77"/>
      <c r="ES206" s="77"/>
      <c r="ET206" s="77"/>
      <c r="EU206" s="77"/>
      <c r="EV206" s="77"/>
      <c r="EW206" s="77"/>
      <c r="EX206" s="77"/>
      <c r="EY206" s="77"/>
      <c r="EZ206" s="77"/>
      <c r="FA206" s="77"/>
      <c r="FB206" s="77"/>
      <c r="FC206" s="77"/>
      <c r="FD206" s="77"/>
      <c r="FE206" s="77"/>
      <c r="FF206" s="77"/>
      <c r="FG206" s="77"/>
      <c r="FH206" s="77"/>
      <c r="FI206" s="77"/>
      <c r="FJ206" s="77"/>
      <c r="FK206" s="77"/>
      <c r="FL206" s="77"/>
      <c r="FM206" s="77"/>
      <c r="FN206" s="77"/>
      <c r="FO206" s="77"/>
      <c r="FP206" s="77"/>
      <c r="FQ206" s="77"/>
      <c r="FR206" s="77"/>
      <c r="FS206" s="77"/>
      <c r="FT206" s="77"/>
      <c r="FU206" s="77"/>
      <c r="FV206" s="77"/>
      <c r="FW206" s="77"/>
      <c r="FX206" s="77"/>
      <c r="FY206" s="77"/>
      <c r="FZ206" s="77"/>
      <c r="GA206" s="77"/>
      <c r="GB206" s="77"/>
      <c r="GC206" s="77"/>
      <c r="GD206" s="77"/>
      <c r="GE206" s="77"/>
      <c r="GF206" s="77"/>
      <c r="GG206" s="77"/>
      <c r="GH206" s="77"/>
      <c r="GI206" s="77"/>
      <c r="GJ206" s="77"/>
      <c r="GK206" s="77"/>
      <c r="GL206" s="77"/>
      <c r="GM206" s="77"/>
      <c r="GN206" s="77"/>
      <c r="GO206" s="77"/>
      <c r="GP206" s="77"/>
      <c r="GQ206" s="77"/>
      <c r="GR206" s="77"/>
      <c r="GS206" s="77"/>
      <c r="GT206" s="77"/>
      <c r="GU206" s="77"/>
      <c r="GV206" s="77"/>
      <c r="GW206" s="77"/>
      <c r="GX206" s="77"/>
      <c r="GY206" s="77"/>
      <c r="GZ206" s="77"/>
      <c r="HA206" s="77"/>
      <c r="HB206" s="77"/>
      <c r="HC206" s="77"/>
      <c r="HD206" s="77"/>
      <c r="HE206" s="77"/>
      <c r="HF206" s="77"/>
      <c r="HG206" s="77"/>
      <c r="HH206" s="77"/>
      <c r="HI206" s="77"/>
      <c r="HJ206" s="77"/>
      <c r="HK206" s="77"/>
      <c r="HL206" s="77"/>
      <c r="HM206" s="77"/>
      <c r="HN206" s="77"/>
      <c r="HO206" s="77"/>
      <c r="HP206" s="77"/>
      <c r="HQ206" s="77"/>
      <c r="HR206" s="77"/>
      <c r="HS206" s="77"/>
      <c r="HT206" s="77"/>
      <c r="HU206" s="77"/>
      <c r="HV206" s="77"/>
      <c r="HW206" s="77"/>
      <c r="HX206" s="77"/>
      <c r="HY206" s="77"/>
      <c r="HZ206" s="77"/>
      <c r="IA206" s="77"/>
      <c r="IB206" s="77"/>
      <c r="IC206" s="77"/>
      <c r="ID206" s="77"/>
      <c r="IE206" s="77"/>
      <c r="IF206" s="77"/>
      <c r="IG206" s="77"/>
      <c r="IH206" s="77"/>
      <c r="II206" s="77"/>
      <c r="IJ206" s="77"/>
      <c r="IK206" s="77"/>
      <c r="IL206" s="77"/>
      <c r="IM206" s="77"/>
      <c r="IN206" s="77"/>
      <c r="IO206" s="77"/>
      <c r="IP206" s="77"/>
      <c r="IQ206" s="77"/>
      <c r="IR206" s="77"/>
      <c r="IS206" s="77"/>
      <c r="IT206" s="77"/>
      <c r="IU206" s="77"/>
      <c r="IV206" s="77"/>
      <c r="IW206" s="77"/>
      <c r="IX206" s="77"/>
      <c r="IY206" s="77"/>
      <c r="IZ206" s="77"/>
      <c r="JA206" s="77"/>
      <c r="JB206" s="77"/>
      <c r="JC206" s="77"/>
      <c r="JD206" s="77"/>
      <c r="JE206" s="77"/>
      <c r="JF206" s="77"/>
      <c r="JG206" s="77"/>
      <c r="JH206" s="77"/>
      <c r="JI206" s="77"/>
      <c r="JJ206" s="77"/>
      <c r="JK206" s="77"/>
      <c r="JL206" s="77"/>
      <c r="JM206" s="77"/>
      <c r="JN206" s="77"/>
      <c r="JO206" s="77"/>
      <c r="JP206" s="77"/>
      <c r="JQ206" s="77"/>
      <c r="JR206" s="77"/>
      <c r="JS206" s="77"/>
      <c r="JT206" s="77"/>
      <c r="JU206" s="77"/>
      <c r="JV206" s="77"/>
      <c r="JW206" s="77"/>
      <c r="JX206" s="77"/>
      <c r="JY206" s="77"/>
      <c r="JZ206" s="77"/>
      <c r="KA206" s="77"/>
      <c r="KB206" s="77"/>
      <c r="KC206" s="77"/>
      <c r="KD206" s="77"/>
      <c r="KE206" s="77"/>
      <c r="KF206" s="77"/>
      <c r="KG206" s="77"/>
      <c r="KH206" s="77"/>
      <c r="KI206" s="77"/>
      <c r="KJ206" s="77"/>
      <c r="KK206" s="77"/>
      <c r="KL206" s="77"/>
      <c r="KM206" s="77"/>
      <c r="KN206" s="77"/>
      <c r="KO206" s="77"/>
      <c r="KP206" s="77"/>
      <c r="KQ206" s="77"/>
      <c r="KR206" s="77"/>
      <c r="KS206" s="77"/>
      <c r="KT206" s="77"/>
      <c r="KU206" s="77"/>
      <c r="KV206" s="77"/>
      <c r="KW206" s="77"/>
      <c r="KX206" s="77"/>
      <c r="KY206" s="77"/>
      <c r="KZ206" s="77"/>
      <c r="LA206" s="77"/>
      <c r="LB206" s="77"/>
      <c r="LC206" s="77"/>
      <c r="LD206" s="77"/>
      <c r="LE206" s="77"/>
      <c r="LF206" s="77"/>
      <c r="LG206" s="77"/>
      <c r="LH206" s="77"/>
      <c r="LI206" s="77"/>
      <c r="LJ206" s="77"/>
      <c r="LK206" s="77"/>
      <c r="LL206" s="77"/>
      <c r="LM206" s="77"/>
      <c r="LN206" s="77"/>
      <c r="LO206" s="77"/>
      <c r="LP206" s="77"/>
      <c r="LQ206" s="77"/>
      <c r="LR206" s="77"/>
      <c r="LS206" s="77"/>
      <c r="LT206" s="77"/>
      <c r="LU206" s="77"/>
      <c r="LV206" s="77"/>
      <c r="LW206" s="77"/>
      <c r="LX206" s="77"/>
      <c r="LY206" s="77"/>
      <c r="LZ206" s="77"/>
      <c r="MA206" s="77"/>
      <c r="MB206" s="77"/>
      <c r="MC206" s="77"/>
      <c r="MD206" s="77"/>
      <c r="ME206" s="77"/>
      <c r="MF206" s="77"/>
      <c r="MG206" s="77"/>
      <c r="MH206" s="77"/>
      <c r="MI206" s="77"/>
      <c r="MJ206" s="77"/>
      <c r="MK206" s="77"/>
      <c r="ML206" s="77"/>
      <c r="MM206" s="77"/>
      <c r="MN206" s="77"/>
      <c r="MO206" s="77"/>
      <c r="MP206" s="77"/>
      <c r="MQ206" s="77"/>
      <c r="MR206" s="77"/>
      <c r="MS206" s="77"/>
      <c r="MT206" s="77"/>
      <c r="MU206" s="77"/>
      <c r="MV206" s="77"/>
      <c r="MW206" s="77"/>
      <c r="MX206" s="77"/>
      <c r="MY206" s="77"/>
      <c r="MZ206" s="77"/>
      <c r="NA206" s="77"/>
      <c r="NB206" s="77"/>
      <c r="NC206" s="77"/>
      <c r="ND206" s="77"/>
      <c r="NE206" s="77"/>
      <c r="NF206" s="77"/>
      <c r="NG206" s="77"/>
      <c r="NH206" s="77"/>
      <c r="NI206" s="77"/>
      <c r="NJ206" s="77"/>
      <c r="NK206" s="77"/>
      <c r="NL206" s="77"/>
      <c r="NM206" s="77"/>
      <c r="NN206" s="77"/>
      <c r="NO206" s="77"/>
      <c r="NP206" s="77"/>
      <c r="NQ206" s="77"/>
      <c r="NR206" s="77"/>
    </row>
    <row r="207" spans="1:382">
      <c r="A207" s="32">
        <f>IF(ラインリスト!A199="","",ラインリスト!A199)</f>
        <v>197</v>
      </c>
      <c r="B207" s="32" t="str">
        <f>IF(ラインリスト!B199="","",ラインリスト!B199)</f>
        <v>テスト197</v>
      </c>
      <c r="C207" s="32">
        <f>IF(ラインリスト!C199="","",ラインリスト!C199)</f>
        <v>40</v>
      </c>
      <c r="D207" s="32" t="str">
        <f>IF(ラインリスト!E199="","",ラインリスト!E199)</f>
        <v>女</v>
      </c>
      <c r="E207" s="32" t="str">
        <f>IF(ラインリスト!F199="","",ラインリスト!F199)</f>
        <v/>
      </c>
      <c r="F207" s="29" t="str">
        <f>IF(ラインリスト!G199="","",ラインリスト!G199)</f>
        <v/>
      </c>
      <c r="G207" s="32" t="str">
        <f>IF(ラインリスト!H199="","",ラインリスト!H199)</f>
        <v>Aイノベーション</v>
      </c>
      <c r="H207" s="33" t="str">
        <f>IF(ラインリスト!I199="","",ラインリスト!I199)</f>
        <v/>
      </c>
      <c r="I207" s="33">
        <f>IF(ラインリスト!J199="","",ラインリスト!J199)</f>
        <v>44201</v>
      </c>
      <c r="J207" s="33">
        <f>IF(ラインリスト!K199="","",ラインリスト!K199)</f>
        <v>44201</v>
      </c>
      <c r="K207" s="31">
        <f>IF(ラインリスト!L199="",J207,ラインリスト!L199)</f>
        <v>44201</v>
      </c>
      <c r="L207" s="76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  <c r="CU207" s="77"/>
      <c r="CV207" s="77"/>
      <c r="CW207" s="77"/>
      <c r="CX207" s="77"/>
      <c r="CY207" s="77"/>
      <c r="CZ207" s="77"/>
      <c r="DA207" s="77"/>
      <c r="DB207" s="77"/>
      <c r="DC207" s="77"/>
      <c r="DD207" s="77"/>
      <c r="DE207" s="77"/>
      <c r="DF207" s="77"/>
      <c r="DG207" s="77"/>
      <c r="DH207" s="77"/>
      <c r="DI207" s="77"/>
      <c r="DJ207" s="77"/>
      <c r="DK207" s="77"/>
      <c r="DL207" s="77"/>
      <c r="DM207" s="77"/>
      <c r="DN207" s="77"/>
      <c r="DO207" s="77"/>
      <c r="DP207" s="77"/>
      <c r="DQ207" s="77"/>
      <c r="DR207" s="77"/>
      <c r="DS207" s="77"/>
      <c r="DT207" s="77"/>
      <c r="DU207" s="77"/>
      <c r="DV207" s="77"/>
      <c r="DW207" s="77"/>
      <c r="DX207" s="77"/>
      <c r="DY207" s="77"/>
      <c r="DZ207" s="77"/>
      <c r="EA207" s="77"/>
      <c r="EB207" s="77"/>
      <c r="EC207" s="77"/>
      <c r="ED207" s="77"/>
      <c r="EE207" s="77"/>
      <c r="EF207" s="77"/>
      <c r="EG207" s="77"/>
      <c r="EH207" s="77"/>
      <c r="EI207" s="77"/>
      <c r="EJ207" s="77"/>
      <c r="EK207" s="77"/>
      <c r="EL207" s="77"/>
      <c r="EM207" s="77"/>
      <c r="EN207" s="77"/>
      <c r="EO207" s="77"/>
      <c r="EP207" s="77"/>
      <c r="EQ207" s="77"/>
      <c r="ER207" s="77"/>
      <c r="ES207" s="77"/>
      <c r="ET207" s="77"/>
      <c r="EU207" s="77"/>
      <c r="EV207" s="77"/>
      <c r="EW207" s="77"/>
      <c r="EX207" s="77"/>
      <c r="EY207" s="77"/>
      <c r="EZ207" s="77"/>
      <c r="FA207" s="77"/>
      <c r="FB207" s="77"/>
      <c r="FC207" s="77"/>
      <c r="FD207" s="77"/>
      <c r="FE207" s="77"/>
      <c r="FF207" s="77"/>
      <c r="FG207" s="77"/>
      <c r="FH207" s="77"/>
      <c r="FI207" s="77"/>
      <c r="FJ207" s="77"/>
      <c r="FK207" s="77"/>
      <c r="FL207" s="77"/>
      <c r="FM207" s="77"/>
      <c r="FN207" s="77"/>
      <c r="FO207" s="77"/>
      <c r="FP207" s="77"/>
      <c r="FQ207" s="77"/>
      <c r="FR207" s="77"/>
      <c r="FS207" s="77"/>
      <c r="FT207" s="77"/>
      <c r="FU207" s="77"/>
      <c r="FV207" s="77"/>
      <c r="FW207" s="77"/>
      <c r="FX207" s="77"/>
      <c r="FY207" s="77"/>
      <c r="FZ207" s="77"/>
      <c r="GA207" s="77"/>
      <c r="GB207" s="77"/>
      <c r="GC207" s="77"/>
      <c r="GD207" s="77"/>
      <c r="GE207" s="77"/>
      <c r="GF207" s="77"/>
      <c r="GG207" s="77"/>
      <c r="GH207" s="77"/>
      <c r="GI207" s="77"/>
      <c r="GJ207" s="77"/>
      <c r="GK207" s="77"/>
      <c r="GL207" s="77"/>
      <c r="GM207" s="77"/>
      <c r="GN207" s="77"/>
      <c r="GO207" s="77"/>
      <c r="GP207" s="77"/>
      <c r="GQ207" s="77"/>
      <c r="GR207" s="77"/>
      <c r="GS207" s="77"/>
      <c r="GT207" s="77"/>
      <c r="GU207" s="77"/>
      <c r="GV207" s="77"/>
      <c r="GW207" s="77"/>
      <c r="GX207" s="77"/>
      <c r="GY207" s="77"/>
      <c r="GZ207" s="77"/>
      <c r="HA207" s="77"/>
      <c r="HB207" s="77"/>
      <c r="HC207" s="77"/>
      <c r="HD207" s="77"/>
      <c r="HE207" s="77"/>
      <c r="HF207" s="77"/>
      <c r="HG207" s="77"/>
      <c r="HH207" s="77"/>
      <c r="HI207" s="77"/>
      <c r="HJ207" s="77"/>
      <c r="HK207" s="77"/>
      <c r="HL207" s="77"/>
      <c r="HM207" s="77"/>
      <c r="HN207" s="77"/>
      <c r="HO207" s="77"/>
      <c r="HP207" s="77"/>
      <c r="HQ207" s="77"/>
      <c r="HR207" s="77"/>
      <c r="HS207" s="77"/>
      <c r="HT207" s="77"/>
      <c r="HU207" s="77"/>
      <c r="HV207" s="77"/>
      <c r="HW207" s="77"/>
      <c r="HX207" s="77"/>
      <c r="HY207" s="77"/>
      <c r="HZ207" s="77"/>
      <c r="IA207" s="77"/>
      <c r="IB207" s="77"/>
      <c r="IC207" s="77"/>
      <c r="ID207" s="77"/>
      <c r="IE207" s="77"/>
      <c r="IF207" s="77"/>
      <c r="IG207" s="77"/>
      <c r="IH207" s="77"/>
      <c r="II207" s="77"/>
      <c r="IJ207" s="77"/>
      <c r="IK207" s="77"/>
      <c r="IL207" s="77"/>
      <c r="IM207" s="77"/>
      <c r="IN207" s="77"/>
      <c r="IO207" s="77"/>
      <c r="IP207" s="77"/>
      <c r="IQ207" s="77"/>
      <c r="IR207" s="77"/>
      <c r="IS207" s="77"/>
      <c r="IT207" s="77"/>
      <c r="IU207" s="77"/>
      <c r="IV207" s="77"/>
      <c r="IW207" s="77"/>
      <c r="IX207" s="77"/>
      <c r="IY207" s="77"/>
      <c r="IZ207" s="77"/>
      <c r="JA207" s="77"/>
      <c r="JB207" s="77"/>
      <c r="JC207" s="77"/>
      <c r="JD207" s="77"/>
      <c r="JE207" s="77"/>
      <c r="JF207" s="77"/>
      <c r="JG207" s="77"/>
      <c r="JH207" s="77"/>
      <c r="JI207" s="77"/>
      <c r="JJ207" s="77"/>
      <c r="JK207" s="77"/>
      <c r="JL207" s="77"/>
      <c r="JM207" s="77"/>
      <c r="JN207" s="77"/>
      <c r="JO207" s="77"/>
      <c r="JP207" s="77"/>
      <c r="JQ207" s="77"/>
      <c r="JR207" s="77"/>
      <c r="JS207" s="77"/>
      <c r="JT207" s="77"/>
      <c r="JU207" s="77"/>
      <c r="JV207" s="77"/>
      <c r="JW207" s="77"/>
      <c r="JX207" s="77"/>
      <c r="JY207" s="77"/>
      <c r="JZ207" s="77"/>
      <c r="KA207" s="77"/>
      <c r="KB207" s="77"/>
      <c r="KC207" s="77"/>
      <c r="KD207" s="77"/>
      <c r="KE207" s="77"/>
      <c r="KF207" s="77"/>
      <c r="KG207" s="77"/>
      <c r="KH207" s="77"/>
      <c r="KI207" s="77"/>
      <c r="KJ207" s="77"/>
      <c r="KK207" s="77"/>
      <c r="KL207" s="77"/>
      <c r="KM207" s="77"/>
      <c r="KN207" s="77"/>
      <c r="KO207" s="77"/>
      <c r="KP207" s="77"/>
      <c r="KQ207" s="77"/>
      <c r="KR207" s="77"/>
      <c r="KS207" s="77"/>
      <c r="KT207" s="77"/>
      <c r="KU207" s="77"/>
      <c r="KV207" s="77"/>
      <c r="KW207" s="77"/>
      <c r="KX207" s="77"/>
      <c r="KY207" s="77"/>
      <c r="KZ207" s="77"/>
      <c r="LA207" s="77"/>
      <c r="LB207" s="77"/>
      <c r="LC207" s="77"/>
      <c r="LD207" s="77"/>
      <c r="LE207" s="77"/>
      <c r="LF207" s="77"/>
      <c r="LG207" s="77"/>
      <c r="LH207" s="77"/>
      <c r="LI207" s="77"/>
      <c r="LJ207" s="77"/>
      <c r="LK207" s="77"/>
      <c r="LL207" s="77"/>
      <c r="LM207" s="77"/>
      <c r="LN207" s="77"/>
      <c r="LO207" s="77"/>
      <c r="LP207" s="77"/>
      <c r="LQ207" s="77"/>
      <c r="LR207" s="77"/>
      <c r="LS207" s="77"/>
      <c r="LT207" s="77"/>
      <c r="LU207" s="77"/>
      <c r="LV207" s="77"/>
      <c r="LW207" s="77"/>
      <c r="LX207" s="77"/>
      <c r="LY207" s="77"/>
      <c r="LZ207" s="77"/>
      <c r="MA207" s="77"/>
      <c r="MB207" s="77"/>
      <c r="MC207" s="77"/>
      <c r="MD207" s="77"/>
      <c r="ME207" s="77"/>
      <c r="MF207" s="77"/>
      <c r="MG207" s="77"/>
      <c r="MH207" s="77"/>
      <c r="MI207" s="77"/>
      <c r="MJ207" s="77"/>
      <c r="MK207" s="77"/>
      <c r="ML207" s="77"/>
      <c r="MM207" s="77"/>
      <c r="MN207" s="77"/>
      <c r="MO207" s="77"/>
      <c r="MP207" s="77"/>
      <c r="MQ207" s="77"/>
      <c r="MR207" s="77"/>
      <c r="MS207" s="77"/>
      <c r="MT207" s="77"/>
      <c r="MU207" s="77"/>
      <c r="MV207" s="77"/>
      <c r="MW207" s="77"/>
      <c r="MX207" s="77"/>
      <c r="MY207" s="77"/>
      <c r="MZ207" s="77"/>
      <c r="NA207" s="77"/>
      <c r="NB207" s="77"/>
      <c r="NC207" s="77"/>
      <c r="ND207" s="77"/>
      <c r="NE207" s="77"/>
      <c r="NF207" s="77"/>
      <c r="NG207" s="77"/>
      <c r="NH207" s="77"/>
      <c r="NI207" s="77"/>
      <c r="NJ207" s="77"/>
      <c r="NK207" s="77"/>
      <c r="NL207" s="77"/>
      <c r="NM207" s="77"/>
      <c r="NN207" s="77"/>
      <c r="NO207" s="77"/>
      <c r="NP207" s="77"/>
      <c r="NQ207" s="77"/>
      <c r="NR207" s="77"/>
    </row>
    <row r="208" spans="1:382">
      <c r="A208" s="32">
        <f>IF(ラインリスト!A200="","",ラインリスト!A200)</f>
        <v>198</v>
      </c>
      <c r="B208" s="32" t="str">
        <f>IF(ラインリスト!B200="","",ラインリスト!B200)</f>
        <v>テスト198</v>
      </c>
      <c r="C208" s="32">
        <f>IF(ラインリスト!C200="","",ラインリスト!C200)</f>
        <v>69</v>
      </c>
      <c r="D208" s="32" t="str">
        <f>IF(ラインリスト!E200="","",ラインリスト!E200)</f>
        <v>男</v>
      </c>
      <c r="E208" s="32" t="str">
        <f>IF(ラインリスト!F200="","",ラインリスト!F200)</f>
        <v>タクシー運転手</v>
      </c>
      <c r="F208" s="29" t="str">
        <f>IF(ラインリスト!G200="","",ラインリスト!G200)</f>
        <v/>
      </c>
      <c r="G208" s="32" t="str">
        <f>IF(ラインリスト!H200="","",ラインリスト!H200)</f>
        <v>Fタクシー</v>
      </c>
      <c r="H208" s="33" t="str">
        <f>IF(ラインリスト!I200="","",ラインリスト!I200)</f>
        <v/>
      </c>
      <c r="I208" s="33" t="str">
        <f>IF(ラインリスト!J200="","",ラインリスト!J200)</f>
        <v>無症状</v>
      </c>
      <c r="J208" s="33">
        <f>IF(ラインリスト!K200="","",ラインリスト!K200)</f>
        <v>44201</v>
      </c>
      <c r="K208" s="31">
        <f>IF(ラインリスト!L200="",J208,ラインリスト!L200)</f>
        <v>44201</v>
      </c>
      <c r="L208" s="76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  <c r="CU208" s="77"/>
      <c r="CV208" s="77"/>
      <c r="CW208" s="77"/>
      <c r="CX208" s="77"/>
      <c r="CY208" s="77"/>
      <c r="CZ208" s="77"/>
      <c r="DA208" s="77"/>
      <c r="DB208" s="77"/>
      <c r="DC208" s="77"/>
      <c r="DD208" s="77"/>
      <c r="DE208" s="77"/>
      <c r="DF208" s="77"/>
      <c r="DG208" s="77"/>
      <c r="DH208" s="77"/>
      <c r="DI208" s="77"/>
      <c r="DJ208" s="77"/>
      <c r="DK208" s="77"/>
      <c r="DL208" s="77"/>
      <c r="DM208" s="77"/>
      <c r="DN208" s="77"/>
      <c r="DO208" s="77"/>
      <c r="DP208" s="77"/>
      <c r="DQ208" s="77"/>
      <c r="DR208" s="77"/>
      <c r="DS208" s="77"/>
      <c r="DT208" s="77"/>
      <c r="DU208" s="77"/>
      <c r="DV208" s="77"/>
      <c r="DW208" s="77"/>
      <c r="DX208" s="77"/>
      <c r="DY208" s="77"/>
      <c r="DZ208" s="77"/>
      <c r="EA208" s="77"/>
      <c r="EB208" s="77"/>
      <c r="EC208" s="77"/>
      <c r="ED208" s="77"/>
      <c r="EE208" s="77"/>
      <c r="EF208" s="77"/>
      <c r="EG208" s="77"/>
      <c r="EH208" s="77"/>
      <c r="EI208" s="77"/>
      <c r="EJ208" s="77"/>
      <c r="EK208" s="77"/>
      <c r="EL208" s="77"/>
      <c r="EM208" s="77"/>
      <c r="EN208" s="77"/>
      <c r="EO208" s="77"/>
      <c r="EP208" s="77"/>
      <c r="EQ208" s="77"/>
      <c r="ER208" s="77"/>
      <c r="ES208" s="77"/>
      <c r="ET208" s="77"/>
      <c r="EU208" s="77"/>
      <c r="EV208" s="77"/>
      <c r="EW208" s="77"/>
      <c r="EX208" s="77"/>
      <c r="EY208" s="77"/>
      <c r="EZ208" s="77"/>
      <c r="FA208" s="77"/>
      <c r="FB208" s="77"/>
      <c r="FC208" s="77"/>
      <c r="FD208" s="77"/>
      <c r="FE208" s="77"/>
      <c r="FF208" s="77"/>
      <c r="FG208" s="77"/>
      <c r="FH208" s="77"/>
      <c r="FI208" s="77"/>
      <c r="FJ208" s="77"/>
      <c r="FK208" s="77"/>
      <c r="FL208" s="77"/>
      <c r="FM208" s="77"/>
      <c r="FN208" s="77"/>
      <c r="FO208" s="77"/>
      <c r="FP208" s="77"/>
      <c r="FQ208" s="77"/>
      <c r="FR208" s="77"/>
      <c r="FS208" s="77"/>
      <c r="FT208" s="77"/>
      <c r="FU208" s="77"/>
      <c r="FV208" s="77"/>
      <c r="FW208" s="77"/>
      <c r="FX208" s="77"/>
      <c r="FY208" s="77"/>
      <c r="FZ208" s="77"/>
      <c r="GA208" s="77"/>
      <c r="GB208" s="77"/>
      <c r="GC208" s="77"/>
      <c r="GD208" s="77"/>
      <c r="GE208" s="77"/>
      <c r="GF208" s="77"/>
      <c r="GG208" s="77"/>
      <c r="GH208" s="77"/>
      <c r="GI208" s="77"/>
      <c r="GJ208" s="77"/>
      <c r="GK208" s="77"/>
      <c r="GL208" s="77"/>
      <c r="GM208" s="77"/>
      <c r="GN208" s="77"/>
      <c r="GO208" s="77"/>
      <c r="GP208" s="77"/>
      <c r="GQ208" s="77"/>
      <c r="GR208" s="77"/>
      <c r="GS208" s="77"/>
      <c r="GT208" s="77"/>
      <c r="GU208" s="77"/>
      <c r="GV208" s="77"/>
      <c r="GW208" s="77"/>
      <c r="GX208" s="77"/>
      <c r="GY208" s="77"/>
      <c r="GZ208" s="77"/>
      <c r="HA208" s="77"/>
      <c r="HB208" s="77"/>
      <c r="HC208" s="77"/>
      <c r="HD208" s="77"/>
      <c r="HE208" s="77"/>
      <c r="HF208" s="77"/>
      <c r="HG208" s="77"/>
      <c r="HH208" s="77"/>
      <c r="HI208" s="77"/>
      <c r="HJ208" s="77"/>
      <c r="HK208" s="77"/>
      <c r="HL208" s="77"/>
      <c r="HM208" s="77"/>
      <c r="HN208" s="77"/>
      <c r="HO208" s="77"/>
      <c r="HP208" s="77"/>
      <c r="HQ208" s="77"/>
      <c r="HR208" s="77"/>
      <c r="HS208" s="77"/>
      <c r="HT208" s="77"/>
      <c r="HU208" s="77"/>
      <c r="HV208" s="77"/>
      <c r="HW208" s="77"/>
      <c r="HX208" s="77"/>
      <c r="HY208" s="77"/>
      <c r="HZ208" s="77"/>
      <c r="IA208" s="77"/>
      <c r="IB208" s="77"/>
      <c r="IC208" s="77"/>
      <c r="ID208" s="77"/>
      <c r="IE208" s="77"/>
      <c r="IF208" s="77"/>
      <c r="IG208" s="77"/>
      <c r="IH208" s="77"/>
      <c r="II208" s="77"/>
      <c r="IJ208" s="77"/>
      <c r="IK208" s="77"/>
      <c r="IL208" s="77"/>
      <c r="IM208" s="77"/>
      <c r="IN208" s="77"/>
      <c r="IO208" s="77"/>
      <c r="IP208" s="77"/>
      <c r="IQ208" s="77"/>
      <c r="IR208" s="77"/>
      <c r="IS208" s="77"/>
      <c r="IT208" s="77"/>
      <c r="IU208" s="77"/>
      <c r="IV208" s="77"/>
      <c r="IW208" s="77"/>
      <c r="IX208" s="77"/>
      <c r="IY208" s="77"/>
      <c r="IZ208" s="77"/>
      <c r="JA208" s="77"/>
      <c r="JB208" s="77"/>
      <c r="JC208" s="77"/>
      <c r="JD208" s="77"/>
      <c r="JE208" s="77"/>
      <c r="JF208" s="77"/>
      <c r="JG208" s="77"/>
      <c r="JH208" s="77"/>
      <c r="JI208" s="77"/>
      <c r="JJ208" s="77"/>
      <c r="JK208" s="77"/>
      <c r="JL208" s="77"/>
      <c r="JM208" s="77"/>
      <c r="JN208" s="77"/>
      <c r="JO208" s="77"/>
      <c r="JP208" s="77"/>
      <c r="JQ208" s="77"/>
      <c r="JR208" s="77"/>
      <c r="JS208" s="77"/>
      <c r="JT208" s="77"/>
      <c r="JU208" s="77"/>
      <c r="JV208" s="77"/>
      <c r="JW208" s="77"/>
      <c r="JX208" s="77"/>
      <c r="JY208" s="77"/>
      <c r="JZ208" s="77"/>
      <c r="KA208" s="77"/>
      <c r="KB208" s="77"/>
      <c r="KC208" s="77"/>
      <c r="KD208" s="77"/>
      <c r="KE208" s="77"/>
      <c r="KF208" s="77"/>
      <c r="KG208" s="77"/>
      <c r="KH208" s="77"/>
      <c r="KI208" s="77"/>
      <c r="KJ208" s="77"/>
      <c r="KK208" s="77"/>
      <c r="KL208" s="77"/>
      <c r="KM208" s="77"/>
      <c r="KN208" s="77"/>
      <c r="KO208" s="77"/>
      <c r="KP208" s="77"/>
      <c r="KQ208" s="77"/>
      <c r="KR208" s="77"/>
      <c r="KS208" s="77"/>
      <c r="KT208" s="77"/>
      <c r="KU208" s="77"/>
      <c r="KV208" s="77"/>
      <c r="KW208" s="77"/>
      <c r="KX208" s="77"/>
      <c r="KY208" s="77"/>
      <c r="KZ208" s="77"/>
      <c r="LA208" s="77"/>
      <c r="LB208" s="77"/>
      <c r="LC208" s="77"/>
      <c r="LD208" s="77"/>
      <c r="LE208" s="77"/>
      <c r="LF208" s="77"/>
      <c r="LG208" s="77"/>
      <c r="LH208" s="77"/>
      <c r="LI208" s="77"/>
      <c r="LJ208" s="77"/>
      <c r="LK208" s="77"/>
      <c r="LL208" s="77"/>
      <c r="LM208" s="77"/>
      <c r="LN208" s="77"/>
      <c r="LO208" s="77"/>
      <c r="LP208" s="77"/>
      <c r="LQ208" s="77"/>
      <c r="LR208" s="77"/>
      <c r="LS208" s="77"/>
      <c r="LT208" s="77"/>
      <c r="LU208" s="77"/>
      <c r="LV208" s="77"/>
      <c r="LW208" s="77"/>
      <c r="LX208" s="77"/>
      <c r="LY208" s="77"/>
      <c r="LZ208" s="77"/>
      <c r="MA208" s="77"/>
      <c r="MB208" s="77"/>
      <c r="MC208" s="77"/>
      <c r="MD208" s="77"/>
      <c r="ME208" s="77"/>
      <c r="MF208" s="77"/>
      <c r="MG208" s="77"/>
      <c r="MH208" s="77"/>
      <c r="MI208" s="77"/>
      <c r="MJ208" s="77"/>
      <c r="MK208" s="77"/>
      <c r="ML208" s="77"/>
      <c r="MM208" s="77"/>
      <c r="MN208" s="77"/>
      <c r="MO208" s="77"/>
      <c r="MP208" s="77"/>
      <c r="MQ208" s="77"/>
      <c r="MR208" s="77"/>
      <c r="MS208" s="77"/>
      <c r="MT208" s="77"/>
      <c r="MU208" s="77"/>
      <c r="MV208" s="77"/>
      <c r="MW208" s="77"/>
      <c r="MX208" s="77"/>
      <c r="MY208" s="77"/>
      <c r="MZ208" s="77"/>
      <c r="NA208" s="77"/>
      <c r="NB208" s="77"/>
      <c r="NC208" s="77"/>
      <c r="ND208" s="77"/>
      <c r="NE208" s="77"/>
      <c r="NF208" s="77"/>
      <c r="NG208" s="77"/>
      <c r="NH208" s="77"/>
      <c r="NI208" s="77"/>
      <c r="NJ208" s="77"/>
      <c r="NK208" s="77"/>
      <c r="NL208" s="77"/>
      <c r="NM208" s="77"/>
      <c r="NN208" s="77"/>
      <c r="NO208" s="77"/>
      <c r="NP208" s="77"/>
      <c r="NQ208" s="77"/>
      <c r="NR208" s="77"/>
    </row>
    <row r="209" spans="1:382">
      <c r="A209" s="32">
        <f>IF(ラインリスト!A201="","",ラインリスト!A201)</f>
        <v>199</v>
      </c>
      <c r="B209" s="32" t="str">
        <f>IF(ラインリスト!B201="","",ラインリスト!B201)</f>
        <v>テスト199</v>
      </c>
      <c r="C209" s="32">
        <f>IF(ラインリスト!C201="","",ラインリスト!C201)</f>
        <v>35</v>
      </c>
      <c r="D209" s="32" t="str">
        <f>IF(ラインリスト!E201="","",ラインリスト!E201)</f>
        <v>女</v>
      </c>
      <c r="E209" s="32" t="str">
        <f>IF(ラインリスト!F201="","",ラインリスト!F201)</f>
        <v>無職</v>
      </c>
      <c r="F209" s="29" t="str">
        <f>IF(ラインリスト!G201="","",ラインリスト!G201)</f>
        <v/>
      </c>
      <c r="G209" s="32" t="str">
        <f>IF(ラインリスト!H201="","",ラインリスト!H201)</f>
        <v/>
      </c>
      <c r="H209" s="33" t="str">
        <f>IF(ラインリスト!I201="","",ラインリスト!I201)</f>
        <v/>
      </c>
      <c r="I209" s="33" t="str">
        <f>IF(ラインリスト!J201="","",ラインリスト!J201)</f>
        <v>無症状</v>
      </c>
      <c r="J209" s="33">
        <f>IF(ラインリスト!K201="","",ラインリスト!K201)</f>
        <v>44201</v>
      </c>
      <c r="K209" s="31">
        <f>IF(ラインリスト!L201="",J209,ラインリスト!L201)</f>
        <v>44201</v>
      </c>
      <c r="L209" s="76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  <c r="CU209" s="77"/>
      <c r="CV209" s="77"/>
      <c r="CW209" s="77"/>
      <c r="CX209" s="77"/>
      <c r="CY209" s="77"/>
      <c r="CZ209" s="77"/>
      <c r="DA209" s="77"/>
      <c r="DB209" s="77"/>
      <c r="DC209" s="77"/>
      <c r="DD209" s="77"/>
      <c r="DE209" s="77"/>
      <c r="DF209" s="77"/>
      <c r="DG209" s="77"/>
      <c r="DH209" s="77"/>
      <c r="DI209" s="77"/>
      <c r="DJ209" s="77"/>
      <c r="DK209" s="77"/>
      <c r="DL209" s="77"/>
      <c r="DM209" s="77"/>
      <c r="DN209" s="77"/>
      <c r="DO209" s="77"/>
      <c r="DP209" s="77"/>
      <c r="DQ209" s="77"/>
      <c r="DR209" s="77"/>
      <c r="DS209" s="77"/>
      <c r="DT209" s="77"/>
      <c r="DU209" s="77"/>
      <c r="DV209" s="77"/>
      <c r="DW209" s="77"/>
      <c r="DX209" s="77"/>
      <c r="DY209" s="77"/>
      <c r="DZ209" s="77"/>
      <c r="EA209" s="77"/>
      <c r="EB209" s="77"/>
      <c r="EC209" s="77"/>
      <c r="ED209" s="77"/>
      <c r="EE209" s="77"/>
      <c r="EF209" s="77"/>
      <c r="EG209" s="77"/>
      <c r="EH209" s="77"/>
      <c r="EI209" s="77"/>
      <c r="EJ209" s="77"/>
      <c r="EK209" s="77"/>
      <c r="EL209" s="77"/>
      <c r="EM209" s="77"/>
      <c r="EN209" s="77"/>
      <c r="EO209" s="77"/>
      <c r="EP209" s="77"/>
      <c r="EQ209" s="77"/>
      <c r="ER209" s="77"/>
      <c r="ES209" s="77"/>
      <c r="ET209" s="77"/>
      <c r="EU209" s="77"/>
      <c r="EV209" s="77"/>
      <c r="EW209" s="77"/>
      <c r="EX209" s="77"/>
      <c r="EY209" s="77"/>
      <c r="EZ209" s="77"/>
      <c r="FA209" s="77"/>
      <c r="FB209" s="77"/>
      <c r="FC209" s="77"/>
      <c r="FD209" s="77"/>
      <c r="FE209" s="77"/>
      <c r="FF209" s="77"/>
      <c r="FG209" s="77"/>
      <c r="FH209" s="77"/>
      <c r="FI209" s="77"/>
      <c r="FJ209" s="77"/>
      <c r="FK209" s="77"/>
      <c r="FL209" s="77"/>
      <c r="FM209" s="77"/>
      <c r="FN209" s="77"/>
      <c r="FO209" s="77"/>
      <c r="FP209" s="77"/>
      <c r="FQ209" s="77"/>
      <c r="FR209" s="77"/>
      <c r="FS209" s="77"/>
      <c r="FT209" s="77"/>
      <c r="FU209" s="77"/>
      <c r="FV209" s="77"/>
      <c r="FW209" s="77"/>
      <c r="FX209" s="77"/>
      <c r="FY209" s="77"/>
      <c r="FZ209" s="77"/>
      <c r="GA209" s="77"/>
      <c r="GB209" s="77"/>
      <c r="GC209" s="77"/>
      <c r="GD209" s="77"/>
      <c r="GE209" s="77"/>
      <c r="GF209" s="77"/>
      <c r="GG209" s="77"/>
      <c r="GH209" s="77"/>
      <c r="GI209" s="77"/>
      <c r="GJ209" s="77"/>
      <c r="GK209" s="77"/>
      <c r="GL209" s="77"/>
      <c r="GM209" s="77"/>
      <c r="GN209" s="77"/>
      <c r="GO209" s="77"/>
      <c r="GP209" s="77"/>
      <c r="GQ209" s="77"/>
      <c r="GR209" s="77"/>
      <c r="GS209" s="77"/>
      <c r="GT209" s="77"/>
      <c r="GU209" s="77"/>
      <c r="GV209" s="77"/>
      <c r="GW209" s="77"/>
      <c r="GX209" s="77"/>
      <c r="GY209" s="77"/>
      <c r="GZ209" s="77"/>
      <c r="HA209" s="77"/>
      <c r="HB209" s="77"/>
      <c r="HC209" s="77"/>
      <c r="HD209" s="77"/>
      <c r="HE209" s="77"/>
      <c r="HF209" s="77"/>
      <c r="HG209" s="77"/>
      <c r="HH209" s="77"/>
      <c r="HI209" s="77"/>
      <c r="HJ209" s="77"/>
      <c r="HK209" s="77"/>
      <c r="HL209" s="77"/>
      <c r="HM209" s="77"/>
      <c r="HN209" s="77"/>
      <c r="HO209" s="77"/>
      <c r="HP209" s="77"/>
      <c r="HQ209" s="77"/>
      <c r="HR209" s="77"/>
      <c r="HS209" s="77"/>
      <c r="HT209" s="77"/>
      <c r="HU209" s="77"/>
      <c r="HV209" s="77"/>
      <c r="HW209" s="77"/>
      <c r="HX209" s="77"/>
      <c r="HY209" s="77"/>
      <c r="HZ209" s="77"/>
      <c r="IA209" s="77"/>
      <c r="IB209" s="77"/>
      <c r="IC209" s="77"/>
      <c r="ID209" s="77"/>
      <c r="IE209" s="77"/>
      <c r="IF209" s="77"/>
      <c r="IG209" s="77"/>
      <c r="IH209" s="77"/>
      <c r="II209" s="77"/>
      <c r="IJ209" s="77"/>
      <c r="IK209" s="77"/>
      <c r="IL209" s="77"/>
      <c r="IM209" s="77"/>
      <c r="IN209" s="77"/>
      <c r="IO209" s="77"/>
      <c r="IP209" s="77"/>
      <c r="IQ209" s="77"/>
      <c r="IR209" s="77"/>
      <c r="IS209" s="77"/>
      <c r="IT209" s="77"/>
      <c r="IU209" s="77"/>
      <c r="IV209" s="77"/>
      <c r="IW209" s="77"/>
      <c r="IX209" s="77"/>
      <c r="IY209" s="77"/>
      <c r="IZ209" s="77"/>
      <c r="JA209" s="77"/>
      <c r="JB209" s="77"/>
      <c r="JC209" s="77"/>
      <c r="JD209" s="77"/>
      <c r="JE209" s="77"/>
      <c r="JF209" s="77"/>
      <c r="JG209" s="77"/>
      <c r="JH209" s="77"/>
      <c r="JI209" s="77"/>
      <c r="JJ209" s="77"/>
      <c r="JK209" s="77"/>
      <c r="JL209" s="77"/>
      <c r="JM209" s="77"/>
      <c r="JN209" s="77"/>
      <c r="JO209" s="77"/>
      <c r="JP209" s="77"/>
      <c r="JQ209" s="77"/>
      <c r="JR209" s="77"/>
      <c r="JS209" s="77"/>
      <c r="JT209" s="77"/>
      <c r="JU209" s="77"/>
      <c r="JV209" s="77"/>
      <c r="JW209" s="77"/>
      <c r="JX209" s="77"/>
      <c r="JY209" s="77"/>
      <c r="JZ209" s="77"/>
      <c r="KA209" s="77"/>
      <c r="KB209" s="77"/>
      <c r="KC209" s="77"/>
      <c r="KD209" s="77"/>
      <c r="KE209" s="77"/>
      <c r="KF209" s="77"/>
      <c r="KG209" s="77"/>
      <c r="KH209" s="77"/>
      <c r="KI209" s="77"/>
      <c r="KJ209" s="77"/>
      <c r="KK209" s="77"/>
      <c r="KL209" s="77"/>
      <c r="KM209" s="77"/>
      <c r="KN209" s="77"/>
      <c r="KO209" s="77"/>
      <c r="KP209" s="77"/>
      <c r="KQ209" s="77"/>
      <c r="KR209" s="77"/>
      <c r="KS209" s="77"/>
      <c r="KT209" s="77"/>
      <c r="KU209" s="77"/>
      <c r="KV209" s="77"/>
      <c r="KW209" s="77"/>
      <c r="KX209" s="77"/>
      <c r="KY209" s="77"/>
      <c r="KZ209" s="77"/>
      <c r="LA209" s="77"/>
      <c r="LB209" s="77"/>
      <c r="LC209" s="77"/>
      <c r="LD209" s="77"/>
      <c r="LE209" s="77"/>
      <c r="LF209" s="77"/>
      <c r="LG209" s="77"/>
      <c r="LH209" s="77"/>
      <c r="LI209" s="77"/>
      <c r="LJ209" s="77"/>
      <c r="LK209" s="77"/>
      <c r="LL209" s="77"/>
      <c r="LM209" s="77"/>
      <c r="LN209" s="77"/>
      <c r="LO209" s="77"/>
      <c r="LP209" s="77"/>
      <c r="LQ209" s="77"/>
      <c r="LR209" s="77"/>
      <c r="LS209" s="77"/>
      <c r="LT209" s="77"/>
      <c r="LU209" s="77"/>
      <c r="LV209" s="77"/>
      <c r="LW209" s="77"/>
      <c r="LX209" s="77"/>
      <c r="LY209" s="77"/>
      <c r="LZ209" s="77"/>
      <c r="MA209" s="77"/>
      <c r="MB209" s="77"/>
      <c r="MC209" s="77"/>
      <c r="MD209" s="77"/>
      <c r="ME209" s="77"/>
      <c r="MF209" s="77"/>
      <c r="MG209" s="77"/>
      <c r="MH209" s="77"/>
      <c r="MI209" s="77"/>
      <c r="MJ209" s="77"/>
      <c r="MK209" s="77"/>
      <c r="ML209" s="77"/>
      <c r="MM209" s="77"/>
      <c r="MN209" s="77"/>
      <c r="MO209" s="77"/>
      <c r="MP209" s="77"/>
      <c r="MQ209" s="77"/>
      <c r="MR209" s="77"/>
      <c r="MS209" s="77"/>
      <c r="MT209" s="77"/>
      <c r="MU209" s="77"/>
      <c r="MV209" s="77"/>
      <c r="MW209" s="77"/>
      <c r="MX209" s="77"/>
      <c r="MY209" s="77"/>
      <c r="MZ209" s="77"/>
      <c r="NA209" s="77"/>
      <c r="NB209" s="77"/>
      <c r="NC209" s="77"/>
      <c r="ND209" s="77"/>
      <c r="NE209" s="77"/>
      <c r="NF209" s="77"/>
      <c r="NG209" s="77"/>
      <c r="NH209" s="77"/>
      <c r="NI209" s="77"/>
      <c r="NJ209" s="77"/>
      <c r="NK209" s="77"/>
      <c r="NL209" s="77"/>
      <c r="NM209" s="77"/>
      <c r="NN209" s="77"/>
      <c r="NO209" s="77"/>
      <c r="NP209" s="77"/>
      <c r="NQ209" s="77"/>
      <c r="NR209" s="77"/>
    </row>
    <row r="210" spans="1:382">
      <c r="A210" s="32">
        <f>IF(ラインリスト!A202="","",ラインリスト!A202)</f>
        <v>200</v>
      </c>
      <c r="B210" s="32" t="str">
        <f>IF(ラインリスト!B202="","",ラインリスト!B202)</f>
        <v>テスト200</v>
      </c>
      <c r="C210" s="32">
        <f>IF(ラインリスト!C202="","",ラインリスト!C202)</f>
        <v>71</v>
      </c>
      <c r="D210" s="32" t="str">
        <f>IF(ラインリスト!E202="","",ラインリスト!E202)</f>
        <v>男</v>
      </c>
      <c r="E210" s="32" t="str">
        <f>IF(ラインリスト!F202="","",ラインリスト!F202)</f>
        <v>会社員</v>
      </c>
      <c r="F210" s="29" t="str">
        <f>IF(ラインリスト!G202="","",ラインリスト!G202)</f>
        <v/>
      </c>
      <c r="G210" s="32" t="str">
        <f>IF(ラインリスト!H202="","",ラインリスト!H202)</f>
        <v>Hタクシー</v>
      </c>
      <c r="H210" s="33" t="str">
        <f>IF(ラインリスト!I202="","",ラインリスト!I202)</f>
        <v/>
      </c>
      <c r="I210" s="33" t="str">
        <f>IF(ラインリスト!J202="","",ラインリスト!J202)</f>
        <v>無症状</v>
      </c>
      <c r="J210" s="33">
        <f>IF(ラインリスト!K202="","",ラインリスト!K202)</f>
        <v>44201</v>
      </c>
      <c r="K210" s="31">
        <f>IF(ラインリスト!L202="",J210,ラインリスト!L202)</f>
        <v>44201</v>
      </c>
      <c r="L210" s="76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  <c r="CU210" s="77"/>
      <c r="CV210" s="77"/>
      <c r="CW210" s="77"/>
      <c r="CX210" s="77"/>
      <c r="CY210" s="77"/>
      <c r="CZ210" s="77"/>
      <c r="DA210" s="77"/>
      <c r="DB210" s="77"/>
      <c r="DC210" s="77"/>
      <c r="DD210" s="77"/>
      <c r="DE210" s="77"/>
      <c r="DF210" s="77"/>
      <c r="DG210" s="77"/>
      <c r="DH210" s="77"/>
      <c r="DI210" s="77"/>
      <c r="DJ210" s="77"/>
      <c r="DK210" s="77"/>
      <c r="DL210" s="77"/>
      <c r="DM210" s="77"/>
      <c r="DN210" s="77"/>
      <c r="DO210" s="77"/>
      <c r="DP210" s="77"/>
      <c r="DQ210" s="77"/>
      <c r="DR210" s="77"/>
      <c r="DS210" s="77"/>
      <c r="DT210" s="77"/>
      <c r="DU210" s="77"/>
      <c r="DV210" s="77"/>
      <c r="DW210" s="77"/>
      <c r="DX210" s="77"/>
      <c r="DY210" s="77"/>
      <c r="DZ210" s="77"/>
      <c r="EA210" s="77"/>
      <c r="EB210" s="77"/>
      <c r="EC210" s="77"/>
      <c r="ED210" s="77"/>
      <c r="EE210" s="77"/>
      <c r="EF210" s="77"/>
      <c r="EG210" s="77"/>
      <c r="EH210" s="77"/>
      <c r="EI210" s="77"/>
      <c r="EJ210" s="77"/>
      <c r="EK210" s="77"/>
      <c r="EL210" s="77"/>
      <c r="EM210" s="77"/>
      <c r="EN210" s="77"/>
      <c r="EO210" s="77"/>
      <c r="EP210" s="77"/>
      <c r="EQ210" s="77"/>
      <c r="ER210" s="77"/>
      <c r="ES210" s="77"/>
      <c r="ET210" s="77"/>
      <c r="EU210" s="77"/>
      <c r="EV210" s="77"/>
      <c r="EW210" s="77"/>
      <c r="EX210" s="77"/>
      <c r="EY210" s="77"/>
      <c r="EZ210" s="77"/>
      <c r="FA210" s="77"/>
      <c r="FB210" s="77"/>
      <c r="FC210" s="77"/>
      <c r="FD210" s="77"/>
      <c r="FE210" s="77"/>
      <c r="FF210" s="77"/>
      <c r="FG210" s="77"/>
      <c r="FH210" s="77"/>
      <c r="FI210" s="77"/>
      <c r="FJ210" s="77"/>
      <c r="FK210" s="77"/>
      <c r="FL210" s="77"/>
      <c r="FM210" s="77"/>
      <c r="FN210" s="77"/>
      <c r="FO210" s="77"/>
      <c r="FP210" s="77"/>
      <c r="FQ210" s="77"/>
      <c r="FR210" s="77"/>
      <c r="FS210" s="77"/>
      <c r="FT210" s="77"/>
      <c r="FU210" s="77"/>
      <c r="FV210" s="77"/>
      <c r="FW210" s="77"/>
      <c r="FX210" s="77"/>
      <c r="FY210" s="77"/>
      <c r="FZ210" s="77"/>
      <c r="GA210" s="77"/>
      <c r="GB210" s="77"/>
      <c r="GC210" s="77"/>
      <c r="GD210" s="77"/>
      <c r="GE210" s="77"/>
      <c r="GF210" s="77"/>
      <c r="GG210" s="77"/>
      <c r="GH210" s="77"/>
      <c r="GI210" s="77"/>
      <c r="GJ210" s="77"/>
      <c r="GK210" s="77"/>
      <c r="GL210" s="77"/>
      <c r="GM210" s="77"/>
      <c r="GN210" s="77"/>
      <c r="GO210" s="77"/>
      <c r="GP210" s="77"/>
      <c r="GQ210" s="77"/>
      <c r="GR210" s="77"/>
      <c r="GS210" s="77"/>
      <c r="GT210" s="77"/>
      <c r="GU210" s="77"/>
      <c r="GV210" s="77"/>
      <c r="GW210" s="77"/>
      <c r="GX210" s="77"/>
      <c r="GY210" s="77"/>
      <c r="GZ210" s="77"/>
      <c r="HA210" s="77"/>
      <c r="HB210" s="77"/>
      <c r="HC210" s="77"/>
      <c r="HD210" s="77"/>
      <c r="HE210" s="77"/>
      <c r="HF210" s="77"/>
      <c r="HG210" s="77"/>
      <c r="HH210" s="77"/>
      <c r="HI210" s="77"/>
      <c r="HJ210" s="77"/>
      <c r="HK210" s="77"/>
      <c r="HL210" s="77"/>
      <c r="HM210" s="77"/>
      <c r="HN210" s="77"/>
      <c r="HO210" s="77"/>
      <c r="HP210" s="77"/>
      <c r="HQ210" s="77"/>
      <c r="HR210" s="77"/>
      <c r="HS210" s="77"/>
      <c r="HT210" s="77"/>
      <c r="HU210" s="77"/>
      <c r="HV210" s="77"/>
      <c r="HW210" s="77"/>
      <c r="HX210" s="77"/>
      <c r="HY210" s="77"/>
      <c r="HZ210" s="77"/>
      <c r="IA210" s="77"/>
      <c r="IB210" s="77"/>
      <c r="IC210" s="77"/>
      <c r="ID210" s="77"/>
      <c r="IE210" s="77"/>
      <c r="IF210" s="77"/>
      <c r="IG210" s="77"/>
      <c r="IH210" s="77"/>
      <c r="II210" s="77"/>
      <c r="IJ210" s="77"/>
      <c r="IK210" s="77"/>
      <c r="IL210" s="77"/>
      <c r="IM210" s="77"/>
      <c r="IN210" s="77"/>
      <c r="IO210" s="77"/>
      <c r="IP210" s="77"/>
      <c r="IQ210" s="77"/>
      <c r="IR210" s="77"/>
      <c r="IS210" s="77"/>
      <c r="IT210" s="77"/>
      <c r="IU210" s="77"/>
      <c r="IV210" s="77"/>
      <c r="IW210" s="77"/>
      <c r="IX210" s="77"/>
      <c r="IY210" s="77"/>
      <c r="IZ210" s="77"/>
      <c r="JA210" s="77"/>
      <c r="JB210" s="77"/>
      <c r="JC210" s="77"/>
      <c r="JD210" s="77"/>
      <c r="JE210" s="77"/>
      <c r="JF210" s="77"/>
      <c r="JG210" s="77"/>
      <c r="JH210" s="77"/>
      <c r="JI210" s="77"/>
      <c r="JJ210" s="77"/>
      <c r="JK210" s="77"/>
      <c r="JL210" s="77"/>
      <c r="JM210" s="77"/>
      <c r="JN210" s="77"/>
      <c r="JO210" s="77"/>
      <c r="JP210" s="77"/>
      <c r="JQ210" s="77"/>
      <c r="JR210" s="77"/>
      <c r="JS210" s="77"/>
      <c r="JT210" s="77"/>
      <c r="JU210" s="77"/>
      <c r="JV210" s="77"/>
      <c r="JW210" s="77"/>
      <c r="JX210" s="77"/>
      <c r="JY210" s="77"/>
      <c r="JZ210" s="77"/>
      <c r="KA210" s="77"/>
      <c r="KB210" s="77"/>
      <c r="KC210" s="77"/>
      <c r="KD210" s="77"/>
      <c r="KE210" s="77"/>
      <c r="KF210" s="77"/>
      <c r="KG210" s="77"/>
      <c r="KH210" s="77"/>
      <c r="KI210" s="77"/>
      <c r="KJ210" s="77"/>
      <c r="KK210" s="77"/>
      <c r="KL210" s="77"/>
      <c r="KM210" s="77"/>
      <c r="KN210" s="77"/>
      <c r="KO210" s="77"/>
      <c r="KP210" s="77"/>
      <c r="KQ210" s="77"/>
      <c r="KR210" s="77"/>
      <c r="KS210" s="77"/>
      <c r="KT210" s="77"/>
      <c r="KU210" s="77"/>
      <c r="KV210" s="77"/>
      <c r="KW210" s="77"/>
      <c r="KX210" s="77"/>
      <c r="KY210" s="77"/>
      <c r="KZ210" s="77"/>
      <c r="LA210" s="77"/>
      <c r="LB210" s="77"/>
      <c r="LC210" s="77"/>
      <c r="LD210" s="77"/>
      <c r="LE210" s="77"/>
      <c r="LF210" s="77"/>
      <c r="LG210" s="77"/>
      <c r="LH210" s="77"/>
      <c r="LI210" s="77"/>
      <c r="LJ210" s="77"/>
      <c r="LK210" s="77"/>
      <c r="LL210" s="77"/>
      <c r="LM210" s="77"/>
      <c r="LN210" s="77"/>
      <c r="LO210" s="77"/>
      <c r="LP210" s="77"/>
      <c r="LQ210" s="77"/>
      <c r="LR210" s="77"/>
      <c r="LS210" s="77"/>
      <c r="LT210" s="77"/>
      <c r="LU210" s="77"/>
      <c r="LV210" s="77"/>
      <c r="LW210" s="77"/>
      <c r="LX210" s="77"/>
      <c r="LY210" s="77"/>
      <c r="LZ210" s="77"/>
      <c r="MA210" s="77"/>
      <c r="MB210" s="77"/>
      <c r="MC210" s="77"/>
      <c r="MD210" s="77"/>
      <c r="ME210" s="77"/>
      <c r="MF210" s="77"/>
      <c r="MG210" s="77"/>
      <c r="MH210" s="77"/>
      <c r="MI210" s="77"/>
      <c r="MJ210" s="77"/>
      <c r="MK210" s="77"/>
      <c r="ML210" s="77"/>
      <c r="MM210" s="77"/>
      <c r="MN210" s="77"/>
      <c r="MO210" s="77"/>
      <c r="MP210" s="77"/>
      <c r="MQ210" s="77"/>
      <c r="MR210" s="77"/>
      <c r="MS210" s="77"/>
      <c r="MT210" s="77"/>
      <c r="MU210" s="77"/>
      <c r="MV210" s="77"/>
      <c r="MW210" s="77"/>
      <c r="MX210" s="77"/>
      <c r="MY210" s="77"/>
      <c r="MZ210" s="77"/>
      <c r="NA210" s="77"/>
      <c r="NB210" s="77"/>
      <c r="NC210" s="77"/>
      <c r="ND210" s="77"/>
      <c r="NE210" s="77"/>
      <c r="NF210" s="77"/>
      <c r="NG210" s="77"/>
      <c r="NH210" s="77"/>
      <c r="NI210" s="77"/>
      <c r="NJ210" s="77"/>
      <c r="NK210" s="77"/>
      <c r="NL210" s="77"/>
      <c r="NM210" s="77"/>
      <c r="NN210" s="77"/>
      <c r="NO210" s="77"/>
      <c r="NP210" s="77"/>
      <c r="NQ210" s="77"/>
      <c r="NR210" s="77"/>
    </row>
    <row r="211" spans="1:382">
      <c r="A211" s="32">
        <f>IF(ラインリスト!A203="","",ラインリスト!A203)</f>
        <v>201</v>
      </c>
      <c r="B211" s="32" t="str">
        <f>IF(ラインリスト!B203="","",ラインリスト!B203)</f>
        <v>テスト201</v>
      </c>
      <c r="C211" s="32">
        <f>IF(ラインリスト!C203="","",ラインリスト!C203)</f>
        <v>52</v>
      </c>
      <c r="D211" s="32" t="str">
        <f>IF(ラインリスト!E203="","",ラインリスト!E203)</f>
        <v>女</v>
      </c>
      <c r="E211" s="32" t="str">
        <f>IF(ラインリスト!F203="","",ラインリスト!F203)</f>
        <v/>
      </c>
      <c r="F211" s="29" t="str">
        <f>IF(ラインリスト!G203="","",ラインリスト!G203)</f>
        <v/>
      </c>
      <c r="G211" s="32" t="str">
        <f>IF(ラインリスト!H203="","",ラインリスト!H203)</f>
        <v>V飲食店</v>
      </c>
      <c r="H211" s="33" t="str">
        <f>IF(ラインリスト!I203="","",ラインリスト!I203)</f>
        <v/>
      </c>
      <c r="I211" s="33" t="str">
        <f>IF(ラインリスト!J203="","",ラインリスト!J203)</f>
        <v>無症状</v>
      </c>
      <c r="J211" s="33">
        <f>IF(ラインリスト!K203="","",ラインリスト!K203)</f>
        <v>44201</v>
      </c>
      <c r="K211" s="31">
        <f>IF(ラインリスト!L203="",J211,ラインリスト!L203)</f>
        <v>44201</v>
      </c>
      <c r="L211" s="76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  <c r="CU211" s="77"/>
      <c r="CV211" s="77"/>
      <c r="CW211" s="77"/>
      <c r="CX211" s="77"/>
      <c r="CY211" s="77"/>
      <c r="CZ211" s="77"/>
      <c r="DA211" s="77"/>
      <c r="DB211" s="77"/>
      <c r="DC211" s="77"/>
      <c r="DD211" s="77"/>
      <c r="DE211" s="77"/>
      <c r="DF211" s="77"/>
      <c r="DG211" s="77"/>
      <c r="DH211" s="77"/>
      <c r="DI211" s="77"/>
      <c r="DJ211" s="77"/>
      <c r="DK211" s="77"/>
      <c r="DL211" s="77"/>
      <c r="DM211" s="77"/>
      <c r="DN211" s="77"/>
      <c r="DO211" s="77"/>
      <c r="DP211" s="77"/>
      <c r="DQ211" s="77"/>
      <c r="DR211" s="77"/>
      <c r="DS211" s="77"/>
      <c r="DT211" s="77"/>
      <c r="DU211" s="77"/>
      <c r="DV211" s="77"/>
      <c r="DW211" s="77"/>
      <c r="DX211" s="77"/>
      <c r="DY211" s="77"/>
      <c r="DZ211" s="77"/>
      <c r="EA211" s="77"/>
      <c r="EB211" s="77"/>
      <c r="EC211" s="77"/>
      <c r="ED211" s="77"/>
      <c r="EE211" s="77"/>
      <c r="EF211" s="77"/>
      <c r="EG211" s="77"/>
      <c r="EH211" s="77"/>
      <c r="EI211" s="77"/>
      <c r="EJ211" s="77"/>
      <c r="EK211" s="77"/>
      <c r="EL211" s="77"/>
      <c r="EM211" s="77"/>
      <c r="EN211" s="77"/>
      <c r="EO211" s="77"/>
      <c r="EP211" s="77"/>
      <c r="EQ211" s="77"/>
      <c r="ER211" s="77"/>
      <c r="ES211" s="77"/>
      <c r="ET211" s="77"/>
      <c r="EU211" s="77"/>
      <c r="EV211" s="77"/>
      <c r="EW211" s="77"/>
      <c r="EX211" s="77"/>
      <c r="EY211" s="77"/>
      <c r="EZ211" s="77"/>
      <c r="FA211" s="77"/>
      <c r="FB211" s="77"/>
      <c r="FC211" s="77"/>
      <c r="FD211" s="77"/>
      <c r="FE211" s="77"/>
      <c r="FF211" s="77"/>
      <c r="FG211" s="77"/>
      <c r="FH211" s="77"/>
      <c r="FI211" s="77"/>
      <c r="FJ211" s="77"/>
      <c r="FK211" s="77"/>
      <c r="FL211" s="77"/>
      <c r="FM211" s="77"/>
      <c r="FN211" s="77"/>
      <c r="FO211" s="77"/>
      <c r="FP211" s="77"/>
      <c r="FQ211" s="77"/>
      <c r="FR211" s="77"/>
      <c r="FS211" s="77"/>
      <c r="FT211" s="77"/>
      <c r="FU211" s="77"/>
      <c r="FV211" s="77"/>
      <c r="FW211" s="77"/>
      <c r="FX211" s="77"/>
      <c r="FY211" s="77"/>
      <c r="FZ211" s="77"/>
      <c r="GA211" s="77"/>
      <c r="GB211" s="77"/>
      <c r="GC211" s="77"/>
      <c r="GD211" s="77"/>
      <c r="GE211" s="77"/>
      <c r="GF211" s="77"/>
      <c r="GG211" s="77"/>
      <c r="GH211" s="77"/>
      <c r="GI211" s="77"/>
      <c r="GJ211" s="77"/>
      <c r="GK211" s="77"/>
      <c r="GL211" s="77"/>
      <c r="GM211" s="77"/>
      <c r="GN211" s="77"/>
      <c r="GO211" s="77"/>
      <c r="GP211" s="77"/>
      <c r="GQ211" s="77"/>
      <c r="GR211" s="77"/>
      <c r="GS211" s="77"/>
      <c r="GT211" s="77"/>
      <c r="GU211" s="77"/>
      <c r="GV211" s="77"/>
      <c r="GW211" s="77"/>
      <c r="GX211" s="77"/>
      <c r="GY211" s="77"/>
      <c r="GZ211" s="77"/>
      <c r="HA211" s="77"/>
      <c r="HB211" s="77"/>
      <c r="HC211" s="77"/>
      <c r="HD211" s="77"/>
      <c r="HE211" s="77"/>
      <c r="HF211" s="77"/>
      <c r="HG211" s="77"/>
      <c r="HH211" s="77"/>
      <c r="HI211" s="77"/>
      <c r="HJ211" s="77"/>
      <c r="HK211" s="77"/>
      <c r="HL211" s="77"/>
      <c r="HM211" s="77"/>
      <c r="HN211" s="77"/>
      <c r="HO211" s="77"/>
      <c r="HP211" s="77"/>
      <c r="HQ211" s="77"/>
      <c r="HR211" s="77"/>
      <c r="HS211" s="77"/>
      <c r="HT211" s="77"/>
      <c r="HU211" s="77"/>
      <c r="HV211" s="77"/>
      <c r="HW211" s="77"/>
      <c r="HX211" s="77"/>
      <c r="HY211" s="77"/>
      <c r="HZ211" s="77"/>
      <c r="IA211" s="77"/>
      <c r="IB211" s="77"/>
      <c r="IC211" s="77"/>
      <c r="ID211" s="77"/>
      <c r="IE211" s="77"/>
      <c r="IF211" s="77"/>
      <c r="IG211" s="77"/>
      <c r="IH211" s="77"/>
      <c r="II211" s="77"/>
      <c r="IJ211" s="77"/>
      <c r="IK211" s="77"/>
      <c r="IL211" s="77"/>
      <c r="IM211" s="77"/>
      <c r="IN211" s="77"/>
      <c r="IO211" s="77"/>
      <c r="IP211" s="77"/>
      <c r="IQ211" s="77"/>
      <c r="IR211" s="77"/>
      <c r="IS211" s="77"/>
      <c r="IT211" s="77"/>
      <c r="IU211" s="77"/>
      <c r="IV211" s="77"/>
      <c r="IW211" s="77"/>
      <c r="IX211" s="77"/>
      <c r="IY211" s="77"/>
      <c r="IZ211" s="77"/>
      <c r="JA211" s="77"/>
      <c r="JB211" s="77"/>
      <c r="JC211" s="77"/>
      <c r="JD211" s="77"/>
      <c r="JE211" s="77"/>
      <c r="JF211" s="77"/>
      <c r="JG211" s="77"/>
      <c r="JH211" s="77"/>
      <c r="JI211" s="77"/>
      <c r="JJ211" s="77"/>
      <c r="JK211" s="77"/>
      <c r="JL211" s="77"/>
      <c r="JM211" s="77"/>
      <c r="JN211" s="77"/>
      <c r="JO211" s="77"/>
      <c r="JP211" s="77"/>
      <c r="JQ211" s="77"/>
      <c r="JR211" s="77"/>
      <c r="JS211" s="77"/>
      <c r="JT211" s="77"/>
      <c r="JU211" s="77"/>
      <c r="JV211" s="77"/>
      <c r="JW211" s="77"/>
      <c r="JX211" s="77"/>
      <c r="JY211" s="77"/>
      <c r="JZ211" s="77"/>
      <c r="KA211" s="77"/>
      <c r="KB211" s="77"/>
      <c r="KC211" s="77"/>
      <c r="KD211" s="77"/>
      <c r="KE211" s="77"/>
      <c r="KF211" s="77"/>
      <c r="KG211" s="77"/>
      <c r="KH211" s="77"/>
      <c r="KI211" s="77"/>
      <c r="KJ211" s="77"/>
      <c r="KK211" s="77"/>
      <c r="KL211" s="77"/>
      <c r="KM211" s="77"/>
      <c r="KN211" s="77"/>
      <c r="KO211" s="77"/>
      <c r="KP211" s="77"/>
      <c r="KQ211" s="77"/>
      <c r="KR211" s="77"/>
      <c r="KS211" s="77"/>
      <c r="KT211" s="77"/>
      <c r="KU211" s="77"/>
      <c r="KV211" s="77"/>
      <c r="KW211" s="77"/>
      <c r="KX211" s="77"/>
      <c r="KY211" s="77"/>
      <c r="KZ211" s="77"/>
      <c r="LA211" s="77"/>
      <c r="LB211" s="77"/>
      <c r="LC211" s="77"/>
      <c r="LD211" s="77"/>
      <c r="LE211" s="77"/>
      <c r="LF211" s="77"/>
      <c r="LG211" s="77"/>
      <c r="LH211" s="77"/>
      <c r="LI211" s="77"/>
      <c r="LJ211" s="77"/>
      <c r="LK211" s="77"/>
      <c r="LL211" s="77"/>
      <c r="LM211" s="77"/>
      <c r="LN211" s="77"/>
      <c r="LO211" s="77"/>
      <c r="LP211" s="77"/>
      <c r="LQ211" s="77"/>
      <c r="LR211" s="77"/>
      <c r="LS211" s="77"/>
      <c r="LT211" s="77"/>
      <c r="LU211" s="77"/>
      <c r="LV211" s="77"/>
      <c r="LW211" s="77"/>
      <c r="LX211" s="77"/>
      <c r="LY211" s="77"/>
      <c r="LZ211" s="77"/>
      <c r="MA211" s="77"/>
      <c r="MB211" s="77"/>
      <c r="MC211" s="77"/>
      <c r="MD211" s="77"/>
      <c r="ME211" s="77"/>
      <c r="MF211" s="77"/>
      <c r="MG211" s="77"/>
      <c r="MH211" s="77"/>
      <c r="MI211" s="77"/>
      <c r="MJ211" s="77"/>
      <c r="MK211" s="77"/>
      <c r="ML211" s="77"/>
      <c r="MM211" s="77"/>
      <c r="MN211" s="77"/>
      <c r="MO211" s="77"/>
      <c r="MP211" s="77"/>
      <c r="MQ211" s="77"/>
      <c r="MR211" s="77"/>
      <c r="MS211" s="77"/>
      <c r="MT211" s="77"/>
      <c r="MU211" s="77"/>
      <c r="MV211" s="77"/>
      <c r="MW211" s="77"/>
      <c r="MX211" s="77"/>
      <c r="MY211" s="77"/>
      <c r="MZ211" s="77"/>
      <c r="NA211" s="77"/>
      <c r="NB211" s="77"/>
      <c r="NC211" s="77"/>
      <c r="ND211" s="77"/>
      <c r="NE211" s="77"/>
      <c r="NF211" s="77"/>
      <c r="NG211" s="77"/>
      <c r="NH211" s="77"/>
      <c r="NI211" s="77"/>
      <c r="NJ211" s="77"/>
      <c r="NK211" s="77"/>
      <c r="NL211" s="77"/>
      <c r="NM211" s="77"/>
      <c r="NN211" s="77"/>
      <c r="NO211" s="77"/>
      <c r="NP211" s="77"/>
      <c r="NQ211" s="77"/>
      <c r="NR211" s="77"/>
    </row>
    <row r="212" spans="1:382">
      <c r="A212" s="32">
        <f>IF(ラインリスト!A204="","",ラインリスト!A204)</f>
        <v>202</v>
      </c>
      <c r="B212" s="32" t="str">
        <f>IF(ラインリスト!B204="","",ラインリスト!B204)</f>
        <v>テスト202</v>
      </c>
      <c r="C212" s="32">
        <f>IF(ラインリスト!C204="","",ラインリスト!C204)</f>
        <v>56</v>
      </c>
      <c r="D212" s="32" t="str">
        <f>IF(ラインリスト!E204="","",ラインリスト!E204)</f>
        <v>男</v>
      </c>
      <c r="E212" s="32" t="str">
        <f>IF(ラインリスト!F204="","",ラインリスト!F204)</f>
        <v>教員</v>
      </c>
      <c r="F212" s="29" t="str">
        <f>IF(ラインリスト!G204="","",ラインリスト!G204)</f>
        <v>職員</v>
      </c>
      <c r="G212" s="32" t="str">
        <f>IF(ラインリスト!H204="","",ラインリスト!H204)</f>
        <v>F高校</v>
      </c>
      <c r="H212" s="33" t="str">
        <f>IF(ラインリスト!I204="","",ラインリスト!I204)</f>
        <v/>
      </c>
      <c r="I212" s="33">
        <f>IF(ラインリスト!J204="","",ラインリスト!J204)</f>
        <v>44189</v>
      </c>
      <c r="J212" s="33">
        <f>IF(ラインリスト!K204="","",ラインリスト!K204)</f>
        <v>44201</v>
      </c>
      <c r="K212" s="31">
        <f>IF(ラインリスト!L204="",J212,ラインリスト!L204)</f>
        <v>44201</v>
      </c>
      <c r="L212" s="76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  <c r="DF212" s="77"/>
      <c r="DG212" s="77"/>
      <c r="DH212" s="77"/>
      <c r="DI212" s="77"/>
      <c r="DJ212" s="77"/>
      <c r="DK212" s="77"/>
      <c r="DL212" s="77"/>
      <c r="DM212" s="77"/>
      <c r="DN212" s="77"/>
      <c r="DO212" s="77"/>
      <c r="DP212" s="77"/>
      <c r="DQ212" s="77"/>
      <c r="DR212" s="77"/>
      <c r="DS212" s="77"/>
      <c r="DT212" s="77"/>
      <c r="DU212" s="77"/>
      <c r="DV212" s="77"/>
      <c r="DW212" s="77"/>
      <c r="DX212" s="77"/>
      <c r="DY212" s="77"/>
      <c r="DZ212" s="77"/>
      <c r="EA212" s="77"/>
      <c r="EB212" s="77"/>
      <c r="EC212" s="77"/>
      <c r="ED212" s="77"/>
      <c r="EE212" s="77"/>
      <c r="EF212" s="77"/>
      <c r="EG212" s="77"/>
      <c r="EH212" s="77"/>
      <c r="EI212" s="77"/>
      <c r="EJ212" s="77"/>
      <c r="EK212" s="77"/>
      <c r="EL212" s="77"/>
      <c r="EM212" s="77"/>
      <c r="EN212" s="77"/>
      <c r="EO212" s="77"/>
      <c r="EP212" s="77"/>
      <c r="EQ212" s="77"/>
      <c r="ER212" s="77"/>
      <c r="ES212" s="77"/>
      <c r="ET212" s="77"/>
      <c r="EU212" s="77"/>
      <c r="EV212" s="77"/>
      <c r="EW212" s="77"/>
      <c r="EX212" s="77"/>
      <c r="EY212" s="77"/>
      <c r="EZ212" s="77"/>
      <c r="FA212" s="77"/>
      <c r="FB212" s="77"/>
      <c r="FC212" s="77"/>
      <c r="FD212" s="77"/>
      <c r="FE212" s="77"/>
      <c r="FF212" s="77"/>
      <c r="FG212" s="77"/>
      <c r="FH212" s="77"/>
      <c r="FI212" s="77"/>
      <c r="FJ212" s="77"/>
      <c r="FK212" s="77"/>
      <c r="FL212" s="77"/>
      <c r="FM212" s="77"/>
      <c r="FN212" s="77"/>
      <c r="FO212" s="77"/>
      <c r="FP212" s="77"/>
      <c r="FQ212" s="77"/>
      <c r="FR212" s="77"/>
      <c r="FS212" s="77"/>
      <c r="FT212" s="77"/>
      <c r="FU212" s="77"/>
      <c r="FV212" s="77"/>
      <c r="FW212" s="77"/>
      <c r="FX212" s="77"/>
      <c r="FY212" s="77"/>
      <c r="FZ212" s="77"/>
      <c r="GA212" s="77"/>
      <c r="GB212" s="77"/>
      <c r="GC212" s="77"/>
      <c r="GD212" s="77"/>
      <c r="GE212" s="77"/>
      <c r="GF212" s="77"/>
      <c r="GG212" s="77"/>
      <c r="GH212" s="77"/>
      <c r="GI212" s="77"/>
      <c r="GJ212" s="77"/>
      <c r="GK212" s="77"/>
      <c r="GL212" s="77"/>
      <c r="GM212" s="77"/>
      <c r="GN212" s="77"/>
      <c r="GO212" s="77"/>
      <c r="GP212" s="77"/>
      <c r="GQ212" s="77"/>
      <c r="GR212" s="77"/>
      <c r="GS212" s="77"/>
      <c r="GT212" s="77"/>
      <c r="GU212" s="77"/>
      <c r="GV212" s="77"/>
      <c r="GW212" s="77"/>
      <c r="GX212" s="77"/>
      <c r="GY212" s="77"/>
      <c r="GZ212" s="77"/>
      <c r="HA212" s="77"/>
      <c r="HB212" s="77"/>
      <c r="HC212" s="77"/>
      <c r="HD212" s="77"/>
      <c r="HE212" s="77"/>
      <c r="HF212" s="77"/>
      <c r="HG212" s="77"/>
      <c r="HH212" s="77"/>
      <c r="HI212" s="77"/>
      <c r="HJ212" s="77"/>
      <c r="HK212" s="77"/>
      <c r="HL212" s="77"/>
      <c r="HM212" s="77"/>
      <c r="HN212" s="77"/>
      <c r="HO212" s="77"/>
      <c r="HP212" s="77"/>
      <c r="HQ212" s="77"/>
      <c r="HR212" s="77"/>
      <c r="HS212" s="77"/>
      <c r="HT212" s="77"/>
      <c r="HU212" s="77"/>
      <c r="HV212" s="77"/>
      <c r="HW212" s="77"/>
      <c r="HX212" s="77"/>
      <c r="HY212" s="77"/>
      <c r="HZ212" s="77"/>
      <c r="IA212" s="77"/>
      <c r="IB212" s="77"/>
      <c r="IC212" s="77"/>
      <c r="ID212" s="77"/>
      <c r="IE212" s="77"/>
      <c r="IF212" s="77"/>
      <c r="IG212" s="77"/>
      <c r="IH212" s="77"/>
      <c r="II212" s="77"/>
      <c r="IJ212" s="77"/>
      <c r="IK212" s="77"/>
      <c r="IL212" s="77"/>
      <c r="IM212" s="77"/>
      <c r="IN212" s="77"/>
      <c r="IO212" s="77"/>
      <c r="IP212" s="77"/>
      <c r="IQ212" s="77"/>
      <c r="IR212" s="77"/>
      <c r="IS212" s="77"/>
      <c r="IT212" s="77"/>
      <c r="IU212" s="77"/>
      <c r="IV212" s="77"/>
      <c r="IW212" s="77"/>
      <c r="IX212" s="77"/>
      <c r="IY212" s="77"/>
      <c r="IZ212" s="77"/>
      <c r="JA212" s="77"/>
      <c r="JB212" s="77"/>
      <c r="JC212" s="77"/>
      <c r="JD212" s="77"/>
      <c r="JE212" s="77"/>
      <c r="JF212" s="77"/>
      <c r="JG212" s="77"/>
      <c r="JH212" s="77"/>
      <c r="JI212" s="77"/>
      <c r="JJ212" s="77"/>
      <c r="JK212" s="77"/>
      <c r="JL212" s="77"/>
      <c r="JM212" s="77"/>
      <c r="JN212" s="77"/>
      <c r="JO212" s="77"/>
      <c r="JP212" s="77"/>
      <c r="JQ212" s="77"/>
      <c r="JR212" s="77"/>
      <c r="JS212" s="77"/>
      <c r="JT212" s="77"/>
      <c r="JU212" s="77"/>
      <c r="JV212" s="77"/>
      <c r="JW212" s="77"/>
      <c r="JX212" s="77"/>
      <c r="JY212" s="77"/>
      <c r="JZ212" s="77"/>
      <c r="KA212" s="77"/>
      <c r="KB212" s="77"/>
      <c r="KC212" s="77"/>
      <c r="KD212" s="77"/>
      <c r="KE212" s="77"/>
      <c r="KF212" s="77"/>
      <c r="KG212" s="77"/>
      <c r="KH212" s="77"/>
      <c r="KI212" s="77"/>
      <c r="KJ212" s="77"/>
      <c r="KK212" s="77"/>
      <c r="KL212" s="77"/>
      <c r="KM212" s="77"/>
      <c r="KN212" s="77"/>
      <c r="KO212" s="77"/>
      <c r="KP212" s="77"/>
      <c r="KQ212" s="77"/>
      <c r="KR212" s="77"/>
      <c r="KS212" s="77"/>
      <c r="KT212" s="77"/>
      <c r="KU212" s="77"/>
      <c r="KV212" s="77"/>
      <c r="KW212" s="77"/>
      <c r="KX212" s="77"/>
      <c r="KY212" s="77"/>
      <c r="KZ212" s="77"/>
      <c r="LA212" s="77"/>
      <c r="LB212" s="77"/>
      <c r="LC212" s="77"/>
      <c r="LD212" s="77"/>
      <c r="LE212" s="77"/>
      <c r="LF212" s="77"/>
      <c r="LG212" s="77"/>
      <c r="LH212" s="77"/>
      <c r="LI212" s="77"/>
      <c r="LJ212" s="77"/>
      <c r="LK212" s="77"/>
      <c r="LL212" s="77"/>
      <c r="LM212" s="77"/>
      <c r="LN212" s="77"/>
      <c r="LO212" s="77"/>
      <c r="LP212" s="77"/>
      <c r="LQ212" s="77"/>
      <c r="LR212" s="77"/>
      <c r="LS212" s="77"/>
      <c r="LT212" s="77"/>
      <c r="LU212" s="77"/>
      <c r="LV212" s="77"/>
      <c r="LW212" s="77"/>
      <c r="LX212" s="77"/>
      <c r="LY212" s="77"/>
      <c r="LZ212" s="77"/>
      <c r="MA212" s="77"/>
      <c r="MB212" s="77"/>
      <c r="MC212" s="77"/>
      <c r="MD212" s="77"/>
      <c r="ME212" s="77"/>
      <c r="MF212" s="77"/>
      <c r="MG212" s="77"/>
      <c r="MH212" s="77"/>
      <c r="MI212" s="77"/>
      <c r="MJ212" s="77"/>
      <c r="MK212" s="77"/>
      <c r="ML212" s="77"/>
      <c r="MM212" s="77"/>
      <c r="MN212" s="77"/>
      <c r="MO212" s="77"/>
      <c r="MP212" s="77"/>
      <c r="MQ212" s="77"/>
      <c r="MR212" s="77"/>
      <c r="MS212" s="77"/>
      <c r="MT212" s="77"/>
      <c r="MU212" s="77"/>
      <c r="MV212" s="77"/>
      <c r="MW212" s="77"/>
      <c r="MX212" s="77"/>
      <c r="MY212" s="77"/>
      <c r="MZ212" s="77"/>
      <c r="NA212" s="77"/>
      <c r="NB212" s="77"/>
      <c r="NC212" s="77"/>
      <c r="ND212" s="77"/>
      <c r="NE212" s="77"/>
      <c r="NF212" s="77"/>
      <c r="NG212" s="77"/>
      <c r="NH212" s="77"/>
      <c r="NI212" s="77"/>
      <c r="NJ212" s="77"/>
      <c r="NK212" s="77"/>
      <c r="NL212" s="77"/>
      <c r="NM212" s="77"/>
      <c r="NN212" s="77"/>
      <c r="NO212" s="77"/>
      <c r="NP212" s="77"/>
      <c r="NQ212" s="77"/>
      <c r="NR212" s="77"/>
    </row>
    <row r="213" spans="1:382">
      <c r="A213" s="32">
        <f>IF(ラインリスト!A205="","",ラインリスト!A205)</f>
        <v>203</v>
      </c>
      <c r="B213" s="32" t="str">
        <f>IF(ラインリスト!B205="","",ラインリスト!B205)</f>
        <v>テスト203</v>
      </c>
      <c r="C213" s="32">
        <f>IF(ラインリスト!C205="","",ラインリスト!C205)</f>
        <v>25</v>
      </c>
      <c r="D213" s="32" t="str">
        <f>IF(ラインリスト!E205="","",ラインリスト!E205)</f>
        <v>女</v>
      </c>
      <c r="E213" s="32" t="str">
        <f>IF(ラインリスト!F205="","",ラインリスト!F205)</f>
        <v>看護師</v>
      </c>
      <c r="F213" s="29" t="str">
        <f>IF(ラインリスト!G205="","",ラインリスト!G205)</f>
        <v>職員</v>
      </c>
      <c r="G213" s="32" t="str">
        <f>IF(ラインリスト!H205="","",ラインリスト!H205)</f>
        <v>R病院</v>
      </c>
      <c r="H213" s="33" t="str">
        <f>IF(ラインリスト!I205="","",ラインリスト!I205)</f>
        <v/>
      </c>
      <c r="I213" s="33">
        <f>IF(ラインリスト!J205="","",ラインリスト!J205)</f>
        <v>44200</v>
      </c>
      <c r="J213" s="33">
        <f>IF(ラインリスト!K205="","",ラインリスト!K205)</f>
        <v>44201</v>
      </c>
      <c r="K213" s="31">
        <f>IF(ラインリスト!L205="",J213,ラインリスト!L205)</f>
        <v>44201</v>
      </c>
      <c r="L213" s="76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  <c r="DC213" s="77"/>
      <c r="DD213" s="77"/>
      <c r="DE213" s="77"/>
      <c r="DF213" s="77"/>
      <c r="DG213" s="77"/>
      <c r="DH213" s="77"/>
      <c r="DI213" s="77"/>
      <c r="DJ213" s="77"/>
      <c r="DK213" s="77"/>
      <c r="DL213" s="77"/>
      <c r="DM213" s="77"/>
      <c r="DN213" s="77"/>
      <c r="DO213" s="77"/>
      <c r="DP213" s="77"/>
      <c r="DQ213" s="77"/>
      <c r="DR213" s="77"/>
      <c r="DS213" s="77"/>
      <c r="DT213" s="77"/>
      <c r="DU213" s="77"/>
      <c r="DV213" s="77"/>
      <c r="DW213" s="77"/>
      <c r="DX213" s="77"/>
      <c r="DY213" s="77"/>
      <c r="DZ213" s="77"/>
      <c r="EA213" s="77"/>
      <c r="EB213" s="77"/>
      <c r="EC213" s="77"/>
      <c r="ED213" s="77"/>
      <c r="EE213" s="77"/>
      <c r="EF213" s="77"/>
      <c r="EG213" s="77"/>
      <c r="EH213" s="77"/>
      <c r="EI213" s="77"/>
      <c r="EJ213" s="77"/>
      <c r="EK213" s="77"/>
      <c r="EL213" s="77"/>
      <c r="EM213" s="77"/>
      <c r="EN213" s="77"/>
      <c r="EO213" s="77"/>
      <c r="EP213" s="77"/>
      <c r="EQ213" s="77"/>
      <c r="ER213" s="77"/>
      <c r="ES213" s="77"/>
      <c r="ET213" s="77"/>
      <c r="EU213" s="77"/>
      <c r="EV213" s="77"/>
      <c r="EW213" s="77"/>
      <c r="EX213" s="77"/>
      <c r="EY213" s="77"/>
      <c r="EZ213" s="77"/>
      <c r="FA213" s="77"/>
      <c r="FB213" s="77"/>
      <c r="FC213" s="77"/>
      <c r="FD213" s="77"/>
      <c r="FE213" s="77"/>
      <c r="FF213" s="77"/>
      <c r="FG213" s="77"/>
      <c r="FH213" s="77"/>
      <c r="FI213" s="77"/>
      <c r="FJ213" s="77"/>
      <c r="FK213" s="77"/>
      <c r="FL213" s="77"/>
      <c r="FM213" s="77"/>
      <c r="FN213" s="77"/>
      <c r="FO213" s="77"/>
      <c r="FP213" s="77"/>
      <c r="FQ213" s="77"/>
      <c r="FR213" s="77"/>
      <c r="FS213" s="77"/>
      <c r="FT213" s="77"/>
      <c r="FU213" s="77"/>
      <c r="FV213" s="77"/>
      <c r="FW213" s="77"/>
      <c r="FX213" s="77"/>
      <c r="FY213" s="77"/>
      <c r="FZ213" s="77"/>
      <c r="GA213" s="77"/>
      <c r="GB213" s="77"/>
      <c r="GC213" s="77"/>
      <c r="GD213" s="77"/>
      <c r="GE213" s="77"/>
      <c r="GF213" s="77"/>
      <c r="GG213" s="77"/>
      <c r="GH213" s="77"/>
      <c r="GI213" s="77"/>
      <c r="GJ213" s="77"/>
      <c r="GK213" s="77"/>
      <c r="GL213" s="77"/>
      <c r="GM213" s="77"/>
      <c r="GN213" s="77"/>
      <c r="GO213" s="77"/>
      <c r="GP213" s="77"/>
      <c r="GQ213" s="77"/>
      <c r="GR213" s="77"/>
      <c r="GS213" s="77"/>
      <c r="GT213" s="77"/>
      <c r="GU213" s="77"/>
      <c r="GV213" s="77"/>
      <c r="GW213" s="77"/>
      <c r="GX213" s="77"/>
      <c r="GY213" s="77"/>
      <c r="GZ213" s="77"/>
      <c r="HA213" s="77"/>
      <c r="HB213" s="77"/>
      <c r="HC213" s="77"/>
      <c r="HD213" s="77"/>
      <c r="HE213" s="77"/>
      <c r="HF213" s="77"/>
      <c r="HG213" s="77"/>
      <c r="HH213" s="77"/>
      <c r="HI213" s="77"/>
      <c r="HJ213" s="77"/>
      <c r="HK213" s="77"/>
      <c r="HL213" s="77"/>
      <c r="HM213" s="77"/>
      <c r="HN213" s="77"/>
      <c r="HO213" s="77"/>
      <c r="HP213" s="77"/>
      <c r="HQ213" s="77"/>
      <c r="HR213" s="77"/>
      <c r="HS213" s="77"/>
      <c r="HT213" s="77"/>
      <c r="HU213" s="77"/>
      <c r="HV213" s="77"/>
      <c r="HW213" s="77"/>
      <c r="HX213" s="77"/>
      <c r="HY213" s="77"/>
      <c r="HZ213" s="77"/>
      <c r="IA213" s="77"/>
      <c r="IB213" s="77"/>
      <c r="IC213" s="77"/>
      <c r="ID213" s="77"/>
      <c r="IE213" s="77"/>
      <c r="IF213" s="77"/>
      <c r="IG213" s="77"/>
      <c r="IH213" s="77"/>
      <c r="II213" s="77"/>
      <c r="IJ213" s="77"/>
      <c r="IK213" s="77"/>
      <c r="IL213" s="77"/>
      <c r="IM213" s="77"/>
      <c r="IN213" s="77"/>
      <c r="IO213" s="77"/>
      <c r="IP213" s="77"/>
      <c r="IQ213" s="77"/>
      <c r="IR213" s="77"/>
      <c r="IS213" s="77"/>
      <c r="IT213" s="77"/>
      <c r="IU213" s="77"/>
      <c r="IV213" s="77"/>
      <c r="IW213" s="77"/>
      <c r="IX213" s="77"/>
      <c r="IY213" s="77"/>
      <c r="IZ213" s="77"/>
      <c r="JA213" s="77"/>
      <c r="JB213" s="77"/>
      <c r="JC213" s="77"/>
      <c r="JD213" s="77"/>
      <c r="JE213" s="77"/>
      <c r="JF213" s="77"/>
      <c r="JG213" s="77"/>
      <c r="JH213" s="77"/>
      <c r="JI213" s="77"/>
      <c r="JJ213" s="77"/>
      <c r="JK213" s="77"/>
      <c r="JL213" s="77"/>
      <c r="JM213" s="77"/>
      <c r="JN213" s="77"/>
      <c r="JO213" s="77"/>
      <c r="JP213" s="77"/>
      <c r="JQ213" s="77"/>
      <c r="JR213" s="77"/>
      <c r="JS213" s="77"/>
      <c r="JT213" s="77"/>
      <c r="JU213" s="77"/>
      <c r="JV213" s="77"/>
      <c r="JW213" s="77"/>
      <c r="JX213" s="77"/>
      <c r="JY213" s="77"/>
      <c r="JZ213" s="77"/>
      <c r="KA213" s="77"/>
      <c r="KB213" s="77"/>
      <c r="KC213" s="77"/>
      <c r="KD213" s="77"/>
      <c r="KE213" s="77"/>
      <c r="KF213" s="77"/>
      <c r="KG213" s="77"/>
      <c r="KH213" s="77"/>
      <c r="KI213" s="77"/>
      <c r="KJ213" s="77"/>
      <c r="KK213" s="77"/>
      <c r="KL213" s="77"/>
      <c r="KM213" s="77"/>
      <c r="KN213" s="77"/>
      <c r="KO213" s="77"/>
      <c r="KP213" s="77"/>
      <c r="KQ213" s="77"/>
      <c r="KR213" s="77"/>
      <c r="KS213" s="77"/>
      <c r="KT213" s="77"/>
      <c r="KU213" s="77"/>
      <c r="KV213" s="77"/>
      <c r="KW213" s="77"/>
      <c r="KX213" s="77"/>
      <c r="KY213" s="77"/>
      <c r="KZ213" s="77"/>
      <c r="LA213" s="77"/>
      <c r="LB213" s="77"/>
      <c r="LC213" s="77"/>
      <c r="LD213" s="77"/>
      <c r="LE213" s="77"/>
      <c r="LF213" s="77"/>
      <c r="LG213" s="77"/>
      <c r="LH213" s="77"/>
      <c r="LI213" s="77"/>
      <c r="LJ213" s="77"/>
      <c r="LK213" s="77"/>
      <c r="LL213" s="77"/>
      <c r="LM213" s="77"/>
      <c r="LN213" s="77"/>
      <c r="LO213" s="77"/>
      <c r="LP213" s="77"/>
      <c r="LQ213" s="77"/>
      <c r="LR213" s="77"/>
      <c r="LS213" s="77"/>
      <c r="LT213" s="77"/>
      <c r="LU213" s="77"/>
      <c r="LV213" s="77"/>
      <c r="LW213" s="77"/>
      <c r="LX213" s="77"/>
      <c r="LY213" s="77"/>
      <c r="LZ213" s="77"/>
      <c r="MA213" s="77"/>
      <c r="MB213" s="77"/>
      <c r="MC213" s="77"/>
      <c r="MD213" s="77"/>
      <c r="ME213" s="77"/>
      <c r="MF213" s="77"/>
      <c r="MG213" s="77"/>
      <c r="MH213" s="77"/>
      <c r="MI213" s="77"/>
      <c r="MJ213" s="77"/>
      <c r="MK213" s="77"/>
      <c r="ML213" s="77"/>
      <c r="MM213" s="77"/>
      <c r="MN213" s="77"/>
      <c r="MO213" s="77"/>
      <c r="MP213" s="77"/>
      <c r="MQ213" s="77"/>
      <c r="MR213" s="77"/>
      <c r="MS213" s="77"/>
      <c r="MT213" s="77"/>
      <c r="MU213" s="77"/>
      <c r="MV213" s="77"/>
      <c r="MW213" s="77"/>
      <c r="MX213" s="77"/>
      <c r="MY213" s="77"/>
      <c r="MZ213" s="77"/>
      <c r="NA213" s="77"/>
      <c r="NB213" s="77"/>
      <c r="NC213" s="77"/>
      <c r="ND213" s="77"/>
      <c r="NE213" s="77"/>
      <c r="NF213" s="77"/>
      <c r="NG213" s="77"/>
      <c r="NH213" s="77"/>
      <c r="NI213" s="77"/>
      <c r="NJ213" s="77"/>
      <c r="NK213" s="77"/>
      <c r="NL213" s="77"/>
      <c r="NM213" s="77"/>
      <c r="NN213" s="77"/>
      <c r="NO213" s="77"/>
      <c r="NP213" s="77"/>
      <c r="NQ213" s="77"/>
      <c r="NR213" s="77"/>
    </row>
    <row r="214" spans="1:382">
      <c r="A214" s="32">
        <f>IF(ラインリスト!A206="","",ラインリスト!A206)</f>
        <v>204</v>
      </c>
      <c r="B214" s="32" t="str">
        <f>IF(ラインリスト!B206="","",ラインリスト!B206)</f>
        <v>テスト204</v>
      </c>
      <c r="C214" s="32">
        <f>IF(ラインリスト!C206="","",ラインリスト!C206)</f>
        <v>35</v>
      </c>
      <c r="D214" s="32" t="str">
        <f>IF(ラインリスト!E206="","",ラインリスト!E206)</f>
        <v>女</v>
      </c>
      <c r="E214" s="32" t="str">
        <f>IF(ラインリスト!F206="","",ラインリスト!F206)</f>
        <v>看護師</v>
      </c>
      <c r="F214" s="29" t="str">
        <f>IF(ラインリスト!G206="","",ラインリスト!G206)</f>
        <v>職員</v>
      </c>
      <c r="G214" s="32" t="str">
        <f>IF(ラインリスト!H206="","",ラインリスト!H206)</f>
        <v>R病院</v>
      </c>
      <c r="H214" s="33" t="str">
        <f>IF(ラインリスト!I206="","",ラインリスト!I206)</f>
        <v/>
      </c>
      <c r="I214" s="33">
        <f>IF(ラインリスト!J206="","",ラインリスト!J206)</f>
        <v>44201</v>
      </c>
      <c r="J214" s="33">
        <f>IF(ラインリスト!K206="","",ラインリスト!K206)</f>
        <v>44201</v>
      </c>
      <c r="K214" s="31">
        <f>IF(ラインリスト!L206="",J214,ラインリスト!L206)</f>
        <v>44201</v>
      </c>
      <c r="L214" s="76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7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  <c r="DP214" s="77"/>
      <c r="DQ214" s="77"/>
      <c r="DR214" s="77"/>
      <c r="DS214" s="77"/>
      <c r="DT214" s="77"/>
      <c r="DU214" s="77"/>
      <c r="DV214" s="77"/>
      <c r="DW214" s="77"/>
      <c r="DX214" s="77"/>
      <c r="DY214" s="77"/>
      <c r="DZ214" s="77"/>
      <c r="EA214" s="77"/>
      <c r="EB214" s="77"/>
      <c r="EC214" s="77"/>
      <c r="ED214" s="77"/>
      <c r="EE214" s="77"/>
      <c r="EF214" s="77"/>
      <c r="EG214" s="77"/>
      <c r="EH214" s="77"/>
      <c r="EI214" s="77"/>
      <c r="EJ214" s="77"/>
      <c r="EK214" s="77"/>
      <c r="EL214" s="77"/>
      <c r="EM214" s="77"/>
      <c r="EN214" s="77"/>
      <c r="EO214" s="77"/>
      <c r="EP214" s="77"/>
      <c r="EQ214" s="77"/>
      <c r="ER214" s="77"/>
      <c r="ES214" s="77"/>
      <c r="ET214" s="77"/>
      <c r="EU214" s="77"/>
      <c r="EV214" s="77"/>
      <c r="EW214" s="77"/>
      <c r="EX214" s="77"/>
      <c r="EY214" s="77"/>
      <c r="EZ214" s="77"/>
      <c r="FA214" s="77"/>
      <c r="FB214" s="77"/>
      <c r="FC214" s="77"/>
      <c r="FD214" s="77"/>
      <c r="FE214" s="77"/>
      <c r="FF214" s="77"/>
      <c r="FG214" s="77"/>
      <c r="FH214" s="77"/>
      <c r="FI214" s="77"/>
      <c r="FJ214" s="77"/>
      <c r="FK214" s="77"/>
      <c r="FL214" s="77"/>
      <c r="FM214" s="77"/>
      <c r="FN214" s="77"/>
      <c r="FO214" s="77"/>
      <c r="FP214" s="77"/>
      <c r="FQ214" s="77"/>
      <c r="FR214" s="77"/>
      <c r="FS214" s="77"/>
      <c r="FT214" s="77"/>
      <c r="FU214" s="77"/>
      <c r="FV214" s="77"/>
      <c r="FW214" s="77"/>
      <c r="FX214" s="77"/>
      <c r="FY214" s="77"/>
      <c r="FZ214" s="77"/>
      <c r="GA214" s="77"/>
      <c r="GB214" s="77"/>
      <c r="GC214" s="77"/>
      <c r="GD214" s="77"/>
      <c r="GE214" s="77"/>
      <c r="GF214" s="77"/>
      <c r="GG214" s="77"/>
      <c r="GH214" s="77"/>
      <c r="GI214" s="77"/>
      <c r="GJ214" s="77"/>
      <c r="GK214" s="77"/>
      <c r="GL214" s="77"/>
      <c r="GM214" s="77"/>
      <c r="GN214" s="77"/>
      <c r="GO214" s="77"/>
      <c r="GP214" s="77"/>
      <c r="GQ214" s="77"/>
      <c r="GR214" s="77"/>
      <c r="GS214" s="77"/>
      <c r="GT214" s="77"/>
      <c r="GU214" s="77"/>
      <c r="GV214" s="77"/>
      <c r="GW214" s="77"/>
      <c r="GX214" s="77"/>
      <c r="GY214" s="77"/>
      <c r="GZ214" s="77"/>
      <c r="HA214" s="77"/>
      <c r="HB214" s="77"/>
      <c r="HC214" s="77"/>
      <c r="HD214" s="77"/>
      <c r="HE214" s="77"/>
      <c r="HF214" s="77"/>
      <c r="HG214" s="77"/>
      <c r="HH214" s="77"/>
      <c r="HI214" s="77"/>
      <c r="HJ214" s="77"/>
      <c r="HK214" s="77"/>
      <c r="HL214" s="77"/>
      <c r="HM214" s="77"/>
      <c r="HN214" s="77"/>
      <c r="HO214" s="77"/>
      <c r="HP214" s="77"/>
      <c r="HQ214" s="77"/>
      <c r="HR214" s="77"/>
      <c r="HS214" s="77"/>
      <c r="HT214" s="77"/>
      <c r="HU214" s="77"/>
      <c r="HV214" s="77"/>
      <c r="HW214" s="77"/>
      <c r="HX214" s="77"/>
      <c r="HY214" s="77"/>
      <c r="HZ214" s="77"/>
      <c r="IA214" s="77"/>
      <c r="IB214" s="77"/>
      <c r="IC214" s="77"/>
      <c r="ID214" s="77"/>
      <c r="IE214" s="77"/>
      <c r="IF214" s="77"/>
      <c r="IG214" s="77"/>
      <c r="IH214" s="77"/>
      <c r="II214" s="77"/>
      <c r="IJ214" s="77"/>
      <c r="IK214" s="77"/>
      <c r="IL214" s="77"/>
      <c r="IM214" s="77"/>
      <c r="IN214" s="77"/>
      <c r="IO214" s="77"/>
      <c r="IP214" s="77"/>
      <c r="IQ214" s="77"/>
      <c r="IR214" s="77"/>
      <c r="IS214" s="77"/>
      <c r="IT214" s="77"/>
      <c r="IU214" s="77"/>
      <c r="IV214" s="77"/>
      <c r="IW214" s="77"/>
      <c r="IX214" s="77"/>
      <c r="IY214" s="77"/>
      <c r="IZ214" s="77"/>
      <c r="JA214" s="77"/>
      <c r="JB214" s="77"/>
      <c r="JC214" s="77"/>
      <c r="JD214" s="77"/>
      <c r="JE214" s="77"/>
      <c r="JF214" s="77"/>
      <c r="JG214" s="77"/>
      <c r="JH214" s="77"/>
      <c r="JI214" s="77"/>
      <c r="JJ214" s="77"/>
      <c r="JK214" s="77"/>
      <c r="JL214" s="77"/>
      <c r="JM214" s="77"/>
      <c r="JN214" s="77"/>
      <c r="JO214" s="77"/>
      <c r="JP214" s="77"/>
      <c r="JQ214" s="77"/>
      <c r="JR214" s="77"/>
      <c r="JS214" s="77"/>
      <c r="JT214" s="77"/>
      <c r="JU214" s="77"/>
      <c r="JV214" s="77"/>
      <c r="JW214" s="77"/>
      <c r="JX214" s="77"/>
      <c r="JY214" s="77"/>
      <c r="JZ214" s="77"/>
      <c r="KA214" s="77"/>
      <c r="KB214" s="77"/>
      <c r="KC214" s="77"/>
      <c r="KD214" s="77"/>
      <c r="KE214" s="77"/>
      <c r="KF214" s="77"/>
      <c r="KG214" s="77"/>
      <c r="KH214" s="77"/>
      <c r="KI214" s="77"/>
      <c r="KJ214" s="77"/>
      <c r="KK214" s="77"/>
      <c r="KL214" s="77"/>
      <c r="KM214" s="77"/>
      <c r="KN214" s="77"/>
      <c r="KO214" s="77"/>
      <c r="KP214" s="77"/>
      <c r="KQ214" s="77"/>
      <c r="KR214" s="77"/>
      <c r="KS214" s="77"/>
      <c r="KT214" s="77"/>
      <c r="KU214" s="77"/>
      <c r="KV214" s="77"/>
      <c r="KW214" s="77"/>
      <c r="KX214" s="77"/>
      <c r="KY214" s="77"/>
      <c r="KZ214" s="77"/>
      <c r="LA214" s="77"/>
      <c r="LB214" s="77"/>
      <c r="LC214" s="77"/>
      <c r="LD214" s="77"/>
      <c r="LE214" s="77"/>
      <c r="LF214" s="77"/>
      <c r="LG214" s="77"/>
      <c r="LH214" s="77"/>
      <c r="LI214" s="77"/>
      <c r="LJ214" s="77"/>
      <c r="LK214" s="77"/>
      <c r="LL214" s="77"/>
      <c r="LM214" s="77"/>
      <c r="LN214" s="77"/>
      <c r="LO214" s="77"/>
      <c r="LP214" s="77"/>
      <c r="LQ214" s="77"/>
      <c r="LR214" s="77"/>
      <c r="LS214" s="77"/>
      <c r="LT214" s="77"/>
      <c r="LU214" s="77"/>
      <c r="LV214" s="77"/>
      <c r="LW214" s="77"/>
      <c r="LX214" s="77"/>
      <c r="LY214" s="77"/>
      <c r="LZ214" s="77"/>
      <c r="MA214" s="77"/>
      <c r="MB214" s="77"/>
      <c r="MC214" s="77"/>
      <c r="MD214" s="77"/>
      <c r="ME214" s="77"/>
      <c r="MF214" s="77"/>
      <c r="MG214" s="77"/>
      <c r="MH214" s="77"/>
      <c r="MI214" s="77"/>
      <c r="MJ214" s="77"/>
      <c r="MK214" s="77"/>
      <c r="ML214" s="77"/>
      <c r="MM214" s="77"/>
      <c r="MN214" s="77"/>
      <c r="MO214" s="77"/>
      <c r="MP214" s="77"/>
      <c r="MQ214" s="77"/>
      <c r="MR214" s="77"/>
      <c r="MS214" s="77"/>
      <c r="MT214" s="77"/>
      <c r="MU214" s="77"/>
      <c r="MV214" s="77"/>
      <c r="MW214" s="77"/>
      <c r="MX214" s="77"/>
      <c r="MY214" s="77"/>
      <c r="MZ214" s="77"/>
      <c r="NA214" s="77"/>
      <c r="NB214" s="77"/>
      <c r="NC214" s="77"/>
      <c r="ND214" s="77"/>
      <c r="NE214" s="77"/>
      <c r="NF214" s="77"/>
      <c r="NG214" s="77"/>
      <c r="NH214" s="77"/>
      <c r="NI214" s="77"/>
      <c r="NJ214" s="77"/>
      <c r="NK214" s="77"/>
      <c r="NL214" s="77"/>
      <c r="NM214" s="77"/>
      <c r="NN214" s="77"/>
      <c r="NO214" s="77"/>
      <c r="NP214" s="77"/>
      <c r="NQ214" s="77"/>
      <c r="NR214" s="77"/>
    </row>
    <row r="215" spans="1:382">
      <c r="A215" s="32">
        <f>IF(ラインリスト!A207="","",ラインリスト!A207)</f>
        <v>205</v>
      </c>
      <c r="B215" s="32" t="str">
        <f>IF(ラインリスト!B207="","",ラインリスト!B207)</f>
        <v>テスト205</v>
      </c>
      <c r="C215" s="32">
        <f>IF(ラインリスト!C207="","",ラインリスト!C207)</f>
        <v>42</v>
      </c>
      <c r="D215" s="32" t="str">
        <f>IF(ラインリスト!E207="","",ラインリスト!E207)</f>
        <v>女</v>
      </c>
      <c r="E215" s="32" t="str">
        <f>IF(ラインリスト!F207="","",ラインリスト!F207)</f>
        <v>看護師</v>
      </c>
      <c r="F215" s="29" t="str">
        <f>IF(ラインリスト!G207="","",ラインリスト!G207)</f>
        <v>職員</v>
      </c>
      <c r="G215" s="32" t="str">
        <f>IF(ラインリスト!H207="","",ラインリスト!H207)</f>
        <v>R病院</v>
      </c>
      <c r="H215" s="33" t="str">
        <f>IF(ラインリスト!I207="","",ラインリスト!I207)</f>
        <v/>
      </c>
      <c r="I215" s="33">
        <f>IF(ラインリスト!J207="","",ラインリスト!J207)</f>
        <v>44192</v>
      </c>
      <c r="J215" s="33">
        <f>IF(ラインリスト!K207="","",ラインリスト!K207)</f>
        <v>44201</v>
      </c>
      <c r="K215" s="31">
        <f>IF(ラインリスト!L207="",J215,ラインリスト!L207)</f>
        <v>44201</v>
      </c>
      <c r="L215" s="76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  <c r="DC215" s="77"/>
      <c r="DD215" s="77"/>
      <c r="DE215" s="77"/>
      <c r="DF215" s="77"/>
      <c r="DG215" s="77"/>
      <c r="DH215" s="77"/>
      <c r="DI215" s="77"/>
      <c r="DJ215" s="77"/>
      <c r="DK215" s="77"/>
      <c r="DL215" s="77"/>
      <c r="DM215" s="77"/>
      <c r="DN215" s="77"/>
      <c r="DO215" s="77"/>
      <c r="DP215" s="77"/>
      <c r="DQ215" s="77"/>
      <c r="DR215" s="77"/>
      <c r="DS215" s="77"/>
      <c r="DT215" s="77"/>
      <c r="DU215" s="77"/>
      <c r="DV215" s="77"/>
      <c r="DW215" s="77"/>
      <c r="DX215" s="77"/>
      <c r="DY215" s="77"/>
      <c r="DZ215" s="77"/>
      <c r="EA215" s="77"/>
      <c r="EB215" s="77"/>
      <c r="EC215" s="77"/>
      <c r="ED215" s="77"/>
      <c r="EE215" s="77"/>
      <c r="EF215" s="77"/>
      <c r="EG215" s="77"/>
      <c r="EH215" s="77"/>
      <c r="EI215" s="77"/>
      <c r="EJ215" s="77"/>
      <c r="EK215" s="77"/>
      <c r="EL215" s="77"/>
      <c r="EM215" s="77"/>
      <c r="EN215" s="77"/>
      <c r="EO215" s="77"/>
      <c r="EP215" s="77"/>
      <c r="EQ215" s="77"/>
      <c r="ER215" s="77"/>
      <c r="ES215" s="77"/>
      <c r="ET215" s="77"/>
      <c r="EU215" s="77"/>
      <c r="EV215" s="77"/>
      <c r="EW215" s="77"/>
      <c r="EX215" s="77"/>
      <c r="EY215" s="77"/>
      <c r="EZ215" s="77"/>
      <c r="FA215" s="77"/>
      <c r="FB215" s="77"/>
      <c r="FC215" s="77"/>
      <c r="FD215" s="77"/>
      <c r="FE215" s="77"/>
      <c r="FF215" s="77"/>
      <c r="FG215" s="77"/>
      <c r="FH215" s="77"/>
      <c r="FI215" s="77"/>
      <c r="FJ215" s="77"/>
      <c r="FK215" s="77"/>
      <c r="FL215" s="77"/>
      <c r="FM215" s="77"/>
      <c r="FN215" s="77"/>
      <c r="FO215" s="77"/>
      <c r="FP215" s="77"/>
      <c r="FQ215" s="77"/>
      <c r="FR215" s="77"/>
      <c r="FS215" s="77"/>
      <c r="FT215" s="77"/>
      <c r="FU215" s="77"/>
      <c r="FV215" s="77"/>
      <c r="FW215" s="77"/>
      <c r="FX215" s="77"/>
      <c r="FY215" s="77"/>
      <c r="FZ215" s="77"/>
      <c r="GA215" s="77"/>
      <c r="GB215" s="77"/>
      <c r="GC215" s="77"/>
      <c r="GD215" s="77"/>
      <c r="GE215" s="77"/>
      <c r="GF215" s="77"/>
      <c r="GG215" s="77"/>
      <c r="GH215" s="77"/>
      <c r="GI215" s="77"/>
      <c r="GJ215" s="77"/>
      <c r="GK215" s="77"/>
      <c r="GL215" s="77"/>
      <c r="GM215" s="77"/>
      <c r="GN215" s="77"/>
      <c r="GO215" s="77"/>
      <c r="GP215" s="77"/>
      <c r="GQ215" s="77"/>
      <c r="GR215" s="77"/>
      <c r="GS215" s="77"/>
      <c r="GT215" s="77"/>
      <c r="GU215" s="77"/>
      <c r="GV215" s="77"/>
      <c r="GW215" s="77"/>
      <c r="GX215" s="77"/>
      <c r="GY215" s="77"/>
      <c r="GZ215" s="77"/>
      <c r="HA215" s="77"/>
      <c r="HB215" s="77"/>
      <c r="HC215" s="77"/>
      <c r="HD215" s="77"/>
      <c r="HE215" s="77"/>
      <c r="HF215" s="77"/>
      <c r="HG215" s="77"/>
      <c r="HH215" s="77"/>
      <c r="HI215" s="77"/>
      <c r="HJ215" s="77"/>
      <c r="HK215" s="77"/>
      <c r="HL215" s="77"/>
      <c r="HM215" s="77"/>
      <c r="HN215" s="77"/>
      <c r="HO215" s="77"/>
      <c r="HP215" s="77"/>
      <c r="HQ215" s="77"/>
      <c r="HR215" s="77"/>
      <c r="HS215" s="77"/>
      <c r="HT215" s="77"/>
      <c r="HU215" s="77"/>
      <c r="HV215" s="77"/>
      <c r="HW215" s="77"/>
      <c r="HX215" s="77"/>
      <c r="HY215" s="77"/>
      <c r="HZ215" s="77"/>
      <c r="IA215" s="77"/>
      <c r="IB215" s="77"/>
      <c r="IC215" s="77"/>
      <c r="ID215" s="77"/>
      <c r="IE215" s="77"/>
      <c r="IF215" s="77"/>
      <c r="IG215" s="77"/>
      <c r="IH215" s="77"/>
      <c r="II215" s="77"/>
      <c r="IJ215" s="77"/>
      <c r="IK215" s="77"/>
      <c r="IL215" s="77"/>
      <c r="IM215" s="77"/>
      <c r="IN215" s="77"/>
      <c r="IO215" s="77"/>
      <c r="IP215" s="77"/>
      <c r="IQ215" s="77"/>
      <c r="IR215" s="77"/>
      <c r="IS215" s="77"/>
      <c r="IT215" s="77"/>
      <c r="IU215" s="77"/>
      <c r="IV215" s="77"/>
      <c r="IW215" s="77"/>
      <c r="IX215" s="77"/>
      <c r="IY215" s="77"/>
      <c r="IZ215" s="77"/>
      <c r="JA215" s="77"/>
      <c r="JB215" s="77"/>
      <c r="JC215" s="77"/>
      <c r="JD215" s="77"/>
      <c r="JE215" s="77"/>
      <c r="JF215" s="77"/>
      <c r="JG215" s="77"/>
      <c r="JH215" s="77"/>
      <c r="JI215" s="77"/>
      <c r="JJ215" s="77"/>
      <c r="JK215" s="77"/>
      <c r="JL215" s="77"/>
      <c r="JM215" s="77"/>
      <c r="JN215" s="77"/>
      <c r="JO215" s="77"/>
      <c r="JP215" s="77"/>
      <c r="JQ215" s="77"/>
      <c r="JR215" s="77"/>
      <c r="JS215" s="77"/>
      <c r="JT215" s="77"/>
      <c r="JU215" s="77"/>
      <c r="JV215" s="77"/>
      <c r="JW215" s="77"/>
      <c r="JX215" s="77"/>
      <c r="JY215" s="77"/>
      <c r="JZ215" s="77"/>
      <c r="KA215" s="77"/>
      <c r="KB215" s="77"/>
      <c r="KC215" s="77"/>
      <c r="KD215" s="77"/>
      <c r="KE215" s="77"/>
      <c r="KF215" s="77"/>
      <c r="KG215" s="77"/>
      <c r="KH215" s="77"/>
      <c r="KI215" s="77"/>
      <c r="KJ215" s="77"/>
      <c r="KK215" s="77"/>
      <c r="KL215" s="77"/>
      <c r="KM215" s="77"/>
      <c r="KN215" s="77"/>
      <c r="KO215" s="77"/>
      <c r="KP215" s="77"/>
      <c r="KQ215" s="77"/>
      <c r="KR215" s="77"/>
      <c r="KS215" s="77"/>
      <c r="KT215" s="77"/>
      <c r="KU215" s="77"/>
      <c r="KV215" s="77"/>
      <c r="KW215" s="77"/>
      <c r="KX215" s="77"/>
      <c r="KY215" s="77"/>
      <c r="KZ215" s="77"/>
      <c r="LA215" s="77"/>
      <c r="LB215" s="77"/>
      <c r="LC215" s="77"/>
      <c r="LD215" s="77"/>
      <c r="LE215" s="77"/>
      <c r="LF215" s="77"/>
      <c r="LG215" s="77"/>
      <c r="LH215" s="77"/>
      <c r="LI215" s="77"/>
      <c r="LJ215" s="77"/>
      <c r="LK215" s="77"/>
      <c r="LL215" s="77"/>
      <c r="LM215" s="77"/>
      <c r="LN215" s="77"/>
      <c r="LO215" s="77"/>
      <c r="LP215" s="77"/>
      <c r="LQ215" s="77"/>
      <c r="LR215" s="77"/>
      <c r="LS215" s="77"/>
      <c r="LT215" s="77"/>
      <c r="LU215" s="77"/>
      <c r="LV215" s="77"/>
      <c r="LW215" s="77"/>
      <c r="LX215" s="77"/>
      <c r="LY215" s="77"/>
      <c r="LZ215" s="77"/>
      <c r="MA215" s="77"/>
      <c r="MB215" s="77"/>
      <c r="MC215" s="77"/>
      <c r="MD215" s="77"/>
      <c r="ME215" s="77"/>
      <c r="MF215" s="77"/>
      <c r="MG215" s="77"/>
      <c r="MH215" s="77"/>
      <c r="MI215" s="77"/>
      <c r="MJ215" s="77"/>
      <c r="MK215" s="77"/>
      <c r="ML215" s="77"/>
      <c r="MM215" s="77"/>
      <c r="MN215" s="77"/>
      <c r="MO215" s="77"/>
      <c r="MP215" s="77"/>
      <c r="MQ215" s="77"/>
      <c r="MR215" s="77"/>
      <c r="MS215" s="77"/>
      <c r="MT215" s="77"/>
      <c r="MU215" s="77"/>
      <c r="MV215" s="77"/>
      <c r="MW215" s="77"/>
      <c r="MX215" s="77"/>
      <c r="MY215" s="77"/>
      <c r="MZ215" s="77"/>
      <c r="NA215" s="77"/>
      <c r="NB215" s="77"/>
      <c r="NC215" s="77"/>
      <c r="ND215" s="77"/>
      <c r="NE215" s="77"/>
      <c r="NF215" s="77"/>
      <c r="NG215" s="77"/>
      <c r="NH215" s="77"/>
      <c r="NI215" s="77"/>
      <c r="NJ215" s="77"/>
      <c r="NK215" s="77"/>
      <c r="NL215" s="77"/>
      <c r="NM215" s="77"/>
      <c r="NN215" s="77"/>
      <c r="NO215" s="77"/>
      <c r="NP215" s="77"/>
      <c r="NQ215" s="77"/>
      <c r="NR215" s="77"/>
    </row>
    <row r="216" spans="1:382">
      <c r="A216" s="32">
        <f>IF(ラインリスト!A208="","",ラインリスト!A208)</f>
        <v>206</v>
      </c>
      <c r="B216" s="32" t="str">
        <f>IF(ラインリスト!B208="","",ラインリスト!B208)</f>
        <v>テスト206</v>
      </c>
      <c r="C216" s="32">
        <f>IF(ラインリスト!C208="","",ラインリスト!C208)</f>
        <v>34</v>
      </c>
      <c r="D216" s="32" t="str">
        <f>IF(ラインリスト!E208="","",ラインリスト!E208)</f>
        <v>女</v>
      </c>
      <c r="E216" s="32" t="str">
        <f>IF(ラインリスト!F208="","",ラインリスト!F208)</f>
        <v>看護師</v>
      </c>
      <c r="F216" s="29" t="str">
        <f>IF(ラインリスト!G208="","",ラインリスト!G208)</f>
        <v>職員</v>
      </c>
      <c r="G216" s="32" t="str">
        <f>IF(ラインリスト!H208="","",ラインリスト!H208)</f>
        <v>R病院</v>
      </c>
      <c r="H216" s="33" t="str">
        <f>IF(ラインリスト!I208="","",ラインリスト!I208)</f>
        <v/>
      </c>
      <c r="I216" s="33">
        <f>IF(ラインリスト!J208="","",ラインリスト!J208)</f>
        <v>44200</v>
      </c>
      <c r="J216" s="33">
        <f>IF(ラインリスト!K208="","",ラインリスト!K208)</f>
        <v>44201</v>
      </c>
      <c r="K216" s="31">
        <f>IF(ラインリスト!L208="",J216,ラインリスト!L208)</f>
        <v>44201</v>
      </c>
      <c r="L216" s="76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  <c r="FI216" s="77"/>
      <c r="FJ216" s="77"/>
      <c r="FK216" s="77"/>
      <c r="FL216" s="77"/>
      <c r="FM216" s="77"/>
      <c r="FN216" s="77"/>
      <c r="FO216" s="77"/>
      <c r="FP216" s="77"/>
      <c r="FQ216" s="77"/>
      <c r="FR216" s="77"/>
      <c r="FS216" s="77"/>
      <c r="FT216" s="77"/>
      <c r="FU216" s="77"/>
      <c r="FV216" s="77"/>
      <c r="FW216" s="77"/>
      <c r="FX216" s="77"/>
      <c r="FY216" s="77"/>
      <c r="FZ216" s="77"/>
      <c r="GA216" s="77"/>
      <c r="GB216" s="77"/>
      <c r="GC216" s="77"/>
      <c r="GD216" s="77"/>
      <c r="GE216" s="77"/>
      <c r="GF216" s="77"/>
      <c r="GG216" s="77"/>
      <c r="GH216" s="77"/>
      <c r="GI216" s="77"/>
      <c r="GJ216" s="77"/>
      <c r="GK216" s="77"/>
      <c r="GL216" s="77"/>
      <c r="GM216" s="77"/>
      <c r="GN216" s="77"/>
      <c r="GO216" s="77"/>
      <c r="GP216" s="77"/>
      <c r="GQ216" s="77"/>
      <c r="GR216" s="77"/>
      <c r="GS216" s="77"/>
      <c r="GT216" s="77"/>
      <c r="GU216" s="77"/>
      <c r="GV216" s="77"/>
      <c r="GW216" s="77"/>
      <c r="GX216" s="77"/>
      <c r="GY216" s="77"/>
      <c r="GZ216" s="77"/>
      <c r="HA216" s="77"/>
      <c r="HB216" s="77"/>
      <c r="HC216" s="77"/>
      <c r="HD216" s="77"/>
      <c r="HE216" s="77"/>
      <c r="HF216" s="77"/>
      <c r="HG216" s="77"/>
      <c r="HH216" s="77"/>
      <c r="HI216" s="77"/>
      <c r="HJ216" s="77"/>
      <c r="HK216" s="77"/>
      <c r="HL216" s="77"/>
      <c r="HM216" s="77"/>
      <c r="HN216" s="77"/>
      <c r="HO216" s="77"/>
      <c r="HP216" s="77"/>
      <c r="HQ216" s="77"/>
      <c r="HR216" s="77"/>
      <c r="HS216" s="77"/>
      <c r="HT216" s="77"/>
      <c r="HU216" s="77"/>
      <c r="HV216" s="77"/>
      <c r="HW216" s="77"/>
      <c r="HX216" s="77"/>
      <c r="HY216" s="77"/>
      <c r="HZ216" s="77"/>
      <c r="IA216" s="77"/>
      <c r="IB216" s="77"/>
      <c r="IC216" s="77"/>
      <c r="ID216" s="77"/>
      <c r="IE216" s="77"/>
      <c r="IF216" s="77"/>
      <c r="IG216" s="77"/>
      <c r="IH216" s="77"/>
      <c r="II216" s="77"/>
      <c r="IJ216" s="77"/>
      <c r="IK216" s="77"/>
      <c r="IL216" s="77"/>
      <c r="IM216" s="77"/>
      <c r="IN216" s="77"/>
      <c r="IO216" s="77"/>
      <c r="IP216" s="77"/>
      <c r="IQ216" s="77"/>
      <c r="IR216" s="77"/>
      <c r="IS216" s="77"/>
      <c r="IT216" s="77"/>
      <c r="IU216" s="77"/>
      <c r="IV216" s="77"/>
      <c r="IW216" s="77"/>
      <c r="IX216" s="77"/>
      <c r="IY216" s="77"/>
      <c r="IZ216" s="77"/>
      <c r="JA216" s="77"/>
      <c r="JB216" s="77"/>
      <c r="JC216" s="77"/>
      <c r="JD216" s="77"/>
      <c r="JE216" s="77"/>
      <c r="JF216" s="77"/>
      <c r="JG216" s="77"/>
      <c r="JH216" s="77"/>
      <c r="JI216" s="77"/>
      <c r="JJ216" s="77"/>
      <c r="JK216" s="77"/>
      <c r="JL216" s="77"/>
      <c r="JM216" s="77"/>
      <c r="JN216" s="77"/>
      <c r="JO216" s="77"/>
      <c r="JP216" s="77"/>
      <c r="JQ216" s="77"/>
      <c r="JR216" s="77"/>
      <c r="JS216" s="77"/>
      <c r="JT216" s="77"/>
      <c r="JU216" s="77"/>
      <c r="JV216" s="77"/>
      <c r="JW216" s="77"/>
      <c r="JX216" s="77"/>
      <c r="JY216" s="77"/>
      <c r="JZ216" s="77"/>
      <c r="KA216" s="77"/>
      <c r="KB216" s="77"/>
      <c r="KC216" s="77"/>
      <c r="KD216" s="77"/>
      <c r="KE216" s="77"/>
      <c r="KF216" s="77"/>
      <c r="KG216" s="77"/>
      <c r="KH216" s="77"/>
      <c r="KI216" s="77"/>
      <c r="KJ216" s="77"/>
      <c r="KK216" s="77"/>
      <c r="KL216" s="77"/>
      <c r="KM216" s="77"/>
      <c r="KN216" s="77"/>
      <c r="KO216" s="77"/>
      <c r="KP216" s="77"/>
      <c r="KQ216" s="77"/>
      <c r="KR216" s="77"/>
      <c r="KS216" s="77"/>
      <c r="KT216" s="77"/>
      <c r="KU216" s="77"/>
      <c r="KV216" s="77"/>
      <c r="KW216" s="77"/>
      <c r="KX216" s="77"/>
      <c r="KY216" s="77"/>
      <c r="KZ216" s="77"/>
      <c r="LA216" s="77"/>
      <c r="LB216" s="77"/>
      <c r="LC216" s="77"/>
      <c r="LD216" s="77"/>
      <c r="LE216" s="77"/>
      <c r="LF216" s="77"/>
      <c r="LG216" s="77"/>
      <c r="LH216" s="77"/>
      <c r="LI216" s="77"/>
      <c r="LJ216" s="77"/>
      <c r="LK216" s="77"/>
      <c r="LL216" s="77"/>
      <c r="LM216" s="77"/>
      <c r="LN216" s="77"/>
      <c r="LO216" s="77"/>
      <c r="LP216" s="77"/>
      <c r="LQ216" s="77"/>
      <c r="LR216" s="77"/>
      <c r="LS216" s="77"/>
      <c r="LT216" s="77"/>
      <c r="LU216" s="77"/>
      <c r="LV216" s="77"/>
      <c r="LW216" s="77"/>
      <c r="LX216" s="77"/>
      <c r="LY216" s="77"/>
      <c r="LZ216" s="77"/>
      <c r="MA216" s="77"/>
      <c r="MB216" s="77"/>
      <c r="MC216" s="77"/>
      <c r="MD216" s="77"/>
      <c r="ME216" s="77"/>
      <c r="MF216" s="77"/>
      <c r="MG216" s="77"/>
      <c r="MH216" s="77"/>
      <c r="MI216" s="77"/>
      <c r="MJ216" s="77"/>
      <c r="MK216" s="77"/>
      <c r="ML216" s="77"/>
      <c r="MM216" s="77"/>
      <c r="MN216" s="77"/>
      <c r="MO216" s="77"/>
      <c r="MP216" s="77"/>
      <c r="MQ216" s="77"/>
      <c r="MR216" s="77"/>
      <c r="MS216" s="77"/>
      <c r="MT216" s="77"/>
      <c r="MU216" s="77"/>
      <c r="MV216" s="77"/>
      <c r="MW216" s="77"/>
      <c r="MX216" s="77"/>
      <c r="MY216" s="77"/>
      <c r="MZ216" s="77"/>
      <c r="NA216" s="77"/>
      <c r="NB216" s="77"/>
      <c r="NC216" s="77"/>
      <c r="ND216" s="77"/>
      <c r="NE216" s="77"/>
      <c r="NF216" s="77"/>
      <c r="NG216" s="77"/>
      <c r="NH216" s="77"/>
      <c r="NI216" s="77"/>
      <c r="NJ216" s="77"/>
      <c r="NK216" s="77"/>
      <c r="NL216" s="77"/>
      <c r="NM216" s="77"/>
      <c r="NN216" s="77"/>
      <c r="NO216" s="77"/>
      <c r="NP216" s="77"/>
      <c r="NQ216" s="77"/>
      <c r="NR216" s="77"/>
    </row>
    <row r="217" spans="1:382">
      <c r="A217" s="32">
        <f>IF(ラインリスト!A209="","",ラインリスト!A209)</f>
        <v>207</v>
      </c>
      <c r="B217" s="32" t="str">
        <f>IF(ラインリスト!B209="","",ラインリスト!B209)</f>
        <v>テスト207</v>
      </c>
      <c r="C217" s="32">
        <f>IF(ラインリスト!C209="","",ラインリスト!C209)</f>
        <v>24</v>
      </c>
      <c r="D217" s="32" t="str">
        <f>IF(ラインリスト!E209="","",ラインリスト!E209)</f>
        <v>女</v>
      </c>
      <c r="E217" s="32" t="str">
        <f>IF(ラインリスト!F209="","",ラインリスト!F209)</f>
        <v>看護師</v>
      </c>
      <c r="F217" s="29" t="str">
        <f>IF(ラインリスト!G209="","",ラインリスト!G209)</f>
        <v>職員</v>
      </c>
      <c r="G217" s="32" t="str">
        <f>IF(ラインリスト!H209="","",ラインリスト!H209)</f>
        <v>R病院</v>
      </c>
      <c r="H217" s="33" t="str">
        <f>IF(ラインリスト!I209="","",ラインリスト!I209)</f>
        <v/>
      </c>
      <c r="I217" s="33">
        <f>IF(ラインリスト!J209="","",ラインリスト!J209)</f>
        <v>44199</v>
      </c>
      <c r="J217" s="33">
        <f>IF(ラインリスト!K209="","",ラインリスト!K209)</f>
        <v>44201</v>
      </c>
      <c r="K217" s="31">
        <f>IF(ラインリスト!L209="",J217,ラインリスト!L209)</f>
        <v>44201</v>
      </c>
      <c r="L217" s="76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77"/>
      <c r="EM217" s="77"/>
      <c r="EN217" s="77"/>
      <c r="EO217" s="77"/>
      <c r="EP217" s="77"/>
      <c r="EQ217" s="77"/>
      <c r="ER217" s="77"/>
      <c r="ES217" s="77"/>
      <c r="ET217" s="77"/>
      <c r="EU217" s="77"/>
      <c r="EV217" s="77"/>
      <c r="EW217" s="77"/>
      <c r="EX217" s="77"/>
      <c r="EY217" s="77"/>
      <c r="EZ217" s="77"/>
      <c r="FA217" s="77"/>
      <c r="FB217" s="77"/>
      <c r="FC217" s="77"/>
      <c r="FD217" s="77"/>
      <c r="FE217" s="77"/>
      <c r="FF217" s="77"/>
      <c r="FG217" s="77"/>
      <c r="FH217" s="77"/>
      <c r="FI217" s="77"/>
      <c r="FJ217" s="77"/>
      <c r="FK217" s="77"/>
      <c r="FL217" s="77"/>
      <c r="FM217" s="77"/>
      <c r="FN217" s="77"/>
      <c r="FO217" s="77"/>
      <c r="FP217" s="77"/>
      <c r="FQ217" s="77"/>
      <c r="FR217" s="77"/>
      <c r="FS217" s="77"/>
      <c r="FT217" s="77"/>
      <c r="FU217" s="77"/>
      <c r="FV217" s="77"/>
      <c r="FW217" s="77"/>
      <c r="FX217" s="77"/>
      <c r="FY217" s="77"/>
      <c r="FZ217" s="77"/>
      <c r="GA217" s="77"/>
      <c r="GB217" s="77"/>
      <c r="GC217" s="77"/>
      <c r="GD217" s="77"/>
      <c r="GE217" s="77"/>
      <c r="GF217" s="77"/>
      <c r="GG217" s="77"/>
      <c r="GH217" s="77"/>
      <c r="GI217" s="77"/>
      <c r="GJ217" s="77"/>
      <c r="GK217" s="77"/>
      <c r="GL217" s="77"/>
      <c r="GM217" s="77"/>
      <c r="GN217" s="77"/>
      <c r="GO217" s="77"/>
      <c r="GP217" s="77"/>
      <c r="GQ217" s="77"/>
      <c r="GR217" s="77"/>
      <c r="GS217" s="77"/>
      <c r="GT217" s="77"/>
      <c r="GU217" s="77"/>
      <c r="GV217" s="77"/>
      <c r="GW217" s="77"/>
      <c r="GX217" s="77"/>
      <c r="GY217" s="77"/>
      <c r="GZ217" s="77"/>
      <c r="HA217" s="77"/>
      <c r="HB217" s="77"/>
      <c r="HC217" s="77"/>
      <c r="HD217" s="77"/>
      <c r="HE217" s="77"/>
      <c r="HF217" s="77"/>
      <c r="HG217" s="77"/>
      <c r="HH217" s="77"/>
      <c r="HI217" s="77"/>
      <c r="HJ217" s="77"/>
      <c r="HK217" s="77"/>
      <c r="HL217" s="77"/>
      <c r="HM217" s="77"/>
      <c r="HN217" s="77"/>
      <c r="HO217" s="77"/>
      <c r="HP217" s="77"/>
      <c r="HQ217" s="77"/>
      <c r="HR217" s="77"/>
      <c r="HS217" s="77"/>
      <c r="HT217" s="77"/>
      <c r="HU217" s="77"/>
      <c r="HV217" s="77"/>
      <c r="HW217" s="77"/>
      <c r="HX217" s="77"/>
      <c r="HY217" s="77"/>
      <c r="HZ217" s="77"/>
      <c r="IA217" s="77"/>
      <c r="IB217" s="77"/>
      <c r="IC217" s="77"/>
      <c r="ID217" s="77"/>
      <c r="IE217" s="77"/>
      <c r="IF217" s="77"/>
      <c r="IG217" s="77"/>
      <c r="IH217" s="77"/>
      <c r="II217" s="77"/>
      <c r="IJ217" s="77"/>
      <c r="IK217" s="77"/>
      <c r="IL217" s="77"/>
      <c r="IM217" s="77"/>
      <c r="IN217" s="77"/>
      <c r="IO217" s="77"/>
      <c r="IP217" s="77"/>
      <c r="IQ217" s="77"/>
      <c r="IR217" s="77"/>
      <c r="IS217" s="77"/>
      <c r="IT217" s="77"/>
      <c r="IU217" s="77"/>
      <c r="IV217" s="77"/>
      <c r="IW217" s="77"/>
      <c r="IX217" s="77"/>
      <c r="IY217" s="77"/>
      <c r="IZ217" s="77"/>
      <c r="JA217" s="77"/>
      <c r="JB217" s="77"/>
      <c r="JC217" s="77"/>
      <c r="JD217" s="77"/>
      <c r="JE217" s="77"/>
      <c r="JF217" s="77"/>
      <c r="JG217" s="77"/>
      <c r="JH217" s="77"/>
      <c r="JI217" s="77"/>
      <c r="JJ217" s="77"/>
      <c r="JK217" s="77"/>
      <c r="JL217" s="77"/>
      <c r="JM217" s="77"/>
      <c r="JN217" s="77"/>
      <c r="JO217" s="77"/>
      <c r="JP217" s="77"/>
      <c r="JQ217" s="77"/>
      <c r="JR217" s="77"/>
      <c r="JS217" s="77"/>
      <c r="JT217" s="77"/>
      <c r="JU217" s="77"/>
      <c r="JV217" s="77"/>
      <c r="JW217" s="77"/>
      <c r="JX217" s="77"/>
      <c r="JY217" s="77"/>
      <c r="JZ217" s="77"/>
      <c r="KA217" s="77"/>
      <c r="KB217" s="77"/>
      <c r="KC217" s="77"/>
      <c r="KD217" s="77"/>
      <c r="KE217" s="77"/>
      <c r="KF217" s="77"/>
      <c r="KG217" s="77"/>
      <c r="KH217" s="77"/>
      <c r="KI217" s="77"/>
      <c r="KJ217" s="77"/>
      <c r="KK217" s="77"/>
      <c r="KL217" s="77"/>
      <c r="KM217" s="77"/>
      <c r="KN217" s="77"/>
      <c r="KO217" s="77"/>
      <c r="KP217" s="77"/>
      <c r="KQ217" s="77"/>
      <c r="KR217" s="77"/>
      <c r="KS217" s="77"/>
      <c r="KT217" s="77"/>
      <c r="KU217" s="77"/>
      <c r="KV217" s="77"/>
      <c r="KW217" s="77"/>
      <c r="KX217" s="77"/>
      <c r="KY217" s="77"/>
      <c r="KZ217" s="77"/>
      <c r="LA217" s="77"/>
      <c r="LB217" s="77"/>
      <c r="LC217" s="77"/>
      <c r="LD217" s="77"/>
      <c r="LE217" s="77"/>
      <c r="LF217" s="77"/>
      <c r="LG217" s="77"/>
      <c r="LH217" s="77"/>
      <c r="LI217" s="77"/>
      <c r="LJ217" s="77"/>
      <c r="LK217" s="77"/>
      <c r="LL217" s="77"/>
      <c r="LM217" s="77"/>
      <c r="LN217" s="77"/>
      <c r="LO217" s="77"/>
      <c r="LP217" s="77"/>
      <c r="LQ217" s="77"/>
      <c r="LR217" s="77"/>
      <c r="LS217" s="77"/>
      <c r="LT217" s="77"/>
      <c r="LU217" s="77"/>
      <c r="LV217" s="77"/>
      <c r="LW217" s="77"/>
      <c r="LX217" s="77"/>
      <c r="LY217" s="77"/>
      <c r="LZ217" s="77"/>
      <c r="MA217" s="77"/>
      <c r="MB217" s="77"/>
      <c r="MC217" s="77"/>
      <c r="MD217" s="77"/>
      <c r="ME217" s="77"/>
      <c r="MF217" s="77"/>
      <c r="MG217" s="77"/>
      <c r="MH217" s="77"/>
      <c r="MI217" s="77"/>
      <c r="MJ217" s="77"/>
      <c r="MK217" s="77"/>
      <c r="ML217" s="77"/>
      <c r="MM217" s="77"/>
      <c r="MN217" s="77"/>
      <c r="MO217" s="77"/>
      <c r="MP217" s="77"/>
      <c r="MQ217" s="77"/>
      <c r="MR217" s="77"/>
      <c r="MS217" s="77"/>
      <c r="MT217" s="77"/>
      <c r="MU217" s="77"/>
      <c r="MV217" s="77"/>
      <c r="MW217" s="77"/>
      <c r="MX217" s="77"/>
      <c r="MY217" s="77"/>
      <c r="MZ217" s="77"/>
      <c r="NA217" s="77"/>
      <c r="NB217" s="77"/>
      <c r="NC217" s="77"/>
      <c r="ND217" s="77"/>
      <c r="NE217" s="77"/>
      <c r="NF217" s="77"/>
      <c r="NG217" s="77"/>
      <c r="NH217" s="77"/>
      <c r="NI217" s="77"/>
      <c r="NJ217" s="77"/>
      <c r="NK217" s="77"/>
      <c r="NL217" s="77"/>
      <c r="NM217" s="77"/>
      <c r="NN217" s="77"/>
      <c r="NO217" s="77"/>
      <c r="NP217" s="77"/>
      <c r="NQ217" s="77"/>
      <c r="NR217" s="77"/>
    </row>
    <row r="218" spans="1:382">
      <c r="A218" s="32">
        <f>IF(ラインリスト!A210="","",ラインリスト!A210)</f>
        <v>208</v>
      </c>
      <c r="B218" s="32" t="str">
        <f>IF(ラインリスト!B210="","",ラインリスト!B210)</f>
        <v>テスト208</v>
      </c>
      <c r="C218" s="32">
        <f>IF(ラインリスト!C210="","",ラインリスト!C210)</f>
        <v>23</v>
      </c>
      <c r="D218" s="32" t="str">
        <f>IF(ラインリスト!E210="","",ラインリスト!E210)</f>
        <v>女</v>
      </c>
      <c r="E218" s="32" t="str">
        <f>IF(ラインリスト!F210="","",ラインリスト!F210)</f>
        <v>看護師</v>
      </c>
      <c r="F218" s="29" t="str">
        <f>IF(ラインリスト!G210="","",ラインリスト!G210)</f>
        <v>職員</v>
      </c>
      <c r="G218" s="32" t="str">
        <f>IF(ラインリスト!H210="","",ラインリスト!H210)</f>
        <v>R病院</v>
      </c>
      <c r="H218" s="33" t="str">
        <f>IF(ラインリスト!I210="","",ラインリスト!I210)</f>
        <v/>
      </c>
      <c r="I218" s="33">
        <f>IF(ラインリスト!J210="","",ラインリスト!J210)</f>
        <v>44201</v>
      </c>
      <c r="J218" s="33">
        <f>IF(ラインリスト!K210="","",ラインリスト!K210)</f>
        <v>44201</v>
      </c>
      <c r="K218" s="31">
        <f>IF(ラインリスト!L210="",J218,ラインリスト!L210)</f>
        <v>44201</v>
      </c>
      <c r="L218" s="76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  <c r="DC218" s="77"/>
      <c r="DD218" s="77"/>
      <c r="DE218" s="77"/>
      <c r="DF218" s="77"/>
      <c r="DG218" s="77"/>
      <c r="DH218" s="77"/>
      <c r="DI218" s="77"/>
      <c r="DJ218" s="77"/>
      <c r="DK218" s="77"/>
      <c r="DL218" s="77"/>
      <c r="DM218" s="77"/>
      <c r="DN218" s="77"/>
      <c r="DO218" s="77"/>
      <c r="DP218" s="77"/>
      <c r="DQ218" s="77"/>
      <c r="DR218" s="77"/>
      <c r="DS218" s="77"/>
      <c r="DT218" s="77"/>
      <c r="DU218" s="77"/>
      <c r="DV218" s="77"/>
      <c r="DW218" s="77"/>
      <c r="DX218" s="77"/>
      <c r="DY218" s="77"/>
      <c r="DZ218" s="77"/>
      <c r="EA218" s="77"/>
      <c r="EB218" s="77"/>
      <c r="EC218" s="77"/>
      <c r="ED218" s="77"/>
      <c r="EE218" s="77"/>
      <c r="EF218" s="77"/>
      <c r="EG218" s="77"/>
      <c r="EH218" s="77"/>
      <c r="EI218" s="77"/>
      <c r="EJ218" s="77"/>
      <c r="EK218" s="77"/>
      <c r="EL218" s="77"/>
      <c r="EM218" s="77"/>
      <c r="EN218" s="77"/>
      <c r="EO218" s="77"/>
      <c r="EP218" s="77"/>
      <c r="EQ218" s="77"/>
      <c r="ER218" s="77"/>
      <c r="ES218" s="77"/>
      <c r="ET218" s="77"/>
      <c r="EU218" s="77"/>
      <c r="EV218" s="77"/>
      <c r="EW218" s="77"/>
      <c r="EX218" s="77"/>
      <c r="EY218" s="77"/>
      <c r="EZ218" s="77"/>
      <c r="FA218" s="77"/>
      <c r="FB218" s="77"/>
      <c r="FC218" s="77"/>
      <c r="FD218" s="77"/>
      <c r="FE218" s="77"/>
      <c r="FF218" s="77"/>
      <c r="FG218" s="77"/>
      <c r="FH218" s="77"/>
      <c r="FI218" s="77"/>
      <c r="FJ218" s="77"/>
      <c r="FK218" s="77"/>
      <c r="FL218" s="77"/>
      <c r="FM218" s="77"/>
      <c r="FN218" s="77"/>
      <c r="FO218" s="77"/>
      <c r="FP218" s="77"/>
      <c r="FQ218" s="77"/>
      <c r="FR218" s="77"/>
      <c r="FS218" s="77"/>
      <c r="FT218" s="77"/>
      <c r="FU218" s="77"/>
      <c r="FV218" s="77"/>
      <c r="FW218" s="77"/>
      <c r="FX218" s="77"/>
      <c r="FY218" s="77"/>
      <c r="FZ218" s="77"/>
      <c r="GA218" s="77"/>
      <c r="GB218" s="77"/>
      <c r="GC218" s="77"/>
      <c r="GD218" s="77"/>
      <c r="GE218" s="77"/>
      <c r="GF218" s="77"/>
      <c r="GG218" s="77"/>
      <c r="GH218" s="77"/>
      <c r="GI218" s="77"/>
      <c r="GJ218" s="77"/>
      <c r="GK218" s="77"/>
      <c r="GL218" s="77"/>
      <c r="GM218" s="77"/>
      <c r="GN218" s="77"/>
      <c r="GO218" s="77"/>
      <c r="GP218" s="77"/>
      <c r="GQ218" s="77"/>
      <c r="GR218" s="77"/>
      <c r="GS218" s="77"/>
      <c r="GT218" s="77"/>
      <c r="GU218" s="77"/>
      <c r="GV218" s="77"/>
      <c r="GW218" s="77"/>
      <c r="GX218" s="77"/>
      <c r="GY218" s="77"/>
      <c r="GZ218" s="77"/>
      <c r="HA218" s="77"/>
      <c r="HB218" s="77"/>
      <c r="HC218" s="77"/>
      <c r="HD218" s="77"/>
      <c r="HE218" s="77"/>
      <c r="HF218" s="77"/>
      <c r="HG218" s="77"/>
      <c r="HH218" s="77"/>
      <c r="HI218" s="77"/>
      <c r="HJ218" s="77"/>
      <c r="HK218" s="77"/>
      <c r="HL218" s="77"/>
      <c r="HM218" s="77"/>
      <c r="HN218" s="77"/>
      <c r="HO218" s="77"/>
      <c r="HP218" s="77"/>
      <c r="HQ218" s="77"/>
      <c r="HR218" s="77"/>
      <c r="HS218" s="77"/>
      <c r="HT218" s="77"/>
      <c r="HU218" s="77"/>
      <c r="HV218" s="77"/>
      <c r="HW218" s="77"/>
      <c r="HX218" s="77"/>
      <c r="HY218" s="77"/>
      <c r="HZ218" s="77"/>
      <c r="IA218" s="77"/>
      <c r="IB218" s="77"/>
      <c r="IC218" s="77"/>
      <c r="ID218" s="77"/>
      <c r="IE218" s="77"/>
      <c r="IF218" s="77"/>
      <c r="IG218" s="77"/>
      <c r="IH218" s="77"/>
      <c r="II218" s="77"/>
      <c r="IJ218" s="77"/>
      <c r="IK218" s="77"/>
      <c r="IL218" s="77"/>
      <c r="IM218" s="77"/>
      <c r="IN218" s="77"/>
      <c r="IO218" s="77"/>
      <c r="IP218" s="77"/>
      <c r="IQ218" s="77"/>
      <c r="IR218" s="77"/>
      <c r="IS218" s="77"/>
      <c r="IT218" s="77"/>
      <c r="IU218" s="77"/>
      <c r="IV218" s="77"/>
      <c r="IW218" s="77"/>
      <c r="IX218" s="77"/>
      <c r="IY218" s="77"/>
      <c r="IZ218" s="77"/>
      <c r="JA218" s="77"/>
      <c r="JB218" s="77"/>
      <c r="JC218" s="77"/>
      <c r="JD218" s="77"/>
      <c r="JE218" s="77"/>
      <c r="JF218" s="77"/>
      <c r="JG218" s="77"/>
      <c r="JH218" s="77"/>
      <c r="JI218" s="77"/>
      <c r="JJ218" s="77"/>
      <c r="JK218" s="77"/>
      <c r="JL218" s="77"/>
      <c r="JM218" s="77"/>
      <c r="JN218" s="77"/>
      <c r="JO218" s="77"/>
      <c r="JP218" s="77"/>
      <c r="JQ218" s="77"/>
      <c r="JR218" s="77"/>
      <c r="JS218" s="77"/>
      <c r="JT218" s="77"/>
      <c r="JU218" s="77"/>
      <c r="JV218" s="77"/>
      <c r="JW218" s="77"/>
      <c r="JX218" s="77"/>
      <c r="JY218" s="77"/>
      <c r="JZ218" s="77"/>
      <c r="KA218" s="77"/>
      <c r="KB218" s="77"/>
      <c r="KC218" s="77"/>
      <c r="KD218" s="77"/>
      <c r="KE218" s="77"/>
      <c r="KF218" s="77"/>
      <c r="KG218" s="77"/>
      <c r="KH218" s="77"/>
      <c r="KI218" s="77"/>
      <c r="KJ218" s="77"/>
      <c r="KK218" s="77"/>
      <c r="KL218" s="77"/>
      <c r="KM218" s="77"/>
      <c r="KN218" s="77"/>
      <c r="KO218" s="77"/>
      <c r="KP218" s="77"/>
      <c r="KQ218" s="77"/>
      <c r="KR218" s="77"/>
      <c r="KS218" s="77"/>
      <c r="KT218" s="77"/>
      <c r="KU218" s="77"/>
      <c r="KV218" s="77"/>
      <c r="KW218" s="77"/>
      <c r="KX218" s="77"/>
      <c r="KY218" s="77"/>
      <c r="KZ218" s="77"/>
      <c r="LA218" s="77"/>
      <c r="LB218" s="77"/>
      <c r="LC218" s="77"/>
      <c r="LD218" s="77"/>
      <c r="LE218" s="77"/>
      <c r="LF218" s="77"/>
      <c r="LG218" s="77"/>
      <c r="LH218" s="77"/>
      <c r="LI218" s="77"/>
      <c r="LJ218" s="77"/>
      <c r="LK218" s="77"/>
      <c r="LL218" s="77"/>
      <c r="LM218" s="77"/>
      <c r="LN218" s="77"/>
      <c r="LO218" s="77"/>
      <c r="LP218" s="77"/>
      <c r="LQ218" s="77"/>
      <c r="LR218" s="77"/>
      <c r="LS218" s="77"/>
      <c r="LT218" s="77"/>
      <c r="LU218" s="77"/>
      <c r="LV218" s="77"/>
      <c r="LW218" s="77"/>
      <c r="LX218" s="77"/>
      <c r="LY218" s="77"/>
      <c r="LZ218" s="77"/>
      <c r="MA218" s="77"/>
      <c r="MB218" s="77"/>
      <c r="MC218" s="77"/>
      <c r="MD218" s="77"/>
      <c r="ME218" s="77"/>
      <c r="MF218" s="77"/>
      <c r="MG218" s="77"/>
      <c r="MH218" s="77"/>
      <c r="MI218" s="77"/>
      <c r="MJ218" s="77"/>
      <c r="MK218" s="77"/>
      <c r="ML218" s="77"/>
      <c r="MM218" s="77"/>
      <c r="MN218" s="77"/>
      <c r="MO218" s="77"/>
      <c r="MP218" s="77"/>
      <c r="MQ218" s="77"/>
      <c r="MR218" s="77"/>
      <c r="MS218" s="77"/>
      <c r="MT218" s="77"/>
      <c r="MU218" s="77"/>
      <c r="MV218" s="77"/>
      <c r="MW218" s="77"/>
      <c r="MX218" s="77"/>
      <c r="MY218" s="77"/>
      <c r="MZ218" s="77"/>
      <c r="NA218" s="77"/>
      <c r="NB218" s="77"/>
      <c r="NC218" s="77"/>
      <c r="ND218" s="77"/>
      <c r="NE218" s="77"/>
      <c r="NF218" s="77"/>
      <c r="NG218" s="77"/>
      <c r="NH218" s="77"/>
      <c r="NI218" s="77"/>
      <c r="NJ218" s="77"/>
      <c r="NK218" s="77"/>
      <c r="NL218" s="77"/>
      <c r="NM218" s="77"/>
      <c r="NN218" s="77"/>
      <c r="NO218" s="77"/>
      <c r="NP218" s="77"/>
      <c r="NQ218" s="77"/>
      <c r="NR218" s="77"/>
    </row>
    <row r="219" spans="1:382">
      <c r="A219" s="32">
        <f>IF(ラインリスト!A211="","",ラインリスト!A211)</f>
        <v>209</v>
      </c>
      <c r="B219" s="32" t="str">
        <f>IF(ラインリスト!B211="","",ラインリスト!B211)</f>
        <v>テスト209</v>
      </c>
      <c r="C219" s="32">
        <f>IF(ラインリスト!C211="","",ラインリスト!C211)</f>
        <v>83</v>
      </c>
      <c r="D219" s="32" t="str">
        <f>IF(ラインリスト!E211="","",ラインリスト!E211)</f>
        <v>男</v>
      </c>
      <c r="E219" s="32" t="str">
        <f>IF(ラインリスト!F211="","",ラインリスト!F211)</f>
        <v/>
      </c>
      <c r="F219" s="29" t="str">
        <f>IF(ラインリスト!G211="","",ラインリスト!G211)</f>
        <v>患者</v>
      </c>
      <c r="G219" s="32" t="str">
        <f>IF(ラインリスト!H211="","",ラインリスト!H211)</f>
        <v>R病院</v>
      </c>
      <c r="H219" s="33" t="str">
        <f>IF(ラインリスト!I211="","",ラインリスト!I211)</f>
        <v/>
      </c>
      <c r="I219" s="33">
        <f>IF(ラインリスト!J211="","",ラインリスト!J211)</f>
        <v>44198</v>
      </c>
      <c r="J219" s="33">
        <f>IF(ラインリスト!K211="","",ラインリスト!K211)</f>
        <v>44201</v>
      </c>
      <c r="K219" s="31">
        <f>IF(ラインリスト!L211="",J219,ラインリスト!L211)</f>
        <v>44201</v>
      </c>
      <c r="L219" s="76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  <c r="DC219" s="77"/>
      <c r="DD219" s="77"/>
      <c r="DE219" s="77"/>
      <c r="DF219" s="77"/>
      <c r="DG219" s="77"/>
      <c r="DH219" s="77"/>
      <c r="DI219" s="77"/>
      <c r="DJ219" s="77"/>
      <c r="DK219" s="77"/>
      <c r="DL219" s="77"/>
      <c r="DM219" s="77"/>
      <c r="DN219" s="77"/>
      <c r="DO219" s="77"/>
      <c r="DP219" s="77"/>
      <c r="DQ219" s="77"/>
      <c r="DR219" s="77"/>
      <c r="DS219" s="77"/>
      <c r="DT219" s="77"/>
      <c r="DU219" s="77"/>
      <c r="DV219" s="77"/>
      <c r="DW219" s="77"/>
      <c r="DX219" s="77"/>
      <c r="DY219" s="77"/>
      <c r="DZ219" s="77"/>
      <c r="EA219" s="77"/>
      <c r="EB219" s="77"/>
      <c r="EC219" s="77"/>
      <c r="ED219" s="77"/>
      <c r="EE219" s="77"/>
      <c r="EF219" s="77"/>
      <c r="EG219" s="77"/>
      <c r="EH219" s="77"/>
      <c r="EI219" s="77"/>
      <c r="EJ219" s="77"/>
      <c r="EK219" s="77"/>
      <c r="EL219" s="77"/>
      <c r="EM219" s="77"/>
      <c r="EN219" s="77"/>
      <c r="EO219" s="77"/>
      <c r="EP219" s="77"/>
      <c r="EQ219" s="77"/>
      <c r="ER219" s="77"/>
      <c r="ES219" s="77"/>
      <c r="ET219" s="77"/>
      <c r="EU219" s="77"/>
      <c r="EV219" s="77"/>
      <c r="EW219" s="77"/>
      <c r="EX219" s="77"/>
      <c r="EY219" s="77"/>
      <c r="EZ219" s="77"/>
      <c r="FA219" s="77"/>
      <c r="FB219" s="77"/>
      <c r="FC219" s="77"/>
      <c r="FD219" s="77"/>
      <c r="FE219" s="77"/>
      <c r="FF219" s="77"/>
      <c r="FG219" s="77"/>
      <c r="FH219" s="77"/>
      <c r="FI219" s="77"/>
      <c r="FJ219" s="77"/>
      <c r="FK219" s="77"/>
      <c r="FL219" s="77"/>
      <c r="FM219" s="77"/>
      <c r="FN219" s="77"/>
      <c r="FO219" s="77"/>
      <c r="FP219" s="77"/>
      <c r="FQ219" s="77"/>
      <c r="FR219" s="77"/>
      <c r="FS219" s="77"/>
      <c r="FT219" s="77"/>
      <c r="FU219" s="77"/>
      <c r="FV219" s="77"/>
      <c r="FW219" s="77"/>
      <c r="FX219" s="77"/>
      <c r="FY219" s="77"/>
      <c r="FZ219" s="77"/>
      <c r="GA219" s="77"/>
      <c r="GB219" s="77"/>
      <c r="GC219" s="77"/>
      <c r="GD219" s="77"/>
      <c r="GE219" s="77"/>
      <c r="GF219" s="77"/>
      <c r="GG219" s="77"/>
      <c r="GH219" s="77"/>
      <c r="GI219" s="77"/>
      <c r="GJ219" s="77"/>
      <c r="GK219" s="77"/>
      <c r="GL219" s="77"/>
      <c r="GM219" s="77"/>
      <c r="GN219" s="77"/>
      <c r="GO219" s="77"/>
      <c r="GP219" s="77"/>
      <c r="GQ219" s="77"/>
      <c r="GR219" s="77"/>
      <c r="GS219" s="77"/>
      <c r="GT219" s="77"/>
      <c r="GU219" s="77"/>
      <c r="GV219" s="77"/>
      <c r="GW219" s="77"/>
      <c r="GX219" s="77"/>
      <c r="GY219" s="77"/>
      <c r="GZ219" s="77"/>
      <c r="HA219" s="77"/>
      <c r="HB219" s="77"/>
      <c r="HC219" s="77"/>
      <c r="HD219" s="77"/>
      <c r="HE219" s="77"/>
      <c r="HF219" s="77"/>
      <c r="HG219" s="77"/>
      <c r="HH219" s="77"/>
      <c r="HI219" s="77"/>
      <c r="HJ219" s="77"/>
      <c r="HK219" s="77"/>
      <c r="HL219" s="77"/>
      <c r="HM219" s="77"/>
      <c r="HN219" s="77"/>
      <c r="HO219" s="77"/>
      <c r="HP219" s="77"/>
      <c r="HQ219" s="77"/>
      <c r="HR219" s="77"/>
      <c r="HS219" s="77"/>
      <c r="HT219" s="77"/>
      <c r="HU219" s="77"/>
      <c r="HV219" s="77"/>
      <c r="HW219" s="77"/>
      <c r="HX219" s="77"/>
      <c r="HY219" s="77"/>
      <c r="HZ219" s="77"/>
      <c r="IA219" s="77"/>
      <c r="IB219" s="77"/>
      <c r="IC219" s="77"/>
      <c r="ID219" s="77"/>
      <c r="IE219" s="77"/>
      <c r="IF219" s="77"/>
      <c r="IG219" s="77"/>
      <c r="IH219" s="77"/>
      <c r="II219" s="77"/>
      <c r="IJ219" s="77"/>
      <c r="IK219" s="77"/>
      <c r="IL219" s="77"/>
      <c r="IM219" s="77"/>
      <c r="IN219" s="77"/>
      <c r="IO219" s="77"/>
      <c r="IP219" s="77"/>
      <c r="IQ219" s="77"/>
      <c r="IR219" s="77"/>
      <c r="IS219" s="77"/>
      <c r="IT219" s="77"/>
      <c r="IU219" s="77"/>
      <c r="IV219" s="77"/>
      <c r="IW219" s="77"/>
      <c r="IX219" s="77"/>
      <c r="IY219" s="77"/>
      <c r="IZ219" s="77"/>
      <c r="JA219" s="77"/>
      <c r="JB219" s="77"/>
      <c r="JC219" s="77"/>
      <c r="JD219" s="77"/>
      <c r="JE219" s="77"/>
      <c r="JF219" s="77"/>
      <c r="JG219" s="77"/>
      <c r="JH219" s="77"/>
      <c r="JI219" s="77"/>
      <c r="JJ219" s="77"/>
      <c r="JK219" s="77"/>
      <c r="JL219" s="77"/>
      <c r="JM219" s="77"/>
      <c r="JN219" s="77"/>
      <c r="JO219" s="77"/>
      <c r="JP219" s="77"/>
      <c r="JQ219" s="77"/>
      <c r="JR219" s="77"/>
      <c r="JS219" s="77"/>
      <c r="JT219" s="77"/>
      <c r="JU219" s="77"/>
      <c r="JV219" s="77"/>
      <c r="JW219" s="77"/>
      <c r="JX219" s="77"/>
      <c r="JY219" s="77"/>
      <c r="JZ219" s="77"/>
      <c r="KA219" s="77"/>
      <c r="KB219" s="77"/>
      <c r="KC219" s="77"/>
      <c r="KD219" s="77"/>
      <c r="KE219" s="77"/>
      <c r="KF219" s="77"/>
      <c r="KG219" s="77"/>
      <c r="KH219" s="77"/>
      <c r="KI219" s="77"/>
      <c r="KJ219" s="77"/>
      <c r="KK219" s="77"/>
      <c r="KL219" s="77"/>
      <c r="KM219" s="77"/>
      <c r="KN219" s="77"/>
      <c r="KO219" s="77"/>
      <c r="KP219" s="77"/>
      <c r="KQ219" s="77"/>
      <c r="KR219" s="77"/>
      <c r="KS219" s="77"/>
      <c r="KT219" s="77"/>
      <c r="KU219" s="77"/>
      <c r="KV219" s="77"/>
      <c r="KW219" s="77"/>
      <c r="KX219" s="77"/>
      <c r="KY219" s="77"/>
      <c r="KZ219" s="77"/>
      <c r="LA219" s="77"/>
      <c r="LB219" s="77"/>
      <c r="LC219" s="77"/>
      <c r="LD219" s="77"/>
      <c r="LE219" s="77"/>
      <c r="LF219" s="77"/>
      <c r="LG219" s="77"/>
      <c r="LH219" s="77"/>
      <c r="LI219" s="77"/>
      <c r="LJ219" s="77"/>
      <c r="LK219" s="77"/>
      <c r="LL219" s="77"/>
      <c r="LM219" s="77"/>
      <c r="LN219" s="77"/>
      <c r="LO219" s="77"/>
      <c r="LP219" s="77"/>
      <c r="LQ219" s="77"/>
      <c r="LR219" s="77"/>
      <c r="LS219" s="77"/>
      <c r="LT219" s="77"/>
      <c r="LU219" s="77"/>
      <c r="LV219" s="77"/>
      <c r="LW219" s="77"/>
      <c r="LX219" s="77"/>
      <c r="LY219" s="77"/>
      <c r="LZ219" s="77"/>
      <c r="MA219" s="77"/>
      <c r="MB219" s="77"/>
      <c r="MC219" s="77"/>
      <c r="MD219" s="77"/>
      <c r="ME219" s="77"/>
      <c r="MF219" s="77"/>
      <c r="MG219" s="77"/>
      <c r="MH219" s="77"/>
      <c r="MI219" s="77"/>
      <c r="MJ219" s="77"/>
      <c r="MK219" s="77"/>
      <c r="ML219" s="77"/>
      <c r="MM219" s="77"/>
      <c r="MN219" s="77"/>
      <c r="MO219" s="77"/>
      <c r="MP219" s="77"/>
      <c r="MQ219" s="77"/>
      <c r="MR219" s="77"/>
      <c r="MS219" s="77"/>
      <c r="MT219" s="77"/>
      <c r="MU219" s="77"/>
      <c r="MV219" s="77"/>
      <c r="MW219" s="77"/>
      <c r="MX219" s="77"/>
      <c r="MY219" s="77"/>
      <c r="MZ219" s="77"/>
      <c r="NA219" s="77"/>
      <c r="NB219" s="77"/>
      <c r="NC219" s="77"/>
      <c r="ND219" s="77"/>
      <c r="NE219" s="77"/>
      <c r="NF219" s="77"/>
      <c r="NG219" s="77"/>
      <c r="NH219" s="77"/>
      <c r="NI219" s="77"/>
      <c r="NJ219" s="77"/>
      <c r="NK219" s="77"/>
      <c r="NL219" s="77"/>
      <c r="NM219" s="77"/>
      <c r="NN219" s="77"/>
      <c r="NO219" s="77"/>
      <c r="NP219" s="77"/>
      <c r="NQ219" s="77"/>
      <c r="NR219" s="77"/>
    </row>
    <row r="220" spans="1:382">
      <c r="A220" s="32">
        <f>IF(ラインリスト!A212="","",ラインリスト!A212)</f>
        <v>210</v>
      </c>
      <c r="B220" s="32" t="str">
        <f>IF(ラインリスト!B212="","",ラインリスト!B212)</f>
        <v>テスト210</v>
      </c>
      <c r="C220" s="32">
        <f>IF(ラインリスト!C212="","",ラインリスト!C212)</f>
        <v>95</v>
      </c>
      <c r="D220" s="32" t="str">
        <f>IF(ラインリスト!E212="","",ラインリスト!E212)</f>
        <v>女</v>
      </c>
      <c r="E220" s="32" t="str">
        <f>IF(ラインリスト!F212="","",ラインリスト!F212)</f>
        <v/>
      </c>
      <c r="F220" s="29" t="str">
        <f>IF(ラインリスト!G212="","",ラインリスト!G212)</f>
        <v>患者</v>
      </c>
      <c r="G220" s="32" t="str">
        <f>IF(ラインリスト!H212="","",ラインリスト!H212)</f>
        <v>R病院</v>
      </c>
      <c r="H220" s="33" t="str">
        <f>IF(ラインリスト!I212="","",ラインリスト!I212)</f>
        <v/>
      </c>
      <c r="I220" s="33">
        <f>IF(ラインリスト!J212="","",ラインリスト!J212)</f>
        <v>44201</v>
      </c>
      <c r="J220" s="33">
        <f>IF(ラインリスト!K212="","",ラインリスト!K212)</f>
        <v>44201</v>
      </c>
      <c r="K220" s="31">
        <f>IF(ラインリスト!L212="",J220,ラインリスト!L212)</f>
        <v>44201</v>
      </c>
      <c r="L220" s="76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  <c r="FI220" s="77"/>
      <c r="FJ220" s="77"/>
      <c r="FK220" s="77"/>
      <c r="FL220" s="77"/>
      <c r="FM220" s="77"/>
      <c r="FN220" s="77"/>
      <c r="FO220" s="77"/>
      <c r="FP220" s="77"/>
      <c r="FQ220" s="77"/>
      <c r="FR220" s="77"/>
      <c r="FS220" s="77"/>
      <c r="FT220" s="77"/>
      <c r="FU220" s="77"/>
      <c r="FV220" s="77"/>
      <c r="FW220" s="77"/>
      <c r="FX220" s="77"/>
      <c r="FY220" s="77"/>
      <c r="FZ220" s="77"/>
      <c r="GA220" s="77"/>
      <c r="GB220" s="77"/>
      <c r="GC220" s="77"/>
      <c r="GD220" s="77"/>
      <c r="GE220" s="77"/>
      <c r="GF220" s="77"/>
      <c r="GG220" s="77"/>
      <c r="GH220" s="77"/>
      <c r="GI220" s="77"/>
      <c r="GJ220" s="77"/>
      <c r="GK220" s="77"/>
      <c r="GL220" s="77"/>
      <c r="GM220" s="77"/>
      <c r="GN220" s="77"/>
      <c r="GO220" s="77"/>
      <c r="GP220" s="77"/>
      <c r="GQ220" s="77"/>
      <c r="GR220" s="77"/>
      <c r="GS220" s="77"/>
      <c r="GT220" s="77"/>
      <c r="GU220" s="77"/>
      <c r="GV220" s="77"/>
      <c r="GW220" s="77"/>
      <c r="GX220" s="77"/>
      <c r="GY220" s="77"/>
      <c r="GZ220" s="77"/>
      <c r="HA220" s="77"/>
      <c r="HB220" s="77"/>
      <c r="HC220" s="77"/>
      <c r="HD220" s="77"/>
      <c r="HE220" s="77"/>
      <c r="HF220" s="77"/>
      <c r="HG220" s="77"/>
      <c r="HH220" s="77"/>
      <c r="HI220" s="77"/>
      <c r="HJ220" s="77"/>
      <c r="HK220" s="77"/>
      <c r="HL220" s="77"/>
      <c r="HM220" s="77"/>
      <c r="HN220" s="77"/>
      <c r="HO220" s="77"/>
      <c r="HP220" s="77"/>
      <c r="HQ220" s="77"/>
      <c r="HR220" s="77"/>
      <c r="HS220" s="77"/>
      <c r="HT220" s="77"/>
      <c r="HU220" s="77"/>
      <c r="HV220" s="77"/>
      <c r="HW220" s="77"/>
      <c r="HX220" s="77"/>
      <c r="HY220" s="77"/>
      <c r="HZ220" s="77"/>
      <c r="IA220" s="77"/>
      <c r="IB220" s="77"/>
      <c r="IC220" s="77"/>
      <c r="ID220" s="77"/>
      <c r="IE220" s="77"/>
      <c r="IF220" s="77"/>
      <c r="IG220" s="77"/>
      <c r="IH220" s="77"/>
      <c r="II220" s="77"/>
      <c r="IJ220" s="77"/>
      <c r="IK220" s="77"/>
      <c r="IL220" s="77"/>
      <c r="IM220" s="77"/>
      <c r="IN220" s="77"/>
      <c r="IO220" s="77"/>
      <c r="IP220" s="77"/>
      <c r="IQ220" s="77"/>
      <c r="IR220" s="77"/>
      <c r="IS220" s="77"/>
      <c r="IT220" s="77"/>
      <c r="IU220" s="77"/>
      <c r="IV220" s="77"/>
      <c r="IW220" s="77"/>
      <c r="IX220" s="77"/>
      <c r="IY220" s="77"/>
      <c r="IZ220" s="77"/>
      <c r="JA220" s="77"/>
      <c r="JB220" s="77"/>
      <c r="JC220" s="77"/>
      <c r="JD220" s="77"/>
      <c r="JE220" s="77"/>
      <c r="JF220" s="77"/>
      <c r="JG220" s="77"/>
      <c r="JH220" s="77"/>
      <c r="JI220" s="77"/>
      <c r="JJ220" s="77"/>
      <c r="JK220" s="77"/>
      <c r="JL220" s="77"/>
      <c r="JM220" s="77"/>
      <c r="JN220" s="77"/>
      <c r="JO220" s="77"/>
      <c r="JP220" s="77"/>
      <c r="JQ220" s="77"/>
      <c r="JR220" s="77"/>
      <c r="JS220" s="77"/>
      <c r="JT220" s="77"/>
      <c r="JU220" s="77"/>
      <c r="JV220" s="77"/>
      <c r="JW220" s="77"/>
      <c r="JX220" s="77"/>
      <c r="JY220" s="77"/>
      <c r="JZ220" s="77"/>
      <c r="KA220" s="77"/>
      <c r="KB220" s="77"/>
      <c r="KC220" s="77"/>
      <c r="KD220" s="77"/>
      <c r="KE220" s="77"/>
      <c r="KF220" s="77"/>
      <c r="KG220" s="77"/>
      <c r="KH220" s="77"/>
      <c r="KI220" s="77"/>
      <c r="KJ220" s="77"/>
      <c r="KK220" s="77"/>
      <c r="KL220" s="77"/>
      <c r="KM220" s="77"/>
      <c r="KN220" s="77"/>
      <c r="KO220" s="77"/>
      <c r="KP220" s="77"/>
      <c r="KQ220" s="77"/>
      <c r="KR220" s="77"/>
      <c r="KS220" s="77"/>
      <c r="KT220" s="77"/>
      <c r="KU220" s="77"/>
      <c r="KV220" s="77"/>
      <c r="KW220" s="77"/>
      <c r="KX220" s="77"/>
      <c r="KY220" s="77"/>
      <c r="KZ220" s="77"/>
      <c r="LA220" s="77"/>
      <c r="LB220" s="77"/>
      <c r="LC220" s="77"/>
      <c r="LD220" s="77"/>
      <c r="LE220" s="77"/>
      <c r="LF220" s="77"/>
      <c r="LG220" s="77"/>
      <c r="LH220" s="77"/>
      <c r="LI220" s="77"/>
      <c r="LJ220" s="77"/>
      <c r="LK220" s="77"/>
      <c r="LL220" s="77"/>
      <c r="LM220" s="77"/>
      <c r="LN220" s="77"/>
      <c r="LO220" s="77"/>
      <c r="LP220" s="77"/>
      <c r="LQ220" s="77"/>
      <c r="LR220" s="77"/>
      <c r="LS220" s="77"/>
      <c r="LT220" s="77"/>
      <c r="LU220" s="77"/>
      <c r="LV220" s="77"/>
      <c r="LW220" s="77"/>
      <c r="LX220" s="77"/>
      <c r="LY220" s="77"/>
      <c r="LZ220" s="77"/>
      <c r="MA220" s="77"/>
      <c r="MB220" s="77"/>
      <c r="MC220" s="77"/>
      <c r="MD220" s="77"/>
      <c r="ME220" s="77"/>
      <c r="MF220" s="77"/>
      <c r="MG220" s="77"/>
      <c r="MH220" s="77"/>
      <c r="MI220" s="77"/>
      <c r="MJ220" s="77"/>
      <c r="MK220" s="77"/>
      <c r="ML220" s="77"/>
      <c r="MM220" s="77"/>
      <c r="MN220" s="77"/>
      <c r="MO220" s="77"/>
      <c r="MP220" s="77"/>
      <c r="MQ220" s="77"/>
      <c r="MR220" s="77"/>
      <c r="MS220" s="77"/>
      <c r="MT220" s="77"/>
      <c r="MU220" s="77"/>
      <c r="MV220" s="77"/>
      <c r="MW220" s="77"/>
      <c r="MX220" s="77"/>
      <c r="MY220" s="77"/>
      <c r="MZ220" s="77"/>
      <c r="NA220" s="77"/>
      <c r="NB220" s="77"/>
      <c r="NC220" s="77"/>
      <c r="ND220" s="77"/>
      <c r="NE220" s="77"/>
      <c r="NF220" s="77"/>
      <c r="NG220" s="77"/>
      <c r="NH220" s="77"/>
      <c r="NI220" s="77"/>
      <c r="NJ220" s="77"/>
      <c r="NK220" s="77"/>
      <c r="NL220" s="77"/>
      <c r="NM220" s="77"/>
      <c r="NN220" s="77"/>
      <c r="NO220" s="77"/>
      <c r="NP220" s="77"/>
      <c r="NQ220" s="77"/>
      <c r="NR220" s="77"/>
    </row>
    <row r="221" spans="1:382">
      <c r="A221" s="32">
        <f>IF(ラインリスト!A213="","",ラインリスト!A213)</f>
        <v>211</v>
      </c>
      <c r="B221" s="32" t="str">
        <f>IF(ラインリスト!B213="","",ラインリスト!B213)</f>
        <v>テスト211</v>
      </c>
      <c r="C221" s="32">
        <f>IF(ラインリスト!C213="","",ラインリスト!C213)</f>
        <v>85</v>
      </c>
      <c r="D221" s="32" t="str">
        <f>IF(ラインリスト!E213="","",ラインリスト!E213)</f>
        <v>男</v>
      </c>
      <c r="E221" s="32" t="str">
        <f>IF(ラインリスト!F213="","",ラインリスト!F213)</f>
        <v/>
      </c>
      <c r="F221" s="29" t="str">
        <f>IF(ラインリスト!G213="","",ラインリスト!G213)</f>
        <v>患者</v>
      </c>
      <c r="G221" s="32" t="str">
        <f>IF(ラインリスト!H213="","",ラインリスト!H213)</f>
        <v>R病院</v>
      </c>
      <c r="H221" s="33" t="str">
        <f>IF(ラインリスト!I213="","",ラインリスト!I213)</f>
        <v/>
      </c>
      <c r="I221" s="33">
        <f>IF(ラインリスト!J213="","",ラインリスト!J213)</f>
        <v>44201</v>
      </c>
      <c r="J221" s="33">
        <f>IF(ラインリスト!K213="","",ラインリスト!K213)</f>
        <v>44201</v>
      </c>
      <c r="K221" s="31">
        <f>IF(ラインリスト!L213="",J221,ラインリスト!L213)</f>
        <v>44201</v>
      </c>
      <c r="L221" s="76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  <c r="EJ221" s="77"/>
      <c r="EK221" s="77"/>
      <c r="EL221" s="77"/>
      <c r="EM221" s="77"/>
      <c r="EN221" s="77"/>
      <c r="EO221" s="77"/>
      <c r="EP221" s="77"/>
      <c r="EQ221" s="77"/>
      <c r="ER221" s="77"/>
      <c r="ES221" s="77"/>
      <c r="ET221" s="77"/>
      <c r="EU221" s="77"/>
      <c r="EV221" s="77"/>
      <c r="EW221" s="77"/>
      <c r="EX221" s="77"/>
      <c r="EY221" s="77"/>
      <c r="EZ221" s="77"/>
      <c r="FA221" s="77"/>
      <c r="FB221" s="77"/>
      <c r="FC221" s="77"/>
      <c r="FD221" s="77"/>
      <c r="FE221" s="77"/>
      <c r="FF221" s="77"/>
      <c r="FG221" s="77"/>
      <c r="FH221" s="77"/>
      <c r="FI221" s="77"/>
      <c r="FJ221" s="77"/>
      <c r="FK221" s="77"/>
      <c r="FL221" s="77"/>
      <c r="FM221" s="77"/>
      <c r="FN221" s="77"/>
      <c r="FO221" s="77"/>
      <c r="FP221" s="77"/>
      <c r="FQ221" s="77"/>
      <c r="FR221" s="77"/>
      <c r="FS221" s="77"/>
      <c r="FT221" s="77"/>
      <c r="FU221" s="77"/>
      <c r="FV221" s="77"/>
      <c r="FW221" s="77"/>
      <c r="FX221" s="77"/>
      <c r="FY221" s="77"/>
      <c r="FZ221" s="77"/>
      <c r="GA221" s="77"/>
      <c r="GB221" s="77"/>
      <c r="GC221" s="77"/>
      <c r="GD221" s="77"/>
      <c r="GE221" s="77"/>
      <c r="GF221" s="77"/>
      <c r="GG221" s="77"/>
      <c r="GH221" s="77"/>
      <c r="GI221" s="77"/>
      <c r="GJ221" s="77"/>
      <c r="GK221" s="77"/>
      <c r="GL221" s="77"/>
      <c r="GM221" s="77"/>
      <c r="GN221" s="77"/>
      <c r="GO221" s="77"/>
      <c r="GP221" s="77"/>
      <c r="GQ221" s="77"/>
      <c r="GR221" s="77"/>
      <c r="GS221" s="77"/>
      <c r="GT221" s="77"/>
      <c r="GU221" s="77"/>
      <c r="GV221" s="77"/>
      <c r="GW221" s="77"/>
      <c r="GX221" s="77"/>
      <c r="GY221" s="77"/>
      <c r="GZ221" s="77"/>
      <c r="HA221" s="77"/>
      <c r="HB221" s="77"/>
      <c r="HC221" s="77"/>
      <c r="HD221" s="77"/>
      <c r="HE221" s="77"/>
      <c r="HF221" s="77"/>
      <c r="HG221" s="77"/>
      <c r="HH221" s="77"/>
      <c r="HI221" s="77"/>
      <c r="HJ221" s="77"/>
      <c r="HK221" s="77"/>
      <c r="HL221" s="77"/>
      <c r="HM221" s="77"/>
      <c r="HN221" s="77"/>
      <c r="HO221" s="77"/>
      <c r="HP221" s="77"/>
      <c r="HQ221" s="77"/>
      <c r="HR221" s="77"/>
      <c r="HS221" s="77"/>
      <c r="HT221" s="77"/>
      <c r="HU221" s="77"/>
      <c r="HV221" s="77"/>
      <c r="HW221" s="77"/>
      <c r="HX221" s="77"/>
      <c r="HY221" s="77"/>
      <c r="HZ221" s="77"/>
      <c r="IA221" s="77"/>
      <c r="IB221" s="77"/>
      <c r="IC221" s="77"/>
      <c r="ID221" s="77"/>
      <c r="IE221" s="77"/>
      <c r="IF221" s="77"/>
      <c r="IG221" s="77"/>
      <c r="IH221" s="77"/>
      <c r="II221" s="77"/>
      <c r="IJ221" s="77"/>
      <c r="IK221" s="77"/>
      <c r="IL221" s="77"/>
      <c r="IM221" s="77"/>
      <c r="IN221" s="77"/>
      <c r="IO221" s="77"/>
      <c r="IP221" s="77"/>
      <c r="IQ221" s="77"/>
      <c r="IR221" s="77"/>
      <c r="IS221" s="77"/>
      <c r="IT221" s="77"/>
      <c r="IU221" s="77"/>
      <c r="IV221" s="77"/>
      <c r="IW221" s="77"/>
      <c r="IX221" s="77"/>
      <c r="IY221" s="77"/>
      <c r="IZ221" s="77"/>
      <c r="JA221" s="77"/>
      <c r="JB221" s="77"/>
      <c r="JC221" s="77"/>
      <c r="JD221" s="77"/>
      <c r="JE221" s="77"/>
      <c r="JF221" s="77"/>
      <c r="JG221" s="77"/>
      <c r="JH221" s="77"/>
      <c r="JI221" s="77"/>
      <c r="JJ221" s="77"/>
      <c r="JK221" s="77"/>
      <c r="JL221" s="77"/>
      <c r="JM221" s="77"/>
      <c r="JN221" s="77"/>
      <c r="JO221" s="77"/>
      <c r="JP221" s="77"/>
      <c r="JQ221" s="77"/>
      <c r="JR221" s="77"/>
      <c r="JS221" s="77"/>
      <c r="JT221" s="77"/>
      <c r="JU221" s="77"/>
      <c r="JV221" s="77"/>
      <c r="JW221" s="77"/>
      <c r="JX221" s="77"/>
      <c r="JY221" s="77"/>
      <c r="JZ221" s="77"/>
      <c r="KA221" s="77"/>
      <c r="KB221" s="77"/>
      <c r="KC221" s="77"/>
      <c r="KD221" s="77"/>
      <c r="KE221" s="77"/>
      <c r="KF221" s="77"/>
      <c r="KG221" s="77"/>
      <c r="KH221" s="77"/>
      <c r="KI221" s="77"/>
      <c r="KJ221" s="77"/>
      <c r="KK221" s="77"/>
      <c r="KL221" s="77"/>
      <c r="KM221" s="77"/>
      <c r="KN221" s="77"/>
      <c r="KO221" s="77"/>
      <c r="KP221" s="77"/>
      <c r="KQ221" s="77"/>
      <c r="KR221" s="77"/>
      <c r="KS221" s="77"/>
      <c r="KT221" s="77"/>
      <c r="KU221" s="77"/>
      <c r="KV221" s="77"/>
      <c r="KW221" s="77"/>
      <c r="KX221" s="77"/>
      <c r="KY221" s="77"/>
      <c r="KZ221" s="77"/>
      <c r="LA221" s="77"/>
      <c r="LB221" s="77"/>
      <c r="LC221" s="77"/>
      <c r="LD221" s="77"/>
      <c r="LE221" s="77"/>
      <c r="LF221" s="77"/>
      <c r="LG221" s="77"/>
      <c r="LH221" s="77"/>
      <c r="LI221" s="77"/>
      <c r="LJ221" s="77"/>
      <c r="LK221" s="77"/>
      <c r="LL221" s="77"/>
      <c r="LM221" s="77"/>
      <c r="LN221" s="77"/>
      <c r="LO221" s="77"/>
      <c r="LP221" s="77"/>
      <c r="LQ221" s="77"/>
      <c r="LR221" s="77"/>
      <c r="LS221" s="77"/>
      <c r="LT221" s="77"/>
      <c r="LU221" s="77"/>
      <c r="LV221" s="77"/>
      <c r="LW221" s="77"/>
      <c r="LX221" s="77"/>
      <c r="LY221" s="77"/>
      <c r="LZ221" s="77"/>
      <c r="MA221" s="77"/>
      <c r="MB221" s="77"/>
      <c r="MC221" s="77"/>
      <c r="MD221" s="77"/>
      <c r="ME221" s="77"/>
      <c r="MF221" s="77"/>
      <c r="MG221" s="77"/>
      <c r="MH221" s="77"/>
      <c r="MI221" s="77"/>
      <c r="MJ221" s="77"/>
      <c r="MK221" s="77"/>
      <c r="ML221" s="77"/>
      <c r="MM221" s="77"/>
      <c r="MN221" s="77"/>
      <c r="MO221" s="77"/>
      <c r="MP221" s="77"/>
      <c r="MQ221" s="77"/>
      <c r="MR221" s="77"/>
      <c r="MS221" s="77"/>
      <c r="MT221" s="77"/>
      <c r="MU221" s="77"/>
      <c r="MV221" s="77"/>
      <c r="MW221" s="77"/>
      <c r="MX221" s="77"/>
      <c r="MY221" s="77"/>
      <c r="MZ221" s="77"/>
      <c r="NA221" s="77"/>
      <c r="NB221" s="77"/>
      <c r="NC221" s="77"/>
      <c r="ND221" s="77"/>
      <c r="NE221" s="77"/>
      <c r="NF221" s="77"/>
      <c r="NG221" s="77"/>
      <c r="NH221" s="77"/>
      <c r="NI221" s="77"/>
      <c r="NJ221" s="77"/>
      <c r="NK221" s="77"/>
      <c r="NL221" s="77"/>
      <c r="NM221" s="77"/>
      <c r="NN221" s="77"/>
      <c r="NO221" s="77"/>
      <c r="NP221" s="77"/>
      <c r="NQ221" s="77"/>
      <c r="NR221" s="77"/>
    </row>
    <row r="222" spans="1:382">
      <c r="A222" s="32">
        <f>IF(ラインリスト!A214="","",ラインリスト!A214)</f>
        <v>212</v>
      </c>
      <c r="B222" s="32" t="str">
        <f>IF(ラインリスト!B214="","",ラインリスト!B214)</f>
        <v>テスト212</v>
      </c>
      <c r="C222" s="32">
        <f>IF(ラインリスト!C214="","",ラインリスト!C214)</f>
        <v>57</v>
      </c>
      <c r="D222" s="32" t="str">
        <f>IF(ラインリスト!E214="","",ラインリスト!E214)</f>
        <v>女</v>
      </c>
      <c r="E222" s="32" t="str">
        <f>IF(ラインリスト!F214="","",ラインリスト!F214)</f>
        <v/>
      </c>
      <c r="F222" s="29" t="str">
        <f>IF(ラインリスト!G214="","",ラインリスト!G214)</f>
        <v>患者</v>
      </c>
      <c r="G222" s="32" t="str">
        <f>IF(ラインリスト!H214="","",ラインリスト!H214)</f>
        <v>R病院</v>
      </c>
      <c r="H222" s="33" t="str">
        <f>IF(ラインリスト!I214="","",ラインリスト!I214)</f>
        <v/>
      </c>
      <c r="I222" s="33">
        <f>IF(ラインリスト!J214="","",ラインリスト!J214)</f>
        <v>44201</v>
      </c>
      <c r="J222" s="33">
        <f>IF(ラインリスト!K214="","",ラインリスト!K214)</f>
        <v>44201</v>
      </c>
      <c r="K222" s="31">
        <f>IF(ラインリスト!L214="",J222,ラインリスト!L214)</f>
        <v>44201</v>
      </c>
      <c r="L222" s="76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  <c r="CU222" s="77"/>
      <c r="CV222" s="77"/>
      <c r="CW222" s="77"/>
      <c r="CX222" s="77"/>
      <c r="CY222" s="77"/>
      <c r="CZ222" s="77"/>
      <c r="DA222" s="77"/>
      <c r="DB222" s="77"/>
      <c r="DC222" s="77"/>
      <c r="DD222" s="77"/>
      <c r="DE222" s="77"/>
      <c r="DF222" s="77"/>
      <c r="DG222" s="77"/>
      <c r="DH222" s="77"/>
      <c r="DI222" s="77"/>
      <c r="DJ222" s="77"/>
      <c r="DK222" s="77"/>
      <c r="DL222" s="77"/>
      <c r="DM222" s="77"/>
      <c r="DN222" s="77"/>
      <c r="DO222" s="77"/>
      <c r="DP222" s="77"/>
      <c r="DQ222" s="77"/>
      <c r="DR222" s="77"/>
      <c r="DS222" s="77"/>
      <c r="DT222" s="77"/>
      <c r="DU222" s="77"/>
      <c r="DV222" s="77"/>
      <c r="DW222" s="77"/>
      <c r="DX222" s="77"/>
      <c r="DY222" s="77"/>
      <c r="DZ222" s="77"/>
      <c r="EA222" s="77"/>
      <c r="EB222" s="77"/>
      <c r="EC222" s="77"/>
      <c r="ED222" s="77"/>
      <c r="EE222" s="77"/>
      <c r="EF222" s="77"/>
      <c r="EG222" s="77"/>
      <c r="EH222" s="77"/>
      <c r="EI222" s="77"/>
      <c r="EJ222" s="77"/>
      <c r="EK222" s="77"/>
      <c r="EL222" s="77"/>
      <c r="EM222" s="77"/>
      <c r="EN222" s="77"/>
      <c r="EO222" s="77"/>
      <c r="EP222" s="77"/>
      <c r="EQ222" s="77"/>
      <c r="ER222" s="77"/>
      <c r="ES222" s="77"/>
      <c r="ET222" s="77"/>
      <c r="EU222" s="77"/>
      <c r="EV222" s="77"/>
      <c r="EW222" s="77"/>
      <c r="EX222" s="77"/>
      <c r="EY222" s="77"/>
      <c r="EZ222" s="77"/>
      <c r="FA222" s="77"/>
      <c r="FB222" s="77"/>
      <c r="FC222" s="77"/>
      <c r="FD222" s="77"/>
      <c r="FE222" s="77"/>
      <c r="FF222" s="77"/>
      <c r="FG222" s="77"/>
      <c r="FH222" s="77"/>
      <c r="FI222" s="77"/>
      <c r="FJ222" s="77"/>
      <c r="FK222" s="77"/>
      <c r="FL222" s="77"/>
      <c r="FM222" s="77"/>
      <c r="FN222" s="77"/>
      <c r="FO222" s="77"/>
      <c r="FP222" s="77"/>
      <c r="FQ222" s="77"/>
      <c r="FR222" s="77"/>
      <c r="FS222" s="77"/>
      <c r="FT222" s="77"/>
      <c r="FU222" s="77"/>
      <c r="FV222" s="77"/>
      <c r="FW222" s="77"/>
      <c r="FX222" s="77"/>
      <c r="FY222" s="77"/>
      <c r="FZ222" s="77"/>
      <c r="GA222" s="77"/>
      <c r="GB222" s="77"/>
      <c r="GC222" s="77"/>
      <c r="GD222" s="77"/>
      <c r="GE222" s="77"/>
      <c r="GF222" s="77"/>
      <c r="GG222" s="77"/>
      <c r="GH222" s="77"/>
      <c r="GI222" s="77"/>
      <c r="GJ222" s="77"/>
      <c r="GK222" s="77"/>
      <c r="GL222" s="77"/>
      <c r="GM222" s="77"/>
      <c r="GN222" s="77"/>
      <c r="GO222" s="77"/>
      <c r="GP222" s="77"/>
      <c r="GQ222" s="77"/>
      <c r="GR222" s="77"/>
      <c r="GS222" s="77"/>
      <c r="GT222" s="77"/>
      <c r="GU222" s="77"/>
      <c r="GV222" s="77"/>
      <c r="GW222" s="77"/>
      <c r="GX222" s="77"/>
      <c r="GY222" s="77"/>
      <c r="GZ222" s="77"/>
      <c r="HA222" s="77"/>
      <c r="HB222" s="77"/>
      <c r="HC222" s="77"/>
      <c r="HD222" s="77"/>
      <c r="HE222" s="77"/>
      <c r="HF222" s="77"/>
      <c r="HG222" s="77"/>
      <c r="HH222" s="77"/>
      <c r="HI222" s="77"/>
      <c r="HJ222" s="77"/>
      <c r="HK222" s="77"/>
      <c r="HL222" s="77"/>
      <c r="HM222" s="77"/>
      <c r="HN222" s="77"/>
      <c r="HO222" s="77"/>
      <c r="HP222" s="77"/>
      <c r="HQ222" s="77"/>
      <c r="HR222" s="77"/>
      <c r="HS222" s="77"/>
      <c r="HT222" s="77"/>
      <c r="HU222" s="77"/>
      <c r="HV222" s="77"/>
      <c r="HW222" s="77"/>
      <c r="HX222" s="77"/>
      <c r="HY222" s="77"/>
      <c r="HZ222" s="77"/>
      <c r="IA222" s="77"/>
      <c r="IB222" s="77"/>
      <c r="IC222" s="77"/>
      <c r="ID222" s="77"/>
      <c r="IE222" s="77"/>
      <c r="IF222" s="77"/>
      <c r="IG222" s="77"/>
      <c r="IH222" s="77"/>
      <c r="II222" s="77"/>
      <c r="IJ222" s="77"/>
      <c r="IK222" s="77"/>
      <c r="IL222" s="77"/>
      <c r="IM222" s="77"/>
      <c r="IN222" s="77"/>
      <c r="IO222" s="77"/>
      <c r="IP222" s="77"/>
      <c r="IQ222" s="77"/>
      <c r="IR222" s="77"/>
      <c r="IS222" s="77"/>
      <c r="IT222" s="77"/>
      <c r="IU222" s="77"/>
      <c r="IV222" s="77"/>
      <c r="IW222" s="77"/>
      <c r="IX222" s="77"/>
      <c r="IY222" s="77"/>
      <c r="IZ222" s="77"/>
      <c r="JA222" s="77"/>
      <c r="JB222" s="77"/>
      <c r="JC222" s="77"/>
      <c r="JD222" s="77"/>
      <c r="JE222" s="77"/>
      <c r="JF222" s="77"/>
      <c r="JG222" s="77"/>
      <c r="JH222" s="77"/>
      <c r="JI222" s="77"/>
      <c r="JJ222" s="77"/>
      <c r="JK222" s="77"/>
      <c r="JL222" s="77"/>
      <c r="JM222" s="77"/>
      <c r="JN222" s="77"/>
      <c r="JO222" s="77"/>
      <c r="JP222" s="77"/>
      <c r="JQ222" s="77"/>
      <c r="JR222" s="77"/>
      <c r="JS222" s="77"/>
      <c r="JT222" s="77"/>
      <c r="JU222" s="77"/>
      <c r="JV222" s="77"/>
      <c r="JW222" s="77"/>
      <c r="JX222" s="77"/>
      <c r="JY222" s="77"/>
      <c r="JZ222" s="77"/>
      <c r="KA222" s="77"/>
      <c r="KB222" s="77"/>
      <c r="KC222" s="77"/>
      <c r="KD222" s="77"/>
      <c r="KE222" s="77"/>
      <c r="KF222" s="77"/>
      <c r="KG222" s="77"/>
      <c r="KH222" s="77"/>
      <c r="KI222" s="77"/>
      <c r="KJ222" s="77"/>
      <c r="KK222" s="77"/>
      <c r="KL222" s="77"/>
      <c r="KM222" s="77"/>
      <c r="KN222" s="77"/>
      <c r="KO222" s="77"/>
      <c r="KP222" s="77"/>
      <c r="KQ222" s="77"/>
      <c r="KR222" s="77"/>
      <c r="KS222" s="77"/>
      <c r="KT222" s="77"/>
      <c r="KU222" s="77"/>
      <c r="KV222" s="77"/>
      <c r="KW222" s="77"/>
      <c r="KX222" s="77"/>
      <c r="KY222" s="77"/>
      <c r="KZ222" s="77"/>
      <c r="LA222" s="77"/>
      <c r="LB222" s="77"/>
      <c r="LC222" s="77"/>
      <c r="LD222" s="77"/>
      <c r="LE222" s="77"/>
      <c r="LF222" s="77"/>
      <c r="LG222" s="77"/>
      <c r="LH222" s="77"/>
      <c r="LI222" s="77"/>
      <c r="LJ222" s="77"/>
      <c r="LK222" s="77"/>
      <c r="LL222" s="77"/>
      <c r="LM222" s="77"/>
      <c r="LN222" s="77"/>
      <c r="LO222" s="77"/>
      <c r="LP222" s="77"/>
      <c r="LQ222" s="77"/>
      <c r="LR222" s="77"/>
      <c r="LS222" s="77"/>
      <c r="LT222" s="77"/>
      <c r="LU222" s="77"/>
      <c r="LV222" s="77"/>
      <c r="LW222" s="77"/>
      <c r="LX222" s="77"/>
      <c r="LY222" s="77"/>
      <c r="LZ222" s="77"/>
      <c r="MA222" s="77"/>
      <c r="MB222" s="77"/>
      <c r="MC222" s="77"/>
      <c r="MD222" s="77"/>
      <c r="ME222" s="77"/>
      <c r="MF222" s="77"/>
      <c r="MG222" s="77"/>
      <c r="MH222" s="77"/>
      <c r="MI222" s="77"/>
      <c r="MJ222" s="77"/>
      <c r="MK222" s="77"/>
      <c r="ML222" s="77"/>
      <c r="MM222" s="77"/>
      <c r="MN222" s="77"/>
      <c r="MO222" s="77"/>
      <c r="MP222" s="77"/>
      <c r="MQ222" s="77"/>
      <c r="MR222" s="77"/>
      <c r="MS222" s="77"/>
      <c r="MT222" s="77"/>
      <c r="MU222" s="77"/>
      <c r="MV222" s="77"/>
      <c r="MW222" s="77"/>
      <c r="MX222" s="77"/>
      <c r="MY222" s="77"/>
      <c r="MZ222" s="77"/>
      <c r="NA222" s="77"/>
      <c r="NB222" s="77"/>
      <c r="NC222" s="77"/>
      <c r="ND222" s="77"/>
      <c r="NE222" s="77"/>
      <c r="NF222" s="77"/>
      <c r="NG222" s="77"/>
      <c r="NH222" s="77"/>
      <c r="NI222" s="77"/>
      <c r="NJ222" s="77"/>
      <c r="NK222" s="77"/>
      <c r="NL222" s="77"/>
      <c r="NM222" s="77"/>
      <c r="NN222" s="77"/>
      <c r="NO222" s="77"/>
      <c r="NP222" s="77"/>
      <c r="NQ222" s="77"/>
      <c r="NR222" s="77"/>
    </row>
    <row r="223" spans="1:382">
      <c r="A223" s="32">
        <f>IF(ラインリスト!A215="","",ラインリスト!A215)</f>
        <v>213</v>
      </c>
      <c r="B223" s="32" t="str">
        <f>IF(ラインリスト!B215="","",ラインリスト!B215)</f>
        <v>テスト213</v>
      </c>
      <c r="C223" s="32">
        <f>IF(ラインリスト!C215="","",ラインリスト!C215)</f>
        <v>74</v>
      </c>
      <c r="D223" s="32" t="str">
        <f>IF(ラインリスト!E215="","",ラインリスト!E215)</f>
        <v>男</v>
      </c>
      <c r="E223" s="32" t="str">
        <f>IF(ラインリスト!F215="","",ラインリスト!F215)</f>
        <v/>
      </c>
      <c r="F223" s="29" t="str">
        <f>IF(ラインリスト!G215="","",ラインリスト!G215)</f>
        <v>患者</v>
      </c>
      <c r="G223" s="32" t="str">
        <f>IF(ラインリスト!H215="","",ラインリスト!H215)</f>
        <v>R病院</v>
      </c>
      <c r="H223" s="33" t="str">
        <f>IF(ラインリスト!I215="","",ラインリスト!I215)</f>
        <v/>
      </c>
      <c r="I223" s="33">
        <f>IF(ラインリスト!J215="","",ラインリスト!J215)</f>
        <v>44203</v>
      </c>
      <c r="J223" s="33">
        <f>IF(ラインリスト!K215="","",ラインリスト!K215)</f>
        <v>44201</v>
      </c>
      <c r="K223" s="31">
        <f>IF(ラインリスト!L215="",J223,ラインリスト!L215)</f>
        <v>44201</v>
      </c>
      <c r="L223" s="76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  <c r="CU223" s="77"/>
      <c r="CV223" s="77"/>
      <c r="CW223" s="77"/>
      <c r="CX223" s="77"/>
      <c r="CY223" s="77"/>
      <c r="CZ223" s="77"/>
      <c r="DA223" s="77"/>
      <c r="DB223" s="77"/>
      <c r="DC223" s="77"/>
      <c r="DD223" s="77"/>
      <c r="DE223" s="77"/>
      <c r="DF223" s="77"/>
      <c r="DG223" s="77"/>
      <c r="DH223" s="77"/>
      <c r="DI223" s="77"/>
      <c r="DJ223" s="77"/>
      <c r="DK223" s="77"/>
      <c r="DL223" s="77"/>
      <c r="DM223" s="77"/>
      <c r="DN223" s="77"/>
      <c r="DO223" s="77"/>
      <c r="DP223" s="77"/>
      <c r="DQ223" s="77"/>
      <c r="DR223" s="77"/>
      <c r="DS223" s="77"/>
      <c r="DT223" s="77"/>
      <c r="DU223" s="77"/>
      <c r="DV223" s="77"/>
      <c r="DW223" s="77"/>
      <c r="DX223" s="77"/>
      <c r="DY223" s="77"/>
      <c r="DZ223" s="77"/>
      <c r="EA223" s="77"/>
      <c r="EB223" s="77"/>
      <c r="EC223" s="77"/>
      <c r="ED223" s="77"/>
      <c r="EE223" s="77"/>
      <c r="EF223" s="77"/>
      <c r="EG223" s="77"/>
      <c r="EH223" s="77"/>
      <c r="EI223" s="77"/>
      <c r="EJ223" s="77"/>
      <c r="EK223" s="77"/>
      <c r="EL223" s="77"/>
      <c r="EM223" s="77"/>
      <c r="EN223" s="77"/>
      <c r="EO223" s="77"/>
      <c r="EP223" s="77"/>
      <c r="EQ223" s="77"/>
      <c r="ER223" s="77"/>
      <c r="ES223" s="77"/>
      <c r="ET223" s="77"/>
      <c r="EU223" s="77"/>
      <c r="EV223" s="77"/>
      <c r="EW223" s="77"/>
      <c r="EX223" s="77"/>
      <c r="EY223" s="77"/>
      <c r="EZ223" s="77"/>
      <c r="FA223" s="77"/>
      <c r="FB223" s="77"/>
      <c r="FC223" s="77"/>
      <c r="FD223" s="77"/>
      <c r="FE223" s="77"/>
      <c r="FF223" s="77"/>
      <c r="FG223" s="77"/>
      <c r="FH223" s="77"/>
      <c r="FI223" s="77"/>
      <c r="FJ223" s="77"/>
      <c r="FK223" s="77"/>
      <c r="FL223" s="77"/>
      <c r="FM223" s="77"/>
      <c r="FN223" s="77"/>
      <c r="FO223" s="77"/>
      <c r="FP223" s="77"/>
      <c r="FQ223" s="77"/>
      <c r="FR223" s="77"/>
      <c r="FS223" s="77"/>
      <c r="FT223" s="77"/>
      <c r="FU223" s="77"/>
      <c r="FV223" s="77"/>
      <c r="FW223" s="77"/>
      <c r="FX223" s="77"/>
      <c r="FY223" s="77"/>
      <c r="FZ223" s="77"/>
      <c r="GA223" s="77"/>
      <c r="GB223" s="77"/>
      <c r="GC223" s="77"/>
      <c r="GD223" s="77"/>
      <c r="GE223" s="77"/>
      <c r="GF223" s="77"/>
      <c r="GG223" s="77"/>
      <c r="GH223" s="77"/>
      <c r="GI223" s="77"/>
      <c r="GJ223" s="77"/>
      <c r="GK223" s="77"/>
      <c r="GL223" s="77"/>
      <c r="GM223" s="77"/>
      <c r="GN223" s="77"/>
      <c r="GO223" s="77"/>
      <c r="GP223" s="77"/>
      <c r="GQ223" s="77"/>
      <c r="GR223" s="77"/>
      <c r="GS223" s="77"/>
      <c r="GT223" s="77"/>
      <c r="GU223" s="77"/>
      <c r="GV223" s="77"/>
      <c r="GW223" s="77"/>
      <c r="GX223" s="77"/>
      <c r="GY223" s="77"/>
      <c r="GZ223" s="77"/>
      <c r="HA223" s="77"/>
      <c r="HB223" s="77"/>
      <c r="HC223" s="77"/>
      <c r="HD223" s="77"/>
      <c r="HE223" s="77"/>
      <c r="HF223" s="77"/>
      <c r="HG223" s="77"/>
      <c r="HH223" s="77"/>
      <c r="HI223" s="77"/>
      <c r="HJ223" s="77"/>
      <c r="HK223" s="77"/>
      <c r="HL223" s="77"/>
      <c r="HM223" s="77"/>
      <c r="HN223" s="77"/>
      <c r="HO223" s="77"/>
      <c r="HP223" s="77"/>
      <c r="HQ223" s="77"/>
      <c r="HR223" s="77"/>
      <c r="HS223" s="77"/>
      <c r="HT223" s="77"/>
      <c r="HU223" s="77"/>
      <c r="HV223" s="77"/>
      <c r="HW223" s="77"/>
      <c r="HX223" s="77"/>
      <c r="HY223" s="77"/>
      <c r="HZ223" s="77"/>
      <c r="IA223" s="77"/>
      <c r="IB223" s="77"/>
      <c r="IC223" s="77"/>
      <c r="ID223" s="77"/>
      <c r="IE223" s="77"/>
      <c r="IF223" s="77"/>
      <c r="IG223" s="77"/>
      <c r="IH223" s="77"/>
      <c r="II223" s="77"/>
      <c r="IJ223" s="77"/>
      <c r="IK223" s="77"/>
      <c r="IL223" s="77"/>
      <c r="IM223" s="77"/>
      <c r="IN223" s="77"/>
      <c r="IO223" s="77"/>
      <c r="IP223" s="77"/>
      <c r="IQ223" s="77"/>
      <c r="IR223" s="77"/>
      <c r="IS223" s="77"/>
      <c r="IT223" s="77"/>
      <c r="IU223" s="77"/>
      <c r="IV223" s="77"/>
      <c r="IW223" s="77"/>
      <c r="IX223" s="77"/>
      <c r="IY223" s="77"/>
      <c r="IZ223" s="77"/>
      <c r="JA223" s="77"/>
      <c r="JB223" s="77"/>
      <c r="JC223" s="77"/>
      <c r="JD223" s="77"/>
      <c r="JE223" s="77"/>
      <c r="JF223" s="77"/>
      <c r="JG223" s="77"/>
      <c r="JH223" s="77"/>
      <c r="JI223" s="77"/>
      <c r="JJ223" s="77"/>
      <c r="JK223" s="77"/>
      <c r="JL223" s="77"/>
      <c r="JM223" s="77"/>
      <c r="JN223" s="77"/>
      <c r="JO223" s="77"/>
      <c r="JP223" s="77"/>
      <c r="JQ223" s="77"/>
      <c r="JR223" s="77"/>
      <c r="JS223" s="77"/>
      <c r="JT223" s="77"/>
      <c r="JU223" s="77"/>
      <c r="JV223" s="77"/>
      <c r="JW223" s="77"/>
      <c r="JX223" s="77"/>
      <c r="JY223" s="77"/>
      <c r="JZ223" s="77"/>
      <c r="KA223" s="77"/>
      <c r="KB223" s="77"/>
      <c r="KC223" s="77"/>
      <c r="KD223" s="77"/>
      <c r="KE223" s="77"/>
      <c r="KF223" s="77"/>
      <c r="KG223" s="77"/>
      <c r="KH223" s="77"/>
      <c r="KI223" s="77"/>
      <c r="KJ223" s="77"/>
      <c r="KK223" s="77"/>
      <c r="KL223" s="77"/>
      <c r="KM223" s="77"/>
      <c r="KN223" s="77"/>
      <c r="KO223" s="77"/>
      <c r="KP223" s="77"/>
      <c r="KQ223" s="77"/>
      <c r="KR223" s="77"/>
      <c r="KS223" s="77"/>
      <c r="KT223" s="77"/>
      <c r="KU223" s="77"/>
      <c r="KV223" s="77"/>
      <c r="KW223" s="77"/>
      <c r="KX223" s="77"/>
      <c r="KY223" s="77"/>
      <c r="KZ223" s="77"/>
      <c r="LA223" s="77"/>
      <c r="LB223" s="77"/>
      <c r="LC223" s="77"/>
      <c r="LD223" s="77"/>
      <c r="LE223" s="77"/>
      <c r="LF223" s="77"/>
      <c r="LG223" s="77"/>
      <c r="LH223" s="77"/>
      <c r="LI223" s="77"/>
      <c r="LJ223" s="77"/>
      <c r="LK223" s="77"/>
      <c r="LL223" s="77"/>
      <c r="LM223" s="77"/>
      <c r="LN223" s="77"/>
      <c r="LO223" s="77"/>
      <c r="LP223" s="77"/>
      <c r="LQ223" s="77"/>
      <c r="LR223" s="77"/>
      <c r="LS223" s="77"/>
      <c r="LT223" s="77"/>
      <c r="LU223" s="77"/>
      <c r="LV223" s="77"/>
      <c r="LW223" s="77"/>
      <c r="LX223" s="77"/>
      <c r="LY223" s="77"/>
      <c r="LZ223" s="77"/>
      <c r="MA223" s="77"/>
      <c r="MB223" s="77"/>
      <c r="MC223" s="77"/>
      <c r="MD223" s="77"/>
      <c r="ME223" s="77"/>
      <c r="MF223" s="77"/>
      <c r="MG223" s="77"/>
      <c r="MH223" s="77"/>
      <c r="MI223" s="77"/>
      <c r="MJ223" s="77"/>
      <c r="MK223" s="77"/>
      <c r="ML223" s="77"/>
      <c r="MM223" s="77"/>
      <c r="MN223" s="77"/>
      <c r="MO223" s="77"/>
      <c r="MP223" s="77"/>
      <c r="MQ223" s="77"/>
      <c r="MR223" s="77"/>
      <c r="MS223" s="77"/>
      <c r="MT223" s="77"/>
      <c r="MU223" s="77"/>
      <c r="MV223" s="77"/>
      <c r="MW223" s="77"/>
      <c r="MX223" s="77"/>
      <c r="MY223" s="77"/>
      <c r="MZ223" s="77"/>
      <c r="NA223" s="77"/>
      <c r="NB223" s="77"/>
      <c r="NC223" s="77"/>
      <c r="ND223" s="77"/>
      <c r="NE223" s="77"/>
      <c r="NF223" s="77"/>
      <c r="NG223" s="77"/>
      <c r="NH223" s="77"/>
      <c r="NI223" s="77"/>
      <c r="NJ223" s="77"/>
      <c r="NK223" s="77"/>
      <c r="NL223" s="77"/>
      <c r="NM223" s="77"/>
      <c r="NN223" s="77"/>
      <c r="NO223" s="77"/>
      <c r="NP223" s="77"/>
      <c r="NQ223" s="77"/>
      <c r="NR223" s="77"/>
    </row>
    <row r="224" spans="1:382">
      <c r="A224" s="32">
        <f>IF(ラインリスト!A216="","",ラインリスト!A216)</f>
        <v>214</v>
      </c>
      <c r="B224" s="32" t="str">
        <f>IF(ラインリスト!B216="","",ラインリスト!B216)</f>
        <v>テスト214</v>
      </c>
      <c r="C224" s="32">
        <f>IF(ラインリスト!C216="","",ラインリスト!C216)</f>
        <v>85</v>
      </c>
      <c r="D224" s="32" t="str">
        <f>IF(ラインリスト!E216="","",ラインリスト!E216)</f>
        <v>男</v>
      </c>
      <c r="E224" s="32" t="str">
        <f>IF(ラインリスト!F216="","",ラインリスト!F216)</f>
        <v/>
      </c>
      <c r="F224" s="29" t="str">
        <f>IF(ラインリスト!G216="","",ラインリスト!G216)</f>
        <v>患者</v>
      </c>
      <c r="G224" s="32" t="str">
        <f>IF(ラインリスト!H216="","",ラインリスト!H216)</f>
        <v>R病院</v>
      </c>
      <c r="H224" s="33" t="str">
        <f>IF(ラインリスト!I216="","",ラインリスト!I216)</f>
        <v/>
      </c>
      <c r="I224" s="33">
        <f>IF(ラインリスト!J216="","",ラインリスト!J216)</f>
        <v>44201</v>
      </c>
      <c r="J224" s="33">
        <f>IF(ラインリスト!K216="","",ラインリスト!K216)</f>
        <v>44201</v>
      </c>
      <c r="K224" s="31">
        <f>IF(ラインリスト!L216="",J224,ラインリスト!L216)</f>
        <v>44201</v>
      </c>
      <c r="L224" s="76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  <c r="CU224" s="77"/>
      <c r="CV224" s="77"/>
      <c r="CW224" s="77"/>
      <c r="CX224" s="77"/>
      <c r="CY224" s="77"/>
      <c r="CZ224" s="77"/>
      <c r="DA224" s="77"/>
      <c r="DB224" s="77"/>
      <c r="DC224" s="77"/>
      <c r="DD224" s="77"/>
      <c r="DE224" s="77"/>
      <c r="DF224" s="77"/>
      <c r="DG224" s="77"/>
      <c r="DH224" s="77"/>
      <c r="DI224" s="77"/>
      <c r="DJ224" s="77"/>
      <c r="DK224" s="77"/>
      <c r="DL224" s="77"/>
      <c r="DM224" s="77"/>
      <c r="DN224" s="77"/>
      <c r="DO224" s="77"/>
      <c r="DP224" s="77"/>
      <c r="DQ224" s="77"/>
      <c r="DR224" s="77"/>
      <c r="DS224" s="77"/>
      <c r="DT224" s="77"/>
      <c r="DU224" s="77"/>
      <c r="DV224" s="77"/>
      <c r="DW224" s="77"/>
      <c r="DX224" s="77"/>
      <c r="DY224" s="77"/>
      <c r="DZ224" s="77"/>
      <c r="EA224" s="77"/>
      <c r="EB224" s="77"/>
      <c r="EC224" s="77"/>
      <c r="ED224" s="77"/>
      <c r="EE224" s="77"/>
      <c r="EF224" s="77"/>
      <c r="EG224" s="77"/>
      <c r="EH224" s="77"/>
      <c r="EI224" s="77"/>
      <c r="EJ224" s="77"/>
      <c r="EK224" s="77"/>
      <c r="EL224" s="77"/>
      <c r="EM224" s="77"/>
      <c r="EN224" s="77"/>
      <c r="EO224" s="77"/>
      <c r="EP224" s="77"/>
      <c r="EQ224" s="77"/>
      <c r="ER224" s="77"/>
      <c r="ES224" s="77"/>
      <c r="ET224" s="77"/>
      <c r="EU224" s="77"/>
      <c r="EV224" s="77"/>
      <c r="EW224" s="77"/>
      <c r="EX224" s="77"/>
      <c r="EY224" s="77"/>
      <c r="EZ224" s="77"/>
      <c r="FA224" s="77"/>
      <c r="FB224" s="77"/>
      <c r="FC224" s="77"/>
      <c r="FD224" s="77"/>
      <c r="FE224" s="77"/>
      <c r="FF224" s="77"/>
      <c r="FG224" s="77"/>
      <c r="FH224" s="77"/>
      <c r="FI224" s="77"/>
      <c r="FJ224" s="77"/>
      <c r="FK224" s="77"/>
      <c r="FL224" s="77"/>
      <c r="FM224" s="77"/>
      <c r="FN224" s="77"/>
      <c r="FO224" s="77"/>
      <c r="FP224" s="77"/>
      <c r="FQ224" s="77"/>
      <c r="FR224" s="77"/>
      <c r="FS224" s="77"/>
      <c r="FT224" s="77"/>
      <c r="FU224" s="77"/>
      <c r="FV224" s="77"/>
      <c r="FW224" s="77"/>
      <c r="FX224" s="77"/>
      <c r="FY224" s="77"/>
      <c r="FZ224" s="77"/>
      <c r="GA224" s="77"/>
      <c r="GB224" s="77"/>
      <c r="GC224" s="77"/>
      <c r="GD224" s="77"/>
      <c r="GE224" s="77"/>
      <c r="GF224" s="77"/>
      <c r="GG224" s="77"/>
      <c r="GH224" s="77"/>
      <c r="GI224" s="77"/>
      <c r="GJ224" s="77"/>
      <c r="GK224" s="77"/>
      <c r="GL224" s="77"/>
      <c r="GM224" s="77"/>
      <c r="GN224" s="77"/>
      <c r="GO224" s="77"/>
      <c r="GP224" s="77"/>
      <c r="GQ224" s="77"/>
      <c r="GR224" s="77"/>
      <c r="GS224" s="77"/>
      <c r="GT224" s="77"/>
      <c r="GU224" s="77"/>
      <c r="GV224" s="77"/>
      <c r="GW224" s="77"/>
      <c r="GX224" s="77"/>
      <c r="GY224" s="77"/>
      <c r="GZ224" s="77"/>
      <c r="HA224" s="77"/>
      <c r="HB224" s="77"/>
      <c r="HC224" s="77"/>
      <c r="HD224" s="77"/>
      <c r="HE224" s="77"/>
      <c r="HF224" s="77"/>
      <c r="HG224" s="77"/>
      <c r="HH224" s="77"/>
      <c r="HI224" s="77"/>
      <c r="HJ224" s="77"/>
      <c r="HK224" s="77"/>
      <c r="HL224" s="77"/>
      <c r="HM224" s="77"/>
      <c r="HN224" s="77"/>
      <c r="HO224" s="77"/>
      <c r="HP224" s="77"/>
      <c r="HQ224" s="77"/>
      <c r="HR224" s="77"/>
      <c r="HS224" s="77"/>
      <c r="HT224" s="77"/>
      <c r="HU224" s="77"/>
      <c r="HV224" s="77"/>
      <c r="HW224" s="77"/>
      <c r="HX224" s="77"/>
      <c r="HY224" s="77"/>
      <c r="HZ224" s="77"/>
      <c r="IA224" s="77"/>
      <c r="IB224" s="77"/>
      <c r="IC224" s="77"/>
      <c r="ID224" s="77"/>
      <c r="IE224" s="77"/>
      <c r="IF224" s="77"/>
      <c r="IG224" s="77"/>
      <c r="IH224" s="77"/>
      <c r="II224" s="77"/>
      <c r="IJ224" s="77"/>
      <c r="IK224" s="77"/>
      <c r="IL224" s="77"/>
      <c r="IM224" s="77"/>
      <c r="IN224" s="77"/>
      <c r="IO224" s="77"/>
      <c r="IP224" s="77"/>
      <c r="IQ224" s="77"/>
      <c r="IR224" s="77"/>
      <c r="IS224" s="77"/>
      <c r="IT224" s="77"/>
      <c r="IU224" s="77"/>
      <c r="IV224" s="77"/>
      <c r="IW224" s="77"/>
      <c r="IX224" s="77"/>
      <c r="IY224" s="77"/>
      <c r="IZ224" s="77"/>
      <c r="JA224" s="77"/>
      <c r="JB224" s="77"/>
      <c r="JC224" s="77"/>
      <c r="JD224" s="77"/>
      <c r="JE224" s="77"/>
      <c r="JF224" s="77"/>
      <c r="JG224" s="77"/>
      <c r="JH224" s="77"/>
      <c r="JI224" s="77"/>
      <c r="JJ224" s="77"/>
      <c r="JK224" s="77"/>
      <c r="JL224" s="77"/>
      <c r="JM224" s="77"/>
      <c r="JN224" s="77"/>
      <c r="JO224" s="77"/>
      <c r="JP224" s="77"/>
      <c r="JQ224" s="77"/>
      <c r="JR224" s="77"/>
      <c r="JS224" s="77"/>
      <c r="JT224" s="77"/>
      <c r="JU224" s="77"/>
      <c r="JV224" s="77"/>
      <c r="JW224" s="77"/>
      <c r="JX224" s="77"/>
      <c r="JY224" s="77"/>
      <c r="JZ224" s="77"/>
      <c r="KA224" s="77"/>
      <c r="KB224" s="77"/>
      <c r="KC224" s="77"/>
      <c r="KD224" s="77"/>
      <c r="KE224" s="77"/>
      <c r="KF224" s="77"/>
      <c r="KG224" s="77"/>
      <c r="KH224" s="77"/>
      <c r="KI224" s="77"/>
      <c r="KJ224" s="77"/>
      <c r="KK224" s="77"/>
      <c r="KL224" s="77"/>
      <c r="KM224" s="77"/>
      <c r="KN224" s="77"/>
      <c r="KO224" s="77"/>
      <c r="KP224" s="77"/>
      <c r="KQ224" s="77"/>
      <c r="KR224" s="77"/>
      <c r="KS224" s="77"/>
      <c r="KT224" s="77"/>
      <c r="KU224" s="77"/>
      <c r="KV224" s="77"/>
      <c r="KW224" s="77"/>
      <c r="KX224" s="77"/>
      <c r="KY224" s="77"/>
      <c r="KZ224" s="77"/>
      <c r="LA224" s="77"/>
      <c r="LB224" s="77"/>
      <c r="LC224" s="77"/>
      <c r="LD224" s="77"/>
      <c r="LE224" s="77"/>
      <c r="LF224" s="77"/>
      <c r="LG224" s="77"/>
      <c r="LH224" s="77"/>
      <c r="LI224" s="77"/>
      <c r="LJ224" s="77"/>
      <c r="LK224" s="77"/>
      <c r="LL224" s="77"/>
      <c r="LM224" s="77"/>
      <c r="LN224" s="77"/>
      <c r="LO224" s="77"/>
      <c r="LP224" s="77"/>
      <c r="LQ224" s="77"/>
      <c r="LR224" s="77"/>
      <c r="LS224" s="77"/>
      <c r="LT224" s="77"/>
      <c r="LU224" s="77"/>
      <c r="LV224" s="77"/>
      <c r="LW224" s="77"/>
      <c r="LX224" s="77"/>
      <c r="LY224" s="77"/>
      <c r="LZ224" s="77"/>
      <c r="MA224" s="77"/>
      <c r="MB224" s="77"/>
      <c r="MC224" s="77"/>
      <c r="MD224" s="77"/>
      <c r="ME224" s="77"/>
      <c r="MF224" s="77"/>
      <c r="MG224" s="77"/>
      <c r="MH224" s="77"/>
      <c r="MI224" s="77"/>
      <c r="MJ224" s="77"/>
      <c r="MK224" s="77"/>
      <c r="ML224" s="77"/>
      <c r="MM224" s="77"/>
      <c r="MN224" s="77"/>
      <c r="MO224" s="77"/>
      <c r="MP224" s="77"/>
      <c r="MQ224" s="77"/>
      <c r="MR224" s="77"/>
      <c r="MS224" s="77"/>
      <c r="MT224" s="77"/>
      <c r="MU224" s="77"/>
      <c r="MV224" s="77"/>
      <c r="MW224" s="77"/>
      <c r="MX224" s="77"/>
      <c r="MY224" s="77"/>
      <c r="MZ224" s="77"/>
      <c r="NA224" s="77"/>
      <c r="NB224" s="77"/>
      <c r="NC224" s="77"/>
      <c r="ND224" s="77"/>
      <c r="NE224" s="77"/>
      <c r="NF224" s="77"/>
      <c r="NG224" s="77"/>
      <c r="NH224" s="77"/>
      <c r="NI224" s="77"/>
      <c r="NJ224" s="77"/>
      <c r="NK224" s="77"/>
      <c r="NL224" s="77"/>
      <c r="NM224" s="77"/>
      <c r="NN224" s="77"/>
      <c r="NO224" s="77"/>
      <c r="NP224" s="77"/>
      <c r="NQ224" s="77"/>
      <c r="NR224" s="77"/>
    </row>
    <row r="225" spans="1:382">
      <c r="A225" s="32">
        <f>IF(ラインリスト!A217="","",ラインリスト!A217)</f>
        <v>215</v>
      </c>
      <c r="B225" s="32" t="str">
        <f>IF(ラインリスト!B217="","",ラインリスト!B217)</f>
        <v>テスト215</v>
      </c>
      <c r="C225" s="32">
        <f>IF(ラインリスト!C217="","",ラインリスト!C217)</f>
        <v>65</v>
      </c>
      <c r="D225" s="32" t="str">
        <f>IF(ラインリスト!E217="","",ラインリスト!E217)</f>
        <v>男</v>
      </c>
      <c r="E225" s="32" t="str">
        <f>IF(ラインリスト!F217="","",ラインリスト!F217)</f>
        <v/>
      </c>
      <c r="F225" s="29" t="str">
        <f>IF(ラインリスト!G217="","",ラインリスト!G217)</f>
        <v>患者</v>
      </c>
      <c r="G225" s="32" t="str">
        <f>IF(ラインリスト!H217="","",ラインリスト!H217)</f>
        <v>R病院</v>
      </c>
      <c r="H225" s="33" t="str">
        <f>IF(ラインリスト!I217="","",ラインリスト!I217)</f>
        <v/>
      </c>
      <c r="I225" s="33">
        <f>IF(ラインリスト!J217="","",ラインリスト!J217)</f>
        <v>44208</v>
      </c>
      <c r="J225" s="33">
        <f>IF(ラインリスト!K217="","",ラインリスト!K217)</f>
        <v>44201</v>
      </c>
      <c r="K225" s="31">
        <f>IF(ラインリスト!L217="",J225,ラインリスト!L217)</f>
        <v>44201</v>
      </c>
      <c r="L225" s="76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  <c r="DC225" s="77"/>
      <c r="DD225" s="77"/>
      <c r="DE225" s="77"/>
      <c r="DF225" s="77"/>
      <c r="DG225" s="77"/>
      <c r="DH225" s="77"/>
      <c r="DI225" s="77"/>
      <c r="DJ225" s="77"/>
      <c r="DK225" s="77"/>
      <c r="DL225" s="77"/>
      <c r="DM225" s="77"/>
      <c r="DN225" s="77"/>
      <c r="DO225" s="77"/>
      <c r="DP225" s="77"/>
      <c r="DQ225" s="77"/>
      <c r="DR225" s="77"/>
      <c r="DS225" s="77"/>
      <c r="DT225" s="77"/>
      <c r="DU225" s="77"/>
      <c r="DV225" s="77"/>
      <c r="DW225" s="77"/>
      <c r="DX225" s="77"/>
      <c r="DY225" s="77"/>
      <c r="DZ225" s="77"/>
      <c r="EA225" s="77"/>
      <c r="EB225" s="77"/>
      <c r="EC225" s="77"/>
      <c r="ED225" s="77"/>
      <c r="EE225" s="77"/>
      <c r="EF225" s="77"/>
      <c r="EG225" s="77"/>
      <c r="EH225" s="77"/>
      <c r="EI225" s="77"/>
      <c r="EJ225" s="77"/>
      <c r="EK225" s="77"/>
      <c r="EL225" s="77"/>
      <c r="EM225" s="77"/>
      <c r="EN225" s="77"/>
      <c r="EO225" s="77"/>
      <c r="EP225" s="77"/>
      <c r="EQ225" s="77"/>
      <c r="ER225" s="77"/>
      <c r="ES225" s="77"/>
      <c r="ET225" s="77"/>
      <c r="EU225" s="77"/>
      <c r="EV225" s="77"/>
      <c r="EW225" s="77"/>
      <c r="EX225" s="77"/>
      <c r="EY225" s="77"/>
      <c r="EZ225" s="77"/>
      <c r="FA225" s="77"/>
      <c r="FB225" s="77"/>
      <c r="FC225" s="77"/>
      <c r="FD225" s="77"/>
      <c r="FE225" s="77"/>
      <c r="FF225" s="77"/>
      <c r="FG225" s="77"/>
      <c r="FH225" s="77"/>
      <c r="FI225" s="77"/>
      <c r="FJ225" s="77"/>
      <c r="FK225" s="77"/>
      <c r="FL225" s="77"/>
      <c r="FM225" s="77"/>
      <c r="FN225" s="77"/>
      <c r="FO225" s="77"/>
      <c r="FP225" s="77"/>
      <c r="FQ225" s="77"/>
      <c r="FR225" s="77"/>
      <c r="FS225" s="77"/>
      <c r="FT225" s="77"/>
      <c r="FU225" s="77"/>
      <c r="FV225" s="77"/>
      <c r="FW225" s="77"/>
      <c r="FX225" s="77"/>
      <c r="FY225" s="77"/>
      <c r="FZ225" s="77"/>
      <c r="GA225" s="77"/>
      <c r="GB225" s="77"/>
      <c r="GC225" s="77"/>
      <c r="GD225" s="77"/>
      <c r="GE225" s="77"/>
      <c r="GF225" s="77"/>
      <c r="GG225" s="77"/>
      <c r="GH225" s="77"/>
      <c r="GI225" s="77"/>
      <c r="GJ225" s="77"/>
      <c r="GK225" s="77"/>
      <c r="GL225" s="77"/>
      <c r="GM225" s="77"/>
      <c r="GN225" s="77"/>
      <c r="GO225" s="77"/>
      <c r="GP225" s="77"/>
      <c r="GQ225" s="77"/>
      <c r="GR225" s="77"/>
      <c r="GS225" s="77"/>
      <c r="GT225" s="77"/>
      <c r="GU225" s="77"/>
      <c r="GV225" s="77"/>
      <c r="GW225" s="77"/>
      <c r="GX225" s="77"/>
      <c r="GY225" s="77"/>
      <c r="GZ225" s="77"/>
      <c r="HA225" s="77"/>
      <c r="HB225" s="77"/>
      <c r="HC225" s="77"/>
      <c r="HD225" s="77"/>
      <c r="HE225" s="77"/>
      <c r="HF225" s="77"/>
      <c r="HG225" s="77"/>
      <c r="HH225" s="77"/>
      <c r="HI225" s="77"/>
      <c r="HJ225" s="77"/>
      <c r="HK225" s="77"/>
      <c r="HL225" s="77"/>
      <c r="HM225" s="77"/>
      <c r="HN225" s="77"/>
      <c r="HO225" s="77"/>
      <c r="HP225" s="77"/>
      <c r="HQ225" s="77"/>
      <c r="HR225" s="77"/>
      <c r="HS225" s="77"/>
      <c r="HT225" s="77"/>
      <c r="HU225" s="77"/>
      <c r="HV225" s="77"/>
      <c r="HW225" s="77"/>
      <c r="HX225" s="77"/>
      <c r="HY225" s="77"/>
      <c r="HZ225" s="77"/>
      <c r="IA225" s="77"/>
      <c r="IB225" s="77"/>
      <c r="IC225" s="77"/>
      <c r="ID225" s="77"/>
      <c r="IE225" s="77"/>
      <c r="IF225" s="77"/>
      <c r="IG225" s="77"/>
      <c r="IH225" s="77"/>
      <c r="II225" s="77"/>
      <c r="IJ225" s="77"/>
      <c r="IK225" s="77"/>
      <c r="IL225" s="77"/>
      <c r="IM225" s="77"/>
      <c r="IN225" s="77"/>
      <c r="IO225" s="77"/>
      <c r="IP225" s="77"/>
      <c r="IQ225" s="77"/>
      <c r="IR225" s="77"/>
      <c r="IS225" s="77"/>
      <c r="IT225" s="77"/>
      <c r="IU225" s="77"/>
      <c r="IV225" s="77"/>
      <c r="IW225" s="77"/>
      <c r="IX225" s="77"/>
      <c r="IY225" s="77"/>
      <c r="IZ225" s="77"/>
      <c r="JA225" s="77"/>
      <c r="JB225" s="77"/>
      <c r="JC225" s="77"/>
      <c r="JD225" s="77"/>
      <c r="JE225" s="77"/>
      <c r="JF225" s="77"/>
      <c r="JG225" s="77"/>
      <c r="JH225" s="77"/>
      <c r="JI225" s="77"/>
      <c r="JJ225" s="77"/>
      <c r="JK225" s="77"/>
      <c r="JL225" s="77"/>
      <c r="JM225" s="77"/>
      <c r="JN225" s="77"/>
      <c r="JO225" s="77"/>
      <c r="JP225" s="77"/>
      <c r="JQ225" s="77"/>
      <c r="JR225" s="77"/>
      <c r="JS225" s="77"/>
      <c r="JT225" s="77"/>
      <c r="JU225" s="77"/>
      <c r="JV225" s="77"/>
      <c r="JW225" s="77"/>
      <c r="JX225" s="77"/>
      <c r="JY225" s="77"/>
      <c r="JZ225" s="77"/>
      <c r="KA225" s="77"/>
      <c r="KB225" s="77"/>
      <c r="KC225" s="77"/>
      <c r="KD225" s="77"/>
      <c r="KE225" s="77"/>
      <c r="KF225" s="77"/>
      <c r="KG225" s="77"/>
      <c r="KH225" s="77"/>
      <c r="KI225" s="77"/>
      <c r="KJ225" s="77"/>
      <c r="KK225" s="77"/>
      <c r="KL225" s="77"/>
      <c r="KM225" s="77"/>
      <c r="KN225" s="77"/>
      <c r="KO225" s="77"/>
      <c r="KP225" s="77"/>
      <c r="KQ225" s="77"/>
      <c r="KR225" s="77"/>
      <c r="KS225" s="77"/>
      <c r="KT225" s="77"/>
      <c r="KU225" s="77"/>
      <c r="KV225" s="77"/>
      <c r="KW225" s="77"/>
      <c r="KX225" s="77"/>
      <c r="KY225" s="77"/>
      <c r="KZ225" s="77"/>
      <c r="LA225" s="77"/>
      <c r="LB225" s="77"/>
      <c r="LC225" s="77"/>
      <c r="LD225" s="77"/>
      <c r="LE225" s="77"/>
      <c r="LF225" s="77"/>
      <c r="LG225" s="77"/>
      <c r="LH225" s="77"/>
      <c r="LI225" s="77"/>
      <c r="LJ225" s="77"/>
      <c r="LK225" s="77"/>
      <c r="LL225" s="77"/>
      <c r="LM225" s="77"/>
      <c r="LN225" s="77"/>
      <c r="LO225" s="77"/>
      <c r="LP225" s="77"/>
      <c r="LQ225" s="77"/>
      <c r="LR225" s="77"/>
      <c r="LS225" s="77"/>
      <c r="LT225" s="77"/>
      <c r="LU225" s="77"/>
      <c r="LV225" s="77"/>
      <c r="LW225" s="77"/>
      <c r="LX225" s="77"/>
      <c r="LY225" s="77"/>
      <c r="LZ225" s="77"/>
      <c r="MA225" s="77"/>
      <c r="MB225" s="77"/>
      <c r="MC225" s="77"/>
      <c r="MD225" s="77"/>
      <c r="ME225" s="77"/>
      <c r="MF225" s="77"/>
      <c r="MG225" s="77"/>
      <c r="MH225" s="77"/>
      <c r="MI225" s="77"/>
      <c r="MJ225" s="77"/>
      <c r="MK225" s="77"/>
      <c r="ML225" s="77"/>
      <c r="MM225" s="77"/>
      <c r="MN225" s="77"/>
      <c r="MO225" s="77"/>
      <c r="MP225" s="77"/>
      <c r="MQ225" s="77"/>
      <c r="MR225" s="77"/>
      <c r="MS225" s="77"/>
      <c r="MT225" s="77"/>
      <c r="MU225" s="77"/>
      <c r="MV225" s="77"/>
      <c r="MW225" s="77"/>
      <c r="MX225" s="77"/>
      <c r="MY225" s="77"/>
      <c r="MZ225" s="77"/>
      <c r="NA225" s="77"/>
      <c r="NB225" s="77"/>
      <c r="NC225" s="77"/>
      <c r="ND225" s="77"/>
      <c r="NE225" s="77"/>
      <c r="NF225" s="77"/>
      <c r="NG225" s="77"/>
      <c r="NH225" s="77"/>
      <c r="NI225" s="77"/>
      <c r="NJ225" s="77"/>
      <c r="NK225" s="77"/>
      <c r="NL225" s="77"/>
      <c r="NM225" s="77"/>
      <c r="NN225" s="77"/>
      <c r="NO225" s="77"/>
      <c r="NP225" s="77"/>
      <c r="NQ225" s="77"/>
      <c r="NR225" s="77"/>
    </row>
    <row r="226" spans="1:382">
      <c r="A226" s="32">
        <f>IF(ラインリスト!A218="","",ラインリスト!A218)</f>
        <v>216</v>
      </c>
      <c r="B226" s="32" t="str">
        <f>IF(ラインリスト!B218="","",ラインリスト!B218)</f>
        <v>テスト216</v>
      </c>
      <c r="C226" s="32">
        <f>IF(ラインリスト!C218="","",ラインリスト!C218)</f>
        <v>83</v>
      </c>
      <c r="D226" s="32" t="str">
        <f>IF(ラインリスト!E218="","",ラインリスト!E218)</f>
        <v>男</v>
      </c>
      <c r="E226" s="32" t="str">
        <f>IF(ラインリスト!F218="","",ラインリスト!F218)</f>
        <v/>
      </c>
      <c r="F226" s="29" t="str">
        <f>IF(ラインリスト!G218="","",ラインリスト!G218)</f>
        <v>患者</v>
      </c>
      <c r="G226" s="32" t="str">
        <f>IF(ラインリスト!H218="","",ラインリスト!H218)</f>
        <v>R病院</v>
      </c>
      <c r="H226" s="33" t="str">
        <f>IF(ラインリスト!I218="","",ラインリスト!I218)</f>
        <v/>
      </c>
      <c r="I226" s="33">
        <f>IF(ラインリスト!J218="","",ラインリスト!J218)</f>
        <v>44189</v>
      </c>
      <c r="J226" s="33">
        <f>IF(ラインリスト!K218="","",ラインリスト!K218)</f>
        <v>44201</v>
      </c>
      <c r="K226" s="31">
        <f>IF(ラインリスト!L218="",J226,ラインリスト!L218)</f>
        <v>44201</v>
      </c>
      <c r="L226" s="76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  <c r="CU226" s="77"/>
      <c r="CV226" s="77"/>
      <c r="CW226" s="77"/>
      <c r="CX226" s="77"/>
      <c r="CY226" s="77"/>
      <c r="CZ226" s="77"/>
      <c r="DA226" s="77"/>
      <c r="DB226" s="77"/>
      <c r="DC226" s="77"/>
      <c r="DD226" s="77"/>
      <c r="DE226" s="77"/>
      <c r="DF226" s="77"/>
      <c r="DG226" s="77"/>
      <c r="DH226" s="77"/>
      <c r="DI226" s="77"/>
      <c r="DJ226" s="77"/>
      <c r="DK226" s="77"/>
      <c r="DL226" s="77"/>
      <c r="DM226" s="77"/>
      <c r="DN226" s="77"/>
      <c r="DO226" s="77"/>
      <c r="DP226" s="77"/>
      <c r="DQ226" s="77"/>
      <c r="DR226" s="77"/>
      <c r="DS226" s="77"/>
      <c r="DT226" s="77"/>
      <c r="DU226" s="77"/>
      <c r="DV226" s="77"/>
      <c r="DW226" s="77"/>
      <c r="DX226" s="77"/>
      <c r="DY226" s="77"/>
      <c r="DZ226" s="77"/>
      <c r="EA226" s="77"/>
      <c r="EB226" s="77"/>
      <c r="EC226" s="77"/>
      <c r="ED226" s="77"/>
      <c r="EE226" s="77"/>
      <c r="EF226" s="77"/>
      <c r="EG226" s="77"/>
      <c r="EH226" s="77"/>
      <c r="EI226" s="77"/>
      <c r="EJ226" s="77"/>
      <c r="EK226" s="77"/>
      <c r="EL226" s="77"/>
      <c r="EM226" s="77"/>
      <c r="EN226" s="77"/>
      <c r="EO226" s="77"/>
      <c r="EP226" s="77"/>
      <c r="EQ226" s="77"/>
      <c r="ER226" s="77"/>
      <c r="ES226" s="77"/>
      <c r="ET226" s="77"/>
      <c r="EU226" s="77"/>
      <c r="EV226" s="77"/>
      <c r="EW226" s="77"/>
      <c r="EX226" s="77"/>
      <c r="EY226" s="77"/>
      <c r="EZ226" s="77"/>
      <c r="FA226" s="77"/>
      <c r="FB226" s="77"/>
      <c r="FC226" s="77"/>
      <c r="FD226" s="77"/>
      <c r="FE226" s="77"/>
      <c r="FF226" s="77"/>
      <c r="FG226" s="77"/>
      <c r="FH226" s="77"/>
      <c r="FI226" s="77"/>
      <c r="FJ226" s="77"/>
      <c r="FK226" s="77"/>
      <c r="FL226" s="77"/>
      <c r="FM226" s="77"/>
      <c r="FN226" s="77"/>
      <c r="FO226" s="77"/>
      <c r="FP226" s="77"/>
      <c r="FQ226" s="77"/>
      <c r="FR226" s="77"/>
      <c r="FS226" s="77"/>
      <c r="FT226" s="77"/>
      <c r="FU226" s="77"/>
      <c r="FV226" s="77"/>
      <c r="FW226" s="77"/>
      <c r="FX226" s="77"/>
      <c r="FY226" s="77"/>
      <c r="FZ226" s="77"/>
      <c r="GA226" s="77"/>
      <c r="GB226" s="77"/>
      <c r="GC226" s="77"/>
      <c r="GD226" s="77"/>
      <c r="GE226" s="77"/>
      <c r="GF226" s="77"/>
      <c r="GG226" s="77"/>
      <c r="GH226" s="77"/>
      <c r="GI226" s="77"/>
      <c r="GJ226" s="77"/>
      <c r="GK226" s="77"/>
      <c r="GL226" s="77"/>
      <c r="GM226" s="77"/>
      <c r="GN226" s="77"/>
      <c r="GO226" s="77"/>
      <c r="GP226" s="77"/>
      <c r="GQ226" s="77"/>
      <c r="GR226" s="77"/>
      <c r="GS226" s="77"/>
      <c r="GT226" s="77"/>
      <c r="GU226" s="77"/>
      <c r="GV226" s="77"/>
      <c r="GW226" s="77"/>
      <c r="GX226" s="77"/>
      <c r="GY226" s="77"/>
      <c r="GZ226" s="77"/>
      <c r="HA226" s="77"/>
      <c r="HB226" s="77"/>
      <c r="HC226" s="77"/>
      <c r="HD226" s="77"/>
      <c r="HE226" s="77"/>
      <c r="HF226" s="77"/>
      <c r="HG226" s="77"/>
      <c r="HH226" s="77"/>
      <c r="HI226" s="77"/>
      <c r="HJ226" s="77"/>
      <c r="HK226" s="77"/>
      <c r="HL226" s="77"/>
      <c r="HM226" s="77"/>
      <c r="HN226" s="77"/>
      <c r="HO226" s="77"/>
      <c r="HP226" s="77"/>
      <c r="HQ226" s="77"/>
      <c r="HR226" s="77"/>
      <c r="HS226" s="77"/>
      <c r="HT226" s="77"/>
      <c r="HU226" s="77"/>
      <c r="HV226" s="77"/>
      <c r="HW226" s="77"/>
      <c r="HX226" s="77"/>
      <c r="HY226" s="77"/>
      <c r="HZ226" s="77"/>
      <c r="IA226" s="77"/>
      <c r="IB226" s="77"/>
      <c r="IC226" s="77"/>
      <c r="ID226" s="77"/>
      <c r="IE226" s="77"/>
      <c r="IF226" s="77"/>
      <c r="IG226" s="77"/>
      <c r="IH226" s="77"/>
      <c r="II226" s="77"/>
      <c r="IJ226" s="77"/>
      <c r="IK226" s="77"/>
      <c r="IL226" s="77"/>
      <c r="IM226" s="77"/>
      <c r="IN226" s="77"/>
      <c r="IO226" s="77"/>
      <c r="IP226" s="77"/>
      <c r="IQ226" s="77"/>
      <c r="IR226" s="77"/>
      <c r="IS226" s="77"/>
      <c r="IT226" s="77"/>
      <c r="IU226" s="77"/>
      <c r="IV226" s="77"/>
      <c r="IW226" s="77"/>
      <c r="IX226" s="77"/>
      <c r="IY226" s="77"/>
      <c r="IZ226" s="77"/>
      <c r="JA226" s="77"/>
      <c r="JB226" s="77"/>
      <c r="JC226" s="77"/>
      <c r="JD226" s="77"/>
      <c r="JE226" s="77"/>
      <c r="JF226" s="77"/>
      <c r="JG226" s="77"/>
      <c r="JH226" s="77"/>
      <c r="JI226" s="77"/>
      <c r="JJ226" s="77"/>
      <c r="JK226" s="77"/>
      <c r="JL226" s="77"/>
      <c r="JM226" s="77"/>
      <c r="JN226" s="77"/>
      <c r="JO226" s="77"/>
      <c r="JP226" s="77"/>
      <c r="JQ226" s="77"/>
      <c r="JR226" s="77"/>
      <c r="JS226" s="77"/>
      <c r="JT226" s="77"/>
      <c r="JU226" s="77"/>
      <c r="JV226" s="77"/>
      <c r="JW226" s="77"/>
      <c r="JX226" s="77"/>
      <c r="JY226" s="77"/>
      <c r="JZ226" s="77"/>
      <c r="KA226" s="77"/>
      <c r="KB226" s="77"/>
      <c r="KC226" s="77"/>
      <c r="KD226" s="77"/>
      <c r="KE226" s="77"/>
      <c r="KF226" s="77"/>
      <c r="KG226" s="77"/>
      <c r="KH226" s="77"/>
      <c r="KI226" s="77"/>
      <c r="KJ226" s="77"/>
      <c r="KK226" s="77"/>
      <c r="KL226" s="77"/>
      <c r="KM226" s="77"/>
      <c r="KN226" s="77"/>
      <c r="KO226" s="77"/>
      <c r="KP226" s="77"/>
      <c r="KQ226" s="77"/>
      <c r="KR226" s="77"/>
      <c r="KS226" s="77"/>
      <c r="KT226" s="77"/>
      <c r="KU226" s="77"/>
      <c r="KV226" s="77"/>
      <c r="KW226" s="77"/>
      <c r="KX226" s="77"/>
      <c r="KY226" s="77"/>
      <c r="KZ226" s="77"/>
      <c r="LA226" s="77"/>
      <c r="LB226" s="77"/>
      <c r="LC226" s="77"/>
      <c r="LD226" s="77"/>
      <c r="LE226" s="77"/>
      <c r="LF226" s="77"/>
      <c r="LG226" s="77"/>
      <c r="LH226" s="77"/>
      <c r="LI226" s="77"/>
      <c r="LJ226" s="77"/>
      <c r="LK226" s="77"/>
      <c r="LL226" s="77"/>
      <c r="LM226" s="77"/>
      <c r="LN226" s="77"/>
      <c r="LO226" s="77"/>
      <c r="LP226" s="77"/>
      <c r="LQ226" s="77"/>
      <c r="LR226" s="77"/>
      <c r="LS226" s="77"/>
      <c r="LT226" s="77"/>
      <c r="LU226" s="77"/>
      <c r="LV226" s="77"/>
      <c r="LW226" s="77"/>
      <c r="LX226" s="77"/>
      <c r="LY226" s="77"/>
      <c r="LZ226" s="77"/>
      <c r="MA226" s="77"/>
      <c r="MB226" s="77"/>
      <c r="MC226" s="77"/>
      <c r="MD226" s="77"/>
      <c r="ME226" s="77"/>
      <c r="MF226" s="77"/>
      <c r="MG226" s="77"/>
      <c r="MH226" s="77"/>
      <c r="MI226" s="77"/>
      <c r="MJ226" s="77"/>
      <c r="MK226" s="77"/>
      <c r="ML226" s="77"/>
      <c r="MM226" s="77"/>
      <c r="MN226" s="77"/>
      <c r="MO226" s="77"/>
      <c r="MP226" s="77"/>
      <c r="MQ226" s="77"/>
      <c r="MR226" s="77"/>
      <c r="MS226" s="77"/>
      <c r="MT226" s="77"/>
      <c r="MU226" s="77"/>
      <c r="MV226" s="77"/>
      <c r="MW226" s="77"/>
      <c r="MX226" s="77"/>
      <c r="MY226" s="77"/>
      <c r="MZ226" s="77"/>
      <c r="NA226" s="77"/>
      <c r="NB226" s="77"/>
      <c r="NC226" s="77"/>
      <c r="ND226" s="77"/>
      <c r="NE226" s="77"/>
      <c r="NF226" s="77"/>
      <c r="NG226" s="77"/>
      <c r="NH226" s="77"/>
      <c r="NI226" s="77"/>
      <c r="NJ226" s="77"/>
      <c r="NK226" s="77"/>
      <c r="NL226" s="77"/>
      <c r="NM226" s="77"/>
      <c r="NN226" s="77"/>
      <c r="NO226" s="77"/>
      <c r="NP226" s="77"/>
      <c r="NQ226" s="77"/>
      <c r="NR226" s="77"/>
    </row>
    <row r="227" spans="1:382">
      <c r="A227" s="32">
        <f>IF(ラインリスト!A219="","",ラインリスト!A219)</f>
        <v>217</v>
      </c>
      <c r="B227" s="32" t="str">
        <f>IF(ラインリスト!B219="","",ラインリスト!B219)</f>
        <v>テスト217</v>
      </c>
      <c r="C227" s="32">
        <f>IF(ラインリスト!C219="","",ラインリスト!C219)</f>
        <v>25</v>
      </c>
      <c r="D227" s="32" t="str">
        <f>IF(ラインリスト!E219="","",ラインリスト!E219)</f>
        <v>女</v>
      </c>
      <c r="E227" s="32" t="str">
        <f>IF(ラインリスト!F219="","",ラインリスト!F219)</f>
        <v>看護師</v>
      </c>
      <c r="F227" s="29" t="str">
        <f>IF(ラインリスト!G219="","",ラインリスト!G219)</f>
        <v>職員</v>
      </c>
      <c r="G227" s="32" t="str">
        <f>IF(ラインリスト!H219="","",ラインリスト!H219)</f>
        <v>R病院</v>
      </c>
      <c r="H227" s="33" t="str">
        <f>IF(ラインリスト!I219="","",ラインリスト!I219)</f>
        <v/>
      </c>
      <c r="I227" s="33">
        <f>IF(ラインリスト!J219="","",ラインリスト!J219)</f>
        <v>44199</v>
      </c>
      <c r="J227" s="33">
        <f>IF(ラインリスト!K219="","",ラインリスト!K219)</f>
        <v>44201</v>
      </c>
      <c r="K227" s="31">
        <f>IF(ラインリスト!L219="",J227,ラインリスト!L219)</f>
        <v>44201</v>
      </c>
      <c r="L227" s="76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  <c r="CU227" s="77"/>
      <c r="CV227" s="77"/>
      <c r="CW227" s="77"/>
      <c r="CX227" s="77"/>
      <c r="CY227" s="77"/>
      <c r="CZ227" s="77"/>
      <c r="DA227" s="77"/>
      <c r="DB227" s="77"/>
      <c r="DC227" s="77"/>
      <c r="DD227" s="77"/>
      <c r="DE227" s="77"/>
      <c r="DF227" s="77"/>
      <c r="DG227" s="77"/>
      <c r="DH227" s="77"/>
      <c r="DI227" s="77"/>
      <c r="DJ227" s="77"/>
      <c r="DK227" s="77"/>
      <c r="DL227" s="77"/>
      <c r="DM227" s="77"/>
      <c r="DN227" s="77"/>
      <c r="DO227" s="77"/>
      <c r="DP227" s="77"/>
      <c r="DQ227" s="77"/>
      <c r="DR227" s="77"/>
      <c r="DS227" s="77"/>
      <c r="DT227" s="77"/>
      <c r="DU227" s="77"/>
      <c r="DV227" s="77"/>
      <c r="DW227" s="77"/>
      <c r="DX227" s="77"/>
      <c r="DY227" s="77"/>
      <c r="DZ227" s="77"/>
      <c r="EA227" s="77"/>
      <c r="EB227" s="77"/>
      <c r="EC227" s="77"/>
      <c r="ED227" s="77"/>
      <c r="EE227" s="77"/>
      <c r="EF227" s="77"/>
      <c r="EG227" s="77"/>
      <c r="EH227" s="77"/>
      <c r="EI227" s="77"/>
      <c r="EJ227" s="77"/>
      <c r="EK227" s="77"/>
      <c r="EL227" s="77"/>
      <c r="EM227" s="77"/>
      <c r="EN227" s="77"/>
      <c r="EO227" s="77"/>
      <c r="EP227" s="77"/>
      <c r="EQ227" s="77"/>
      <c r="ER227" s="77"/>
      <c r="ES227" s="77"/>
      <c r="ET227" s="77"/>
      <c r="EU227" s="77"/>
      <c r="EV227" s="77"/>
      <c r="EW227" s="77"/>
      <c r="EX227" s="77"/>
      <c r="EY227" s="77"/>
      <c r="EZ227" s="77"/>
      <c r="FA227" s="77"/>
      <c r="FB227" s="77"/>
      <c r="FC227" s="77"/>
      <c r="FD227" s="77"/>
      <c r="FE227" s="77"/>
      <c r="FF227" s="77"/>
      <c r="FG227" s="77"/>
      <c r="FH227" s="77"/>
      <c r="FI227" s="77"/>
      <c r="FJ227" s="77"/>
      <c r="FK227" s="77"/>
      <c r="FL227" s="77"/>
      <c r="FM227" s="77"/>
      <c r="FN227" s="77"/>
      <c r="FO227" s="77"/>
      <c r="FP227" s="77"/>
      <c r="FQ227" s="77"/>
      <c r="FR227" s="77"/>
      <c r="FS227" s="77"/>
      <c r="FT227" s="77"/>
      <c r="FU227" s="77"/>
      <c r="FV227" s="77"/>
      <c r="FW227" s="77"/>
      <c r="FX227" s="77"/>
      <c r="FY227" s="77"/>
      <c r="FZ227" s="77"/>
      <c r="GA227" s="77"/>
      <c r="GB227" s="77"/>
      <c r="GC227" s="77"/>
      <c r="GD227" s="77"/>
      <c r="GE227" s="77"/>
      <c r="GF227" s="77"/>
      <c r="GG227" s="77"/>
      <c r="GH227" s="77"/>
      <c r="GI227" s="77"/>
      <c r="GJ227" s="77"/>
      <c r="GK227" s="77"/>
      <c r="GL227" s="77"/>
      <c r="GM227" s="77"/>
      <c r="GN227" s="77"/>
      <c r="GO227" s="77"/>
      <c r="GP227" s="77"/>
      <c r="GQ227" s="77"/>
      <c r="GR227" s="77"/>
      <c r="GS227" s="77"/>
      <c r="GT227" s="77"/>
      <c r="GU227" s="77"/>
      <c r="GV227" s="77"/>
      <c r="GW227" s="77"/>
      <c r="GX227" s="77"/>
      <c r="GY227" s="77"/>
      <c r="GZ227" s="77"/>
      <c r="HA227" s="77"/>
      <c r="HB227" s="77"/>
      <c r="HC227" s="77"/>
      <c r="HD227" s="77"/>
      <c r="HE227" s="77"/>
      <c r="HF227" s="77"/>
      <c r="HG227" s="77"/>
      <c r="HH227" s="77"/>
      <c r="HI227" s="77"/>
      <c r="HJ227" s="77"/>
      <c r="HK227" s="77"/>
      <c r="HL227" s="77"/>
      <c r="HM227" s="77"/>
      <c r="HN227" s="77"/>
      <c r="HO227" s="77"/>
      <c r="HP227" s="77"/>
      <c r="HQ227" s="77"/>
      <c r="HR227" s="77"/>
      <c r="HS227" s="77"/>
      <c r="HT227" s="77"/>
      <c r="HU227" s="77"/>
      <c r="HV227" s="77"/>
      <c r="HW227" s="77"/>
      <c r="HX227" s="77"/>
      <c r="HY227" s="77"/>
      <c r="HZ227" s="77"/>
      <c r="IA227" s="77"/>
      <c r="IB227" s="77"/>
      <c r="IC227" s="77"/>
      <c r="ID227" s="77"/>
      <c r="IE227" s="77"/>
      <c r="IF227" s="77"/>
      <c r="IG227" s="77"/>
      <c r="IH227" s="77"/>
      <c r="II227" s="77"/>
      <c r="IJ227" s="77"/>
      <c r="IK227" s="77"/>
      <c r="IL227" s="77"/>
      <c r="IM227" s="77"/>
      <c r="IN227" s="77"/>
      <c r="IO227" s="77"/>
      <c r="IP227" s="77"/>
      <c r="IQ227" s="77"/>
      <c r="IR227" s="77"/>
      <c r="IS227" s="77"/>
      <c r="IT227" s="77"/>
      <c r="IU227" s="77"/>
      <c r="IV227" s="77"/>
      <c r="IW227" s="77"/>
      <c r="IX227" s="77"/>
      <c r="IY227" s="77"/>
      <c r="IZ227" s="77"/>
      <c r="JA227" s="77"/>
      <c r="JB227" s="77"/>
      <c r="JC227" s="77"/>
      <c r="JD227" s="77"/>
      <c r="JE227" s="77"/>
      <c r="JF227" s="77"/>
      <c r="JG227" s="77"/>
      <c r="JH227" s="77"/>
      <c r="JI227" s="77"/>
      <c r="JJ227" s="77"/>
      <c r="JK227" s="77"/>
      <c r="JL227" s="77"/>
      <c r="JM227" s="77"/>
      <c r="JN227" s="77"/>
      <c r="JO227" s="77"/>
      <c r="JP227" s="77"/>
      <c r="JQ227" s="77"/>
      <c r="JR227" s="77"/>
      <c r="JS227" s="77"/>
      <c r="JT227" s="77"/>
      <c r="JU227" s="77"/>
      <c r="JV227" s="77"/>
      <c r="JW227" s="77"/>
      <c r="JX227" s="77"/>
      <c r="JY227" s="77"/>
      <c r="JZ227" s="77"/>
      <c r="KA227" s="77"/>
      <c r="KB227" s="77"/>
      <c r="KC227" s="77"/>
      <c r="KD227" s="77"/>
      <c r="KE227" s="77"/>
      <c r="KF227" s="77"/>
      <c r="KG227" s="77"/>
      <c r="KH227" s="77"/>
      <c r="KI227" s="77"/>
      <c r="KJ227" s="77"/>
      <c r="KK227" s="77"/>
      <c r="KL227" s="77"/>
      <c r="KM227" s="77"/>
      <c r="KN227" s="77"/>
      <c r="KO227" s="77"/>
      <c r="KP227" s="77"/>
      <c r="KQ227" s="77"/>
      <c r="KR227" s="77"/>
      <c r="KS227" s="77"/>
      <c r="KT227" s="77"/>
      <c r="KU227" s="77"/>
      <c r="KV227" s="77"/>
      <c r="KW227" s="77"/>
      <c r="KX227" s="77"/>
      <c r="KY227" s="77"/>
      <c r="KZ227" s="77"/>
      <c r="LA227" s="77"/>
      <c r="LB227" s="77"/>
      <c r="LC227" s="77"/>
      <c r="LD227" s="77"/>
      <c r="LE227" s="77"/>
      <c r="LF227" s="77"/>
      <c r="LG227" s="77"/>
      <c r="LH227" s="77"/>
      <c r="LI227" s="77"/>
      <c r="LJ227" s="77"/>
      <c r="LK227" s="77"/>
      <c r="LL227" s="77"/>
      <c r="LM227" s="77"/>
      <c r="LN227" s="77"/>
      <c r="LO227" s="77"/>
      <c r="LP227" s="77"/>
      <c r="LQ227" s="77"/>
      <c r="LR227" s="77"/>
      <c r="LS227" s="77"/>
      <c r="LT227" s="77"/>
      <c r="LU227" s="77"/>
      <c r="LV227" s="77"/>
      <c r="LW227" s="77"/>
      <c r="LX227" s="77"/>
      <c r="LY227" s="77"/>
      <c r="LZ227" s="77"/>
      <c r="MA227" s="77"/>
      <c r="MB227" s="77"/>
      <c r="MC227" s="77"/>
      <c r="MD227" s="77"/>
      <c r="ME227" s="77"/>
      <c r="MF227" s="77"/>
      <c r="MG227" s="77"/>
      <c r="MH227" s="77"/>
      <c r="MI227" s="77"/>
      <c r="MJ227" s="77"/>
      <c r="MK227" s="77"/>
      <c r="ML227" s="77"/>
      <c r="MM227" s="77"/>
      <c r="MN227" s="77"/>
      <c r="MO227" s="77"/>
      <c r="MP227" s="77"/>
      <c r="MQ227" s="77"/>
      <c r="MR227" s="77"/>
      <c r="MS227" s="77"/>
      <c r="MT227" s="77"/>
      <c r="MU227" s="77"/>
      <c r="MV227" s="77"/>
      <c r="MW227" s="77"/>
      <c r="MX227" s="77"/>
      <c r="MY227" s="77"/>
      <c r="MZ227" s="77"/>
      <c r="NA227" s="77"/>
      <c r="NB227" s="77"/>
      <c r="NC227" s="77"/>
      <c r="ND227" s="77"/>
      <c r="NE227" s="77"/>
      <c r="NF227" s="77"/>
      <c r="NG227" s="77"/>
      <c r="NH227" s="77"/>
      <c r="NI227" s="77"/>
      <c r="NJ227" s="77"/>
      <c r="NK227" s="77"/>
      <c r="NL227" s="77"/>
      <c r="NM227" s="77"/>
      <c r="NN227" s="77"/>
      <c r="NO227" s="77"/>
      <c r="NP227" s="77"/>
      <c r="NQ227" s="77"/>
      <c r="NR227" s="77"/>
    </row>
    <row r="228" spans="1:382">
      <c r="A228" s="32">
        <f>IF(ラインリスト!A220="","",ラインリスト!A220)</f>
        <v>218</v>
      </c>
      <c r="B228" s="32" t="str">
        <f>IF(ラインリスト!B220="","",ラインリスト!B220)</f>
        <v>テスト218</v>
      </c>
      <c r="C228" s="32">
        <f>IF(ラインリスト!C220="","",ラインリスト!C220)</f>
        <v>89</v>
      </c>
      <c r="D228" s="32" t="str">
        <f>IF(ラインリスト!E220="","",ラインリスト!E220)</f>
        <v>男</v>
      </c>
      <c r="E228" s="32" t="str">
        <f>IF(ラインリスト!F220="","",ラインリスト!F220)</f>
        <v/>
      </c>
      <c r="F228" s="29" t="str">
        <f>IF(ラインリスト!G220="","",ラインリスト!G220)</f>
        <v>患者</v>
      </c>
      <c r="G228" s="32" t="str">
        <f>IF(ラインリスト!H220="","",ラインリスト!H220)</f>
        <v>R病院</v>
      </c>
      <c r="H228" s="33" t="str">
        <f>IF(ラインリスト!I220="","",ラインリスト!I220)</f>
        <v/>
      </c>
      <c r="I228" s="33">
        <f>IF(ラインリスト!J220="","",ラインリスト!J220)</f>
        <v>44197</v>
      </c>
      <c r="J228" s="33">
        <f>IF(ラインリスト!K220="","",ラインリスト!K220)</f>
        <v>44201</v>
      </c>
      <c r="K228" s="31">
        <f>IF(ラインリスト!L220="",J228,ラインリスト!L220)</f>
        <v>44201</v>
      </c>
      <c r="L228" s="76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  <c r="CU228" s="77"/>
      <c r="CV228" s="77"/>
      <c r="CW228" s="77"/>
      <c r="CX228" s="77"/>
      <c r="CY228" s="77"/>
      <c r="CZ228" s="77"/>
      <c r="DA228" s="77"/>
      <c r="DB228" s="77"/>
      <c r="DC228" s="77"/>
      <c r="DD228" s="77"/>
      <c r="DE228" s="77"/>
      <c r="DF228" s="77"/>
      <c r="DG228" s="77"/>
      <c r="DH228" s="77"/>
      <c r="DI228" s="77"/>
      <c r="DJ228" s="77"/>
      <c r="DK228" s="77"/>
      <c r="DL228" s="77"/>
      <c r="DM228" s="77"/>
      <c r="DN228" s="77"/>
      <c r="DO228" s="77"/>
      <c r="DP228" s="77"/>
      <c r="DQ228" s="77"/>
      <c r="DR228" s="77"/>
      <c r="DS228" s="77"/>
      <c r="DT228" s="77"/>
      <c r="DU228" s="77"/>
      <c r="DV228" s="77"/>
      <c r="DW228" s="77"/>
      <c r="DX228" s="77"/>
      <c r="DY228" s="77"/>
      <c r="DZ228" s="77"/>
      <c r="EA228" s="77"/>
      <c r="EB228" s="77"/>
      <c r="EC228" s="77"/>
      <c r="ED228" s="77"/>
      <c r="EE228" s="77"/>
      <c r="EF228" s="77"/>
      <c r="EG228" s="77"/>
      <c r="EH228" s="77"/>
      <c r="EI228" s="77"/>
      <c r="EJ228" s="77"/>
      <c r="EK228" s="77"/>
      <c r="EL228" s="77"/>
      <c r="EM228" s="77"/>
      <c r="EN228" s="77"/>
      <c r="EO228" s="77"/>
      <c r="EP228" s="77"/>
      <c r="EQ228" s="77"/>
      <c r="ER228" s="77"/>
      <c r="ES228" s="77"/>
      <c r="ET228" s="77"/>
      <c r="EU228" s="77"/>
      <c r="EV228" s="77"/>
      <c r="EW228" s="77"/>
      <c r="EX228" s="77"/>
      <c r="EY228" s="77"/>
      <c r="EZ228" s="77"/>
      <c r="FA228" s="77"/>
      <c r="FB228" s="77"/>
      <c r="FC228" s="77"/>
      <c r="FD228" s="77"/>
      <c r="FE228" s="77"/>
      <c r="FF228" s="77"/>
      <c r="FG228" s="77"/>
      <c r="FH228" s="77"/>
      <c r="FI228" s="77"/>
      <c r="FJ228" s="77"/>
      <c r="FK228" s="77"/>
      <c r="FL228" s="77"/>
      <c r="FM228" s="77"/>
      <c r="FN228" s="77"/>
      <c r="FO228" s="77"/>
      <c r="FP228" s="77"/>
      <c r="FQ228" s="77"/>
      <c r="FR228" s="77"/>
      <c r="FS228" s="77"/>
      <c r="FT228" s="77"/>
      <c r="FU228" s="77"/>
      <c r="FV228" s="77"/>
      <c r="FW228" s="77"/>
      <c r="FX228" s="77"/>
      <c r="FY228" s="77"/>
      <c r="FZ228" s="77"/>
      <c r="GA228" s="77"/>
      <c r="GB228" s="77"/>
      <c r="GC228" s="77"/>
      <c r="GD228" s="77"/>
      <c r="GE228" s="77"/>
      <c r="GF228" s="77"/>
      <c r="GG228" s="77"/>
      <c r="GH228" s="77"/>
      <c r="GI228" s="77"/>
      <c r="GJ228" s="77"/>
      <c r="GK228" s="77"/>
      <c r="GL228" s="77"/>
      <c r="GM228" s="77"/>
      <c r="GN228" s="77"/>
      <c r="GO228" s="77"/>
      <c r="GP228" s="77"/>
      <c r="GQ228" s="77"/>
      <c r="GR228" s="77"/>
      <c r="GS228" s="77"/>
      <c r="GT228" s="77"/>
      <c r="GU228" s="77"/>
      <c r="GV228" s="77"/>
      <c r="GW228" s="77"/>
      <c r="GX228" s="77"/>
      <c r="GY228" s="77"/>
      <c r="GZ228" s="77"/>
      <c r="HA228" s="77"/>
      <c r="HB228" s="77"/>
      <c r="HC228" s="77"/>
      <c r="HD228" s="77"/>
      <c r="HE228" s="77"/>
      <c r="HF228" s="77"/>
      <c r="HG228" s="77"/>
      <c r="HH228" s="77"/>
      <c r="HI228" s="77"/>
      <c r="HJ228" s="77"/>
      <c r="HK228" s="77"/>
      <c r="HL228" s="77"/>
      <c r="HM228" s="77"/>
      <c r="HN228" s="77"/>
      <c r="HO228" s="77"/>
      <c r="HP228" s="77"/>
      <c r="HQ228" s="77"/>
      <c r="HR228" s="77"/>
      <c r="HS228" s="77"/>
      <c r="HT228" s="77"/>
      <c r="HU228" s="77"/>
      <c r="HV228" s="77"/>
      <c r="HW228" s="77"/>
      <c r="HX228" s="77"/>
      <c r="HY228" s="77"/>
      <c r="HZ228" s="77"/>
      <c r="IA228" s="77"/>
      <c r="IB228" s="77"/>
      <c r="IC228" s="77"/>
      <c r="ID228" s="77"/>
      <c r="IE228" s="77"/>
      <c r="IF228" s="77"/>
      <c r="IG228" s="77"/>
      <c r="IH228" s="77"/>
      <c r="II228" s="77"/>
      <c r="IJ228" s="77"/>
      <c r="IK228" s="77"/>
      <c r="IL228" s="77"/>
      <c r="IM228" s="77"/>
      <c r="IN228" s="77"/>
      <c r="IO228" s="77"/>
      <c r="IP228" s="77"/>
      <c r="IQ228" s="77"/>
      <c r="IR228" s="77"/>
      <c r="IS228" s="77"/>
      <c r="IT228" s="77"/>
      <c r="IU228" s="77"/>
      <c r="IV228" s="77"/>
      <c r="IW228" s="77"/>
      <c r="IX228" s="77"/>
      <c r="IY228" s="77"/>
      <c r="IZ228" s="77"/>
      <c r="JA228" s="77"/>
      <c r="JB228" s="77"/>
      <c r="JC228" s="77"/>
      <c r="JD228" s="77"/>
      <c r="JE228" s="77"/>
      <c r="JF228" s="77"/>
      <c r="JG228" s="77"/>
      <c r="JH228" s="77"/>
      <c r="JI228" s="77"/>
      <c r="JJ228" s="77"/>
      <c r="JK228" s="77"/>
      <c r="JL228" s="77"/>
      <c r="JM228" s="77"/>
      <c r="JN228" s="77"/>
      <c r="JO228" s="77"/>
      <c r="JP228" s="77"/>
      <c r="JQ228" s="77"/>
      <c r="JR228" s="77"/>
      <c r="JS228" s="77"/>
      <c r="JT228" s="77"/>
      <c r="JU228" s="77"/>
      <c r="JV228" s="77"/>
      <c r="JW228" s="77"/>
      <c r="JX228" s="77"/>
      <c r="JY228" s="77"/>
      <c r="JZ228" s="77"/>
      <c r="KA228" s="77"/>
      <c r="KB228" s="77"/>
      <c r="KC228" s="77"/>
      <c r="KD228" s="77"/>
      <c r="KE228" s="77"/>
      <c r="KF228" s="77"/>
      <c r="KG228" s="77"/>
      <c r="KH228" s="77"/>
      <c r="KI228" s="77"/>
      <c r="KJ228" s="77"/>
      <c r="KK228" s="77"/>
      <c r="KL228" s="77"/>
      <c r="KM228" s="77"/>
      <c r="KN228" s="77"/>
      <c r="KO228" s="77"/>
      <c r="KP228" s="77"/>
      <c r="KQ228" s="77"/>
      <c r="KR228" s="77"/>
      <c r="KS228" s="77"/>
      <c r="KT228" s="77"/>
      <c r="KU228" s="77"/>
      <c r="KV228" s="77"/>
      <c r="KW228" s="77"/>
      <c r="KX228" s="77"/>
      <c r="KY228" s="77"/>
      <c r="KZ228" s="77"/>
      <c r="LA228" s="77"/>
      <c r="LB228" s="77"/>
      <c r="LC228" s="77"/>
      <c r="LD228" s="77"/>
      <c r="LE228" s="77"/>
      <c r="LF228" s="77"/>
      <c r="LG228" s="77"/>
      <c r="LH228" s="77"/>
      <c r="LI228" s="77"/>
      <c r="LJ228" s="77"/>
      <c r="LK228" s="77"/>
      <c r="LL228" s="77"/>
      <c r="LM228" s="77"/>
      <c r="LN228" s="77"/>
      <c r="LO228" s="77"/>
      <c r="LP228" s="77"/>
      <c r="LQ228" s="77"/>
      <c r="LR228" s="77"/>
      <c r="LS228" s="77"/>
      <c r="LT228" s="77"/>
      <c r="LU228" s="77"/>
      <c r="LV228" s="77"/>
      <c r="LW228" s="77"/>
      <c r="LX228" s="77"/>
      <c r="LY228" s="77"/>
      <c r="LZ228" s="77"/>
      <c r="MA228" s="77"/>
      <c r="MB228" s="77"/>
      <c r="MC228" s="77"/>
      <c r="MD228" s="77"/>
      <c r="ME228" s="77"/>
      <c r="MF228" s="77"/>
      <c r="MG228" s="77"/>
      <c r="MH228" s="77"/>
      <c r="MI228" s="77"/>
      <c r="MJ228" s="77"/>
      <c r="MK228" s="77"/>
      <c r="ML228" s="77"/>
      <c r="MM228" s="77"/>
      <c r="MN228" s="77"/>
      <c r="MO228" s="77"/>
      <c r="MP228" s="77"/>
      <c r="MQ228" s="77"/>
      <c r="MR228" s="77"/>
      <c r="MS228" s="77"/>
      <c r="MT228" s="77"/>
      <c r="MU228" s="77"/>
      <c r="MV228" s="77"/>
      <c r="MW228" s="77"/>
      <c r="MX228" s="77"/>
      <c r="MY228" s="77"/>
      <c r="MZ228" s="77"/>
      <c r="NA228" s="77"/>
      <c r="NB228" s="77"/>
      <c r="NC228" s="77"/>
      <c r="ND228" s="77"/>
      <c r="NE228" s="77"/>
      <c r="NF228" s="77"/>
      <c r="NG228" s="77"/>
      <c r="NH228" s="77"/>
      <c r="NI228" s="77"/>
      <c r="NJ228" s="77"/>
      <c r="NK228" s="77"/>
      <c r="NL228" s="77"/>
      <c r="NM228" s="77"/>
      <c r="NN228" s="77"/>
      <c r="NO228" s="77"/>
      <c r="NP228" s="77"/>
      <c r="NQ228" s="77"/>
      <c r="NR228" s="77"/>
    </row>
    <row r="229" spans="1:382">
      <c r="A229" s="32">
        <f>IF(ラインリスト!A221="","",ラインリスト!A221)</f>
        <v>219</v>
      </c>
      <c r="B229" s="32" t="str">
        <f>IF(ラインリスト!B221="","",ラインリスト!B221)</f>
        <v>テスト219</v>
      </c>
      <c r="C229" s="32">
        <f>IF(ラインリスト!C221="","",ラインリスト!C221)</f>
        <v>67</v>
      </c>
      <c r="D229" s="32" t="str">
        <f>IF(ラインリスト!E221="","",ラインリスト!E221)</f>
        <v>男</v>
      </c>
      <c r="E229" s="32" t="str">
        <f>IF(ラインリスト!F221="","",ラインリスト!F221)</f>
        <v/>
      </c>
      <c r="F229" s="29" t="str">
        <f>IF(ラインリスト!G221="","",ラインリスト!G221)</f>
        <v>患者</v>
      </c>
      <c r="G229" s="32" t="str">
        <f>IF(ラインリスト!H221="","",ラインリスト!H221)</f>
        <v>R病院</v>
      </c>
      <c r="H229" s="33" t="str">
        <f>IF(ラインリスト!I221="","",ラインリスト!I221)</f>
        <v/>
      </c>
      <c r="I229" s="33">
        <f>IF(ラインリスト!J221="","",ラインリスト!J221)</f>
        <v>44203</v>
      </c>
      <c r="J229" s="33">
        <f>IF(ラインリスト!K221="","",ラインリスト!K221)</f>
        <v>44201</v>
      </c>
      <c r="K229" s="31">
        <f>IF(ラインリスト!L221="",J229,ラインリスト!L221)</f>
        <v>44201</v>
      </c>
      <c r="L229" s="76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  <c r="DC229" s="77"/>
      <c r="DD229" s="77"/>
      <c r="DE229" s="77"/>
      <c r="DF229" s="77"/>
      <c r="DG229" s="77"/>
      <c r="DH229" s="77"/>
      <c r="DI229" s="77"/>
      <c r="DJ229" s="77"/>
      <c r="DK229" s="77"/>
      <c r="DL229" s="77"/>
      <c r="DM229" s="77"/>
      <c r="DN229" s="77"/>
      <c r="DO229" s="77"/>
      <c r="DP229" s="77"/>
      <c r="DQ229" s="77"/>
      <c r="DR229" s="77"/>
      <c r="DS229" s="77"/>
      <c r="DT229" s="77"/>
      <c r="DU229" s="77"/>
      <c r="DV229" s="77"/>
      <c r="DW229" s="77"/>
      <c r="DX229" s="77"/>
      <c r="DY229" s="77"/>
      <c r="DZ229" s="77"/>
      <c r="EA229" s="77"/>
      <c r="EB229" s="77"/>
      <c r="EC229" s="77"/>
      <c r="ED229" s="77"/>
      <c r="EE229" s="77"/>
      <c r="EF229" s="77"/>
      <c r="EG229" s="77"/>
      <c r="EH229" s="77"/>
      <c r="EI229" s="77"/>
      <c r="EJ229" s="77"/>
      <c r="EK229" s="77"/>
      <c r="EL229" s="77"/>
      <c r="EM229" s="77"/>
      <c r="EN229" s="77"/>
      <c r="EO229" s="77"/>
      <c r="EP229" s="77"/>
      <c r="EQ229" s="77"/>
      <c r="ER229" s="77"/>
      <c r="ES229" s="77"/>
      <c r="ET229" s="77"/>
      <c r="EU229" s="77"/>
      <c r="EV229" s="77"/>
      <c r="EW229" s="77"/>
      <c r="EX229" s="77"/>
      <c r="EY229" s="77"/>
      <c r="EZ229" s="77"/>
      <c r="FA229" s="77"/>
      <c r="FB229" s="77"/>
      <c r="FC229" s="77"/>
      <c r="FD229" s="77"/>
      <c r="FE229" s="77"/>
      <c r="FF229" s="77"/>
      <c r="FG229" s="77"/>
      <c r="FH229" s="77"/>
      <c r="FI229" s="77"/>
      <c r="FJ229" s="77"/>
      <c r="FK229" s="77"/>
      <c r="FL229" s="77"/>
      <c r="FM229" s="77"/>
      <c r="FN229" s="77"/>
      <c r="FO229" s="77"/>
      <c r="FP229" s="77"/>
      <c r="FQ229" s="77"/>
      <c r="FR229" s="77"/>
      <c r="FS229" s="77"/>
      <c r="FT229" s="77"/>
      <c r="FU229" s="77"/>
      <c r="FV229" s="77"/>
      <c r="FW229" s="77"/>
      <c r="FX229" s="77"/>
      <c r="FY229" s="77"/>
      <c r="FZ229" s="77"/>
      <c r="GA229" s="77"/>
      <c r="GB229" s="77"/>
      <c r="GC229" s="77"/>
      <c r="GD229" s="77"/>
      <c r="GE229" s="77"/>
      <c r="GF229" s="77"/>
      <c r="GG229" s="77"/>
      <c r="GH229" s="77"/>
      <c r="GI229" s="77"/>
      <c r="GJ229" s="77"/>
      <c r="GK229" s="77"/>
      <c r="GL229" s="77"/>
      <c r="GM229" s="77"/>
      <c r="GN229" s="77"/>
      <c r="GO229" s="77"/>
      <c r="GP229" s="77"/>
      <c r="GQ229" s="77"/>
      <c r="GR229" s="77"/>
      <c r="GS229" s="77"/>
      <c r="GT229" s="77"/>
      <c r="GU229" s="77"/>
      <c r="GV229" s="77"/>
      <c r="GW229" s="77"/>
      <c r="GX229" s="77"/>
      <c r="GY229" s="77"/>
      <c r="GZ229" s="77"/>
      <c r="HA229" s="77"/>
      <c r="HB229" s="77"/>
      <c r="HC229" s="77"/>
      <c r="HD229" s="77"/>
      <c r="HE229" s="77"/>
      <c r="HF229" s="77"/>
      <c r="HG229" s="77"/>
      <c r="HH229" s="77"/>
      <c r="HI229" s="77"/>
      <c r="HJ229" s="77"/>
      <c r="HK229" s="77"/>
      <c r="HL229" s="77"/>
      <c r="HM229" s="77"/>
      <c r="HN229" s="77"/>
      <c r="HO229" s="77"/>
      <c r="HP229" s="77"/>
      <c r="HQ229" s="77"/>
      <c r="HR229" s="77"/>
      <c r="HS229" s="77"/>
      <c r="HT229" s="77"/>
      <c r="HU229" s="77"/>
      <c r="HV229" s="77"/>
      <c r="HW229" s="77"/>
      <c r="HX229" s="77"/>
      <c r="HY229" s="77"/>
      <c r="HZ229" s="77"/>
      <c r="IA229" s="77"/>
      <c r="IB229" s="77"/>
      <c r="IC229" s="77"/>
      <c r="ID229" s="77"/>
      <c r="IE229" s="77"/>
      <c r="IF229" s="77"/>
      <c r="IG229" s="77"/>
      <c r="IH229" s="77"/>
      <c r="II229" s="77"/>
      <c r="IJ229" s="77"/>
      <c r="IK229" s="77"/>
      <c r="IL229" s="77"/>
      <c r="IM229" s="77"/>
      <c r="IN229" s="77"/>
      <c r="IO229" s="77"/>
      <c r="IP229" s="77"/>
      <c r="IQ229" s="77"/>
      <c r="IR229" s="77"/>
      <c r="IS229" s="77"/>
      <c r="IT229" s="77"/>
      <c r="IU229" s="77"/>
      <c r="IV229" s="77"/>
      <c r="IW229" s="77"/>
      <c r="IX229" s="77"/>
      <c r="IY229" s="77"/>
      <c r="IZ229" s="77"/>
      <c r="JA229" s="77"/>
      <c r="JB229" s="77"/>
      <c r="JC229" s="77"/>
      <c r="JD229" s="77"/>
      <c r="JE229" s="77"/>
      <c r="JF229" s="77"/>
      <c r="JG229" s="77"/>
      <c r="JH229" s="77"/>
      <c r="JI229" s="77"/>
      <c r="JJ229" s="77"/>
      <c r="JK229" s="77"/>
      <c r="JL229" s="77"/>
      <c r="JM229" s="77"/>
      <c r="JN229" s="77"/>
      <c r="JO229" s="77"/>
      <c r="JP229" s="77"/>
      <c r="JQ229" s="77"/>
      <c r="JR229" s="77"/>
      <c r="JS229" s="77"/>
      <c r="JT229" s="77"/>
      <c r="JU229" s="77"/>
      <c r="JV229" s="77"/>
      <c r="JW229" s="77"/>
      <c r="JX229" s="77"/>
      <c r="JY229" s="77"/>
      <c r="JZ229" s="77"/>
      <c r="KA229" s="77"/>
      <c r="KB229" s="77"/>
      <c r="KC229" s="77"/>
      <c r="KD229" s="77"/>
      <c r="KE229" s="77"/>
      <c r="KF229" s="77"/>
      <c r="KG229" s="77"/>
      <c r="KH229" s="77"/>
      <c r="KI229" s="77"/>
      <c r="KJ229" s="77"/>
      <c r="KK229" s="77"/>
      <c r="KL229" s="77"/>
      <c r="KM229" s="77"/>
      <c r="KN229" s="77"/>
      <c r="KO229" s="77"/>
      <c r="KP229" s="77"/>
      <c r="KQ229" s="77"/>
      <c r="KR229" s="77"/>
      <c r="KS229" s="77"/>
      <c r="KT229" s="77"/>
      <c r="KU229" s="77"/>
      <c r="KV229" s="77"/>
      <c r="KW229" s="77"/>
      <c r="KX229" s="77"/>
      <c r="KY229" s="77"/>
      <c r="KZ229" s="77"/>
      <c r="LA229" s="77"/>
      <c r="LB229" s="77"/>
      <c r="LC229" s="77"/>
      <c r="LD229" s="77"/>
      <c r="LE229" s="77"/>
      <c r="LF229" s="77"/>
      <c r="LG229" s="77"/>
      <c r="LH229" s="77"/>
      <c r="LI229" s="77"/>
      <c r="LJ229" s="77"/>
      <c r="LK229" s="77"/>
      <c r="LL229" s="77"/>
      <c r="LM229" s="77"/>
      <c r="LN229" s="77"/>
      <c r="LO229" s="77"/>
      <c r="LP229" s="77"/>
      <c r="LQ229" s="77"/>
      <c r="LR229" s="77"/>
      <c r="LS229" s="77"/>
      <c r="LT229" s="77"/>
      <c r="LU229" s="77"/>
      <c r="LV229" s="77"/>
      <c r="LW229" s="77"/>
      <c r="LX229" s="77"/>
      <c r="LY229" s="77"/>
      <c r="LZ229" s="77"/>
      <c r="MA229" s="77"/>
      <c r="MB229" s="77"/>
      <c r="MC229" s="77"/>
      <c r="MD229" s="77"/>
      <c r="ME229" s="77"/>
      <c r="MF229" s="77"/>
      <c r="MG229" s="77"/>
      <c r="MH229" s="77"/>
      <c r="MI229" s="77"/>
      <c r="MJ229" s="77"/>
      <c r="MK229" s="77"/>
      <c r="ML229" s="77"/>
      <c r="MM229" s="77"/>
      <c r="MN229" s="77"/>
      <c r="MO229" s="77"/>
      <c r="MP229" s="77"/>
      <c r="MQ229" s="77"/>
      <c r="MR229" s="77"/>
      <c r="MS229" s="77"/>
      <c r="MT229" s="77"/>
      <c r="MU229" s="77"/>
      <c r="MV229" s="77"/>
      <c r="MW229" s="77"/>
      <c r="MX229" s="77"/>
      <c r="MY229" s="77"/>
      <c r="MZ229" s="77"/>
      <c r="NA229" s="77"/>
      <c r="NB229" s="77"/>
      <c r="NC229" s="77"/>
      <c r="ND229" s="77"/>
      <c r="NE229" s="77"/>
      <c r="NF229" s="77"/>
      <c r="NG229" s="77"/>
      <c r="NH229" s="77"/>
      <c r="NI229" s="77"/>
      <c r="NJ229" s="77"/>
      <c r="NK229" s="77"/>
      <c r="NL229" s="77"/>
      <c r="NM229" s="77"/>
      <c r="NN229" s="77"/>
      <c r="NO229" s="77"/>
      <c r="NP229" s="77"/>
      <c r="NQ229" s="77"/>
      <c r="NR229" s="77"/>
    </row>
    <row r="230" spans="1:382">
      <c r="A230" s="32">
        <f>IF(ラインリスト!A222="","",ラインリスト!A222)</f>
        <v>220</v>
      </c>
      <c r="B230" s="32" t="str">
        <f>IF(ラインリスト!B222="","",ラインリスト!B222)</f>
        <v>テスト220</v>
      </c>
      <c r="C230" s="32">
        <f>IF(ラインリスト!C222="","",ラインリスト!C222)</f>
        <v>85</v>
      </c>
      <c r="D230" s="32" t="str">
        <f>IF(ラインリスト!E222="","",ラインリスト!E222)</f>
        <v>男</v>
      </c>
      <c r="E230" s="32" t="str">
        <f>IF(ラインリスト!F222="","",ラインリスト!F222)</f>
        <v/>
      </c>
      <c r="F230" s="29" t="str">
        <f>IF(ラインリスト!G222="","",ラインリスト!G222)</f>
        <v>患者</v>
      </c>
      <c r="G230" s="32" t="str">
        <f>IF(ラインリスト!H222="","",ラインリスト!H222)</f>
        <v>R病院</v>
      </c>
      <c r="H230" s="33" t="str">
        <f>IF(ラインリスト!I222="","",ラインリスト!I222)</f>
        <v/>
      </c>
      <c r="I230" s="33">
        <f>IF(ラインリスト!J222="","",ラインリスト!J222)</f>
        <v>44203</v>
      </c>
      <c r="J230" s="33">
        <f>IF(ラインリスト!K222="","",ラインリスト!K222)</f>
        <v>44201</v>
      </c>
      <c r="K230" s="31">
        <f>IF(ラインリスト!L222="",J230,ラインリスト!L222)</f>
        <v>44201</v>
      </c>
      <c r="L230" s="76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  <c r="DC230" s="77"/>
      <c r="DD230" s="77"/>
      <c r="DE230" s="77"/>
      <c r="DF230" s="77"/>
      <c r="DG230" s="77"/>
      <c r="DH230" s="77"/>
      <c r="DI230" s="77"/>
      <c r="DJ230" s="77"/>
      <c r="DK230" s="77"/>
      <c r="DL230" s="77"/>
      <c r="DM230" s="77"/>
      <c r="DN230" s="77"/>
      <c r="DO230" s="77"/>
      <c r="DP230" s="77"/>
      <c r="DQ230" s="77"/>
      <c r="DR230" s="77"/>
      <c r="DS230" s="77"/>
      <c r="DT230" s="77"/>
      <c r="DU230" s="77"/>
      <c r="DV230" s="77"/>
      <c r="DW230" s="77"/>
      <c r="DX230" s="77"/>
      <c r="DY230" s="77"/>
      <c r="DZ230" s="77"/>
      <c r="EA230" s="77"/>
      <c r="EB230" s="77"/>
      <c r="EC230" s="77"/>
      <c r="ED230" s="77"/>
      <c r="EE230" s="77"/>
      <c r="EF230" s="77"/>
      <c r="EG230" s="77"/>
      <c r="EH230" s="77"/>
      <c r="EI230" s="77"/>
      <c r="EJ230" s="77"/>
      <c r="EK230" s="77"/>
      <c r="EL230" s="77"/>
      <c r="EM230" s="77"/>
      <c r="EN230" s="77"/>
      <c r="EO230" s="77"/>
      <c r="EP230" s="77"/>
      <c r="EQ230" s="77"/>
      <c r="ER230" s="77"/>
      <c r="ES230" s="77"/>
      <c r="ET230" s="77"/>
      <c r="EU230" s="77"/>
      <c r="EV230" s="77"/>
      <c r="EW230" s="77"/>
      <c r="EX230" s="77"/>
      <c r="EY230" s="77"/>
      <c r="EZ230" s="77"/>
      <c r="FA230" s="77"/>
      <c r="FB230" s="77"/>
      <c r="FC230" s="77"/>
      <c r="FD230" s="77"/>
      <c r="FE230" s="77"/>
      <c r="FF230" s="77"/>
      <c r="FG230" s="77"/>
      <c r="FH230" s="77"/>
      <c r="FI230" s="77"/>
      <c r="FJ230" s="77"/>
      <c r="FK230" s="77"/>
      <c r="FL230" s="77"/>
      <c r="FM230" s="77"/>
      <c r="FN230" s="77"/>
      <c r="FO230" s="77"/>
      <c r="FP230" s="77"/>
      <c r="FQ230" s="77"/>
      <c r="FR230" s="77"/>
      <c r="FS230" s="77"/>
      <c r="FT230" s="77"/>
      <c r="FU230" s="77"/>
      <c r="FV230" s="77"/>
      <c r="FW230" s="77"/>
      <c r="FX230" s="77"/>
      <c r="FY230" s="77"/>
      <c r="FZ230" s="77"/>
      <c r="GA230" s="77"/>
      <c r="GB230" s="77"/>
      <c r="GC230" s="77"/>
      <c r="GD230" s="77"/>
      <c r="GE230" s="77"/>
      <c r="GF230" s="77"/>
      <c r="GG230" s="77"/>
      <c r="GH230" s="77"/>
      <c r="GI230" s="77"/>
      <c r="GJ230" s="77"/>
      <c r="GK230" s="77"/>
      <c r="GL230" s="77"/>
      <c r="GM230" s="77"/>
      <c r="GN230" s="77"/>
      <c r="GO230" s="77"/>
      <c r="GP230" s="77"/>
      <c r="GQ230" s="77"/>
      <c r="GR230" s="77"/>
      <c r="GS230" s="77"/>
      <c r="GT230" s="77"/>
      <c r="GU230" s="77"/>
      <c r="GV230" s="77"/>
      <c r="GW230" s="77"/>
      <c r="GX230" s="77"/>
      <c r="GY230" s="77"/>
      <c r="GZ230" s="77"/>
      <c r="HA230" s="77"/>
      <c r="HB230" s="77"/>
      <c r="HC230" s="77"/>
      <c r="HD230" s="77"/>
      <c r="HE230" s="77"/>
      <c r="HF230" s="77"/>
      <c r="HG230" s="77"/>
      <c r="HH230" s="77"/>
      <c r="HI230" s="77"/>
      <c r="HJ230" s="77"/>
      <c r="HK230" s="77"/>
      <c r="HL230" s="77"/>
      <c r="HM230" s="77"/>
      <c r="HN230" s="77"/>
      <c r="HO230" s="77"/>
      <c r="HP230" s="77"/>
      <c r="HQ230" s="77"/>
      <c r="HR230" s="77"/>
      <c r="HS230" s="77"/>
      <c r="HT230" s="77"/>
      <c r="HU230" s="77"/>
      <c r="HV230" s="77"/>
      <c r="HW230" s="77"/>
      <c r="HX230" s="77"/>
      <c r="HY230" s="77"/>
      <c r="HZ230" s="77"/>
      <c r="IA230" s="77"/>
      <c r="IB230" s="77"/>
      <c r="IC230" s="77"/>
      <c r="ID230" s="77"/>
      <c r="IE230" s="77"/>
      <c r="IF230" s="77"/>
      <c r="IG230" s="77"/>
      <c r="IH230" s="77"/>
      <c r="II230" s="77"/>
      <c r="IJ230" s="77"/>
      <c r="IK230" s="77"/>
      <c r="IL230" s="77"/>
      <c r="IM230" s="77"/>
      <c r="IN230" s="77"/>
      <c r="IO230" s="77"/>
      <c r="IP230" s="77"/>
      <c r="IQ230" s="77"/>
      <c r="IR230" s="77"/>
      <c r="IS230" s="77"/>
      <c r="IT230" s="77"/>
      <c r="IU230" s="77"/>
      <c r="IV230" s="77"/>
      <c r="IW230" s="77"/>
      <c r="IX230" s="77"/>
      <c r="IY230" s="77"/>
      <c r="IZ230" s="77"/>
      <c r="JA230" s="77"/>
      <c r="JB230" s="77"/>
      <c r="JC230" s="77"/>
      <c r="JD230" s="77"/>
      <c r="JE230" s="77"/>
      <c r="JF230" s="77"/>
      <c r="JG230" s="77"/>
      <c r="JH230" s="77"/>
      <c r="JI230" s="77"/>
      <c r="JJ230" s="77"/>
      <c r="JK230" s="77"/>
      <c r="JL230" s="77"/>
      <c r="JM230" s="77"/>
      <c r="JN230" s="77"/>
      <c r="JO230" s="77"/>
      <c r="JP230" s="77"/>
      <c r="JQ230" s="77"/>
      <c r="JR230" s="77"/>
      <c r="JS230" s="77"/>
      <c r="JT230" s="77"/>
      <c r="JU230" s="77"/>
      <c r="JV230" s="77"/>
      <c r="JW230" s="77"/>
      <c r="JX230" s="77"/>
      <c r="JY230" s="77"/>
      <c r="JZ230" s="77"/>
      <c r="KA230" s="77"/>
      <c r="KB230" s="77"/>
      <c r="KC230" s="77"/>
      <c r="KD230" s="77"/>
      <c r="KE230" s="77"/>
      <c r="KF230" s="77"/>
      <c r="KG230" s="77"/>
      <c r="KH230" s="77"/>
      <c r="KI230" s="77"/>
      <c r="KJ230" s="77"/>
      <c r="KK230" s="77"/>
      <c r="KL230" s="77"/>
      <c r="KM230" s="77"/>
      <c r="KN230" s="77"/>
      <c r="KO230" s="77"/>
      <c r="KP230" s="77"/>
      <c r="KQ230" s="77"/>
      <c r="KR230" s="77"/>
      <c r="KS230" s="77"/>
      <c r="KT230" s="77"/>
      <c r="KU230" s="77"/>
      <c r="KV230" s="77"/>
      <c r="KW230" s="77"/>
      <c r="KX230" s="77"/>
      <c r="KY230" s="77"/>
      <c r="KZ230" s="77"/>
      <c r="LA230" s="77"/>
      <c r="LB230" s="77"/>
      <c r="LC230" s="77"/>
      <c r="LD230" s="77"/>
      <c r="LE230" s="77"/>
      <c r="LF230" s="77"/>
      <c r="LG230" s="77"/>
      <c r="LH230" s="77"/>
      <c r="LI230" s="77"/>
      <c r="LJ230" s="77"/>
      <c r="LK230" s="77"/>
      <c r="LL230" s="77"/>
      <c r="LM230" s="77"/>
      <c r="LN230" s="77"/>
      <c r="LO230" s="77"/>
      <c r="LP230" s="77"/>
      <c r="LQ230" s="77"/>
      <c r="LR230" s="77"/>
      <c r="LS230" s="77"/>
      <c r="LT230" s="77"/>
      <c r="LU230" s="77"/>
      <c r="LV230" s="77"/>
      <c r="LW230" s="77"/>
      <c r="LX230" s="77"/>
      <c r="LY230" s="77"/>
      <c r="LZ230" s="77"/>
      <c r="MA230" s="77"/>
      <c r="MB230" s="77"/>
      <c r="MC230" s="77"/>
      <c r="MD230" s="77"/>
      <c r="ME230" s="77"/>
      <c r="MF230" s="77"/>
      <c r="MG230" s="77"/>
      <c r="MH230" s="77"/>
      <c r="MI230" s="77"/>
      <c r="MJ230" s="77"/>
      <c r="MK230" s="77"/>
      <c r="ML230" s="77"/>
      <c r="MM230" s="77"/>
      <c r="MN230" s="77"/>
      <c r="MO230" s="77"/>
      <c r="MP230" s="77"/>
      <c r="MQ230" s="77"/>
      <c r="MR230" s="77"/>
      <c r="MS230" s="77"/>
      <c r="MT230" s="77"/>
      <c r="MU230" s="77"/>
      <c r="MV230" s="77"/>
      <c r="MW230" s="77"/>
      <c r="MX230" s="77"/>
      <c r="MY230" s="77"/>
      <c r="MZ230" s="77"/>
      <c r="NA230" s="77"/>
      <c r="NB230" s="77"/>
      <c r="NC230" s="77"/>
      <c r="ND230" s="77"/>
      <c r="NE230" s="77"/>
      <c r="NF230" s="77"/>
      <c r="NG230" s="77"/>
      <c r="NH230" s="77"/>
      <c r="NI230" s="77"/>
      <c r="NJ230" s="77"/>
      <c r="NK230" s="77"/>
      <c r="NL230" s="77"/>
      <c r="NM230" s="77"/>
      <c r="NN230" s="77"/>
      <c r="NO230" s="77"/>
      <c r="NP230" s="77"/>
      <c r="NQ230" s="77"/>
      <c r="NR230" s="77"/>
    </row>
    <row r="231" spans="1:382">
      <c r="A231" s="32">
        <f>IF(ラインリスト!A223="","",ラインリスト!A223)</f>
        <v>221</v>
      </c>
      <c r="B231" s="32" t="str">
        <f>IF(ラインリスト!B223="","",ラインリスト!B223)</f>
        <v>テスト221</v>
      </c>
      <c r="C231" s="32">
        <f>IF(ラインリスト!C223="","",ラインリスト!C223)</f>
        <v>75</v>
      </c>
      <c r="D231" s="32" t="str">
        <f>IF(ラインリスト!E223="","",ラインリスト!E223)</f>
        <v>女</v>
      </c>
      <c r="E231" s="32" t="str">
        <f>IF(ラインリスト!F223="","",ラインリスト!F223)</f>
        <v/>
      </c>
      <c r="F231" s="29" t="str">
        <f>IF(ラインリスト!G223="","",ラインリスト!G223)</f>
        <v>患者</v>
      </c>
      <c r="G231" s="32" t="str">
        <f>IF(ラインリスト!H223="","",ラインリスト!H223)</f>
        <v>R病院</v>
      </c>
      <c r="H231" s="33" t="str">
        <f>IF(ラインリスト!I223="","",ラインリスト!I223)</f>
        <v/>
      </c>
      <c r="I231" s="33">
        <f>IF(ラインリスト!J223="","",ラインリスト!J223)</f>
        <v>44200</v>
      </c>
      <c r="J231" s="33">
        <f>IF(ラインリスト!K223="","",ラインリスト!K223)</f>
        <v>44201</v>
      </c>
      <c r="K231" s="31">
        <f>IF(ラインリスト!L223="",J231,ラインリスト!L223)</f>
        <v>44201</v>
      </c>
      <c r="L231" s="76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  <c r="CU231" s="77"/>
      <c r="CV231" s="77"/>
      <c r="CW231" s="77"/>
      <c r="CX231" s="77"/>
      <c r="CY231" s="77"/>
      <c r="CZ231" s="77"/>
      <c r="DA231" s="77"/>
      <c r="DB231" s="77"/>
      <c r="DC231" s="77"/>
      <c r="DD231" s="77"/>
      <c r="DE231" s="77"/>
      <c r="DF231" s="77"/>
      <c r="DG231" s="77"/>
      <c r="DH231" s="77"/>
      <c r="DI231" s="77"/>
      <c r="DJ231" s="77"/>
      <c r="DK231" s="77"/>
      <c r="DL231" s="77"/>
      <c r="DM231" s="77"/>
      <c r="DN231" s="77"/>
      <c r="DO231" s="77"/>
      <c r="DP231" s="77"/>
      <c r="DQ231" s="77"/>
      <c r="DR231" s="77"/>
      <c r="DS231" s="77"/>
      <c r="DT231" s="77"/>
      <c r="DU231" s="77"/>
      <c r="DV231" s="77"/>
      <c r="DW231" s="77"/>
      <c r="DX231" s="77"/>
      <c r="DY231" s="77"/>
      <c r="DZ231" s="77"/>
      <c r="EA231" s="77"/>
      <c r="EB231" s="77"/>
      <c r="EC231" s="77"/>
      <c r="ED231" s="77"/>
      <c r="EE231" s="77"/>
      <c r="EF231" s="77"/>
      <c r="EG231" s="77"/>
      <c r="EH231" s="77"/>
      <c r="EI231" s="77"/>
      <c r="EJ231" s="77"/>
      <c r="EK231" s="77"/>
      <c r="EL231" s="77"/>
      <c r="EM231" s="77"/>
      <c r="EN231" s="77"/>
      <c r="EO231" s="77"/>
      <c r="EP231" s="77"/>
      <c r="EQ231" s="77"/>
      <c r="ER231" s="77"/>
      <c r="ES231" s="77"/>
      <c r="ET231" s="77"/>
      <c r="EU231" s="77"/>
      <c r="EV231" s="77"/>
      <c r="EW231" s="77"/>
      <c r="EX231" s="77"/>
      <c r="EY231" s="77"/>
      <c r="EZ231" s="77"/>
      <c r="FA231" s="77"/>
      <c r="FB231" s="77"/>
      <c r="FC231" s="77"/>
      <c r="FD231" s="77"/>
      <c r="FE231" s="77"/>
      <c r="FF231" s="77"/>
      <c r="FG231" s="77"/>
      <c r="FH231" s="77"/>
      <c r="FI231" s="77"/>
      <c r="FJ231" s="77"/>
      <c r="FK231" s="77"/>
      <c r="FL231" s="77"/>
      <c r="FM231" s="77"/>
      <c r="FN231" s="77"/>
      <c r="FO231" s="77"/>
      <c r="FP231" s="77"/>
      <c r="FQ231" s="77"/>
      <c r="FR231" s="77"/>
      <c r="FS231" s="77"/>
      <c r="FT231" s="77"/>
      <c r="FU231" s="77"/>
      <c r="FV231" s="77"/>
      <c r="FW231" s="77"/>
      <c r="FX231" s="77"/>
      <c r="FY231" s="77"/>
      <c r="FZ231" s="77"/>
      <c r="GA231" s="77"/>
      <c r="GB231" s="77"/>
      <c r="GC231" s="77"/>
      <c r="GD231" s="77"/>
      <c r="GE231" s="77"/>
      <c r="GF231" s="77"/>
      <c r="GG231" s="77"/>
      <c r="GH231" s="77"/>
      <c r="GI231" s="77"/>
      <c r="GJ231" s="77"/>
      <c r="GK231" s="77"/>
      <c r="GL231" s="77"/>
      <c r="GM231" s="77"/>
      <c r="GN231" s="77"/>
      <c r="GO231" s="77"/>
      <c r="GP231" s="77"/>
      <c r="GQ231" s="77"/>
      <c r="GR231" s="77"/>
      <c r="GS231" s="77"/>
      <c r="GT231" s="77"/>
      <c r="GU231" s="77"/>
      <c r="GV231" s="77"/>
      <c r="GW231" s="77"/>
      <c r="GX231" s="77"/>
      <c r="GY231" s="77"/>
      <c r="GZ231" s="77"/>
      <c r="HA231" s="77"/>
      <c r="HB231" s="77"/>
      <c r="HC231" s="77"/>
      <c r="HD231" s="77"/>
      <c r="HE231" s="77"/>
      <c r="HF231" s="77"/>
      <c r="HG231" s="77"/>
      <c r="HH231" s="77"/>
      <c r="HI231" s="77"/>
      <c r="HJ231" s="77"/>
      <c r="HK231" s="77"/>
      <c r="HL231" s="77"/>
      <c r="HM231" s="77"/>
      <c r="HN231" s="77"/>
      <c r="HO231" s="77"/>
      <c r="HP231" s="77"/>
      <c r="HQ231" s="77"/>
      <c r="HR231" s="77"/>
      <c r="HS231" s="77"/>
      <c r="HT231" s="77"/>
      <c r="HU231" s="77"/>
      <c r="HV231" s="77"/>
      <c r="HW231" s="77"/>
      <c r="HX231" s="77"/>
      <c r="HY231" s="77"/>
      <c r="HZ231" s="77"/>
      <c r="IA231" s="77"/>
      <c r="IB231" s="77"/>
      <c r="IC231" s="77"/>
      <c r="ID231" s="77"/>
      <c r="IE231" s="77"/>
      <c r="IF231" s="77"/>
      <c r="IG231" s="77"/>
      <c r="IH231" s="77"/>
      <c r="II231" s="77"/>
      <c r="IJ231" s="77"/>
      <c r="IK231" s="77"/>
      <c r="IL231" s="77"/>
      <c r="IM231" s="77"/>
      <c r="IN231" s="77"/>
      <c r="IO231" s="77"/>
      <c r="IP231" s="77"/>
      <c r="IQ231" s="77"/>
      <c r="IR231" s="77"/>
      <c r="IS231" s="77"/>
      <c r="IT231" s="77"/>
      <c r="IU231" s="77"/>
      <c r="IV231" s="77"/>
      <c r="IW231" s="77"/>
      <c r="IX231" s="77"/>
      <c r="IY231" s="77"/>
      <c r="IZ231" s="77"/>
      <c r="JA231" s="77"/>
      <c r="JB231" s="77"/>
      <c r="JC231" s="77"/>
      <c r="JD231" s="77"/>
      <c r="JE231" s="77"/>
      <c r="JF231" s="77"/>
      <c r="JG231" s="77"/>
      <c r="JH231" s="77"/>
      <c r="JI231" s="77"/>
      <c r="JJ231" s="77"/>
      <c r="JK231" s="77"/>
      <c r="JL231" s="77"/>
      <c r="JM231" s="77"/>
      <c r="JN231" s="77"/>
      <c r="JO231" s="77"/>
      <c r="JP231" s="77"/>
      <c r="JQ231" s="77"/>
      <c r="JR231" s="77"/>
      <c r="JS231" s="77"/>
      <c r="JT231" s="77"/>
      <c r="JU231" s="77"/>
      <c r="JV231" s="77"/>
      <c r="JW231" s="77"/>
      <c r="JX231" s="77"/>
      <c r="JY231" s="77"/>
      <c r="JZ231" s="77"/>
      <c r="KA231" s="77"/>
      <c r="KB231" s="77"/>
      <c r="KC231" s="77"/>
      <c r="KD231" s="77"/>
      <c r="KE231" s="77"/>
      <c r="KF231" s="77"/>
      <c r="KG231" s="77"/>
      <c r="KH231" s="77"/>
      <c r="KI231" s="77"/>
      <c r="KJ231" s="77"/>
      <c r="KK231" s="77"/>
      <c r="KL231" s="77"/>
      <c r="KM231" s="77"/>
      <c r="KN231" s="77"/>
      <c r="KO231" s="77"/>
      <c r="KP231" s="77"/>
      <c r="KQ231" s="77"/>
      <c r="KR231" s="77"/>
      <c r="KS231" s="77"/>
      <c r="KT231" s="77"/>
      <c r="KU231" s="77"/>
      <c r="KV231" s="77"/>
      <c r="KW231" s="77"/>
      <c r="KX231" s="77"/>
      <c r="KY231" s="77"/>
      <c r="KZ231" s="77"/>
      <c r="LA231" s="77"/>
      <c r="LB231" s="77"/>
      <c r="LC231" s="77"/>
      <c r="LD231" s="77"/>
      <c r="LE231" s="77"/>
      <c r="LF231" s="77"/>
      <c r="LG231" s="77"/>
      <c r="LH231" s="77"/>
      <c r="LI231" s="77"/>
      <c r="LJ231" s="77"/>
      <c r="LK231" s="77"/>
      <c r="LL231" s="77"/>
      <c r="LM231" s="77"/>
      <c r="LN231" s="77"/>
      <c r="LO231" s="77"/>
      <c r="LP231" s="77"/>
      <c r="LQ231" s="77"/>
      <c r="LR231" s="77"/>
      <c r="LS231" s="77"/>
      <c r="LT231" s="77"/>
      <c r="LU231" s="77"/>
      <c r="LV231" s="77"/>
      <c r="LW231" s="77"/>
      <c r="LX231" s="77"/>
      <c r="LY231" s="77"/>
      <c r="LZ231" s="77"/>
      <c r="MA231" s="77"/>
      <c r="MB231" s="77"/>
      <c r="MC231" s="77"/>
      <c r="MD231" s="77"/>
      <c r="ME231" s="77"/>
      <c r="MF231" s="77"/>
      <c r="MG231" s="77"/>
      <c r="MH231" s="77"/>
      <c r="MI231" s="77"/>
      <c r="MJ231" s="77"/>
      <c r="MK231" s="77"/>
      <c r="ML231" s="77"/>
      <c r="MM231" s="77"/>
      <c r="MN231" s="77"/>
      <c r="MO231" s="77"/>
      <c r="MP231" s="77"/>
      <c r="MQ231" s="77"/>
      <c r="MR231" s="77"/>
      <c r="MS231" s="77"/>
      <c r="MT231" s="77"/>
      <c r="MU231" s="77"/>
      <c r="MV231" s="77"/>
      <c r="MW231" s="77"/>
      <c r="MX231" s="77"/>
      <c r="MY231" s="77"/>
      <c r="MZ231" s="77"/>
      <c r="NA231" s="77"/>
      <c r="NB231" s="77"/>
      <c r="NC231" s="77"/>
      <c r="ND231" s="77"/>
      <c r="NE231" s="77"/>
      <c r="NF231" s="77"/>
      <c r="NG231" s="77"/>
      <c r="NH231" s="77"/>
      <c r="NI231" s="77"/>
      <c r="NJ231" s="77"/>
      <c r="NK231" s="77"/>
      <c r="NL231" s="77"/>
      <c r="NM231" s="77"/>
      <c r="NN231" s="77"/>
      <c r="NO231" s="77"/>
      <c r="NP231" s="77"/>
      <c r="NQ231" s="77"/>
      <c r="NR231" s="77"/>
    </row>
    <row r="232" spans="1:382">
      <c r="A232" s="32">
        <f>IF(ラインリスト!A224="","",ラインリスト!A224)</f>
        <v>222</v>
      </c>
      <c r="B232" s="32" t="str">
        <f>IF(ラインリスト!B224="","",ラインリスト!B224)</f>
        <v>テスト222</v>
      </c>
      <c r="C232" s="32">
        <f>IF(ラインリスト!C224="","",ラインリスト!C224)</f>
        <v>23</v>
      </c>
      <c r="D232" s="32" t="str">
        <f>IF(ラインリスト!E224="","",ラインリスト!E224)</f>
        <v/>
      </c>
      <c r="E232" s="32" t="str">
        <f>IF(ラインリスト!F224="","",ラインリスト!F224)</f>
        <v/>
      </c>
      <c r="F232" s="29" t="str">
        <f>IF(ラインリスト!G224="","",ラインリスト!G224)</f>
        <v/>
      </c>
      <c r="G232" s="32" t="str">
        <f>IF(ラインリスト!H224="","",ラインリスト!H224)</f>
        <v/>
      </c>
      <c r="H232" s="33" t="str">
        <f>IF(ラインリスト!I224="","",ラインリスト!I224)</f>
        <v/>
      </c>
      <c r="I232" s="33" t="str">
        <f>IF(ラインリスト!J224="","",ラインリスト!J224)</f>
        <v>不明</v>
      </c>
      <c r="J232" s="33">
        <f>IF(ラインリスト!K224="","",ラインリスト!K224)</f>
        <v>44201</v>
      </c>
      <c r="K232" s="31">
        <f>IF(ラインリスト!L224="",J232,ラインリスト!L224)</f>
        <v>44201</v>
      </c>
      <c r="L232" s="76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  <c r="CU232" s="77"/>
      <c r="CV232" s="77"/>
      <c r="CW232" s="77"/>
      <c r="CX232" s="77"/>
      <c r="CY232" s="77"/>
      <c r="CZ232" s="77"/>
      <c r="DA232" s="77"/>
      <c r="DB232" s="77"/>
      <c r="DC232" s="77"/>
      <c r="DD232" s="77"/>
      <c r="DE232" s="77"/>
      <c r="DF232" s="77"/>
      <c r="DG232" s="77"/>
      <c r="DH232" s="77"/>
      <c r="DI232" s="77"/>
      <c r="DJ232" s="77"/>
      <c r="DK232" s="77"/>
      <c r="DL232" s="77"/>
      <c r="DM232" s="77"/>
      <c r="DN232" s="77"/>
      <c r="DO232" s="77"/>
      <c r="DP232" s="77"/>
      <c r="DQ232" s="77"/>
      <c r="DR232" s="77"/>
      <c r="DS232" s="77"/>
      <c r="DT232" s="77"/>
      <c r="DU232" s="77"/>
      <c r="DV232" s="77"/>
      <c r="DW232" s="77"/>
      <c r="DX232" s="77"/>
      <c r="DY232" s="77"/>
      <c r="DZ232" s="77"/>
      <c r="EA232" s="77"/>
      <c r="EB232" s="77"/>
      <c r="EC232" s="77"/>
      <c r="ED232" s="77"/>
      <c r="EE232" s="77"/>
      <c r="EF232" s="77"/>
      <c r="EG232" s="77"/>
      <c r="EH232" s="77"/>
      <c r="EI232" s="77"/>
      <c r="EJ232" s="77"/>
      <c r="EK232" s="77"/>
      <c r="EL232" s="77"/>
      <c r="EM232" s="77"/>
      <c r="EN232" s="77"/>
      <c r="EO232" s="77"/>
      <c r="EP232" s="77"/>
      <c r="EQ232" s="77"/>
      <c r="ER232" s="77"/>
      <c r="ES232" s="77"/>
      <c r="ET232" s="77"/>
      <c r="EU232" s="77"/>
      <c r="EV232" s="77"/>
      <c r="EW232" s="77"/>
      <c r="EX232" s="77"/>
      <c r="EY232" s="77"/>
      <c r="EZ232" s="77"/>
      <c r="FA232" s="77"/>
      <c r="FB232" s="77"/>
      <c r="FC232" s="77"/>
      <c r="FD232" s="77"/>
      <c r="FE232" s="77"/>
      <c r="FF232" s="77"/>
      <c r="FG232" s="77"/>
      <c r="FH232" s="77"/>
      <c r="FI232" s="77"/>
      <c r="FJ232" s="77"/>
      <c r="FK232" s="77"/>
      <c r="FL232" s="77"/>
      <c r="FM232" s="77"/>
      <c r="FN232" s="77"/>
      <c r="FO232" s="77"/>
      <c r="FP232" s="77"/>
      <c r="FQ232" s="77"/>
      <c r="FR232" s="77"/>
      <c r="FS232" s="77"/>
      <c r="FT232" s="77"/>
      <c r="FU232" s="77"/>
      <c r="FV232" s="77"/>
      <c r="FW232" s="77"/>
      <c r="FX232" s="77"/>
      <c r="FY232" s="77"/>
      <c r="FZ232" s="77"/>
      <c r="GA232" s="77"/>
      <c r="GB232" s="77"/>
      <c r="GC232" s="77"/>
      <c r="GD232" s="77"/>
      <c r="GE232" s="77"/>
      <c r="GF232" s="77"/>
      <c r="GG232" s="77"/>
      <c r="GH232" s="77"/>
      <c r="GI232" s="77"/>
      <c r="GJ232" s="77"/>
      <c r="GK232" s="77"/>
      <c r="GL232" s="77"/>
      <c r="GM232" s="77"/>
      <c r="GN232" s="77"/>
      <c r="GO232" s="77"/>
      <c r="GP232" s="77"/>
      <c r="GQ232" s="77"/>
      <c r="GR232" s="77"/>
      <c r="GS232" s="77"/>
      <c r="GT232" s="77"/>
      <c r="GU232" s="77"/>
      <c r="GV232" s="77"/>
      <c r="GW232" s="77"/>
      <c r="GX232" s="77"/>
      <c r="GY232" s="77"/>
      <c r="GZ232" s="77"/>
      <c r="HA232" s="77"/>
      <c r="HB232" s="77"/>
      <c r="HC232" s="77"/>
      <c r="HD232" s="77"/>
      <c r="HE232" s="77"/>
      <c r="HF232" s="77"/>
      <c r="HG232" s="77"/>
      <c r="HH232" s="77"/>
      <c r="HI232" s="77"/>
      <c r="HJ232" s="77"/>
      <c r="HK232" s="77"/>
      <c r="HL232" s="77"/>
      <c r="HM232" s="77"/>
      <c r="HN232" s="77"/>
      <c r="HO232" s="77"/>
      <c r="HP232" s="77"/>
      <c r="HQ232" s="77"/>
      <c r="HR232" s="77"/>
      <c r="HS232" s="77"/>
      <c r="HT232" s="77"/>
      <c r="HU232" s="77"/>
      <c r="HV232" s="77"/>
      <c r="HW232" s="77"/>
      <c r="HX232" s="77"/>
      <c r="HY232" s="77"/>
      <c r="HZ232" s="77"/>
      <c r="IA232" s="77"/>
      <c r="IB232" s="77"/>
      <c r="IC232" s="77"/>
      <c r="ID232" s="77"/>
      <c r="IE232" s="77"/>
      <c r="IF232" s="77"/>
      <c r="IG232" s="77"/>
      <c r="IH232" s="77"/>
      <c r="II232" s="77"/>
      <c r="IJ232" s="77"/>
      <c r="IK232" s="77"/>
      <c r="IL232" s="77"/>
      <c r="IM232" s="77"/>
      <c r="IN232" s="77"/>
      <c r="IO232" s="77"/>
      <c r="IP232" s="77"/>
      <c r="IQ232" s="77"/>
      <c r="IR232" s="77"/>
      <c r="IS232" s="77"/>
      <c r="IT232" s="77"/>
      <c r="IU232" s="77"/>
      <c r="IV232" s="77"/>
      <c r="IW232" s="77"/>
      <c r="IX232" s="77"/>
      <c r="IY232" s="77"/>
      <c r="IZ232" s="77"/>
      <c r="JA232" s="77"/>
      <c r="JB232" s="77"/>
      <c r="JC232" s="77"/>
      <c r="JD232" s="77"/>
      <c r="JE232" s="77"/>
      <c r="JF232" s="77"/>
      <c r="JG232" s="77"/>
      <c r="JH232" s="77"/>
      <c r="JI232" s="77"/>
      <c r="JJ232" s="77"/>
      <c r="JK232" s="77"/>
      <c r="JL232" s="77"/>
      <c r="JM232" s="77"/>
      <c r="JN232" s="77"/>
      <c r="JO232" s="77"/>
      <c r="JP232" s="77"/>
      <c r="JQ232" s="77"/>
      <c r="JR232" s="77"/>
      <c r="JS232" s="77"/>
      <c r="JT232" s="77"/>
      <c r="JU232" s="77"/>
      <c r="JV232" s="77"/>
      <c r="JW232" s="77"/>
      <c r="JX232" s="77"/>
      <c r="JY232" s="77"/>
      <c r="JZ232" s="77"/>
      <c r="KA232" s="77"/>
      <c r="KB232" s="77"/>
      <c r="KC232" s="77"/>
      <c r="KD232" s="77"/>
      <c r="KE232" s="77"/>
      <c r="KF232" s="77"/>
      <c r="KG232" s="77"/>
      <c r="KH232" s="77"/>
      <c r="KI232" s="77"/>
      <c r="KJ232" s="77"/>
      <c r="KK232" s="77"/>
      <c r="KL232" s="77"/>
      <c r="KM232" s="77"/>
      <c r="KN232" s="77"/>
      <c r="KO232" s="77"/>
      <c r="KP232" s="77"/>
      <c r="KQ232" s="77"/>
      <c r="KR232" s="77"/>
      <c r="KS232" s="77"/>
      <c r="KT232" s="77"/>
      <c r="KU232" s="77"/>
      <c r="KV232" s="77"/>
      <c r="KW232" s="77"/>
      <c r="KX232" s="77"/>
      <c r="KY232" s="77"/>
      <c r="KZ232" s="77"/>
      <c r="LA232" s="77"/>
      <c r="LB232" s="77"/>
      <c r="LC232" s="77"/>
      <c r="LD232" s="77"/>
      <c r="LE232" s="77"/>
      <c r="LF232" s="77"/>
      <c r="LG232" s="77"/>
      <c r="LH232" s="77"/>
      <c r="LI232" s="77"/>
      <c r="LJ232" s="77"/>
      <c r="LK232" s="77"/>
      <c r="LL232" s="77"/>
      <c r="LM232" s="77"/>
      <c r="LN232" s="77"/>
      <c r="LO232" s="77"/>
      <c r="LP232" s="77"/>
      <c r="LQ232" s="77"/>
      <c r="LR232" s="77"/>
      <c r="LS232" s="77"/>
      <c r="LT232" s="77"/>
      <c r="LU232" s="77"/>
      <c r="LV232" s="77"/>
      <c r="LW232" s="77"/>
      <c r="LX232" s="77"/>
      <c r="LY232" s="77"/>
      <c r="LZ232" s="77"/>
      <c r="MA232" s="77"/>
      <c r="MB232" s="77"/>
      <c r="MC232" s="77"/>
      <c r="MD232" s="77"/>
      <c r="ME232" s="77"/>
      <c r="MF232" s="77"/>
      <c r="MG232" s="77"/>
      <c r="MH232" s="77"/>
      <c r="MI232" s="77"/>
      <c r="MJ232" s="77"/>
      <c r="MK232" s="77"/>
      <c r="ML232" s="77"/>
      <c r="MM232" s="77"/>
      <c r="MN232" s="77"/>
      <c r="MO232" s="77"/>
      <c r="MP232" s="77"/>
      <c r="MQ232" s="77"/>
      <c r="MR232" s="77"/>
      <c r="MS232" s="77"/>
      <c r="MT232" s="77"/>
      <c r="MU232" s="77"/>
      <c r="MV232" s="77"/>
      <c r="MW232" s="77"/>
      <c r="MX232" s="77"/>
      <c r="MY232" s="77"/>
      <c r="MZ232" s="77"/>
      <c r="NA232" s="77"/>
      <c r="NB232" s="77"/>
      <c r="NC232" s="77"/>
      <c r="ND232" s="77"/>
      <c r="NE232" s="77"/>
      <c r="NF232" s="77"/>
      <c r="NG232" s="77"/>
      <c r="NH232" s="77"/>
      <c r="NI232" s="77"/>
      <c r="NJ232" s="77"/>
      <c r="NK232" s="77"/>
      <c r="NL232" s="77"/>
      <c r="NM232" s="77"/>
      <c r="NN232" s="77"/>
      <c r="NO232" s="77"/>
      <c r="NP232" s="77"/>
      <c r="NQ232" s="77"/>
      <c r="NR232" s="77"/>
    </row>
    <row r="233" spans="1:382">
      <c r="A233" s="32">
        <f>IF(ラインリスト!A225="","",ラインリスト!A225)</f>
        <v>223</v>
      </c>
      <c r="B233" s="32" t="str">
        <f>IF(ラインリスト!B225="","",ラインリスト!B225)</f>
        <v>テスト223</v>
      </c>
      <c r="C233" s="32">
        <f>IF(ラインリスト!C225="","",ラインリスト!C225)</f>
        <v>26</v>
      </c>
      <c r="D233" s="32" t="str">
        <f>IF(ラインリスト!E225="","",ラインリスト!E225)</f>
        <v>女</v>
      </c>
      <c r="E233" s="32" t="str">
        <f>IF(ラインリスト!F225="","",ラインリスト!F225)</f>
        <v>看護師</v>
      </c>
      <c r="F233" s="29" t="str">
        <f>IF(ラインリスト!G225="","",ラインリスト!G225)</f>
        <v>職員</v>
      </c>
      <c r="G233" s="32" t="str">
        <f>IF(ラインリスト!H225="","",ラインリスト!H225)</f>
        <v>R病院</v>
      </c>
      <c r="H233" s="33" t="str">
        <f>IF(ラインリスト!I225="","",ラインリスト!I225)</f>
        <v/>
      </c>
      <c r="I233" s="33">
        <f>IF(ラインリスト!J225="","",ラインリスト!J225)</f>
        <v>44199</v>
      </c>
      <c r="J233" s="33">
        <f>IF(ラインリスト!K225="","",ラインリスト!K225)</f>
        <v>44201</v>
      </c>
      <c r="K233" s="31">
        <f>IF(ラインリスト!L225="",J233,ラインリスト!L225)</f>
        <v>44201</v>
      </c>
      <c r="L233" s="76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  <c r="DC233" s="77"/>
      <c r="DD233" s="77"/>
      <c r="DE233" s="77"/>
      <c r="DF233" s="77"/>
      <c r="DG233" s="77"/>
      <c r="DH233" s="77"/>
      <c r="DI233" s="77"/>
      <c r="DJ233" s="77"/>
      <c r="DK233" s="77"/>
      <c r="DL233" s="77"/>
      <c r="DM233" s="77"/>
      <c r="DN233" s="77"/>
      <c r="DO233" s="77"/>
      <c r="DP233" s="77"/>
      <c r="DQ233" s="77"/>
      <c r="DR233" s="77"/>
      <c r="DS233" s="77"/>
      <c r="DT233" s="77"/>
      <c r="DU233" s="77"/>
      <c r="DV233" s="77"/>
      <c r="DW233" s="77"/>
      <c r="DX233" s="77"/>
      <c r="DY233" s="77"/>
      <c r="DZ233" s="77"/>
      <c r="EA233" s="77"/>
      <c r="EB233" s="77"/>
      <c r="EC233" s="77"/>
      <c r="ED233" s="77"/>
      <c r="EE233" s="77"/>
      <c r="EF233" s="77"/>
      <c r="EG233" s="77"/>
      <c r="EH233" s="77"/>
      <c r="EI233" s="77"/>
      <c r="EJ233" s="77"/>
      <c r="EK233" s="77"/>
      <c r="EL233" s="77"/>
      <c r="EM233" s="77"/>
      <c r="EN233" s="77"/>
      <c r="EO233" s="77"/>
      <c r="EP233" s="77"/>
      <c r="EQ233" s="77"/>
      <c r="ER233" s="77"/>
      <c r="ES233" s="77"/>
      <c r="ET233" s="77"/>
      <c r="EU233" s="77"/>
      <c r="EV233" s="77"/>
      <c r="EW233" s="77"/>
      <c r="EX233" s="77"/>
      <c r="EY233" s="77"/>
      <c r="EZ233" s="77"/>
      <c r="FA233" s="77"/>
      <c r="FB233" s="77"/>
      <c r="FC233" s="77"/>
      <c r="FD233" s="77"/>
      <c r="FE233" s="77"/>
      <c r="FF233" s="77"/>
      <c r="FG233" s="77"/>
      <c r="FH233" s="77"/>
      <c r="FI233" s="77"/>
      <c r="FJ233" s="77"/>
      <c r="FK233" s="77"/>
      <c r="FL233" s="77"/>
      <c r="FM233" s="77"/>
      <c r="FN233" s="77"/>
      <c r="FO233" s="77"/>
      <c r="FP233" s="77"/>
      <c r="FQ233" s="77"/>
      <c r="FR233" s="77"/>
      <c r="FS233" s="77"/>
      <c r="FT233" s="77"/>
      <c r="FU233" s="77"/>
      <c r="FV233" s="77"/>
      <c r="FW233" s="77"/>
      <c r="FX233" s="77"/>
      <c r="FY233" s="77"/>
      <c r="FZ233" s="77"/>
      <c r="GA233" s="77"/>
      <c r="GB233" s="77"/>
      <c r="GC233" s="77"/>
      <c r="GD233" s="77"/>
      <c r="GE233" s="77"/>
      <c r="GF233" s="77"/>
      <c r="GG233" s="77"/>
      <c r="GH233" s="77"/>
      <c r="GI233" s="77"/>
      <c r="GJ233" s="77"/>
      <c r="GK233" s="77"/>
      <c r="GL233" s="77"/>
      <c r="GM233" s="77"/>
      <c r="GN233" s="77"/>
      <c r="GO233" s="77"/>
      <c r="GP233" s="77"/>
      <c r="GQ233" s="77"/>
      <c r="GR233" s="77"/>
      <c r="GS233" s="77"/>
      <c r="GT233" s="77"/>
      <c r="GU233" s="77"/>
      <c r="GV233" s="77"/>
      <c r="GW233" s="77"/>
      <c r="GX233" s="77"/>
      <c r="GY233" s="77"/>
      <c r="GZ233" s="77"/>
      <c r="HA233" s="77"/>
      <c r="HB233" s="77"/>
      <c r="HC233" s="77"/>
      <c r="HD233" s="77"/>
      <c r="HE233" s="77"/>
      <c r="HF233" s="77"/>
      <c r="HG233" s="77"/>
      <c r="HH233" s="77"/>
      <c r="HI233" s="77"/>
      <c r="HJ233" s="77"/>
      <c r="HK233" s="77"/>
      <c r="HL233" s="77"/>
      <c r="HM233" s="77"/>
      <c r="HN233" s="77"/>
      <c r="HO233" s="77"/>
      <c r="HP233" s="77"/>
      <c r="HQ233" s="77"/>
      <c r="HR233" s="77"/>
      <c r="HS233" s="77"/>
      <c r="HT233" s="77"/>
      <c r="HU233" s="77"/>
      <c r="HV233" s="77"/>
      <c r="HW233" s="77"/>
      <c r="HX233" s="77"/>
      <c r="HY233" s="77"/>
      <c r="HZ233" s="77"/>
      <c r="IA233" s="77"/>
      <c r="IB233" s="77"/>
      <c r="IC233" s="77"/>
      <c r="ID233" s="77"/>
      <c r="IE233" s="77"/>
      <c r="IF233" s="77"/>
      <c r="IG233" s="77"/>
      <c r="IH233" s="77"/>
      <c r="II233" s="77"/>
      <c r="IJ233" s="77"/>
      <c r="IK233" s="77"/>
      <c r="IL233" s="77"/>
      <c r="IM233" s="77"/>
      <c r="IN233" s="77"/>
      <c r="IO233" s="77"/>
      <c r="IP233" s="77"/>
      <c r="IQ233" s="77"/>
      <c r="IR233" s="77"/>
      <c r="IS233" s="77"/>
      <c r="IT233" s="77"/>
      <c r="IU233" s="77"/>
      <c r="IV233" s="77"/>
      <c r="IW233" s="77"/>
      <c r="IX233" s="77"/>
      <c r="IY233" s="77"/>
      <c r="IZ233" s="77"/>
      <c r="JA233" s="77"/>
      <c r="JB233" s="77"/>
      <c r="JC233" s="77"/>
      <c r="JD233" s="77"/>
      <c r="JE233" s="77"/>
      <c r="JF233" s="77"/>
      <c r="JG233" s="77"/>
      <c r="JH233" s="77"/>
      <c r="JI233" s="77"/>
      <c r="JJ233" s="77"/>
      <c r="JK233" s="77"/>
      <c r="JL233" s="77"/>
      <c r="JM233" s="77"/>
      <c r="JN233" s="77"/>
      <c r="JO233" s="77"/>
      <c r="JP233" s="77"/>
      <c r="JQ233" s="77"/>
      <c r="JR233" s="77"/>
      <c r="JS233" s="77"/>
      <c r="JT233" s="77"/>
      <c r="JU233" s="77"/>
      <c r="JV233" s="77"/>
      <c r="JW233" s="77"/>
      <c r="JX233" s="77"/>
      <c r="JY233" s="77"/>
      <c r="JZ233" s="77"/>
      <c r="KA233" s="77"/>
      <c r="KB233" s="77"/>
      <c r="KC233" s="77"/>
      <c r="KD233" s="77"/>
      <c r="KE233" s="77"/>
      <c r="KF233" s="77"/>
      <c r="KG233" s="77"/>
      <c r="KH233" s="77"/>
      <c r="KI233" s="77"/>
      <c r="KJ233" s="77"/>
      <c r="KK233" s="77"/>
      <c r="KL233" s="77"/>
      <c r="KM233" s="77"/>
      <c r="KN233" s="77"/>
      <c r="KO233" s="77"/>
      <c r="KP233" s="77"/>
      <c r="KQ233" s="77"/>
      <c r="KR233" s="77"/>
      <c r="KS233" s="77"/>
      <c r="KT233" s="77"/>
      <c r="KU233" s="77"/>
      <c r="KV233" s="77"/>
      <c r="KW233" s="77"/>
      <c r="KX233" s="77"/>
      <c r="KY233" s="77"/>
      <c r="KZ233" s="77"/>
      <c r="LA233" s="77"/>
      <c r="LB233" s="77"/>
      <c r="LC233" s="77"/>
      <c r="LD233" s="77"/>
      <c r="LE233" s="77"/>
      <c r="LF233" s="77"/>
      <c r="LG233" s="77"/>
      <c r="LH233" s="77"/>
      <c r="LI233" s="77"/>
      <c r="LJ233" s="77"/>
      <c r="LK233" s="77"/>
      <c r="LL233" s="77"/>
      <c r="LM233" s="77"/>
      <c r="LN233" s="77"/>
      <c r="LO233" s="77"/>
      <c r="LP233" s="77"/>
      <c r="LQ233" s="77"/>
      <c r="LR233" s="77"/>
      <c r="LS233" s="77"/>
      <c r="LT233" s="77"/>
      <c r="LU233" s="77"/>
      <c r="LV233" s="77"/>
      <c r="LW233" s="77"/>
      <c r="LX233" s="77"/>
      <c r="LY233" s="77"/>
      <c r="LZ233" s="77"/>
      <c r="MA233" s="77"/>
      <c r="MB233" s="77"/>
      <c r="MC233" s="77"/>
      <c r="MD233" s="77"/>
      <c r="ME233" s="77"/>
      <c r="MF233" s="77"/>
      <c r="MG233" s="77"/>
      <c r="MH233" s="77"/>
      <c r="MI233" s="77"/>
      <c r="MJ233" s="77"/>
      <c r="MK233" s="77"/>
      <c r="ML233" s="77"/>
      <c r="MM233" s="77"/>
      <c r="MN233" s="77"/>
      <c r="MO233" s="77"/>
      <c r="MP233" s="77"/>
      <c r="MQ233" s="77"/>
      <c r="MR233" s="77"/>
      <c r="MS233" s="77"/>
      <c r="MT233" s="77"/>
      <c r="MU233" s="77"/>
      <c r="MV233" s="77"/>
      <c r="MW233" s="77"/>
      <c r="MX233" s="77"/>
      <c r="MY233" s="77"/>
      <c r="MZ233" s="77"/>
      <c r="NA233" s="77"/>
      <c r="NB233" s="77"/>
      <c r="NC233" s="77"/>
      <c r="ND233" s="77"/>
      <c r="NE233" s="77"/>
      <c r="NF233" s="77"/>
      <c r="NG233" s="77"/>
      <c r="NH233" s="77"/>
      <c r="NI233" s="77"/>
      <c r="NJ233" s="77"/>
      <c r="NK233" s="77"/>
      <c r="NL233" s="77"/>
      <c r="NM233" s="77"/>
      <c r="NN233" s="77"/>
      <c r="NO233" s="77"/>
      <c r="NP233" s="77"/>
      <c r="NQ233" s="77"/>
      <c r="NR233" s="77"/>
    </row>
    <row r="234" spans="1:382">
      <c r="A234" s="32">
        <f>IF(ラインリスト!A226="","",ラインリスト!A226)</f>
        <v>224</v>
      </c>
      <c r="B234" s="32" t="str">
        <f>IF(ラインリスト!B226="","",ラインリスト!B226)</f>
        <v>テスト224</v>
      </c>
      <c r="C234" s="32">
        <f>IF(ラインリスト!C226="","",ラインリスト!C226)</f>
        <v>88</v>
      </c>
      <c r="D234" s="32" t="str">
        <f>IF(ラインリスト!E226="","",ラインリスト!E226)</f>
        <v>男</v>
      </c>
      <c r="E234" s="32" t="str">
        <f>IF(ラインリスト!F226="","",ラインリスト!F226)</f>
        <v/>
      </c>
      <c r="F234" s="29" t="str">
        <f>IF(ラインリスト!G226="","",ラインリスト!G226)</f>
        <v>患者</v>
      </c>
      <c r="G234" s="32" t="str">
        <f>IF(ラインリスト!H226="","",ラインリスト!H226)</f>
        <v>R病院</v>
      </c>
      <c r="H234" s="33" t="str">
        <f>IF(ラインリスト!I226="","",ラインリスト!I226)</f>
        <v/>
      </c>
      <c r="I234" s="33">
        <f>IF(ラインリスト!J226="","",ラインリスト!J226)</f>
        <v>44202</v>
      </c>
      <c r="J234" s="33">
        <f>IF(ラインリスト!K226="","",ラインリスト!K226)</f>
        <v>44201</v>
      </c>
      <c r="K234" s="31">
        <f>IF(ラインリスト!L226="",J234,ラインリスト!L226)</f>
        <v>44201</v>
      </c>
      <c r="L234" s="76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7"/>
      <c r="DF234" s="77"/>
      <c r="DG234" s="77"/>
      <c r="DH234" s="77"/>
      <c r="DI234" s="77"/>
      <c r="DJ234" s="77"/>
      <c r="DK234" s="77"/>
      <c r="DL234" s="77"/>
      <c r="DM234" s="77"/>
      <c r="DN234" s="77"/>
      <c r="DO234" s="77"/>
      <c r="DP234" s="77"/>
      <c r="DQ234" s="77"/>
      <c r="DR234" s="77"/>
      <c r="DS234" s="77"/>
      <c r="DT234" s="77"/>
      <c r="DU234" s="77"/>
      <c r="DV234" s="77"/>
      <c r="DW234" s="77"/>
      <c r="DX234" s="77"/>
      <c r="DY234" s="77"/>
      <c r="DZ234" s="77"/>
      <c r="EA234" s="77"/>
      <c r="EB234" s="77"/>
      <c r="EC234" s="77"/>
      <c r="ED234" s="77"/>
      <c r="EE234" s="77"/>
      <c r="EF234" s="77"/>
      <c r="EG234" s="77"/>
      <c r="EH234" s="77"/>
      <c r="EI234" s="77"/>
      <c r="EJ234" s="77"/>
      <c r="EK234" s="77"/>
      <c r="EL234" s="77"/>
      <c r="EM234" s="77"/>
      <c r="EN234" s="77"/>
      <c r="EO234" s="77"/>
      <c r="EP234" s="77"/>
      <c r="EQ234" s="77"/>
      <c r="ER234" s="77"/>
      <c r="ES234" s="77"/>
      <c r="ET234" s="77"/>
      <c r="EU234" s="77"/>
      <c r="EV234" s="77"/>
      <c r="EW234" s="77"/>
      <c r="EX234" s="77"/>
      <c r="EY234" s="77"/>
      <c r="EZ234" s="77"/>
      <c r="FA234" s="77"/>
      <c r="FB234" s="77"/>
      <c r="FC234" s="77"/>
      <c r="FD234" s="77"/>
      <c r="FE234" s="77"/>
      <c r="FF234" s="77"/>
      <c r="FG234" s="77"/>
      <c r="FH234" s="77"/>
      <c r="FI234" s="77"/>
      <c r="FJ234" s="77"/>
      <c r="FK234" s="77"/>
      <c r="FL234" s="77"/>
      <c r="FM234" s="77"/>
      <c r="FN234" s="77"/>
      <c r="FO234" s="77"/>
      <c r="FP234" s="77"/>
      <c r="FQ234" s="77"/>
      <c r="FR234" s="77"/>
      <c r="FS234" s="77"/>
      <c r="FT234" s="77"/>
      <c r="FU234" s="77"/>
      <c r="FV234" s="77"/>
      <c r="FW234" s="77"/>
      <c r="FX234" s="77"/>
      <c r="FY234" s="77"/>
      <c r="FZ234" s="77"/>
      <c r="GA234" s="77"/>
      <c r="GB234" s="77"/>
      <c r="GC234" s="77"/>
      <c r="GD234" s="77"/>
      <c r="GE234" s="77"/>
      <c r="GF234" s="77"/>
      <c r="GG234" s="77"/>
      <c r="GH234" s="77"/>
      <c r="GI234" s="77"/>
      <c r="GJ234" s="77"/>
      <c r="GK234" s="77"/>
      <c r="GL234" s="77"/>
      <c r="GM234" s="77"/>
      <c r="GN234" s="77"/>
      <c r="GO234" s="77"/>
      <c r="GP234" s="77"/>
      <c r="GQ234" s="77"/>
      <c r="GR234" s="77"/>
      <c r="GS234" s="77"/>
      <c r="GT234" s="77"/>
      <c r="GU234" s="77"/>
      <c r="GV234" s="77"/>
      <c r="GW234" s="77"/>
      <c r="GX234" s="77"/>
      <c r="GY234" s="77"/>
      <c r="GZ234" s="77"/>
      <c r="HA234" s="77"/>
      <c r="HB234" s="77"/>
      <c r="HC234" s="77"/>
      <c r="HD234" s="77"/>
      <c r="HE234" s="77"/>
      <c r="HF234" s="77"/>
      <c r="HG234" s="77"/>
      <c r="HH234" s="77"/>
      <c r="HI234" s="77"/>
      <c r="HJ234" s="77"/>
      <c r="HK234" s="77"/>
      <c r="HL234" s="77"/>
      <c r="HM234" s="77"/>
      <c r="HN234" s="77"/>
      <c r="HO234" s="77"/>
      <c r="HP234" s="77"/>
      <c r="HQ234" s="77"/>
      <c r="HR234" s="77"/>
      <c r="HS234" s="77"/>
      <c r="HT234" s="77"/>
      <c r="HU234" s="77"/>
      <c r="HV234" s="77"/>
      <c r="HW234" s="77"/>
      <c r="HX234" s="77"/>
      <c r="HY234" s="77"/>
      <c r="HZ234" s="77"/>
      <c r="IA234" s="77"/>
      <c r="IB234" s="77"/>
      <c r="IC234" s="77"/>
      <c r="ID234" s="77"/>
      <c r="IE234" s="77"/>
      <c r="IF234" s="77"/>
      <c r="IG234" s="77"/>
      <c r="IH234" s="77"/>
      <c r="II234" s="77"/>
      <c r="IJ234" s="77"/>
      <c r="IK234" s="77"/>
      <c r="IL234" s="77"/>
      <c r="IM234" s="77"/>
      <c r="IN234" s="77"/>
      <c r="IO234" s="77"/>
      <c r="IP234" s="77"/>
      <c r="IQ234" s="77"/>
      <c r="IR234" s="77"/>
      <c r="IS234" s="77"/>
      <c r="IT234" s="77"/>
      <c r="IU234" s="77"/>
      <c r="IV234" s="77"/>
      <c r="IW234" s="77"/>
      <c r="IX234" s="77"/>
      <c r="IY234" s="77"/>
      <c r="IZ234" s="77"/>
      <c r="JA234" s="77"/>
      <c r="JB234" s="77"/>
      <c r="JC234" s="77"/>
      <c r="JD234" s="77"/>
      <c r="JE234" s="77"/>
      <c r="JF234" s="77"/>
      <c r="JG234" s="77"/>
      <c r="JH234" s="77"/>
      <c r="JI234" s="77"/>
      <c r="JJ234" s="77"/>
      <c r="JK234" s="77"/>
      <c r="JL234" s="77"/>
      <c r="JM234" s="77"/>
      <c r="JN234" s="77"/>
      <c r="JO234" s="77"/>
      <c r="JP234" s="77"/>
      <c r="JQ234" s="77"/>
      <c r="JR234" s="77"/>
      <c r="JS234" s="77"/>
      <c r="JT234" s="77"/>
      <c r="JU234" s="77"/>
      <c r="JV234" s="77"/>
      <c r="JW234" s="77"/>
      <c r="JX234" s="77"/>
      <c r="JY234" s="77"/>
      <c r="JZ234" s="77"/>
      <c r="KA234" s="77"/>
      <c r="KB234" s="77"/>
      <c r="KC234" s="77"/>
      <c r="KD234" s="77"/>
      <c r="KE234" s="77"/>
      <c r="KF234" s="77"/>
      <c r="KG234" s="77"/>
      <c r="KH234" s="77"/>
      <c r="KI234" s="77"/>
      <c r="KJ234" s="77"/>
      <c r="KK234" s="77"/>
      <c r="KL234" s="77"/>
      <c r="KM234" s="77"/>
      <c r="KN234" s="77"/>
      <c r="KO234" s="77"/>
      <c r="KP234" s="77"/>
      <c r="KQ234" s="77"/>
      <c r="KR234" s="77"/>
      <c r="KS234" s="77"/>
      <c r="KT234" s="77"/>
      <c r="KU234" s="77"/>
      <c r="KV234" s="77"/>
      <c r="KW234" s="77"/>
      <c r="KX234" s="77"/>
      <c r="KY234" s="77"/>
      <c r="KZ234" s="77"/>
      <c r="LA234" s="77"/>
      <c r="LB234" s="77"/>
      <c r="LC234" s="77"/>
      <c r="LD234" s="77"/>
      <c r="LE234" s="77"/>
      <c r="LF234" s="77"/>
      <c r="LG234" s="77"/>
      <c r="LH234" s="77"/>
      <c r="LI234" s="77"/>
      <c r="LJ234" s="77"/>
      <c r="LK234" s="77"/>
      <c r="LL234" s="77"/>
      <c r="LM234" s="77"/>
      <c r="LN234" s="77"/>
      <c r="LO234" s="77"/>
      <c r="LP234" s="77"/>
      <c r="LQ234" s="77"/>
      <c r="LR234" s="77"/>
      <c r="LS234" s="77"/>
      <c r="LT234" s="77"/>
      <c r="LU234" s="77"/>
      <c r="LV234" s="77"/>
      <c r="LW234" s="77"/>
      <c r="LX234" s="77"/>
      <c r="LY234" s="77"/>
      <c r="LZ234" s="77"/>
      <c r="MA234" s="77"/>
      <c r="MB234" s="77"/>
      <c r="MC234" s="77"/>
      <c r="MD234" s="77"/>
      <c r="ME234" s="77"/>
      <c r="MF234" s="77"/>
      <c r="MG234" s="77"/>
      <c r="MH234" s="77"/>
      <c r="MI234" s="77"/>
      <c r="MJ234" s="77"/>
      <c r="MK234" s="77"/>
      <c r="ML234" s="77"/>
      <c r="MM234" s="77"/>
      <c r="MN234" s="77"/>
      <c r="MO234" s="77"/>
      <c r="MP234" s="77"/>
      <c r="MQ234" s="77"/>
      <c r="MR234" s="77"/>
      <c r="MS234" s="77"/>
      <c r="MT234" s="77"/>
      <c r="MU234" s="77"/>
      <c r="MV234" s="77"/>
      <c r="MW234" s="77"/>
      <c r="MX234" s="77"/>
      <c r="MY234" s="77"/>
      <c r="MZ234" s="77"/>
      <c r="NA234" s="77"/>
      <c r="NB234" s="77"/>
      <c r="NC234" s="77"/>
      <c r="ND234" s="77"/>
      <c r="NE234" s="77"/>
      <c r="NF234" s="77"/>
      <c r="NG234" s="77"/>
      <c r="NH234" s="77"/>
      <c r="NI234" s="77"/>
      <c r="NJ234" s="77"/>
      <c r="NK234" s="77"/>
      <c r="NL234" s="77"/>
      <c r="NM234" s="77"/>
      <c r="NN234" s="77"/>
      <c r="NO234" s="77"/>
      <c r="NP234" s="77"/>
      <c r="NQ234" s="77"/>
      <c r="NR234" s="77"/>
    </row>
    <row r="235" spans="1:382">
      <c r="A235" s="32">
        <f>IF(ラインリスト!A227="","",ラインリスト!A227)</f>
        <v>225</v>
      </c>
      <c r="B235" s="32" t="str">
        <f>IF(ラインリスト!B227="","",ラインリスト!B227)</f>
        <v>テスト225</v>
      </c>
      <c r="C235" s="32">
        <f>IF(ラインリスト!C227="","",ラインリスト!C227)</f>
        <v>81</v>
      </c>
      <c r="D235" s="32" t="str">
        <f>IF(ラインリスト!E227="","",ラインリスト!E227)</f>
        <v>男</v>
      </c>
      <c r="E235" s="32" t="str">
        <f>IF(ラインリスト!F227="","",ラインリスト!F227)</f>
        <v/>
      </c>
      <c r="F235" s="29" t="str">
        <f>IF(ラインリスト!G227="","",ラインリスト!G227)</f>
        <v>患者</v>
      </c>
      <c r="G235" s="32" t="str">
        <f>IF(ラインリスト!H227="","",ラインリスト!H227)</f>
        <v>R病院</v>
      </c>
      <c r="H235" s="33" t="str">
        <f>IF(ラインリスト!I227="","",ラインリスト!I227)</f>
        <v/>
      </c>
      <c r="I235" s="33">
        <f>IF(ラインリスト!J227="","",ラインリスト!J227)</f>
        <v>44201</v>
      </c>
      <c r="J235" s="33">
        <f>IF(ラインリスト!K227="","",ラインリスト!K227)</f>
        <v>44201</v>
      </c>
      <c r="K235" s="31">
        <f>IF(ラインリスト!L227="",J235,ラインリスト!L227)</f>
        <v>44201</v>
      </c>
      <c r="L235" s="76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  <c r="DC235" s="77"/>
      <c r="DD235" s="77"/>
      <c r="DE235" s="77"/>
      <c r="DF235" s="77"/>
      <c r="DG235" s="77"/>
      <c r="DH235" s="77"/>
      <c r="DI235" s="77"/>
      <c r="DJ235" s="77"/>
      <c r="DK235" s="77"/>
      <c r="DL235" s="77"/>
      <c r="DM235" s="77"/>
      <c r="DN235" s="77"/>
      <c r="DO235" s="77"/>
      <c r="DP235" s="77"/>
      <c r="DQ235" s="77"/>
      <c r="DR235" s="77"/>
      <c r="DS235" s="77"/>
      <c r="DT235" s="77"/>
      <c r="DU235" s="77"/>
      <c r="DV235" s="77"/>
      <c r="DW235" s="77"/>
      <c r="DX235" s="77"/>
      <c r="DY235" s="77"/>
      <c r="DZ235" s="77"/>
      <c r="EA235" s="77"/>
      <c r="EB235" s="77"/>
      <c r="EC235" s="77"/>
      <c r="ED235" s="77"/>
      <c r="EE235" s="77"/>
      <c r="EF235" s="77"/>
      <c r="EG235" s="77"/>
      <c r="EH235" s="77"/>
      <c r="EI235" s="77"/>
      <c r="EJ235" s="77"/>
      <c r="EK235" s="77"/>
      <c r="EL235" s="77"/>
      <c r="EM235" s="77"/>
      <c r="EN235" s="77"/>
      <c r="EO235" s="77"/>
      <c r="EP235" s="77"/>
      <c r="EQ235" s="77"/>
      <c r="ER235" s="77"/>
      <c r="ES235" s="77"/>
      <c r="ET235" s="77"/>
      <c r="EU235" s="77"/>
      <c r="EV235" s="77"/>
      <c r="EW235" s="77"/>
      <c r="EX235" s="77"/>
      <c r="EY235" s="77"/>
      <c r="EZ235" s="77"/>
      <c r="FA235" s="77"/>
      <c r="FB235" s="77"/>
      <c r="FC235" s="77"/>
      <c r="FD235" s="77"/>
      <c r="FE235" s="77"/>
      <c r="FF235" s="77"/>
      <c r="FG235" s="77"/>
      <c r="FH235" s="77"/>
      <c r="FI235" s="77"/>
      <c r="FJ235" s="77"/>
      <c r="FK235" s="77"/>
      <c r="FL235" s="77"/>
      <c r="FM235" s="77"/>
      <c r="FN235" s="77"/>
      <c r="FO235" s="77"/>
      <c r="FP235" s="77"/>
      <c r="FQ235" s="77"/>
      <c r="FR235" s="77"/>
      <c r="FS235" s="77"/>
      <c r="FT235" s="77"/>
      <c r="FU235" s="77"/>
      <c r="FV235" s="77"/>
      <c r="FW235" s="77"/>
      <c r="FX235" s="77"/>
      <c r="FY235" s="77"/>
      <c r="FZ235" s="77"/>
      <c r="GA235" s="77"/>
      <c r="GB235" s="77"/>
      <c r="GC235" s="77"/>
      <c r="GD235" s="77"/>
      <c r="GE235" s="77"/>
      <c r="GF235" s="77"/>
      <c r="GG235" s="77"/>
      <c r="GH235" s="77"/>
      <c r="GI235" s="77"/>
      <c r="GJ235" s="77"/>
      <c r="GK235" s="77"/>
      <c r="GL235" s="77"/>
      <c r="GM235" s="77"/>
      <c r="GN235" s="77"/>
      <c r="GO235" s="77"/>
      <c r="GP235" s="77"/>
      <c r="GQ235" s="77"/>
      <c r="GR235" s="77"/>
      <c r="GS235" s="77"/>
      <c r="GT235" s="77"/>
      <c r="GU235" s="77"/>
      <c r="GV235" s="77"/>
      <c r="GW235" s="77"/>
      <c r="GX235" s="77"/>
      <c r="GY235" s="77"/>
      <c r="GZ235" s="77"/>
      <c r="HA235" s="77"/>
      <c r="HB235" s="77"/>
      <c r="HC235" s="77"/>
      <c r="HD235" s="77"/>
      <c r="HE235" s="77"/>
      <c r="HF235" s="77"/>
      <c r="HG235" s="77"/>
      <c r="HH235" s="77"/>
      <c r="HI235" s="77"/>
      <c r="HJ235" s="77"/>
      <c r="HK235" s="77"/>
      <c r="HL235" s="77"/>
      <c r="HM235" s="77"/>
      <c r="HN235" s="77"/>
      <c r="HO235" s="77"/>
      <c r="HP235" s="77"/>
      <c r="HQ235" s="77"/>
      <c r="HR235" s="77"/>
      <c r="HS235" s="77"/>
      <c r="HT235" s="77"/>
      <c r="HU235" s="77"/>
      <c r="HV235" s="77"/>
      <c r="HW235" s="77"/>
      <c r="HX235" s="77"/>
      <c r="HY235" s="77"/>
      <c r="HZ235" s="77"/>
      <c r="IA235" s="77"/>
      <c r="IB235" s="77"/>
      <c r="IC235" s="77"/>
      <c r="ID235" s="77"/>
      <c r="IE235" s="77"/>
      <c r="IF235" s="77"/>
      <c r="IG235" s="77"/>
      <c r="IH235" s="77"/>
      <c r="II235" s="77"/>
      <c r="IJ235" s="77"/>
      <c r="IK235" s="77"/>
      <c r="IL235" s="77"/>
      <c r="IM235" s="77"/>
      <c r="IN235" s="77"/>
      <c r="IO235" s="77"/>
      <c r="IP235" s="77"/>
      <c r="IQ235" s="77"/>
      <c r="IR235" s="77"/>
      <c r="IS235" s="77"/>
      <c r="IT235" s="77"/>
      <c r="IU235" s="77"/>
      <c r="IV235" s="77"/>
      <c r="IW235" s="77"/>
      <c r="IX235" s="77"/>
      <c r="IY235" s="77"/>
      <c r="IZ235" s="77"/>
      <c r="JA235" s="77"/>
      <c r="JB235" s="77"/>
      <c r="JC235" s="77"/>
      <c r="JD235" s="77"/>
      <c r="JE235" s="77"/>
      <c r="JF235" s="77"/>
      <c r="JG235" s="77"/>
      <c r="JH235" s="77"/>
      <c r="JI235" s="77"/>
      <c r="JJ235" s="77"/>
      <c r="JK235" s="77"/>
      <c r="JL235" s="77"/>
      <c r="JM235" s="77"/>
      <c r="JN235" s="77"/>
      <c r="JO235" s="77"/>
      <c r="JP235" s="77"/>
      <c r="JQ235" s="77"/>
      <c r="JR235" s="77"/>
      <c r="JS235" s="77"/>
      <c r="JT235" s="77"/>
      <c r="JU235" s="77"/>
      <c r="JV235" s="77"/>
      <c r="JW235" s="77"/>
      <c r="JX235" s="77"/>
      <c r="JY235" s="77"/>
      <c r="JZ235" s="77"/>
      <c r="KA235" s="77"/>
      <c r="KB235" s="77"/>
      <c r="KC235" s="77"/>
      <c r="KD235" s="77"/>
      <c r="KE235" s="77"/>
      <c r="KF235" s="77"/>
      <c r="KG235" s="77"/>
      <c r="KH235" s="77"/>
      <c r="KI235" s="77"/>
      <c r="KJ235" s="77"/>
      <c r="KK235" s="77"/>
      <c r="KL235" s="77"/>
      <c r="KM235" s="77"/>
      <c r="KN235" s="77"/>
      <c r="KO235" s="77"/>
      <c r="KP235" s="77"/>
      <c r="KQ235" s="77"/>
      <c r="KR235" s="77"/>
      <c r="KS235" s="77"/>
      <c r="KT235" s="77"/>
      <c r="KU235" s="77"/>
      <c r="KV235" s="77"/>
      <c r="KW235" s="77"/>
      <c r="KX235" s="77"/>
      <c r="KY235" s="77"/>
      <c r="KZ235" s="77"/>
      <c r="LA235" s="77"/>
      <c r="LB235" s="77"/>
      <c r="LC235" s="77"/>
      <c r="LD235" s="77"/>
      <c r="LE235" s="77"/>
      <c r="LF235" s="77"/>
      <c r="LG235" s="77"/>
      <c r="LH235" s="77"/>
      <c r="LI235" s="77"/>
      <c r="LJ235" s="77"/>
      <c r="LK235" s="77"/>
      <c r="LL235" s="77"/>
      <c r="LM235" s="77"/>
      <c r="LN235" s="77"/>
      <c r="LO235" s="77"/>
      <c r="LP235" s="77"/>
      <c r="LQ235" s="77"/>
      <c r="LR235" s="77"/>
      <c r="LS235" s="77"/>
      <c r="LT235" s="77"/>
      <c r="LU235" s="77"/>
      <c r="LV235" s="77"/>
      <c r="LW235" s="77"/>
      <c r="LX235" s="77"/>
      <c r="LY235" s="77"/>
      <c r="LZ235" s="77"/>
      <c r="MA235" s="77"/>
      <c r="MB235" s="77"/>
      <c r="MC235" s="77"/>
      <c r="MD235" s="77"/>
      <c r="ME235" s="77"/>
      <c r="MF235" s="77"/>
      <c r="MG235" s="77"/>
      <c r="MH235" s="77"/>
      <c r="MI235" s="77"/>
      <c r="MJ235" s="77"/>
      <c r="MK235" s="77"/>
      <c r="ML235" s="77"/>
      <c r="MM235" s="77"/>
      <c r="MN235" s="77"/>
      <c r="MO235" s="77"/>
      <c r="MP235" s="77"/>
      <c r="MQ235" s="77"/>
      <c r="MR235" s="77"/>
      <c r="MS235" s="77"/>
      <c r="MT235" s="77"/>
      <c r="MU235" s="77"/>
      <c r="MV235" s="77"/>
      <c r="MW235" s="77"/>
      <c r="MX235" s="77"/>
      <c r="MY235" s="77"/>
      <c r="MZ235" s="77"/>
      <c r="NA235" s="77"/>
      <c r="NB235" s="77"/>
      <c r="NC235" s="77"/>
      <c r="ND235" s="77"/>
      <c r="NE235" s="77"/>
      <c r="NF235" s="77"/>
      <c r="NG235" s="77"/>
      <c r="NH235" s="77"/>
      <c r="NI235" s="77"/>
      <c r="NJ235" s="77"/>
      <c r="NK235" s="77"/>
      <c r="NL235" s="77"/>
      <c r="NM235" s="77"/>
      <c r="NN235" s="77"/>
      <c r="NO235" s="77"/>
      <c r="NP235" s="77"/>
      <c r="NQ235" s="77"/>
      <c r="NR235" s="77"/>
    </row>
    <row r="236" spans="1:382">
      <c r="A236" s="32">
        <f>IF(ラインリスト!A228="","",ラインリスト!A228)</f>
        <v>226</v>
      </c>
      <c r="B236" s="32" t="str">
        <f>IF(ラインリスト!B228="","",ラインリスト!B228)</f>
        <v>テスト226</v>
      </c>
      <c r="C236" s="32">
        <f>IF(ラインリスト!C228="","",ラインリスト!C228)</f>
        <v>66</v>
      </c>
      <c r="D236" s="32" t="str">
        <f>IF(ラインリスト!E228="","",ラインリスト!E228)</f>
        <v>男</v>
      </c>
      <c r="E236" s="32" t="str">
        <f>IF(ラインリスト!F228="","",ラインリスト!F228)</f>
        <v/>
      </c>
      <c r="F236" s="29" t="str">
        <f>IF(ラインリスト!G228="","",ラインリスト!G228)</f>
        <v>患者</v>
      </c>
      <c r="G236" s="32" t="str">
        <f>IF(ラインリスト!H228="","",ラインリスト!H228)</f>
        <v>R病院</v>
      </c>
      <c r="H236" s="33" t="str">
        <f>IF(ラインリスト!I228="","",ラインリスト!I228)</f>
        <v/>
      </c>
      <c r="I236" s="33">
        <f>IF(ラインリスト!J228="","",ラインリスト!J228)</f>
        <v>44201</v>
      </c>
      <c r="J236" s="33">
        <f>IF(ラインリスト!K228="","",ラインリスト!K228)</f>
        <v>44201</v>
      </c>
      <c r="K236" s="31">
        <f>IF(ラインリスト!L228="",J236,ラインリスト!L228)</f>
        <v>44201</v>
      </c>
      <c r="L236" s="76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  <c r="DC236" s="77"/>
      <c r="DD236" s="77"/>
      <c r="DE236" s="77"/>
      <c r="DF236" s="77"/>
      <c r="DG236" s="77"/>
      <c r="DH236" s="77"/>
      <c r="DI236" s="77"/>
      <c r="DJ236" s="77"/>
      <c r="DK236" s="77"/>
      <c r="DL236" s="77"/>
      <c r="DM236" s="77"/>
      <c r="DN236" s="77"/>
      <c r="DO236" s="77"/>
      <c r="DP236" s="77"/>
      <c r="DQ236" s="77"/>
      <c r="DR236" s="77"/>
      <c r="DS236" s="77"/>
      <c r="DT236" s="77"/>
      <c r="DU236" s="77"/>
      <c r="DV236" s="77"/>
      <c r="DW236" s="77"/>
      <c r="DX236" s="77"/>
      <c r="DY236" s="77"/>
      <c r="DZ236" s="77"/>
      <c r="EA236" s="77"/>
      <c r="EB236" s="77"/>
      <c r="EC236" s="77"/>
      <c r="ED236" s="77"/>
      <c r="EE236" s="77"/>
      <c r="EF236" s="77"/>
      <c r="EG236" s="77"/>
      <c r="EH236" s="77"/>
      <c r="EI236" s="77"/>
      <c r="EJ236" s="77"/>
      <c r="EK236" s="77"/>
      <c r="EL236" s="77"/>
      <c r="EM236" s="77"/>
      <c r="EN236" s="77"/>
      <c r="EO236" s="77"/>
      <c r="EP236" s="77"/>
      <c r="EQ236" s="77"/>
      <c r="ER236" s="77"/>
      <c r="ES236" s="77"/>
      <c r="ET236" s="77"/>
      <c r="EU236" s="77"/>
      <c r="EV236" s="77"/>
      <c r="EW236" s="77"/>
      <c r="EX236" s="77"/>
      <c r="EY236" s="77"/>
      <c r="EZ236" s="77"/>
      <c r="FA236" s="77"/>
      <c r="FB236" s="77"/>
      <c r="FC236" s="77"/>
      <c r="FD236" s="77"/>
      <c r="FE236" s="77"/>
      <c r="FF236" s="77"/>
      <c r="FG236" s="77"/>
      <c r="FH236" s="77"/>
      <c r="FI236" s="77"/>
      <c r="FJ236" s="77"/>
      <c r="FK236" s="77"/>
      <c r="FL236" s="77"/>
      <c r="FM236" s="77"/>
      <c r="FN236" s="77"/>
      <c r="FO236" s="77"/>
      <c r="FP236" s="77"/>
      <c r="FQ236" s="77"/>
      <c r="FR236" s="77"/>
      <c r="FS236" s="77"/>
      <c r="FT236" s="77"/>
      <c r="FU236" s="77"/>
      <c r="FV236" s="77"/>
      <c r="FW236" s="77"/>
      <c r="FX236" s="77"/>
      <c r="FY236" s="77"/>
      <c r="FZ236" s="77"/>
      <c r="GA236" s="77"/>
      <c r="GB236" s="77"/>
      <c r="GC236" s="77"/>
      <c r="GD236" s="77"/>
      <c r="GE236" s="77"/>
      <c r="GF236" s="77"/>
      <c r="GG236" s="77"/>
      <c r="GH236" s="77"/>
      <c r="GI236" s="77"/>
      <c r="GJ236" s="77"/>
      <c r="GK236" s="77"/>
      <c r="GL236" s="77"/>
      <c r="GM236" s="77"/>
      <c r="GN236" s="77"/>
      <c r="GO236" s="77"/>
      <c r="GP236" s="77"/>
      <c r="GQ236" s="77"/>
      <c r="GR236" s="77"/>
      <c r="GS236" s="77"/>
      <c r="GT236" s="77"/>
      <c r="GU236" s="77"/>
      <c r="GV236" s="77"/>
      <c r="GW236" s="77"/>
      <c r="GX236" s="77"/>
      <c r="GY236" s="77"/>
      <c r="GZ236" s="77"/>
      <c r="HA236" s="77"/>
      <c r="HB236" s="77"/>
      <c r="HC236" s="77"/>
      <c r="HD236" s="77"/>
      <c r="HE236" s="77"/>
      <c r="HF236" s="77"/>
      <c r="HG236" s="77"/>
      <c r="HH236" s="77"/>
      <c r="HI236" s="77"/>
      <c r="HJ236" s="77"/>
      <c r="HK236" s="77"/>
      <c r="HL236" s="77"/>
      <c r="HM236" s="77"/>
      <c r="HN236" s="77"/>
      <c r="HO236" s="77"/>
      <c r="HP236" s="77"/>
      <c r="HQ236" s="77"/>
      <c r="HR236" s="77"/>
      <c r="HS236" s="77"/>
      <c r="HT236" s="77"/>
      <c r="HU236" s="77"/>
      <c r="HV236" s="77"/>
      <c r="HW236" s="77"/>
      <c r="HX236" s="77"/>
      <c r="HY236" s="77"/>
      <c r="HZ236" s="77"/>
      <c r="IA236" s="77"/>
      <c r="IB236" s="77"/>
      <c r="IC236" s="77"/>
      <c r="ID236" s="77"/>
      <c r="IE236" s="77"/>
      <c r="IF236" s="77"/>
      <c r="IG236" s="77"/>
      <c r="IH236" s="77"/>
      <c r="II236" s="77"/>
      <c r="IJ236" s="77"/>
      <c r="IK236" s="77"/>
      <c r="IL236" s="77"/>
      <c r="IM236" s="77"/>
      <c r="IN236" s="77"/>
      <c r="IO236" s="77"/>
      <c r="IP236" s="77"/>
      <c r="IQ236" s="77"/>
      <c r="IR236" s="77"/>
      <c r="IS236" s="77"/>
      <c r="IT236" s="77"/>
      <c r="IU236" s="77"/>
      <c r="IV236" s="77"/>
      <c r="IW236" s="77"/>
      <c r="IX236" s="77"/>
      <c r="IY236" s="77"/>
      <c r="IZ236" s="77"/>
      <c r="JA236" s="77"/>
      <c r="JB236" s="77"/>
      <c r="JC236" s="77"/>
      <c r="JD236" s="77"/>
      <c r="JE236" s="77"/>
      <c r="JF236" s="77"/>
      <c r="JG236" s="77"/>
      <c r="JH236" s="77"/>
      <c r="JI236" s="77"/>
      <c r="JJ236" s="77"/>
      <c r="JK236" s="77"/>
      <c r="JL236" s="77"/>
      <c r="JM236" s="77"/>
      <c r="JN236" s="77"/>
      <c r="JO236" s="77"/>
      <c r="JP236" s="77"/>
      <c r="JQ236" s="77"/>
      <c r="JR236" s="77"/>
      <c r="JS236" s="77"/>
      <c r="JT236" s="77"/>
      <c r="JU236" s="77"/>
      <c r="JV236" s="77"/>
      <c r="JW236" s="77"/>
      <c r="JX236" s="77"/>
      <c r="JY236" s="77"/>
      <c r="JZ236" s="77"/>
      <c r="KA236" s="77"/>
      <c r="KB236" s="77"/>
      <c r="KC236" s="77"/>
      <c r="KD236" s="77"/>
      <c r="KE236" s="77"/>
      <c r="KF236" s="77"/>
      <c r="KG236" s="77"/>
      <c r="KH236" s="77"/>
      <c r="KI236" s="77"/>
      <c r="KJ236" s="77"/>
      <c r="KK236" s="77"/>
      <c r="KL236" s="77"/>
      <c r="KM236" s="77"/>
      <c r="KN236" s="77"/>
      <c r="KO236" s="77"/>
      <c r="KP236" s="77"/>
      <c r="KQ236" s="77"/>
      <c r="KR236" s="77"/>
      <c r="KS236" s="77"/>
      <c r="KT236" s="77"/>
      <c r="KU236" s="77"/>
      <c r="KV236" s="77"/>
      <c r="KW236" s="77"/>
      <c r="KX236" s="77"/>
      <c r="KY236" s="77"/>
      <c r="KZ236" s="77"/>
      <c r="LA236" s="77"/>
      <c r="LB236" s="77"/>
      <c r="LC236" s="77"/>
      <c r="LD236" s="77"/>
      <c r="LE236" s="77"/>
      <c r="LF236" s="77"/>
      <c r="LG236" s="77"/>
      <c r="LH236" s="77"/>
      <c r="LI236" s="77"/>
      <c r="LJ236" s="77"/>
      <c r="LK236" s="77"/>
      <c r="LL236" s="77"/>
      <c r="LM236" s="77"/>
      <c r="LN236" s="77"/>
      <c r="LO236" s="77"/>
      <c r="LP236" s="77"/>
      <c r="LQ236" s="77"/>
      <c r="LR236" s="77"/>
      <c r="LS236" s="77"/>
      <c r="LT236" s="77"/>
      <c r="LU236" s="77"/>
      <c r="LV236" s="77"/>
      <c r="LW236" s="77"/>
      <c r="LX236" s="77"/>
      <c r="LY236" s="77"/>
      <c r="LZ236" s="77"/>
      <c r="MA236" s="77"/>
      <c r="MB236" s="77"/>
      <c r="MC236" s="77"/>
      <c r="MD236" s="77"/>
      <c r="ME236" s="77"/>
      <c r="MF236" s="77"/>
      <c r="MG236" s="77"/>
      <c r="MH236" s="77"/>
      <c r="MI236" s="77"/>
      <c r="MJ236" s="77"/>
      <c r="MK236" s="77"/>
      <c r="ML236" s="77"/>
      <c r="MM236" s="77"/>
      <c r="MN236" s="77"/>
      <c r="MO236" s="77"/>
      <c r="MP236" s="77"/>
      <c r="MQ236" s="77"/>
      <c r="MR236" s="77"/>
      <c r="MS236" s="77"/>
      <c r="MT236" s="77"/>
      <c r="MU236" s="77"/>
      <c r="MV236" s="77"/>
      <c r="MW236" s="77"/>
      <c r="MX236" s="77"/>
      <c r="MY236" s="77"/>
      <c r="MZ236" s="77"/>
      <c r="NA236" s="77"/>
      <c r="NB236" s="77"/>
      <c r="NC236" s="77"/>
      <c r="ND236" s="77"/>
      <c r="NE236" s="77"/>
      <c r="NF236" s="77"/>
      <c r="NG236" s="77"/>
      <c r="NH236" s="77"/>
      <c r="NI236" s="77"/>
      <c r="NJ236" s="77"/>
      <c r="NK236" s="77"/>
      <c r="NL236" s="77"/>
      <c r="NM236" s="77"/>
      <c r="NN236" s="77"/>
      <c r="NO236" s="77"/>
      <c r="NP236" s="77"/>
      <c r="NQ236" s="77"/>
      <c r="NR236" s="77"/>
    </row>
    <row r="237" spans="1:382">
      <c r="A237" s="32">
        <f>IF(ラインリスト!A229="","",ラインリスト!A229)</f>
        <v>227</v>
      </c>
      <c r="B237" s="32" t="str">
        <f>IF(ラインリスト!B229="","",ラインリスト!B229)</f>
        <v>テスト227</v>
      </c>
      <c r="C237" s="32">
        <f>IF(ラインリスト!C229="","",ラインリスト!C229)</f>
        <v>77</v>
      </c>
      <c r="D237" s="32" t="str">
        <f>IF(ラインリスト!E229="","",ラインリスト!E229)</f>
        <v>男</v>
      </c>
      <c r="E237" s="32" t="str">
        <f>IF(ラインリスト!F229="","",ラインリスト!F229)</f>
        <v/>
      </c>
      <c r="F237" s="29" t="str">
        <f>IF(ラインリスト!G229="","",ラインリスト!G229)</f>
        <v>患者</v>
      </c>
      <c r="G237" s="32" t="str">
        <f>IF(ラインリスト!H229="","",ラインリスト!H229)</f>
        <v>R病院</v>
      </c>
      <c r="H237" s="33" t="str">
        <f>IF(ラインリスト!I229="","",ラインリスト!I229)</f>
        <v/>
      </c>
      <c r="I237" s="33">
        <f>IF(ラインリスト!J229="","",ラインリスト!J229)</f>
        <v>44199</v>
      </c>
      <c r="J237" s="33">
        <f>IF(ラインリスト!K229="","",ラインリスト!K229)</f>
        <v>44201</v>
      </c>
      <c r="K237" s="31">
        <f>IF(ラインリスト!L229="",J237,ラインリスト!L229)</f>
        <v>44201</v>
      </c>
      <c r="L237" s="76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  <c r="CU237" s="77"/>
      <c r="CV237" s="77"/>
      <c r="CW237" s="77"/>
      <c r="CX237" s="77"/>
      <c r="CY237" s="77"/>
      <c r="CZ237" s="77"/>
      <c r="DA237" s="77"/>
      <c r="DB237" s="77"/>
      <c r="DC237" s="77"/>
      <c r="DD237" s="77"/>
      <c r="DE237" s="77"/>
      <c r="DF237" s="77"/>
      <c r="DG237" s="77"/>
      <c r="DH237" s="77"/>
      <c r="DI237" s="77"/>
      <c r="DJ237" s="77"/>
      <c r="DK237" s="77"/>
      <c r="DL237" s="77"/>
      <c r="DM237" s="77"/>
      <c r="DN237" s="77"/>
      <c r="DO237" s="77"/>
      <c r="DP237" s="77"/>
      <c r="DQ237" s="77"/>
      <c r="DR237" s="77"/>
      <c r="DS237" s="77"/>
      <c r="DT237" s="77"/>
      <c r="DU237" s="77"/>
      <c r="DV237" s="77"/>
      <c r="DW237" s="77"/>
      <c r="DX237" s="77"/>
      <c r="DY237" s="77"/>
      <c r="DZ237" s="77"/>
      <c r="EA237" s="77"/>
      <c r="EB237" s="77"/>
      <c r="EC237" s="77"/>
      <c r="ED237" s="77"/>
      <c r="EE237" s="77"/>
      <c r="EF237" s="77"/>
      <c r="EG237" s="77"/>
      <c r="EH237" s="77"/>
      <c r="EI237" s="77"/>
      <c r="EJ237" s="77"/>
      <c r="EK237" s="77"/>
      <c r="EL237" s="77"/>
      <c r="EM237" s="77"/>
      <c r="EN237" s="77"/>
      <c r="EO237" s="77"/>
      <c r="EP237" s="77"/>
      <c r="EQ237" s="77"/>
      <c r="ER237" s="77"/>
      <c r="ES237" s="77"/>
      <c r="ET237" s="77"/>
      <c r="EU237" s="77"/>
      <c r="EV237" s="77"/>
      <c r="EW237" s="77"/>
      <c r="EX237" s="77"/>
      <c r="EY237" s="77"/>
      <c r="EZ237" s="77"/>
      <c r="FA237" s="77"/>
      <c r="FB237" s="77"/>
      <c r="FC237" s="77"/>
      <c r="FD237" s="77"/>
      <c r="FE237" s="77"/>
      <c r="FF237" s="77"/>
      <c r="FG237" s="77"/>
      <c r="FH237" s="77"/>
      <c r="FI237" s="77"/>
      <c r="FJ237" s="77"/>
      <c r="FK237" s="77"/>
      <c r="FL237" s="77"/>
      <c r="FM237" s="77"/>
      <c r="FN237" s="77"/>
      <c r="FO237" s="77"/>
      <c r="FP237" s="77"/>
      <c r="FQ237" s="77"/>
      <c r="FR237" s="77"/>
      <c r="FS237" s="77"/>
      <c r="FT237" s="77"/>
      <c r="FU237" s="77"/>
      <c r="FV237" s="77"/>
      <c r="FW237" s="77"/>
      <c r="FX237" s="77"/>
      <c r="FY237" s="77"/>
      <c r="FZ237" s="77"/>
      <c r="GA237" s="77"/>
      <c r="GB237" s="77"/>
      <c r="GC237" s="77"/>
      <c r="GD237" s="77"/>
      <c r="GE237" s="77"/>
      <c r="GF237" s="77"/>
      <c r="GG237" s="77"/>
      <c r="GH237" s="77"/>
      <c r="GI237" s="77"/>
      <c r="GJ237" s="77"/>
      <c r="GK237" s="77"/>
      <c r="GL237" s="77"/>
      <c r="GM237" s="77"/>
      <c r="GN237" s="77"/>
      <c r="GO237" s="77"/>
      <c r="GP237" s="77"/>
      <c r="GQ237" s="77"/>
      <c r="GR237" s="77"/>
      <c r="GS237" s="77"/>
      <c r="GT237" s="77"/>
      <c r="GU237" s="77"/>
      <c r="GV237" s="77"/>
      <c r="GW237" s="77"/>
      <c r="GX237" s="77"/>
      <c r="GY237" s="77"/>
      <c r="GZ237" s="77"/>
      <c r="HA237" s="77"/>
      <c r="HB237" s="77"/>
      <c r="HC237" s="77"/>
      <c r="HD237" s="77"/>
      <c r="HE237" s="77"/>
      <c r="HF237" s="77"/>
      <c r="HG237" s="77"/>
      <c r="HH237" s="77"/>
      <c r="HI237" s="77"/>
      <c r="HJ237" s="77"/>
      <c r="HK237" s="77"/>
      <c r="HL237" s="77"/>
      <c r="HM237" s="77"/>
      <c r="HN237" s="77"/>
      <c r="HO237" s="77"/>
      <c r="HP237" s="77"/>
      <c r="HQ237" s="77"/>
      <c r="HR237" s="77"/>
      <c r="HS237" s="77"/>
      <c r="HT237" s="77"/>
      <c r="HU237" s="77"/>
      <c r="HV237" s="77"/>
      <c r="HW237" s="77"/>
      <c r="HX237" s="77"/>
      <c r="HY237" s="77"/>
      <c r="HZ237" s="77"/>
      <c r="IA237" s="77"/>
      <c r="IB237" s="77"/>
      <c r="IC237" s="77"/>
      <c r="ID237" s="77"/>
      <c r="IE237" s="77"/>
      <c r="IF237" s="77"/>
      <c r="IG237" s="77"/>
      <c r="IH237" s="77"/>
      <c r="II237" s="77"/>
      <c r="IJ237" s="77"/>
      <c r="IK237" s="77"/>
      <c r="IL237" s="77"/>
      <c r="IM237" s="77"/>
      <c r="IN237" s="77"/>
      <c r="IO237" s="77"/>
      <c r="IP237" s="77"/>
      <c r="IQ237" s="77"/>
      <c r="IR237" s="77"/>
      <c r="IS237" s="77"/>
      <c r="IT237" s="77"/>
      <c r="IU237" s="77"/>
      <c r="IV237" s="77"/>
      <c r="IW237" s="77"/>
      <c r="IX237" s="77"/>
      <c r="IY237" s="77"/>
      <c r="IZ237" s="77"/>
      <c r="JA237" s="77"/>
      <c r="JB237" s="77"/>
      <c r="JC237" s="77"/>
      <c r="JD237" s="77"/>
      <c r="JE237" s="77"/>
      <c r="JF237" s="77"/>
      <c r="JG237" s="77"/>
      <c r="JH237" s="77"/>
      <c r="JI237" s="77"/>
      <c r="JJ237" s="77"/>
      <c r="JK237" s="77"/>
      <c r="JL237" s="77"/>
      <c r="JM237" s="77"/>
      <c r="JN237" s="77"/>
      <c r="JO237" s="77"/>
      <c r="JP237" s="77"/>
      <c r="JQ237" s="77"/>
      <c r="JR237" s="77"/>
      <c r="JS237" s="77"/>
      <c r="JT237" s="77"/>
      <c r="JU237" s="77"/>
      <c r="JV237" s="77"/>
      <c r="JW237" s="77"/>
      <c r="JX237" s="77"/>
      <c r="JY237" s="77"/>
      <c r="JZ237" s="77"/>
      <c r="KA237" s="77"/>
      <c r="KB237" s="77"/>
      <c r="KC237" s="77"/>
      <c r="KD237" s="77"/>
      <c r="KE237" s="77"/>
      <c r="KF237" s="77"/>
      <c r="KG237" s="77"/>
      <c r="KH237" s="77"/>
      <c r="KI237" s="77"/>
      <c r="KJ237" s="77"/>
      <c r="KK237" s="77"/>
      <c r="KL237" s="77"/>
      <c r="KM237" s="77"/>
      <c r="KN237" s="77"/>
      <c r="KO237" s="77"/>
      <c r="KP237" s="77"/>
      <c r="KQ237" s="77"/>
      <c r="KR237" s="77"/>
      <c r="KS237" s="77"/>
      <c r="KT237" s="77"/>
      <c r="KU237" s="77"/>
      <c r="KV237" s="77"/>
      <c r="KW237" s="77"/>
      <c r="KX237" s="77"/>
      <c r="KY237" s="77"/>
      <c r="KZ237" s="77"/>
      <c r="LA237" s="77"/>
      <c r="LB237" s="77"/>
      <c r="LC237" s="77"/>
      <c r="LD237" s="77"/>
      <c r="LE237" s="77"/>
      <c r="LF237" s="77"/>
      <c r="LG237" s="77"/>
      <c r="LH237" s="77"/>
      <c r="LI237" s="77"/>
      <c r="LJ237" s="77"/>
      <c r="LK237" s="77"/>
      <c r="LL237" s="77"/>
      <c r="LM237" s="77"/>
      <c r="LN237" s="77"/>
      <c r="LO237" s="77"/>
      <c r="LP237" s="77"/>
      <c r="LQ237" s="77"/>
      <c r="LR237" s="77"/>
      <c r="LS237" s="77"/>
      <c r="LT237" s="77"/>
      <c r="LU237" s="77"/>
      <c r="LV237" s="77"/>
      <c r="LW237" s="77"/>
      <c r="LX237" s="77"/>
      <c r="LY237" s="77"/>
      <c r="LZ237" s="77"/>
      <c r="MA237" s="77"/>
      <c r="MB237" s="77"/>
      <c r="MC237" s="77"/>
      <c r="MD237" s="77"/>
      <c r="ME237" s="77"/>
      <c r="MF237" s="77"/>
      <c r="MG237" s="77"/>
      <c r="MH237" s="77"/>
      <c r="MI237" s="77"/>
      <c r="MJ237" s="77"/>
      <c r="MK237" s="77"/>
      <c r="ML237" s="77"/>
      <c r="MM237" s="77"/>
      <c r="MN237" s="77"/>
      <c r="MO237" s="77"/>
      <c r="MP237" s="77"/>
      <c r="MQ237" s="77"/>
      <c r="MR237" s="77"/>
      <c r="MS237" s="77"/>
      <c r="MT237" s="77"/>
      <c r="MU237" s="77"/>
      <c r="MV237" s="77"/>
      <c r="MW237" s="77"/>
      <c r="MX237" s="77"/>
      <c r="MY237" s="77"/>
      <c r="MZ237" s="77"/>
      <c r="NA237" s="77"/>
      <c r="NB237" s="77"/>
      <c r="NC237" s="77"/>
      <c r="ND237" s="77"/>
      <c r="NE237" s="77"/>
      <c r="NF237" s="77"/>
      <c r="NG237" s="77"/>
      <c r="NH237" s="77"/>
      <c r="NI237" s="77"/>
      <c r="NJ237" s="77"/>
      <c r="NK237" s="77"/>
      <c r="NL237" s="77"/>
      <c r="NM237" s="77"/>
      <c r="NN237" s="77"/>
      <c r="NO237" s="77"/>
      <c r="NP237" s="77"/>
      <c r="NQ237" s="77"/>
      <c r="NR237" s="77"/>
    </row>
    <row r="238" spans="1:382">
      <c r="A238" s="32">
        <f>IF(ラインリスト!A230="","",ラインリスト!A230)</f>
        <v>228</v>
      </c>
      <c r="B238" s="32" t="str">
        <f>IF(ラインリスト!B230="","",ラインリスト!B230)</f>
        <v>テスト228</v>
      </c>
      <c r="C238" s="32">
        <f>IF(ラインリスト!C230="","",ラインリスト!C230)</f>
        <v>73</v>
      </c>
      <c r="D238" s="32" t="str">
        <f>IF(ラインリスト!E230="","",ラインリスト!E230)</f>
        <v>男</v>
      </c>
      <c r="E238" s="32" t="str">
        <f>IF(ラインリスト!F230="","",ラインリスト!F230)</f>
        <v/>
      </c>
      <c r="F238" s="29" t="str">
        <f>IF(ラインリスト!G230="","",ラインリスト!G230)</f>
        <v>患者</v>
      </c>
      <c r="G238" s="32" t="str">
        <f>IF(ラインリスト!H230="","",ラインリスト!H230)</f>
        <v>R病院</v>
      </c>
      <c r="H238" s="33" t="str">
        <f>IF(ラインリスト!I230="","",ラインリスト!I230)</f>
        <v/>
      </c>
      <c r="I238" s="33">
        <f>IF(ラインリスト!J230="","",ラインリスト!J230)</f>
        <v>44201</v>
      </c>
      <c r="J238" s="33">
        <f>IF(ラインリスト!K230="","",ラインリスト!K230)</f>
        <v>44201</v>
      </c>
      <c r="K238" s="31">
        <f>IF(ラインリスト!L230="",J238,ラインリスト!L230)</f>
        <v>44201</v>
      </c>
      <c r="L238" s="76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  <c r="CU238" s="77"/>
      <c r="CV238" s="77"/>
      <c r="CW238" s="77"/>
      <c r="CX238" s="77"/>
      <c r="CY238" s="77"/>
      <c r="CZ238" s="77"/>
      <c r="DA238" s="77"/>
      <c r="DB238" s="77"/>
      <c r="DC238" s="77"/>
      <c r="DD238" s="77"/>
      <c r="DE238" s="77"/>
      <c r="DF238" s="77"/>
      <c r="DG238" s="77"/>
      <c r="DH238" s="77"/>
      <c r="DI238" s="77"/>
      <c r="DJ238" s="77"/>
      <c r="DK238" s="77"/>
      <c r="DL238" s="77"/>
      <c r="DM238" s="77"/>
      <c r="DN238" s="77"/>
      <c r="DO238" s="77"/>
      <c r="DP238" s="77"/>
      <c r="DQ238" s="77"/>
      <c r="DR238" s="77"/>
      <c r="DS238" s="77"/>
      <c r="DT238" s="77"/>
      <c r="DU238" s="77"/>
      <c r="DV238" s="77"/>
      <c r="DW238" s="77"/>
      <c r="DX238" s="77"/>
      <c r="DY238" s="77"/>
      <c r="DZ238" s="77"/>
      <c r="EA238" s="77"/>
      <c r="EB238" s="77"/>
      <c r="EC238" s="77"/>
      <c r="ED238" s="77"/>
      <c r="EE238" s="77"/>
      <c r="EF238" s="77"/>
      <c r="EG238" s="77"/>
      <c r="EH238" s="77"/>
      <c r="EI238" s="77"/>
      <c r="EJ238" s="77"/>
      <c r="EK238" s="77"/>
      <c r="EL238" s="77"/>
      <c r="EM238" s="77"/>
      <c r="EN238" s="77"/>
      <c r="EO238" s="77"/>
      <c r="EP238" s="77"/>
      <c r="EQ238" s="77"/>
      <c r="ER238" s="77"/>
      <c r="ES238" s="77"/>
      <c r="ET238" s="77"/>
      <c r="EU238" s="77"/>
      <c r="EV238" s="77"/>
      <c r="EW238" s="77"/>
      <c r="EX238" s="77"/>
      <c r="EY238" s="77"/>
      <c r="EZ238" s="77"/>
      <c r="FA238" s="77"/>
      <c r="FB238" s="77"/>
      <c r="FC238" s="77"/>
      <c r="FD238" s="77"/>
      <c r="FE238" s="77"/>
      <c r="FF238" s="77"/>
      <c r="FG238" s="77"/>
      <c r="FH238" s="77"/>
      <c r="FI238" s="77"/>
      <c r="FJ238" s="77"/>
      <c r="FK238" s="77"/>
      <c r="FL238" s="77"/>
      <c r="FM238" s="77"/>
      <c r="FN238" s="77"/>
      <c r="FO238" s="77"/>
      <c r="FP238" s="77"/>
      <c r="FQ238" s="77"/>
      <c r="FR238" s="77"/>
      <c r="FS238" s="77"/>
      <c r="FT238" s="77"/>
      <c r="FU238" s="77"/>
      <c r="FV238" s="77"/>
      <c r="FW238" s="77"/>
      <c r="FX238" s="77"/>
      <c r="FY238" s="77"/>
      <c r="FZ238" s="77"/>
      <c r="GA238" s="77"/>
      <c r="GB238" s="77"/>
      <c r="GC238" s="77"/>
      <c r="GD238" s="77"/>
      <c r="GE238" s="77"/>
      <c r="GF238" s="77"/>
      <c r="GG238" s="77"/>
      <c r="GH238" s="77"/>
      <c r="GI238" s="77"/>
      <c r="GJ238" s="77"/>
      <c r="GK238" s="77"/>
      <c r="GL238" s="77"/>
      <c r="GM238" s="77"/>
      <c r="GN238" s="77"/>
      <c r="GO238" s="77"/>
      <c r="GP238" s="77"/>
      <c r="GQ238" s="77"/>
      <c r="GR238" s="77"/>
      <c r="GS238" s="77"/>
      <c r="GT238" s="77"/>
      <c r="GU238" s="77"/>
      <c r="GV238" s="77"/>
      <c r="GW238" s="77"/>
      <c r="GX238" s="77"/>
      <c r="GY238" s="77"/>
      <c r="GZ238" s="77"/>
      <c r="HA238" s="77"/>
      <c r="HB238" s="77"/>
      <c r="HC238" s="77"/>
      <c r="HD238" s="77"/>
      <c r="HE238" s="77"/>
      <c r="HF238" s="77"/>
      <c r="HG238" s="77"/>
      <c r="HH238" s="77"/>
      <c r="HI238" s="77"/>
      <c r="HJ238" s="77"/>
      <c r="HK238" s="77"/>
      <c r="HL238" s="77"/>
      <c r="HM238" s="77"/>
      <c r="HN238" s="77"/>
      <c r="HO238" s="77"/>
      <c r="HP238" s="77"/>
      <c r="HQ238" s="77"/>
      <c r="HR238" s="77"/>
      <c r="HS238" s="77"/>
      <c r="HT238" s="77"/>
      <c r="HU238" s="77"/>
      <c r="HV238" s="77"/>
      <c r="HW238" s="77"/>
      <c r="HX238" s="77"/>
      <c r="HY238" s="77"/>
      <c r="HZ238" s="77"/>
      <c r="IA238" s="77"/>
      <c r="IB238" s="77"/>
      <c r="IC238" s="77"/>
      <c r="ID238" s="77"/>
      <c r="IE238" s="77"/>
      <c r="IF238" s="77"/>
      <c r="IG238" s="77"/>
      <c r="IH238" s="77"/>
      <c r="II238" s="77"/>
      <c r="IJ238" s="77"/>
      <c r="IK238" s="77"/>
      <c r="IL238" s="77"/>
      <c r="IM238" s="77"/>
      <c r="IN238" s="77"/>
      <c r="IO238" s="77"/>
      <c r="IP238" s="77"/>
      <c r="IQ238" s="77"/>
      <c r="IR238" s="77"/>
      <c r="IS238" s="77"/>
      <c r="IT238" s="77"/>
      <c r="IU238" s="77"/>
      <c r="IV238" s="77"/>
      <c r="IW238" s="77"/>
      <c r="IX238" s="77"/>
      <c r="IY238" s="77"/>
      <c r="IZ238" s="77"/>
      <c r="JA238" s="77"/>
      <c r="JB238" s="77"/>
      <c r="JC238" s="77"/>
      <c r="JD238" s="77"/>
      <c r="JE238" s="77"/>
      <c r="JF238" s="77"/>
      <c r="JG238" s="77"/>
      <c r="JH238" s="77"/>
      <c r="JI238" s="77"/>
      <c r="JJ238" s="77"/>
      <c r="JK238" s="77"/>
      <c r="JL238" s="77"/>
      <c r="JM238" s="77"/>
      <c r="JN238" s="77"/>
      <c r="JO238" s="77"/>
      <c r="JP238" s="77"/>
      <c r="JQ238" s="77"/>
      <c r="JR238" s="77"/>
      <c r="JS238" s="77"/>
      <c r="JT238" s="77"/>
      <c r="JU238" s="77"/>
      <c r="JV238" s="77"/>
      <c r="JW238" s="77"/>
      <c r="JX238" s="77"/>
      <c r="JY238" s="77"/>
      <c r="JZ238" s="77"/>
      <c r="KA238" s="77"/>
      <c r="KB238" s="77"/>
      <c r="KC238" s="77"/>
      <c r="KD238" s="77"/>
      <c r="KE238" s="77"/>
      <c r="KF238" s="77"/>
      <c r="KG238" s="77"/>
      <c r="KH238" s="77"/>
      <c r="KI238" s="77"/>
      <c r="KJ238" s="77"/>
      <c r="KK238" s="77"/>
      <c r="KL238" s="77"/>
      <c r="KM238" s="77"/>
      <c r="KN238" s="77"/>
      <c r="KO238" s="77"/>
      <c r="KP238" s="77"/>
      <c r="KQ238" s="77"/>
      <c r="KR238" s="77"/>
      <c r="KS238" s="77"/>
      <c r="KT238" s="77"/>
      <c r="KU238" s="77"/>
      <c r="KV238" s="77"/>
      <c r="KW238" s="77"/>
      <c r="KX238" s="77"/>
      <c r="KY238" s="77"/>
      <c r="KZ238" s="77"/>
      <c r="LA238" s="77"/>
      <c r="LB238" s="77"/>
      <c r="LC238" s="77"/>
      <c r="LD238" s="77"/>
      <c r="LE238" s="77"/>
      <c r="LF238" s="77"/>
      <c r="LG238" s="77"/>
      <c r="LH238" s="77"/>
      <c r="LI238" s="77"/>
      <c r="LJ238" s="77"/>
      <c r="LK238" s="77"/>
      <c r="LL238" s="77"/>
      <c r="LM238" s="77"/>
      <c r="LN238" s="77"/>
      <c r="LO238" s="77"/>
      <c r="LP238" s="77"/>
      <c r="LQ238" s="77"/>
      <c r="LR238" s="77"/>
      <c r="LS238" s="77"/>
      <c r="LT238" s="77"/>
      <c r="LU238" s="77"/>
      <c r="LV238" s="77"/>
      <c r="LW238" s="77"/>
      <c r="LX238" s="77"/>
      <c r="LY238" s="77"/>
      <c r="LZ238" s="77"/>
      <c r="MA238" s="77"/>
      <c r="MB238" s="77"/>
      <c r="MC238" s="77"/>
      <c r="MD238" s="77"/>
      <c r="ME238" s="77"/>
      <c r="MF238" s="77"/>
      <c r="MG238" s="77"/>
      <c r="MH238" s="77"/>
      <c r="MI238" s="77"/>
      <c r="MJ238" s="77"/>
      <c r="MK238" s="77"/>
      <c r="ML238" s="77"/>
      <c r="MM238" s="77"/>
      <c r="MN238" s="77"/>
      <c r="MO238" s="77"/>
      <c r="MP238" s="77"/>
      <c r="MQ238" s="77"/>
      <c r="MR238" s="77"/>
      <c r="MS238" s="77"/>
      <c r="MT238" s="77"/>
      <c r="MU238" s="77"/>
      <c r="MV238" s="77"/>
      <c r="MW238" s="77"/>
      <c r="MX238" s="77"/>
      <c r="MY238" s="77"/>
      <c r="MZ238" s="77"/>
      <c r="NA238" s="77"/>
      <c r="NB238" s="77"/>
      <c r="NC238" s="77"/>
      <c r="ND238" s="77"/>
      <c r="NE238" s="77"/>
      <c r="NF238" s="77"/>
      <c r="NG238" s="77"/>
      <c r="NH238" s="77"/>
      <c r="NI238" s="77"/>
      <c r="NJ238" s="77"/>
      <c r="NK238" s="77"/>
      <c r="NL238" s="77"/>
      <c r="NM238" s="77"/>
      <c r="NN238" s="77"/>
      <c r="NO238" s="77"/>
      <c r="NP238" s="77"/>
      <c r="NQ238" s="77"/>
      <c r="NR238" s="77"/>
    </row>
    <row r="239" spans="1:382">
      <c r="A239" s="32">
        <f>IF(ラインリスト!A231="","",ラインリスト!A231)</f>
        <v>229</v>
      </c>
      <c r="B239" s="32" t="str">
        <f>IF(ラインリスト!B231="","",ラインリスト!B231)</f>
        <v>テスト229</v>
      </c>
      <c r="C239" s="32">
        <f>IF(ラインリスト!C231="","",ラインリスト!C231)</f>
        <v>89</v>
      </c>
      <c r="D239" s="32" t="str">
        <f>IF(ラインリスト!E231="","",ラインリスト!E231)</f>
        <v>男</v>
      </c>
      <c r="E239" s="32" t="str">
        <f>IF(ラインリスト!F231="","",ラインリスト!F231)</f>
        <v/>
      </c>
      <c r="F239" s="29" t="str">
        <f>IF(ラインリスト!G231="","",ラインリスト!G231)</f>
        <v>患者</v>
      </c>
      <c r="G239" s="32" t="str">
        <f>IF(ラインリスト!H231="","",ラインリスト!H231)</f>
        <v>R病院</v>
      </c>
      <c r="H239" s="33" t="str">
        <f>IF(ラインリスト!I231="","",ラインリスト!I231)</f>
        <v/>
      </c>
      <c r="I239" s="33" t="str">
        <f>IF(ラインリスト!J231="","",ラインリスト!J231)</f>
        <v>不明</v>
      </c>
      <c r="J239" s="33">
        <f>IF(ラインリスト!K231="","",ラインリスト!K231)</f>
        <v>44201</v>
      </c>
      <c r="K239" s="31">
        <f>IF(ラインリスト!L231="",J239,ラインリスト!L231)</f>
        <v>44201</v>
      </c>
      <c r="L239" s="76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  <c r="DC239" s="77"/>
      <c r="DD239" s="77"/>
      <c r="DE239" s="77"/>
      <c r="DF239" s="77"/>
      <c r="DG239" s="77"/>
      <c r="DH239" s="77"/>
      <c r="DI239" s="77"/>
      <c r="DJ239" s="77"/>
      <c r="DK239" s="77"/>
      <c r="DL239" s="77"/>
      <c r="DM239" s="77"/>
      <c r="DN239" s="77"/>
      <c r="DO239" s="77"/>
      <c r="DP239" s="77"/>
      <c r="DQ239" s="77"/>
      <c r="DR239" s="77"/>
      <c r="DS239" s="77"/>
      <c r="DT239" s="77"/>
      <c r="DU239" s="77"/>
      <c r="DV239" s="77"/>
      <c r="DW239" s="77"/>
      <c r="DX239" s="77"/>
      <c r="DY239" s="77"/>
      <c r="DZ239" s="77"/>
      <c r="EA239" s="77"/>
      <c r="EB239" s="77"/>
      <c r="EC239" s="77"/>
      <c r="ED239" s="77"/>
      <c r="EE239" s="77"/>
      <c r="EF239" s="77"/>
      <c r="EG239" s="77"/>
      <c r="EH239" s="77"/>
      <c r="EI239" s="77"/>
      <c r="EJ239" s="77"/>
      <c r="EK239" s="77"/>
      <c r="EL239" s="77"/>
      <c r="EM239" s="77"/>
      <c r="EN239" s="77"/>
      <c r="EO239" s="77"/>
      <c r="EP239" s="77"/>
      <c r="EQ239" s="77"/>
      <c r="ER239" s="77"/>
      <c r="ES239" s="77"/>
      <c r="ET239" s="77"/>
      <c r="EU239" s="77"/>
      <c r="EV239" s="77"/>
      <c r="EW239" s="77"/>
      <c r="EX239" s="77"/>
      <c r="EY239" s="77"/>
      <c r="EZ239" s="77"/>
      <c r="FA239" s="77"/>
      <c r="FB239" s="77"/>
      <c r="FC239" s="77"/>
      <c r="FD239" s="77"/>
      <c r="FE239" s="77"/>
      <c r="FF239" s="77"/>
      <c r="FG239" s="77"/>
      <c r="FH239" s="77"/>
      <c r="FI239" s="77"/>
      <c r="FJ239" s="77"/>
      <c r="FK239" s="77"/>
      <c r="FL239" s="77"/>
      <c r="FM239" s="77"/>
      <c r="FN239" s="77"/>
      <c r="FO239" s="77"/>
      <c r="FP239" s="77"/>
      <c r="FQ239" s="77"/>
      <c r="FR239" s="77"/>
      <c r="FS239" s="77"/>
      <c r="FT239" s="77"/>
      <c r="FU239" s="77"/>
      <c r="FV239" s="77"/>
      <c r="FW239" s="77"/>
      <c r="FX239" s="77"/>
      <c r="FY239" s="77"/>
      <c r="FZ239" s="77"/>
      <c r="GA239" s="77"/>
      <c r="GB239" s="77"/>
      <c r="GC239" s="77"/>
      <c r="GD239" s="77"/>
      <c r="GE239" s="77"/>
      <c r="GF239" s="77"/>
      <c r="GG239" s="77"/>
      <c r="GH239" s="77"/>
      <c r="GI239" s="77"/>
      <c r="GJ239" s="77"/>
      <c r="GK239" s="77"/>
      <c r="GL239" s="77"/>
      <c r="GM239" s="77"/>
      <c r="GN239" s="77"/>
      <c r="GO239" s="77"/>
      <c r="GP239" s="77"/>
      <c r="GQ239" s="77"/>
      <c r="GR239" s="77"/>
      <c r="GS239" s="77"/>
      <c r="GT239" s="77"/>
      <c r="GU239" s="77"/>
      <c r="GV239" s="77"/>
      <c r="GW239" s="77"/>
      <c r="GX239" s="77"/>
      <c r="GY239" s="77"/>
      <c r="GZ239" s="77"/>
      <c r="HA239" s="77"/>
      <c r="HB239" s="77"/>
      <c r="HC239" s="77"/>
      <c r="HD239" s="77"/>
      <c r="HE239" s="77"/>
      <c r="HF239" s="77"/>
      <c r="HG239" s="77"/>
      <c r="HH239" s="77"/>
      <c r="HI239" s="77"/>
      <c r="HJ239" s="77"/>
      <c r="HK239" s="77"/>
      <c r="HL239" s="77"/>
      <c r="HM239" s="77"/>
      <c r="HN239" s="77"/>
      <c r="HO239" s="77"/>
      <c r="HP239" s="77"/>
      <c r="HQ239" s="77"/>
      <c r="HR239" s="77"/>
      <c r="HS239" s="77"/>
      <c r="HT239" s="77"/>
      <c r="HU239" s="77"/>
      <c r="HV239" s="77"/>
      <c r="HW239" s="77"/>
      <c r="HX239" s="77"/>
      <c r="HY239" s="77"/>
      <c r="HZ239" s="77"/>
      <c r="IA239" s="77"/>
      <c r="IB239" s="77"/>
      <c r="IC239" s="77"/>
      <c r="ID239" s="77"/>
      <c r="IE239" s="77"/>
      <c r="IF239" s="77"/>
      <c r="IG239" s="77"/>
      <c r="IH239" s="77"/>
      <c r="II239" s="77"/>
      <c r="IJ239" s="77"/>
      <c r="IK239" s="77"/>
      <c r="IL239" s="77"/>
      <c r="IM239" s="77"/>
      <c r="IN239" s="77"/>
      <c r="IO239" s="77"/>
      <c r="IP239" s="77"/>
      <c r="IQ239" s="77"/>
      <c r="IR239" s="77"/>
      <c r="IS239" s="77"/>
      <c r="IT239" s="77"/>
      <c r="IU239" s="77"/>
      <c r="IV239" s="77"/>
      <c r="IW239" s="77"/>
      <c r="IX239" s="77"/>
      <c r="IY239" s="77"/>
      <c r="IZ239" s="77"/>
      <c r="JA239" s="77"/>
      <c r="JB239" s="77"/>
      <c r="JC239" s="77"/>
      <c r="JD239" s="77"/>
      <c r="JE239" s="77"/>
      <c r="JF239" s="77"/>
      <c r="JG239" s="77"/>
      <c r="JH239" s="77"/>
      <c r="JI239" s="77"/>
      <c r="JJ239" s="77"/>
      <c r="JK239" s="77"/>
      <c r="JL239" s="77"/>
      <c r="JM239" s="77"/>
      <c r="JN239" s="77"/>
      <c r="JO239" s="77"/>
      <c r="JP239" s="77"/>
      <c r="JQ239" s="77"/>
      <c r="JR239" s="77"/>
      <c r="JS239" s="77"/>
      <c r="JT239" s="77"/>
      <c r="JU239" s="77"/>
      <c r="JV239" s="77"/>
      <c r="JW239" s="77"/>
      <c r="JX239" s="77"/>
      <c r="JY239" s="77"/>
      <c r="JZ239" s="77"/>
      <c r="KA239" s="77"/>
      <c r="KB239" s="77"/>
      <c r="KC239" s="77"/>
      <c r="KD239" s="77"/>
      <c r="KE239" s="77"/>
      <c r="KF239" s="77"/>
      <c r="KG239" s="77"/>
      <c r="KH239" s="77"/>
      <c r="KI239" s="77"/>
      <c r="KJ239" s="77"/>
      <c r="KK239" s="77"/>
      <c r="KL239" s="77"/>
      <c r="KM239" s="77"/>
      <c r="KN239" s="77"/>
      <c r="KO239" s="77"/>
      <c r="KP239" s="77"/>
      <c r="KQ239" s="77"/>
      <c r="KR239" s="77"/>
      <c r="KS239" s="77"/>
      <c r="KT239" s="77"/>
      <c r="KU239" s="77"/>
      <c r="KV239" s="77"/>
      <c r="KW239" s="77"/>
      <c r="KX239" s="77"/>
      <c r="KY239" s="77"/>
      <c r="KZ239" s="77"/>
      <c r="LA239" s="77"/>
      <c r="LB239" s="77"/>
      <c r="LC239" s="77"/>
      <c r="LD239" s="77"/>
      <c r="LE239" s="77"/>
      <c r="LF239" s="77"/>
      <c r="LG239" s="77"/>
      <c r="LH239" s="77"/>
      <c r="LI239" s="77"/>
      <c r="LJ239" s="77"/>
      <c r="LK239" s="77"/>
      <c r="LL239" s="77"/>
      <c r="LM239" s="77"/>
      <c r="LN239" s="77"/>
      <c r="LO239" s="77"/>
      <c r="LP239" s="77"/>
      <c r="LQ239" s="77"/>
      <c r="LR239" s="77"/>
      <c r="LS239" s="77"/>
      <c r="LT239" s="77"/>
      <c r="LU239" s="77"/>
      <c r="LV239" s="77"/>
      <c r="LW239" s="77"/>
      <c r="LX239" s="77"/>
      <c r="LY239" s="77"/>
      <c r="LZ239" s="77"/>
      <c r="MA239" s="77"/>
      <c r="MB239" s="77"/>
      <c r="MC239" s="77"/>
      <c r="MD239" s="77"/>
      <c r="ME239" s="77"/>
      <c r="MF239" s="77"/>
      <c r="MG239" s="77"/>
      <c r="MH239" s="77"/>
      <c r="MI239" s="77"/>
      <c r="MJ239" s="77"/>
      <c r="MK239" s="77"/>
      <c r="ML239" s="77"/>
      <c r="MM239" s="77"/>
      <c r="MN239" s="77"/>
      <c r="MO239" s="77"/>
      <c r="MP239" s="77"/>
      <c r="MQ239" s="77"/>
      <c r="MR239" s="77"/>
      <c r="MS239" s="77"/>
      <c r="MT239" s="77"/>
      <c r="MU239" s="77"/>
      <c r="MV239" s="77"/>
      <c r="MW239" s="77"/>
      <c r="MX239" s="77"/>
      <c r="MY239" s="77"/>
      <c r="MZ239" s="77"/>
      <c r="NA239" s="77"/>
      <c r="NB239" s="77"/>
      <c r="NC239" s="77"/>
      <c r="ND239" s="77"/>
      <c r="NE239" s="77"/>
      <c r="NF239" s="77"/>
      <c r="NG239" s="77"/>
      <c r="NH239" s="77"/>
      <c r="NI239" s="77"/>
      <c r="NJ239" s="77"/>
      <c r="NK239" s="77"/>
      <c r="NL239" s="77"/>
      <c r="NM239" s="77"/>
      <c r="NN239" s="77"/>
      <c r="NO239" s="77"/>
      <c r="NP239" s="77"/>
      <c r="NQ239" s="77"/>
      <c r="NR239" s="77"/>
    </row>
    <row r="240" spans="1:382">
      <c r="A240" s="32">
        <f>IF(ラインリスト!A232="","",ラインリスト!A232)</f>
        <v>230</v>
      </c>
      <c r="B240" s="32" t="str">
        <f>IF(ラインリスト!B232="","",ラインリスト!B232)</f>
        <v>テスト230</v>
      </c>
      <c r="C240" s="32">
        <f>IF(ラインリスト!C232="","",ラインリスト!C232)</f>
        <v>83</v>
      </c>
      <c r="D240" s="32" t="str">
        <f>IF(ラインリスト!E232="","",ラインリスト!E232)</f>
        <v>男</v>
      </c>
      <c r="E240" s="32" t="str">
        <f>IF(ラインリスト!F232="","",ラインリスト!F232)</f>
        <v/>
      </c>
      <c r="F240" s="29" t="str">
        <f>IF(ラインリスト!G232="","",ラインリスト!G232)</f>
        <v>患者</v>
      </c>
      <c r="G240" s="32" t="str">
        <f>IF(ラインリスト!H232="","",ラインリスト!H232)</f>
        <v>R病院</v>
      </c>
      <c r="H240" s="33" t="str">
        <f>IF(ラインリスト!I232="","",ラインリスト!I232)</f>
        <v/>
      </c>
      <c r="I240" s="33">
        <f>IF(ラインリスト!J232="","",ラインリスト!J232)</f>
        <v>44201</v>
      </c>
      <c r="J240" s="33">
        <f>IF(ラインリスト!K232="","",ラインリスト!K232)</f>
        <v>44201</v>
      </c>
      <c r="K240" s="31">
        <f>IF(ラインリスト!L232="",J240,ラインリスト!L232)</f>
        <v>44201</v>
      </c>
      <c r="L240" s="76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  <c r="DC240" s="77"/>
      <c r="DD240" s="77"/>
      <c r="DE240" s="77"/>
      <c r="DF240" s="77"/>
      <c r="DG240" s="77"/>
      <c r="DH240" s="77"/>
      <c r="DI240" s="77"/>
      <c r="DJ240" s="77"/>
      <c r="DK240" s="77"/>
      <c r="DL240" s="77"/>
      <c r="DM240" s="77"/>
      <c r="DN240" s="77"/>
      <c r="DO240" s="77"/>
      <c r="DP240" s="77"/>
      <c r="DQ240" s="77"/>
      <c r="DR240" s="77"/>
      <c r="DS240" s="77"/>
      <c r="DT240" s="77"/>
      <c r="DU240" s="77"/>
      <c r="DV240" s="77"/>
      <c r="DW240" s="77"/>
      <c r="DX240" s="77"/>
      <c r="DY240" s="77"/>
      <c r="DZ240" s="77"/>
      <c r="EA240" s="77"/>
      <c r="EB240" s="77"/>
      <c r="EC240" s="77"/>
      <c r="ED240" s="77"/>
      <c r="EE240" s="77"/>
      <c r="EF240" s="77"/>
      <c r="EG240" s="77"/>
      <c r="EH240" s="77"/>
      <c r="EI240" s="77"/>
      <c r="EJ240" s="77"/>
      <c r="EK240" s="77"/>
      <c r="EL240" s="77"/>
      <c r="EM240" s="77"/>
      <c r="EN240" s="77"/>
      <c r="EO240" s="77"/>
      <c r="EP240" s="77"/>
      <c r="EQ240" s="77"/>
      <c r="ER240" s="77"/>
      <c r="ES240" s="77"/>
      <c r="ET240" s="77"/>
      <c r="EU240" s="77"/>
      <c r="EV240" s="77"/>
      <c r="EW240" s="77"/>
      <c r="EX240" s="77"/>
      <c r="EY240" s="77"/>
      <c r="EZ240" s="77"/>
      <c r="FA240" s="77"/>
      <c r="FB240" s="77"/>
      <c r="FC240" s="77"/>
      <c r="FD240" s="77"/>
      <c r="FE240" s="77"/>
      <c r="FF240" s="77"/>
      <c r="FG240" s="77"/>
      <c r="FH240" s="77"/>
      <c r="FI240" s="77"/>
      <c r="FJ240" s="77"/>
      <c r="FK240" s="77"/>
      <c r="FL240" s="77"/>
      <c r="FM240" s="77"/>
      <c r="FN240" s="77"/>
      <c r="FO240" s="77"/>
      <c r="FP240" s="77"/>
      <c r="FQ240" s="77"/>
      <c r="FR240" s="77"/>
      <c r="FS240" s="77"/>
      <c r="FT240" s="77"/>
      <c r="FU240" s="77"/>
      <c r="FV240" s="77"/>
      <c r="FW240" s="77"/>
      <c r="FX240" s="77"/>
      <c r="FY240" s="77"/>
      <c r="FZ240" s="77"/>
      <c r="GA240" s="77"/>
      <c r="GB240" s="77"/>
      <c r="GC240" s="77"/>
      <c r="GD240" s="77"/>
      <c r="GE240" s="77"/>
      <c r="GF240" s="77"/>
      <c r="GG240" s="77"/>
      <c r="GH240" s="77"/>
      <c r="GI240" s="77"/>
      <c r="GJ240" s="77"/>
      <c r="GK240" s="77"/>
      <c r="GL240" s="77"/>
      <c r="GM240" s="77"/>
      <c r="GN240" s="77"/>
      <c r="GO240" s="77"/>
      <c r="GP240" s="77"/>
      <c r="GQ240" s="77"/>
      <c r="GR240" s="77"/>
      <c r="GS240" s="77"/>
      <c r="GT240" s="77"/>
      <c r="GU240" s="77"/>
      <c r="GV240" s="77"/>
      <c r="GW240" s="77"/>
      <c r="GX240" s="77"/>
      <c r="GY240" s="77"/>
      <c r="GZ240" s="77"/>
      <c r="HA240" s="77"/>
      <c r="HB240" s="77"/>
      <c r="HC240" s="77"/>
      <c r="HD240" s="77"/>
      <c r="HE240" s="77"/>
      <c r="HF240" s="77"/>
      <c r="HG240" s="77"/>
      <c r="HH240" s="77"/>
      <c r="HI240" s="77"/>
      <c r="HJ240" s="77"/>
      <c r="HK240" s="77"/>
      <c r="HL240" s="77"/>
      <c r="HM240" s="77"/>
      <c r="HN240" s="77"/>
      <c r="HO240" s="77"/>
      <c r="HP240" s="77"/>
      <c r="HQ240" s="77"/>
      <c r="HR240" s="77"/>
      <c r="HS240" s="77"/>
      <c r="HT240" s="77"/>
      <c r="HU240" s="77"/>
      <c r="HV240" s="77"/>
      <c r="HW240" s="77"/>
      <c r="HX240" s="77"/>
      <c r="HY240" s="77"/>
      <c r="HZ240" s="77"/>
      <c r="IA240" s="77"/>
      <c r="IB240" s="77"/>
      <c r="IC240" s="77"/>
      <c r="ID240" s="77"/>
      <c r="IE240" s="77"/>
      <c r="IF240" s="77"/>
      <c r="IG240" s="77"/>
      <c r="IH240" s="77"/>
      <c r="II240" s="77"/>
      <c r="IJ240" s="77"/>
      <c r="IK240" s="77"/>
      <c r="IL240" s="77"/>
      <c r="IM240" s="77"/>
      <c r="IN240" s="77"/>
      <c r="IO240" s="77"/>
      <c r="IP240" s="77"/>
      <c r="IQ240" s="77"/>
      <c r="IR240" s="77"/>
      <c r="IS240" s="77"/>
      <c r="IT240" s="77"/>
      <c r="IU240" s="77"/>
      <c r="IV240" s="77"/>
      <c r="IW240" s="77"/>
      <c r="IX240" s="77"/>
      <c r="IY240" s="77"/>
      <c r="IZ240" s="77"/>
      <c r="JA240" s="77"/>
      <c r="JB240" s="77"/>
      <c r="JC240" s="77"/>
      <c r="JD240" s="77"/>
      <c r="JE240" s="77"/>
      <c r="JF240" s="77"/>
      <c r="JG240" s="77"/>
      <c r="JH240" s="77"/>
      <c r="JI240" s="77"/>
      <c r="JJ240" s="77"/>
      <c r="JK240" s="77"/>
      <c r="JL240" s="77"/>
      <c r="JM240" s="77"/>
      <c r="JN240" s="77"/>
      <c r="JO240" s="77"/>
      <c r="JP240" s="77"/>
      <c r="JQ240" s="77"/>
      <c r="JR240" s="77"/>
      <c r="JS240" s="77"/>
      <c r="JT240" s="77"/>
      <c r="JU240" s="77"/>
      <c r="JV240" s="77"/>
      <c r="JW240" s="77"/>
      <c r="JX240" s="77"/>
      <c r="JY240" s="77"/>
      <c r="JZ240" s="77"/>
      <c r="KA240" s="77"/>
      <c r="KB240" s="77"/>
      <c r="KC240" s="77"/>
      <c r="KD240" s="77"/>
      <c r="KE240" s="77"/>
      <c r="KF240" s="77"/>
      <c r="KG240" s="77"/>
      <c r="KH240" s="77"/>
      <c r="KI240" s="77"/>
      <c r="KJ240" s="77"/>
      <c r="KK240" s="77"/>
      <c r="KL240" s="77"/>
      <c r="KM240" s="77"/>
      <c r="KN240" s="77"/>
      <c r="KO240" s="77"/>
      <c r="KP240" s="77"/>
      <c r="KQ240" s="77"/>
      <c r="KR240" s="77"/>
      <c r="KS240" s="77"/>
      <c r="KT240" s="77"/>
      <c r="KU240" s="77"/>
      <c r="KV240" s="77"/>
      <c r="KW240" s="77"/>
      <c r="KX240" s="77"/>
      <c r="KY240" s="77"/>
      <c r="KZ240" s="77"/>
      <c r="LA240" s="77"/>
      <c r="LB240" s="77"/>
      <c r="LC240" s="77"/>
      <c r="LD240" s="77"/>
      <c r="LE240" s="77"/>
      <c r="LF240" s="77"/>
      <c r="LG240" s="77"/>
      <c r="LH240" s="77"/>
      <c r="LI240" s="77"/>
      <c r="LJ240" s="77"/>
      <c r="LK240" s="77"/>
      <c r="LL240" s="77"/>
      <c r="LM240" s="77"/>
      <c r="LN240" s="77"/>
      <c r="LO240" s="77"/>
      <c r="LP240" s="77"/>
      <c r="LQ240" s="77"/>
      <c r="LR240" s="77"/>
      <c r="LS240" s="77"/>
      <c r="LT240" s="77"/>
      <c r="LU240" s="77"/>
      <c r="LV240" s="77"/>
      <c r="LW240" s="77"/>
      <c r="LX240" s="77"/>
      <c r="LY240" s="77"/>
      <c r="LZ240" s="77"/>
      <c r="MA240" s="77"/>
      <c r="MB240" s="77"/>
      <c r="MC240" s="77"/>
      <c r="MD240" s="77"/>
      <c r="ME240" s="77"/>
      <c r="MF240" s="77"/>
      <c r="MG240" s="77"/>
      <c r="MH240" s="77"/>
      <c r="MI240" s="77"/>
      <c r="MJ240" s="77"/>
      <c r="MK240" s="77"/>
      <c r="ML240" s="77"/>
      <c r="MM240" s="77"/>
      <c r="MN240" s="77"/>
      <c r="MO240" s="77"/>
      <c r="MP240" s="77"/>
      <c r="MQ240" s="77"/>
      <c r="MR240" s="77"/>
      <c r="MS240" s="77"/>
      <c r="MT240" s="77"/>
      <c r="MU240" s="77"/>
      <c r="MV240" s="77"/>
      <c r="MW240" s="77"/>
      <c r="MX240" s="77"/>
      <c r="MY240" s="77"/>
      <c r="MZ240" s="77"/>
      <c r="NA240" s="77"/>
      <c r="NB240" s="77"/>
      <c r="NC240" s="77"/>
      <c r="ND240" s="77"/>
      <c r="NE240" s="77"/>
      <c r="NF240" s="77"/>
      <c r="NG240" s="77"/>
      <c r="NH240" s="77"/>
      <c r="NI240" s="77"/>
      <c r="NJ240" s="77"/>
      <c r="NK240" s="77"/>
      <c r="NL240" s="77"/>
      <c r="NM240" s="77"/>
      <c r="NN240" s="77"/>
      <c r="NO240" s="77"/>
      <c r="NP240" s="77"/>
      <c r="NQ240" s="77"/>
      <c r="NR240" s="77"/>
    </row>
    <row r="241" spans="1:382">
      <c r="A241" s="32">
        <f>IF(ラインリスト!A233="","",ラインリスト!A233)</f>
        <v>231</v>
      </c>
      <c r="B241" s="32" t="str">
        <f>IF(ラインリスト!B233="","",ラインリスト!B233)</f>
        <v>テスト231</v>
      </c>
      <c r="C241" s="32">
        <f>IF(ラインリスト!C233="","",ラインリスト!C233)</f>
        <v>43</v>
      </c>
      <c r="D241" s="32" t="str">
        <f>IF(ラインリスト!E233="","",ラインリスト!E233)</f>
        <v>女</v>
      </c>
      <c r="E241" s="32" t="str">
        <f>IF(ラインリスト!F233="","",ラインリスト!F233)</f>
        <v>看護師</v>
      </c>
      <c r="F241" s="29" t="str">
        <f>IF(ラインリスト!G233="","",ラインリスト!G233)</f>
        <v>職員</v>
      </c>
      <c r="G241" s="32" t="str">
        <f>IF(ラインリスト!H233="","",ラインリスト!H233)</f>
        <v>X病院</v>
      </c>
      <c r="H241" s="33" t="str">
        <f>IF(ラインリスト!I233="","",ラインリスト!I233)</f>
        <v/>
      </c>
      <c r="I241" s="33">
        <f>IF(ラインリスト!J233="","",ラインリスト!J233)</f>
        <v>44201</v>
      </c>
      <c r="J241" s="33">
        <f>IF(ラインリスト!K233="","",ラインリスト!K233)</f>
        <v>44202</v>
      </c>
      <c r="K241" s="31">
        <f>IF(ラインリスト!L233="",J241,ラインリスト!L233)</f>
        <v>44202</v>
      </c>
      <c r="L241" s="76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  <c r="DC241" s="77"/>
      <c r="DD241" s="77"/>
      <c r="DE241" s="77"/>
      <c r="DF241" s="77"/>
      <c r="DG241" s="77"/>
      <c r="DH241" s="77"/>
      <c r="DI241" s="77"/>
      <c r="DJ241" s="77"/>
      <c r="DK241" s="77"/>
      <c r="DL241" s="77"/>
      <c r="DM241" s="77"/>
      <c r="DN241" s="77"/>
      <c r="DO241" s="77"/>
      <c r="DP241" s="77"/>
      <c r="DQ241" s="77"/>
      <c r="DR241" s="77"/>
      <c r="DS241" s="77"/>
      <c r="DT241" s="77"/>
      <c r="DU241" s="77"/>
      <c r="DV241" s="77"/>
      <c r="DW241" s="77"/>
      <c r="DX241" s="77"/>
      <c r="DY241" s="77"/>
      <c r="DZ241" s="77"/>
      <c r="EA241" s="77"/>
      <c r="EB241" s="77"/>
      <c r="EC241" s="77"/>
      <c r="ED241" s="77"/>
      <c r="EE241" s="77"/>
      <c r="EF241" s="77"/>
      <c r="EG241" s="77"/>
      <c r="EH241" s="77"/>
      <c r="EI241" s="77"/>
      <c r="EJ241" s="77"/>
      <c r="EK241" s="77"/>
      <c r="EL241" s="77"/>
      <c r="EM241" s="77"/>
      <c r="EN241" s="77"/>
      <c r="EO241" s="77"/>
      <c r="EP241" s="77"/>
      <c r="EQ241" s="77"/>
      <c r="ER241" s="77"/>
      <c r="ES241" s="77"/>
      <c r="ET241" s="77"/>
      <c r="EU241" s="77"/>
      <c r="EV241" s="77"/>
      <c r="EW241" s="77"/>
      <c r="EX241" s="77"/>
      <c r="EY241" s="77"/>
      <c r="EZ241" s="77"/>
      <c r="FA241" s="77"/>
      <c r="FB241" s="77"/>
      <c r="FC241" s="77"/>
      <c r="FD241" s="77"/>
      <c r="FE241" s="77"/>
      <c r="FF241" s="77"/>
      <c r="FG241" s="77"/>
      <c r="FH241" s="77"/>
      <c r="FI241" s="77"/>
      <c r="FJ241" s="77"/>
      <c r="FK241" s="77"/>
      <c r="FL241" s="77"/>
      <c r="FM241" s="77"/>
      <c r="FN241" s="77"/>
      <c r="FO241" s="77"/>
      <c r="FP241" s="77"/>
      <c r="FQ241" s="77"/>
      <c r="FR241" s="77"/>
      <c r="FS241" s="77"/>
      <c r="FT241" s="77"/>
      <c r="FU241" s="77"/>
      <c r="FV241" s="77"/>
      <c r="FW241" s="77"/>
      <c r="FX241" s="77"/>
      <c r="FY241" s="77"/>
      <c r="FZ241" s="77"/>
      <c r="GA241" s="77"/>
      <c r="GB241" s="77"/>
      <c r="GC241" s="77"/>
      <c r="GD241" s="77"/>
      <c r="GE241" s="77"/>
      <c r="GF241" s="77"/>
      <c r="GG241" s="77"/>
      <c r="GH241" s="77"/>
      <c r="GI241" s="77"/>
      <c r="GJ241" s="77"/>
      <c r="GK241" s="77"/>
      <c r="GL241" s="77"/>
      <c r="GM241" s="77"/>
      <c r="GN241" s="77"/>
      <c r="GO241" s="77"/>
      <c r="GP241" s="77"/>
      <c r="GQ241" s="77"/>
      <c r="GR241" s="77"/>
      <c r="GS241" s="77"/>
      <c r="GT241" s="77"/>
      <c r="GU241" s="77"/>
      <c r="GV241" s="77"/>
      <c r="GW241" s="77"/>
      <c r="GX241" s="77"/>
      <c r="GY241" s="77"/>
      <c r="GZ241" s="77"/>
      <c r="HA241" s="77"/>
      <c r="HB241" s="77"/>
      <c r="HC241" s="77"/>
      <c r="HD241" s="77"/>
      <c r="HE241" s="77"/>
      <c r="HF241" s="77"/>
      <c r="HG241" s="77"/>
      <c r="HH241" s="77"/>
      <c r="HI241" s="77"/>
      <c r="HJ241" s="77"/>
      <c r="HK241" s="77"/>
      <c r="HL241" s="77"/>
      <c r="HM241" s="77"/>
      <c r="HN241" s="77"/>
      <c r="HO241" s="77"/>
      <c r="HP241" s="77"/>
      <c r="HQ241" s="77"/>
      <c r="HR241" s="77"/>
      <c r="HS241" s="77"/>
      <c r="HT241" s="77"/>
      <c r="HU241" s="77"/>
      <c r="HV241" s="77"/>
      <c r="HW241" s="77"/>
      <c r="HX241" s="77"/>
      <c r="HY241" s="77"/>
      <c r="HZ241" s="77"/>
      <c r="IA241" s="77"/>
      <c r="IB241" s="77"/>
      <c r="IC241" s="77"/>
      <c r="ID241" s="77"/>
      <c r="IE241" s="77"/>
      <c r="IF241" s="77"/>
      <c r="IG241" s="77"/>
      <c r="IH241" s="77"/>
      <c r="II241" s="77"/>
      <c r="IJ241" s="77"/>
      <c r="IK241" s="77"/>
      <c r="IL241" s="77"/>
      <c r="IM241" s="77"/>
      <c r="IN241" s="77"/>
      <c r="IO241" s="77"/>
      <c r="IP241" s="77"/>
      <c r="IQ241" s="77"/>
      <c r="IR241" s="77"/>
      <c r="IS241" s="77"/>
      <c r="IT241" s="77"/>
      <c r="IU241" s="77"/>
      <c r="IV241" s="77"/>
      <c r="IW241" s="77"/>
      <c r="IX241" s="77"/>
      <c r="IY241" s="77"/>
      <c r="IZ241" s="77"/>
      <c r="JA241" s="77"/>
      <c r="JB241" s="77"/>
      <c r="JC241" s="77"/>
      <c r="JD241" s="77"/>
      <c r="JE241" s="77"/>
      <c r="JF241" s="77"/>
      <c r="JG241" s="77"/>
      <c r="JH241" s="77"/>
      <c r="JI241" s="77"/>
      <c r="JJ241" s="77"/>
      <c r="JK241" s="77"/>
      <c r="JL241" s="77"/>
      <c r="JM241" s="77"/>
      <c r="JN241" s="77"/>
      <c r="JO241" s="77"/>
      <c r="JP241" s="77"/>
      <c r="JQ241" s="77"/>
      <c r="JR241" s="77"/>
      <c r="JS241" s="77"/>
      <c r="JT241" s="77"/>
      <c r="JU241" s="77"/>
      <c r="JV241" s="77"/>
      <c r="JW241" s="77"/>
      <c r="JX241" s="77"/>
      <c r="JY241" s="77"/>
      <c r="JZ241" s="77"/>
      <c r="KA241" s="77"/>
      <c r="KB241" s="77"/>
      <c r="KC241" s="77"/>
      <c r="KD241" s="77"/>
      <c r="KE241" s="77"/>
      <c r="KF241" s="77"/>
      <c r="KG241" s="77"/>
      <c r="KH241" s="77"/>
      <c r="KI241" s="77"/>
      <c r="KJ241" s="77"/>
      <c r="KK241" s="77"/>
      <c r="KL241" s="77"/>
      <c r="KM241" s="77"/>
      <c r="KN241" s="77"/>
      <c r="KO241" s="77"/>
      <c r="KP241" s="77"/>
      <c r="KQ241" s="77"/>
      <c r="KR241" s="77"/>
      <c r="KS241" s="77"/>
      <c r="KT241" s="77"/>
      <c r="KU241" s="77"/>
      <c r="KV241" s="77"/>
      <c r="KW241" s="77"/>
      <c r="KX241" s="77"/>
      <c r="KY241" s="77"/>
      <c r="KZ241" s="77"/>
      <c r="LA241" s="77"/>
      <c r="LB241" s="77"/>
      <c r="LC241" s="77"/>
      <c r="LD241" s="77"/>
      <c r="LE241" s="77"/>
      <c r="LF241" s="77"/>
      <c r="LG241" s="77"/>
      <c r="LH241" s="77"/>
      <c r="LI241" s="77"/>
      <c r="LJ241" s="77"/>
      <c r="LK241" s="77"/>
      <c r="LL241" s="77"/>
      <c r="LM241" s="77"/>
      <c r="LN241" s="77"/>
      <c r="LO241" s="77"/>
      <c r="LP241" s="77"/>
      <c r="LQ241" s="77"/>
      <c r="LR241" s="77"/>
      <c r="LS241" s="77"/>
      <c r="LT241" s="77"/>
      <c r="LU241" s="77"/>
      <c r="LV241" s="77"/>
      <c r="LW241" s="77"/>
      <c r="LX241" s="77"/>
      <c r="LY241" s="77"/>
      <c r="LZ241" s="77"/>
      <c r="MA241" s="77"/>
      <c r="MB241" s="77"/>
      <c r="MC241" s="77"/>
      <c r="MD241" s="77"/>
      <c r="ME241" s="77"/>
      <c r="MF241" s="77"/>
      <c r="MG241" s="77"/>
      <c r="MH241" s="77"/>
      <c r="MI241" s="77"/>
      <c r="MJ241" s="77"/>
      <c r="MK241" s="77"/>
      <c r="ML241" s="77"/>
      <c r="MM241" s="77"/>
      <c r="MN241" s="77"/>
      <c r="MO241" s="77"/>
      <c r="MP241" s="77"/>
      <c r="MQ241" s="77"/>
      <c r="MR241" s="77"/>
      <c r="MS241" s="77"/>
      <c r="MT241" s="77"/>
      <c r="MU241" s="77"/>
      <c r="MV241" s="77"/>
      <c r="MW241" s="77"/>
      <c r="MX241" s="77"/>
      <c r="MY241" s="77"/>
      <c r="MZ241" s="77"/>
      <c r="NA241" s="77"/>
      <c r="NB241" s="77"/>
      <c r="NC241" s="77"/>
      <c r="ND241" s="77"/>
      <c r="NE241" s="77"/>
      <c r="NF241" s="77"/>
      <c r="NG241" s="77"/>
      <c r="NH241" s="77"/>
      <c r="NI241" s="77"/>
      <c r="NJ241" s="77"/>
      <c r="NK241" s="77"/>
      <c r="NL241" s="77"/>
      <c r="NM241" s="77"/>
      <c r="NN241" s="77"/>
      <c r="NO241" s="77"/>
      <c r="NP241" s="77"/>
      <c r="NQ241" s="77"/>
      <c r="NR241" s="77"/>
    </row>
    <row r="242" spans="1:382">
      <c r="A242" s="32">
        <f>IF(ラインリスト!A234="","",ラインリスト!A234)</f>
        <v>232</v>
      </c>
      <c r="B242" s="32" t="str">
        <f>IF(ラインリスト!B234="","",ラインリスト!B234)</f>
        <v>テスト232</v>
      </c>
      <c r="C242" s="32">
        <f>IF(ラインリスト!C234="","",ラインリスト!C234)</f>
        <v>56</v>
      </c>
      <c r="D242" s="32" t="str">
        <f>IF(ラインリスト!E234="","",ラインリスト!E234)</f>
        <v>女</v>
      </c>
      <c r="E242" s="32" t="str">
        <f>IF(ラインリスト!F234="","",ラインリスト!F234)</f>
        <v>介護員</v>
      </c>
      <c r="F242" s="29" t="str">
        <f>IF(ラインリスト!G234="","",ラインリスト!G234)</f>
        <v>職員</v>
      </c>
      <c r="G242" s="32" t="str">
        <f>IF(ラインリスト!H234="","",ラインリスト!H234)</f>
        <v>X病院</v>
      </c>
      <c r="H242" s="33" t="str">
        <f>IF(ラインリスト!I234="","",ラインリスト!I234)</f>
        <v/>
      </c>
      <c r="I242" s="33">
        <f>IF(ラインリスト!J234="","",ラインリスト!J234)</f>
        <v>44201</v>
      </c>
      <c r="J242" s="33">
        <f>IF(ラインリスト!K234="","",ラインリスト!K234)</f>
        <v>44202</v>
      </c>
      <c r="K242" s="31">
        <f>IF(ラインリスト!L234="",J242,ラインリスト!L234)</f>
        <v>44202</v>
      </c>
      <c r="L242" s="76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  <c r="CU242" s="77"/>
      <c r="CV242" s="77"/>
      <c r="CW242" s="77"/>
      <c r="CX242" s="77"/>
      <c r="CY242" s="77"/>
      <c r="CZ242" s="77"/>
      <c r="DA242" s="77"/>
      <c r="DB242" s="77"/>
      <c r="DC242" s="77"/>
      <c r="DD242" s="77"/>
      <c r="DE242" s="77"/>
      <c r="DF242" s="77"/>
      <c r="DG242" s="77"/>
      <c r="DH242" s="77"/>
      <c r="DI242" s="77"/>
      <c r="DJ242" s="77"/>
      <c r="DK242" s="77"/>
      <c r="DL242" s="77"/>
      <c r="DM242" s="77"/>
      <c r="DN242" s="77"/>
      <c r="DO242" s="77"/>
      <c r="DP242" s="77"/>
      <c r="DQ242" s="77"/>
      <c r="DR242" s="77"/>
      <c r="DS242" s="77"/>
      <c r="DT242" s="77"/>
      <c r="DU242" s="77"/>
      <c r="DV242" s="77"/>
      <c r="DW242" s="77"/>
      <c r="DX242" s="77"/>
      <c r="DY242" s="77"/>
      <c r="DZ242" s="77"/>
      <c r="EA242" s="77"/>
      <c r="EB242" s="77"/>
      <c r="EC242" s="77"/>
      <c r="ED242" s="77"/>
      <c r="EE242" s="77"/>
      <c r="EF242" s="77"/>
      <c r="EG242" s="77"/>
      <c r="EH242" s="77"/>
      <c r="EI242" s="77"/>
      <c r="EJ242" s="77"/>
      <c r="EK242" s="77"/>
      <c r="EL242" s="77"/>
      <c r="EM242" s="77"/>
      <c r="EN242" s="77"/>
      <c r="EO242" s="77"/>
      <c r="EP242" s="77"/>
      <c r="EQ242" s="77"/>
      <c r="ER242" s="77"/>
      <c r="ES242" s="77"/>
      <c r="ET242" s="77"/>
      <c r="EU242" s="77"/>
      <c r="EV242" s="77"/>
      <c r="EW242" s="77"/>
      <c r="EX242" s="77"/>
      <c r="EY242" s="77"/>
      <c r="EZ242" s="77"/>
      <c r="FA242" s="77"/>
      <c r="FB242" s="77"/>
      <c r="FC242" s="77"/>
      <c r="FD242" s="77"/>
      <c r="FE242" s="77"/>
      <c r="FF242" s="77"/>
      <c r="FG242" s="77"/>
      <c r="FH242" s="77"/>
      <c r="FI242" s="77"/>
      <c r="FJ242" s="77"/>
      <c r="FK242" s="77"/>
      <c r="FL242" s="77"/>
      <c r="FM242" s="77"/>
      <c r="FN242" s="77"/>
      <c r="FO242" s="77"/>
      <c r="FP242" s="77"/>
      <c r="FQ242" s="77"/>
      <c r="FR242" s="77"/>
      <c r="FS242" s="77"/>
      <c r="FT242" s="77"/>
      <c r="FU242" s="77"/>
      <c r="FV242" s="77"/>
      <c r="FW242" s="77"/>
      <c r="FX242" s="77"/>
      <c r="FY242" s="77"/>
      <c r="FZ242" s="77"/>
      <c r="GA242" s="77"/>
      <c r="GB242" s="77"/>
      <c r="GC242" s="77"/>
      <c r="GD242" s="77"/>
      <c r="GE242" s="77"/>
      <c r="GF242" s="77"/>
      <c r="GG242" s="77"/>
      <c r="GH242" s="77"/>
      <c r="GI242" s="77"/>
      <c r="GJ242" s="77"/>
      <c r="GK242" s="77"/>
      <c r="GL242" s="77"/>
      <c r="GM242" s="77"/>
      <c r="GN242" s="77"/>
      <c r="GO242" s="77"/>
      <c r="GP242" s="77"/>
      <c r="GQ242" s="77"/>
      <c r="GR242" s="77"/>
      <c r="GS242" s="77"/>
      <c r="GT242" s="77"/>
      <c r="GU242" s="77"/>
      <c r="GV242" s="77"/>
      <c r="GW242" s="77"/>
      <c r="GX242" s="77"/>
      <c r="GY242" s="77"/>
      <c r="GZ242" s="77"/>
      <c r="HA242" s="77"/>
      <c r="HB242" s="77"/>
      <c r="HC242" s="77"/>
      <c r="HD242" s="77"/>
      <c r="HE242" s="77"/>
      <c r="HF242" s="77"/>
      <c r="HG242" s="77"/>
      <c r="HH242" s="77"/>
      <c r="HI242" s="77"/>
      <c r="HJ242" s="77"/>
      <c r="HK242" s="77"/>
      <c r="HL242" s="77"/>
      <c r="HM242" s="77"/>
      <c r="HN242" s="77"/>
      <c r="HO242" s="77"/>
      <c r="HP242" s="77"/>
      <c r="HQ242" s="77"/>
      <c r="HR242" s="77"/>
      <c r="HS242" s="77"/>
      <c r="HT242" s="77"/>
      <c r="HU242" s="77"/>
      <c r="HV242" s="77"/>
      <c r="HW242" s="77"/>
      <c r="HX242" s="77"/>
      <c r="HY242" s="77"/>
      <c r="HZ242" s="77"/>
      <c r="IA242" s="77"/>
      <c r="IB242" s="77"/>
      <c r="IC242" s="77"/>
      <c r="ID242" s="77"/>
      <c r="IE242" s="77"/>
      <c r="IF242" s="77"/>
      <c r="IG242" s="77"/>
      <c r="IH242" s="77"/>
      <c r="II242" s="77"/>
      <c r="IJ242" s="77"/>
      <c r="IK242" s="77"/>
      <c r="IL242" s="77"/>
      <c r="IM242" s="77"/>
      <c r="IN242" s="77"/>
      <c r="IO242" s="77"/>
      <c r="IP242" s="77"/>
      <c r="IQ242" s="77"/>
      <c r="IR242" s="77"/>
      <c r="IS242" s="77"/>
      <c r="IT242" s="77"/>
      <c r="IU242" s="77"/>
      <c r="IV242" s="77"/>
      <c r="IW242" s="77"/>
      <c r="IX242" s="77"/>
      <c r="IY242" s="77"/>
      <c r="IZ242" s="77"/>
      <c r="JA242" s="77"/>
      <c r="JB242" s="77"/>
      <c r="JC242" s="77"/>
      <c r="JD242" s="77"/>
      <c r="JE242" s="77"/>
      <c r="JF242" s="77"/>
      <c r="JG242" s="77"/>
      <c r="JH242" s="77"/>
      <c r="JI242" s="77"/>
      <c r="JJ242" s="77"/>
      <c r="JK242" s="77"/>
      <c r="JL242" s="77"/>
      <c r="JM242" s="77"/>
      <c r="JN242" s="77"/>
      <c r="JO242" s="77"/>
      <c r="JP242" s="77"/>
      <c r="JQ242" s="77"/>
      <c r="JR242" s="77"/>
      <c r="JS242" s="77"/>
      <c r="JT242" s="77"/>
      <c r="JU242" s="77"/>
      <c r="JV242" s="77"/>
      <c r="JW242" s="77"/>
      <c r="JX242" s="77"/>
      <c r="JY242" s="77"/>
      <c r="JZ242" s="77"/>
      <c r="KA242" s="77"/>
      <c r="KB242" s="77"/>
      <c r="KC242" s="77"/>
      <c r="KD242" s="77"/>
      <c r="KE242" s="77"/>
      <c r="KF242" s="77"/>
      <c r="KG242" s="77"/>
      <c r="KH242" s="77"/>
      <c r="KI242" s="77"/>
      <c r="KJ242" s="77"/>
      <c r="KK242" s="77"/>
      <c r="KL242" s="77"/>
      <c r="KM242" s="77"/>
      <c r="KN242" s="77"/>
      <c r="KO242" s="77"/>
      <c r="KP242" s="77"/>
      <c r="KQ242" s="77"/>
      <c r="KR242" s="77"/>
      <c r="KS242" s="77"/>
      <c r="KT242" s="77"/>
      <c r="KU242" s="77"/>
      <c r="KV242" s="77"/>
      <c r="KW242" s="77"/>
      <c r="KX242" s="77"/>
      <c r="KY242" s="77"/>
      <c r="KZ242" s="77"/>
      <c r="LA242" s="77"/>
      <c r="LB242" s="77"/>
      <c r="LC242" s="77"/>
      <c r="LD242" s="77"/>
      <c r="LE242" s="77"/>
      <c r="LF242" s="77"/>
      <c r="LG242" s="77"/>
      <c r="LH242" s="77"/>
      <c r="LI242" s="77"/>
      <c r="LJ242" s="77"/>
      <c r="LK242" s="77"/>
      <c r="LL242" s="77"/>
      <c r="LM242" s="77"/>
      <c r="LN242" s="77"/>
      <c r="LO242" s="77"/>
      <c r="LP242" s="77"/>
      <c r="LQ242" s="77"/>
      <c r="LR242" s="77"/>
      <c r="LS242" s="77"/>
      <c r="LT242" s="77"/>
      <c r="LU242" s="77"/>
      <c r="LV242" s="77"/>
      <c r="LW242" s="77"/>
      <c r="LX242" s="77"/>
      <c r="LY242" s="77"/>
      <c r="LZ242" s="77"/>
      <c r="MA242" s="77"/>
      <c r="MB242" s="77"/>
      <c r="MC242" s="77"/>
      <c r="MD242" s="77"/>
      <c r="ME242" s="77"/>
      <c r="MF242" s="77"/>
      <c r="MG242" s="77"/>
      <c r="MH242" s="77"/>
      <c r="MI242" s="77"/>
      <c r="MJ242" s="77"/>
      <c r="MK242" s="77"/>
      <c r="ML242" s="77"/>
      <c r="MM242" s="77"/>
      <c r="MN242" s="77"/>
      <c r="MO242" s="77"/>
      <c r="MP242" s="77"/>
      <c r="MQ242" s="77"/>
      <c r="MR242" s="77"/>
      <c r="MS242" s="77"/>
      <c r="MT242" s="77"/>
      <c r="MU242" s="77"/>
      <c r="MV242" s="77"/>
      <c r="MW242" s="77"/>
      <c r="MX242" s="77"/>
      <c r="MY242" s="77"/>
      <c r="MZ242" s="77"/>
      <c r="NA242" s="77"/>
      <c r="NB242" s="77"/>
      <c r="NC242" s="77"/>
      <c r="ND242" s="77"/>
      <c r="NE242" s="77"/>
      <c r="NF242" s="77"/>
      <c r="NG242" s="77"/>
      <c r="NH242" s="77"/>
      <c r="NI242" s="77"/>
      <c r="NJ242" s="77"/>
      <c r="NK242" s="77"/>
      <c r="NL242" s="77"/>
      <c r="NM242" s="77"/>
      <c r="NN242" s="77"/>
      <c r="NO242" s="77"/>
      <c r="NP242" s="77"/>
      <c r="NQ242" s="77"/>
      <c r="NR242" s="77"/>
    </row>
    <row r="243" spans="1:382">
      <c r="A243" s="32">
        <f>IF(ラインリスト!A235="","",ラインリスト!A235)</f>
        <v>233</v>
      </c>
      <c r="B243" s="32" t="str">
        <f>IF(ラインリスト!B235="","",ラインリスト!B235)</f>
        <v>テスト233</v>
      </c>
      <c r="C243" s="32">
        <f>IF(ラインリスト!C235="","",ラインリスト!C235)</f>
        <v>32</v>
      </c>
      <c r="D243" s="32" t="str">
        <f>IF(ラインリスト!E235="","",ラインリスト!E235)</f>
        <v>女</v>
      </c>
      <c r="E243" s="32" t="str">
        <f>IF(ラインリスト!F235="","",ラインリスト!F235)</f>
        <v>保健師</v>
      </c>
      <c r="F243" s="29" t="str">
        <f>IF(ラインリスト!G235="","",ラインリスト!G235)</f>
        <v>職員</v>
      </c>
      <c r="G243" s="32" t="str">
        <f>IF(ラインリスト!H235="","",ラインリスト!H235)</f>
        <v>X病院</v>
      </c>
      <c r="H243" s="33" t="str">
        <f>IF(ラインリスト!I235="","",ラインリスト!I235)</f>
        <v/>
      </c>
      <c r="I243" s="33">
        <f>IF(ラインリスト!J235="","",ラインリスト!J235)</f>
        <v>44198</v>
      </c>
      <c r="J243" s="33">
        <f>IF(ラインリスト!K235="","",ラインリスト!K235)</f>
        <v>44202</v>
      </c>
      <c r="K243" s="31">
        <f>IF(ラインリスト!L235="",J243,ラインリスト!L235)</f>
        <v>44202</v>
      </c>
      <c r="L243" s="76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  <c r="DC243" s="77"/>
      <c r="DD243" s="77"/>
      <c r="DE243" s="77"/>
      <c r="DF243" s="77"/>
      <c r="DG243" s="77"/>
      <c r="DH243" s="77"/>
      <c r="DI243" s="77"/>
      <c r="DJ243" s="77"/>
      <c r="DK243" s="77"/>
      <c r="DL243" s="77"/>
      <c r="DM243" s="77"/>
      <c r="DN243" s="77"/>
      <c r="DO243" s="77"/>
      <c r="DP243" s="77"/>
      <c r="DQ243" s="77"/>
      <c r="DR243" s="77"/>
      <c r="DS243" s="77"/>
      <c r="DT243" s="77"/>
      <c r="DU243" s="77"/>
      <c r="DV243" s="77"/>
      <c r="DW243" s="77"/>
      <c r="DX243" s="77"/>
      <c r="DY243" s="77"/>
      <c r="DZ243" s="77"/>
      <c r="EA243" s="77"/>
      <c r="EB243" s="77"/>
      <c r="EC243" s="77"/>
      <c r="ED243" s="77"/>
      <c r="EE243" s="77"/>
      <c r="EF243" s="77"/>
      <c r="EG243" s="77"/>
      <c r="EH243" s="77"/>
      <c r="EI243" s="77"/>
      <c r="EJ243" s="77"/>
      <c r="EK243" s="77"/>
      <c r="EL243" s="77"/>
      <c r="EM243" s="77"/>
      <c r="EN243" s="77"/>
      <c r="EO243" s="77"/>
      <c r="EP243" s="77"/>
      <c r="EQ243" s="77"/>
      <c r="ER243" s="77"/>
      <c r="ES243" s="77"/>
      <c r="ET243" s="77"/>
      <c r="EU243" s="77"/>
      <c r="EV243" s="77"/>
      <c r="EW243" s="77"/>
      <c r="EX243" s="77"/>
      <c r="EY243" s="77"/>
      <c r="EZ243" s="77"/>
      <c r="FA243" s="77"/>
      <c r="FB243" s="77"/>
      <c r="FC243" s="77"/>
      <c r="FD243" s="77"/>
      <c r="FE243" s="77"/>
      <c r="FF243" s="77"/>
      <c r="FG243" s="77"/>
      <c r="FH243" s="77"/>
      <c r="FI243" s="77"/>
      <c r="FJ243" s="77"/>
      <c r="FK243" s="77"/>
      <c r="FL243" s="77"/>
      <c r="FM243" s="77"/>
      <c r="FN243" s="77"/>
      <c r="FO243" s="77"/>
      <c r="FP243" s="77"/>
      <c r="FQ243" s="77"/>
      <c r="FR243" s="77"/>
      <c r="FS243" s="77"/>
      <c r="FT243" s="77"/>
      <c r="FU243" s="77"/>
      <c r="FV243" s="77"/>
      <c r="FW243" s="77"/>
      <c r="FX243" s="77"/>
      <c r="FY243" s="77"/>
      <c r="FZ243" s="77"/>
      <c r="GA243" s="77"/>
      <c r="GB243" s="77"/>
      <c r="GC243" s="77"/>
      <c r="GD243" s="77"/>
      <c r="GE243" s="77"/>
      <c r="GF243" s="77"/>
      <c r="GG243" s="77"/>
      <c r="GH243" s="77"/>
      <c r="GI243" s="77"/>
      <c r="GJ243" s="77"/>
      <c r="GK243" s="77"/>
      <c r="GL243" s="77"/>
      <c r="GM243" s="77"/>
      <c r="GN243" s="77"/>
      <c r="GO243" s="77"/>
      <c r="GP243" s="77"/>
      <c r="GQ243" s="77"/>
      <c r="GR243" s="77"/>
      <c r="GS243" s="77"/>
      <c r="GT243" s="77"/>
      <c r="GU243" s="77"/>
      <c r="GV243" s="77"/>
      <c r="GW243" s="77"/>
      <c r="GX243" s="77"/>
      <c r="GY243" s="77"/>
      <c r="GZ243" s="77"/>
      <c r="HA243" s="77"/>
      <c r="HB243" s="77"/>
      <c r="HC243" s="77"/>
      <c r="HD243" s="77"/>
      <c r="HE243" s="77"/>
      <c r="HF243" s="77"/>
      <c r="HG243" s="77"/>
      <c r="HH243" s="77"/>
      <c r="HI243" s="77"/>
      <c r="HJ243" s="77"/>
      <c r="HK243" s="77"/>
      <c r="HL243" s="77"/>
      <c r="HM243" s="77"/>
      <c r="HN243" s="77"/>
      <c r="HO243" s="77"/>
      <c r="HP243" s="77"/>
      <c r="HQ243" s="77"/>
      <c r="HR243" s="77"/>
      <c r="HS243" s="77"/>
      <c r="HT243" s="77"/>
      <c r="HU243" s="77"/>
      <c r="HV243" s="77"/>
      <c r="HW243" s="77"/>
      <c r="HX243" s="77"/>
      <c r="HY243" s="77"/>
      <c r="HZ243" s="77"/>
      <c r="IA243" s="77"/>
      <c r="IB243" s="77"/>
      <c r="IC243" s="77"/>
      <c r="ID243" s="77"/>
      <c r="IE243" s="77"/>
      <c r="IF243" s="77"/>
      <c r="IG243" s="77"/>
      <c r="IH243" s="77"/>
      <c r="II243" s="77"/>
      <c r="IJ243" s="77"/>
      <c r="IK243" s="77"/>
      <c r="IL243" s="77"/>
      <c r="IM243" s="77"/>
      <c r="IN243" s="77"/>
      <c r="IO243" s="77"/>
      <c r="IP243" s="77"/>
      <c r="IQ243" s="77"/>
      <c r="IR243" s="77"/>
      <c r="IS243" s="77"/>
      <c r="IT243" s="77"/>
      <c r="IU243" s="77"/>
      <c r="IV243" s="77"/>
      <c r="IW243" s="77"/>
      <c r="IX243" s="77"/>
      <c r="IY243" s="77"/>
      <c r="IZ243" s="77"/>
      <c r="JA243" s="77"/>
      <c r="JB243" s="77"/>
      <c r="JC243" s="77"/>
      <c r="JD243" s="77"/>
      <c r="JE243" s="77"/>
      <c r="JF243" s="77"/>
      <c r="JG243" s="77"/>
      <c r="JH243" s="77"/>
      <c r="JI243" s="77"/>
      <c r="JJ243" s="77"/>
      <c r="JK243" s="77"/>
      <c r="JL243" s="77"/>
      <c r="JM243" s="77"/>
      <c r="JN243" s="77"/>
      <c r="JO243" s="77"/>
      <c r="JP243" s="77"/>
      <c r="JQ243" s="77"/>
      <c r="JR243" s="77"/>
      <c r="JS243" s="77"/>
      <c r="JT243" s="77"/>
      <c r="JU243" s="77"/>
      <c r="JV243" s="77"/>
      <c r="JW243" s="77"/>
      <c r="JX243" s="77"/>
      <c r="JY243" s="77"/>
      <c r="JZ243" s="77"/>
      <c r="KA243" s="77"/>
      <c r="KB243" s="77"/>
      <c r="KC243" s="77"/>
      <c r="KD243" s="77"/>
      <c r="KE243" s="77"/>
      <c r="KF243" s="77"/>
      <c r="KG243" s="77"/>
      <c r="KH243" s="77"/>
      <c r="KI243" s="77"/>
      <c r="KJ243" s="77"/>
      <c r="KK243" s="77"/>
      <c r="KL243" s="77"/>
      <c r="KM243" s="77"/>
      <c r="KN243" s="77"/>
      <c r="KO243" s="77"/>
      <c r="KP243" s="77"/>
      <c r="KQ243" s="77"/>
      <c r="KR243" s="77"/>
      <c r="KS243" s="77"/>
      <c r="KT243" s="77"/>
      <c r="KU243" s="77"/>
      <c r="KV243" s="77"/>
      <c r="KW243" s="77"/>
      <c r="KX243" s="77"/>
      <c r="KY243" s="77"/>
      <c r="KZ243" s="77"/>
      <c r="LA243" s="77"/>
      <c r="LB243" s="77"/>
      <c r="LC243" s="77"/>
      <c r="LD243" s="77"/>
      <c r="LE243" s="77"/>
      <c r="LF243" s="77"/>
      <c r="LG243" s="77"/>
      <c r="LH243" s="77"/>
      <c r="LI243" s="77"/>
      <c r="LJ243" s="77"/>
      <c r="LK243" s="77"/>
      <c r="LL243" s="77"/>
      <c r="LM243" s="77"/>
      <c r="LN243" s="77"/>
      <c r="LO243" s="77"/>
      <c r="LP243" s="77"/>
      <c r="LQ243" s="77"/>
      <c r="LR243" s="77"/>
      <c r="LS243" s="77"/>
      <c r="LT243" s="77"/>
      <c r="LU243" s="77"/>
      <c r="LV243" s="77"/>
      <c r="LW243" s="77"/>
      <c r="LX243" s="77"/>
      <c r="LY243" s="77"/>
      <c r="LZ243" s="77"/>
      <c r="MA243" s="77"/>
      <c r="MB243" s="77"/>
      <c r="MC243" s="77"/>
      <c r="MD243" s="77"/>
      <c r="ME243" s="77"/>
      <c r="MF243" s="77"/>
      <c r="MG243" s="77"/>
      <c r="MH243" s="77"/>
      <c r="MI243" s="77"/>
      <c r="MJ243" s="77"/>
      <c r="MK243" s="77"/>
      <c r="ML243" s="77"/>
      <c r="MM243" s="77"/>
      <c r="MN243" s="77"/>
      <c r="MO243" s="77"/>
      <c r="MP243" s="77"/>
      <c r="MQ243" s="77"/>
      <c r="MR243" s="77"/>
      <c r="MS243" s="77"/>
      <c r="MT243" s="77"/>
      <c r="MU243" s="77"/>
      <c r="MV243" s="77"/>
      <c r="MW243" s="77"/>
      <c r="MX243" s="77"/>
      <c r="MY243" s="77"/>
      <c r="MZ243" s="77"/>
      <c r="NA243" s="77"/>
      <c r="NB243" s="77"/>
      <c r="NC243" s="77"/>
      <c r="ND243" s="77"/>
      <c r="NE243" s="77"/>
      <c r="NF243" s="77"/>
      <c r="NG243" s="77"/>
      <c r="NH243" s="77"/>
      <c r="NI243" s="77"/>
      <c r="NJ243" s="77"/>
      <c r="NK243" s="77"/>
      <c r="NL243" s="77"/>
      <c r="NM243" s="77"/>
      <c r="NN243" s="77"/>
      <c r="NO243" s="77"/>
      <c r="NP243" s="77"/>
      <c r="NQ243" s="77"/>
      <c r="NR243" s="77"/>
    </row>
    <row r="244" spans="1:382">
      <c r="A244" s="32">
        <f>IF(ラインリスト!A236="","",ラインリスト!A236)</f>
        <v>234</v>
      </c>
      <c r="B244" s="32" t="str">
        <f>IF(ラインリスト!B236="","",ラインリスト!B236)</f>
        <v>テスト234</v>
      </c>
      <c r="C244" s="32">
        <f>IF(ラインリスト!C236="","",ラインリスト!C236)</f>
        <v>49</v>
      </c>
      <c r="D244" s="32" t="str">
        <f>IF(ラインリスト!E236="","",ラインリスト!E236)</f>
        <v>女</v>
      </c>
      <c r="E244" s="32" t="str">
        <f>IF(ラインリスト!F236="","",ラインリスト!F236)</f>
        <v>看護師</v>
      </c>
      <c r="F244" s="29" t="str">
        <f>IF(ラインリスト!G236="","",ラインリスト!G236)</f>
        <v>職員</v>
      </c>
      <c r="G244" s="32" t="str">
        <f>IF(ラインリスト!H236="","",ラインリスト!H236)</f>
        <v>X病院</v>
      </c>
      <c r="H244" s="33" t="str">
        <f>IF(ラインリスト!I236="","",ラインリスト!I236)</f>
        <v/>
      </c>
      <c r="I244" s="33">
        <f>IF(ラインリスト!J236="","",ラインリスト!J236)</f>
        <v>44201</v>
      </c>
      <c r="J244" s="33">
        <f>IF(ラインリスト!K236="","",ラインリスト!K236)</f>
        <v>44202</v>
      </c>
      <c r="K244" s="31">
        <f>IF(ラインリスト!L236="",J244,ラインリスト!L236)</f>
        <v>44202</v>
      </c>
      <c r="L244" s="76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  <c r="BT244" s="77"/>
      <c r="BU244" s="77"/>
      <c r="BV244" s="77"/>
      <c r="BW244" s="77"/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  <c r="CU244" s="77"/>
      <c r="CV244" s="77"/>
      <c r="CW244" s="77"/>
      <c r="CX244" s="77"/>
      <c r="CY244" s="77"/>
      <c r="CZ244" s="77"/>
      <c r="DA244" s="77"/>
      <c r="DB244" s="77"/>
      <c r="DC244" s="77"/>
      <c r="DD244" s="77"/>
      <c r="DE244" s="77"/>
      <c r="DF244" s="77"/>
      <c r="DG244" s="77"/>
      <c r="DH244" s="77"/>
      <c r="DI244" s="77"/>
      <c r="DJ244" s="77"/>
      <c r="DK244" s="77"/>
      <c r="DL244" s="77"/>
      <c r="DM244" s="77"/>
      <c r="DN244" s="77"/>
      <c r="DO244" s="77"/>
      <c r="DP244" s="77"/>
      <c r="DQ244" s="77"/>
      <c r="DR244" s="77"/>
      <c r="DS244" s="77"/>
      <c r="DT244" s="77"/>
      <c r="DU244" s="77"/>
      <c r="DV244" s="77"/>
      <c r="DW244" s="77"/>
      <c r="DX244" s="77"/>
      <c r="DY244" s="77"/>
      <c r="DZ244" s="77"/>
      <c r="EA244" s="77"/>
      <c r="EB244" s="77"/>
      <c r="EC244" s="77"/>
      <c r="ED244" s="77"/>
      <c r="EE244" s="77"/>
      <c r="EF244" s="77"/>
      <c r="EG244" s="77"/>
      <c r="EH244" s="77"/>
      <c r="EI244" s="77"/>
      <c r="EJ244" s="77"/>
      <c r="EK244" s="77"/>
      <c r="EL244" s="77"/>
      <c r="EM244" s="77"/>
      <c r="EN244" s="77"/>
      <c r="EO244" s="77"/>
      <c r="EP244" s="77"/>
      <c r="EQ244" s="77"/>
      <c r="ER244" s="77"/>
      <c r="ES244" s="77"/>
      <c r="ET244" s="77"/>
      <c r="EU244" s="77"/>
      <c r="EV244" s="77"/>
      <c r="EW244" s="77"/>
      <c r="EX244" s="77"/>
      <c r="EY244" s="77"/>
      <c r="EZ244" s="77"/>
      <c r="FA244" s="77"/>
      <c r="FB244" s="77"/>
      <c r="FC244" s="77"/>
      <c r="FD244" s="77"/>
      <c r="FE244" s="77"/>
      <c r="FF244" s="77"/>
      <c r="FG244" s="77"/>
      <c r="FH244" s="77"/>
      <c r="FI244" s="77"/>
      <c r="FJ244" s="77"/>
      <c r="FK244" s="77"/>
      <c r="FL244" s="77"/>
      <c r="FM244" s="77"/>
      <c r="FN244" s="77"/>
      <c r="FO244" s="77"/>
      <c r="FP244" s="77"/>
      <c r="FQ244" s="77"/>
      <c r="FR244" s="77"/>
      <c r="FS244" s="77"/>
      <c r="FT244" s="77"/>
      <c r="FU244" s="77"/>
      <c r="FV244" s="77"/>
      <c r="FW244" s="77"/>
      <c r="FX244" s="77"/>
      <c r="FY244" s="77"/>
      <c r="FZ244" s="77"/>
      <c r="GA244" s="77"/>
      <c r="GB244" s="77"/>
      <c r="GC244" s="77"/>
      <c r="GD244" s="77"/>
      <c r="GE244" s="77"/>
      <c r="GF244" s="77"/>
      <c r="GG244" s="77"/>
      <c r="GH244" s="77"/>
      <c r="GI244" s="77"/>
      <c r="GJ244" s="77"/>
      <c r="GK244" s="77"/>
      <c r="GL244" s="77"/>
      <c r="GM244" s="77"/>
      <c r="GN244" s="77"/>
      <c r="GO244" s="77"/>
      <c r="GP244" s="77"/>
      <c r="GQ244" s="77"/>
      <c r="GR244" s="77"/>
      <c r="GS244" s="77"/>
      <c r="GT244" s="77"/>
      <c r="GU244" s="77"/>
      <c r="GV244" s="77"/>
      <c r="GW244" s="77"/>
      <c r="GX244" s="77"/>
      <c r="GY244" s="77"/>
      <c r="GZ244" s="77"/>
      <c r="HA244" s="77"/>
      <c r="HB244" s="77"/>
      <c r="HC244" s="77"/>
      <c r="HD244" s="77"/>
      <c r="HE244" s="77"/>
      <c r="HF244" s="77"/>
      <c r="HG244" s="77"/>
      <c r="HH244" s="77"/>
      <c r="HI244" s="77"/>
      <c r="HJ244" s="77"/>
      <c r="HK244" s="77"/>
      <c r="HL244" s="77"/>
      <c r="HM244" s="77"/>
      <c r="HN244" s="77"/>
      <c r="HO244" s="77"/>
      <c r="HP244" s="77"/>
      <c r="HQ244" s="77"/>
      <c r="HR244" s="77"/>
      <c r="HS244" s="77"/>
      <c r="HT244" s="77"/>
      <c r="HU244" s="77"/>
      <c r="HV244" s="77"/>
      <c r="HW244" s="77"/>
      <c r="HX244" s="77"/>
      <c r="HY244" s="77"/>
      <c r="HZ244" s="77"/>
      <c r="IA244" s="77"/>
      <c r="IB244" s="77"/>
      <c r="IC244" s="77"/>
      <c r="ID244" s="77"/>
      <c r="IE244" s="77"/>
      <c r="IF244" s="77"/>
      <c r="IG244" s="77"/>
      <c r="IH244" s="77"/>
      <c r="II244" s="77"/>
      <c r="IJ244" s="77"/>
      <c r="IK244" s="77"/>
      <c r="IL244" s="77"/>
      <c r="IM244" s="77"/>
      <c r="IN244" s="77"/>
      <c r="IO244" s="77"/>
      <c r="IP244" s="77"/>
      <c r="IQ244" s="77"/>
      <c r="IR244" s="77"/>
      <c r="IS244" s="77"/>
      <c r="IT244" s="77"/>
      <c r="IU244" s="77"/>
      <c r="IV244" s="77"/>
      <c r="IW244" s="77"/>
      <c r="IX244" s="77"/>
      <c r="IY244" s="77"/>
      <c r="IZ244" s="77"/>
      <c r="JA244" s="77"/>
      <c r="JB244" s="77"/>
      <c r="JC244" s="77"/>
      <c r="JD244" s="77"/>
      <c r="JE244" s="77"/>
      <c r="JF244" s="77"/>
      <c r="JG244" s="77"/>
      <c r="JH244" s="77"/>
      <c r="JI244" s="77"/>
      <c r="JJ244" s="77"/>
      <c r="JK244" s="77"/>
      <c r="JL244" s="77"/>
      <c r="JM244" s="77"/>
      <c r="JN244" s="77"/>
      <c r="JO244" s="77"/>
      <c r="JP244" s="77"/>
      <c r="JQ244" s="77"/>
      <c r="JR244" s="77"/>
      <c r="JS244" s="77"/>
      <c r="JT244" s="77"/>
      <c r="JU244" s="77"/>
      <c r="JV244" s="77"/>
      <c r="JW244" s="77"/>
      <c r="JX244" s="77"/>
      <c r="JY244" s="77"/>
      <c r="JZ244" s="77"/>
      <c r="KA244" s="77"/>
      <c r="KB244" s="77"/>
      <c r="KC244" s="77"/>
      <c r="KD244" s="77"/>
      <c r="KE244" s="77"/>
      <c r="KF244" s="77"/>
      <c r="KG244" s="77"/>
      <c r="KH244" s="77"/>
      <c r="KI244" s="77"/>
      <c r="KJ244" s="77"/>
      <c r="KK244" s="77"/>
      <c r="KL244" s="77"/>
      <c r="KM244" s="77"/>
      <c r="KN244" s="77"/>
      <c r="KO244" s="77"/>
      <c r="KP244" s="77"/>
      <c r="KQ244" s="77"/>
      <c r="KR244" s="77"/>
      <c r="KS244" s="77"/>
      <c r="KT244" s="77"/>
      <c r="KU244" s="77"/>
      <c r="KV244" s="77"/>
      <c r="KW244" s="77"/>
      <c r="KX244" s="77"/>
      <c r="KY244" s="77"/>
      <c r="KZ244" s="77"/>
      <c r="LA244" s="77"/>
      <c r="LB244" s="77"/>
      <c r="LC244" s="77"/>
      <c r="LD244" s="77"/>
      <c r="LE244" s="77"/>
      <c r="LF244" s="77"/>
      <c r="LG244" s="77"/>
      <c r="LH244" s="77"/>
      <c r="LI244" s="77"/>
      <c r="LJ244" s="77"/>
      <c r="LK244" s="77"/>
      <c r="LL244" s="77"/>
      <c r="LM244" s="77"/>
      <c r="LN244" s="77"/>
      <c r="LO244" s="77"/>
      <c r="LP244" s="77"/>
      <c r="LQ244" s="77"/>
      <c r="LR244" s="77"/>
      <c r="LS244" s="77"/>
      <c r="LT244" s="77"/>
      <c r="LU244" s="77"/>
      <c r="LV244" s="77"/>
      <c r="LW244" s="77"/>
      <c r="LX244" s="77"/>
      <c r="LY244" s="77"/>
      <c r="LZ244" s="77"/>
      <c r="MA244" s="77"/>
      <c r="MB244" s="77"/>
      <c r="MC244" s="77"/>
      <c r="MD244" s="77"/>
      <c r="ME244" s="77"/>
      <c r="MF244" s="77"/>
      <c r="MG244" s="77"/>
      <c r="MH244" s="77"/>
      <c r="MI244" s="77"/>
      <c r="MJ244" s="77"/>
      <c r="MK244" s="77"/>
      <c r="ML244" s="77"/>
      <c r="MM244" s="77"/>
      <c r="MN244" s="77"/>
      <c r="MO244" s="77"/>
      <c r="MP244" s="77"/>
      <c r="MQ244" s="77"/>
      <c r="MR244" s="77"/>
      <c r="MS244" s="77"/>
      <c r="MT244" s="77"/>
      <c r="MU244" s="77"/>
      <c r="MV244" s="77"/>
      <c r="MW244" s="77"/>
      <c r="MX244" s="77"/>
      <c r="MY244" s="77"/>
      <c r="MZ244" s="77"/>
      <c r="NA244" s="77"/>
      <c r="NB244" s="77"/>
      <c r="NC244" s="77"/>
      <c r="ND244" s="77"/>
      <c r="NE244" s="77"/>
      <c r="NF244" s="77"/>
      <c r="NG244" s="77"/>
      <c r="NH244" s="77"/>
      <c r="NI244" s="77"/>
      <c r="NJ244" s="77"/>
      <c r="NK244" s="77"/>
      <c r="NL244" s="77"/>
      <c r="NM244" s="77"/>
      <c r="NN244" s="77"/>
      <c r="NO244" s="77"/>
      <c r="NP244" s="77"/>
      <c r="NQ244" s="77"/>
      <c r="NR244" s="77"/>
    </row>
    <row r="245" spans="1:382">
      <c r="A245" s="32">
        <f>IF(ラインリスト!A237="","",ラインリスト!A237)</f>
        <v>235</v>
      </c>
      <c r="B245" s="32" t="str">
        <f>IF(ラインリスト!B237="","",ラインリスト!B237)</f>
        <v>テスト235</v>
      </c>
      <c r="C245" s="32">
        <f>IF(ラインリスト!C237="","",ラインリスト!C237)</f>
        <v>54</v>
      </c>
      <c r="D245" s="32" t="str">
        <f>IF(ラインリスト!E237="","",ラインリスト!E237)</f>
        <v>女</v>
      </c>
      <c r="E245" s="32" t="str">
        <f>IF(ラインリスト!F237="","",ラインリスト!F237)</f>
        <v>看護師</v>
      </c>
      <c r="F245" s="29" t="str">
        <f>IF(ラインリスト!G237="","",ラインリスト!G237)</f>
        <v>職員</v>
      </c>
      <c r="G245" s="32" t="str">
        <f>IF(ラインリスト!H237="","",ラインリスト!H237)</f>
        <v>X病院</v>
      </c>
      <c r="H245" s="33" t="str">
        <f>IF(ラインリスト!I237="","",ラインリスト!I237)</f>
        <v/>
      </c>
      <c r="I245" s="33">
        <f>IF(ラインリスト!J237="","",ラインリスト!J237)</f>
        <v>44201</v>
      </c>
      <c r="J245" s="33">
        <f>IF(ラインリスト!K237="","",ラインリスト!K237)</f>
        <v>44202</v>
      </c>
      <c r="K245" s="31">
        <f>IF(ラインリスト!L237="",J245,ラインリスト!L237)</f>
        <v>44202</v>
      </c>
      <c r="L245" s="76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  <c r="DC245" s="77"/>
      <c r="DD245" s="77"/>
      <c r="DE245" s="77"/>
      <c r="DF245" s="77"/>
      <c r="DG245" s="77"/>
      <c r="DH245" s="77"/>
      <c r="DI245" s="77"/>
      <c r="DJ245" s="77"/>
      <c r="DK245" s="77"/>
      <c r="DL245" s="77"/>
      <c r="DM245" s="77"/>
      <c r="DN245" s="77"/>
      <c r="DO245" s="77"/>
      <c r="DP245" s="77"/>
      <c r="DQ245" s="77"/>
      <c r="DR245" s="77"/>
      <c r="DS245" s="77"/>
      <c r="DT245" s="77"/>
      <c r="DU245" s="77"/>
      <c r="DV245" s="77"/>
      <c r="DW245" s="77"/>
      <c r="DX245" s="77"/>
      <c r="DY245" s="77"/>
      <c r="DZ245" s="77"/>
      <c r="EA245" s="77"/>
      <c r="EB245" s="77"/>
      <c r="EC245" s="77"/>
      <c r="ED245" s="77"/>
      <c r="EE245" s="77"/>
      <c r="EF245" s="77"/>
      <c r="EG245" s="77"/>
      <c r="EH245" s="77"/>
      <c r="EI245" s="77"/>
      <c r="EJ245" s="77"/>
      <c r="EK245" s="77"/>
      <c r="EL245" s="77"/>
      <c r="EM245" s="77"/>
      <c r="EN245" s="77"/>
      <c r="EO245" s="77"/>
      <c r="EP245" s="77"/>
      <c r="EQ245" s="77"/>
      <c r="ER245" s="77"/>
      <c r="ES245" s="77"/>
      <c r="ET245" s="77"/>
      <c r="EU245" s="77"/>
      <c r="EV245" s="77"/>
      <c r="EW245" s="77"/>
      <c r="EX245" s="77"/>
      <c r="EY245" s="77"/>
      <c r="EZ245" s="77"/>
      <c r="FA245" s="77"/>
      <c r="FB245" s="77"/>
      <c r="FC245" s="77"/>
      <c r="FD245" s="77"/>
      <c r="FE245" s="77"/>
      <c r="FF245" s="77"/>
      <c r="FG245" s="77"/>
      <c r="FH245" s="77"/>
      <c r="FI245" s="77"/>
      <c r="FJ245" s="77"/>
      <c r="FK245" s="77"/>
      <c r="FL245" s="77"/>
      <c r="FM245" s="77"/>
      <c r="FN245" s="77"/>
      <c r="FO245" s="77"/>
      <c r="FP245" s="77"/>
      <c r="FQ245" s="77"/>
      <c r="FR245" s="77"/>
      <c r="FS245" s="77"/>
      <c r="FT245" s="77"/>
      <c r="FU245" s="77"/>
      <c r="FV245" s="77"/>
      <c r="FW245" s="77"/>
      <c r="FX245" s="77"/>
      <c r="FY245" s="77"/>
      <c r="FZ245" s="77"/>
      <c r="GA245" s="77"/>
      <c r="GB245" s="77"/>
      <c r="GC245" s="77"/>
      <c r="GD245" s="77"/>
      <c r="GE245" s="77"/>
      <c r="GF245" s="77"/>
      <c r="GG245" s="77"/>
      <c r="GH245" s="77"/>
      <c r="GI245" s="77"/>
      <c r="GJ245" s="77"/>
      <c r="GK245" s="77"/>
      <c r="GL245" s="77"/>
      <c r="GM245" s="77"/>
      <c r="GN245" s="77"/>
      <c r="GO245" s="77"/>
      <c r="GP245" s="77"/>
      <c r="GQ245" s="77"/>
      <c r="GR245" s="77"/>
      <c r="GS245" s="77"/>
      <c r="GT245" s="77"/>
      <c r="GU245" s="77"/>
      <c r="GV245" s="77"/>
      <c r="GW245" s="77"/>
      <c r="GX245" s="77"/>
      <c r="GY245" s="77"/>
      <c r="GZ245" s="77"/>
      <c r="HA245" s="77"/>
      <c r="HB245" s="77"/>
      <c r="HC245" s="77"/>
      <c r="HD245" s="77"/>
      <c r="HE245" s="77"/>
      <c r="HF245" s="77"/>
      <c r="HG245" s="77"/>
      <c r="HH245" s="77"/>
      <c r="HI245" s="77"/>
      <c r="HJ245" s="77"/>
      <c r="HK245" s="77"/>
      <c r="HL245" s="77"/>
      <c r="HM245" s="77"/>
      <c r="HN245" s="77"/>
      <c r="HO245" s="77"/>
      <c r="HP245" s="77"/>
      <c r="HQ245" s="77"/>
      <c r="HR245" s="77"/>
      <c r="HS245" s="77"/>
      <c r="HT245" s="77"/>
      <c r="HU245" s="77"/>
      <c r="HV245" s="77"/>
      <c r="HW245" s="77"/>
      <c r="HX245" s="77"/>
      <c r="HY245" s="77"/>
      <c r="HZ245" s="77"/>
      <c r="IA245" s="77"/>
      <c r="IB245" s="77"/>
      <c r="IC245" s="77"/>
      <c r="ID245" s="77"/>
      <c r="IE245" s="77"/>
      <c r="IF245" s="77"/>
      <c r="IG245" s="77"/>
      <c r="IH245" s="77"/>
      <c r="II245" s="77"/>
      <c r="IJ245" s="77"/>
      <c r="IK245" s="77"/>
      <c r="IL245" s="77"/>
      <c r="IM245" s="77"/>
      <c r="IN245" s="77"/>
      <c r="IO245" s="77"/>
      <c r="IP245" s="77"/>
      <c r="IQ245" s="77"/>
      <c r="IR245" s="77"/>
      <c r="IS245" s="77"/>
      <c r="IT245" s="77"/>
      <c r="IU245" s="77"/>
      <c r="IV245" s="77"/>
      <c r="IW245" s="77"/>
      <c r="IX245" s="77"/>
      <c r="IY245" s="77"/>
      <c r="IZ245" s="77"/>
      <c r="JA245" s="77"/>
      <c r="JB245" s="77"/>
      <c r="JC245" s="77"/>
      <c r="JD245" s="77"/>
      <c r="JE245" s="77"/>
      <c r="JF245" s="77"/>
      <c r="JG245" s="77"/>
      <c r="JH245" s="77"/>
      <c r="JI245" s="77"/>
      <c r="JJ245" s="77"/>
      <c r="JK245" s="77"/>
      <c r="JL245" s="77"/>
      <c r="JM245" s="77"/>
      <c r="JN245" s="77"/>
      <c r="JO245" s="77"/>
      <c r="JP245" s="77"/>
      <c r="JQ245" s="77"/>
      <c r="JR245" s="77"/>
      <c r="JS245" s="77"/>
      <c r="JT245" s="77"/>
      <c r="JU245" s="77"/>
      <c r="JV245" s="77"/>
      <c r="JW245" s="77"/>
      <c r="JX245" s="77"/>
      <c r="JY245" s="77"/>
      <c r="JZ245" s="77"/>
      <c r="KA245" s="77"/>
      <c r="KB245" s="77"/>
      <c r="KC245" s="77"/>
      <c r="KD245" s="77"/>
      <c r="KE245" s="77"/>
      <c r="KF245" s="77"/>
      <c r="KG245" s="77"/>
      <c r="KH245" s="77"/>
      <c r="KI245" s="77"/>
      <c r="KJ245" s="77"/>
      <c r="KK245" s="77"/>
      <c r="KL245" s="77"/>
      <c r="KM245" s="77"/>
      <c r="KN245" s="77"/>
      <c r="KO245" s="77"/>
      <c r="KP245" s="77"/>
      <c r="KQ245" s="77"/>
      <c r="KR245" s="77"/>
      <c r="KS245" s="77"/>
      <c r="KT245" s="77"/>
      <c r="KU245" s="77"/>
      <c r="KV245" s="77"/>
      <c r="KW245" s="77"/>
      <c r="KX245" s="77"/>
      <c r="KY245" s="77"/>
      <c r="KZ245" s="77"/>
      <c r="LA245" s="77"/>
      <c r="LB245" s="77"/>
      <c r="LC245" s="77"/>
      <c r="LD245" s="77"/>
      <c r="LE245" s="77"/>
      <c r="LF245" s="77"/>
      <c r="LG245" s="77"/>
      <c r="LH245" s="77"/>
      <c r="LI245" s="77"/>
      <c r="LJ245" s="77"/>
      <c r="LK245" s="77"/>
      <c r="LL245" s="77"/>
      <c r="LM245" s="77"/>
      <c r="LN245" s="77"/>
      <c r="LO245" s="77"/>
      <c r="LP245" s="77"/>
      <c r="LQ245" s="77"/>
      <c r="LR245" s="77"/>
      <c r="LS245" s="77"/>
      <c r="LT245" s="77"/>
      <c r="LU245" s="77"/>
      <c r="LV245" s="77"/>
      <c r="LW245" s="77"/>
      <c r="LX245" s="77"/>
      <c r="LY245" s="77"/>
      <c r="LZ245" s="77"/>
      <c r="MA245" s="77"/>
      <c r="MB245" s="77"/>
      <c r="MC245" s="77"/>
      <c r="MD245" s="77"/>
      <c r="ME245" s="77"/>
      <c r="MF245" s="77"/>
      <c r="MG245" s="77"/>
      <c r="MH245" s="77"/>
      <c r="MI245" s="77"/>
      <c r="MJ245" s="77"/>
      <c r="MK245" s="77"/>
      <c r="ML245" s="77"/>
      <c r="MM245" s="77"/>
      <c r="MN245" s="77"/>
      <c r="MO245" s="77"/>
      <c r="MP245" s="77"/>
      <c r="MQ245" s="77"/>
      <c r="MR245" s="77"/>
      <c r="MS245" s="77"/>
      <c r="MT245" s="77"/>
      <c r="MU245" s="77"/>
      <c r="MV245" s="77"/>
      <c r="MW245" s="77"/>
      <c r="MX245" s="77"/>
      <c r="MY245" s="77"/>
      <c r="MZ245" s="77"/>
      <c r="NA245" s="77"/>
      <c r="NB245" s="77"/>
      <c r="NC245" s="77"/>
      <c r="ND245" s="77"/>
      <c r="NE245" s="77"/>
      <c r="NF245" s="77"/>
      <c r="NG245" s="77"/>
      <c r="NH245" s="77"/>
      <c r="NI245" s="77"/>
      <c r="NJ245" s="77"/>
      <c r="NK245" s="77"/>
      <c r="NL245" s="77"/>
      <c r="NM245" s="77"/>
      <c r="NN245" s="77"/>
      <c r="NO245" s="77"/>
      <c r="NP245" s="77"/>
      <c r="NQ245" s="77"/>
      <c r="NR245" s="77"/>
    </row>
    <row r="246" spans="1:382">
      <c r="A246" s="32">
        <f>IF(ラインリスト!A238="","",ラインリスト!A238)</f>
        <v>236</v>
      </c>
      <c r="B246" s="32" t="str">
        <f>IF(ラインリスト!B238="","",ラインリスト!B238)</f>
        <v>テスト236</v>
      </c>
      <c r="C246" s="32">
        <f>IF(ラインリスト!C238="","",ラインリスト!C238)</f>
        <v>88</v>
      </c>
      <c r="D246" s="32" t="str">
        <f>IF(ラインリスト!E238="","",ラインリスト!E238)</f>
        <v>男</v>
      </c>
      <c r="E246" s="32" t="str">
        <f>IF(ラインリスト!F238="","",ラインリスト!F238)</f>
        <v/>
      </c>
      <c r="F246" s="29" t="str">
        <f>IF(ラインリスト!G238="","",ラインリスト!G238)</f>
        <v>患者</v>
      </c>
      <c r="G246" s="32" t="str">
        <f>IF(ラインリスト!H238="","",ラインリスト!H238)</f>
        <v>X病院</v>
      </c>
      <c r="H246" s="33" t="str">
        <f>IF(ラインリスト!I238="","",ラインリスト!I238)</f>
        <v/>
      </c>
      <c r="I246" s="33">
        <f>IF(ラインリスト!J238="","",ラインリスト!J238)</f>
        <v>44201</v>
      </c>
      <c r="J246" s="33">
        <f>IF(ラインリスト!K238="","",ラインリスト!K238)</f>
        <v>44202</v>
      </c>
      <c r="K246" s="31">
        <f>IF(ラインリスト!L238="",J246,ラインリスト!L238)</f>
        <v>44202</v>
      </c>
      <c r="L246" s="76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  <c r="DC246" s="77"/>
      <c r="DD246" s="77"/>
      <c r="DE246" s="77"/>
      <c r="DF246" s="77"/>
      <c r="DG246" s="77"/>
      <c r="DH246" s="77"/>
      <c r="DI246" s="77"/>
      <c r="DJ246" s="77"/>
      <c r="DK246" s="77"/>
      <c r="DL246" s="77"/>
      <c r="DM246" s="77"/>
      <c r="DN246" s="77"/>
      <c r="DO246" s="77"/>
      <c r="DP246" s="77"/>
      <c r="DQ246" s="77"/>
      <c r="DR246" s="77"/>
      <c r="DS246" s="77"/>
      <c r="DT246" s="77"/>
      <c r="DU246" s="77"/>
      <c r="DV246" s="77"/>
      <c r="DW246" s="77"/>
      <c r="DX246" s="77"/>
      <c r="DY246" s="77"/>
      <c r="DZ246" s="77"/>
      <c r="EA246" s="77"/>
      <c r="EB246" s="77"/>
      <c r="EC246" s="77"/>
      <c r="ED246" s="77"/>
      <c r="EE246" s="77"/>
      <c r="EF246" s="77"/>
      <c r="EG246" s="77"/>
      <c r="EH246" s="77"/>
      <c r="EI246" s="77"/>
      <c r="EJ246" s="77"/>
      <c r="EK246" s="77"/>
      <c r="EL246" s="77"/>
      <c r="EM246" s="77"/>
      <c r="EN246" s="77"/>
      <c r="EO246" s="77"/>
      <c r="EP246" s="77"/>
      <c r="EQ246" s="77"/>
      <c r="ER246" s="77"/>
      <c r="ES246" s="77"/>
      <c r="ET246" s="77"/>
      <c r="EU246" s="77"/>
      <c r="EV246" s="77"/>
      <c r="EW246" s="77"/>
      <c r="EX246" s="77"/>
      <c r="EY246" s="77"/>
      <c r="EZ246" s="77"/>
      <c r="FA246" s="77"/>
      <c r="FB246" s="77"/>
      <c r="FC246" s="77"/>
      <c r="FD246" s="77"/>
      <c r="FE246" s="77"/>
      <c r="FF246" s="77"/>
      <c r="FG246" s="77"/>
      <c r="FH246" s="77"/>
      <c r="FI246" s="77"/>
      <c r="FJ246" s="77"/>
      <c r="FK246" s="77"/>
      <c r="FL246" s="77"/>
      <c r="FM246" s="77"/>
      <c r="FN246" s="77"/>
      <c r="FO246" s="77"/>
      <c r="FP246" s="77"/>
      <c r="FQ246" s="77"/>
      <c r="FR246" s="77"/>
      <c r="FS246" s="77"/>
      <c r="FT246" s="77"/>
      <c r="FU246" s="77"/>
      <c r="FV246" s="77"/>
      <c r="FW246" s="77"/>
      <c r="FX246" s="77"/>
      <c r="FY246" s="77"/>
      <c r="FZ246" s="77"/>
      <c r="GA246" s="77"/>
      <c r="GB246" s="77"/>
      <c r="GC246" s="77"/>
      <c r="GD246" s="77"/>
      <c r="GE246" s="77"/>
      <c r="GF246" s="77"/>
      <c r="GG246" s="77"/>
      <c r="GH246" s="77"/>
      <c r="GI246" s="77"/>
      <c r="GJ246" s="77"/>
      <c r="GK246" s="77"/>
      <c r="GL246" s="77"/>
      <c r="GM246" s="77"/>
      <c r="GN246" s="77"/>
      <c r="GO246" s="77"/>
      <c r="GP246" s="77"/>
      <c r="GQ246" s="77"/>
      <c r="GR246" s="77"/>
      <c r="GS246" s="77"/>
      <c r="GT246" s="77"/>
      <c r="GU246" s="77"/>
      <c r="GV246" s="77"/>
      <c r="GW246" s="77"/>
      <c r="GX246" s="77"/>
      <c r="GY246" s="77"/>
      <c r="GZ246" s="77"/>
      <c r="HA246" s="77"/>
      <c r="HB246" s="77"/>
      <c r="HC246" s="77"/>
      <c r="HD246" s="77"/>
      <c r="HE246" s="77"/>
      <c r="HF246" s="77"/>
      <c r="HG246" s="77"/>
      <c r="HH246" s="77"/>
      <c r="HI246" s="77"/>
      <c r="HJ246" s="77"/>
      <c r="HK246" s="77"/>
      <c r="HL246" s="77"/>
      <c r="HM246" s="77"/>
      <c r="HN246" s="77"/>
      <c r="HO246" s="77"/>
      <c r="HP246" s="77"/>
      <c r="HQ246" s="77"/>
      <c r="HR246" s="77"/>
      <c r="HS246" s="77"/>
      <c r="HT246" s="77"/>
      <c r="HU246" s="77"/>
      <c r="HV246" s="77"/>
      <c r="HW246" s="77"/>
      <c r="HX246" s="77"/>
      <c r="HY246" s="77"/>
      <c r="HZ246" s="77"/>
      <c r="IA246" s="77"/>
      <c r="IB246" s="77"/>
      <c r="IC246" s="77"/>
      <c r="ID246" s="77"/>
      <c r="IE246" s="77"/>
      <c r="IF246" s="77"/>
      <c r="IG246" s="77"/>
      <c r="IH246" s="77"/>
      <c r="II246" s="77"/>
      <c r="IJ246" s="77"/>
      <c r="IK246" s="77"/>
      <c r="IL246" s="77"/>
      <c r="IM246" s="77"/>
      <c r="IN246" s="77"/>
      <c r="IO246" s="77"/>
      <c r="IP246" s="77"/>
      <c r="IQ246" s="77"/>
      <c r="IR246" s="77"/>
      <c r="IS246" s="77"/>
      <c r="IT246" s="77"/>
      <c r="IU246" s="77"/>
      <c r="IV246" s="77"/>
      <c r="IW246" s="77"/>
      <c r="IX246" s="77"/>
      <c r="IY246" s="77"/>
      <c r="IZ246" s="77"/>
      <c r="JA246" s="77"/>
      <c r="JB246" s="77"/>
      <c r="JC246" s="77"/>
      <c r="JD246" s="77"/>
      <c r="JE246" s="77"/>
      <c r="JF246" s="77"/>
      <c r="JG246" s="77"/>
      <c r="JH246" s="77"/>
      <c r="JI246" s="77"/>
      <c r="JJ246" s="77"/>
      <c r="JK246" s="77"/>
      <c r="JL246" s="77"/>
      <c r="JM246" s="77"/>
      <c r="JN246" s="77"/>
      <c r="JO246" s="77"/>
      <c r="JP246" s="77"/>
      <c r="JQ246" s="77"/>
      <c r="JR246" s="77"/>
      <c r="JS246" s="77"/>
      <c r="JT246" s="77"/>
      <c r="JU246" s="77"/>
      <c r="JV246" s="77"/>
      <c r="JW246" s="77"/>
      <c r="JX246" s="77"/>
      <c r="JY246" s="77"/>
      <c r="JZ246" s="77"/>
      <c r="KA246" s="77"/>
      <c r="KB246" s="77"/>
      <c r="KC246" s="77"/>
      <c r="KD246" s="77"/>
      <c r="KE246" s="77"/>
      <c r="KF246" s="77"/>
      <c r="KG246" s="77"/>
      <c r="KH246" s="77"/>
      <c r="KI246" s="77"/>
      <c r="KJ246" s="77"/>
      <c r="KK246" s="77"/>
      <c r="KL246" s="77"/>
      <c r="KM246" s="77"/>
      <c r="KN246" s="77"/>
      <c r="KO246" s="77"/>
      <c r="KP246" s="77"/>
      <c r="KQ246" s="77"/>
      <c r="KR246" s="77"/>
      <c r="KS246" s="77"/>
      <c r="KT246" s="77"/>
      <c r="KU246" s="77"/>
      <c r="KV246" s="77"/>
      <c r="KW246" s="77"/>
      <c r="KX246" s="77"/>
      <c r="KY246" s="77"/>
      <c r="KZ246" s="77"/>
      <c r="LA246" s="77"/>
      <c r="LB246" s="77"/>
      <c r="LC246" s="77"/>
      <c r="LD246" s="77"/>
      <c r="LE246" s="77"/>
      <c r="LF246" s="77"/>
      <c r="LG246" s="77"/>
      <c r="LH246" s="77"/>
      <c r="LI246" s="77"/>
      <c r="LJ246" s="77"/>
      <c r="LK246" s="77"/>
      <c r="LL246" s="77"/>
      <c r="LM246" s="77"/>
      <c r="LN246" s="77"/>
      <c r="LO246" s="77"/>
      <c r="LP246" s="77"/>
      <c r="LQ246" s="77"/>
      <c r="LR246" s="77"/>
      <c r="LS246" s="77"/>
      <c r="LT246" s="77"/>
      <c r="LU246" s="77"/>
      <c r="LV246" s="77"/>
      <c r="LW246" s="77"/>
      <c r="LX246" s="77"/>
      <c r="LY246" s="77"/>
      <c r="LZ246" s="77"/>
      <c r="MA246" s="77"/>
      <c r="MB246" s="77"/>
      <c r="MC246" s="77"/>
      <c r="MD246" s="77"/>
      <c r="ME246" s="77"/>
      <c r="MF246" s="77"/>
      <c r="MG246" s="77"/>
      <c r="MH246" s="77"/>
      <c r="MI246" s="77"/>
      <c r="MJ246" s="77"/>
      <c r="MK246" s="77"/>
      <c r="ML246" s="77"/>
      <c r="MM246" s="77"/>
      <c r="MN246" s="77"/>
      <c r="MO246" s="77"/>
      <c r="MP246" s="77"/>
      <c r="MQ246" s="77"/>
      <c r="MR246" s="77"/>
      <c r="MS246" s="77"/>
      <c r="MT246" s="77"/>
      <c r="MU246" s="77"/>
      <c r="MV246" s="77"/>
      <c r="MW246" s="77"/>
      <c r="MX246" s="77"/>
      <c r="MY246" s="77"/>
      <c r="MZ246" s="77"/>
      <c r="NA246" s="77"/>
      <c r="NB246" s="77"/>
      <c r="NC246" s="77"/>
      <c r="ND246" s="77"/>
      <c r="NE246" s="77"/>
      <c r="NF246" s="77"/>
      <c r="NG246" s="77"/>
      <c r="NH246" s="77"/>
      <c r="NI246" s="77"/>
      <c r="NJ246" s="77"/>
      <c r="NK246" s="77"/>
      <c r="NL246" s="77"/>
      <c r="NM246" s="77"/>
      <c r="NN246" s="77"/>
      <c r="NO246" s="77"/>
      <c r="NP246" s="77"/>
      <c r="NQ246" s="77"/>
      <c r="NR246" s="77"/>
    </row>
    <row r="247" spans="1:382">
      <c r="A247" s="32">
        <f>IF(ラインリスト!A239="","",ラインリスト!A239)</f>
        <v>237</v>
      </c>
      <c r="B247" s="32" t="str">
        <f>IF(ラインリスト!B239="","",ラインリスト!B239)</f>
        <v>テスト237</v>
      </c>
      <c r="C247" s="32">
        <f>IF(ラインリスト!C239="","",ラインリスト!C239)</f>
        <v>95</v>
      </c>
      <c r="D247" s="32" t="str">
        <f>IF(ラインリスト!E239="","",ラインリスト!E239)</f>
        <v>女</v>
      </c>
      <c r="E247" s="32" t="str">
        <f>IF(ラインリスト!F239="","",ラインリスト!F239)</f>
        <v/>
      </c>
      <c r="F247" s="29" t="str">
        <f>IF(ラインリスト!G239="","",ラインリスト!G239)</f>
        <v>患者</v>
      </c>
      <c r="G247" s="32" t="str">
        <f>IF(ラインリスト!H239="","",ラインリスト!H239)</f>
        <v>X病院</v>
      </c>
      <c r="H247" s="33" t="str">
        <f>IF(ラインリスト!I239="","",ラインリスト!I239)</f>
        <v/>
      </c>
      <c r="I247" s="33">
        <f>IF(ラインリスト!J239="","",ラインリスト!J239)</f>
        <v>44186</v>
      </c>
      <c r="J247" s="33">
        <f>IF(ラインリスト!K239="","",ラインリスト!K239)</f>
        <v>44202</v>
      </c>
      <c r="K247" s="31">
        <f>IF(ラインリスト!L239="",J247,ラインリスト!L239)</f>
        <v>44202</v>
      </c>
      <c r="L247" s="76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  <c r="DC247" s="77"/>
      <c r="DD247" s="77"/>
      <c r="DE247" s="77"/>
      <c r="DF247" s="77"/>
      <c r="DG247" s="77"/>
      <c r="DH247" s="77"/>
      <c r="DI247" s="77"/>
      <c r="DJ247" s="77"/>
      <c r="DK247" s="77"/>
      <c r="DL247" s="77"/>
      <c r="DM247" s="77"/>
      <c r="DN247" s="77"/>
      <c r="DO247" s="77"/>
      <c r="DP247" s="77"/>
      <c r="DQ247" s="77"/>
      <c r="DR247" s="77"/>
      <c r="DS247" s="77"/>
      <c r="DT247" s="77"/>
      <c r="DU247" s="77"/>
      <c r="DV247" s="77"/>
      <c r="DW247" s="77"/>
      <c r="DX247" s="77"/>
      <c r="DY247" s="77"/>
      <c r="DZ247" s="77"/>
      <c r="EA247" s="77"/>
      <c r="EB247" s="77"/>
      <c r="EC247" s="77"/>
      <c r="ED247" s="77"/>
      <c r="EE247" s="77"/>
      <c r="EF247" s="77"/>
      <c r="EG247" s="77"/>
      <c r="EH247" s="77"/>
      <c r="EI247" s="77"/>
      <c r="EJ247" s="77"/>
      <c r="EK247" s="77"/>
      <c r="EL247" s="77"/>
      <c r="EM247" s="77"/>
      <c r="EN247" s="77"/>
      <c r="EO247" s="77"/>
      <c r="EP247" s="77"/>
      <c r="EQ247" s="77"/>
      <c r="ER247" s="77"/>
      <c r="ES247" s="77"/>
      <c r="ET247" s="77"/>
      <c r="EU247" s="77"/>
      <c r="EV247" s="77"/>
      <c r="EW247" s="77"/>
      <c r="EX247" s="77"/>
      <c r="EY247" s="77"/>
      <c r="EZ247" s="77"/>
      <c r="FA247" s="77"/>
      <c r="FB247" s="77"/>
      <c r="FC247" s="77"/>
      <c r="FD247" s="77"/>
      <c r="FE247" s="77"/>
      <c r="FF247" s="77"/>
      <c r="FG247" s="77"/>
      <c r="FH247" s="77"/>
      <c r="FI247" s="77"/>
      <c r="FJ247" s="77"/>
      <c r="FK247" s="77"/>
      <c r="FL247" s="77"/>
      <c r="FM247" s="77"/>
      <c r="FN247" s="77"/>
      <c r="FO247" s="77"/>
      <c r="FP247" s="77"/>
      <c r="FQ247" s="77"/>
      <c r="FR247" s="77"/>
      <c r="FS247" s="77"/>
      <c r="FT247" s="77"/>
      <c r="FU247" s="77"/>
      <c r="FV247" s="77"/>
      <c r="FW247" s="77"/>
      <c r="FX247" s="77"/>
      <c r="FY247" s="77"/>
      <c r="FZ247" s="77"/>
      <c r="GA247" s="77"/>
      <c r="GB247" s="77"/>
      <c r="GC247" s="77"/>
      <c r="GD247" s="77"/>
      <c r="GE247" s="77"/>
      <c r="GF247" s="77"/>
      <c r="GG247" s="77"/>
      <c r="GH247" s="77"/>
      <c r="GI247" s="77"/>
      <c r="GJ247" s="77"/>
      <c r="GK247" s="77"/>
      <c r="GL247" s="77"/>
      <c r="GM247" s="77"/>
      <c r="GN247" s="77"/>
      <c r="GO247" s="77"/>
      <c r="GP247" s="77"/>
      <c r="GQ247" s="77"/>
      <c r="GR247" s="77"/>
      <c r="GS247" s="77"/>
      <c r="GT247" s="77"/>
      <c r="GU247" s="77"/>
      <c r="GV247" s="77"/>
      <c r="GW247" s="77"/>
      <c r="GX247" s="77"/>
      <c r="GY247" s="77"/>
      <c r="GZ247" s="77"/>
      <c r="HA247" s="77"/>
      <c r="HB247" s="77"/>
      <c r="HC247" s="77"/>
      <c r="HD247" s="77"/>
      <c r="HE247" s="77"/>
      <c r="HF247" s="77"/>
      <c r="HG247" s="77"/>
      <c r="HH247" s="77"/>
      <c r="HI247" s="77"/>
      <c r="HJ247" s="77"/>
      <c r="HK247" s="77"/>
      <c r="HL247" s="77"/>
      <c r="HM247" s="77"/>
      <c r="HN247" s="77"/>
      <c r="HO247" s="77"/>
      <c r="HP247" s="77"/>
      <c r="HQ247" s="77"/>
      <c r="HR247" s="77"/>
      <c r="HS247" s="77"/>
      <c r="HT247" s="77"/>
      <c r="HU247" s="77"/>
      <c r="HV247" s="77"/>
      <c r="HW247" s="77"/>
      <c r="HX247" s="77"/>
      <c r="HY247" s="77"/>
      <c r="HZ247" s="77"/>
      <c r="IA247" s="77"/>
      <c r="IB247" s="77"/>
      <c r="IC247" s="77"/>
      <c r="ID247" s="77"/>
      <c r="IE247" s="77"/>
      <c r="IF247" s="77"/>
      <c r="IG247" s="77"/>
      <c r="IH247" s="77"/>
      <c r="II247" s="77"/>
      <c r="IJ247" s="77"/>
      <c r="IK247" s="77"/>
      <c r="IL247" s="77"/>
      <c r="IM247" s="77"/>
      <c r="IN247" s="77"/>
      <c r="IO247" s="77"/>
      <c r="IP247" s="77"/>
      <c r="IQ247" s="77"/>
      <c r="IR247" s="77"/>
      <c r="IS247" s="77"/>
      <c r="IT247" s="77"/>
      <c r="IU247" s="77"/>
      <c r="IV247" s="77"/>
      <c r="IW247" s="77"/>
      <c r="IX247" s="77"/>
      <c r="IY247" s="77"/>
      <c r="IZ247" s="77"/>
      <c r="JA247" s="77"/>
      <c r="JB247" s="77"/>
      <c r="JC247" s="77"/>
      <c r="JD247" s="77"/>
      <c r="JE247" s="77"/>
      <c r="JF247" s="77"/>
      <c r="JG247" s="77"/>
      <c r="JH247" s="77"/>
      <c r="JI247" s="77"/>
      <c r="JJ247" s="77"/>
      <c r="JK247" s="77"/>
      <c r="JL247" s="77"/>
      <c r="JM247" s="77"/>
      <c r="JN247" s="77"/>
      <c r="JO247" s="77"/>
      <c r="JP247" s="77"/>
      <c r="JQ247" s="77"/>
      <c r="JR247" s="77"/>
      <c r="JS247" s="77"/>
      <c r="JT247" s="77"/>
      <c r="JU247" s="77"/>
      <c r="JV247" s="77"/>
      <c r="JW247" s="77"/>
      <c r="JX247" s="77"/>
      <c r="JY247" s="77"/>
      <c r="JZ247" s="77"/>
      <c r="KA247" s="77"/>
      <c r="KB247" s="77"/>
      <c r="KC247" s="77"/>
      <c r="KD247" s="77"/>
      <c r="KE247" s="77"/>
      <c r="KF247" s="77"/>
      <c r="KG247" s="77"/>
      <c r="KH247" s="77"/>
      <c r="KI247" s="77"/>
      <c r="KJ247" s="77"/>
      <c r="KK247" s="77"/>
      <c r="KL247" s="77"/>
      <c r="KM247" s="77"/>
      <c r="KN247" s="77"/>
      <c r="KO247" s="77"/>
      <c r="KP247" s="77"/>
      <c r="KQ247" s="77"/>
      <c r="KR247" s="77"/>
      <c r="KS247" s="77"/>
      <c r="KT247" s="77"/>
      <c r="KU247" s="77"/>
      <c r="KV247" s="77"/>
      <c r="KW247" s="77"/>
      <c r="KX247" s="77"/>
      <c r="KY247" s="77"/>
      <c r="KZ247" s="77"/>
      <c r="LA247" s="77"/>
      <c r="LB247" s="77"/>
      <c r="LC247" s="77"/>
      <c r="LD247" s="77"/>
      <c r="LE247" s="77"/>
      <c r="LF247" s="77"/>
      <c r="LG247" s="77"/>
      <c r="LH247" s="77"/>
      <c r="LI247" s="77"/>
      <c r="LJ247" s="77"/>
      <c r="LK247" s="77"/>
      <c r="LL247" s="77"/>
      <c r="LM247" s="77"/>
      <c r="LN247" s="77"/>
      <c r="LO247" s="77"/>
      <c r="LP247" s="77"/>
      <c r="LQ247" s="77"/>
      <c r="LR247" s="77"/>
      <c r="LS247" s="77"/>
      <c r="LT247" s="77"/>
      <c r="LU247" s="77"/>
      <c r="LV247" s="77"/>
      <c r="LW247" s="77"/>
      <c r="LX247" s="77"/>
      <c r="LY247" s="77"/>
      <c r="LZ247" s="77"/>
      <c r="MA247" s="77"/>
      <c r="MB247" s="77"/>
      <c r="MC247" s="77"/>
      <c r="MD247" s="77"/>
      <c r="ME247" s="77"/>
      <c r="MF247" s="77"/>
      <c r="MG247" s="77"/>
      <c r="MH247" s="77"/>
      <c r="MI247" s="77"/>
      <c r="MJ247" s="77"/>
      <c r="MK247" s="77"/>
      <c r="ML247" s="77"/>
      <c r="MM247" s="77"/>
      <c r="MN247" s="77"/>
      <c r="MO247" s="77"/>
      <c r="MP247" s="77"/>
      <c r="MQ247" s="77"/>
      <c r="MR247" s="77"/>
      <c r="MS247" s="77"/>
      <c r="MT247" s="77"/>
      <c r="MU247" s="77"/>
      <c r="MV247" s="77"/>
      <c r="MW247" s="77"/>
      <c r="MX247" s="77"/>
      <c r="MY247" s="77"/>
      <c r="MZ247" s="77"/>
      <c r="NA247" s="77"/>
      <c r="NB247" s="77"/>
      <c r="NC247" s="77"/>
      <c r="ND247" s="77"/>
      <c r="NE247" s="77"/>
      <c r="NF247" s="77"/>
      <c r="NG247" s="77"/>
      <c r="NH247" s="77"/>
      <c r="NI247" s="77"/>
      <c r="NJ247" s="77"/>
      <c r="NK247" s="77"/>
      <c r="NL247" s="77"/>
      <c r="NM247" s="77"/>
      <c r="NN247" s="77"/>
      <c r="NO247" s="77"/>
      <c r="NP247" s="77"/>
      <c r="NQ247" s="77"/>
      <c r="NR247" s="77"/>
    </row>
    <row r="248" spans="1:382">
      <c r="A248" s="32">
        <f>IF(ラインリスト!A240="","",ラインリスト!A240)</f>
        <v>238</v>
      </c>
      <c r="B248" s="32" t="str">
        <f>IF(ラインリスト!B240="","",ラインリスト!B240)</f>
        <v>テスト238</v>
      </c>
      <c r="C248" s="32">
        <f>IF(ラインリスト!C240="","",ラインリスト!C240)</f>
        <v>89</v>
      </c>
      <c r="D248" s="32" t="str">
        <f>IF(ラインリスト!E240="","",ラインリスト!E240)</f>
        <v>女</v>
      </c>
      <c r="E248" s="32" t="str">
        <f>IF(ラインリスト!F240="","",ラインリスト!F240)</f>
        <v/>
      </c>
      <c r="F248" s="29" t="str">
        <f>IF(ラインリスト!G240="","",ラインリスト!G240)</f>
        <v>患者</v>
      </c>
      <c r="G248" s="32" t="str">
        <f>IF(ラインリスト!H240="","",ラインリスト!H240)</f>
        <v>X病院</v>
      </c>
      <c r="H248" s="33" t="str">
        <f>IF(ラインリスト!I240="","",ラインリスト!I240)</f>
        <v/>
      </c>
      <c r="I248" s="33" t="str">
        <f>IF(ラインリスト!J240="","",ラインリスト!J240)</f>
        <v>無症状</v>
      </c>
      <c r="J248" s="33">
        <f>IF(ラインリスト!K240="","",ラインリスト!K240)</f>
        <v>44202</v>
      </c>
      <c r="K248" s="31">
        <f>IF(ラインリスト!L240="",J248,ラインリスト!L240)</f>
        <v>44202</v>
      </c>
      <c r="L248" s="76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  <c r="DC248" s="77"/>
      <c r="DD248" s="77"/>
      <c r="DE248" s="77"/>
      <c r="DF248" s="77"/>
      <c r="DG248" s="77"/>
      <c r="DH248" s="77"/>
      <c r="DI248" s="77"/>
      <c r="DJ248" s="77"/>
      <c r="DK248" s="77"/>
      <c r="DL248" s="77"/>
      <c r="DM248" s="77"/>
      <c r="DN248" s="77"/>
      <c r="DO248" s="77"/>
      <c r="DP248" s="77"/>
      <c r="DQ248" s="77"/>
      <c r="DR248" s="77"/>
      <c r="DS248" s="77"/>
      <c r="DT248" s="77"/>
      <c r="DU248" s="77"/>
      <c r="DV248" s="77"/>
      <c r="DW248" s="77"/>
      <c r="DX248" s="77"/>
      <c r="DY248" s="77"/>
      <c r="DZ248" s="77"/>
      <c r="EA248" s="77"/>
      <c r="EB248" s="77"/>
      <c r="EC248" s="77"/>
      <c r="ED248" s="77"/>
      <c r="EE248" s="77"/>
      <c r="EF248" s="77"/>
      <c r="EG248" s="77"/>
      <c r="EH248" s="77"/>
      <c r="EI248" s="77"/>
      <c r="EJ248" s="77"/>
      <c r="EK248" s="77"/>
      <c r="EL248" s="77"/>
      <c r="EM248" s="77"/>
      <c r="EN248" s="77"/>
      <c r="EO248" s="77"/>
      <c r="EP248" s="77"/>
      <c r="EQ248" s="77"/>
      <c r="ER248" s="77"/>
      <c r="ES248" s="77"/>
      <c r="ET248" s="77"/>
      <c r="EU248" s="77"/>
      <c r="EV248" s="77"/>
      <c r="EW248" s="77"/>
      <c r="EX248" s="77"/>
      <c r="EY248" s="77"/>
      <c r="EZ248" s="77"/>
      <c r="FA248" s="77"/>
      <c r="FB248" s="77"/>
      <c r="FC248" s="77"/>
      <c r="FD248" s="77"/>
      <c r="FE248" s="77"/>
      <c r="FF248" s="77"/>
      <c r="FG248" s="77"/>
      <c r="FH248" s="77"/>
      <c r="FI248" s="77"/>
      <c r="FJ248" s="77"/>
      <c r="FK248" s="77"/>
      <c r="FL248" s="77"/>
      <c r="FM248" s="77"/>
      <c r="FN248" s="77"/>
      <c r="FO248" s="77"/>
      <c r="FP248" s="77"/>
      <c r="FQ248" s="77"/>
      <c r="FR248" s="77"/>
      <c r="FS248" s="77"/>
      <c r="FT248" s="77"/>
      <c r="FU248" s="77"/>
      <c r="FV248" s="77"/>
      <c r="FW248" s="77"/>
      <c r="FX248" s="77"/>
      <c r="FY248" s="77"/>
      <c r="FZ248" s="77"/>
      <c r="GA248" s="77"/>
      <c r="GB248" s="77"/>
      <c r="GC248" s="77"/>
      <c r="GD248" s="77"/>
      <c r="GE248" s="77"/>
      <c r="GF248" s="77"/>
      <c r="GG248" s="77"/>
      <c r="GH248" s="77"/>
      <c r="GI248" s="77"/>
      <c r="GJ248" s="77"/>
      <c r="GK248" s="77"/>
      <c r="GL248" s="77"/>
      <c r="GM248" s="77"/>
      <c r="GN248" s="77"/>
      <c r="GO248" s="77"/>
      <c r="GP248" s="77"/>
      <c r="GQ248" s="77"/>
      <c r="GR248" s="77"/>
      <c r="GS248" s="77"/>
      <c r="GT248" s="77"/>
      <c r="GU248" s="77"/>
      <c r="GV248" s="77"/>
      <c r="GW248" s="77"/>
      <c r="GX248" s="77"/>
      <c r="GY248" s="77"/>
      <c r="GZ248" s="77"/>
      <c r="HA248" s="77"/>
      <c r="HB248" s="77"/>
      <c r="HC248" s="77"/>
      <c r="HD248" s="77"/>
      <c r="HE248" s="77"/>
      <c r="HF248" s="77"/>
      <c r="HG248" s="77"/>
      <c r="HH248" s="77"/>
      <c r="HI248" s="77"/>
      <c r="HJ248" s="77"/>
      <c r="HK248" s="77"/>
      <c r="HL248" s="77"/>
      <c r="HM248" s="77"/>
      <c r="HN248" s="77"/>
      <c r="HO248" s="77"/>
      <c r="HP248" s="77"/>
      <c r="HQ248" s="77"/>
      <c r="HR248" s="77"/>
      <c r="HS248" s="77"/>
      <c r="HT248" s="77"/>
      <c r="HU248" s="77"/>
      <c r="HV248" s="77"/>
      <c r="HW248" s="77"/>
      <c r="HX248" s="77"/>
      <c r="HY248" s="77"/>
      <c r="HZ248" s="77"/>
      <c r="IA248" s="77"/>
      <c r="IB248" s="77"/>
      <c r="IC248" s="77"/>
      <c r="ID248" s="77"/>
      <c r="IE248" s="77"/>
      <c r="IF248" s="77"/>
      <c r="IG248" s="77"/>
      <c r="IH248" s="77"/>
      <c r="II248" s="77"/>
      <c r="IJ248" s="77"/>
      <c r="IK248" s="77"/>
      <c r="IL248" s="77"/>
      <c r="IM248" s="77"/>
      <c r="IN248" s="77"/>
      <c r="IO248" s="77"/>
      <c r="IP248" s="77"/>
      <c r="IQ248" s="77"/>
      <c r="IR248" s="77"/>
      <c r="IS248" s="77"/>
      <c r="IT248" s="77"/>
      <c r="IU248" s="77"/>
      <c r="IV248" s="77"/>
      <c r="IW248" s="77"/>
      <c r="IX248" s="77"/>
      <c r="IY248" s="77"/>
      <c r="IZ248" s="77"/>
      <c r="JA248" s="77"/>
      <c r="JB248" s="77"/>
      <c r="JC248" s="77"/>
      <c r="JD248" s="77"/>
      <c r="JE248" s="77"/>
      <c r="JF248" s="77"/>
      <c r="JG248" s="77"/>
      <c r="JH248" s="77"/>
      <c r="JI248" s="77"/>
      <c r="JJ248" s="77"/>
      <c r="JK248" s="77"/>
      <c r="JL248" s="77"/>
      <c r="JM248" s="77"/>
      <c r="JN248" s="77"/>
      <c r="JO248" s="77"/>
      <c r="JP248" s="77"/>
      <c r="JQ248" s="77"/>
      <c r="JR248" s="77"/>
      <c r="JS248" s="77"/>
      <c r="JT248" s="77"/>
      <c r="JU248" s="77"/>
      <c r="JV248" s="77"/>
      <c r="JW248" s="77"/>
      <c r="JX248" s="77"/>
      <c r="JY248" s="77"/>
      <c r="JZ248" s="77"/>
      <c r="KA248" s="77"/>
      <c r="KB248" s="77"/>
      <c r="KC248" s="77"/>
      <c r="KD248" s="77"/>
      <c r="KE248" s="77"/>
      <c r="KF248" s="77"/>
      <c r="KG248" s="77"/>
      <c r="KH248" s="77"/>
      <c r="KI248" s="77"/>
      <c r="KJ248" s="77"/>
      <c r="KK248" s="77"/>
      <c r="KL248" s="77"/>
      <c r="KM248" s="77"/>
      <c r="KN248" s="77"/>
      <c r="KO248" s="77"/>
      <c r="KP248" s="77"/>
      <c r="KQ248" s="77"/>
      <c r="KR248" s="77"/>
      <c r="KS248" s="77"/>
      <c r="KT248" s="77"/>
      <c r="KU248" s="77"/>
      <c r="KV248" s="77"/>
      <c r="KW248" s="77"/>
      <c r="KX248" s="77"/>
      <c r="KY248" s="77"/>
      <c r="KZ248" s="77"/>
      <c r="LA248" s="77"/>
      <c r="LB248" s="77"/>
      <c r="LC248" s="77"/>
      <c r="LD248" s="77"/>
      <c r="LE248" s="77"/>
      <c r="LF248" s="77"/>
      <c r="LG248" s="77"/>
      <c r="LH248" s="77"/>
      <c r="LI248" s="77"/>
      <c r="LJ248" s="77"/>
      <c r="LK248" s="77"/>
      <c r="LL248" s="77"/>
      <c r="LM248" s="77"/>
      <c r="LN248" s="77"/>
      <c r="LO248" s="77"/>
      <c r="LP248" s="77"/>
      <c r="LQ248" s="77"/>
      <c r="LR248" s="77"/>
      <c r="LS248" s="77"/>
      <c r="LT248" s="77"/>
      <c r="LU248" s="77"/>
      <c r="LV248" s="77"/>
      <c r="LW248" s="77"/>
      <c r="LX248" s="77"/>
      <c r="LY248" s="77"/>
      <c r="LZ248" s="77"/>
      <c r="MA248" s="77"/>
      <c r="MB248" s="77"/>
      <c r="MC248" s="77"/>
      <c r="MD248" s="77"/>
      <c r="ME248" s="77"/>
      <c r="MF248" s="77"/>
      <c r="MG248" s="77"/>
      <c r="MH248" s="77"/>
      <c r="MI248" s="77"/>
      <c r="MJ248" s="77"/>
      <c r="MK248" s="77"/>
      <c r="ML248" s="77"/>
      <c r="MM248" s="77"/>
      <c r="MN248" s="77"/>
      <c r="MO248" s="77"/>
      <c r="MP248" s="77"/>
      <c r="MQ248" s="77"/>
      <c r="MR248" s="77"/>
      <c r="MS248" s="77"/>
      <c r="MT248" s="77"/>
      <c r="MU248" s="77"/>
      <c r="MV248" s="77"/>
      <c r="MW248" s="77"/>
      <c r="MX248" s="77"/>
      <c r="MY248" s="77"/>
      <c r="MZ248" s="77"/>
      <c r="NA248" s="77"/>
      <c r="NB248" s="77"/>
      <c r="NC248" s="77"/>
      <c r="ND248" s="77"/>
      <c r="NE248" s="77"/>
      <c r="NF248" s="77"/>
      <c r="NG248" s="77"/>
      <c r="NH248" s="77"/>
      <c r="NI248" s="77"/>
      <c r="NJ248" s="77"/>
      <c r="NK248" s="77"/>
      <c r="NL248" s="77"/>
      <c r="NM248" s="77"/>
      <c r="NN248" s="77"/>
      <c r="NO248" s="77"/>
      <c r="NP248" s="77"/>
      <c r="NQ248" s="77"/>
      <c r="NR248" s="77"/>
    </row>
    <row r="249" spans="1:382">
      <c r="A249" s="32">
        <f>IF(ラインリスト!A241="","",ラインリスト!A241)</f>
        <v>239</v>
      </c>
      <c r="B249" s="32" t="str">
        <f>IF(ラインリスト!B241="","",ラインリスト!B241)</f>
        <v>テスト239</v>
      </c>
      <c r="C249" s="32">
        <f>IF(ラインリスト!C241="","",ラインリスト!C241)</f>
        <v>88</v>
      </c>
      <c r="D249" s="32" t="str">
        <f>IF(ラインリスト!E241="","",ラインリスト!E241)</f>
        <v>男</v>
      </c>
      <c r="E249" s="32" t="str">
        <f>IF(ラインリスト!F241="","",ラインリスト!F241)</f>
        <v/>
      </c>
      <c r="F249" s="29" t="str">
        <f>IF(ラインリスト!G241="","",ラインリスト!G241)</f>
        <v>患者</v>
      </c>
      <c r="G249" s="32" t="str">
        <f>IF(ラインリスト!H241="","",ラインリスト!H241)</f>
        <v>X病院</v>
      </c>
      <c r="H249" s="33" t="str">
        <f>IF(ラインリスト!I241="","",ラインリスト!I241)</f>
        <v/>
      </c>
      <c r="I249" s="33">
        <f>IF(ラインリスト!J241="","",ラインリスト!J241)</f>
        <v>44201</v>
      </c>
      <c r="J249" s="33">
        <f>IF(ラインリスト!K241="","",ラインリスト!K241)</f>
        <v>44202</v>
      </c>
      <c r="K249" s="31">
        <f>IF(ラインリスト!L241="",J249,ラインリスト!L241)</f>
        <v>44202</v>
      </c>
      <c r="L249" s="76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  <c r="DC249" s="77"/>
      <c r="DD249" s="77"/>
      <c r="DE249" s="77"/>
      <c r="DF249" s="77"/>
      <c r="DG249" s="77"/>
      <c r="DH249" s="77"/>
      <c r="DI249" s="77"/>
      <c r="DJ249" s="77"/>
      <c r="DK249" s="77"/>
      <c r="DL249" s="77"/>
      <c r="DM249" s="77"/>
      <c r="DN249" s="77"/>
      <c r="DO249" s="77"/>
      <c r="DP249" s="77"/>
      <c r="DQ249" s="77"/>
      <c r="DR249" s="77"/>
      <c r="DS249" s="77"/>
      <c r="DT249" s="77"/>
      <c r="DU249" s="77"/>
      <c r="DV249" s="77"/>
      <c r="DW249" s="77"/>
      <c r="DX249" s="77"/>
      <c r="DY249" s="77"/>
      <c r="DZ249" s="77"/>
      <c r="EA249" s="77"/>
      <c r="EB249" s="77"/>
      <c r="EC249" s="77"/>
      <c r="ED249" s="77"/>
      <c r="EE249" s="77"/>
      <c r="EF249" s="77"/>
      <c r="EG249" s="77"/>
      <c r="EH249" s="77"/>
      <c r="EI249" s="77"/>
      <c r="EJ249" s="77"/>
      <c r="EK249" s="77"/>
      <c r="EL249" s="77"/>
      <c r="EM249" s="77"/>
      <c r="EN249" s="77"/>
      <c r="EO249" s="77"/>
      <c r="EP249" s="77"/>
      <c r="EQ249" s="77"/>
      <c r="ER249" s="77"/>
      <c r="ES249" s="77"/>
      <c r="ET249" s="77"/>
      <c r="EU249" s="77"/>
      <c r="EV249" s="77"/>
      <c r="EW249" s="77"/>
      <c r="EX249" s="77"/>
      <c r="EY249" s="77"/>
      <c r="EZ249" s="77"/>
      <c r="FA249" s="77"/>
      <c r="FB249" s="77"/>
      <c r="FC249" s="77"/>
      <c r="FD249" s="77"/>
      <c r="FE249" s="77"/>
      <c r="FF249" s="77"/>
      <c r="FG249" s="77"/>
      <c r="FH249" s="77"/>
      <c r="FI249" s="77"/>
      <c r="FJ249" s="77"/>
      <c r="FK249" s="77"/>
      <c r="FL249" s="77"/>
      <c r="FM249" s="77"/>
      <c r="FN249" s="77"/>
      <c r="FO249" s="77"/>
      <c r="FP249" s="77"/>
      <c r="FQ249" s="77"/>
      <c r="FR249" s="77"/>
      <c r="FS249" s="77"/>
      <c r="FT249" s="77"/>
      <c r="FU249" s="77"/>
      <c r="FV249" s="77"/>
      <c r="FW249" s="77"/>
      <c r="FX249" s="77"/>
      <c r="FY249" s="77"/>
      <c r="FZ249" s="77"/>
      <c r="GA249" s="77"/>
      <c r="GB249" s="77"/>
      <c r="GC249" s="77"/>
      <c r="GD249" s="77"/>
      <c r="GE249" s="77"/>
      <c r="GF249" s="77"/>
      <c r="GG249" s="77"/>
      <c r="GH249" s="77"/>
      <c r="GI249" s="77"/>
      <c r="GJ249" s="77"/>
      <c r="GK249" s="77"/>
      <c r="GL249" s="77"/>
      <c r="GM249" s="77"/>
      <c r="GN249" s="77"/>
      <c r="GO249" s="77"/>
      <c r="GP249" s="77"/>
      <c r="GQ249" s="77"/>
      <c r="GR249" s="77"/>
      <c r="GS249" s="77"/>
      <c r="GT249" s="77"/>
      <c r="GU249" s="77"/>
      <c r="GV249" s="77"/>
      <c r="GW249" s="77"/>
      <c r="GX249" s="77"/>
      <c r="GY249" s="77"/>
      <c r="GZ249" s="77"/>
      <c r="HA249" s="77"/>
      <c r="HB249" s="77"/>
      <c r="HC249" s="77"/>
      <c r="HD249" s="77"/>
      <c r="HE249" s="77"/>
      <c r="HF249" s="77"/>
      <c r="HG249" s="77"/>
      <c r="HH249" s="77"/>
      <c r="HI249" s="77"/>
      <c r="HJ249" s="77"/>
      <c r="HK249" s="77"/>
      <c r="HL249" s="77"/>
      <c r="HM249" s="77"/>
      <c r="HN249" s="77"/>
      <c r="HO249" s="77"/>
      <c r="HP249" s="77"/>
      <c r="HQ249" s="77"/>
      <c r="HR249" s="77"/>
      <c r="HS249" s="77"/>
      <c r="HT249" s="77"/>
      <c r="HU249" s="77"/>
      <c r="HV249" s="77"/>
      <c r="HW249" s="77"/>
      <c r="HX249" s="77"/>
      <c r="HY249" s="77"/>
      <c r="HZ249" s="77"/>
      <c r="IA249" s="77"/>
      <c r="IB249" s="77"/>
      <c r="IC249" s="77"/>
      <c r="ID249" s="77"/>
      <c r="IE249" s="77"/>
      <c r="IF249" s="77"/>
      <c r="IG249" s="77"/>
      <c r="IH249" s="77"/>
      <c r="II249" s="77"/>
      <c r="IJ249" s="77"/>
      <c r="IK249" s="77"/>
      <c r="IL249" s="77"/>
      <c r="IM249" s="77"/>
      <c r="IN249" s="77"/>
      <c r="IO249" s="77"/>
      <c r="IP249" s="77"/>
      <c r="IQ249" s="77"/>
      <c r="IR249" s="77"/>
      <c r="IS249" s="77"/>
      <c r="IT249" s="77"/>
      <c r="IU249" s="77"/>
      <c r="IV249" s="77"/>
      <c r="IW249" s="77"/>
      <c r="IX249" s="77"/>
      <c r="IY249" s="77"/>
      <c r="IZ249" s="77"/>
      <c r="JA249" s="77"/>
      <c r="JB249" s="77"/>
      <c r="JC249" s="77"/>
      <c r="JD249" s="77"/>
      <c r="JE249" s="77"/>
      <c r="JF249" s="77"/>
      <c r="JG249" s="77"/>
      <c r="JH249" s="77"/>
      <c r="JI249" s="77"/>
      <c r="JJ249" s="77"/>
      <c r="JK249" s="77"/>
      <c r="JL249" s="77"/>
      <c r="JM249" s="77"/>
      <c r="JN249" s="77"/>
      <c r="JO249" s="77"/>
      <c r="JP249" s="77"/>
      <c r="JQ249" s="77"/>
      <c r="JR249" s="77"/>
      <c r="JS249" s="77"/>
      <c r="JT249" s="77"/>
      <c r="JU249" s="77"/>
      <c r="JV249" s="77"/>
      <c r="JW249" s="77"/>
      <c r="JX249" s="77"/>
      <c r="JY249" s="77"/>
      <c r="JZ249" s="77"/>
      <c r="KA249" s="77"/>
      <c r="KB249" s="77"/>
      <c r="KC249" s="77"/>
      <c r="KD249" s="77"/>
      <c r="KE249" s="77"/>
      <c r="KF249" s="77"/>
      <c r="KG249" s="77"/>
      <c r="KH249" s="77"/>
      <c r="KI249" s="77"/>
      <c r="KJ249" s="77"/>
      <c r="KK249" s="77"/>
      <c r="KL249" s="77"/>
      <c r="KM249" s="77"/>
      <c r="KN249" s="77"/>
      <c r="KO249" s="77"/>
      <c r="KP249" s="77"/>
      <c r="KQ249" s="77"/>
      <c r="KR249" s="77"/>
      <c r="KS249" s="77"/>
      <c r="KT249" s="77"/>
      <c r="KU249" s="77"/>
      <c r="KV249" s="77"/>
      <c r="KW249" s="77"/>
      <c r="KX249" s="77"/>
      <c r="KY249" s="77"/>
      <c r="KZ249" s="77"/>
      <c r="LA249" s="77"/>
      <c r="LB249" s="77"/>
      <c r="LC249" s="77"/>
      <c r="LD249" s="77"/>
      <c r="LE249" s="77"/>
      <c r="LF249" s="77"/>
      <c r="LG249" s="77"/>
      <c r="LH249" s="77"/>
      <c r="LI249" s="77"/>
      <c r="LJ249" s="77"/>
      <c r="LK249" s="77"/>
      <c r="LL249" s="77"/>
      <c r="LM249" s="77"/>
      <c r="LN249" s="77"/>
      <c r="LO249" s="77"/>
      <c r="LP249" s="77"/>
      <c r="LQ249" s="77"/>
      <c r="LR249" s="77"/>
      <c r="LS249" s="77"/>
      <c r="LT249" s="77"/>
      <c r="LU249" s="77"/>
      <c r="LV249" s="77"/>
      <c r="LW249" s="77"/>
      <c r="LX249" s="77"/>
      <c r="LY249" s="77"/>
      <c r="LZ249" s="77"/>
      <c r="MA249" s="77"/>
      <c r="MB249" s="77"/>
      <c r="MC249" s="77"/>
      <c r="MD249" s="77"/>
      <c r="ME249" s="77"/>
      <c r="MF249" s="77"/>
      <c r="MG249" s="77"/>
      <c r="MH249" s="77"/>
      <c r="MI249" s="77"/>
      <c r="MJ249" s="77"/>
      <c r="MK249" s="77"/>
      <c r="ML249" s="77"/>
      <c r="MM249" s="77"/>
      <c r="MN249" s="77"/>
      <c r="MO249" s="77"/>
      <c r="MP249" s="77"/>
      <c r="MQ249" s="77"/>
      <c r="MR249" s="77"/>
      <c r="MS249" s="77"/>
      <c r="MT249" s="77"/>
      <c r="MU249" s="77"/>
      <c r="MV249" s="77"/>
      <c r="MW249" s="77"/>
      <c r="MX249" s="77"/>
      <c r="MY249" s="77"/>
      <c r="MZ249" s="77"/>
      <c r="NA249" s="77"/>
      <c r="NB249" s="77"/>
      <c r="NC249" s="77"/>
      <c r="ND249" s="77"/>
      <c r="NE249" s="77"/>
      <c r="NF249" s="77"/>
      <c r="NG249" s="77"/>
      <c r="NH249" s="77"/>
      <c r="NI249" s="77"/>
      <c r="NJ249" s="77"/>
      <c r="NK249" s="77"/>
      <c r="NL249" s="77"/>
      <c r="NM249" s="77"/>
      <c r="NN249" s="77"/>
      <c r="NO249" s="77"/>
      <c r="NP249" s="77"/>
      <c r="NQ249" s="77"/>
      <c r="NR249" s="77"/>
    </row>
    <row r="250" spans="1:382">
      <c r="A250" s="32">
        <f>IF(ラインリスト!A242="","",ラインリスト!A242)</f>
        <v>240</v>
      </c>
      <c r="B250" s="32" t="str">
        <f>IF(ラインリスト!B242="","",ラインリスト!B242)</f>
        <v>テスト240</v>
      </c>
      <c r="C250" s="32">
        <f>IF(ラインリスト!C242="","",ラインリスト!C242)</f>
        <v>50</v>
      </c>
      <c r="D250" s="32" t="str">
        <f>IF(ラインリスト!E242="","",ラインリスト!E242)</f>
        <v>男</v>
      </c>
      <c r="E250" s="32" t="str">
        <f>IF(ラインリスト!F242="","",ラインリスト!F242)</f>
        <v/>
      </c>
      <c r="F250" s="29" t="str">
        <f>IF(ラインリスト!G242="","",ラインリスト!G242)</f>
        <v>患者</v>
      </c>
      <c r="G250" s="32" t="str">
        <f>IF(ラインリスト!H242="","",ラインリスト!H242)</f>
        <v>X病院</v>
      </c>
      <c r="H250" s="33" t="str">
        <f>IF(ラインリスト!I242="","",ラインリスト!I242)</f>
        <v/>
      </c>
      <c r="I250" s="33" t="str">
        <f>IF(ラインリスト!J242="","",ラインリスト!J242)</f>
        <v>不明</v>
      </c>
      <c r="J250" s="33">
        <f>IF(ラインリスト!K242="","",ラインリスト!K242)</f>
        <v>44202</v>
      </c>
      <c r="K250" s="31">
        <f>IF(ラインリスト!L242="",J250,ラインリスト!L242)</f>
        <v>44202</v>
      </c>
      <c r="L250" s="76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7"/>
      <c r="DF250" s="77"/>
      <c r="DG250" s="77"/>
      <c r="DH250" s="77"/>
      <c r="DI250" s="77"/>
      <c r="DJ250" s="77"/>
      <c r="DK250" s="77"/>
      <c r="DL250" s="77"/>
      <c r="DM250" s="77"/>
      <c r="DN250" s="77"/>
      <c r="DO250" s="77"/>
      <c r="DP250" s="77"/>
      <c r="DQ250" s="77"/>
      <c r="DR250" s="77"/>
      <c r="DS250" s="77"/>
      <c r="DT250" s="77"/>
      <c r="DU250" s="77"/>
      <c r="DV250" s="77"/>
      <c r="DW250" s="77"/>
      <c r="DX250" s="77"/>
      <c r="DY250" s="77"/>
      <c r="DZ250" s="77"/>
      <c r="EA250" s="77"/>
      <c r="EB250" s="77"/>
      <c r="EC250" s="77"/>
      <c r="ED250" s="77"/>
      <c r="EE250" s="77"/>
      <c r="EF250" s="77"/>
      <c r="EG250" s="77"/>
      <c r="EH250" s="77"/>
      <c r="EI250" s="77"/>
      <c r="EJ250" s="77"/>
      <c r="EK250" s="77"/>
      <c r="EL250" s="77"/>
      <c r="EM250" s="77"/>
      <c r="EN250" s="77"/>
      <c r="EO250" s="77"/>
      <c r="EP250" s="77"/>
      <c r="EQ250" s="77"/>
      <c r="ER250" s="77"/>
      <c r="ES250" s="77"/>
      <c r="ET250" s="77"/>
      <c r="EU250" s="77"/>
      <c r="EV250" s="77"/>
      <c r="EW250" s="77"/>
      <c r="EX250" s="77"/>
      <c r="EY250" s="77"/>
      <c r="EZ250" s="77"/>
      <c r="FA250" s="77"/>
      <c r="FB250" s="77"/>
      <c r="FC250" s="77"/>
      <c r="FD250" s="77"/>
      <c r="FE250" s="77"/>
      <c r="FF250" s="77"/>
      <c r="FG250" s="77"/>
      <c r="FH250" s="77"/>
      <c r="FI250" s="77"/>
      <c r="FJ250" s="77"/>
      <c r="FK250" s="77"/>
      <c r="FL250" s="77"/>
      <c r="FM250" s="77"/>
      <c r="FN250" s="77"/>
      <c r="FO250" s="77"/>
      <c r="FP250" s="77"/>
      <c r="FQ250" s="77"/>
      <c r="FR250" s="77"/>
      <c r="FS250" s="77"/>
      <c r="FT250" s="77"/>
      <c r="FU250" s="77"/>
      <c r="FV250" s="77"/>
      <c r="FW250" s="77"/>
      <c r="FX250" s="77"/>
      <c r="FY250" s="77"/>
      <c r="FZ250" s="77"/>
      <c r="GA250" s="77"/>
      <c r="GB250" s="77"/>
      <c r="GC250" s="77"/>
      <c r="GD250" s="77"/>
      <c r="GE250" s="77"/>
      <c r="GF250" s="77"/>
      <c r="GG250" s="77"/>
      <c r="GH250" s="77"/>
      <c r="GI250" s="77"/>
      <c r="GJ250" s="77"/>
      <c r="GK250" s="77"/>
      <c r="GL250" s="77"/>
      <c r="GM250" s="77"/>
      <c r="GN250" s="77"/>
      <c r="GO250" s="77"/>
      <c r="GP250" s="77"/>
      <c r="GQ250" s="77"/>
      <c r="GR250" s="77"/>
      <c r="GS250" s="77"/>
      <c r="GT250" s="77"/>
      <c r="GU250" s="77"/>
      <c r="GV250" s="77"/>
      <c r="GW250" s="77"/>
      <c r="GX250" s="77"/>
      <c r="GY250" s="77"/>
      <c r="GZ250" s="77"/>
      <c r="HA250" s="77"/>
      <c r="HB250" s="77"/>
      <c r="HC250" s="77"/>
      <c r="HD250" s="77"/>
      <c r="HE250" s="77"/>
      <c r="HF250" s="77"/>
      <c r="HG250" s="77"/>
      <c r="HH250" s="77"/>
      <c r="HI250" s="77"/>
      <c r="HJ250" s="77"/>
      <c r="HK250" s="77"/>
      <c r="HL250" s="77"/>
      <c r="HM250" s="77"/>
      <c r="HN250" s="77"/>
      <c r="HO250" s="77"/>
      <c r="HP250" s="77"/>
      <c r="HQ250" s="77"/>
      <c r="HR250" s="77"/>
      <c r="HS250" s="77"/>
      <c r="HT250" s="77"/>
      <c r="HU250" s="77"/>
      <c r="HV250" s="77"/>
      <c r="HW250" s="77"/>
      <c r="HX250" s="77"/>
      <c r="HY250" s="77"/>
      <c r="HZ250" s="77"/>
      <c r="IA250" s="77"/>
      <c r="IB250" s="77"/>
      <c r="IC250" s="77"/>
      <c r="ID250" s="77"/>
      <c r="IE250" s="77"/>
      <c r="IF250" s="77"/>
      <c r="IG250" s="77"/>
      <c r="IH250" s="77"/>
      <c r="II250" s="77"/>
      <c r="IJ250" s="77"/>
      <c r="IK250" s="77"/>
      <c r="IL250" s="77"/>
      <c r="IM250" s="77"/>
      <c r="IN250" s="77"/>
      <c r="IO250" s="77"/>
      <c r="IP250" s="77"/>
      <c r="IQ250" s="77"/>
      <c r="IR250" s="77"/>
      <c r="IS250" s="77"/>
      <c r="IT250" s="77"/>
      <c r="IU250" s="77"/>
      <c r="IV250" s="77"/>
      <c r="IW250" s="77"/>
      <c r="IX250" s="77"/>
      <c r="IY250" s="77"/>
      <c r="IZ250" s="77"/>
      <c r="JA250" s="77"/>
      <c r="JB250" s="77"/>
      <c r="JC250" s="77"/>
      <c r="JD250" s="77"/>
      <c r="JE250" s="77"/>
      <c r="JF250" s="77"/>
      <c r="JG250" s="77"/>
      <c r="JH250" s="77"/>
      <c r="JI250" s="77"/>
      <c r="JJ250" s="77"/>
      <c r="JK250" s="77"/>
      <c r="JL250" s="77"/>
      <c r="JM250" s="77"/>
      <c r="JN250" s="77"/>
      <c r="JO250" s="77"/>
      <c r="JP250" s="77"/>
      <c r="JQ250" s="77"/>
      <c r="JR250" s="77"/>
      <c r="JS250" s="77"/>
      <c r="JT250" s="77"/>
      <c r="JU250" s="77"/>
      <c r="JV250" s="77"/>
      <c r="JW250" s="77"/>
      <c r="JX250" s="77"/>
      <c r="JY250" s="77"/>
      <c r="JZ250" s="77"/>
      <c r="KA250" s="77"/>
      <c r="KB250" s="77"/>
      <c r="KC250" s="77"/>
      <c r="KD250" s="77"/>
      <c r="KE250" s="77"/>
      <c r="KF250" s="77"/>
      <c r="KG250" s="77"/>
      <c r="KH250" s="77"/>
      <c r="KI250" s="77"/>
      <c r="KJ250" s="77"/>
      <c r="KK250" s="77"/>
      <c r="KL250" s="77"/>
      <c r="KM250" s="77"/>
      <c r="KN250" s="77"/>
      <c r="KO250" s="77"/>
      <c r="KP250" s="77"/>
      <c r="KQ250" s="77"/>
      <c r="KR250" s="77"/>
      <c r="KS250" s="77"/>
      <c r="KT250" s="77"/>
      <c r="KU250" s="77"/>
      <c r="KV250" s="77"/>
      <c r="KW250" s="77"/>
      <c r="KX250" s="77"/>
      <c r="KY250" s="77"/>
      <c r="KZ250" s="77"/>
      <c r="LA250" s="77"/>
      <c r="LB250" s="77"/>
      <c r="LC250" s="77"/>
      <c r="LD250" s="77"/>
      <c r="LE250" s="77"/>
      <c r="LF250" s="77"/>
      <c r="LG250" s="77"/>
      <c r="LH250" s="77"/>
      <c r="LI250" s="77"/>
      <c r="LJ250" s="77"/>
      <c r="LK250" s="77"/>
      <c r="LL250" s="77"/>
      <c r="LM250" s="77"/>
      <c r="LN250" s="77"/>
      <c r="LO250" s="77"/>
      <c r="LP250" s="77"/>
      <c r="LQ250" s="77"/>
      <c r="LR250" s="77"/>
      <c r="LS250" s="77"/>
      <c r="LT250" s="77"/>
      <c r="LU250" s="77"/>
      <c r="LV250" s="77"/>
      <c r="LW250" s="77"/>
      <c r="LX250" s="77"/>
      <c r="LY250" s="77"/>
      <c r="LZ250" s="77"/>
      <c r="MA250" s="77"/>
      <c r="MB250" s="77"/>
      <c r="MC250" s="77"/>
      <c r="MD250" s="77"/>
      <c r="ME250" s="77"/>
      <c r="MF250" s="77"/>
      <c r="MG250" s="77"/>
      <c r="MH250" s="77"/>
      <c r="MI250" s="77"/>
      <c r="MJ250" s="77"/>
      <c r="MK250" s="77"/>
      <c r="ML250" s="77"/>
      <c r="MM250" s="77"/>
      <c r="MN250" s="77"/>
      <c r="MO250" s="77"/>
      <c r="MP250" s="77"/>
      <c r="MQ250" s="77"/>
      <c r="MR250" s="77"/>
      <c r="MS250" s="77"/>
      <c r="MT250" s="77"/>
      <c r="MU250" s="77"/>
      <c r="MV250" s="77"/>
      <c r="MW250" s="77"/>
      <c r="MX250" s="77"/>
      <c r="MY250" s="77"/>
      <c r="MZ250" s="77"/>
      <c r="NA250" s="77"/>
      <c r="NB250" s="77"/>
      <c r="NC250" s="77"/>
      <c r="ND250" s="77"/>
      <c r="NE250" s="77"/>
      <c r="NF250" s="77"/>
      <c r="NG250" s="77"/>
      <c r="NH250" s="77"/>
      <c r="NI250" s="77"/>
      <c r="NJ250" s="77"/>
      <c r="NK250" s="77"/>
      <c r="NL250" s="77"/>
      <c r="NM250" s="77"/>
      <c r="NN250" s="77"/>
      <c r="NO250" s="77"/>
      <c r="NP250" s="77"/>
      <c r="NQ250" s="77"/>
      <c r="NR250" s="77"/>
    </row>
    <row r="251" spans="1:382">
      <c r="A251" s="32">
        <f>IF(ラインリスト!A243="","",ラインリスト!A243)</f>
        <v>241</v>
      </c>
      <c r="B251" s="32" t="str">
        <f>IF(ラインリスト!B243="","",ラインリスト!B243)</f>
        <v>テスト241</v>
      </c>
      <c r="C251" s="32">
        <f>IF(ラインリスト!C243="","",ラインリスト!C243)</f>
        <v>30</v>
      </c>
      <c r="D251" s="32" t="str">
        <f>IF(ラインリスト!E243="","",ラインリスト!E243)</f>
        <v>女</v>
      </c>
      <c r="E251" s="32" t="str">
        <f>IF(ラインリスト!F243="","",ラインリスト!F243)</f>
        <v>看護師</v>
      </c>
      <c r="F251" s="29" t="str">
        <f>IF(ラインリスト!G243="","",ラインリスト!G243)</f>
        <v>職員</v>
      </c>
      <c r="G251" s="32" t="str">
        <f>IF(ラインリスト!H243="","",ラインリスト!H243)</f>
        <v>R病院</v>
      </c>
      <c r="H251" s="33" t="str">
        <f>IF(ラインリスト!I243="","",ラインリスト!I243)</f>
        <v/>
      </c>
      <c r="I251" s="33">
        <f>IF(ラインリスト!J243="","",ラインリスト!J243)</f>
        <v>44201</v>
      </c>
      <c r="J251" s="33">
        <f>IF(ラインリスト!K243="","",ラインリスト!K243)</f>
        <v>44202</v>
      </c>
      <c r="K251" s="31">
        <f>IF(ラインリスト!L243="",J251,ラインリスト!L243)</f>
        <v>44202</v>
      </c>
      <c r="L251" s="76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  <c r="DC251" s="77"/>
      <c r="DD251" s="77"/>
      <c r="DE251" s="77"/>
      <c r="DF251" s="77"/>
      <c r="DG251" s="77"/>
      <c r="DH251" s="77"/>
      <c r="DI251" s="77"/>
      <c r="DJ251" s="77"/>
      <c r="DK251" s="77"/>
      <c r="DL251" s="77"/>
      <c r="DM251" s="77"/>
      <c r="DN251" s="77"/>
      <c r="DO251" s="77"/>
      <c r="DP251" s="77"/>
      <c r="DQ251" s="77"/>
      <c r="DR251" s="77"/>
      <c r="DS251" s="77"/>
      <c r="DT251" s="77"/>
      <c r="DU251" s="77"/>
      <c r="DV251" s="77"/>
      <c r="DW251" s="77"/>
      <c r="DX251" s="77"/>
      <c r="DY251" s="77"/>
      <c r="DZ251" s="77"/>
      <c r="EA251" s="77"/>
      <c r="EB251" s="77"/>
      <c r="EC251" s="77"/>
      <c r="ED251" s="77"/>
      <c r="EE251" s="77"/>
      <c r="EF251" s="77"/>
      <c r="EG251" s="77"/>
      <c r="EH251" s="77"/>
      <c r="EI251" s="77"/>
      <c r="EJ251" s="77"/>
      <c r="EK251" s="77"/>
      <c r="EL251" s="77"/>
      <c r="EM251" s="77"/>
      <c r="EN251" s="77"/>
      <c r="EO251" s="77"/>
      <c r="EP251" s="77"/>
      <c r="EQ251" s="77"/>
      <c r="ER251" s="77"/>
      <c r="ES251" s="77"/>
      <c r="ET251" s="77"/>
      <c r="EU251" s="77"/>
      <c r="EV251" s="77"/>
      <c r="EW251" s="77"/>
      <c r="EX251" s="77"/>
      <c r="EY251" s="77"/>
      <c r="EZ251" s="77"/>
      <c r="FA251" s="77"/>
      <c r="FB251" s="77"/>
      <c r="FC251" s="77"/>
      <c r="FD251" s="77"/>
      <c r="FE251" s="77"/>
      <c r="FF251" s="77"/>
      <c r="FG251" s="77"/>
      <c r="FH251" s="77"/>
      <c r="FI251" s="77"/>
      <c r="FJ251" s="77"/>
      <c r="FK251" s="77"/>
      <c r="FL251" s="77"/>
      <c r="FM251" s="77"/>
      <c r="FN251" s="77"/>
      <c r="FO251" s="77"/>
      <c r="FP251" s="77"/>
      <c r="FQ251" s="77"/>
      <c r="FR251" s="77"/>
      <c r="FS251" s="77"/>
      <c r="FT251" s="77"/>
      <c r="FU251" s="77"/>
      <c r="FV251" s="77"/>
      <c r="FW251" s="77"/>
      <c r="FX251" s="77"/>
      <c r="FY251" s="77"/>
      <c r="FZ251" s="77"/>
      <c r="GA251" s="77"/>
      <c r="GB251" s="77"/>
      <c r="GC251" s="77"/>
      <c r="GD251" s="77"/>
      <c r="GE251" s="77"/>
      <c r="GF251" s="77"/>
      <c r="GG251" s="77"/>
      <c r="GH251" s="77"/>
      <c r="GI251" s="77"/>
      <c r="GJ251" s="77"/>
      <c r="GK251" s="77"/>
      <c r="GL251" s="77"/>
      <c r="GM251" s="77"/>
      <c r="GN251" s="77"/>
      <c r="GO251" s="77"/>
      <c r="GP251" s="77"/>
      <c r="GQ251" s="77"/>
      <c r="GR251" s="77"/>
      <c r="GS251" s="77"/>
      <c r="GT251" s="77"/>
      <c r="GU251" s="77"/>
      <c r="GV251" s="77"/>
      <c r="GW251" s="77"/>
      <c r="GX251" s="77"/>
      <c r="GY251" s="77"/>
      <c r="GZ251" s="77"/>
      <c r="HA251" s="77"/>
      <c r="HB251" s="77"/>
      <c r="HC251" s="77"/>
      <c r="HD251" s="77"/>
      <c r="HE251" s="77"/>
      <c r="HF251" s="77"/>
      <c r="HG251" s="77"/>
      <c r="HH251" s="77"/>
      <c r="HI251" s="77"/>
      <c r="HJ251" s="77"/>
      <c r="HK251" s="77"/>
      <c r="HL251" s="77"/>
      <c r="HM251" s="77"/>
      <c r="HN251" s="77"/>
      <c r="HO251" s="77"/>
      <c r="HP251" s="77"/>
      <c r="HQ251" s="77"/>
      <c r="HR251" s="77"/>
      <c r="HS251" s="77"/>
      <c r="HT251" s="77"/>
      <c r="HU251" s="77"/>
      <c r="HV251" s="77"/>
      <c r="HW251" s="77"/>
      <c r="HX251" s="77"/>
      <c r="HY251" s="77"/>
      <c r="HZ251" s="77"/>
      <c r="IA251" s="77"/>
      <c r="IB251" s="77"/>
      <c r="IC251" s="77"/>
      <c r="ID251" s="77"/>
      <c r="IE251" s="77"/>
      <c r="IF251" s="77"/>
      <c r="IG251" s="77"/>
      <c r="IH251" s="77"/>
      <c r="II251" s="77"/>
      <c r="IJ251" s="77"/>
      <c r="IK251" s="77"/>
      <c r="IL251" s="77"/>
      <c r="IM251" s="77"/>
      <c r="IN251" s="77"/>
      <c r="IO251" s="77"/>
      <c r="IP251" s="77"/>
      <c r="IQ251" s="77"/>
      <c r="IR251" s="77"/>
      <c r="IS251" s="77"/>
      <c r="IT251" s="77"/>
      <c r="IU251" s="77"/>
      <c r="IV251" s="77"/>
      <c r="IW251" s="77"/>
      <c r="IX251" s="77"/>
      <c r="IY251" s="77"/>
      <c r="IZ251" s="77"/>
      <c r="JA251" s="77"/>
      <c r="JB251" s="77"/>
      <c r="JC251" s="77"/>
      <c r="JD251" s="77"/>
      <c r="JE251" s="77"/>
      <c r="JF251" s="77"/>
      <c r="JG251" s="77"/>
      <c r="JH251" s="77"/>
      <c r="JI251" s="77"/>
      <c r="JJ251" s="77"/>
      <c r="JK251" s="77"/>
      <c r="JL251" s="77"/>
      <c r="JM251" s="77"/>
      <c r="JN251" s="77"/>
      <c r="JO251" s="77"/>
      <c r="JP251" s="77"/>
      <c r="JQ251" s="77"/>
      <c r="JR251" s="77"/>
      <c r="JS251" s="77"/>
      <c r="JT251" s="77"/>
      <c r="JU251" s="77"/>
      <c r="JV251" s="77"/>
      <c r="JW251" s="77"/>
      <c r="JX251" s="77"/>
      <c r="JY251" s="77"/>
      <c r="JZ251" s="77"/>
      <c r="KA251" s="77"/>
      <c r="KB251" s="77"/>
      <c r="KC251" s="77"/>
      <c r="KD251" s="77"/>
      <c r="KE251" s="77"/>
      <c r="KF251" s="77"/>
      <c r="KG251" s="77"/>
      <c r="KH251" s="77"/>
      <c r="KI251" s="77"/>
      <c r="KJ251" s="77"/>
      <c r="KK251" s="77"/>
      <c r="KL251" s="77"/>
      <c r="KM251" s="77"/>
      <c r="KN251" s="77"/>
      <c r="KO251" s="77"/>
      <c r="KP251" s="77"/>
      <c r="KQ251" s="77"/>
      <c r="KR251" s="77"/>
      <c r="KS251" s="77"/>
      <c r="KT251" s="77"/>
      <c r="KU251" s="77"/>
      <c r="KV251" s="77"/>
      <c r="KW251" s="77"/>
      <c r="KX251" s="77"/>
      <c r="KY251" s="77"/>
      <c r="KZ251" s="77"/>
      <c r="LA251" s="77"/>
      <c r="LB251" s="77"/>
      <c r="LC251" s="77"/>
      <c r="LD251" s="77"/>
      <c r="LE251" s="77"/>
      <c r="LF251" s="77"/>
      <c r="LG251" s="77"/>
      <c r="LH251" s="77"/>
      <c r="LI251" s="77"/>
      <c r="LJ251" s="77"/>
      <c r="LK251" s="77"/>
      <c r="LL251" s="77"/>
      <c r="LM251" s="77"/>
      <c r="LN251" s="77"/>
      <c r="LO251" s="77"/>
      <c r="LP251" s="77"/>
      <c r="LQ251" s="77"/>
      <c r="LR251" s="77"/>
      <c r="LS251" s="77"/>
      <c r="LT251" s="77"/>
      <c r="LU251" s="77"/>
      <c r="LV251" s="77"/>
      <c r="LW251" s="77"/>
      <c r="LX251" s="77"/>
      <c r="LY251" s="77"/>
      <c r="LZ251" s="77"/>
      <c r="MA251" s="77"/>
      <c r="MB251" s="77"/>
      <c r="MC251" s="77"/>
      <c r="MD251" s="77"/>
      <c r="ME251" s="77"/>
      <c r="MF251" s="77"/>
      <c r="MG251" s="77"/>
      <c r="MH251" s="77"/>
      <c r="MI251" s="77"/>
      <c r="MJ251" s="77"/>
      <c r="MK251" s="77"/>
      <c r="ML251" s="77"/>
      <c r="MM251" s="77"/>
      <c r="MN251" s="77"/>
      <c r="MO251" s="77"/>
      <c r="MP251" s="77"/>
      <c r="MQ251" s="77"/>
      <c r="MR251" s="77"/>
      <c r="MS251" s="77"/>
      <c r="MT251" s="77"/>
      <c r="MU251" s="77"/>
      <c r="MV251" s="77"/>
      <c r="MW251" s="77"/>
      <c r="MX251" s="77"/>
      <c r="MY251" s="77"/>
      <c r="MZ251" s="77"/>
      <c r="NA251" s="77"/>
      <c r="NB251" s="77"/>
      <c r="NC251" s="77"/>
      <c r="ND251" s="77"/>
      <c r="NE251" s="77"/>
      <c r="NF251" s="77"/>
      <c r="NG251" s="77"/>
      <c r="NH251" s="77"/>
      <c r="NI251" s="77"/>
      <c r="NJ251" s="77"/>
      <c r="NK251" s="77"/>
      <c r="NL251" s="77"/>
      <c r="NM251" s="77"/>
      <c r="NN251" s="77"/>
      <c r="NO251" s="77"/>
      <c r="NP251" s="77"/>
      <c r="NQ251" s="77"/>
      <c r="NR251" s="77"/>
    </row>
    <row r="252" spans="1:382">
      <c r="A252" s="32">
        <f>IF(ラインリスト!A244="","",ラインリスト!A244)</f>
        <v>242</v>
      </c>
      <c r="B252" s="32" t="str">
        <f>IF(ラインリスト!B244="","",ラインリスト!B244)</f>
        <v>テスト242</v>
      </c>
      <c r="C252" s="32">
        <f>IF(ラインリスト!C244="","",ラインリスト!C244)</f>
        <v>56</v>
      </c>
      <c r="D252" s="32" t="str">
        <f>IF(ラインリスト!E244="","",ラインリスト!E244)</f>
        <v>女</v>
      </c>
      <c r="E252" s="32" t="str">
        <f>IF(ラインリスト!F244="","",ラインリスト!F244)</f>
        <v>無職</v>
      </c>
      <c r="F252" s="29" t="str">
        <f>IF(ラインリスト!G244="","",ラインリスト!G244)</f>
        <v/>
      </c>
      <c r="G252" s="32" t="str">
        <f>IF(ラインリスト!H244="","",ラインリスト!H244)</f>
        <v/>
      </c>
      <c r="H252" s="33" t="str">
        <f>IF(ラインリスト!I244="","",ラインリスト!I244)</f>
        <v/>
      </c>
      <c r="I252" s="33" t="str">
        <f>IF(ラインリスト!J244="","",ラインリスト!J244)</f>
        <v>無症状</v>
      </c>
      <c r="J252" s="33">
        <f>IF(ラインリスト!K244="","",ラインリスト!K244)</f>
        <v>44202</v>
      </c>
      <c r="K252" s="31">
        <f>IF(ラインリスト!L244="",J252,ラインリスト!L244)</f>
        <v>44202</v>
      </c>
      <c r="L252" s="76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  <c r="DF252" s="77"/>
      <c r="DG252" s="77"/>
      <c r="DH252" s="77"/>
      <c r="DI252" s="77"/>
      <c r="DJ252" s="77"/>
      <c r="DK252" s="77"/>
      <c r="DL252" s="77"/>
      <c r="DM252" s="77"/>
      <c r="DN252" s="77"/>
      <c r="DO252" s="77"/>
      <c r="DP252" s="77"/>
      <c r="DQ252" s="77"/>
      <c r="DR252" s="77"/>
      <c r="DS252" s="77"/>
      <c r="DT252" s="77"/>
      <c r="DU252" s="77"/>
      <c r="DV252" s="77"/>
      <c r="DW252" s="77"/>
      <c r="DX252" s="77"/>
      <c r="DY252" s="77"/>
      <c r="DZ252" s="77"/>
      <c r="EA252" s="77"/>
      <c r="EB252" s="77"/>
      <c r="EC252" s="77"/>
      <c r="ED252" s="77"/>
      <c r="EE252" s="77"/>
      <c r="EF252" s="77"/>
      <c r="EG252" s="77"/>
      <c r="EH252" s="77"/>
      <c r="EI252" s="77"/>
      <c r="EJ252" s="77"/>
      <c r="EK252" s="77"/>
      <c r="EL252" s="77"/>
      <c r="EM252" s="77"/>
      <c r="EN252" s="77"/>
      <c r="EO252" s="77"/>
      <c r="EP252" s="77"/>
      <c r="EQ252" s="77"/>
      <c r="ER252" s="77"/>
      <c r="ES252" s="77"/>
      <c r="ET252" s="77"/>
      <c r="EU252" s="77"/>
      <c r="EV252" s="77"/>
      <c r="EW252" s="77"/>
      <c r="EX252" s="77"/>
      <c r="EY252" s="77"/>
      <c r="EZ252" s="77"/>
      <c r="FA252" s="77"/>
      <c r="FB252" s="77"/>
      <c r="FC252" s="77"/>
      <c r="FD252" s="77"/>
      <c r="FE252" s="77"/>
      <c r="FF252" s="77"/>
      <c r="FG252" s="77"/>
      <c r="FH252" s="77"/>
      <c r="FI252" s="77"/>
      <c r="FJ252" s="77"/>
      <c r="FK252" s="77"/>
      <c r="FL252" s="77"/>
      <c r="FM252" s="77"/>
      <c r="FN252" s="77"/>
      <c r="FO252" s="77"/>
      <c r="FP252" s="77"/>
      <c r="FQ252" s="77"/>
      <c r="FR252" s="77"/>
      <c r="FS252" s="77"/>
      <c r="FT252" s="77"/>
      <c r="FU252" s="77"/>
      <c r="FV252" s="77"/>
      <c r="FW252" s="77"/>
      <c r="FX252" s="77"/>
      <c r="FY252" s="77"/>
      <c r="FZ252" s="77"/>
      <c r="GA252" s="77"/>
      <c r="GB252" s="77"/>
      <c r="GC252" s="77"/>
      <c r="GD252" s="77"/>
      <c r="GE252" s="77"/>
      <c r="GF252" s="77"/>
      <c r="GG252" s="77"/>
      <c r="GH252" s="77"/>
      <c r="GI252" s="77"/>
      <c r="GJ252" s="77"/>
      <c r="GK252" s="77"/>
      <c r="GL252" s="77"/>
      <c r="GM252" s="77"/>
      <c r="GN252" s="77"/>
      <c r="GO252" s="77"/>
      <c r="GP252" s="77"/>
      <c r="GQ252" s="77"/>
      <c r="GR252" s="77"/>
      <c r="GS252" s="77"/>
      <c r="GT252" s="77"/>
      <c r="GU252" s="77"/>
      <c r="GV252" s="77"/>
      <c r="GW252" s="77"/>
      <c r="GX252" s="77"/>
      <c r="GY252" s="77"/>
      <c r="GZ252" s="77"/>
      <c r="HA252" s="77"/>
      <c r="HB252" s="77"/>
      <c r="HC252" s="77"/>
      <c r="HD252" s="77"/>
      <c r="HE252" s="77"/>
      <c r="HF252" s="77"/>
      <c r="HG252" s="77"/>
      <c r="HH252" s="77"/>
      <c r="HI252" s="77"/>
      <c r="HJ252" s="77"/>
      <c r="HK252" s="77"/>
      <c r="HL252" s="77"/>
      <c r="HM252" s="77"/>
      <c r="HN252" s="77"/>
      <c r="HO252" s="77"/>
      <c r="HP252" s="77"/>
      <c r="HQ252" s="77"/>
      <c r="HR252" s="77"/>
      <c r="HS252" s="77"/>
      <c r="HT252" s="77"/>
      <c r="HU252" s="77"/>
      <c r="HV252" s="77"/>
      <c r="HW252" s="77"/>
      <c r="HX252" s="77"/>
      <c r="HY252" s="77"/>
      <c r="HZ252" s="77"/>
      <c r="IA252" s="77"/>
      <c r="IB252" s="77"/>
      <c r="IC252" s="77"/>
      <c r="ID252" s="77"/>
      <c r="IE252" s="77"/>
      <c r="IF252" s="77"/>
      <c r="IG252" s="77"/>
      <c r="IH252" s="77"/>
      <c r="II252" s="77"/>
      <c r="IJ252" s="77"/>
      <c r="IK252" s="77"/>
      <c r="IL252" s="77"/>
      <c r="IM252" s="77"/>
      <c r="IN252" s="77"/>
      <c r="IO252" s="77"/>
      <c r="IP252" s="77"/>
      <c r="IQ252" s="77"/>
      <c r="IR252" s="77"/>
      <c r="IS252" s="77"/>
      <c r="IT252" s="77"/>
      <c r="IU252" s="77"/>
      <c r="IV252" s="77"/>
      <c r="IW252" s="77"/>
      <c r="IX252" s="77"/>
      <c r="IY252" s="77"/>
      <c r="IZ252" s="77"/>
      <c r="JA252" s="77"/>
      <c r="JB252" s="77"/>
      <c r="JC252" s="77"/>
      <c r="JD252" s="77"/>
      <c r="JE252" s="77"/>
      <c r="JF252" s="77"/>
      <c r="JG252" s="77"/>
      <c r="JH252" s="77"/>
      <c r="JI252" s="77"/>
      <c r="JJ252" s="77"/>
      <c r="JK252" s="77"/>
      <c r="JL252" s="77"/>
      <c r="JM252" s="77"/>
      <c r="JN252" s="77"/>
      <c r="JO252" s="77"/>
      <c r="JP252" s="77"/>
      <c r="JQ252" s="77"/>
      <c r="JR252" s="77"/>
      <c r="JS252" s="77"/>
      <c r="JT252" s="77"/>
      <c r="JU252" s="77"/>
      <c r="JV252" s="77"/>
      <c r="JW252" s="77"/>
      <c r="JX252" s="77"/>
      <c r="JY252" s="77"/>
      <c r="JZ252" s="77"/>
      <c r="KA252" s="77"/>
      <c r="KB252" s="77"/>
      <c r="KC252" s="77"/>
      <c r="KD252" s="77"/>
      <c r="KE252" s="77"/>
      <c r="KF252" s="77"/>
      <c r="KG252" s="77"/>
      <c r="KH252" s="77"/>
      <c r="KI252" s="77"/>
      <c r="KJ252" s="77"/>
      <c r="KK252" s="77"/>
      <c r="KL252" s="77"/>
      <c r="KM252" s="77"/>
      <c r="KN252" s="77"/>
      <c r="KO252" s="77"/>
      <c r="KP252" s="77"/>
      <c r="KQ252" s="77"/>
      <c r="KR252" s="77"/>
      <c r="KS252" s="77"/>
      <c r="KT252" s="77"/>
      <c r="KU252" s="77"/>
      <c r="KV252" s="77"/>
      <c r="KW252" s="77"/>
      <c r="KX252" s="77"/>
      <c r="KY252" s="77"/>
      <c r="KZ252" s="77"/>
      <c r="LA252" s="77"/>
      <c r="LB252" s="77"/>
      <c r="LC252" s="77"/>
      <c r="LD252" s="77"/>
      <c r="LE252" s="77"/>
      <c r="LF252" s="77"/>
      <c r="LG252" s="77"/>
      <c r="LH252" s="77"/>
      <c r="LI252" s="77"/>
      <c r="LJ252" s="77"/>
      <c r="LK252" s="77"/>
      <c r="LL252" s="77"/>
      <c r="LM252" s="77"/>
      <c r="LN252" s="77"/>
      <c r="LO252" s="77"/>
      <c r="LP252" s="77"/>
      <c r="LQ252" s="77"/>
      <c r="LR252" s="77"/>
      <c r="LS252" s="77"/>
      <c r="LT252" s="77"/>
      <c r="LU252" s="77"/>
      <c r="LV252" s="77"/>
      <c r="LW252" s="77"/>
      <c r="LX252" s="77"/>
      <c r="LY252" s="77"/>
      <c r="LZ252" s="77"/>
      <c r="MA252" s="77"/>
      <c r="MB252" s="77"/>
      <c r="MC252" s="77"/>
      <c r="MD252" s="77"/>
      <c r="ME252" s="77"/>
      <c r="MF252" s="77"/>
      <c r="MG252" s="77"/>
      <c r="MH252" s="77"/>
      <c r="MI252" s="77"/>
      <c r="MJ252" s="77"/>
      <c r="MK252" s="77"/>
      <c r="ML252" s="77"/>
      <c r="MM252" s="77"/>
      <c r="MN252" s="77"/>
      <c r="MO252" s="77"/>
      <c r="MP252" s="77"/>
      <c r="MQ252" s="77"/>
      <c r="MR252" s="77"/>
      <c r="MS252" s="77"/>
      <c r="MT252" s="77"/>
      <c r="MU252" s="77"/>
      <c r="MV252" s="77"/>
      <c r="MW252" s="77"/>
      <c r="MX252" s="77"/>
      <c r="MY252" s="77"/>
      <c r="MZ252" s="77"/>
      <c r="NA252" s="77"/>
      <c r="NB252" s="77"/>
      <c r="NC252" s="77"/>
      <c r="ND252" s="77"/>
      <c r="NE252" s="77"/>
      <c r="NF252" s="77"/>
      <c r="NG252" s="77"/>
      <c r="NH252" s="77"/>
      <c r="NI252" s="77"/>
      <c r="NJ252" s="77"/>
      <c r="NK252" s="77"/>
      <c r="NL252" s="77"/>
      <c r="NM252" s="77"/>
      <c r="NN252" s="77"/>
      <c r="NO252" s="77"/>
      <c r="NP252" s="77"/>
      <c r="NQ252" s="77"/>
      <c r="NR252" s="77"/>
    </row>
    <row r="253" spans="1:382">
      <c r="A253" s="32">
        <f>IF(ラインリスト!A245="","",ラインリスト!A245)</f>
        <v>243</v>
      </c>
      <c r="B253" s="32" t="str">
        <f>IF(ラインリスト!B245="","",ラインリスト!B245)</f>
        <v>テスト243</v>
      </c>
      <c r="C253" s="32">
        <f>IF(ラインリスト!C245="","",ラインリスト!C245)</f>
        <v>57</v>
      </c>
      <c r="D253" s="32" t="str">
        <f>IF(ラインリスト!E245="","",ラインリスト!E245)</f>
        <v>男</v>
      </c>
      <c r="E253" s="32" t="str">
        <f>IF(ラインリスト!F245="","",ラインリスト!F245)</f>
        <v>会社員</v>
      </c>
      <c r="F253" s="29" t="str">
        <f>IF(ラインリスト!G245="","",ラインリスト!G245)</f>
        <v/>
      </c>
      <c r="G253" s="32" t="str">
        <f>IF(ラインリスト!H245="","",ラインリスト!H245)</f>
        <v>L酒店</v>
      </c>
      <c r="H253" s="33" t="str">
        <f>IF(ラインリスト!I245="","",ラインリスト!I245)</f>
        <v/>
      </c>
      <c r="I253" s="33">
        <f>IF(ラインリスト!J245="","",ラインリスト!J245)</f>
        <v>44201</v>
      </c>
      <c r="J253" s="33">
        <f>IF(ラインリスト!K245="","",ラインリスト!K245)</f>
        <v>44202</v>
      </c>
      <c r="K253" s="31">
        <f>IF(ラインリスト!L245="",J253,ラインリスト!L245)</f>
        <v>44202</v>
      </c>
      <c r="L253" s="76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  <c r="DC253" s="77"/>
      <c r="DD253" s="77"/>
      <c r="DE253" s="77"/>
      <c r="DF253" s="77"/>
      <c r="DG253" s="77"/>
      <c r="DH253" s="77"/>
      <c r="DI253" s="77"/>
      <c r="DJ253" s="77"/>
      <c r="DK253" s="77"/>
      <c r="DL253" s="77"/>
      <c r="DM253" s="77"/>
      <c r="DN253" s="77"/>
      <c r="DO253" s="77"/>
      <c r="DP253" s="77"/>
      <c r="DQ253" s="77"/>
      <c r="DR253" s="77"/>
      <c r="DS253" s="77"/>
      <c r="DT253" s="77"/>
      <c r="DU253" s="77"/>
      <c r="DV253" s="77"/>
      <c r="DW253" s="77"/>
      <c r="DX253" s="77"/>
      <c r="DY253" s="77"/>
      <c r="DZ253" s="77"/>
      <c r="EA253" s="77"/>
      <c r="EB253" s="77"/>
      <c r="EC253" s="77"/>
      <c r="ED253" s="77"/>
      <c r="EE253" s="77"/>
      <c r="EF253" s="77"/>
      <c r="EG253" s="77"/>
      <c r="EH253" s="77"/>
      <c r="EI253" s="77"/>
      <c r="EJ253" s="77"/>
      <c r="EK253" s="77"/>
      <c r="EL253" s="77"/>
      <c r="EM253" s="77"/>
      <c r="EN253" s="77"/>
      <c r="EO253" s="77"/>
      <c r="EP253" s="77"/>
      <c r="EQ253" s="77"/>
      <c r="ER253" s="77"/>
      <c r="ES253" s="77"/>
      <c r="ET253" s="77"/>
      <c r="EU253" s="77"/>
      <c r="EV253" s="77"/>
      <c r="EW253" s="77"/>
      <c r="EX253" s="77"/>
      <c r="EY253" s="77"/>
      <c r="EZ253" s="77"/>
      <c r="FA253" s="77"/>
      <c r="FB253" s="77"/>
      <c r="FC253" s="77"/>
      <c r="FD253" s="77"/>
      <c r="FE253" s="77"/>
      <c r="FF253" s="77"/>
      <c r="FG253" s="77"/>
      <c r="FH253" s="77"/>
      <c r="FI253" s="77"/>
      <c r="FJ253" s="77"/>
      <c r="FK253" s="77"/>
      <c r="FL253" s="77"/>
      <c r="FM253" s="77"/>
      <c r="FN253" s="77"/>
      <c r="FO253" s="77"/>
      <c r="FP253" s="77"/>
      <c r="FQ253" s="77"/>
      <c r="FR253" s="77"/>
      <c r="FS253" s="77"/>
      <c r="FT253" s="77"/>
      <c r="FU253" s="77"/>
      <c r="FV253" s="77"/>
      <c r="FW253" s="77"/>
      <c r="FX253" s="77"/>
      <c r="FY253" s="77"/>
      <c r="FZ253" s="77"/>
      <c r="GA253" s="77"/>
      <c r="GB253" s="77"/>
      <c r="GC253" s="77"/>
      <c r="GD253" s="77"/>
      <c r="GE253" s="77"/>
      <c r="GF253" s="77"/>
      <c r="GG253" s="77"/>
      <c r="GH253" s="77"/>
      <c r="GI253" s="77"/>
      <c r="GJ253" s="77"/>
      <c r="GK253" s="77"/>
      <c r="GL253" s="77"/>
      <c r="GM253" s="77"/>
      <c r="GN253" s="77"/>
      <c r="GO253" s="77"/>
      <c r="GP253" s="77"/>
      <c r="GQ253" s="77"/>
      <c r="GR253" s="77"/>
      <c r="GS253" s="77"/>
      <c r="GT253" s="77"/>
      <c r="GU253" s="77"/>
      <c r="GV253" s="77"/>
      <c r="GW253" s="77"/>
      <c r="GX253" s="77"/>
      <c r="GY253" s="77"/>
      <c r="GZ253" s="77"/>
      <c r="HA253" s="77"/>
      <c r="HB253" s="77"/>
      <c r="HC253" s="77"/>
      <c r="HD253" s="77"/>
      <c r="HE253" s="77"/>
      <c r="HF253" s="77"/>
      <c r="HG253" s="77"/>
      <c r="HH253" s="77"/>
      <c r="HI253" s="77"/>
      <c r="HJ253" s="77"/>
      <c r="HK253" s="77"/>
      <c r="HL253" s="77"/>
      <c r="HM253" s="77"/>
      <c r="HN253" s="77"/>
      <c r="HO253" s="77"/>
      <c r="HP253" s="77"/>
      <c r="HQ253" s="77"/>
      <c r="HR253" s="77"/>
      <c r="HS253" s="77"/>
      <c r="HT253" s="77"/>
      <c r="HU253" s="77"/>
      <c r="HV253" s="77"/>
      <c r="HW253" s="77"/>
      <c r="HX253" s="77"/>
      <c r="HY253" s="77"/>
      <c r="HZ253" s="77"/>
      <c r="IA253" s="77"/>
      <c r="IB253" s="77"/>
      <c r="IC253" s="77"/>
      <c r="ID253" s="77"/>
      <c r="IE253" s="77"/>
      <c r="IF253" s="77"/>
      <c r="IG253" s="77"/>
      <c r="IH253" s="77"/>
      <c r="II253" s="77"/>
      <c r="IJ253" s="77"/>
      <c r="IK253" s="77"/>
      <c r="IL253" s="77"/>
      <c r="IM253" s="77"/>
      <c r="IN253" s="77"/>
      <c r="IO253" s="77"/>
      <c r="IP253" s="77"/>
      <c r="IQ253" s="77"/>
      <c r="IR253" s="77"/>
      <c r="IS253" s="77"/>
      <c r="IT253" s="77"/>
      <c r="IU253" s="77"/>
      <c r="IV253" s="77"/>
      <c r="IW253" s="77"/>
      <c r="IX253" s="77"/>
      <c r="IY253" s="77"/>
      <c r="IZ253" s="77"/>
      <c r="JA253" s="77"/>
      <c r="JB253" s="77"/>
      <c r="JC253" s="77"/>
      <c r="JD253" s="77"/>
      <c r="JE253" s="77"/>
      <c r="JF253" s="77"/>
      <c r="JG253" s="77"/>
      <c r="JH253" s="77"/>
      <c r="JI253" s="77"/>
      <c r="JJ253" s="77"/>
      <c r="JK253" s="77"/>
      <c r="JL253" s="77"/>
      <c r="JM253" s="77"/>
      <c r="JN253" s="77"/>
      <c r="JO253" s="77"/>
      <c r="JP253" s="77"/>
      <c r="JQ253" s="77"/>
      <c r="JR253" s="77"/>
      <c r="JS253" s="77"/>
      <c r="JT253" s="77"/>
      <c r="JU253" s="77"/>
      <c r="JV253" s="77"/>
      <c r="JW253" s="77"/>
      <c r="JX253" s="77"/>
      <c r="JY253" s="77"/>
      <c r="JZ253" s="77"/>
      <c r="KA253" s="77"/>
      <c r="KB253" s="77"/>
      <c r="KC253" s="77"/>
      <c r="KD253" s="77"/>
      <c r="KE253" s="77"/>
      <c r="KF253" s="77"/>
      <c r="KG253" s="77"/>
      <c r="KH253" s="77"/>
      <c r="KI253" s="77"/>
      <c r="KJ253" s="77"/>
      <c r="KK253" s="77"/>
      <c r="KL253" s="77"/>
      <c r="KM253" s="77"/>
      <c r="KN253" s="77"/>
      <c r="KO253" s="77"/>
      <c r="KP253" s="77"/>
      <c r="KQ253" s="77"/>
      <c r="KR253" s="77"/>
      <c r="KS253" s="77"/>
      <c r="KT253" s="77"/>
      <c r="KU253" s="77"/>
      <c r="KV253" s="77"/>
      <c r="KW253" s="77"/>
      <c r="KX253" s="77"/>
      <c r="KY253" s="77"/>
      <c r="KZ253" s="77"/>
      <c r="LA253" s="77"/>
      <c r="LB253" s="77"/>
      <c r="LC253" s="77"/>
      <c r="LD253" s="77"/>
      <c r="LE253" s="77"/>
      <c r="LF253" s="77"/>
      <c r="LG253" s="77"/>
      <c r="LH253" s="77"/>
      <c r="LI253" s="77"/>
      <c r="LJ253" s="77"/>
      <c r="LK253" s="77"/>
      <c r="LL253" s="77"/>
      <c r="LM253" s="77"/>
      <c r="LN253" s="77"/>
      <c r="LO253" s="77"/>
      <c r="LP253" s="77"/>
      <c r="LQ253" s="77"/>
      <c r="LR253" s="77"/>
      <c r="LS253" s="77"/>
      <c r="LT253" s="77"/>
      <c r="LU253" s="77"/>
      <c r="LV253" s="77"/>
      <c r="LW253" s="77"/>
      <c r="LX253" s="77"/>
      <c r="LY253" s="77"/>
      <c r="LZ253" s="77"/>
      <c r="MA253" s="77"/>
      <c r="MB253" s="77"/>
      <c r="MC253" s="77"/>
      <c r="MD253" s="77"/>
      <c r="ME253" s="77"/>
      <c r="MF253" s="77"/>
      <c r="MG253" s="77"/>
      <c r="MH253" s="77"/>
      <c r="MI253" s="77"/>
      <c r="MJ253" s="77"/>
      <c r="MK253" s="77"/>
      <c r="ML253" s="77"/>
      <c r="MM253" s="77"/>
      <c r="MN253" s="77"/>
      <c r="MO253" s="77"/>
      <c r="MP253" s="77"/>
      <c r="MQ253" s="77"/>
      <c r="MR253" s="77"/>
      <c r="MS253" s="77"/>
      <c r="MT253" s="77"/>
      <c r="MU253" s="77"/>
      <c r="MV253" s="77"/>
      <c r="MW253" s="77"/>
      <c r="MX253" s="77"/>
      <c r="MY253" s="77"/>
      <c r="MZ253" s="77"/>
      <c r="NA253" s="77"/>
      <c r="NB253" s="77"/>
      <c r="NC253" s="77"/>
      <c r="ND253" s="77"/>
      <c r="NE253" s="77"/>
      <c r="NF253" s="77"/>
      <c r="NG253" s="77"/>
      <c r="NH253" s="77"/>
      <c r="NI253" s="77"/>
      <c r="NJ253" s="77"/>
      <c r="NK253" s="77"/>
      <c r="NL253" s="77"/>
      <c r="NM253" s="77"/>
      <c r="NN253" s="77"/>
      <c r="NO253" s="77"/>
      <c r="NP253" s="77"/>
      <c r="NQ253" s="77"/>
      <c r="NR253" s="77"/>
    </row>
    <row r="254" spans="1:382">
      <c r="A254" s="32">
        <f>IF(ラインリスト!A246="","",ラインリスト!A246)</f>
        <v>244</v>
      </c>
      <c r="B254" s="32" t="str">
        <f>IF(ラインリスト!B246="","",ラインリスト!B246)</f>
        <v>テスト244</v>
      </c>
      <c r="C254" s="32">
        <f>IF(ラインリスト!C246="","",ラインリスト!C246)</f>
        <v>18</v>
      </c>
      <c r="D254" s="32" t="str">
        <f>IF(ラインリスト!E246="","",ラインリスト!E246)</f>
        <v>女</v>
      </c>
      <c r="E254" s="32" t="str">
        <f>IF(ラインリスト!F246="","",ラインリスト!F246)</f>
        <v>高校生</v>
      </c>
      <c r="F254" s="29" t="str">
        <f>IF(ラインリスト!G246="","",ラインリスト!G246)</f>
        <v>生徒</v>
      </c>
      <c r="G254" s="32" t="str">
        <f>IF(ラインリスト!H246="","",ラインリスト!H246)</f>
        <v>F高校</v>
      </c>
      <c r="H254" s="33" t="str">
        <f>IF(ラインリスト!I246="","",ラインリスト!I246)</f>
        <v/>
      </c>
      <c r="I254" s="33">
        <f>IF(ラインリスト!J246="","",ラインリスト!J246)</f>
        <v>44196</v>
      </c>
      <c r="J254" s="33">
        <f>IF(ラインリスト!K246="","",ラインリスト!K246)</f>
        <v>44202</v>
      </c>
      <c r="K254" s="31">
        <f>IF(ラインリスト!L246="",J254,ラインリスト!L246)</f>
        <v>44202</v>
      </c>
      <c r="L254" s="76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  <c r="DC254" s="77"/>
      <c r="DD254" s="77"/>
      <c r="DE254" s="77"/>
      <c r="DF254" s="77"/>
      <c r="DG254" s="77"/>
      <c r="DH254" s="77"/>
      <c r="DI254" s="77"/>
      <c r="DJ254" s="77"/>
      <c r="DK254" s="77"/>
      <c r="DL254" s="77"/>
      <c r="DM254" s="77"/>
      <c r="DN254" s="77"/>
      <c r="DO254" s="77"/>
      <c r="DP254" s="77"/>
      <c r="DQ254" s="77"/>
      <c r="DR254" s="77"/>
      <c r="DS254" s="77"/>
      <c r="DT254" s="77"/>
      <c r="DU254" s="77"/>
      <c r="DV254" s="77"/>
      <c r="DW254" s="77"/>
      <c r="DX254" s="77"/>
      <c r="DY254" s="77"/>
      <c r="DZ254" s="77"/>
      <c r="EA254" s="77"/>
      <c r="EB254" s="77"/>
      <c r="EC254" s="77"/>
      <c r="ED254" s="77"/>
      <c r="EE254" s="77"/>
      <c r="EF254" s="77"/>
      <c r="EG254" s="77"/>
      <c r="EH254" s="77"/>
      <c r="EI254" s="77"/>
      <c r="EJ254" s="77"/>
      <c r="EK254" s="77"/>
      <c r="EL254" s="77"/>
      <c r="EM254" s="77"/>
      <c r="EN254" s="77"/>
      <c r="EO254" s="77"/>
      <c r="EP254" s="77"/>
      <c r="EQ254" s="77"/>
      <c r="ER254" s="77"/>
      <c r="ES254" s="77"/>
      <c r="ET254" s="77"/>
      <c r="EU254" s="77"/>
      <c r="EV254" s="77"/>
      <c r="EW254" s="77"/>
      <c r="EX254" s="77"/>
      <c r="EY254" s="77"/>
      <c r="EZ254" s="77"/>
      <c r="FA254" s="77"/>
      <c r="FB254" s="77"/>
      <c r="FC254" s="77"/>
      <c r="FD254" s="77"/>
      <c r="FE254" s="77"/>
      <c r="FF254" s="77"/>
      <c r="FG254" s="77"/>
      <c r="FH254" s="77"/>
      <c r="FI254" s="77"/>
      <c r="FJ254" s="77"/>
      <c r="FK254" s="77"/>
      <c r="FL254" s="77"/>
      <c r="FM254" s="77"/>
      <c r="FN254" s="77"/>
      <c r="FO254" s="77"/>
      <c r="FP254" s="77"/>
      <c r="FQ254" s="77"/>
      <c r="FR254" s="77"/>
      <c r="FS254" s="77"/>
      <c r="FT254" s="77"/>
      <c r="FU254" s="77"/>
      <c r="FV254" s="77"/>
      <c r="FW254" s="77"/>
      <c r="FX254" s="77"/>
      <c r="FY254" s="77"/>
      <c r="FZ254" s="77"/>
      <c r="GA254" s="77"/>
      <c r="GB254" s="77"/>
      <c r="GC254" s="77"/>
      <c r="GD254" s="77"/>
      <c r="GE254" s="77"/>
      <c r="GF254" s="77"/>
      <c r="GG254" s="77"/>
      <c r="GH254" s="77"/>
      <c r="GI254" s="77"/>
      <c r="GJ254" s="77"/>
      <c r="GK254" s="77"/>
      <c r="GL254" s="77"/>
      <c r="GM254" s="77"/>
      <c r="GN254" s="77"/>
      <c r="GO254" s="77"/>
      <c r="GP254" s="77"/>
      <c r="GQ254" s="77"/>
      <c r="GR254" s="77"/>
      <c r="GS254" s="77"/>
      <c r="GT254" s="77"/>
      <c r="GU254" s="77"/>
      <c r="GV254" s="77"/>
      <c r="GW254" s="77"/>
      <c r="GX254" s="77"/>
      <c r="GY254" s="77"/>
      <c r="GZ254" s="77"/>
      <c r="HA254" s="77"/>
      <c r="HB254" s="77"/>
      <c r="HC254" s="77"/>
      <c r="HD254" s="77"/>
      <c r="HE254" s="77"/>
      <c r="HF254" s="77"/>
      <c r="HG254" s="77"/>
      <c r="HH254" s="77"/>
      <c r="HI254" s="77"/>
      <c r="HJ254" s="77"/>
      <c r="HK254" s="77"/>
      <c r="HL254" s="77"/>
      <c r="HM254" s="77"/>
      <c r="HN254" s="77"/>
      <c r="HO254" s="77"/>
      <c r="HP254" s="77"/>
      <c r="HQ254" s="77"/>
      <c r="HR254" s="77"/>
      <c r="HS254" s="77"/>
      <c r="HT254" s="77"/>
      <c r="HU254" s="77"/>
      <c r="HV254" s="77"/>
      <c r="HW254" s="77"/>
      <c r="HX254" s="77"/>
      <c r="HY254" s="77"/>
      <c r="HZ254" s="77"/>
      <c r="IA254" s="77"/>
      <c r="IB254" s="77"/>
      <c r="IC254" s="77"/>
      <c r="ID254" s="77"/>
      <c r="IE254" s="77"/>
      <c r="IF254" s="77"/>
      <c r="IG254" s="77"/>
      <c r="IH254" s="77"/>
      <c r="II254" s="77"/>
      <c r="IJ254" s="77"/>
      <c r="IK254" s="77"/>
      <c r="IL254" s="77"/>
      <c r="IM254" s="77"/>
      <c r="IN254" s="77"/>
      <c r="IO254" s="77"/>
      <c r="IP254" s="77"/>
      <c r="IQ254" s="77"/>
      <c r="IR254" s="77"/>
      <c r="IS254" s="77"/>
      <c r="IT254" s="77"/>
      <c r="IU254" s="77"/>
      <c r="IV254" s="77"/>
      <c r="IW254" s="77"/>
      <c r="IX254" s="77"/>
      <c r="IY254" s="77"/>
      <c r="IZ254" s="77"/>
      <c r="JA254" s="77"/>
      <c r="JB254" s="77"/>
      <c r="JC254" s="77"/>
      <c r="JD254" s="77"/>
      <c r="JE254" s="77"/>
      <c r="JF254" s="77"/>
      <c r="JG254" s="77"/>
      <c r="JH254" s="77"/>
      <c r="JI254" s="77"/>
      <c r="JJ254" s="77"/>
      <c r="JK254" s="77"/>
      <c r="JL254" s="77"/>
      <c r="JM254" s="77"/>
      <c r="JN254" s="77"/>
      <c r="JO254" s="77"/>
      <c r="JP254" s="77"/>
      <c r="JQ254" s="77"/>
      <c r="JR254" s="77"/>
      <c r="JS254" s="77"/>
      <c r="JT254" s="77"/>
      <c r="JU254" s="77"/>
      <c r="JV254" s="77"/>
      <c r="JW254" s="77"/>
      <c r="JX254" s="77"/>
      <c r="JY254" s="77"/>
      <c r="JZ254" s="77"/>
      <c r="KA254" s="77"/>
      <c r="KB254" s="77"/>
      <c r="KC254" s="77"/>
      <c r="KD254" s="77"/>
      <c r="KE254" s="77"/>
      <c r="KF254" s="77"/>
      <c r="KG254" s="77"/>
      <c r="KH254" s="77"/>
      <c r="KI254" s="77"/>
      <c r="KJ254" s="77"/>
      <c r="KK254" s="77"/>
      <c r="KL254" s="77"/>
      <c r="KM254" s="77"/>
      <c r="KN254" s="77"/>
      <c r="KO254" s="77"/>
      <c r="KP254" s="77"/>
      <c r="KQ254" s="77"/>
      <c r="KR254" s="77"/>
      <c r="KS254" s="77"/>
      <c r="KT254" s="77"/>
      <c r="KU254" s="77"/>
      <c r="KV254" s="77"/>
      <c r="KW254" s="77"/>
      <c r="KX254" s="77"/>
      <c r="KY254" s="77"/>
      <c r="KZ254" s="77"/>
      <c r="LA254" s="77"/>
      <c r="LB254" s="77"/>
      <c r="LC254" s="77"/>
      <c r="LD254" s="77"/>
      <c r="LE254" s="77"/>
      <c r="LF254" s="77"/>
      <c r="LG254" s="77"/>
      <c r="LH254" s="77"/>
      <c r="LI254" s="77"/>
      <c r="LJ254" s="77"/>
      <c r="LK254" s="77"/>
      <c r="LL254" s="77"/>
      <c r="LM254" s="77"/>
      <c r="LN254" s="77"/>
      <c r="LO254" s="77"/>
      <c r="LP254" s="77"/>
      <c r="LQ254" s="77"/>
      <c r="LR254" s="77"/>
      <c r="LS254" s="77"/>
      <c r="LT254" s="77"/>
      <c r="LU254" s="77"/>
      <c r="LV254" s="77"/>
      <c r="LW254" s="77"/>
      <c r="LX254" s="77"/>
      <c r="LY254" s="77"/>
      <c r="LZ254" s="77"/>
      <c r="MA254" s="77"/>
      <c r="MB254" s="77"/>
      <c r="MC254" s="77"/>
      <c r="MD254" s="77"/>
      <c r="ME254" s="77"/>
      <c r="MF254" s="77"/>
      <c r="MG254" s="77"/>
      <c r="MH254" s="77"/>
      <c r="MI254" s="77"/>
      <c r="MJ254" s="77"/>
      <c r="MK254" s="77"/>
      <c r="ML254" s="77"/>
      <c r="MM254" s="77"/>
      <c r="MN254" s="77"/>
      <c r="MO254" s="77"/>
      <c r="MP254" s="77"/>
      <c r="MQ254" s="77"/>
      <c r="MR254" s="77"/>
      <c r="MS254" s="77"/>
      <c r="MT254" s="77"/>
      <c r="MU254" s="77"/>
      <c r="MV254" s="77"/>
      <c r="MW254" s="77"/>
      <c r="MX254" s="77"/>
      <c r="MY254" s="77"/>
      <c r="MZ254" s="77"/>
      <c r="NA254" s="77"/>
      <c r="NB254" s="77"/>
      <c r="NC254" s="77"/>
      <c r="ND254" s="77"/>
      <c r="NE254" s="77"/>
      <c r="NF254" s="77"/>
      <c r="NG254" s="77"/>
      <c r="NH254" s="77"/>
      <c r="NI254" s="77"/>
      <c r="NJ254" s="77"/>
      <c r="NK254" s="77"/>
      <c r="NL254" s="77"/>
      <c r="NM254" s="77"/>
      <c r="NN254" s="77"/>
      <c r="NO254" s="77"/>
      <c r="NP254" s="77"/>
      <c r="NQ254" s="77"/>
      <c r="NR254" s="77"/>
    </row>
    <row r="255" spans="1:382">
      <c r="A255" s="32">
        <f>IF(ラインリスト!A247="","",ラインリスト!A247)</f>
        <v>245</v>
      </c>
      <c r="B255" s="32" t="str">
        <f>IF(ラインリスト!B247="","",ラインリスト!B247)</f>
        <v>テスト245</v>
      </c>
      <c r="C255" s="32">
        <f>IF(ラインリスト!C247="","",ラインリスト!C247)</f>
        <v>85</v>
      </c>
      <c r="D255" s="32" t="str">
        <f>IF(ラインリスト!E247="","",ラインリスト!E247)</f>
        <v>女</v>
      </c>
      <c r="E255" s="32" t="str">
        <f>IF(ラインリスト!F247="","",ラインリスト!F247)</f>
        <v/>
      </c>
      <c r="F255" s="29" t="str">
        <f>IF(ラインリスト!G247="","",ラインリスト!G247)</f>
        <v>患者</v>
      </c>
      <c r="G255" s="32" t="str">
        <f>IF(ラインリスト!H247="","",ラインリスト!H247)</f>
        <v/>
      </c>
      <c r="H255" s="33" t="str">
        <f>IF(ラインリスト!I247="","",ラインリスト!I247)</f>
        <v/>
      </c>
      <c r="I255" s="33">
        <f>IF(ラインリスト!J247="","",ラインリスト!J247)</f>
        <v>44205</v>
      </c>
      <c r="J255" s="33">
        <f>IF(ラインリスト!K247="","",ラインリスト!K247)</f>
        <v>44202</v>
      </c>
      <c r="K255" s="31">
        <f>IF(ラインリスト!L247="",J255,ラインリスト!L247)</f>
        <v>44202</v>
      </c>
      <c r="L255" s="76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  <c r="DC255" s="77"/>
      <c r="DD255" s="77"/>
      <c r="DE255" s="77"/>
      <c r="DF255" s="77"/>
      <c r="DG255" s="77"/>
      <c r="DH255" s="77"/>
      <c r="DI255" s="77"/>
      <c r="DJ255" s="77"/>
      <c r="DK255" s="77"/>
      <c r="DL255" s="77"/>
      <c r="DM255" s="77"/>
      <c r="DN255" s="77"/>
      <c r="DO255" s="77"/>
      <c r="DP255" s="77"/>
      <c r="DQ255" s="77"/>
      <c r="DR255" s="77"/>
      <c r="DS255" s="77"/>
      <c r="DT255" s="77"/>
      <c r="DU255" s="77"/>
      <c r="DV255" s="77"/>
      <c r="DW255" s="77"/>
      <c r="DX255" s="77"/>
      <c r="DY255" s="77"/>
      <c r="DZ255" s="77"/>
      <c r="EA255" s="77"/>
      <c r="EB255" s="77"/>
      <c r="EC255" s="77"/>
      <c r="ED255" s="77"/>
      <c r="EE255" s="77"/>
      <c r="EF255" s="77"/>
      <c r="EG255" s="77"/>
      <c r="EH255" s="77"/>
      <c r="EI255" s="77"/>
      <c r="EJ255" s="77"/>
      <c r="EK255" s="77"/>
      <c r="EL255" s="77"/>
      <c r="EM255" s="77"/>
      <c r="EN255" s="77"/>
      <c r="EO255" s="77"/>
      <c r="EP255" s="77"/>
      <c r="EQ255" s="77"/>
      <c r="ER255" s="77"/>
      <c r="ES255" s="77"/>
      <c r="ET255" s="77"/>
      <c r="EU255" s="77"/>
      <c r="EV255" s="77"/>
      <c r="EW255" s="77"/>
      <c r="EX255" s="77"/>
      <c r="EY255" s="77"/>
      <c r="EZ255" s="77"/>
      <c r="FA255" s="77"/>
      <c r="FB255" s="77"/>
      <c r="FC255" s="77"/>
      <c r="FD255" s="77"/>
      <c r="FE255" s="77"/>
      <c r="FF255" s="77"/>
      <c r="FG255" s="77"/>
      <c r="FH255" s="77"/>
      <c r="FI255" s="77"/>
      <c r="FJ255" s="77"/>
      <c r="FK255" s="77"/>
      <c r="FL255" s="77"/>
      <c r="FM255" s="77"/>
      <c r="FN255" s="77"/>
      <c r="FO255" s="77"/>
      <c r="FP255" s="77"/>
      <c r="FQ255" s="77"/>
      <c r="FR255" s="77"/>
      <c r="FS255" s="77"/>
      <c r="FT255" s="77"/>
      <c r="FU255" s="77"/>
      <c r="FV255" s="77"/>
      <c r="FW255" s="77"/>
      <c r="FX255" s="77"/>
      <c r="FY255" s="77"/>
      <c r="FZ255" s="77"/>
      <c r="GA255" s="77"/>
      <c r="GB255" s="77"/>
      <c r="GC255" s="77"/>
      <c r="GD255" s="77"/>
      <c r="GE255" s="77"/>
      <c r="GF255" s="77"/>
      <c r="GG255" s="77"/>
      <c r="GH255" s="77"/>
      <c r="GI255" s="77"/>
      <c r="GJ255" s="77"/>
      <c r="GK255" s="77"/>
      <c r="GL255" s="77"/>
      <c r="GM255" s="77"/>
      <c r="GN255" s="77"/>
      <c r="GO255" s="77"/>
      <c r="GP255" s="77"/>
      <c r="GQ255" s="77"/>
      <c r="GR255" s="77"/>
      <c r="GS255" s="77"/>
      <c r="GT255" s="77"/>
      <c r="GU255" s="77"/>
      <c r="GV255" s="77"/>
      <c r="GW255" s="77"/>
      <c r="GX255" s="77"/>
      <c r="GY255" s="77"/>
      <c r="GZ255" s="77"/>
      <c r="HA255" s="77"/>
      <c r="HB255" s="77"/>
      <c r="HC255" s="77"/>
      <c r="HD255" s="77"/>
      <c r="HE255" s="77"/>
      <c r="HF255" s="77"/>
      <c r="HG255" s="77"/>
      <c r="HH255" s="77"/>
      <c r="HI255" s="77"/>
      <c r="HJ255" s="77"/>
      <c r="HK255" s="77"/>
      <c r="HL255" s="77"/>
      <c r="HM255" s="77"/>
      <c r="HN255" s="77"/>
      <c r="HO255" s="77"/>
      <c r="HP255" s="77"/>
      <c r="HQ255" s="77"/>
      <c r="HR255" s="77"/>
      <c r="HS255" s="77"/>
      <c r="HT255" s="77"/>
      <c r="HU255" s="77"/>
      <c r="HV255" s="77"/>
      <c r="HW255" s="77"/>
      <c r="HX255" s="77"/>
      <c r="HY255" s="77"/>
      <c r="HZ255" s="77"/>
      <c r="IA255" s="77"/>
      <c r="IB255" s="77"/>
      <c r="IC255" s="77"/>
      <c r="ID255" s="77"/>
      <c r="IE255" s="77"/>
      <c r="IF255" s="77"/>
      <c r="IG255" s="77"/>
      <c r="IH255" s="77"/>
      <c r="II255" s="77"/>
      <c r="IJ255" s="77"/>
      <c r="IK255" s="77"/>
      <c r="IL255" s="77"/>
      <c r="IM255" s="77"/>
      <c r="IN255" s="77"/>
      <c r="IO255" s="77"/>
      <c r="IP255" s="77"/>
      <c r="IQ255" s="77"/>
      <c r="IR255" s="77"/>
      <c r="IS255" s="77"/>
      <c r="IT255" s="77"/>
      <c r="IU255" s="77"/>
      <c r="IV255" s="77"/>
      <c r="IW255" s="77"/>
      <c r="IX255" s="77"/>
      <c r="IY255" s="77"/>
      <c r="IZ255" s="77"/>
      <c r="JA255" s="77"/>
      <c r="JB255" s="77"/>
      <c r="JC255" s="77"/>
      <c r="JD255" s="77"/>
      <c r="JE255" s="77"/>
      <c r="JF255" s="77"/>
      <c r="JG255" s="77"/>
      <c r="JH255" s="77"/>
      <c r="JI255" s="77"/>
      <c r="JJ255" s="77"/>
      <c r="JK255" s="77"/>
      <c r="JL255" s="77"/>
      <c r="JM255" s="77"/>
      <c r="JN255" s="77"/>
      <c r="JO255" s="77"/>
      <c r="JP255" s="77"/>
      <c r="JQ255" s="77"/>
      <c r="JR255" s="77"/>
      <c r="JS255" s="77"/>
      <c r="JT255" s="77"/>
      <c r="JU255" s="77"/>
      <c r="JV255" s="77"/>
      <c r="JW255" s="77"/>
      <c r="JX255" s="77"/>
      <c r="JY255" s="77"/>
      <c r="JZ255" s="77"/>
      <c r="KA255" s="77"/>
      <c r="KB255" s="77"/>
      <c r="KC255" s="77"/>
      <c r="KD255" s="77"/>
      <c r="KE255" s="77"/>
      <c r="KF255" s="77"/>
      <c r="KG255" s="77"/>
      <c r="KH255" s="77"/>
      <c r="KI255" s="77"/>
      <c r="KJ255" s="77"/>
      <c r="KK255" s="77"/>
      <c r="KL255" s="77"/>
      <c r="KM255" s="77"/>
      <c r="KN255" s="77"/>
      <c r="KO255" s="77"/>
      <c r="KP255" s="77"/>
      <c r="KQ255" s="77"/>
      <c r="KR255" s="77"/>
      <c r="KS255" s="77"/>
      <c r="KT255" s="77"/>
      <c r="KU255" s="77"/>
      <c r="KV255" s="77"/>
      <c r="KW255" s="77"/>
      <c r="KX255" s="77"/>
      <c r="KY255" s="77"/>
      <c r="KZ255" s="77"/>
      <c r="LA255" s="77"/>
      <c r="LB255" s="77"/>
      <c r="LC255" s="77"/>
      <c r="LD255" s="77"/>
      <c r="LE255" s="77"/>
      <c r="LF255" s="77"/>
      <c r="LG255" s="77"/>
      <c r="LH255" s="77"/>
      <c r="LI255" s="77"/>
      <c r="LJ255" s="77"/>
      <c r="LK255" s="77"/>
      <c r="LL255" s="77"/>
      <c r="LM255" s="77"/>
      <c r="LN255" s="77"/>
      <c r="LO255" s="77"/>
      <c r="LP255" s="77"/>
      <c r="LQ255" s="77"/>
      <c r="LR255" s="77"/>
      <c r="LS255" s="77"/>
      <c r="LT255" s="77"/>
      <c r="LU255" s="77"/>
      <c r="LV255" s="77"/>
      <c r="LW255" s="77"/>
      <c r="LX255" s="77"/>
      <c r="LY255" s="77"/>
      <c r="LZ255" s="77"/>
      <c r="MA255" s="77"/>
      <c r="MB255" s="77"/>
      <c r="MC255" s="77"/>
      <c r="MD255" s="77"/>
      <c r="ME255" s="77"/>
      <c r="MF255" s="77"/>
      <c r="MG255" s="77"/>
      <c r="MH255" s="77"/>
      <c r="MI255" s="77"/>
      <c r="MJ255" s="77"/>
      <c r="MK255" s="77"/>
      <c r="ML255" s="77"/>
      <c r="MM255" s="77"/>
      <c r="MN255" s="77"/>
      <c r="MO255" s="77"/>
      <c r="MP255" s="77"/>
      <c r="MQ255" s="77"/>
      <c r="MR255" s="77"/>
      <c r="MS255" s="77"/>
      <c r="MT255" s="77"/>
      <c r="MU255" s="77"/>
      <c r="MV255" s="77"/>
      <c r="MW255" s="77"/>
      <c r="MX255" s="77"/>
      <c r="MY255" s="77"/>
      <c r="MZ255" s="77"/>
      <c r="NA255" s="77"/>
      <c r="NB255" s="77"/>
      <c r="NC255" s="77"/>
      <c r="ND255" s="77"/>
      <c r="NE255" s="77"/>
      <c r="NF255" s="77"/>
      <c r="NG255" s="77"/>
      <c r="NH255" s="77"/>
      <c r="NI255" s="77"/>
      <c r="NJ255" s="77"/>
      <c r="NK255" s="77"/>
      <c r="NL255" s="77"/>
      <c r="NM255" s="77"/>
      <c r="NN255" s="77"/>
      <c r="NO255" s="77"/>
      <c r="NP255" s="77"/>
      <c r="NQ255" s="77"/>
      <c r="NR255" s="77"/>
    </row>
    <row r="256" spans="1:382">
      <c r="A256" s="32">
        <f>IF(ラインリスト!A248="","",ラインリスト!A248)</f>
        <v>246</v>
      </c>
      <c r="B256" s="32" t="str">
        <f>IF(ラインリスト!B248="","",ラインリスト!B248)</f>
        <v>テスト246</v>
      </c>
      <c r="C256" s="32">
        <f>IF(ラインリスト!C248="","",ラインリスト!C248)</f>
        <v>62</v>
      </c>
      <c r="D256" s="32" t="str">
        <f>IF(ラインリスト!E248="","",ラインリスト!E248)</f>
        <v>男</v>
      </c>
      <c r="E256" s="32" t="str">
        <f>IF(ラインリスト!F248="","",ラインリスト!F248)</f>
        <v>医師</v>
      </c>
      <c r="F256" s="29" t="str">
        <f>IF(ラインリスト!G248="","",ラインリスト!G248)</f>
        <v>職員</v>
      </c>
      <c r="G256" s="32" t="str">
        <f>IF(ラインリスト!H248="","",ラインリスト!H248)</f>
        <v>R病院</v>
      </c>
      <c r="H256" s="33" t="str">
        <f>IF(ラインリスト!I248="","",ラインリスト!I248)</f>
        <v/>
      </c>
      <c r="I256" s="33" t="str">
        <f>IF(ラインリスト!J248="","",ラインリスト!J248)</f>
        <v>無症状</v>
      </c>
      <c r="J256" s="33">
        <f>IF(ラインリスト!K248="","",ラインリスト!K248)</f>
        <v>44202</v>
      </c>
      <c r="K256" s="31">
        <f>IF(ラインリスト!L248="",J256,ラインリスト!L248)</f>
        <v>44202</v>
      </c>
      <c r="L256" s="76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  <c r="DC256" s="77"/>
      <c r="DD256" s="77"/>
      <c r="DE256" s="77"/>
      <c r="DF256" s="77"/>
      <c r="DG256" s="77"/>
      <c r="DH256" s="77"/>
      <c r="DI256" s="77"/>
      <c r="DJ256" s="77"/>
      <c r="DK256" s="77"/>
      <c r="DL256" s="77"/>
      <c r="DM256" s="77"/>
      <c r="DN256" s="77"/>
      <c r="DO256" s="77"/>
      <c r="DP256" s="77"/>
      <c r="DQ256" s="77"/>
      <c r="DR256" s="77"/>
      <c r="DS256" s="77"/>
      <c r="DT256" s="77"/>
      <c r="DU256" s="77"/>
      <c r="DV256" s="77"/>
      <c r="DW256" s="77"/>
      <c r="DX256" s="77"/>
      <c r="DY256" s="77"/>
      <c r="DZ256" s="77"/>
      <c r="EA256" s="77"/>
      <c r="EB256" s="77"/>
      <c r="EC256" s="77"/>
      <c r="ED256" s="77"/>
      <c r="EE256" s="77"/>
      <c r="EF256" s="77"/>
      <c r="EG256" s="77"/>
      <c r="EH256" s="77"/>
      <c r="EI256" s="77"/>
      <c r="EJ256" s="77"/>
      <c r="EK256" s="77"/>
      <c r="EL256" s="77"/>
      <c r="EM256" s="77"/>
      <c r="EN256" s="77"/>
      <c r="EO256" s="77"/>
      <c r="EP256" s="77"/>
      <c r="EQ256" s="77"/>
      <c r="ER256" s="77"/>
      <c r="ES256" s="77"/>
      <c r="ET256" s="77"/>
      <c r="EU256" s="77"/>
      <c r="EV256" s="77"/>
      <c r="EW256" s="77"/>
      <c r="EX256" s="77"/>
      <c r="EY256" s="77"/>
      <c r="EZ256" s="77"/>
      <c r="FA256" s="77"/>
      <c r="FB256" s="77"/>
      <c r="FC256" s="77"/>
      <c r="FD256" s="77"/>
      <c r="FE256" s="77"/>
      <c r="FF256" s="77"/>
      <c r="FG256" s="77"/>
      <c r="FH256" s="77"/>
      <c r="FI256" s="77"/>
      <c r="FJ256" s="77"/>
      <c r="FK256" s="77"/>
      <c r="FL256" s="77"/>
      <c r="FM256" s="77"/>
      <c r="FN256" s="77"/>
      <c r="FO256" s="77"/>
      <c r="FP256" s="77"/>
      <c r="FQ256" s="77"/>
      <c r="FR256" s="77"/>
      <c r="FS256" s="77"/>
      <c r="FT256" s="77"/>
      <c r="FU256" s="77"/>
      <c r="FV256" s="77"/>
      <c r="FW256" s="77"/>
      <c r="FX256" s="77"/>
      <c r="FY256" s="77"/>
      <c r="FZ256" s="77"/>
      <c r="GA256" s="77"/>
      <c r="GB256" s="77"/>
      <c r="GC256" s="77"/>
      <c r="GD256" s="77"/>
      <c r="GE256" s="77"/>
      <c r="GF256" s="77"/>
      <c r="GG256" s="77"/>
      <c r="GH256" s="77"/>
      <c r="GI256" s="77"/>
      <c r="GJ256" s="77"/>
      <c r="GK256" s="77"/>
      <c r="GL256" s="77"/>
      <c r="GM256" s="77"/>
      <c r="GN256" s="77"/>
      <c r="GO256" s="77"/>
      <c r="GP256" s="77"/>
      <c r="GQ256" s="77"/>
      <c r="GR256" s="77"/>
      <c r="GS256" s="77"/>
      <c r="GT256" s="77"/>
      <c r="GU256" s="77"/>
      <c r="GV256" s="77"/>
      <c r="GW256" s="77"/>
      <c r="GX256" s="77"/>
      <c r="GY256" s="77"/>
      <c r="GZ256" s="77"/>
      <c r="HA256" s="77"/>
      <c r="HB256" s="77"/>
      <c r="HC256" s="77"/>
      <c r="HD256" s="77"/>
      <c r="HE256" s="77"/>
      <c r="HF256" s="77"/>
      <c r="HG256" s="77"/>
      <c r="HH256" s="77"/>
      <c r="HI256" s="77"/>
      <c r="HJ256" s="77"/>
      <c r="HK256" s="77"/>
      <c r="HL256" s="77"/>
      <c r="HM256" s="77"/>
      <c r="HN256" s="77"/>
      <c r="HO256" s="77"/>
      <c r="HP256" s="77"/>
      <c r="HQ256" s="77"/>
      <c r="HR256" s="77"/>
      <c r="HS256" s="77"/>
      <c r="HT256" s="77"/>
      <c r="HU256" s="77"/>
      <c r="HV256" s="77"/>
      <c r="HW256" s="77"/>
      <c r="HX256" s="77"/>
      <c r="HY256" s="77"/>
      <c r="HZ256" s="77"/>
      <c r="IA256" s="77"/>
      <c r="IB256" s="77"/>
      <c r="IC256" s="77"/>
      <c r="ID256" s="77"/>
      <c r="IE256" s="77"/>
      <c r="IF256" s="77"/>
      <c r="IG256" s="77"/>
      <c r="IH256" s="77"/>
      <c r="II256" s="77"/>
      <c r="IJ256" s="77"/>
      <c r="IK256" s="77"/>
      <c r="IL256" s="77"/>
      <c r="IM256" s="77"/>
      <c r="IN256" s="77"/>
      <c r="IO256" s="77"/>
      <c r="IP256" s="77"/>
      <c r="IQ256" s="77"/>
      <c r="IR256" s="77"/>
      <c r="IS256" s="77"/>
      <c r="IT256" s="77"/>
      <c r="IU256" s="77"/>
      <c r="IV256" s="77"/>
      <c r="IW256" s="77"/>
      <c r="IX256" s="77"/>
      <c r="IY256" s="77"/>
      <c r="IZ256" s="77"/>
      <c r="JA256" s="77"/>
      <c r="JB256" s="77"/>
      <c r="JC256" s="77"/>
      <c r="JD256" s="77"/>
      <c r="JE256" s="77"/>
      <c r="JF256" s="77"/>
      <c r="JG256" s="77"/>
      <c r="JH256" s="77"/>
      <c r="JI256" s="77"/>
      <c r="JJ256" s="77"/>
      <c r="JK256" s="77"/>
      <c r="JL256" s="77"/>
      <c r="JM256" s="77"/>
      <c r="JN256" s="77"/>
      <c r="JO256" s="77"/>
      <c r="JP256" s="77"/>
      <c r="JQ256" s="77"/>
      <c r="JR256" s="77"/>
      <c r="JS256" s="77"/>
      <c r="JT256" s="77"/>
      <c r="JU256" s="77"/>
      <c r="JV256" s="77"/>
      <c r="JW256" s="77"/>
      <c r="JX256" s="77"/>
      <c r="JY256" s="77"/>
      <c r="JZ256" s="77"/>
      <c r="KA256" s="77"/>
      <c r="KB256" s="77"/>
      <c r="KC256" s="77"/>
      <c r="KD256" s="77"/>
      <c r="KE256" s="77"/>
      <c r="KF256" s="77"/>
      <c r="KG256" s="77"/>
      <c r="KH256" s="77"/>
      <c r="KI256" s="77"/>
      <c r="KJ256" s="77"/>
      <c r="KK256" s="77"/>
      <c r="KL256" s="77"/>
      <c r="KM256" s="77"/>
      <c r="KN256" s="77"/>
      <c r="KO256" s="77"/>
      <c r="KP256" s="77"/>
      <c r="KQ256" s="77"/>
      <c r="KR256" s="77"/>
      <c r="KS256" s="77"/>
      <c r="KT256" s="77"/>
      <c r="KU256" s="77"/>
      <c r="KV256" s="77"/>
      <c r="KW256" s="77"/>
      <c r="KX256" s="77"/>
      <c r="KY256" s="77"/>
      <c r="KZ256" s="77"/>
      <c r="LA256" s="77"/>
      <c r="LB256" s="77"/>
      <c r="LC256" s="77"/>
      <c r="LD256" s="77"/>
      <c r="LE256" s="77"/>
      <c r="LF256" s="77"/>
      <c r="LG256" s="77"/>
      <c r="LH256" s="77"/>
      <c r="LI256" s="77"/>
      <c r="LJ256" s="77"/>
      <c r="LK256" s="77"/>
      <c r="LL256" s="77"/>
      <c r="LM256" s="77"/>
      <c r="LN256" s="77"/>
      <c r="LO256" s="77"/>
      <c r="LP256" s="77"/>
      <c r="LQ256" s="77"/>
      <c r="LR256" s="77"/>
      <c r="LS256" s="77"/>
      <c r="LT256" s="77"/>
      <c r="LU256" s="77"/>
      <c r="LV256" s="77"/>
      <c r="LW256" s="77"/>
      <c r="LX256" s="77"/>
      <c r="LY256" s="77"/>
      <c r="LZ256" s="77"/>
      <c r="MA256" s="77"/>
      <c r="MB256" s="77"/>
      <c r="MC256" s="77"/>
      <c r="MD256" s="77"/>
      <c r="ME256" s="77"/>
      <c r="MF256" s="77"/>
      <c r="MG256" s="77"/>
      <c r="MH256" s="77"/>
      <c r="MI256" s="77"/>
      <c r="MJ256" s="77"/>
      <c r="MK256" s="77"/>
      <c r="ML256" s="77"/>
      <c r="MM256" s="77"/>
      <c r="MN256" s="77"/>
      <c r="MO256" s="77"/>
      <c r="MP256" s="77"/>
      <c r="MQ256" s="77"/>
      <c r="MR256" s="77"/>
      <c r="MS256" s="77"/>
      <c r="MT256" s="77"/>
      <c r="MU256" s="77"/>
      <c r="MV256" s="77"/>
      <c r="MW256" s="77"/>
      <c r="MX256" s="77"/>
      <c r="MY256" s="77"/>
      <c r="MZ256" s="77"/>
      <c r="NA256" s="77"/>
      <c r="NB256" s="77"/>
      <c r="NC256" s="77"/>
      <c r="ND256" s="77"/>
      <c r="NE256" s="77"/>
      <c r="NF256" s="77"/>
      <c r="NG256" s="77"/>
      <c r="NH256" s="77"/>
      <c r="NI256" s="77"/>
      <c r="NJ256" s="77"/>
      <c r="NK256" s="77"/>
      <c r="NL256" s="77"/>
      <c r="NM256" s="77"/>
      <c r="NN256" s="77"/>
      <c r="NO256" s="77"/>
      <c r="NP256" s="77"/>
      <c r="NQ256" s="77"/>
      <c r="NR256" s="77"/>
    </row>
    <row r="257" spans="1:382">
      <c r="A257" s="32">
        <f>IF(ラインリスト!A249="","",ラインリスト!A249)</f>
        <v>247</v>
      </c>
      <c r="B257" s="32" t="str">
        <f>IF(ラインリスト!B249="","",ラインリスト!B249)</f>
        <v>テスト247</v>
      </c>
      <c r="C257" s="32">
        <f>IF(ラインリスト!C249="","",ラインリスト!C249)</f>
        <v>50</v>
      </c>
      <c r="D257" s="32" t="str">
        <f>IF(ラインリスト!E249="","",ラインリスト!E249)</f>
        <v>女</v>
      </c>
      <c r="E257" s="32" t="str">
        <f>IF(ラインリスト!F249="","",ラインリスト!F249)</f>
        <v>看護師</v>
      </c>
      <c r="F257" s="29" t="str">
        <f>IF(ラインリスト!G249="","",ラインリスト!G249)</f>
        <v>職員</v>
      </c>
      <c r="G257" s="32" t="str">
        <f>IF(ラインリスト!H249="","",ラインリスト!H249)</f>
        <v>R病院</v>
      </c>
      <c r="H257" s="33" t="str">
        <f>IF(ラインリスト!I249="","",ラインリスト!I249)</f>
        <v/>
      </c>
      <c r="I257" s="33">
        <f>IF(ラインリスト!J249="","",ラインリスト!J249)</f>
        <v>44199</v>
      </c>
      <c r="J257" s="33">
        <f>IF(ラインリスト!K249="","",ラインリスト!K249)</f>
        <v>44202</v>
      </c>
      <c r="K257" s="31">
        <f>IF(ラインリスト!L249="",J257,ラインリスト!L249)</f>
        <v>44202</v>
      </c>
      <c r="L257" s="76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  <c r="DC257" s="77"/>
      <c r="DD257" s="77"/>
      <c r="DE257" s="77"/>
      <c r="DF257" s="77"/>
      <c r="DG257" s="77"/>
      <c r="DH257" s="77"/>
      <c r="DI257" s="77"/>
      <c r="DJ257" s="77"/>
      <c r="DK257" s="77"/>
      <c r="DL257" s="77"/>
      <c r="DM257" s="77"/>
      <c r="DN257" s="77"/>
      <c r="DO257" s="77"/>
      <c r="DP257" s="77"/>
      <c r="DQ257" s="77"/>
      <c r="DR257" s="77"/>
      <c r="DS257" s="77"/>
      <c r="DT257" s="77"/>
      <c r="DU257" s="77"/>
      <c r="DV257" s="77"/>
      <c r="DW257" s="77"/>
      <c r="DX257" s="77"/>
      <c r="DY257" s="77"/>
      <c r="DZ257" s="77"/>
      <c r="EA257" s="77"/>
      <c r="EB257" s="77"/>
      <c r="EC257" s="77"/>
      <c r="ED257" s="77"/>
      <c r="EE257" s="77"/>
      <c r="EF257" s="77"/>
      <c r="EG257" s="77"/>
      <c r="EH257" s="77"/>
      <c r="EI257" s="77"/>
      <c r="EJ257" s="77"/>
      <c r="EK257" s="77"/>
      <c r="EL257" s="77"/>
      <c r="EM257" s="77"/>
      <c r="EN257" s="77"/>
      <c r="EO257" s="77"/>
      <c r="EP257" s="77"/>
      <c r="EQ257" s="77"/>
      <c r="ER257" s="77"/>
      <c r="ES257" s="77"/>
      <c r="ET257" s="77"/>
      <c r="EU257" s="77"/>
      <c r="EV257" s="77"/>
      <c r="EW257" s="77"/>
      <c r="EX257" s="77"/>
      <c r="EY257" s="77"/>
      <c r="EZ257" s="77"/>
      <c r="FA257" s="77"/>
      <c r="FB257" s="77"/>
      <c r="FC257" s="77"/>
      <c r="FD257" s="77"/>
      <c r="FE257" s="77"/>
      <c r="FF257" s="77"/>
      <c r="FG257" s="77"/>
      <c r="FH257" s="77"/>
      <c r="FI257" s="77"/>
      <c r="FJ257" s="77"/>
      <c r="FK257" s="77"/>
      <c r="FL257" s="77"/>
      <c r="FM257" s="77"/>
      <c r="FN257" s="77"/>
      <c r="FO257" s="77"/>
      <c r="FP257" s="77"/>
      <c r="FQ257" s="77"/>
      <c r="FR257" s="77"/>
      <c r="FS257" s="77"/>
      <c r="FT257" s="77"/>
      <c r="FU257" s="77"/>
      <c r="FV257" s="77"/>
      <c r="FW257" s="77"/>
      <c r="FX257" s="77"/>
      <c r="FY257" s="77"/>
      <c r="FZ257" s="77"/>
      <c r="GA257" s="77"/>
      <c r="GB257" s="77"/>
      <c r="GC257" s="77"/>
      <c r="GD257" s="77"/>
      <c r="GE257" s="77"/>
      <c r="GF257" s="77"/>
      <c r="GG257" s="77"/>
      <c r="GH257" s="77"/>
      <c r="GI257" s="77"/>
      <c r="GJ257" s="77"/>
      <c r="GK257" s="77"/>
      <c r="GL257" s="77"/>
      <c r="GM257" s="77"/>
      <c r="GN257" s="77"/>
      <c r="GO257" s="77"/>
      <c r="GP257" s="77"/>
      <c r="GQ257" s="77"/>
      <c r="GR257" s="77"/>
      <c r="GS257" s="77"/>
      <c r="GT257" s="77"/>
      <c r="GU257" s="77"/>
      <c r="GV257" s="77"/>
      <c r="GW257" s="77"/>
      <c r="GX257" s="77"/>
      <c r="GY257" s="77"/>
      <c r="GZ257" s="77"/>
      <c r="HA257" s="77"/>
      <c r="HB257" s="77"/>
      <c r="HC257" s="77"/>
      <c r="HD257" s="77"/>
      <c r="HE257" s="77"/>
      <c r="HF257" s="77"/>
      <c r="HG257" s="77"/>
      <c r="HH257" s="77"/>
      <c r="HI257" s="77"/>
      <c r="HJ257" s="77"/>
      <c r="HK257" s="77"/>
      <c r="HL257" s="77"/>
      <c r="HM257" s="77"/>
      <c r="HN257" s="77"/>
      <c r="HO257" s="77"/>
      <c r="HP257" s="77"/>
      <c r="HQ257" s="77"/>
      <c r="HR257" s="77"/>
      <c r="HS257" s="77"/>
      <c r="HT257" s="77"/>
      <c r="HU257" s="77"/>
      <c r="HV257" s="77"/>
      <c r="HW257" s="77"/>
      <c r="HX257" s="77"/>
      <c r="HY257" s="77"/>
      <c r="HZ257" s="77"/>
      <c r="IA257" s="77"/>
      <c r="IB257" s="77"/>
      <c r="IC257" s="77"/>
      <c r="ID257" s="77"/>
      <c r="IE257" s="77"/>
      <c r="IF257" s="77"/>
      <c r="IG257" s="77"/>
      <c r="IH257" s="77"/>
      <c r="II257" s="77"/>
      <c r="IJ257" s="77"/>
      <c r="IK257" s="77"/>
      <c r="IL257" s="77"/>
      <c r="IM257" s="77"/>
      <c r="IN257" s="77"/>
      <c r="IO257" s="77"/>
      <c r="IP257" s="77"/>
      <c r="IQ257" s="77"/>
      <c r="IR257" s="77"/>
      <c r="IS257" s="77"/>
      <c r="IT257" s="77"/>
      <c r="IU257" s="77"/>
      <c r="IV257" s="77"/>
      <c r="IW257" s="77"/>
      <c r="IX257" s="77"/>
      <c r="IY257" s="77"/>
      <c r="IZ257" s="77"/>
      <c r="JA257" s="77"/>
      <c r="JB257" s="77"/>
      <c r="JC257" s="77"/>
      <c r="JD257" s="77"/>
      <c r="JE257" s="77"/>
      <c r="JF257" s="77"/>
      <c r="JG257" s="77"/>
      <c r="JH257" s="77"/>
      <c r="JI257" s="77"/>
      <c r="JJ257" s="77"/>
      <c r="JK257" s="77"/>
      <c r="JL257" s="77"/>
      <c r="JM257" s="77"/>
      <c r="JN257" s="77"/>
      <c r="JO257" s="77"/>
      <c r="JP257" s="77"/>
      <c r="JQ257" s="77"/>
      <c r="JR257" s="77"/>
      <c r="JS257" s="77"/>
      <c r="JT257" s="77"/>
      <c r="JU257" s="77"/>
      <c r="JV257" s="77"/>
      <c r="JW257" s="77"/>
      <c r="JX257" s="77"/>
      <c r="JY257" s="77"/>
      <c r="JZ257" s="77"/>
      <c r="KA257" s="77"/>
      <c r="KB257" s="77"/>
      <c r="KC257" s="77"/>
      <c r="KD257" s="77"/>
      <c r="KE257" s="77"/>
      <c r="KF257" s="77"/>
      <c r="KG257" s="77"/>
      <c r="KH257" s="77"/>
      <c r="KI257" s="77"/>
      <c r="KJ257" s="77"/>
      <c r="KK257" s="77"/>
      <c r="KL257" s="77"/>
      <c r="KM257" s="77"/>
      <c r="KN257" s="77"/>
      <c r="KO257" s="77"/>
      <c r="KP257" s="77"/>
      <c r="KQ257" s="77"/>
      <c r="KR257" s="77"/>
      <c r="KS257" s="77"/>
      <c r="KT257" s="77"/>
      <c r="KU257" s="77"/>
      <c r="KV257" s="77"/>
      <c r="KW257" s="77"/>
      <c r="KX257" s="77"/>
      <c r="KY257" s="77"/>
      <c r="KZ257" s="77"/>
      <c r="LA257" s="77"/>
      <c r="LB257" s="77"/>
      <c r="LC257" s="77"/>
      <c r="LD257" s="77"/>
      <c r="LE257" s="77"/>
      <c r="LF257" s="77"/>
      <c r="LG257" s="77"/>
      <c r="LH257" s="77"/>
      <c r="LI257" s="77"/>
      <c r="LJ257" s="77"/>
      <c r="LK257" s="77"/>
      <c r="LL257" s="77"/>
      <c r="LM257" s="77"/>
      <c r="LN257" s="77"/>
      <c r="LO257" s="77"/>
      <c r="LP257" s="77"/>
      <c r="LQ257" s="77"/>
      <c r="LR257" s="77"/>
      <c r="LS257" s="77"/>
      <c r="LT257" s="77"/>
      <c r="LU257" s="77"/>
      <c r="LV257" s="77"/>
      <c r="LW257" s="77"/>
      <c r="LX257" s="77"/>
      <c r="LY257" s="77"/>
      <c r="LZ257" s="77"/>
      <c r="MA257" s="77"/>
      <c r="MB257" s="77"/>
      <c r="MC257" s="77"/>
      <c r="MD257" s="77"/>
      <c r="ME257" s="77"/>
      <c r="MF257" s="77"/>
      <c r="MG257" s="77"/>
      <c r="MH257" s="77"/>
      <c r="MI257" s="77"/>
      <c r="MJ257" s="77"/>
      <c r="MK257" s="77"/>
      <c r="ML257" s="77"/>
      <c r="MM257" s="77"/>
      <c r="MN257" s="77"/>
      <c r="MO257" s="77"/>
      <c r="MP257" s="77"/>
      <c r="MQ257" s="77"/>
      <c r="MR257" s="77"/>
      <c r="MS257" s="77"/>
      <c r="MT257" s="77"/>
      <c r="MU257" s="77"/>
      <c r="MV257" s="77"/>
      <c r="MW257" s="77"/>
      <c r="MX257" s="77"/>
      <c r="MY257" s="77"/>
      <c r="MZ257" s="77"/>
      <c r="NA257" s="77"/>
      <c r="NB257" s="77"/>
      <c r="NC257" s="77"/>
      <c r="ND257" s="77"/>
      <c r="NE257" s="77"/>
      <c r="NF257" s="77"/>
      <c r="NG257" s="77"/>
      <c r="NH257" s="77"/>
      <c r="NI257" s="77"/>
      <c r="NJ257" s="77"/>
      <c r="NK257" s="77"/>
      <c r="NL257" s="77"/>
      <c r="NM257" s="77"/>
      <c r="NN257" s="77"/>
      <c r="NO257" s="77"/>
      <c r="NP257" s="77"/>
      <c r="NQ257" s="77"/>
      <c r="NR257" s="77"/>
    </row>
    <row r="258" spans="1:382">
      <c r="A258" s="32">
        <f>IF(ラインリスト!A250="","",ラインリスト!A250)</f>
        <v>248</v>
      </c>
      <c r="B258" s="32" t="str">
        <f>IF(ラインリスト!B250="","",ラインリスト!B250)</f>
        <v>テスト248</v>
      </c>
      <c r="C258" s="32">
        <f>IF(ラインリスト!C250="","",ラインリスト!C250)</f>
        <v>25</v>
      </c>
      <c r="D258" s="32" t="str">
        <f>IF(ラインリスト!E250="","",ラインリスト!E250)</f>
        <v>女</v>
      </c>
      <c r="E258" s="32" t="str">
        <f>IF(ラインリスト!F250="","",ラインリスト!F250)</f>
        <v>看護師</v>
      </c>
      <c r="F258" s="29" t="str">
        <f>IF(ラインリスト!G250="","",ラインリスト!G250)</f>
        <v>職員</v>
      </c>
      <c r="G258" s="32" t="str">
        <f>IF(ラインリスト!H250="","",ラインリスト!H250)</f>
        <v>R病院</v>
      </c>
      <c r="H258" s="33" t="str">
        <f>IF(ラインリスト!I250="","",ラインリスト!I250)</f>
        <v/>
      </c>
      <c r="I258" s="33">
        <f>IF(ラインリスト!J250="","",ラインリスト!J250)</f>
        <v>44202</v>
      </c>
      <c r="J258" s="33">
        <f>IF(ラインリスト!K250="","",ラインリスト!K250)</f>
        <v>44202</v>
      </c>
      <c r="K258" s="31">
        <f>IF(ラインリスト!L250="",J258,ラインリスト!L250)</f>
        <v>44202</v>
      </c>
      <c r="L258" s="76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  <c r="DC258" s="77"/>
      <c r="DD258" s="77"/>
      <c r="DE258" s="77"/>
      <c r="DF258" s="77"/>
      <c r="DG258" s="77"/>
      <c r="DH258" s="77"/>
      <c r="DI258" s="77"/>
      <c r="DJ258" s="77"/>
      <c r="DK258" s="77"/>
      <c r="DL258" s="77"/>
      <c r="DM258" s="77"/>
      <c r="DN258" s="77"/>
      <c r="DO258" s="77"/>
      <c r="DP258" s="77"/>
      <c r="DQ258" s="77"/>
      <c r="DR258" s="77"/>
      <c r="DS258" s="77"/>
      <c r="DT258" s="77"/>
      <c r="DU258" s="77"/>
      <c r="DV258" s="77"/>
      <c r="DW258" s="77"/>
      <c r="DX258" s="77"/>
      <c r="DY258" s="77"/>
      <c r="DZ258" s="77"/>
      <c r="EA258" s="77"/>
      <c r="EB258" s="77"/>
      <c r="EC258" s="77"/>
      <c r="ED258" s="77"/>
      <c r="EE258" s="77"/>
      <c r="EF258" s="77"/>
      <c r="EG258" s="77"/>
      <c r="EH258" s="77"/>
      <c r="EI258" s="77"/>
      <c r="EJ258" s="77"/>
      <c r="EK258" s="77"/>
      <c r="EL258" s="77"/>
      <c r="EM258" s="77"/>
      <c r="EN258" s="77"/>
      <c r="EO258" s="77"/>
      <c r="EP258" s="77"/>
      <c r="EQ258" s="77"/>
      <c r="ER258" s="77"/>
      <c r="ES258" s="77"/>
      <c r="ET258" s="77"/>
      <c r="EU258" s="77"/>
      <c r="EV258" s="77"/>
      <c r="EW258" s="77"/>
      <c r="EX258" s="77"/>
      <c r="EY258" s="77"/>
      <c r="EZ258" s="77"/>
      <c r="FA258" s="77"/>
      <c r="FB258" s="77"/>
      <c r="FC258" s="77"/>
      <c r="FD258" s="77"/>
      <c r="FE258" s="77"/>
      <c r="FF258" s="77"/>
      <c r="FG258" s="77"/>
      <c r="FH258" s="77"/>
      <c r="FI258" s="77"/>
      <c r="FJ258" s="77"/>
      <c r="FK258" s="77"/>
      <c r="FL258" s="77"/>
      <c r="FM258" s="77"/>
      <c r="FN258" s="77"/>
      <c r="FO258" s="77"/>
      <c r="FP258" s="77"/>
      <c r="FQ258" s="77"/>
      <c r="FR258" s="77"/>
      <c r="FS258" s="77"/>
      <c r="FT258" s="77"/>
      <c r="FU258" s="77"/>
      <c r="FV258" s="77"/>
      <c r="FW258" s="77"/>
      <c r="FX258" s="77"/>
      <c r="FY258" s="77"/>
      <c r="FZ258" s="77"/>
      <c r="GA258" s="77"/>
      <c r="GB258" s="77"/>
      <c r="GC258" s="77"/>
      <c r="GD258" s="77"/>
      <c r="GE258" s="77"/>
      <c r="GF258" s="77"/>
      <c r="GG258" s="77"/>
      <c r="GH258" s="77"/>
      <c r="GI258" s="77"/>
      <c r="GJ258" s="77"/>
      <c r="GK258" s="77"/>
      <c r="GL258" s="77"/>
      <c r="GM258" s="77"/>
      <c r="GN258" s="77"/>
      <c r="GO258" s="77"/>
      <c r="GP258" s="77"/>
      <c r="GQ258" s="77"/>
      <c r="GR258" s="77"/>
      <c r="GS258" s="77"/>
      <c r="GT258" s="77"/>
      <c r="GU258" s="77"/>
      <c r="GV258" s="77"/>
      <c r="GW258" s="77"/>
      <c r="GX258" s="77"/>
      <c r="GY258" s="77"/>
      <c r="GZ258" s="77"/>
      <c r="HA258" s="77"/>
      <c r="HB258" s="77"/>
      <c r="HC258" s="77"/>
      <c r="HD258" s="77"/>
      <c r="HE258" s="77"/>
      <c r="HF258" s="77"/>
      <c r="HG258" s="77"/>
      <c r="HH258" s="77"/>
      <c r="HI258" s="77"/>
      <c r="HJ258" s="77"/>
      <c r="HK258" s="77"/>
      <c r="HL258" s="77"/>
      <c r="HM258" s="77"/>
      <c r="HN258" s="77"/>
      <c r="HO258" s="77"/>
      <c r="HP258" s="77"/>
      <c r="HQ258" s="77"/>
      <c r="HR258" s="77"/>
      <c r="HS258" s="77"/>
      <c r="HT258" s="77"/>
      <c r="HU258" s="77"/>
      <c r="HV258" s="77"/>
      <c r="HW258" s="77"/>
      <c r="HX258" s="77"/>
      <c r="HY258" s="77"/>
      <c r="HZ258" s="77"/>
      <c r="IA258" s="77"/>
      <c r="IB258" s="77"/>
      <c r="IC258" s="77"/>
      <c r="ID258" s="77"/>
      <c r="IE258" s="77"/>
      <c r="IF258" s="77"/>
      <c r="IG258" s="77"/>
      <c r="IH258" s="77"/>
      <c r="II258" s="77"/>
      <c r="IJ258" s="77"/>
      <c r="IK258" s="77"/>
      <c r="IL258" s="77"/>
      <c r="IM258" s="77"/>
      <c r="IN258" s="77"/>
      <c r="IO258" s="77"/>
      <c r="IP258" s="77"/>
      <c r="IQ258" s="77"/>
      <c r="IR258" s="77"/>
      <c r="IS258" s="77"/>
      <c r="IT258" s="77"/>
      <c r="IU258" s="77"/>
      <c r="IV258" s="77"/>
      <c r="IW258" s="77"/>
      <c r="IX258" s="77"/>
      <c r="IY258" s="77"/>
      <c r="IZ258" s="77"/>
      <c r="JA258" s="77"/>
      <c r="JB258" s="77"/>
      <c r="JC258" s="77"/>
      <c r="JD258" s="77"/>
      <c r="JE258" s="77"/>
      <c r="JF258" s="77"/>
      <c r="JG258" s="77"/>
      <c r="JH258" s="77"/>
      <c r="JI258" s="77"/>
      <c r="JJ258" s="77"/>
      <c r="JK258" s="77"/>
      <c r="JL258" s="77"/>
      <c r="JM258" s="77"/>
      <c r="JN258" s="77"/>
      <c r="JO258" s="77"/>
      <c r="JP258" s="77"/>
      <c r="JQ258" s="77"/>
      <c r="JR258" s="77"/>
      <c r="JS258" s="77"/>
      <c r="JT258" s="77"/>
      <c r="JU258" s="77"/>
      <c r="JV258" s="77"/>
      <c r="JW258" s="77"/>
      <c r="JX258" s="77"/>
      <c r="JY258" s="77"/>
      <c r="JZ258" s="77"/>
      <c r="KA258" s="77"/>
      <c r="KB258" s="77"/>
      <c r="KC258" s="77"/>
      <c r="KD258" s="77"/>
      <c r="KE258" s="77"/>
      <c r="KF258" s="77"/>
      <c r="KG258" s="77"/>
      <c r="KH258" s="77"/>
      <c r="KI258" s="77"/>
      <c r="KJ258" s="77"/>
      <c r="KK258" s="77"/>
      <c r="KL258" s="77"/>
      <c r="KM258" s="77"/>
      <c r="KN258" s="77"/>
      <c r="KO258" s="77"/>
      <c r="KP258" s="77"/>
      <c r="KQ258" s="77"/>
      <c r="KR258" s="77"/>
      <c r="KS258" s="77"/>
      <c r="KT258" s="77"/>
      <c r="KU258" s="77"/>
      <c r="KV258" s="77"/>
      <c r="KW258" s="77"/>
      <c r="KX258" s="77"/>
      <c r="KY258" s="77"/>
      <c r="KZ258" s="77"/>
      <c r="LA258" s="77"/>
      <c r="LB258" s="77"/>
      <c r="LC258" s="77"/>
      <c r="LD258" s="77"/>
      <c r="LE258" s="77"/>
      <c r="LF258" s="77"/>
      <c r="LG258" s="77"/>
      <c r="LH258" s="77"/>
      <c r="LI258" s="77"/>
      <c r="LJ258" s="77"/>
      <c r="LK258" s="77"/>
      <c r="LL258" s="77"/>
      <c r="LM258" s="77"/>
      <c r="LN258" s="77"/>
      <c r="LO258" s="77"/>
      <c r="LP258" s="77"/>
      <c r="LQ258" s="77"/>
      <c r="LR258" s="77"/>
      <c r="LS258" s="77"/>
      <c r="LT258" s="77"/>
      <c r="LU258" s="77"/>
      <c r="LV258" s="77"/>
      <c r="LW258" s="77"/>
      <c r="LX258" s="77"/>
      <c r="LY258" s="77"/>
      <c r="LZ258" s="77"/>
      <c r="MA258" s="77"/>
      <c r="MB258" s="77"/>
      <c r="MC258" s="77"/>
      <c r="MD258" s="77"/>
      <c r="ME258" s="77"/>
      <c r="MF258" s="77"/>
      <c r="MG258" s="77"/>
      <c r="MH258" s="77"/>
      <c r="MI258" s="77"/>
      <c r="MJ258" s="77"/>
      <c r="MK258" s="77"/>
      <c r="ML258" s="77"/>
      <c r="MM258" s="77"/>
      <c r="MN258" s="77"/>
      <c r="MO258" s="77"/>
      <c r="MP258" s="77"/>
      <c r="MQ258" s="77"/>
      <c r="MR258" s="77"/>
      <c r="MS258" s="77"/>
      <c r="MT258" s="77"/>
      <c r="MU258" s="77"/>
      <c r="MV258" s="77"/>
      <c r="MW258" s="77"/>
      <c r="MX258" s="77"/>
      <c r="MY258" s="77"/>
      <c r="MZ258" s="77"/>
      <c r="NA258" s="77"/>
      <c r="NB258" s="77"/>
      <c r="NC258" s="77"/>
      <c r="ND258" s="77"/>
      <c r="NE258" s="77"/>
      <c r="NF258" s="77"/>
      <c r="NG258" s="77"/>
      <c r="NH258" s="77"/>
      <c r="NI258" s="77"/>
      <c r="NJ258" s="77"/>
      <c r="NK258" s="77"/>
      <c r="NL258" s="77"/>
      <c r="NM258" s="77"/>
      <c r="NN258" s="77"/>
      <c r="NO258" s="77"/>
      <c r="NP258" s="77"/>
      <c r="NQ258" s="77"/>
      <c r="NR258" s="77"/>
    </row>
    <row r="259" spans="1:382">
      <c r="A259" s="32">
        <f>IF(ラインリスト!A251="","",ラインリスト!A251)</f>
        <v>249</v>
      </c>
      <c r="B259" s="32" t="str">
        <f>IF(ラインリスト!B251="","",ラインリスト!B251)</f>
        <v>テスト249</v>
      </c>
      <c r="C259" s="32">
        <f>IF(ラインリスト!C251="","",ラインリスト!C251)</f>
        <v>75</v>
      </c>
      <c r="D259" s="32" t="str">
        <f>IF(ラインリスト!E251="","",ラインリスト!E251)</f>
        <v>女</v>
      </c>
      <c r="E259" s="32" t="str">
        <f>IF(ラインリスト!F251="","",ラインリスト!F251)</f>
        <v/>
      </c>
      <c r="F259" s="29" t="str">
        <f>IF(ラインリスト!G251="","",ラインリスト!G251)</f>
        <v>患者</v>
      </c>
      <c r="G259" s="32" t="str">
        <f>IF(ラインリスト!H251="","",ラインリスト!H251)</f>
        <v>R病院</v>
      </c>
      <c r="H259" s="33" t="str">
        <f>IF(ラインリスト!I251="","",ラインリスト!I251)</f>
        <v/>
      </c>
      <c r="I259" s="33">
        <f>IF(ラインリスト!J251="","",ラインリスト!J251)</f>
        <v>44205</v>
      </c>
      <c r="J259" s="33">
        <f>IF(ラインリスト!K251="","",ラインリスト!K251)</f>
        <v>44202</v>
      </c>
      <c r="K259" s="31">
        <f>IF(ラインリスト!L251="",J259,ラインリスト!L251)</f>
        <v>44202</v>
      </c>
      <c r="L259" s="76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  <c r="DC259" s="77"/>
      <c r="DD259" s="77"/>
      <c r="DE259" s="77"/>
      <c r="DF259" s="77"/>
      <c r="DG259" s="77"/>
      <c r="DH259" s="77"/>
      <c r="DI259" s="77"/>
      <c r="DJ259" s="77"/>
      <c r="DK259" s="77"/>
      <c r="DL259" s="77"/>
      <c r="DM259" s="77"/>
      <c r="DN259" s="77"/>
      <c r="DO259" s="77"/>
      <c r="DP259" s="77"/>
      <c r="DQ259" s="77"/>
      <c r="DR259" s="77"/>
      <c r="DS259" s="77"/>
      <c r="DT259" s="77"/>
      <c r="DU259" s="77"/>
      <c r="DV259" s="77"/>
      <c r="DW259" s="77"/>
      <c r="DX259" s="77"/>
      <c r="DY259" s="77"/>
      <c r="DZ259" s="77"/>
      <c r="EA259" s="77"/>
      <c r="EB259" s="77"/>
      <c r="EC259" s="77"/>
      <c r="ED259" s="77"/>
      <c r="EE259" s="77"/>
      <c r="EF259" s="77"/>
      <c r="EG259" s="77"/>
      <c r="EH259" s="77"/>
      <c r="EI259" s="77"/>
      <c r="EJ259" s="77"/>
      <c r="EK259" s="77"/>
      <c r="EL259" s="77"/>
      <c r="EM259" s="77"/>
      <c r="EN259" s="77"/>
      <c r="EO259" s="77"/>
      <c r="EP259" s="77"/>
      <c r="EQ259" s="77"/>
      <c r="ER259" s="77"/>
      <c r="ES259" s="77"/>
      <c r="ET259" s="77"/>
      <c r="EU259" s="77"/>
      <c r="EV259" s="77"/>
      <c r="EW259" s="77"/>
      <c r="EX259" s="77"/>
      <c r="EY259" s="77"/>
      <c r="EZ259" s="77"/>
      <c r="FA259" s="77"/>
      <c r="FB259" s="77"/>
      <c r="FC259" s="77"/>
      <c r="FD259" s="77"/>
      <c r="FE259" s="77"/>
      <c r="FF259" s="77"/>
      <c r="FG259" s="77"/>
      <c r="FH259" s="77"/>
      <c r="FI259" s="77"/>
      <c r="FJ259" s="77"/>
      <c r="FK259" s="77"/>
      <c r="FL259" s="77"/>
      <c r="FM259" s="77"/>
      <c r="FN259" s="77"/>
      <c r="FO259" s="77"/>
      <c r="FP259" s="77"/>
      <c r="FQ259" s="77"/>
      <c r="FR259" s="77"/>
      <c r="FS259" s="77"/>
      <c r="FT259" s="77"/>
      <c r="FU259" s="77"/>
      <c r="FV259" s="77"/>
      <c r="FW259" s="77"/>
      <c r="FX259" s="77"/>
      <c r="FY259" s="77"/>
      <c r="FZ259" s="77"/>
      <c r="GA259" s="77"/>
      <c r="GB259" s="77"/>
      <c r="GC259" s="77"/>
      <c r="GD259" s="77"/>
      <c r="GE259" s="77"/>
      <c r="GF259" s="77"/>
      <c r="GG259" s="77"/>
      <c r="GH259" s="77"/>
      <c r="GI259" s="77"/>
      <c r="GJ259" s="77"/>
      <c r="GK259" s="77"/>
      <c r="GL259" s="77"/>
      <c r="GM259" s="77"/>
      <c r="GN259" s="77"/>
      <c r="GO259" s="77"/>
      <c r="GP259" s="77"/>
      <c r="GQ259" s="77"/>
      <c r="GR259" s="77"/>
      <c r="GS259" s="77"/>
      <c r="GT259" s="77"/>
      <c r="GU259" s="77"/>
      <c r="GV259" s="77"/>
      <c r="GW259" s="77"/>
      <c r="GX259" s="77"/>
      <c r="GY259" s="77"/>
      <c r="GZ259" s="77"/>
      <c r="HA259" s="77"/>
      <c r="HB259" s="77"/>
      <c r="HC259" s="77"/>
      <c r="HD259" s="77"/>
      <c r="HE259" s="77"/>
      <c r="HF259" s="77"/>
      <c r="HG259" s="77"/>
      <c r="HH259" s="77"/>
      <c r="HI259" s="77"/>
      <c r="HJ259" s="77"/>
      <c r="HK259" s="77"/>
      <c r="HL259" s="77"/>
      <c r="HM259" s="77"/>
      <c r="HN259" s="77"/>
      <c r="HO259" s="77"/>
      <c r="HP259" s="77"/>
      <c r="HQ259" s="77"/>
      <c r="HR259" s="77"/>
      <c r="HS259" s="77"/>
      <c r="HT259" s="77"/>
      <c r="HU259" s="77"/>
      <c r="HV259" s="77"/>
      <c r="HW259" s="77"/>
      <c r="HX259" s="77"/>
      <c r="HY259" s="77"/>
      <c r="HZ259" s="77"/>
      <c r="IA259" s="77"/>
      <c r="IB259" s="77"/>
      <c r="IC259" s="77"/>
      <c r="ID259" s="77"/>
      <c r="IE259" s="77"/>
      <c r="IF259" s="77"/>
      <c r="IG259" s="77"/>
      <c r="IH259" s="77"/>
      <c r="II259" s="77"/>
      <c r="IJ259" s="77"/>
      <c r="IK259" s="77"/>
      <c r="IL259" s="77"/>
      <c r="IM259" s="77"/>
      <c r="IN259" s="77"/>
      <c r="IO259" s="77"/>
      <c r="IP259" s="77"/>
      <c r="IQ259" s="77"/>
      <c r="IR259" s="77"/>
      <c r="IS259" s="77"/>
      <c r="IT259" s="77"/>
      <c r="IU259" s="77"/>
      <c r="IV259" s="77"/>
      <c r="IW259" s="77"/>
      <c r="IX259" s="77"/>
      <c r="IY259" s="77"/>
      <c r="IZ259" s="77"/>
      <c r="JA259" s="77"/>
      <c r="JB259" s="77"/>
      <c r="JC259" s="77"/>
      <c r="JD259" s="77"/>
      <c r="JE259" s="77"/>
      <c r="JF259" s="77"/>
      <c r="JG259" s="77"/>
      <c r="JH259" s="77"/>
      <c r="JI259" s="77"/>
      <c r="JJ259" s="77"/>
      <c r="JK259" s="77"/>
      <c r="JL259" s="77"/>
      <c r="JM259" s="77"/>
      <c r="JN259" s="77"/>
      <c r="JO259" s="77"/>
      <c r="JP259" s="77"/>
      <c r="JQ259" s="77"/>
      <c r="JR259" s="77"/>
      <c r="JS259" s="77"/>
      <c r="JT259" s="77"/>
      <c r="JU259" s="77"/>
      <c r="JV259" s="77"/>
      <c r="JW259" s="77"/>
      <c r="JX259" s="77"/>
      <c r="JY259" s="77"/>
      <c r="JZ259" s="77"/>
      <c r="KA259" s="77"/>
      <c r="KB259" s="77"/>
      <c r="KC259" s="77"/>
      <c r="KD259" s="77"/>
      <c r="KE259" s="77"/>
      <c r="KF259" s="77"/>
      <c r="KG259" s="77"/>
      <c r="KH259" s="77"/>
      <c r="KI259" s="77"/>
      <c r="KJ259" s="77"/>
      <c r="KK259" s="77"/>
      <c r="KL259" s="77"/>
      <c r="KM259" s="77"/>
      <c r="KN259" s="77"/>
      <c r="KO259" s="77"/>
      <c r="KP259" s="77"/>
      <c r="KQ259" s="77"/>
      <c r="KR259" s="77"/>
      <c r="KS259" s="77"/>
      <c r="KT259" s="77"/>
      <c r="KU259" s="77"/>
      <c r="KV259" s="77"/>
      <c r="KW259" s="77"/>
      <c r="KX259" s="77"/>
      <c r="KY259" s="77"/>
      <c r="KZ259" s="77"/>
      <c r="LA259" s="77"/>
      <c r="LB259" s="77"/>
      <c r="LC259" s="77"/>
      <c r="LD259" s="77"/>
      <c r="LE259" s="77"/>
      <c r="LF259" s="77"/>
      <c r="LG259" s="77"/>
      <c r="LH259" s="77"/>
      <c r="LI259" s="77"/>
      <c r="LJ259" s="77"/>
      <c r="LK259" s="77"/>
      <c r="LL259" s="77"/>
      <c r="LM259" s="77"/>
      <c r="LN259" s="77"/>
      <c r="LO259" s="77"/>
      <c r="LP259" s="77"/>
      <c r="LQ259" s="77"/>
      <c r="LR259" s="77"/>
      <c r="LS259" s="77"/>
      <c r="LT259" s="77"/>
      <c r="LU259" s="77"/>
      <c r="LV259" s="77"/>
      <c r="LW259" s="77"/>
      <c r="LX259" s="77"/>
      <c r="LY259" s="77"/>
      <c r="LZ259" s="77"/>
      <c r="MA259" s="77"/>
      <c r="MB259" s="77"/>
      <c r="MC259" s="77"/>
      <c r="MD259" s="77"/>
      <c r="ME259" s="77"/>
      <c r="MF259" s="77"/>
      <c r="MG259" s="77"/>
      <c r="MH259" s="77"/>
      <c r="MI259" s="77"/>
      <c r="MJ259" s="77"/>
      <c r="MK259" s="77"/>
      <c r="ML259" s="77"/>
      <c r="MM259" s="77"/>
      <c r="MN259" s="77"/>
      <c r="MO259" s="77"/>
      <c r="MP259" s="77"/>
      <c r="MQ259" s="77"/>
      <c r="MR259" s="77"/>
      <c r="MS259" s="77"/>
      <c r="MT259" s="77"/>
      <c r="MU259" s="77"/>
      <c r="MV259" s="77"/>
      <c r="MW259" s="77"/>
      <c r="MX259" s="77"/>
      <c r="MY259" s="77"/>
      <c r="MZ259" s="77"/>
      <c r="NA259" s="77"/>
      <c r="NB259" s="77"/>
      <c r="NC259" s="77"/>
      <c r="ND259" s="77"/>
      <c r="NE259" s="77"/>
      <c r="NF259" s="77"/>
      <c r="NG259" s="77"/>
      <c r="NH259" s="77"/>
      <c r="NI259" s="77"/>
      <c r="NJ259" s="77"/>
      <c r="NK259" s="77"/>
      <c r="NL259" s="77"/>
      <c r="NM259" s="77"/>
      <c r="NN259" s="77"/>
      <c r="NO259" s="77"/>
      <c r="NP259" s="77"/>
      <c r="NQ259" s="77"/>
      <c r="NR259" s="77"/>
    </row>
    <row r="260" spans="1:382">
      <c r="A260" s="32">
        <f>IF(ラインリスト!A252="","",ラインリスト!A252)</f>
        <v>250</v>
      </c>
      <c r="B260" s="32" t="str">
        <f>IF(ラインリスト!B252="","",ラインリスト!B252)</f>
        <v>テスト250</v>
      </c>
      <c r="C260" s="32">
        <f>IF(ラインリスト!C252="","",ラインリスト!C252)</f>
        <v>80</v>
      </c>
      <c r="D260" s="32" t="str">
        <f>IF(ラインリスト!E252="","",ラインリスト!E252)</f>
        <v>女</v>
      </c>
      <c r="E260" s="32" t="str">
        <f>IF(ラインリスト!F252="","",ラインリスト!F252)</f>
        <v/>
      </c>
      <c r="F260" s="29" t="str">
        <f>IF(ラインリスト!G252="","",ラインリスト!G252)</f>
        <v>患者</v>
      </c>
      <c r="G260" s="32" t="str">
        <f>IF(ラインリスト!H252="","",ラインリスト!H252)</f>
        <v>R病院</v>
      </c>
      <c r="H260" s="33" t="str">
        <f>IF(ラインリスト!I252="","",ラインリスト!I252)</f>
        <v/>
      </c>
      <c r="I260" s="33">
        <f>IF(ラインリスト!J252="","",ラインリスト!J252)</f>
        <v>44202</v>
      </c>
      <c r="J260" s="33">
        <f>IF(ラインリスト!K252="","",ラインリスト!K252)</f>
        <v>44202</v>
      </c>
      <c r="K260" s="31">
        <f>IF(ラインリスト!L252="",J260,ラインリスト!L252)</f>
        <v>44202</v>
      </c>
      <c r="L260" s="76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  <c r="CU260" s="77"/>
      <c r="CV260" s="77"/>
      <c r="CW260" s="77"/>
      <c r="CX260" s="77"/>
      <c r="CY260" s="77"/>
      <c r="CZ260" s="77"/>
      <c r="DA260" s="77"/>
      <c r="DB260" s="77"/>
      <c r="DC260" s="77"/>
      <c r="DD260" s="77"/>
      <c r="DE260" s="77"/>
      <c r="DF260" s="77"/>
      <c r="DG260" s="77"/>
      <c r="DH260" s="77"/>
      <c r="DI260" s="77"/>
      <c r="DJ260" s="77"/>
      <c r="DK260" s="77"/>
      <c r="DL260" s="77"/>
      <c r="DM260" s="77"/>
      <c r="DN260" s="77"/>
      <c r="DO260" s="77"/>
      <c r="DP260" s="77"/>
      <c r="DQ260" s="77"/>
      <c r="DR260" s="77"/>
      <c r="DS260" s="77"/>
      <c r="DT260" s="77"/>
      <c r="DU260" s="77"/>
      <c r="DV260" s="77"/>
      <c r="DW260" s="77"/>
      <c r="DX260" s="77"/>
      <c r="DY260" s="77"/>
      <c r="DZ260" s="77"/>
      <c r="EA260" s="77"/>
      <c r="EB260" s="77"/>
      <c r="EC260" s="77"/>
      <c r="ED260" s="77"/>
      <c r="EE260" s="77"/>
      <c r="EF260" s="77"/>
      <c r="EG260" s="77"/>
      <c r="EH260" s="77"/>
      <c r="EI260" s="77"/>
      <c r="EJ260" s="77"/>
      <c r="EK260" s="77"/>
      <c r="EL260" s="77"/>
      <c r="EM260" s="77"/>
      <c r="EN260" s="77"/>
      <c r="EO260" s="77"/>
      <c r="EP260" s="77"/>
      <c r="EQ260" s="77"/>
      <c r="ER260" s="77"/>
      <c r="ES260" s="77"/>
      <c r="ET260" s="77"/>
      <c r="EU260" s="77"/>
      <c r="EV260" s="77"/>
      <c r="EW260" s="77"/>
      <c r="EX260" s="77"/>
      <c r="EY260" s="77"/>
      <c r="EZ260" s="77"/>
      <c r="FA260" s="77"/>
      <c r="FB260" s="77"/>
      <c r="FC260" s="77"/>
      <c r="FD260" s="77"/>
      <c r="FE260" s="77"/>
      <c r="FF260" s="77"/>
      <c r="FG260" s="77"/>
      <c r="FH260" s="77"/>
      <c r="FI260" s="77"/>
      <c r="FJ260" s="77"/>
      <c r="FK260" s="77"/>
      <c r="FL260" s="77"/>
      <c r="FM260" s="77"/>
      <c r="FN260" s="77"/>
      <c r="FO260" s="77"/>
      <c r="FP260" s="77"/>
      <c r="FQ260" s="77"/>
      <c r="FR260" s="77"/>
      <c r="FS260" s="77"/>
      <c r="FT260" s="77"/>
      <c r="FU260" s="77"/>
      <c r="FV260" s="77"/>
      <c r="FW260" s="77"/>
      <c r="FX260" s="77"/>
      <c r="FY260" s="77"/>
      <c r="FZ260" s="77"/>
      <c r="GA260" s="77"/>
      <c r="GB260" s="77"/>
      <c r="GC260" s="77"/>
      <c r="GD260" s="77"/>
      <c r="GE260" s="77"/>
      <c r="GF260" s="77"/>
      <c r="GG260" s="77"/>
      <c r="GH260" s="77"/>
      <c r="GI260" s="77"/>
      <c r="GJ260" s="77"/>
      <c r="GK260" s="77"/>
      <c r="GL260" s="77"/>
      <c r="GM260" s="77"/>
      <c r="GN260" s="77"/>
      <c r="GO260" s="77"/>
      <c r="GP260" s="77"/>
      <c r="GQ260" s="77"/>
      <c r="GR260" s="77"/>
      <c r="GS260" s="77"/>
      <c r="GT260" s="77"/>
      <c r="GU260" s="77"/>
      <c r="GV260" s="77"/>
      <c r="GW260" s="77"/>
      <c r="GX260" s="77"/>
      <c r="GY260" s="77"/>
      <c r="GZ260" s="77"/>
      <c r="HA260" s="77"/>
      <c r="HB260" s="77"/>
      <c r="HC260" s="77"/>
      <c r="HD260" s="77"/>
      <c r="HE260" s="77"/>
      <c r="HF260" s="77"/>
      <c r="HG260" s="77"/>
      <c r="HH260" s="77"/>
      <c r="HI260" s="77"/>
      <c r="HJ260" s="77"/>
      <c r="HK260" s="77"/>
      <c r="HL260" s="77"/>
      <c r="HM260" s="77"/>
      <c r="HN260" s="77"/>
      <c r="HO260" s="77"/>
      <c r="HP260" s="77"/>
      <c r="HQ260" s="77"/>
      <c r="HR260" s="77"/>
      <c r="HS260" s="77"/>
      <c r="HT260" s="77"/>
      <c r="HU260" s="77"/>
      <c r="HV260" s="77"/>
      <c r="HW260" s="77"/>
      <c r="HX260" s="77"/>
      <c r="HY260" s="77"/>
      <c r="HZ260" s="77"/>
      <c r="IA260" s="77"/>
      <c r="IB260" s="77"/>
      <c r="IC260" s="77"/>
      <c r="ID260" s="77"/>
      <c r="IE260" s="77"/>
      <c r="IF260" s="77"/>
      <c r="IG260" s="77"/>
      <c r="IH260" s="77"/>
      <c r="II260" s="77"/>
      <c r="IJ260" s="77"/>
      <c r="IK260" s="77"/>
      <c r="IL260" s="77"/>
      <c r="IM260" s="77"/>
      <c r="IN260" s="77"/>
      <c r="IO260" s="77"/>
      <c r="IP260" s="77"/>
      <c r="IQ260" s="77"/>
      <c r="IR260" s="77"/>
      <c r="IS260" s="77"/>
      <c r="IT260" s="77"/>
      <c r="IU260" s="77"/>
      <c r="IV260" s="77"/>
      <c r="IW260" s="77"/>
      <c r="IX260" s="77"/>
      <c r="IY260" s="77"/>
      <c r="IZ260" s="77"/>
      <c r="JA260" s="77"/>
      <c r="JB260" s="77"/>
      <c r="JC260" s="77"/>
      <c r="JD260" s="77"/>
      <c r="JE260" s="77"/>
      <c r="JF260" s="77"/>
      <c r="JG260" s="77"/>
      <c r="JH260" s="77"/>
      <c r="JI260" s="77"/>
      <c r="JJ260" s="77"/>
      <c r="JK260" s="77"/>
      <c r="JL260" s="77"/>
      <c r="JM260" s="77"/>
      <c r="JN260" s="77"/>
      <c r="JO260" s="77"/>
      <c r="JP260" s="77"/>
      <c r="JQ260" s="77"/>
      <c r="JR260" s="77"/>
      <c r="JS260" s="77"/>
      <c r="JT260" s="77"/>
      <c r="JU260" s="77"/>
      <c r="JV260" s="77"/>
      <c r="JW260" s="77"/>
      <c r="JX260" s="77"/>
      <c r="JY260" s="77"/>
      <c r="JZ260" s="77"/>
      <c r="KA260" s="77"/>
      <c r="KB260" s="77"/>
      <c r="KC260" s="77"/>
      <c r="KD260" s="77"/>
      <c r="KE260" s="77"/>
      <c r="KF260" s="77"/>
      <c r="KG260" s="77"/>
      <c r="KH260" s="77"/>
      <c r="KI260" s="77"/>
      <c r="KJ260" s="77"/>
      <c r="KK260" s="77"/>
      <c r="KL260" s="77"/>
      <c r="KM260" s="77"/>
      <c r="KN260" s="77"/>
      <c r="KO260" s="77"/>
      <c r="KP260" s="77"/>
      <c r="KQ260" s="77"/>
      <c r="KR260" s="77"/>
      <c r="KS260" s="77"/>
      <c r="KT260" s="77"/>
      <c r="KU260" s="77"/>
      <c r="KV260" s="77"/>
      <c r="KW260" s="77"/>
      <c r="KX260" s="77"/>
      <c r="KY260" s="77"/>
      <c r="KZ260" s="77"/>
      <c r="LA260" s="77"/>
      <c r="LB260" s="77"/>
      <c r="LC260" s="77"/>
      <c r="LD260" s="77"/>
      <c r="LE260" s="77"/>
      <c r="LF260" s="77"/>
      <c r="LG260" s="77"/>
      <c r="LH260" s="77"/>
      <c r="LI260" s="77"/>
      <c r="LJ260" s="77"/>
      <c r="LK260" s="77"/>
      <c r="LL260" s="77"/>
      <c r="LM260" s="77"/>
      <c r="LN260" s="77"/>
      <c r="LO260" s="77"/>
      <c r="LP260" s="77"/>
      <c r="LQ260" s="77"/>
      <c r="LR260" s="77"/>
      <c r="LS260" s="77"/>
      <c r="LT260" s="77"/>
      <c r="LU260" s="77"/>
      <c r="LV260" s="77"/>
      <c r="LW260" s="77"/>
      <c r="LX260" s="77"/>
      <c r="LY260" s="77"/>
      <c r="LZ260" s="77"/>
      <c r="MA260" s="77"/>
      <c r="MB260" s="77"/>
      <c r="MC260" s="77"/>
      <c r="MD260" s="77"/>
      <c r="ME260" s="77"/>
      <c r="MF260" s="77"/>
      <c r="MG260" s="77"/>
      <c r="MH260" s="77"/>
      <c r="MI260" s="77"/>
      <c r="MJ260" s="77"/>
      <c r="MK260" s="77"/>
      <c r="ML260" s="77"/>
      <c r="MM260" s="77"/>
      <c r="MN260" s="77"/>
      <c r="MO260" s="77"/>
      <c r="MP260" s="77"/>
      <c r="MQ260" s="77"/>
      <c r="MR260" s="77"/>
      <c r="MS260" s="77"/>
      <c r="MT260" s="77"/>
      <c r="MU260" s="77"/>
      <c r="MV260" s="77"/>
      <c r="MW260" s="77"/>
      <c r="MX260" s="77"/>
      <c r="MY260" s="77"/>
      <c r="MZ260" s="77"/>
      <c r="NA260" s="77"/>
      <c r="NB260" s="77"/>
      <c r="NC260" s="77"/>
      <c r="ND260" s="77"/>
      <c r="NE260" s="77"/>
      <c r="NF260" s="77"/>
      <c r="NG260" s="77"/>
      <c r="NH260" s="77"/>
      <c r="NI260" s="77"/>
      <c r="NJ260" s="77"/>
      <c r="NK260" s="77"/>
      <c r="NL260" s="77"/>
      <c r="NM260" s="77"/>
      <c r="NN260" s="77"/>
      <c r="NO260" s="77"/>
      <c r="NP260" s="77"/>
      <c r="NQ260" s="77"/>
      <c r="NR260" s="77"/>
    </row>
    <row r="261" spans="1:382">
      <c r="A261" s="32">
        <f>IF(ラインリスト!A253="","",ラインリスト!A253)</f>
        <v>251</v>
      </c>
      <c r="B261" s="32" t="str">
        <f>IF(ラインリスト!B253="","",ラインリスト!B253)</f>
        <v>テスト251</v>
      </c>
      <c r="C261" s="32">
        <f>IF(ラインリスト!C253="","",ラインリスト!C253)</f>
        <v>84</v>
      </c>
      <c r="D261" s="32" t="str">
        <f>IF(ラインリスト!E253="","",ラインリスト!E253)</f>
        <v>男</v>
      </c>
      <c r="E261" s="32" t="str">
        <f>IF(ラインリスト!F253="","",ラインリスト!F253)</f>
        <v/>
      </c>
      <c r="F261" s="29" t="str">
        <f>IF(ラインリスト!G253="","",ラインリスト!G253)</f>
        <v>患者</v>
      </c>
      <c r="G261" s="32" t="str">
        <f>IF(ラインリスト!H253="","",ラインリスト!H253)</f>
        <v>R病院</v>
      </c>
      <c r="H261" s="33" t="str">
        <f>IF(ラインリスト!I253="","",ラインリスト!I253)</f>
        <v/>
      </c>
      <c r="I261" s="33">
        <f>IF(ラインリスト!J253="","",ラインリスト!J253)</f>
        <v>44200</v>
      </c>
      <c r="J261" s="33">
        <f>IF(ラインリスト!K253="","",ラインリスト!K253)</f>
        <v>44202</v>
      </c>
      <c r="K261" s="31">
        <f>IF(ラインリスト!L253="",J261,ラインリスト!L253)</f>
        <v>44202</v>
      </c>
      <c r="L261" s="76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  <c r="CU261" s="77"/>
      <c r="CV261" s="77"/>
      <c r="CW261" s="77"/>
      <c r="CX261" s="77"/>
      <c r="CY261" s="77"/>
      <c r="CZ261" s="77"/>
      <c r="DA261" s="77"/>
      <c r="DB261" s="77"/>
      <c r="DC261" s="77"/>
      <c r="DD261" s="77"/>
      <c r="DE261" s="77"/>
      <c r="DF261" s="77"/>
      <c r="DG261" s="77"/>
      <c r="DH261" s="77"/>
      <c r="DI261" s="77"/>
      <c r="DJ261" s="77"/>
      <c r="DK261" s="77"/>
      <c r="DL261" s="77"/>
      <c r="DM261" s="77"/>
      <c r="DN261" s="77"/>
      <c r="DO261" s="77"/>
      <c r="DP261" s="77"/>
      <c r="DQ261" s="77"/>
      <c r="DR261" s="77"/>
      <c r="DS261" s="77"/>
      <c r="DT261" s="77"/>
      <c r="DU261" s="77"/>
      <c r="DV261" s="77"/>
      <c r="DW261" s="77"/>
      <c r="DX261" s="77"/>
      <c r="DY261" s="77"/>
      <c r="DZ261" s="77"/>
      <c r="EA261" s="77"/>
      <c r="EB261" s="77"/>
      <c r="EC261" s="77"/>
      <c r="ED261" s="77"/>
      <c r="EE261" s="77"/>
      <c r="EF261" s="77"/>
      <c r="EG261" s="77"/>
      <c r="EH261" s="77"/>
      <c r="EI261" s="77"/>
      <c r="EJ261" s="77"/>
      <c r="EK261" s="77"/>
      <c r="EL261" s="77"/>
      <c r="EM261" s="77"/>
      <c r="EN261" s="77"/>
      <c r="EO261" s="77"/>
      <c r="EP261" s="77"/>
      <c r="EQ261" s="77"/>
      <c r="ER261" s="77"/>
      <c r="ES261" s="77"/>
      <c r="ET261" s="77"/>
      <c r="EU261" s="77"/>
      <c r="EV261" s="77"/>
      <c r="EW261" s="77"/>
      <c r="EX261" s="77"/>
      <c r="EY261" s="77"/>
      <c r="EZ261" s="77"/>
      <c r="FA261" s="77"/>
      <c r="FB261" s="77"/>
      <c r="FC261" s="77"/>
      <c r="FD261" s="77"/>
      <c r="FE261" s="77"/>
      <c r="FF261" s="77"/>
      <c r="FG261" s="77"/>
      <c r="FH261" s="77"/>
      <c r="FI261" s="77"/>
      <c r="FJ261" s="77"/>
      <c r="FK261" s="77"/>
      <c r="FL261" s="77"/>
      <c r="FM261" s="77"/>
      <c r="FN261" s="77"/>
      <c r="FO261" s="77"/>
      <c r="FP261" s="77"/>
      <c r="FQ261" s="77"/>
      <c r="FR261" s="77"/>
      <c r="FS261" s="77"/>
      <c r="FT261" s="77"/>
      <c r="FU261" s="77"/>
      <c r="FV261" s="77"/>
      <c r="FW261" s="77"/>
      <c r="FX261" s="77"/>
      <c r="FY261" s="77"/>
      <c r="FZ261" s="77"/>
      <c r="GA261" s="77"/>
      <c r="GB261" s="77"/>
      <c r="GC261" s="77"/>
      <c r="GD261" s="77"/>
      <c r="GE261" s="77"/>
      <c r="GF261" s="77"/>
      <c r="GG261" s="77"/>
      <c r="GH261" s="77"/>
      <c r="GI261" s="77"/>
      <c r="GJ261" s="77"/>
      <c r="GK261" s="77"/>
      <c r="GL261" s="77"/>
      <c r="GM261" s="77"/>
      <c r="GN261" s="77"/>
      <c r="GO261" s="77"/>
      <c r="GP261" s="77"/>
      <c r="GQ261" s="77"/>
      <c r="GR261" s="77"/>
      <c r="GS261" s="77"/>
      <c r="GT261" s="77"/>
      <c r="GU261" s="77"/>
      <c r="GV261" s="77"/>
      <c r="GW261" s="77"/>
      <c r="GX261" s="77"/>
      <c r="GY261" s="77"/>
      <c r="GZ261" s="77"/>
      <c r="HA261" s="77"/>
      <c r="HB261" s="77"/>
      <c r="HC261" s="77"/>
      <c r="HD261" s="77"/>
      <c r="HE261" s="77"/>
      <c r="HF261" s="77"/>
      <c r="HG261" s="77"/>
      <c r="HH261" s="77"/>
      <c r="HI261" s="77"/>
      <c r="HJ261" s="77"/>
      <c r="HK261" s="77"/>
      <c r="HL261" s="77"/>
      <c r="HM261" s="77"/>
      <c r="HN261" s="77"/>
      <c r="HO261" s="77"/>
      <c r="HP261" s="77"/>
      <c r="HQ261" s="77"/>
      <c r="HR261" s="77"/>
      <c r="HS261" s="77"/>
      <c r="HT261" s="77"/>
      <c r="HU261" s="77"/>
      <c r="HV261" s="77"/>
      <c r="HW261" s="77"/>
      <c r="HX261" s="77"/>
      <c r="HY261" s="77"/>
      <c r="HZ261" s="77"/>
      <c r="IA261" s="77"/>
      <c r="IB261" s="77"/>
      <c r="IC261" s="77"/>
      <c r="ID261" s="77"/>
      <c r="IE261" s="77"/>
      <c r="IF261" s="77"/>
      <c r="IG261" s="77"/>
      <c r="IH261" s="77"/>
      <c r="II261" s="77"/>
      <c r="IJ261" s="77"/>
      <c r="IK261" s="77"/>
      <c r="IL261" s="77"/>
      <c r="IM261" s="77"/>
      <c r="IN261" s="77"/>
      <c r="IO261" s="77"/>
      <c r="IP261" s="77"/>
      <c r="IQ261" s="77"/>
      <c r="IR261" s="77"/>
      <c r="IS261" s="77"/>
      <c r="IT261" s="77"/>
      <c r="IU261" s="77"/>
      <c r="IV261" s="77"/>
      <c r="IW261" s="77"/>
      <c r="IX261" s="77"/>
      <c r="IY261" s="77"/>
      <c r="IZ261" s="77"/>
      <c r="JA261" s="77"/>
      <c r="JB261" s="77"/>
      <c r="JC261" s="77"/>
      <c r="JD261" s="77"/>
      <c r="JE261" s="77"/>
      <c r="JF261" s="77"/>
      <c r="JG261" s="77"/>
      <c r="JH261" s="77"/>
      <c r="JI261" s="77"/>
      <c r="JJ261" s="77"/>
      <c r="JK261" s="77"/>
      <c r="JL261" s="77"/>
      <c r="JM261" s="77"/>
      <c r="JN261" s="77"/>
      <c r="JO261" s="77"/>
      <c r="JP261" s="77"/>
      <c r="JQ261" s="77"/>
      <c r="JR261" s="77"/>
      <c r="JS261" s="77"/>
      <c r="JT261" s="77"/>
      <c r="JU261" s="77"/>
      <c r="JV261" s="77"/>
      <c r="JW261" s="77"/>
      <c r="JX261" s="77"/>
      <c r="JY261" s="77"/>
      <c r="JZ261" s="77"/>
      <c r="KA261" s="77"/>
      <c r="KB261" s="77"/>
      <c r="KC261" s="77"/>
      <c r="KD261" s="77"/>
      <c r="KE261" s="77"/>
      <c r="KF261" s="77"/>
      <c r="KG261" s="77"/>
      <c r="KH261" s="77"/>
      <c r="KI261" s="77"/>
      <c r="KJ261" s="77"/>
      <c r="KK261" s="77"/>
      <c r="KL261" s="77"/>
      <c r="KM261" s="77"/>
      <c r="KN261" s="77"/>
      <c r="KO261" s="77"/>
      <c r="KP261" s="77"/>
      <c r="KQ261" s="77"/>
      <c r="KR261" s="77"/>
      <c r="KS261" s="77"/>
      <c r="KT261" s="77"/>
      <c r="KU261" s="77"/>
      <c r="KV261" s="77"/>
      <c r="KW261" s="77"/>
      <c r="KX261" s="77"/>
      <c r="KY261" s="77"/>
      <c r="KZ261" s="77"/>
      <c r="LA261" s="77"/>
      <c r="LB261" s="77"/>
      <c r="LC261" s="77"/>
      <c r="LD261" s="77"/>
      <c r="LE261" s="77"/>
      <c r="LF261" s="77"/>
      <c r="LG261" s="77"/>
      <c r="LH261" s="77"/>
      <c r="LI261" s="77"/>
      <c r="LJ261" s="77"/>
      <c r="LK261" s="77"/>
      <c r="LL261" s="77"/>
      <c r="LM261" s="77"/>
      <c r="LN261" s="77"/>
      <c r="LO261" s="77"/>
      <c r="LP261" s="77"/>
      <c r="LQ261" s="77"/>
      <c r="LR261" s="77"/>
      <c r="LS261" s="77"/>
      <c r="LT261" s="77"/>
      <c r="LU261" s="77"/>
      <c r="LV261" s="77"/>
      <c r="LW261" s="77"/>
      <c r="LX261" s="77"/>
      <c r="LY261" s="77"/>
      <c r="LZ261" s="77"/>
      <c r="MA261" s="77"/>
      <c r="MB261" s="77"/>
      <c r="MC261" s="77"/>
      <c r="MD261" s="77"/>
      <c r="ME261" s="77"/>
      <c r="MF261" s="77"/>
      <c r="MG261" s="77"/>
      <c r="MH261" s="77"/>
      <c r="MI261" s="77"/>
      <c r="MJ261" s="77"/>
      <c r="MK261" s="77"/>
      <c r="ML261" s="77"/>
      <c r="MM261" s="77"/>
      <c r="MN261" s="77"/>
      <c r="MO261" s="77"/>
      <c r="MP261" s="77"/>
      <c r="MQ261" s="77"/>
      <c r="MR261" s="77"/>
      <c r="MS261" s="77"/>
      <c r="MT261" s="77"/>
      <c r="MU261" s="77"/>
      <c r="MV261" s="77"/>
      <c r="MW261" s="77"/>
      <c r="MX261" s="77"/>
      <c r="MY261" s="77"/>
      <c r="MZ261" s="77"/>
      <c r="NA261" s="77"/>
      <c r="NB261" s="77"/>
      <c r="NC261" s="77"/>
      <c r="ND261" s="77"/>
      <c r="NE261" s="77"/>
      <c r="NF261" s="77"/>
      <c r="NG261" s="77"/>
      <c r="NH261" s="77"/>
      <c r="NI261" s="77"/>
      <c r="NJ261" s="77"/>
      <c r="NK261" s="77"/>
      <c r="NL261" s="77"/>
      <c r="NM261" s="77"/>
      <c r="NN261" s="77"/>
      <c r="NO261" s="77"/>
      <c r="NP261" s="77"/>
      <c r="NQ261" s="77"/>
      <c r="NR261" s="77"/>
    </row>
    <row r="262" spans="1:382">
      <c r="A262" s="32">
        <f>IF(ラインリスト!A254="","",ラインリスト!A254)</f>
        <v>252</v>
      </c>
      <c r="B262" s="32" t="str">
        <f>IF(ラインリスト!B254="","",ラインリスト!B254)</f>
        <v>テスト252</v>
      </c>
      <c r="C262" s="32">
        <f>IF(ラインリスト!C254="","",ラインリスト!C254)</f>
        <v>85</v>
      </c>
      <c r="D262" s="32" t="str">
        <f>IF(ラインリスト!E254="","",ラインリスト!E254)</f>
        <v>男</v>
      </c>
      <c r="E262" s="32" t="str">
        <f>IF(ラインリスト!F254="","",ラインリスト!F254)</f>
        <v/>
      </c>
      <c r="F262" s="29" t="str">
        <f>IF(ラインリスト!G254="","",ラインリスト!G254)</f>
        <v>患者</v>
      </c>
      <c r="G262" s="32" t="str">
        <f>IF(ラインリスト!H254="","",ラインリスト!H254)</f>
        <v>R病院</v>
      </c>
      <c r="H262" s="33" t="str">
        <f>IF(ラインリスト!I254="","",ラインリスト!I254)</f>
        <v/>
      </c>
      <c r="I262" s="33">
        <f>IF(ラインリスト!J254="","",ラインリスト!J254)</f>
        <v>44203</v>
      </c>
      <c r="J262" s="33">
        <f>IF(ラインリスト!K254="","",ラインリスト!K254)</f>
        <v>44202</v>
      </c>
      <c r="K262" s="31">
        <f>IF(ラインリスト!L254="",J262,ラインリスト!L254)</f>
        <v>44202</v>
      </c>
      <c r="L262" s="76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  <c r="CU262" s="77"/>
      <c r="CV262" s="77"/>
      <c r="CW262" s="77"/>
      <c r="CX262" s="77"/>
      <c r="CY262" s="77"/>
      <c r="CZ262" s="77"/>
      <c r="DA262" s="77"/>
      <c r="DB262" s="77"/>
      <c r="DC262" s="77"/>
      <c r="DD262" s="77"/>
      <c r="DE262" s="77"/>
      <c r="DF262" s="77"/>
      <c r="DG262" s="77"/>
      <c r="DH262" s="77"/>
      <c r="DI262" s="77"/>
      <c r="DJ262" s="77"/>
      <c r="DK262" s="77"/>
      <c r="DL262" s="77"/>
      <c r="DM262" s="77"/>
      <c r="DN262" s="77"/>
      <c r="DO262" s="77"/>
      <c r="DP262" s="77"/>
      <c r="DQ262" s="77"/>
      <c r="DR262" s="77"/>
      <c r="DS262" s="77"/>
      <c r="DT262" s="77"/>
      <c r="DU262" s="77"/>
      <c r="DV262" s="77"/>
      <c r="DW262" s="77"/>
      <c r="DX262" s="77"/>
      <c r="DY262" s="77"/>
      <c r="DZ262" s="77"/>
      <c r="EA262" s="77"/>
      <c r="EB262" s="77"/>
      <c r="EC262" s="77"/>
      <c r="ED262" s="77"/>
      <c r="EE262" s="77"/>
      <c r="EF262" s="77"/>
      <c r="EG262" s="77"/>
      <c r="EH262" s="77"/>
      <c r="EI262" s="77"/>
      <c r="EJ262" s="77"/>
      <c r="EK262" s="77"/>
      <c r="EL262" s="77"/>
      <c r="EM262" s="77"/>
      <c r="EN262" s="77"/>
      <c r="EO262" s="77"/>
      <c r="EP262" s="77"/>
      <c r="EQ262" s="77"/>
      <c r="ER262" s="77"/>
      <c r="ES262" s="77"/>
      <c r="ET262" s="77"/>
      <c r="EU262" s="77"/>
      <c r="EV262" s="77"/>
      <c r="EW262" s="77"/>
      <c r="EX262" s="77"/>
      <c r="EY262" s="77"/>
      <c r="EZ262" s="77"/>
      <c r="FA262" s="77"/>
      <c r="FB262" s="77"/>
      <c r="FC262" s="77"/>
      <c r="FD262" s="77"/>
      <c r="FE262" s="77"/>
      <c r="FF262" s="77"/>
      <c r="FG262" s="77"/>
      <c r="FH262" s="77"/>
      <c r="FI262" s="77"/>
      <c r="FJ262" s="77"/>
      <c r="FK262" s="77"/>
      <c r="FL262" s="77"/>
      <c r="FM262" s="77"/>
      <c r="FN262" s="77"/>
      <c r="FO262" s="77"/>
      <c r="FP262" s="77"/>
      <c r="FQ262" s="77"/>
      <c r="FR262" s="77"/>
      <c r="FS262" s="77"/>
      <c r="FT262" s="77"/>
      <c r="FU262" s="77"/>
      <c r="FV262" s="77"/>
      <c r="FW262" s="77"/>
      <c r="FX262" s="77"/>
      <c r="FY262" s="77"/>
      <c r="FZ262" s="77"/>
      <c r="GA262" s="77"/>
      <c r="GB262" s="77"/>
      <c r="GC262" s="77"/>
      <c r="GD262" s="77"/>
      <c r="GE262" s="77"/>
      <c r="GF262" s="77"/>
      <c r="GG262" s="77"/>
      <c r="GH262" s="77"/>
      <c r="GI262" s="77"/>
      <c r="GJ262" s="77"/>
      <c r="GK262" s="77"/>
      <c r="GL262" s="77"/>
      <c r="GM262" s="77"/>
      <c r="GN262" s="77"/>
      <c r="GO262" s="77"/>
      <c r="GP262" s="77"/>
      <c r="GQ262" s="77"/>
      <c r="GR262" s="77"/>
      <c r="GS262" s="77"/>
      <c r="GT262" s="77"/>
      <c r="GU262" s="77"/>
      <c r="GV262" s="77"/>
      <c r="GW262" s="77"/>
      <c r="GX262" s="77"/>
      <c r="GY262" s="77"/>
      <c r="GZ262" s="77"/>
      <c r="HA262" s="77"/>
      <c r="HB262" s="77"/>
      <c r="HC262" s="77"/>
      <c r="HD262" s="77"/>
      <c r="HE262" s="77"/>
      <c r="HF262" s="77"/>
      <c r="HG262" s="77"/>
      <c r="HH262" s="77"/>
      <c r="HI262" s="77"/>
      <c r="HJ262" s="77"/>
      <c r="HK262" s="77"/>
      <c r="HL262" s="77"/>
      <c r="HM262" s="77"/>
      <c r="HN262" s="77"/>
      <c r="HO262" s="77"/>
      <c r="HP262" s="77"/>
      <c r="HQ262" s="77"/>
      <c r="HR262" s="77"/>
      <c r="HS262" s="77"/>
      <c r="HT262" s="77"/>
      <c r="HU262" s="77"/>
      <c r="HV262" s="77"/>
      <c r="HW262" s="77"/>
      <c r="HX262" s="77"/>
      <c r="HY262" s="77"/>
      <c r="HZ262" s="77"/>
      <c r="IA262" s="77"/>
      <c r="IB262" s="77"/>
      <c r="IC262" s="77"/>
      <c r="ID262" s="77"/>
      <c r="IE262" s="77"/>
      <c r="IF262" s="77"/>
      <c r="IG262" s="77"/>
      <c r="IH262" s="77"/>
      <c r="II262" s="77"/>
      <c r="IJ262" s="77"/>
      <c r="IK262" s="77"/>
      <c r="IL262" s="77"/>
      <c r="IM262" s="77"/>
      <c r="IN262" s="77"/>
      <c r="IO262" s="77"/>
      <c r="IP262" s="77"/>
      <c r="IQ262" s="77"/>
      <c r="IR262" s="77"/>
      <c r="IS262" s="77"/>
      <c r="IT262" s="77"/>
      <c r="IU262" s="77"/>
      <c r="IV262" s="77"/>
      <c r="IW262" s="77"/>
      <c r="IX262" s="77"/>
      <c r="IY262" s="77"/>
      <c r="IZ262" s="77"/>
      <c r="JA262" s="77"/>
      <c r="JB262" s="77"/>
      <c r="JC262" s="77"/>
      <c r="JD262" s="77"/>
      <c r="JE262" s="77"/>
      <c r="JF262" s="77"/>
      <c r="JG262" s="77"/>
      <c r="JH262" s="77"/>
      <c r="JI262" s="77"/>
      <c r="JJ262" s="77"/>
      <c r="JK262" s="77"/>
      <c r="JL262" s="77"/>
      <c r="JM262" s="77"/>
      <c r="JN262" s="77"/>
      <c r="JO262" s="77"/>
      <c r="JP262" s="77"/>
      <c r="JQ262" s="77"/>
      <c r="JR262" s="77"/>
      <c r="JS262" s="77"/>
      <c r="JT262" s="77"/>
      <c r="JU262" s="77"/>
      <c r="JV262" s="77"/>
      <c r="JW262" s="77"/>
      <c r="JX262" s="77"/>
      <c r="JY262" s="77"/>
      <c r="JZ262" s="77"/>
      <c r="KA262" s="77"/>
      <c r="KB262" s="77"/>
      <c r="KC262" s="77"/>
      <c r="KD262" s="77"/>
      <c r="KE262" s="77"/>
      <c r="KF262" s="77"/>
      <c r="KG262" s="77"/>
      <c r="KH262" s="77"/>
      <c r="KI262" s="77"/>
      <c r="KJ262" s="77"/>
      <c r="KK262" s="77"/>
      <c r="KL262" s="77"/>
      <c r="KM262" s="77"/>
      <c r="KN262" s="77"/>
      <c r="KO262" s="77"/>
      <c r="KP262" s="77"/>
      <c r="KQ262" s="77"/>
      <c r="KR262" s="77"/>
      <c r="KS262" s="77"/>
      <c r="KT262" s="77"/>
      <c r="KU262" s="77"/>
      <c r="KV262" s="77"/>
      <c r="KW262" s="77"/>
      <c r="KX262" s="77"/>
      <c r="KY262" s="77"/>
      <c r="KZ262" s="77"/>
      <c r="LA262" s="77"/>
      <c r="LB262" s="77"/>
      <c r="LC262" s="77"/>
      <c r="LD262" s="77"/>
      <c r="LE262" s="77"/>
      <c r="LF262" s="77"/>
      <c r="LG262" s="77"/>
      <c r="LH262" s="77"/>
      <c r="LI262" s="77"/>
      <c r="LJ262" s="77"/>
      <c r="LK262" s="77"/>
      <c r="LL262" s="77"/>
      <c r="LM262" s="77"/>
      <c r="LN262" s="77"/>
      <c r="LO262" s="77"/>
      <c r="LP262" s="77"/>
      <c r="LQ262" s="77"/>
      <c r="LR262" s="77"/>
      <c r="LS262" s="77"/>
      <c r="LT262" s="77"/>
      <c r="LU262" s="77"/>
      <c r="LV262" s="77"/>
      <c r="LW262" s="77"/>
      <c r="LX262" s="77"/>
      <c r="LY262" s="77"/>
      <c r="LZ262" s="77"/>
      <c r="MA262" s="77"/>
      <c r="MB262" s="77"/>
      <c r="MC262" s="77"/>
      <c r="MD262" s="77"/>
      <c r="ME262" s="77"/>
      <c r="MF262" s="77"/>
      <c r="MG262" s="77"/>
      <c r="MH262" s="77"/>
      <c r="MI262" s="77"/>
      <c r="MJ262" s="77"/>
      <c r="MK262" s="77"/>
      <c r="ML262" s="77"/>
      <c r="MM262" s="77"/>
      <c r="MN262" s="77"/>
      <c r="MO262" s="77"/>
      <c r="MP262" s="77"/>
      <c r="MQ262" s="77"/>
      <c r="MR262" s="77"/>
      <c r="MS262" s="77"/>
      <c r="MT262" s="77"/>
      <c r="MU262" s="77"/>
      <c r="MV262" s="77"/>
      <c r="MW262" s="77"/>
      <c r="MX262" s="77"/>
      <c r="MY262" s="77"/>
      <c r="MZ262" s="77"/>
      <c r="NA262" s="77"/>
      <c r="NB262" s="77"/>
      <c r="NC262" s="77"/>
      <c r="ND262" s="77"/>
      <c r="NE262" s="77"/>
      <c r="NF262" s="77"/>
      <c r="NG262" s="77"/>
      <c r="NH262" s="77"/>
      <c r="NI262" s="77"/>
      <c r="NJ262" s="77"/>
      <c r="NK262" s="77"/>
      <c r="NL262" s="77"/>
      <c r="NM262" s="77"/>
      <c r="NN262" s="77"/>
      <c r="NO262" s="77"/>
      <c r="NP262" s="77"/>
      <c r="NQ262" s="77"/>
      <c r="NR262" s="77"/>
    </row>
    <row r="263" spans="1:382">
      <c r="A263" s="32">
        <f>IF(ラインリスト!A255="","",ラインリスト!A255)</f>
        <v>253</v>
      </c>
      <c r="B263" s="32" t="str">
        <f>IF(ラインリスト!B255="","",ラインリスト!B255)</f>
        <v>テスト253</v>
      </c>
      <c r="C263" s="32">
        <f>IF(ラインリスト!C255="","",ラインリスト!C255)</f>
        <v>24</v>
      </c>
      <c r="D263" s="32" t="str">
        <f>IF(ラインリスト!E255="","",ラインリスト!E255)</f>
        <v>男</v>
      </c>
      <c r="E263" s="32" t="str">
        <f>IF(ラインリスト!F255="","",ラインリスト!F255)</f>
        <v>看護師</v>
      </c>
      <c r="F263" s="29" t="str">
        <f>IF(ラインリスト!G255="","",ラインリスト!G255)</f>
        <v>職員</v>
      </c>
      <c r="G263" s="32" t="str">
        <f>IF(ラインリスト!H255="","",ラインリスト!H255)</f>
        <v>X病院</v>
      </c>
      <c r="H263" s="33" t="str">
        <f>IF(ラインリスト!I255="","",ラインリスト!I255)</f>
        <v/>
      </c>
      <c r="I263" s="33">
        <f>IF(ラインリスト!J255="","",ラインリスト!J255)</f>
        <v>44203</v>
      </c>
      <c r="J263" s="33">
        <f>IF(ラインリスト!K255="","",ラインリスト!K255)</f>
        <v>44203</v>
      </c>
      <c r="K263" s="31">
        <f>IF(ラインリスト!L255="",J263,ラインリスト!L255)</f>
        <v>44203</v>
      </c>
      <c r="L263" s="76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  <c r="BT263" s="77"/>
      <c r="BU263" s="77"/>
      <c r="BV263" s="77"/>
      <c r="BW263" s="77"/>
      <c r="BX263" s="77"/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7"/>
      <c r="CP263" s="77"/>
      <c r="CQ263" s="77"/>
      <c r="CR263" s="77"/>
      <c r="CS263" s="77"/>
      <c r="CT263" s="77"/>
      <c r="CU263" s="77"/>
      <c r="CV263" s="77"/>
      <c r="CW263" s="77"/>
      <c r="CX263" s="77"/>
      <c r="CY263" s="77"/>
      <c r="CZ263" s="77"/>
      <c r="DA263" s="77"/>
      <c r="DB263" s="77"/>
      <c r="DC263" s="77"/>
      <c r="DD263" s="77"/>
      <c r="DE263" s="77"/>
      <c r="DF263" s="77"/>
      <c r="DG263" s="77"/>
      <c r="DH263" s="77"/>
      <c r="DI263" s="77"/>
      <c r="DJ263" s="77"/>
      <c r="DK263" s="77"/>
      <c r="DL263" s="77"/>
      <c r="DM263" s="77"/>
      <c r="DN263" s="77"/>
      <c r="DO263" s="77"/>
      <c r="DP263" s="77"/>
      <c r="DQ263" s="77"/>
      <c r="DR263" s="77"/>
      <c r="DS263" s="77"/>
      <c r="DT263" s="77"/>
      <c r="DU263" s="77"/>
      <c r="DV263" s="77"/>
      <c r="DW263" s="77"/>
      <c r="DX263" s="77"/>
      <c r="DY263" s="77"/>
      <c r="DZ263" s="77"/>
      <c r="EA263" s="77"/>
      <c r="EB263" s="77"/>
      <c r="EC263" s="77"/>
      <c r="ED263" s="77"/>
      <c r="EE263" s="77"/>
      <c r="EF263" s="77"/>
      <c r="EG263" s="77"/>
      <c r="EH263" s="77"/>
      <c r="EI263" s="77"/>
      <c r="EJ263" s="77"/>
      <c r="EK263" s="77"/>
      <c r="EL263" s="77"/>
      <c r="EM263" s="77"/>
      <c r="EN263" s="77"/>
      <c r="EO263" s="77"/>
      <c r="EP263" s="77"/>
      <c r="EQ263" s="77"/>
      <c r="ER263" s="77"/>
      <c r="ES263" s="77"/>
      <c r="ET263" s="77"/>
      <c r="EU263" s="77"/>
      <c r="EV263" s="77"/>
      <c r="EW263" s="77"/>
      <c r="EX263" s="77"/>
      <c r="EY263" s="77"/>
      <c r="EZ263" s="77"/>
      <c r="FA263" s="77"/>
      <c r="FB263" s="77"/>
      <c r="FC263" s="77"/>
      <c r="FD263" s="77"/>
      <c r="FE263" s="77"/>
      <c r="FF263" s="77"/>
      <c r="FG263" s="77"/>
      <c r="FH263" s="77"/>
      <c r="FI263" s="77"/>
      <c r="FJ263" s="77"/>
      <c r="FK263" s="77"/>
      <c r="FL263" s="77"/>
      <c r="FM263" s="77"/>
      <c r="FN263" s="77"/>
      <c r="FO263" s="77"/>
      <c r="FP263" s="77"/>
      <c r="FQ263" s="77"/>
      <c r="FR263" s="77"/>
      <c r="FS263" s="77"/>
      <c r="FT263" s="77"/>
      <c r="FU263" s="77"/>
      <c r="FV263" s="77"/>
      <c r="FW263" s="77"/>
      <c r="FX263" s="77"/>
      <c r="FY263" s="77"/>
      <c r="FZ263" s="77"/>
      <c r="GA263" s="77"/>
      <c r="GB263" s="77"/>
      <c r="GC263" s="77"/>
      <c r="GD263" s="77"/>
      <c r="GE263" s="77"/>
      <c r="GF263" s="77"/>
      <c r="GG263" s="77"/>
      <c r="GH263" s="77"/>
      <c r="GI263" s="77"/>
      <c r="GJ263" s="77"/>
      <c r="GK263" s="77"/>
      <c r="GL263" s="77"/>
      <c r="GM263" s="77"/>
      <c r="GN263" s="77"/>
      <c r="GO263" s="77"/>
      <c r="GP263" s="77"/>
      <c r="GQ263" s="77"/>
      <c r="GR263" s="77"/>
      <c r="GS263" s="77"/>
      <c r="GT263" s="77"/>
      <c r="GU263" s="77"/>
      <c r="GV263" s="77"/>
      <c r="GW263" s="77"/>
      <c r="GX263" s="77"/>
      <c r="GY263" s="77"/>
      <c r="GZ263" s="77"/>
      <c r="HA263" s="77"/>
      <c r="HB263" s="77"/>
      <c r="HC263" s="77"/>
      <c r="HD263" s="77"/>
      <c r="HE263" s="77"/>
      <c r="HF263" s="77"/>
      <c r="HG263" s="77"/>
      <c r="HH263" s="77"/>
      <c r="HI263" s="77"/>
      <c r="HJ263" s="77"/>
      <c r="HK263" s="77"/>
      <c r="HL263" s="77"/>
      <c r="HM263" s="77"/>
      <c r="HN263" s="77"/>
      <c r="HO263" s="77"/>
      <c r="HP263" s="77"/>
      <c r="HQ263" s="77"/>
      <c r="HR263" s="77"/>
      <c r="HS263" s="77"/>
      <c r="HT263" s="77"/>
      <c r="HU263" s="77"/>
      <c r="HV263" s="77"/>
      <c r="HW263" s="77"/>
      <c r="HX263" s="77"/>
      <c r="HY263" s="77"/>
      <c r="HZ263" s="77"/>
      <c r="IA263" s="77"/>
      <c r="IB263" s="77"/>
      <c r="IC263" s="77"/>
      <c r="ID263" s="77"/>
      <c r="IE263" s="77"/>
      <c r="IF263" s="77"/>
      <c r="IG263" s="77"/>
      <c r="IH263" s="77"/>
      <c r="II263" s="77"/>
      <c r="IJ263" s="77"/>
      <c r="IK263" s="77"/>
      <c r="IL263" s="77"/>
      <c r="IM263" s="77"/>
      <c r="IN263" s="77"/>
      <c r="IO263" s="77"/>
      <c r="IP263" s="77"/>
      <c r="IQ263" s="77"/>
      <c r="IR263" s="77"/>
      <c r="IS263" s="77"/>
      <c r="IT263" s="77"/>
      <c r="IU263" s="77"/>
      <c r="IV263" s="77"/>
      <c r="IW263" s="77"/>
      <c r="IX263" s="77"/>
      <c r="IY263" s="77"/>
      <c r="IZ263" s="77"/>
      <c r="JA263" s="77"/>
      <c r="JB263" s="77"/>
      <c r="JC263" s="77"/>
      <c r="JD263" s="77"/>
      <c r="JE263" s="77"/>
      <c r="JF263" s="77"/>
      <c r="JG263" s="77"/>
      <c r="JH263" s="77"/>
      <c r="JI263" s="77"/>
      <c r="JJ263" s="77"/>
      <c r="JK263" s="77"/>
      <c r="JL263" s="77"/>
      <c r="JM263" s="77"/>
      <c r="JN263" s="77"/>
      <c r="JO263" s="77"/>
      <c r="JP263" s="77"/>
      <c r="JQ263" s="77"/>
      <c r="JR263" s="77"/>
      <c r="JS263" s="77"/>
      <c r="JT263" s="77"/>
      <c r="JU263" s="77"/>
      <c r="JV263" s="77"/>
      <c r="JW263" s="77"/>
      <c r="JX263" s="77"/>
      <c r="JY263" s="77"/>
      <c r="JZ263" s="77"/>
      <c r="KA263" s="77"/>
      <c r="KB263" s="77"/>
      <c r="KC263" s="77"/>
      <c r="KD263" s="77"/>
      <c r="KE263" s="77"/>
      <c r="KF263" s="77"/>
      <c r="KG263" s="77"/>
      <c r="KH263" s="77"/>
      <c r="KI263" s="77"/>
      <c r="KJ263" s="77"/>
      <c r="KK263" s="77"/>
      <c r="KL263" s="77"/>
      <c r="KM263" s="77"/>
      <c r="KN263" s="77"/>
      <c r="KO263" s="77"/>
      <c r="KP263" s="77"/>
      <c r="KQ263" s="77"/>
      <c r="KR263" s="77"/>
      <c r="KS263" s="77"/>
      <c r="KT263" s="77"/>
      <c r="KU263" s="77"/>
      <c r="KV263" s="77"/>
      <c r="KW263" s="77"/>
      <c r="KX263" s="77"/>
      <c r="KY263" s="77"/>
      <c r="KZ263" s="77"/>
      <c r="LA263" s="77"/>
      <c r="LB263" s="77"/>
      <c r="LC263" s="77"/>
      <c r="LD263" s="77"/>
      <c r="LE263" s="77"/>
      <c r="LF263" s="77"/>
      <c r="LG263" s="77"/>
      <c r="LH263" s="77"/>
      <c r="LI263" s="77"/>
      <c r="LJ263" s="77"/>
      <c r="LK263" s="77"/>
      <c r="LL263" s="77"/>
      <c r="LM263" s="77"/>
      <c r="LN263" s="77"/>
      <c r="LO263" s="77"/>
      <c r="LP263" s="77"/>
      <c r="LQ263" s="77"/>
      <c r="LR263" s="77"/>
      <c r="LS263" s="77"/>
      <c r="LT263" s="77"/>
      <c r="LU263" s="77"/>
      <c r="LV263" s="77"/>
      <c r="LW263" s="77"/>
      <c r="LX263" s="77"/>
      <c r="LY263" s="77"/>
      <c r="LZ263" s="77"/>
      <c r="MA263" s="77"/>
      <c r="MB263" s="77"/>
      <c r="MC263" s="77"/>
      <c r="MD263" s="77"/>
      <c r="ME263" s="77"/>
      <c r="MF263" s="77"/>
      <c r="MG263" s="77"/>
      <c r="MH263" s="77"/>
      <c r="MI263" s="77"/>
      <c r="MJ263" s="77"/>
      <c r="MK263" s="77"/>
      <c r="ML263" s="77"/>
      <c r="MM263" s="77"/>
      <c r="MN263" s="77"/>
      <c r="MO263" s="77"/>
      <c r="MP263" s="77"/>
      <c r="MQ263" s="77"/>
      <c r="MR263" s="77"/>
      <c r="MS263" s="77"/>
      <c r="MT263" s="77"/>
      <c r="MU263" s="77"/>
      <c r="MV263" s="77"/>
      <c r="MW263" s="77"/>
      <c r="MX263" s="77"/>
      <c r="MY263" s="77"/>
      <c r="MZ263" s="77"/>
      <c r="NA263" s="77"/>
      <c r="NB263" s="77"/>
      <c r="NC263" s="77"/>
      <c r="ND263" s="77"/>
      <c r="NE263" s="77"/>
      <c r="NF263" s="77"/>
      <c r="NG263" s="77"/>
      <c r="NH263" s="77"/>
      <c r="NI263" s="77"/>
      <c r="NJ263" s="77"/>
      <c r="NK263" s="77"/>
      <c r="NL263" s="77"/>
      <c r="NM263" s="77"/>
      <c r="NN263" s="77"/>
      <c r="NO263" s="77"/>
      <c r="NP263" s="77"/>
      <c r="NQ263" s="77"/>
      <c r="NR263" s="77"/>
    </row>
    <row r="264" spans="1:382">
      <c r="A264" s="32">
        <f>IF(ラインリスト!A256="","",ラインリスト!A256)</f>
        <v>254</v>
      </c>
      <c r="B264" s="32" t="str">
        <f>IF(ラインリスト!B256="","",ラインリスト!B256)</f>
        <v>テスト254</v>
      </c>
      <c r="C264" s="32">
        <f>IF(ラインリスト!C256="","",ラインリスト!C256)</f>
        <v>27</v>
      </c>
      <c r="D264" s="32" t="str">
        <f>IF(ラインリスト!E256="","",ラインリスト!E256)</f>
        <v>女</v>
      </c>
      <c r="E264" s="32" t="str">
        <f>IF(ラインリスト!F256="","",ラインリスト!F256)</f>
        <v>看護師</v>
      </c>
      <c r="F264" s="29" t="str">
        <f>IF(ラインリスト!G256="","",ラインリスト!G256)</f>
        <v>職員</v>
      </c>
      <c r="G264" s="32" t="str">
        <f>IF(ラインリスト!H256="","",ラインリスト!H256)</f>
        <v>R病院</v>
      </c>
      <c r="H264" s="33" t="str">
        <f>IF(ラインリスト!I256="","",ラインリスト!I256)</f>
        <v/>
      </c>
      <c r="I264" s="33">
        <f>IF(ラインリスト!J256="","",ラインリスト!J256)</f>
        <v>44203</v>
      </c>
      <c r="J264" s="33">
        <f>IF(ラインリスト!K256="","",ラインリスト!K256)</f>
        <v>44203</v>
      </c>
      <c r="K264" s="31">
        <f>IF(ラインリスト!L256="",J264,ラインリスト!L256)</f>
        <v>44203</v>
      </c>
      <c r="L264" s="76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  <c r="BT264" s="77"/>
      <c r="BU264" s="77"/>
      <c r="BV264" s="77"/>
      <c r="BW264" s="77"/>
      <c r="BX264" s="77"/>
      <c r="BY264" s="77"/>
      <c r="BZ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  <c r="CK264" s="77"/>
      <c r="CL264" s="77"/>
      <c r="CM264" s="77"/>
      <c r="CN264" s="77"/>
      <c r="CO264" s="77"/>
      <c r="CP264" s="77"/>
      <c r="CQ264" s="77"/>
      <c r="CR264" s="77"/>
      <c r="CS264" s="77"/>
      <c r="CT264" s="77"/>
      <c r="CU264" s="77"/>
      <c r="CV264" s="77"/>
      <c r="CW264" s="77"/>
      <c r="CX264" s="77"/>
      <c r="CY264" s="77"/>
      <c r="CZ264" s="77"/>
      <c r="DA264" s="77"/>
      <c r="DB264" s="77"/>
      <c r="DC264" s="77"/>
      <c r="DD264" s="77"/>
      <c r="DE264" s="77"/>
      <c r="DF264" s="77"/>
      <c r="DG264" s="77"/>
      <c r="DH264" s="77"/>
      <c r="DI264" s="77"/>
      <c r="DJ264" s="77"/>
      <c r="DK264" s="77"/>
      <c r="DL264" s="77"/>
      <c r="DM264" s="77"/>
      <c r="DN264" s="77"/>
      <c r="DO264" s="77"/>
      <c r="DP264" s="77"/>
      <c r="DQ264" s="77"/>
      <c r="DR264" s="77"/>
      <c r="DS264" s="77"/>
      <c r="DT264" s="77"/>
      <c r="DU264" s="77"/>
      <c r="DV264" s="77"/>
      <c r="DW264" s="77"/>
      <c r="DX264" s="77"/>
      <c r="DY264" s="77"/>
      <c r="DZ264" s="77"/>
      <c r="EA264" s="77"/>
      <c r="EB264" s="77"/>
      <c r="EC264" s="77"/>
      <c r="ED264" s="77"/>
      <c r="EE264" s="77"/>
      <c r="EF264" s="77"/>
      <c r="EG264" s="77"/>
      <c r="EH264" s="77"/>
      <c r="EI264" s="77"/>
      <c r="EJ264" s="77"/>
      <c r="EK264" s="77"/>
      <c r="EL264" s="77"/>
      <c r="EM264" s="77"/>
      <c r="EN264" s="77"/>
      <c r="EO264" s="77"/>
      <c r="EP264" s="77"/>
      <c r="EQ264" s="77"/>
      <c r="ER264" s="77"/>
      <c r="ES264" s="77"/>
      <c r="ET264" s="77"/>
      <c r="EU264" s="77"/>
      <c r="EV264" s="77"/>
      <c r="EW264" s="77"/>
      <c r="EX264" s="77"/>
      <c r="EY264" s="77"/>
      <c r="EZ264" s="77"/>
      <c r="FA264" s="77"/>
      <c r="FB264" s="77"/>
      <c r="FC264" s="77"/>
      <c r="FD264" s="77"/>
      <c r="FE264" s="77"/>
      <c r="FF264" s="77"/>
      <c r="FG264" s="77"/>
      <c r="FH264" s="77"/>
      <c r="FI264" s="77"/>
      <c r="FJ264" s="77"/>
      <c r="FK264" s="77"/>
      <c r="FL264" s="77"/>
      <c r="FM264" s="77"/>
      <c r="FN264" s="77"/>
      <c r="FO264" s="77"/>
      <c r="FP264" s="77"/>
      <c r="FQ264" s="77"/>
      <c r="FR264" s="77"/>
      <c r="FS264" s="77"/>
      <c r="FT264" s="77"/>
      <c r="FU264" s="77"/>
      <c r="FV264" s="77"/>
      <c r="FW264" s="77"/>
      <c r="FX264" s="77"/>
      <c r="FY264" s="77"/>
      <c r="FZ264" s="77"/>
      <c r="GA264" s="77"/>
      <c r="GB264" s="77"/>
      <c r="GC264" s="77"/>
      <c r="GD264" s="77"/>
      <c r="GE264" s="77"/>
      <c r="GF264" s="77"/>
      <c r="GG264" s="77"/>
      <c r="GH264" s="77"/>
      <c r="GI264" s="77"/>
      <c r="GJ264" s="77"/>
      <c r="GK264" s="77"/>
      <c r="GL264" s="77"/>
      <c r="GM264" s="77"/>
      <c r="GN264" s="77"/>
      <c r="GO264" s="77"/>
      <c r="GP264" s="77"/>
      <c r="GQ264" s="77"/>
      <c r="GR264" s="77"/>
      <c r="GS264" s="77"/>
      <c r="GT264" s="77"/>
      <c r="GU264" s="77"/>
      <c r="GV264" s="77"/>
      <c r="GW264" s="77"/>
      <c r="GX264" s="77"/>
      <c r="GY264" s="77"/>
      <c r="GZ264" s="77"/>
      <c r="HA264" s="77"/>
      <c r="HB264" s="77"/>
      <c r="HC264" s="77"/>
      <c r="HD264" s="77"/>
      <c r="HE264" s="77"/>
      <c r="HF264" s="77"/>
      <c r="HG264" s="77"/>
      <c r="HH264" s="77"/>
      <c r="HI264" s="77"/>
      <c r="HJ264" s="77"/>
      <c r="HK264" s="77"/>
      <c r="HL264" s="77"/>
      <c r="HM264" s="77"/>
      <c r="HN264" s="77"/>
      <c r="HO264" s="77"/>
      <c r="HP264" s="77"/>
      <c r="HQ264" s="77"/>
      <c r="HR264" s="77"/>
      <c r="HS264" s="77"/>
      <c r="HT264" s="77"/>
      <c r="HU264" s="77"/>
      <c r="HV264" s="77"/>
      <c r="HW264" s="77"/>
      <c r="HX264" s="77"/>
      <c r="HY264" s="77"/>
      <c r="HZ264" s="77"/>
      <c r="IA264" s="77"/>
      <c r="IB264" s="77"/>
      <c r="IC264" s="77"/>
      <c r="ID264" s="77"/>
      <c r="IE264" s="77"/>
      <c r="IF264" s="77"/>
      <c r="IG264" s="77"/>
      <c r="IH264" s="77"/>
      <c r="II264" s="77"/>
      <c r="IJ264" s="77"/>
      <c r="IK264" s="77"/>
      <c r="IL264" s="77"/>
      <c r="IM264" s="77"/>
      <c r="IN264" s="77"/>
      <c r="IO264" s="77"/>
      <c r="IP264" s="77"/>
      <c r="IQ264" s="77"/>
      <c r="IR264" s="77"/>
      <c r="IS264" s="77"/>
      <c r="IT264" s="77"/>
      <c r="IU264" s="77"/>
      <c r="IV264" s="77"/>
      <c r="IW264" s="77"/>
      <c r="IX264" s="77"/>
      <c r="IY264" s="77"/>
      <c r="IZ264" s="77"/>
      <c r="JA264" s="77"/>
      <c r="JB264" s="77"/>
      <c r="JC264" s="77"/>
      <c r="JD264" s="77"/>
      <c r="JE264" s="77"/>
      <c r="JF264" s="77"/>
      <c r="JG264" s="77"/>
      <c r="JH264" s="77"/>
      <c r="JI264" s="77"/>
      <c r="JJ264" s="77"/>
      <c r="JK264" s="77"/>
      <c r="JL264" s="77"/>
      <c r="JM264" s="77"/>
      <c r="JN264" s="77"/>
      <c r="JO264" s="77"/>
      <c r="JP264" s="77"/>
      <c r="JQ264" s="77"/>
      <c r="JR264" s="77"/>
      <c r="JS264" s="77"/>
      <c r="JT264" s="77"/>
      <c r="JU264" s="77"/>
      <c r="JV264" s="77"/>
      <c r="JW264" s="77"/>
      <c r="JX264" s="77"/>
      <c r="JY264" s="77"/>
      <c r="JZ264" s="77"/>
      <c r="KA264" s="77"/>
      <c r="KB264" s="77"/>
      <c r="KC264" s="77"/>
      <c r="KD264" s="77"/>
      <c r="KE264" s="77"/>
      <c r="KF264" s="77"/>
      <c r="KG264" s="77"/>
      <c r="KH264" s="77"/>
      <c r="KI264" s="77"/>
      <c r="KJ264" s="77"/>
      <c r="KK264" s="77"/>
      <c r="KL264" s="77"/>
      <c r="KM264" s="77"/>
      <c r="KN264" s="77"/>
      <c r="KO264" s="77"/>
      <c r="KP264" s="77"/>
      <c r="KQ264" s="77"/>
      <c r="KR264" s="77"/>
      <c r="KS264" s="77"/>
      <c r="KT264" s="77"/>
      <c r="KU264" s="77"/>
      <c r="KV264" s="77"/>
      <c r="KW264" s="77"/>
      <c r="KX264" s="77"/>
      <c r="KY264" s="77"/>
      <c r="KZ264" s="77"/>
      <c r="LA264" s="77"/>
      <c r="LB264" s="77"/>
      <c r="LC264" s="77"/>
      <c r="LD264" s="77"/>
      <c r="LE264" s="77"/>
      <c r="LF264" s="77"/>
      <c r="LG264" s="77"/>
      <c r="LH264" s="77"/>
      <c r="LI264" s="77"/>
      <c r="LJ264" s="77"/>
      <c r="LK264" s="77"/>
      <c r="LL264" s="77"/>
      <c r="LM264" s="77"/>
      <c r="LN264" s="77"/>
      <c r="LO264" s="77"/>
      <c r="LP264" s="77"/>
      <c r="LQ264" s="77"/>
      <c r="LR264" s="77"/>
      <c r="LS264" s="77"/>
      <c r="LT264" s="77"/>
      <c r="LU264" s="77"/>
      <c r="LV264" s="77"/>
      <c r="LW264" s="77"/>
      <c r="LX264" s="77"/>
      <c r="LY264" s="77"/>
      <c r="LZ264" s="77"/>
      <c r="MA264" s="77"/>
      <c r="MB264" s="77"/>
      <c r="MC264" s="77"/>
      <c r="MD264" s="77"/>
      <c r="ME264" s="77"/>
      <c r="MF264" s="77"/>
      <c r="MG264" s="77"/>
      <c r="MH264" s="77"/>
      <c r="MI264" s="77"/>
      <c r="MJ264" s="77"/>
      <c r="MK264" s="77"/>
      <c r="ML264" s="77"/>
      <c r="MM264" s="77"/>
      <c r="MN264" s="77"/>
      <c r="MO264" s="77"/>
      <c r="MP264" s="77"/>
      <c r="MQ264" s="77"/>
      <c r="MR264" s="77"/>
      <c r="MS264" s="77"/>
      <c r="MT264" s="77"/>
      <c r="MU264" s="77"/>
      <c r="MV264" s="77"/>
      <c r="MW264" s="77"/>
      <c r="MX264" s="77"/>
      <c r="MY264" s="77"/>
      <c r="MZ264" s="77"/>
      <c r="NA264" s="77"/>
      <c r="NB264" s="77"/>
      <c r="NC264" s="77"/>
      <c r="ND264" s="77"/>
      <c r="NE264" s="77"/>
      <c r="NF264" s="77"/>
      <c r="NG264" s="77"/>
      <c r="NH264" s="77"/>
      <c r="NI264" s="77"/>
      <c r="NJ264" s="77"/>
      <c r="NK264" s="77"/>
      <c r="NL264" s="77"/>
      <c r="NM264" s="77"/>
      <c r="NN264" s="77"/>
      <c r="NO264" s="77"/>
      <c r="NP264" s="77"/>
      <c r="NQ264" s="77"/>
      <c r="NR264" s="77"/>
    </row>
    <row r="265" spans="1:382">
      <c r="A265" s="32">
        <f>IF(ラインリスト!A257="","",ラインリスト!A257)</f>
        <v>255</v>
      </c>
      <c r="B265" s="32" t="str">
        <f>IF(ラインリスト!B257="","",ラインリスト!B257)</f>
        <v>テスト255</v>
      </c>
      <c r="C265" s="32">
        <f>IF(ラインリスト!C257="","",ラインリスト!C257)</f>
        <v>42</v>
      </c>
      <c r="D265" s="32" t="str">
        <f>IF(ラインリスト!E257="","",ラインリスト!E257)</f>
        <v>女</v>
      </c>
      <c r="E265" s="32" t="str">
        <f>IF(ラインリスト!F257="","",ラインリスト!F257)</f>
        <v>看護師</v>
      </c>
      <c r="F265" s="29" t="str">
        <f>IF(ラインリスト!G257="","",ラインリスト!G257)</f>
        <v>職員</v>
      </c>
      <c r="G265" s="32" t="str">
        <f>IF(ラインリスト!H257="","",ラインリスト!H257)</f>
        <v>R病院</v>
      </c>
      <c r="H265" s="33" t="str">
        <f>IF(ラインリスト!I257="","",ラインリスト!I257)</f>
        <v/>
      </c>
      <c r="I265" s="33">
        <f>IF(ラインリスト!J257="","",ラインリスト!J257)</f>
        <v>44201</v>
      </c>
      <c r="J265" s="33">
        <f>IF(ラインリスト!K257="","",ラインリスト!K257)</f>
        <v>44203</v>
      </c>
      <c r="K265" s="31">
        <f>IF(ラインリスト!L257="",J265,ラインリスト!L257)</f>
        <v>44203</v>
      </c>
      <c r="L265" s="76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  <c r="DC265" s="77"/>
      <c r="DD265" s="77"/>
      <c r="DE265" s="77"/>
      <c r="DF265" s="77"/>
      <c r="DG265" s="77"/>
      <c r="DH265" s="77"/>
      <c r="DI265" s="77"/>
      <c r="DJ265" s="77"/>
      <c r="DK265" s="77"/>
      <c r="DL265" s="77"/>
      <c r="DM265" s="77"/>
      <c r="DN265" s="77"/>
      <c r="DO265" s="77"/>
      <c r="DP265" s="77"/>
      <c r="DQ265" s="77"/>
      <c r="DR265" s="77"/>
      <c r="DS265" s="77"/>
      <c r="DT265" s="77"/>
      <c r="DU265" s="77"/>
      <c r="DV265" s="77"/>
      <c r="DW265" s="77"/>
      <c r="DX265" s="77"/>
      <c r="DY265" s="77"/>
      <c r="DZ265" s="77"/>
      <c r="EA265" s="77"/>
      <c r="EB265" s="77"/>
      <c r="EC265" s="77"/>
      <c r="ED265" s="77"/>
      <c r="EE265" s="77"/>
      <c r="EF265" s="77"/>
      <c r="EG265" s="77"/>
      <c r="EH265" s="77"/>
      <c r="EI265" s="77"/>
      <c r="EJ265" s="77"/>
      <c r="EK265" s="77"/>
      <c r="EL265" s="77"/>
      <c r="EM265" s="77"/>
      <c r="EN265" s="77"/>
      <c r="EO265" s="77"/>
      <c r="EP265" s="77"/>
      <c r="EQ265" s="77"/>
      <c r="ER265" s="77"/>
      <c r="ES265" s="77"/>
      <c r="ET265" s="77"/>
      <c r="EU265" s="77"/>
      <c r="EV265" s="77"/>
      <c r="EW265" s="77"/>
      <c r="EX265" s="77"/>
      <c r="EY265" s="77"/>
      <c r="EZ265" s="77"/>
      <c r="FA265" s="77"/>
      <c r="FB265" s="77"/>
      <c r="FC265" s="77"/>
      <c r="FD265" s="77"/>
      <c r="FE265" s="77"/>
      <c r="FF265" s="77"/>
      <c r="FG265" s="77"/>
      <c r="FH265" s="77"/>
      <c r="FI265" s="77"/>
      <c r="FJ265" s="77"/>
      <c r="FK265" s="77"/>
      <c r="FL265" s="77"/>
      <c r="FM265" s="77"/>
      <c r="FN265" s="77"/>
      <c r="FO265" s="77"/>
      <c r="FP265" s="77"/>
      <c r="FQ265" s="77"/>
      <c r="FR265" s="77"/>
      <c r="FS265" s="77"/>
      <c r="FT265" s="77"/>
      <c r="FU265" s="77"/>
      <c r="FV265" s="77"/>
      <c r="FW265" s="77"/>
      <c r="FX265" s="77"/>
      <c r="FY265" s="77"/>
      <c r="FZ265" s="77"/>
      <c r="GA265" s="77"/>
      <c r="GB265" s="77"/>
      <c r="GC265" s="77"/>
      <c r="GD265" s="77"/>
      <c r="GE265" s="77"/>
      <c r="GF265" s="77"/>
      <c r="GG265" s="77"/>
      <c r="GH265" s="77"/>
      <c r="GI265" s="77"/>
      <c r="GJ265" s="77"/>
      <c r="GK265" s="77"/>
      <c r="GL265" s="77"/>
      <c r="GM265" s="77"/>
      <c r="GN265" s="77"/>
      <c r="GO265" s="77"/>
      <c r="GP265" s="77"/>
      <c r="GQ265" s="77"/>
      <c r="GR265" s="77"/>
      <c r="GS265" s="77"/>
      <c r="GT265" s="77"/>
      <c r="GU265" s="77"/>
      <c r="GV265" s="77"/>
      <c r="GW265" s="77"/>
      <c r="GX265" s="77"/>
      <c r="GY265" s="77"/>
      <c r="GZ265" s="77"/>
      <c r="HA265" s="77"/>
      <c r="HB265" s="77"/>
      <c r="HC265" s="77"/>
      <c r="HD265" s="77"/>
      <c r="HE265" s="77"/>
      <c r="HF265" s="77"/>
      <c r="HG265" s="77"/>
      <c r="HH265" s="77"/>
      <c r="HI265" s="77"/>
      <c r="HJ265" s="77"/>
      <c r="HK265" s="77"/>
      <c r="HL265" s="77"/>
      <c r="HM265" s="77"/>
      <c r="HN265" s="77"/>
      <c r="HO265" s="77"/>
      <c r="HP265" s="77"/>
      <c r="HQ265" s="77"/>
      <c r="HR265" s="77"/>
      <c r="HS265" s="77"/>
      <c r="HT265" s="77"/>
      <c r="HU265" s="77"/>
      <c r="HV265" s="77"/>
      <c r="HW265" s="77"/>
      <c r="HX265" s="77"/>
      <c r="HY265" s="77"/>
      <c r="HZ265" s="77"/>
      <c r="IA265" s="77"/>
      <c r="IB265" s="77"/>
      <c r="IC265" s="77"/>
      <c r="ID265" s="77"/>
      <c r="IE265" s="77"/>
      <c r="IF265" s="77"/>
      <c r="IG265" s="77"/>
      <c r="IH265" s="77"/>
      <c r="II265" s="77"/>
      <c r="IJ265" s="77"/>
      <c r="IK265" s="77"/>
      <c r="IL265" s="77"/>
      <c r="IM265" s="77"/>
      <c r="IN265" s="77"/>
      <c r="IO265" s="77"/>
      <c r="IP265" s="77"/>
      <c r="IQ265" s="77"/>
      <c r="IR265" s="77"/>
      <c r="IS265" s="77"/>
      <c r="IT265" s="77"/>
      <c r="IU265" s="77"/>
      <c r="IV265" s="77"/>
      <c r="IW265" s="77"/>
      <c r="IX265" s="77"/>
      <c r="IY265" s="77"/>
      <c r="IZ265" s="77"/>
      <c r="JA265" s="77"/>
      <c r="JB265" s="77"/>
      <c r="JC265" s="77"/>
      <c r="JD265" s="77"/>
      <c r="JE265" s="77"/>
      <c r="JF265" s="77"/>
      <c r="JG265" s="77"/>
      <c r="JH265" s="77"/>
      <c r="JI265" s="77"/>
      <c r="JJ265" s="77"/>
      <c r="JK265" s="77"/>
      <c r="JL265" s="77"/>
      <c r="JM265" s="77"/>
      <c r="JN265" s="77"/>
      <c r="JO265" s="77"/>
      <c r="JP265" s="77"/>
      <c r="JQ265" s="77"/>
      <c r="JR265" s="77"/>
      <c r="JS265" s="77"/>
      <c r="JT265" s="77"/>
      <c r="JU265" s="77"/>
      <c r="JV265" s="77"/>
      <c r="JW265" s="77"/>
      <c r="JX265" s="77"/>
      <c r="JY265" s="77"/>
      <c r="JZ265" s="77"/>
      <c r="KA265" s="77"/>
      <c r="KB265" s="77"/>
      <c r="KC265" s="77"/>
      <c r="KD265" s="77"/>
      <c r="KE265" s="77"/>
      <c r="KF265" s="77"/>
      <c r="KG265" s="77"/>
      <c r="KH265" s="77"/>
      <c r="KI265" s="77"/>
      <c r="KJ265" s="77"/>
      <c r="KK265" s="77"/>
      <c r="KL265" s="77"/>
      <c r="KM265" s="77"/>
      <c r="KN265" s="77"/>
      <c r="KO265" s="77"/>
      <c r="KP265" s="77"/>
      <c r="KQ265" s="77"/>
      <c r="KR265" s="77"/>
      <c r="KS265" s="77"/>
      <c r="KT265" s="77"/>
      <c r="KU265" s="77"/>
      <c r="KV265" s="77"/>
      <c r="KW265" s="77"/>
      <c r="KX265" s="77"/>
      <c r="KY265" s="77"/>
      <c r="KZ265" s="77"/>
      <c r="LA265" s="77"/>
      <c r="LB265" s="77"/>
      <c r="LC265" s="77"/>
      <c r="LD265" s="77"/>
      <c r="LE265" s="77"/>
      <c r="LF265" s="77"/>
      <c r="LG265" s="77"/>
      <c r="LH265" s="77"/>
      <c r="LI265" s="77"/>
      <c r="LJ265" s="77"/>
      <c r="LK265" s="77"/>
      <c r="LL265" s="77"/>
      <c r="LM265" s="77"/>
      <c r="LN265" s="77"/>
      <c r="LO265" s="77"/>
      <c r="LP265" s="77"/>
      <c r="LQ265" s="77"/>
      <c r="LR265" s="77"/>
      <c r="LS265" s="77"/>
      <c r="LT265" s="77"/>
      <c r="LU265" s="77"/>
      <c r="LV265" s="77"/>
      <c r="LW265" s="77"/>
      <c r="LX265" s="77"/>
      <c r="LY265" s="77"/>
      <c r="LZ265" s="77"/>
      <c r="MA265" s="77"/>
      <c r="MB265" s="77"/>
      <c r="MC265" s="77"/>
      <c r="MD265" s="77"/>
      <c r="ME265" s="77"/>
      <c r="MF265" s="77"/>
      <c r="MG265" s="77"/>
      <c r="MH265" s="77"/>
      <c r="MI265" s="77"/>
      <c r="MJ265" s="77"/>
      <c r="MK265" s="77"/>
      <c r="ML265" s="77"/>
      <c r="MM265" s="77"/>
      <c r="MN265" s="77"/>
      <c r="MO265" s="77"/>
      <c r="MP265" s="77"/>
      <c r="MQ265" s="77"/>
      <c r="MR265" s="77"/>
      <c r="MS265" s="77"/>
      <c r="MT265" s="77"/>
      <c r="MU265" s="77"/>
      <c r="MV265" s="77"/>
      <c r="MW265" s="77"/>
      <c r="MX265" s="77"/>
      <c r="MY265" s="77"/>
      <c r="MZ265" s="77"/>
      <c r="NA265" s="77"/>
      <c r="NB265" s="77"/>
      <c r="NC265" s="77"/>
      <c r="ND265" s="77"/>
      <c r="NE265" s="77"/>
      <c r="NF265" s="77"/>
      <c r="NG265" s="77"/>
      <c r="NH265" s="77"/>
      <c r="NI265" s="77"/>
      <c r="NJ265" s="77"/>
      <c r="NK265" s="77"/>
      <c r="NL265" s="77"/>
      <c r="NM265" s="77"/>
      <c r="NN265" s="77"/>
      <c r="NO265" s="77"/>
      <c r="NP265" s="77"/>
      <c r="NQ265" s="77"/>
      <c r="NR265" s="77"/>
    </row>
    <row r="266" spans="1:382">
      <c r="A266" s="32">
        <f>IF(ラインリスト!A258="","",ラインリスト!A258)</f>
        <v>256</v>
      </c>
      <c r="B266" s="32" t="str">
        <f>IF(ラインリスト!B258="","",ラインリスト!B258)</f>
        <v>テスト256</v>
      </c>
      <c r="C266" s="32">
        <f>IF(ラインリスト!C258="","",ラインリスト!C258)</f>
        <v>24</v>
      </c>
      <c r="D266" s="32" t="str">
        <f>IF(ラインリスト!E258="","",ラインリスト!E258)</f>
        <v>女</v>
      </c>
      <c r="E266" s="32" t="str">
        <f>IF(ラインリスト!F258="","",ラインリスト!F258)</f>
        <v>看護師</v>
      </c>
      <c r="F266" s="29" t="str">
        <f>IF(ラインリスト!G258="","",ラインリスト!G258)</f>
        <v>職員</v>
      </c>
      <c r="G266" s="32" t="str">
        <f>IF(ラインリスト!H258="","",ラインリスト!H258)</f>
        <v>R病院</v>
      </c>
      <c r="H266" s="33" t="str">
        <f>IF(ラインリスト!I258="","",ラインリスト!I258)</f>
        <v/>
      </c>
      <c r="I266" s="33">
        <f>IF(ラインリスト!J258="","",ラインリスト!J258)</f>
        <v>44203</v>
      </c>
      <c r="J266" s="33">
        <f>IF(ラインリスト!K258="","",ラインリスト!K258)</f>
        <v>44203</v>
      </c>
      <c r="K266" s="31">
        <f>IF(ラインリスト!L258="",J266,ラインリスト!L258)</f>
        <v>44203</v>
      </c>
      <c r="L266" s="76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  <c r="BR266" s="77"/>
      <c r="BS266" s="77"/>
      <c r="BT266" s="77"/>
      <c r="BU266" s="77"/>
      <c r="BV266" s="77"/>
      <c r="BW266" s="77"/>
      <c r="BX266" s="77"/>
      <c r="BY266" s="77"/>
      <c r="BZ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  <c r="CK266" s="77"/>
      <c r="CL266" s="77"/>
      <c r="CM266" s="77"/>
      <c r="CN266" s="77"/>
      <c r="CO266" s="77"/>
      <c r="CP266" s="77"/>
      <c r="CQ266" s="77"/>
      <c r="CR266" s="77"/>
      <c r="CS266" s="77"/>
      <c r="CT266" s="77"/>
      <c r="CU266" s="77"/>
      <c r="CV266" s="77"/>
      <c r="CW266" s="77"/>
      <c r="CX266" s="77"/>
      <c r="CY266" s="77"/>
      <c r="CZ266" s="77"/>
      <c r="DA266" s="77"/>
      <c r="DB266" s="77"/>
      <c r="DC266" s="77"/>
      <c r="DD266" s="77"/>
      <c r="DE266" s="77"/>
      <c r="DF266" s="77"/>
      <c r="DG266" s="77"/>
      <c r="DH266" s="77"/>
      <c r="DI266" s="77"/>
      <c r="DJ266" s="77"/>
      <c r="DK266" s="77"/>
      <c r="DL266" s="77"/>
      <c r="DM266" s="77"/>
      <c r="DN266" s="77"/>
      <c r="DO266" s="77"/>
      <c r="DP266" s="77"/>
      <c r="DQ266" s="77"/>
      <c r="DR266" s="77"/>
      <c r="DS266" s="77"/>
      <c r="DT266" s="77"/>
      <c r="DU266" s="77"/>
      <c r="DV266" s="77"/>
      <c r="DW266" s="77"/>
      <c r="DX266" s="77"/>
      <c r="DY266" s="77"/>
      <c r="DZ266" s="77"/>
      <c r="EA266" s="77"/>
      <c r="EB266" s="77"/>
      <c r="EC266" s="77"/>
      <c r="ED266" s="77"/>
      <c r="EE266" s="77"/>
      <c r="EF266" s="77"/>
      <c r="EG266" s="77"/>
      <c r="EH266" s="77"/>
      <c r="EI266" s="77"/>
      <c r="EJ266" s="77"/>
      <c r="EK266" s="77"/>
      <c r="EL266" s="77"/>
      <c r="EM266" s="77"/>
      <c r="EN266" s="77"/>
      <c r="EO266" s="77"/>
      <c r="EP266" s="77"/>
      <c r="EQ266" s="77"/>
      <c r="ER266" s="77"/>
      <c r="ES266" s="77"/>
      <c r="ET266" s="77"/>
      <c r="EU266" s="77"/>
      <c r="EV266" s="77"/>
      <c r="EW266" s="77"/>
      <c r="EX266" s="77"/>
      <c r="EY266" s="77"/>
      <c r="EZ266" s="77"/>
      <c r="FA266" s="77"/>
      <c r="FB266" s="77"/>
      <c r="FC266" s="77"/>
      <c r="FD266" s="77"/>
      <c r="FE266" s="77"/>
      <c r="FF266" s="77"/>
      <c r="FG266" s="77"/>
      <c r="FH266" s="77"/>
      <c r="FI266" s="77"/>
      <c r="FJ266" s="77"/>
      <c r="FK266" s="77"/>
      <c r="FL266" s="77"/>
      <c r="FM266" s="77"/>
      <c r="FN266" s="77"/>
      <c r="FO266" s="77"/>
      <c r="FP266" s="77"/>
      <c r="FQ266" s="77"/>
      <c r="FR266" s="77"/>
      <c r="FS266" s="77"/>
      <c r="FT266" s="77"/>
      <c r="FU266" s="77"/>
      <c r="FV266" s="77"/>
      <c r="FW266" s="77"/>
      <c r="FX266" s="77"/>
      <c r="FY266" s="77"/>
      <c r="FZ266" s="77"/>
      <c r="GA266" s="77"/>
      <c r="GB266" s="77"/>
      <c r="GC266" s="77"/>
      <c r="GD266" s="77"/>
      <c r="GE266" s="77"/>
      <c r="GF266" s="77"/>
      <c r="GG266" s="77"/>
      <c r="GH266" s="77"/>
      <c r="GI266" s="77"/>
      <c r="GJ266" s="77"/>
      <c r="GK266" s="77"/>
      <c r="GL266" s="77"/>
      <c r="GM266" s="77"/>
      <c r="GN266" s="77"/>
      <c r="GO266" s="77"/>
      <c r="GP266" s="77"/>
      <c r="GQ266" s="77"/>
      <c r="GR266" s="77"/>
      <c r="GS266" s="77"/>
      <c r="GT266" s="77"/>
      <c r="GU266" s="77"/>
      <c r="GV266" s="77"/>
      <c r="GW266" s="77"/>
      <c r="GX266" s="77"/>
      <c r="GY266" s="77"/>
      <c r="GZ266" s="77"/>
      <c r="HA266" s="77"/>
      <c r="HB266" s="77"/>
      <c r="HC266" s="77"/>
      <c r="HD266" s="77"/>
      <c r="HE266" s="77"/>
      <c r="HF266" s="77"/>
      <c r="HG266" s="77"/>
      <c r="HH266" s="77"/>
      <c r="HI266" s="77"/>
      <c r="HJ266" s="77"/>
      <c r="HK266" s="77"/>
      <c r="HL266" s="77"/>
      <c r="HM266" s="77"/>
      <c r="HN266" s="77"/>
      <c r="HO266" s="77"/>
      <c r="HP266" s="77"/>
      <c r="HQ266" s="77"/>
      <c r="HR266" s="77"/>
      <c r="HS266" s="77"/>
      <c r="HT266" s="77"/>
      <c r="HU266" s="77"/>
      <c r="HV266" s="77"/>
      <c r="HW266" s="77"/>
      <c r="HX266" s="77"/>
      <c r="HY266" s="77"/>
      <c r="HZ266" s="77"/>
      <c r="IA266" s="77"/>
      <c r="IB266" s="77"/>
      <c r="IC266" s="77"/>
      <c r="ID266" s="77"/>
      <c r="IE266" s="77"/>
      <c r="IF266" s="77"/>
      <c r="IG266" s="77"/>
      <c r="IH266" s="77"/>
      <c r="II266" s="77"/>
      <c r="IJ266" s="77"/>
      <c r="IK266" s="77"/>
      <c r="IL266" s="77"/>
      <c r="IM266" s="77"/>
      <c r="IN266" s="77"/>
      <c r="IO266" s="77"/>
      <c r="IP266" s="77"/>
      <c r="IQ266" s="77"/>
      <c r="IR266" s="77"/>
      <c r="IS266" s="77"/>
      <c r="IT266" s="77"/>
      <c r="IU266" s="77"/>
      <c r="IV266" s="77"/>
      <c r="IW266" s="77"/>
      <c r="IX266" s="77"/>
      <c r="IY266" s="77"/>
      <c r="IZ266" s="77"/>
      <c r="JA266" s="77"/>
      <c r="JB266" s="77"/>
      <c r="JC266" s="77"/>
      <c r="JD266" s="77"/>
      <c r="JE266" s="77"/>
      <c r="JF266" s="77"/>
      <c r="JG266" s="77"/>
      <c r="JH266" s="77"/>
      <c r="JI266" s="77"/>
      <c r="JJ266" s="77"/>
      <c r="JK266" s="77"/>
      <c r="JL266" s="77"/>
      <c r="JM266" s="77"/>
      <c r="JN266" s="77"/>
      <c r="JO266" s="77"/>
      <c r="JP266" s="77"/>
      <c r="JQ266" s="77"/>
      <c r="JR266" s="77"/>
      <c r="JS266" s="77"/>
      <c r="JT266" s="77"/>
      <c r="JU266" s="77"/>
      <c r="JV266" s="77"/>
      <c r="JW266" s="77"/>
      <c r="JX266" s="77"/>
      <c r="JY266" s="77"/>
      <c r="JZ266" s="77"/>
      <c r="KA266" s="77"/>
      <c r="KB266" s="77"/>
      <c r="KC266" s="77"/>
      <c r="KD266" s="77"/>
      <c r="KE266" s="77"/>
      <c r="KF266" s="77"/>
      <c r="KG266" s="77"/>
      <c r="KH266" s="77"/>
      <c r="KI266" s="77"/>
      <c r="KJ266" s="77"/>
      <c r="KK266" s="77"/>
      <c r="KL266" s="77"/>
      <c r="KM266" s="77"/>
      <c r="KN266" s="77"/>
      <c r="KO266" s="77"/>
      <c r="KP266" s="77"/>
      <c r="KQ266" s="77"/>
      <c r="KR266" s="77"/>
      <c r="KS266" s="77"/>
      <c r="KT266" s="77"/>
      <c r="KU266" s="77"/>
      <c r="KV266" s="77"/>
      <c r="KW266" s="77"/>
      <c r="KX266" s="77"/>
      <c r="KY266" s="77"/>
      <c r="KZ266" s="77"/>
      <c r="LA266" s="77"/>
      <c r="LB266" s="77"/>
      <c r="LC266" s="77"/>
      <c r="LD266" s="77"/>
      <c r="LE266" s="77"/>
      <c r="LF266" s="77"/>
      <c r="LG266" s="77"/>
      <c r="LH266" s="77"/>
      <c r="LI266" s="77"/>
      <c r="LJ266" s="77"/>
      <c r="LK266" s="77"/>
      <c r="LL266" s="77"/>
      <c r="LM266" s="77"/>
      <c r="LN266" s="77"/>
      <c r="LO266" s="77"/>
      <c r="LP266" s="77"/>
      <c r="LQ266" s="77"/>
      <c r="LR266" s="77"/>
      <c r="LS266" s="77"/>
      <c r="LT266" s="77"/>
      <c r="LU266" s="77"/>
      <c r="LV266" s="77"/>
      <c r="LW266" s="77"/>
      <c r="LX266" s="77"/>
      <c r="LY266" s="77"/>
      <c r="LZ266" s="77"/>
      <c r="MA266" s="77"/>
      <c r="MB266" s="77"/>
      <c r="MC266" s="77"/>
      <c r="MD266" s="77"/>
      <c r="ME266" s="77"/>
      <c r="MF266" s="77"/>
      <c r="MG266" s="77"/>
      <c r="MH266" s="77"/>
      <c r="MI266" s="77"/>
      <c r="MJ266" s="77"/>
      <c r="MK266" s="77"/>
      <c r="ML266" s="77"/>
      <c r="MM266" s="77"/>
      <c r="MN266" s="77"/>
      <c r="MO266" s="77"/>
      <c r="MP266" s="77"/>
      <c r="MQ266" s="77"/>
      <c r="MR266" s="77"/>
      <c r="MS266" s="77"/>
      <c r="MT266" s="77"/>
      <c r="MU266" s="77"/>
      <c r="MV266" s="77"/>
      <c r="MW266" s="77"/>
      <c r="MX266" s="77"/>
      <c r="MY266" s="77"/>
      <c r="MZ266" s="77"/>
      <c r="NA266" s="77"/>
      <c r="NB266" s="77"/>
      <c r="NC266" s="77"/>
      <c r="ND266" s="77"/>
      <c r="NE266" s="77"/>
      <c r="NF266" s="77"/>
      <c r="NG266" s="77"/>
      <c r="NH266" s="77"/>
      <c r="NI266" s="77"/>
      <c r="NJ266" s="77"/>
      <c r="NK266" s="77"/>
      <c r="NL266" s="77"/>
      <c r="NM266" s="77"/>
      <c r="NN266" s="77"/>
      <c r="NO266" s="77"/>
      <c r="NP266" s="77"/>
      <c r="NQ266" s="77"/>
      <c r="NR266" s="77"/>
    </row>
    <row r="267" spans="1:382">
      <c r="A267" s="32">
        <f>IF(ラインリスト!A259="","",ラインリスト!A259)</f>
        <v>257</v>
      </c>
      <c r="B267" s="32" t="str">
        <f>IF(ラインリスト!B259="","",ラインリスト!B259)</f>
        <v>テスト257</v>
      </c>
      <c r="C267" s="32">
        <f>IF(ラインリスト!C259="","",ラインリスト!C259)</f>
        <v>23</v>
      </c>
      <c r="D267" s="32" t="str">
        <f>IF(ラインリスト!E259="","",ラインリスト!E259)</f>
        <v>女</v>
      </c>
      <c r="E267" s="32" t="str">
        <f>IF(ラインリスト!F259="","",ラインリスト!F259)</f>
        <v>看護師</v>
      </c>
      <c r="F267" s="29" t="str">
        <f>IF(ラインリスト!G259="","",ラインリスト!G259)</f>
        <v>職員</v>
      </c>
      <c r="G267" s="32" t="str">
        <f>IF(ラインリスト!H259="","",ラインリスト!H259)</f>
        <v>R病院</v>
      </c>
      <c r="H267" s="33" t="str">
        <f>IF(ラインリスト!I259="","",ラインリスト!I259)</f>
        <v/>
      </c>
      <c r="I267" s="33">
        <f>IF(ラインリスト!J259="","",ラインリスト!J259)</f>
        <v>44203</v>
      </c>
      <c r="J267" s="33">
        <f>IF(ラインリスト!K259="","",ラインリスト!K259)</f>
        <v>44203</v>
      </c>
      <c r="K267" s="31">
        <f>IF(ラインリスト!L259="",J267,ラインリスト!L259)</f>
        <v>44203</v>
      </c>
      <c r="L267" s="76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  <c r="BT267" s="77"/>
      <c r="BU267" s="77"/>
      <c r="BV267" s="77"/>
      <c r="BW267" s="77"/>
      <c r="BX267" s="77"/>
      <c r="BY267" s="77"/>
      <c r="BZ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  <c r="CK267" s="77"/>
      <c r="CL267" s="77"/>
      <c r="CM267" s="77"/>
      <c r="CN267" s="77"/>
      <c r="CO267" s="77"/>
      <c r="CP267" s="77"/>
      <c r="CQ267" s="77"/>
      <c r="CR267" s="77"/>
      <c r="CS267" s="77"/>
      <c r="CT267" s="77"/>
      <c r="CU267" s="77"/>
      <c r="CV267" s="77"/>
      <c r="CW267" s="77"/>
      <c r="CX267" s="77"/>
      <c r="CY267" s="77"/>
      <c r="CZ267" s="77"/>
      <c r="DA267" s="77"/>
      <c r="DB267" s="77"/>
      <c r="DC267" s="77"/>
      <c r="DD267" s="77"/>
      <c r="DE267" s="77"/>
      <c r="DF267" s="77"/>
      <c r="DG267" s="77"/>
      <c r="DH267" s="77"/>
      <c r="DI267" s="77"/>
      <c r="DJ267" s="77"/>
      <c r="DK267" s="77"/>
      <c r="DL267" s="77"/>
      <c r="DM267" s="77"/>
      <c r="DN267" s="77"/>
      <c r="DO267" s="77"/>
      <c r="DP267" s="77"/>
      <c r="DQ267" s="77"/>
      <c r="DR267" s="77"/>
      <c r="DS267" s="77"/>
      <c r="DT267" s="77"/>
      <c r="DU267" s="77"/>
      <c r="DV267" s="77"/>
      <c r="DW267" s="77"/>
      <c r="DX267" s="77"/>
      <c r="DY267" s="77"/>
      <c r="DZ267" s="77"/>
      <c r="EA267" s="77"/>
      <c r="EB267" s="77"/>
      <c r="EC267" s="77"/>
      <c r="ED267" s="77"/>
      <c r="EE267" s="77"/>
      <c r="EF267" s="77"/>
      <c r="EG267" s="77"/>
      <c r="EH267" s="77"/>
      <c r="EI267" s="77"/>
      <c r="EJ267" s="77"/>
      <c r="EK267" s="77"/>
      <c r="EL267" s="77"/>
      <c r="EM267" s="77"/>
      <c r="EN267" s="77"/>
      <c r="EO267" s="77"/>
      <c r="EP267" s="77"/>
      <c r="EQ267" s="77"/>
      <c r="ER267" s="77"/>
      <c r="ES267" s="77"/>
      <c r="ET267" s="77"/>
      <c r="EU267" s="77"/>
      <c r="EV267" s="77"/>
      <c r="EW267" s="77"/>
      <c r="EX267" s="77"/>
      <c r="EY267" s="77"/>
      <c r="EZ267" s="77"/>
      <c r="FA267" s="77"/>
      <c r="FB267" s="77"/>
      <c r="FC267" s="77"/>
      <c r="FD267" s="77"/>
      <c r="FE267" s="77"/>
      <c r="FF267" s="77"/>
      <c r="FG267" s="77"/>
      <c r="FH267" s="77"/>
      <c r="FI267" s="77"/>
      <c r="FJ267" s="77"/>
      <c r="FK267" s="77"/>
      <c r="FL267" s="77"/>
      <c r="FM267" s="77"/>
      <c r="FN267" s="77"/>
      <c r="FO267" s="77"/>
      <c r="FP267" s="77"/>
      <c r="FQ267" s="77"/>
      <c r="FR267" s="77"/>
      <c r="FS267" s="77"/>
      <c r="FT267" s="77"/>
      <c r="FU267" s="77"/>
      <c r="FV267" s="77"/>
      <c r="FW267" s="77"/>
      <c r="FX267" s="77"/>
      <c r="FY267" s="77"/>
      <c r="FZ267" s="77"/>
      <c r="GA267" s="77"/>
      <c r="GB267" s="77"/>
      <c r="GC267" s="77"/>
      <c r="GD267" s="77"/>
      <c r="GE267" s="77"/>
      <c r="GF267" s="77"/>
      <c r="GG267" s="77"/>
      <c r="GH267" s="77"/>
      <c r="GI267" s="77"/>
      <c r="GJ267" s="77"/>
      <c r="GK267" s="77"/>
      <c r="GL267" s="77"/>
      <c r="GM267" s="77"/>
      <c r="GN267" s="77"/>
      <c r="GO267" s="77"/>
      <c r="GP267" s="77"/>
      <c r="GQ267" s="77"/>
      <c r="GR267" s="77"/>
      <c r="GS267" s="77"/>
      <c r="GT267" s="77"/>
      <c r="GU267" s="77"/>
      <c r="GV267" s="77"/>
      <c r="GW267" s="77"/>
      <c r="GX267" s="77"/>
      <c r="GY267" s="77"/>
      <c r="GZ267" s="77"/>
      <c r="HA267" s="77"/>
      <c r="HB267" s="77"/>
      <c r="HC267" s="77"/>
      <c r="HD267" s="77"/>
      <c r="HE267" s="77"/>
      <c r="HF267" s="77"/>
      <c r="HG267" s="77"/>
      <c r="HH267" s="77"/>
      <c r="HI267" s="77"/>
      <c r="HJ267" s="77"/>
      <c r="HK267" s="77"/>
      <c r="HL267" s="77"/>
      <c r="HM267" s="77"/>
      <c r="HN267" s="77"/>
      <c r="HO267" s="77"/>
      <c r="HP267" s="77"/>
      <c r="HQ267" s="77"/>
      <c r="HR267" s="77"/>
      <c r="HS267" s="77"/>
      <c r="HT267" s="77"/>
      <c r="HU267" s="77"/>
      <c r="HV267" s="77"/>
      <c r="HW267" s="77"/>
      <c r="HX267" s="77"/>
      <c r="HY267" s="77"/>
      <c r="HZ267" s="77"/>
      <c r="IA267" s="77"/>
      <c r="IB267" s="77"/>
      <c r="IC267" s="77"/>
      <c r="ID267" s="77"/>
      <c r="IE267" s="77"/>
      <c r="IF267" s="77"/>
      <c r="IG267" s="77"/>
      <c r="IH267" s="77"/>
      <c r="II267" s="77"/>
      <c r="IJ267" s="77"/>
      <c r="IK267" s="77"/>
      <c r="IL267" s="77"/>
      <c r="IM267" s="77"/>
      <c r="IN267" s="77"/>
      <c r="IO267" s="77"/>
      <c r="IP267" s="77"/>
      <c r="IQ267" s="77"/>
      <c r="IR267" s="77"/>
      <c r="IS267" s="77"/>
      <c r="IT267" s="77"/>
      <c r="IU267" s="77"/>
      <c r="IV267" s="77"/>
      <c r="IW267" s="77"/>
      <c r="IX267" s="77"/>
      <c r="IY267" s="77"/>
      <c r="IZ267" s="77"/>
      <c r="JA267" s="77"/>
      <c r="JB267" s="77"/>
      <c r="JC267" s="77"/>
      <c r="JD267" s="77"/>
      <c r="JE267" s="77"/>
      <c r="JF267" s="77"/>
      <c r="JG267" s="77"/>
      <c r="JH267" s="77"/>
      <c r="JI267" s="77"/>
      <c r="JJ267" s="77"/>
      <c r="JK267" s="77"/>
      <c r="JL267" s="77"/>
      <c r="JM267" s="77"/>
      <c r="JN267" s="77"/>
      <c r="JO267" s="77"/>
      <c r="JP267" s="77"/>
      <c r="JQ267" s="77"/>
      <c r="JR267" s="77"/>
      <c r="JS267" s="77"/>
      <c r="JT267" s="77"/>
      <c r="JU267" s="77"/>
      <c r="JV267" s="77"/>
      <c r="JW267" s="77"/>
      <c r="JX267" s="77"/>
      <c r="JY267" s="77"/>
      <c r="JZ267" s="77"/>
      <c r="KA267" s="77"/>
      <c r="KB267" s="77"/>
      <c r="KC267" s="77"/>
      <c r="KD267" s="77"/>
      <c r="KE267" s="77"/>
      <c r="KF267" s="77"/>
      <c r="KG267" s="77"/>
      <c r="KH267" s="77"/>
      <c r="KI267" s="77"/>
      <c r="KJ267" s="77"/>
      <c r="KK267" s="77"/>
      <c r="KL267" s="77"/>
      <c r="KM267" s="77"/>
      <c r="KN267" s="77"/>
      <c r="KO267" s="77"/>
      <c r="KP267" s="77"/>
      <c r="KQ267" s="77"/>
      <c r="KR267" s="77"/>
      <c r="KS267" s="77"/>
      <c r="KT267" s="77"/>
      <c r="KU267" s="77"/>
      <c r="KV267" s="77"/>
      <c r="KW267" s="77"/>
      <c r="KX267" s="77"/>
      <c r="KY267" s="77"/>
      <c r="KZ267" s="77"/>
      <c r="LA267" s="77"/>
      <c r="LB267" s="77"/>
      <c r="LC267" s="77"/>
      <c r="LD267" s="77"/>
      <c r="LE267" s="77"/>
      <c r="LF267" s="77"/>
      <c r="LG267" s="77"/>
      <c r="LH267" s="77"/>
      <c r="LI267" s="77"/>
      <c r="LJ267" s="77"/>
      <c r="LK267" s="77"/>
      <c r="LL267" s="77"/>
      <c r="LM267" s="77"/>
      <c r="LN267" s="77"/>
      <c r="LO267" s="77"/>
      <c r="LP267" s="77"/>
      <c r="LQ267" s="77"/>
      <c r="LR267" s="77"/>
      <c r="LS267" s="77"/>
      <c r="LT267" s="77"/>
      <c r="LU267" s="77"/>
      <c r="LV267" s="77"/>
      <c r="LW267" s="77"/>
      <c r="LX267" s="77"/>
      <c r="LY267" s="77"/>
      <c r="LZ267" s="77"/>
      <c r="MA267" s="77"/>
      <c r="MB267" s="77"/>
      <c r="MC267" s="77"/>
      <c r="MD267" s="77"/>
      <c r="ME267" s="77"/>
      <c r="MF267" s="77"/>
      <c r="MG267" s="77"/>
      <c r="MH267" s="77"/>
      <c r="MI267" s="77"/>
      <c r="MJ267" s="77"/>
      <c r="MK267" s="77"/>
      <c r="ML267" s="77"/>
      <c r="MM267" s="77"/>
      <c r="MN267" s="77"/>
      <c r="MO267" s="77"/>
      <c r="MP267" s="77"/>
      <c r="MQ267" s="77"/>
      <c r="MR267" s="77"/>
      <c r="MS267" s="77"/>
      <c r="MT267" s="77"/>
      <c r="MU267" s="77"/>
      <c r="MV267" s="77"/>
      <c r="MW267" s="77"/>
      <c r="MX267" s="77"/>
      <c r="MY267" s="77"/>
      <c r="MZ267" s="77"/>
      <c r="NA267" s="77"/>
      <c r="NB267" s="77"/>
      <c r="NC267" s="77"/>
      <c r="ND267" s="77"/>
      <c r="NE267" s="77"/>
      <c r="NF267" s="77"/>
      <c r="NG267" s="77"/>
      <c r="NH267" s="77"/>
      <c r="NI267" s="77"/>
      <c r="NJ267" s="77"/>
      <c r="NK267" s="77"/>
      <c r="NL267" s="77"/>
      <c r="NM267" s="77"/>
      <c r="NN267" s="77"/>
      <c r="NO267" s="77"/>
      <c r="NP267" s="77"/>
      <c r="NQ267" s="77"/>
      <c r="NR267" s="77"/>
    </row>
    <row r="268" spans="1:382">
      <c r="A268" s="32">
        <f>IF(ラインリスト!A260="","",ラインリスト!A260)</f>
        <v>258</v>
      </c>
      <c r="B268" s="32" t="str">
        <f>IF(ラインリスト!B260="","",ラインリスト!B260)</f>
        <v>テスト258</v>
      </c>
      <c r="C268" s="32">
        <f>IF(ラインリスト!C260="","",ラインリスト!C260)</f>
        <v>38</v>
      </c>
      <c r="D268" s="32" t="str">
        <f>IF(ラインリスト!E260="","",ラインリスト!E260)</f>
        <v>女</v>
      </c>
      <c r="E268" s="32" t="str">
        <f>IF(ラインリスト!F260="","",ラインリスト!F260)</f>
        <v>看護師</v>
      </c>
      <c r="F268" s="29" t="str">
        <f>IF(ラインリスト!G260="","",ラインリスト!G260)</f>
        <v>職員</v>
      </c>
      <c r="G268" s="32" t="str">
        <f>IF(ラインリスト!H260="","",ラインリスト!H260)</f>
        <v>R病院</v>
      </c>
      <c r="H268" s="33" t="str">
        <f>IF(ラインリスト!I260="","",ラインリスト!I260)</f>
        <v/>
      </c>
      <c r="I268" s="33">
        <f>IF(ラインリスト!J260="","",ラインリスト!J260)</f>
        <v>44203</v>
      </c>
      <c r="J268" s="33">
        <f>IF(ラインリスト!K260="","",ラインリスト!K260)</f>
        <v>44203</v>
      </c>
      <c r="K268" s="31">
        <f>IF(ラインリスト!L260="",J268,ラインリスト!L260)</f>
        <v>44203</v>
      </c>
      <c r="L268" s="76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  <c r="BT268" s="77"/>
      <c r="BU268" s="77"/>
      <c r="BV268" s="77"/>
      <c r="BW268" s="77"/>
      <c r="BX268" s="77"/>
      <c r="BY268" s="77"/>
      <c r="BZ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  <c r="CK268" s="77"/>
      <c r="CL268" s="77"/>
      <c r="CM268" s="77"/>
      <c r="CN268" s="77"/>
      <c r="CO268" s="77"/>
      <c r="CP268" s="77"/>
      <c r="CQ268" s="77"/>
      <c r="CR268" s="77"/>
      <c r="CS268" s="77"/>
      <c r="CT268" s="77"/>
      <c r="CU268" s="77"/>
      <c r="CV268" s="77"/>
      <c r="CW268" s="77"/>
      <c r="CX268" s="77"/>
      <c r="CY268" s="77"/>
      <c r="CZ268" s="77"/>
      <c r="DA268" s="77"/>
      <c r="DB268" s="77"/>
      <c r="DC268" s="77"/>
      <c r="DD268" s="77"/>
      <c r="DE268" s="77"/>
      <c r="DF268" s="77"/>
      <c r="DG268" s="77"/>
      <c r="DH268" s="77"/>
      <c r="DI268" s="77"/>
      <c r="DJ268" s="77"/>
      <c r="DK268" s="77"/>
      <c r="DL268" s="77"/>
      <c r="DM268" s="77"/>
      <c r="DN268" s="77"/>
      <c r="DO268" s="77"/>
      <c r="DP268" s="77"/>
      <c r="DQ268" s="77"/>
      <c r="DR268" s="77"/>
      <c r="DS268" s="77"/>
      <c r="DT268" s="77"/>
      <c r="DU268" s="77"/>
      <c r="DV268" s="77"/>
      <c r="DW268" s="77"/>
      <c r="DX268" s="77"/>
      <c r="DY268" s="77"/>
      <c r="DZ268" s="77"/>
      <c r="EA268" s="77"/>
      <c r="EB268" s="77"/>
      <c r="EC268" s="77"/>
      <c r="ED268" s="77"/>
      <c r="EE268" s="77"/>
      <c r="EF268" s="77"/>
      <c r="EG268" s="77"/>
      <c r="EH268" s="77"/>
      <c r="EI268" s="77"/>
      <c r="EJ268" s="77"/>
      <c r="EK268" s="77"/>
      <c r="EL268" s="77"/>
      <c r="EM268" s="77"/>
      <c r="EN268" s="77"/>
      <c r="EO268" s="77"/>
      <c r="EP268" s="77"/>
      <c r="EQ268" s="77"/>
      <c r="ER268" s="77"/>
      <c r="ES268" s="77"/>
      <c r="ET268" s="77"/>
      <c r="EU268" s="77"/>
      <c r="EV268" s="77"/>
      <c r="EW268" s="77"/>
      <c r="EX268" s="77"/>
      <c r="EY268" s="77"/>
      <c r="EZ268" s="77"/>
      <c r="FA268" s="77"/>
      <c r="FB268" s="77"/>
      <c r="FC268" s="77"/>
      <c r="FD268" s="77"/>
      <c r="FE268" s="77"/>
      <c r="FF268" s="77"/>
      <c r="FG268" s="77"/>
      <c r="FH268" s="77"/>
      <c r="FI268" s="77"/>
      <c r="FJ268" s="77"/>
      <c r="FK268" s="77"/>
      <c r="FL268" s="77"/>
      <c r="FM268" s="77"/>
      <c r="FN268" s="77"/>
      <c r="FO268" s="77"/>
      <c r="FP268" s="77"/>
      <c r="FQ268" s="77"/>
      <c r="FR268" s="77"/>
      <c r="FS268" s="77"/>
      <c r="FT268" s="77"/>
      <c r="FU268" s="77"/>
      <c r="FV268" s="77"/>
      <c r="FW268" s="77"/>
      <c r="FX268" s="77"/>
      <c r="FY268" s="77"/>
      <c r="FZ268" s="77"/>
      <c r="GA268" s="77"/>
      <c r="GB268" s="77"/>
      <c r="GC268" s="77"/>
      <c r="GD268" s="77"/>
      <c r="GE268" s="77"/>
      <c r="GF268" s="77"/>
      <c r="GG268" s="77"/>
      <c r="GH268" s="77"/>
      <c r="GI268" s="77"/>
      <c r="GJ268" s="77"/>
      <c r="GK268" s="77"/>
      <c r="GL268" s="77"/>
      <c r="GM268" s="77"/>
      <c r="GN268" s="77"/>
      <c r="GO268" s="77"/>
      <c r="GP268" s="77"/>
      <c r="GQ268" s="77"/>
      <c r="GR268" s="77"/>
      <c r="GS268" s="77"/>
      <c r="GT268" s="77"/>
      <c r="GU268" s="77"/>
      <c r="GV268" s="77"/>
      <c r="GW268" s="77"/>
      <c r="GX268" s="77"/>
      <c r="GY268" s="77"/>
      <c r="GZ268" s="77"/>
      <c r="HA268" s="77"/>
      <c r="HB268" s="77"/>
      <c r="HC268" s="77"/>
      <c r="HD268" s="77"/>
      <c r="HE268" s="77"/>
      <c r="HF268" s="77"/>
      <c r="HG268" s="77"/>
      <c r="HH268" s="77"/>
      <c r="HI268" s="77"/>
      <c r="HJ268" s="77"/>
      <c r="HK268" s="77"/>
      <c r="HL268" s="77"/>
      <c r="HM268" s="77"/>
      <c r="HN268" s="77"/>
      <c r="HO268" s="77"/>
      <c r="HP268" s="77"/>
      <c r="HQ268" s="77"/>
      <c r="HR268" s="77"/>
      <c r="HS268" s="77"/>
      <c r="HT268" s="77"/>
      <c r="HU268" s="77"/>
      <c r="HV268" s="77"/>
      <c r="HW268" s="77"/>
      <c r="HX268" s="77"/>
      <c r="HY268" s="77"/>
      <c r="HZ268" s="77"/>
      <c r="IA268" s="77"/>
      <c r="IB268" s="77"/>
      <c r="IC268" s="77"/>
      <c r="ID268" s="77"/>
      <c r="IE268" s="77"/>
      <c r="IF268" s="77"/>
      <c r="IG268" s="77"/>
      <c r="IH268" s="77"/>
      <c r="II268" s="77"/>
      <c r="IJ268" s="77"/>
      <c r="IK268" s="77"/>
      <c r="IL268" s="77"/>
      <c r="IM268" s="77"/>
      <c r="IN268" s="77"/>
      <c r="IO268" s="77"/>
      <c r="IP268" s="77"/>
      <c r="IQ268" s="77"/>
      <c r="IR268" s="77"/>
      <c r="IS268" s="77"/>
      <c r="IT268" s="77"/>
      <c r="IU268" s="77"/>
      <c r="IV268" s="77"/>
      <c r="IW268" s="77"/>
      <c r="IX268" s="77"/>
      <c r="IY268" s="77"/>
      <c r="IZ268" s="77"/>
      <c r="JA268" s="77"/>
      <c r="JB268" s="77"/>
      <c r="JC268" s="77"/>
      <c r="JD268" s="77"/>
      <c r="JE268" s="77"/>
      <c r="JF268" s="77"/>
      <c r="JG268" s="77"/>
      <c r="JH268" s="77"/>
      <c r="JI268" s="77"/>
      <c r="JJ268" s="77"/>
      <c r="JK268" s="77"/>
      <c r="JL268" s="77"/>
      <c r="JM268" s="77"/>
      <c r="JN268" s="77"/>
      <c r="JO268" s="77"/>
      <c r="JP268" s="77"/>
      <c r="JQ268" s="77"/>
      <c r="JR268" s="77"/>
      <c r="JS268" s="77"/>
      <c r="JT268" s="77"/>
      <c r="JU268" s="77"/>
      <c r="JV268" s="77"/>
      <c r="JW268" s="77"/>
      <c r="JX268" s="77"/>
      <c r="JY268" s="77"/>
      <c r="JZ268" s="77"/>
      <c r="KA268" s="77"/>
      <c r="KB268" s="77"/>
      <c r="KC268" s="77"/>
      <c r="KD268" s="77"/>
      <c r="KE268" s="77"/>
      <c r="KF268" s="77"/>
      <c r="KG268" s="77"/>
      <c r="KH268" s="77"/>
      <c r="KI268" s="77"/>
      <c r="KJ268" s="77"/>
      <c r="KK268" s="77"/>
      <c r="KL268" s="77"/>
      <c r="KM268" s="77"/>
      <c r="KN268" s="77"/>
      <c r="KO268" s="77"/>
      <c r="KP268" s="77"/>
      <c r="KQ268" s="77"/>
      <c r="KR268" s="77"/>
      <c r="KS268" s="77"/>
      <c r="KT268" s="77"/>
      <c r="KU268" s="77"/>
      <c r="KV268" s="77"/>
      <c r="KW268" s="77"/>
      <c r="KX268" s="77"/>
      <c r="KY268" s="77"/>
      <c r="KZ268" s="77"/>
      <c r="LA268" s="77"/>
      <c r="LB268" s="77"/>
      <c r="LC268" s="77"/>
      <c r="LD268" s="77"/>
      <c r="LE268" s="77"/>
      <c r="LF268" s="77"/>
      <c r="LG268" s="77"/>
      <c r="LH268" s="77"/>
      <c r="LI268" s="77"/>
      <c r="LJ268" s="77"/>
      <c r="LK268" s="77"/>
      <c r="LL268" s="77"/>
      <c r="LM268" s="77"/>
      <c r="LN268" s="77"/>
      <c r="LO268" s="77"/>
      <c r="LP268" s="77"/>
      <c r="LQ268" s="77"/>
      <c r="LR268" s="77"/>
      <c r="LS268" s="77"/>
      <c r="LT268" s="77"/>
      <c r="LU268" s="77"/>
      <c r="LV268" s="77"/>
      <c r="LW268" s="77"/>
      <c r="LX268" s="77"/>
      <c r="LY268" s="77"/>
      <c r="LZ268" s="77"/>
      <c r="MA268" s="77"/>
      <c r="MB268" s="77"/>
      <c r="MC268" s="77"/>
      <c r="MD268" s="77"/>
      <c r="ME268" s="77"/>
      <c r="MF268" s="77"/>
      <c r="MG268" s="77"/>
      <c r="MH268" s="77"/>
      <c r="MI268" s="77"/>
      <c r="MJ268" s="77"/>
      <c r="MK268" s="77"/>
      <c r="ML268" s="77"/>
      <c r="MM268" s="77"/>
      <c r="MN268" s="77"/>
      <c r="MO268" s="77"/>
      <c r="MP268" s="77"/>
      <c r="MQ268" s="77"/>
      <c r="MR268" s="77"/>
      <c r="MS268" s="77"/>
      <c r="MT268" s="77"/>
      <c r="MU268" s="77"/>
      <c r="MV268" s="77"/>
      <c r="MW268" s="77"/>
      <c r="MX268" s="77"/>
      <c r="MY268" s="77"/>
      <c r="MZ268" s="77"/>
      <c r="NA268" s="77"/>
      <c r="NB268" s="77"/>
      <c r="NC268" s="77"/>
      <c r="ND268" s="77"/>
      <c r="NE268" s="77"/>
      <c r="NF268" s="77"/>
      <c r="NG268" s="77"/>
      <c r="NH268" s="77"/>
      <c r="NI268" s="77"/>
      <c r="NJ268" s="77"/>
      <c r="NK268" s="77"/>
      <c r="NL268" s="77"/>
      <c r="NM268" s="77"/>
      <c r="NN268" s="77"/>
      <c r="NO268" s="77"/>
      <c r="NP268" s="77"/>
      <c r="NQ268" s="77"/>
      <c r="NR268" s="77"/>
    </row>
    <row r="269" spans="1:382">
      <c r="A269" s="32">
        <f>IF(ラインリスト!A261="","",ラインリスト!A261)</f>
        <v>259</v>
      </c>
      <c r="B269" s="32" t="str">
        <f>IF(ラインリスト!B261="","",ラインリスト!B261)</f>
        <v>テスト259</v>
      </c>
      <c r="C269" s="32">
        <f>IF(ラインリスト!C261="","",ラインリスト!C261)</f>
        <v>44</v>
      </c>
      <c r="D269" s="32" t="str">
        <f>IF(ラインリスト!E261="","",ラインリスト!E261)</f>
        <v>男</v>
      </c>
      <c r="E269" s="32" t="str">
        <f>IF(ラインリスト!F261="","",ラインリスト!F261)</f>
        <v>臨床工学技師</v>
      </c>
      <c r="F269" s="29" t="str">
        <f>IF(ラインリスト!G261="","",ラインリスト!G261)</f>
        <v>職員</v>
      </c>
      <c r="G269" s="32" t="str">
        <f>IF(ラインリスト!H261="","",ラインリスト!H261)</f>
        <v>R病院</v>
      </c>
      <c r="H269" s="33" t="str">
        <f>IF(ラインリスト!I261="","",ラインリスト!I261)</f>
        <v/>
      </c>
      <c r="I269" s="33">
        <f>IF(ラインリスト!J261="","",ラインリスト!J261)</f>
        <v>44194</v>
      </c>
      <c r="J269" s="33">
        <f>IF(ラインリスト!K261="","",ラインリスト!K261)</f>
        <v>44203</v>
      </c>
      <c r="K269" s="31">
        <f>IF(ラインリスト!L261="",J269,ラインリスト!L261)</f>
        <v>44203</v>
      </c>
      <c r="L269" s="76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  <c r="DC269" s="77"/>
      <c r="DD269" s="77"/>
      <c r="DE269" s="77"/>
      <c r="DF269" s="77"/>
      <c r="DG269" s="77"/>
      <c r="DH269" s="77"/>
      <c r="DI269" s="77"/>
      <c r="DJ269" s="77"/>
      <c r="DK269" s="77"/>
      <c r="DL269" s="77"/>
      <c r="DM269" s="77"/>
      <c r="DN269" s="77"/>
      <c r="DO269" s="77"/>
      <c r="DP269" s="77"/>
      <c r="DQ269" s="77"/>
      <c r="DR269" s="77"/>
      <c r="DS269" s="77"/>
      <c r="DT269" s="77"/>
      <c r="DU269" s="77"/>
      <c r="DV269" s="77"/>
      <c r="DW269" s="77"/>
      <c r="DX269" s="77"/>
      <c r="DY269" s="77"/>
      <c r="DZ269" s="77"/>
      <c r="EA269" s="77"/>
      <c r="EB269" s="77"/>
      <c r="EC269" s="77"/>
      <c r="ED269" s="77"/>
      <c r="EE269" s="77"/>
      <c r="EF269" s="77"/>
      <c r="EG269" s="77"/>
      <c r="EH269" s="77"/>
      <c r="EI269" s="77"/>
      <c r="EJ269" s="77"/>
      <c r="EK269" s="77"/>
      <c r="EL269" s="77"/>
      <c r="EM269" s="77"/>
      <c r="EN269" s="77"/>
      <c r="EO269" s="77"/>
      <c r="EP269" s="77"/>
      <c r="EQ269" s="77"/>
      <c r="ER269" s="77"/>
      <c r="ES269" s="77"/>
      <c r="ET269" s="77"/>
      <c r="EU269" s="77"/>
      <c r="EV269" s="77"/>
      <c r="EW269" s="77"/>
      <c r="EX269" s="77"/>
      <c r="EY269" s="77"/>
      <c r="EZ269" s="77"/>
      <c r="FA269" s="77"/>
      <c r="FB269" s="77"/>
      <c r="FC269" s="77"/>
      <c r="FD269" s="77"/>
      <c r="FE269" s="77"/>
      <c r="FF269" s="77"/>
      <c r="FG269" s="77"/>
      <c r="FH269" s="77"/>
      <c r="FI269" s="77"/>
      <c r="FJ269" s="77"/>
      <c r="FK269" s="77"/>
      <c r="FL269" s="77"/>
      <c r="FM269" s="77"/>
      <c r="FN269" s="77"/>
      <c r="FO269" s="77"/>
      <c r="FP269" s="77"/>
      <c r="FQ269" s="77"/>
      <c r="FR269" s="77"/>
      <c r="FS269" s="77"/>
      <c r="FT269" s="77"/>
      <c r="FU269" s="77"/>
      <c r="FV269" s="77"/>
      <c r="FW269" s="77"/>
      <c r="FX269" s="77"/>
      <c r="FY269" s="77"/>
      <c r="FZ269" s="77"/>
      <c r="GA269" s="77"/>
      <c r="GB269" s="77"/>
      <c r="GC269" s="77"/>
      <c r="GD269" s="77"/>
      <c r="GE269" s="77"/>
      <c r="GF269" s="77"/>
      <c r="GG269" s="77"/>
      <c r="GH269" s="77"/>
      <c r="GI269" s="77"/>
      <c r="GJ269" s="77"/>
      <c r="GK269" s="77"/>
      <c r="GL269" s="77"/>
      <c r="GM269" s="77"/>
      <c r="GN269" s="77"/>
      <c r="GO269" s="77"/>
      <c r="GP269" s="77"/>
      <c r="GQ269" s="77"/>
      <c r="GR269" s="77"/>
      <c r="GS269" s="77"/>
      <c r="GT269" s="77"/>
      <c r="GU269" s="77"/>
      <c r="GV269" s="77"/>
      <c r="GW269" s="77"/>
      <c r="GX269" s="77"/>
      <c r="GY269" s="77"/>
      <c r="GZ269" s="77"/>
      <c r="HA269" s="77"/>
      <c r="HB269" s="77"/>
      <c r="HC269" s="77"/>
      <c r="HD269" s="77"/>
      <c r="HE269" s="77"/>
      <c r="HF269" s="77"/>
      <c r="HG269" s="77"/>
      <c r="HH269" s="77"/>
      <c r="HI269" s="77"/>
      <c r="HJ269" s="77"/>
      <c r="HK269" s="77"/>
      <c r="HL269" s="77"/>
      <c r="HM269" s="77"/>
      <c r="HN269" s="77"/>
      <c r="HO269" s="77"/>
      <c r="HP269" s="77"/>
      <c r="HQ269" s="77"/>
      <c r="HR269" s="77"/>
      <c r="HS269" s="77"/>
      <c r="HT269" s="77"/>
      <c r="HU269" s="77"/>
      <c r="HV269" s="77"/>
      <c r="HW269" s="77"/>
      <c r="HX269" s="77"/>
      <c r="HY269" s="77"/>
      <c r="HZ269" s="77"/>
      <c r="IA269" s="77"/>
      <c r="IB269" s="77"/>
      <c r="IC269" s="77"/>
      <c r="ID269" s="77"/>
      <c r="IE269" s="77"/>
      <c r="IF269" s="77"/>
      <c r="IG269" s="77"/>
      <c r="IH269" s="77"/>
      <c r="II269" s="77"/>
      <c r="IJ269" s="77"/>
      <c r="IK269" s="77"/>
      <c r="IL269" s="77"/>
      <c r="IM269" s="77"/>
      <c r="IN269" s="77"/>
      <c r="IO269" s="77"/>
      <c r="IP269" s="77"/>
      <c r="IQ269" s="77"/>
      <c r="IR269" s="77"/>
      <c r="IS269" s="77"/>
      <c r="IT269" s="77"/>
      <c r="IU269" s="77"/>
      <c r="IV269" s="77"/>
      <c r="IW269" s="77"/>
      <c r="IX269" s="77"/>
      <c r="IY269" s="77"/>
      <c r="IZ269" s="77"/>
      <c r="JA269" s="77"/>
      <c r="JB269" s="77"/>
      <c r="JC269" s="77"/>
      <c r="JD269" s="77"/>
      <c r="JE269" s="77"/>
      <c r="JF269" s="77"/>
      <c r="JG269" s="77"/>
      <c r="JH269" s="77"/>
      <c r="JI269" s="77"/>
      <c r="JJ269" s="77"/>
      <c r="JK269" s="77"/>
      <c r="JL269" s="77"/>
      <c r="JM269" s="77"/>
      <c r="JN269" s="77"/>
      <c r="JO269" s="77"/>
      <c r="JP269" s="77"/>
      <c r="JQ269" s="77"/>
      <c r="JR269" s="77"/>
      <c r="JS269" s="77"/>
      <c r="JT269" s="77"/>
      <c r="JU269" s="77"/>
      <c r="JV269" s="77"/>
      <c r="JW269" s="77"/>
      <c r="JX269" s="77"/>
      <c r="JY269" s="77"/>
      <c r="JZ269" s="77"/>
      <c r="KA269" s="77"/>
      <c r="KB269" s="77"/>
      <c r="KC269" s="77"/>
      <c r="KD269" s="77"/>
      <c r="KE269" s="77"/>
      <c r="KF269" s="77"/>
      <c r="KG269" s="77"/>
      <c r="KH269" s="77"/>
      <c r="KI269" s="77"/>
      <c r="KJ269" s="77"/>
      <c r="KK269" s="77"/>
      <c r="KL269" s="77"/>
      <c r="KM269" s="77"/>
      <c r="KN269" s="77"/>
      <c r="KO269" s="77"/>
      <c r="KP269" s="77"/>
      <c r="KQ269" s="77"/>
      <c r="KR269" s="77"/>
      <c r="KS269" s="77"/>
      <c r="KT269" s="77"/>
      <c r="KU269" s="77"/>
      <c r="KV269" s="77"/>
      <c r="KW269" s="77"/>
      <c r="KX269" s="77"/>
      <c r="KY269" s="77"/>
      <c r="KZ269" s="77"/>
      <c r="LA269" s="77"/>
      <c r="LB269" s="77"/>
      <c r="LC269" s="77"/>
      <c r="LD269" s="77"/>
      <c r="LE269" s="77"/>
      <c r="LF269" s="77"/>
      <c r="LG269" s="77"/>
      <c r="LH269" s="77"/>
      <c r="LI269" s="77"/>
      <c r="LJ269" s="77"/>
      <c r="LK269" s="77"/>
      <c r="LL269" s="77"/>
      <c r="LM269" s="77"/>
      <c r="LN269" s="77"/>
      <c r="LO269" s="77"/>
      <c r="LP269" s="77"/>
      <c r="LQ269" s="77"/>
      <c r="LR269" s="77"/>
      <c r="LS269" s="77"/>
      <c r="LT269" s="77"/>
      <c r="LU269" s="77"/>
      <c r="LV269" s="77"/>
      <c r="LW269" s="77"/>
      <c r="LX269" s="77"/>
      <c r="LY269" s="77"/>
      <c r="LZ269" s="77"/>
      <c r="MA269" s="77"/>
      <c r="MB269" s="77"/>
      <c r="MC269" s="77"/>
      <c r="MD269" s="77"/>
      <c r="ME269" s="77"/>
      <c r="MF269" s="77"/>
      <c r="MG269" s="77"/>
      <c r="MH269" s="77"/>
      <c r="MI269" s="77"/>
      <c r="MJ269" s="77"/>
      <c r="MK269" s="77"/>
      <c r="ML269" s="77"/>
      <c r="MM269" s="77"/>
      <c r="MN269" s="77"/>
      <c r="MO269" s="77"/>
      <c r="MP269" s="77"/>
      <c r="MQ269" s="77"/>
      <c r="MR269" s="77"/>
      <c r="MS269" s="77"/>
      <c r="MT269" s="77"/>
      <c r="MU269" s="77"/>
      <c r="MV269" s="77"/>
      <c r="MW269" s="77"/>
      <c r="MX269" s="77"/>
      <c r="MY269" s="77"/>
      <c r="MZ269" s="77"/>
      <c r="NA269" s="77"/>
      <c r="NB269" s="77"/>
      <c r="NC269" s="77"/>
      <c r="ND269" s="77"/>
      <c r="NE269" s="77"/>
      <c r="NF269" s="77"/>
      <c r="NG269" s="77"/>
      <c r="NH269" s="77"/>
      <c r="NI269" s="77"/>
      <c r="NJ269" s="77"/>
      <c r="NK269" s="77"/>
      <c r="NL269" s="77"/>
      <c r="NM269" s="77"/>
      <c r="NN269" s="77"/>
      <c r="NO269" s="77"/>
      <c r="NP269" s="77"/>
      <c r="NQ269" s="77"/>
      <c r="NR269" s="77"/>
    </row>
    <row r="270" spans="1:382">
      <c r="A270" s="32">
        <f>IF(ラインリスト!A262="","",ラインリスト!A262)</f>
        <v>260</v>
      </c>
      <c r="B270" s="32" t="str">
        <f>IF(ラインリスト!B262="","",ラインリスト!B262)</f>
        <v>テスト260</v>
      </c>
      <c r="C270" s="32">
        <f>IF(ラインリスト!C262="","",ラインリスト!C262)</f>
        <v>50</v>
      </c>
      <c r="D270" s="32" t="str">
        <f>IF(ラインリスト!E262="","",ラインリスト!E262)</f>
        <v>女</v>
      </c>
      <c r="E270" s="32" t="str">
        <f>IF(ラインリスト!F262="","",ラインリスト!F262)</f>
        <v>助産師</v>
      </c>
      <c r="F270" s="29" t="str">
        <f>IF(ラインリスト!G262="","",ラインリスト!G262)</f>
        <v>職員</v>
      </c>
      <c r="G270" s="32" t="str">
        <f>IF(ラインリスト!H262="","",ラインリスト!H262)</f>
        <v>R病院</v>
      </c>
      <c r="H270" s="33" t="str">
        <f>IF(ラインリスト!I262="","",ラインリスト!I262)</f>
        <v/>
      </c>
      <c r="I270" s="33">
        <f>IF(ラインリスト!J262="","",ラインリスト!J262)</f>
        <v>44203</v>
      </c>
      <c r="J270" s="33">
        <f>IF(ラインリスト!K262="","",ラインリスト!K262)</f>
        <v>44203</v>
      </c>
      <c r="K270" s="31">
        <f>IF(ラインリスト!L262="",J270,ラインリスト!L262)</f>
        <v>44203</v>
      </c>
      <c r="L270" s="76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  <c r="BT270" s="77"/>
      <c r="BU270" s="77"/>
      <c r="BV270" s="77"/>
      <c r="BW270" s="77"/>
      <c r="BX270" s="77"/>
      <c r="BY270" s="77"/>
      <c r="BZ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  <c r="CK270" s="77"/>
      <c r="CL270" s="77"/>
      <c r="CM270" s="77"/>
      <c r="CN270" s="77"/>
      <c r="CO270" s="77"/>
      <c r="CP270" s="77"/>
      <c r="CQ270" s="77"/>
      <c r="CR270" s="77"/>
      <c r="CS270" s="77"/>
      <c r="CT270" s="77"/>
      <c r="CU270" s="77"/>
      <c r="CV270" s="77"/>
      <c r="CW270" s="77"/>
      <c r="CX270" s="77"/>
      <c r="CY270" s="77"/>
      <c r="CZ270" s="77"/>
      <c r="DA270" s="77"/>
      <c r="DB270" s="77"/>
      <c r="DC270" s="77"/>
      <c r="DD270" s="77"/>
      <c r="DE270" s="77"/>
      <c r="DF270" s="77"/>
      <c r="DG270" s="77"/>
      <c r="DH270" s="77"/>
      <c r="DI270" s="77"/>
      <c r="DJ270" s="77"/>
      <c r="DK270" s="77"/>
      <c r="DL270" s="77"/>
      <c r="DM270" s="77"/>
      <c r="DN270" s="77"/>
      <c r="DO270" s="77"/>
      <c r="DP270" s="77"/>
      <c r="DQ270" s="77"/>
      <c r="DR270" s="77"/>
      <c r="DS270" s="77"/>
      <c r="DT270" s="77"/>
      <c r="DU270" s="77"/>
      <c r="DV270" s="77"/>
      <c r="DW270" s="77"/>
      <c r="DX270" s="77"/>
      <c r="DY270" s="77"/>
      <c r="DZ270" s="77"/>
      <c r="EA270" s="77"/>
      <c r="EB270" s="77"/>
      <c r="EC270" s="77"/>
      <c r="ED270" s="77"/>
      <c r="EE270" s="77"/>
      <c r="EF270" s="77"/>
      <c r="EG270" s="77"/>
      <c r="EH270" s="77"/>
      <c r="EI270" s="77"/>
      <c r="EJ270" s="77"/>
      <c r="EK270" s="77"/>
      <c r="EL270" s="77"/>
      <c r="EM270" s="77"/>
      <c r="EN270" s="77"/>
      <c r="EO270" s="77"/>
      <c r="EP270" s="77"/>
      <c r="EQ270" s="77"/>
      <c r="ER270" s="77"/>
      <c r="ES270" s="77"/>
      <c r="ET270" s="77"/>
      <c r="EU270" s="77"/>
      <c r="EV270" s="77"/>
      <c r="EW270" s="77"/>
      <c r="EX270" s="77"/>
      <c r="EY270" s="77"/>
      <c r="EZ270" s="77"/>
      <c r="FA270" s="77"/>
      <c r="FB270" s="77"/>
      <c r="FC270" s="77"/>
      <c r="FD270" s="77"/>
      <c r="FE270" s="77"/>
      <c r="FF270" s="77"/>
      <c r="FG270" s="77"/>
      <c r="FH270" s="77"/>
      <c r="FI270" s="77"/>
      <c r="FJ270" s="77"/>
      <c r="FK270" s="77"/>
      <c r="FL270" s="77"/>
      <c r="FM270" s="77"/>
      <c r="FN270" s="77"/>
      <c r="FO270" s="77"/>
      <c r="FP270" s="77"/>
      <c r="FQ270" s="77"/>
      <c r="FR270" s="77"/>
      <c r="FS270" s="77"/>
      <c r="FT270" s="77"/>
      <c r="FU270" s="77"/>
      <c r="FV270" s="77"/>
      <c r="FW270" s="77"/>
      <c r="FX270" s="77"/>
      <c r="FY270" s="77"/>
      <c r="FZ270" s="77"/>
      <c r="GA270" s="77"/>
      <c r="GB270" s="77"/>
      <c r="GC270" s="77"/>
      <c r="GD270" s="77"/>
      <c r="GE270" s="77"/>
      <c r="GF270" s="77"/>
      <c r="GG270" s="77"/>
      <c r="GH270" s="77"/>
      <c r="GI270" s="77"/>
      <c r="GJ270" s="77"/>
      <c r="GK270" s="77"/>
      <c r="GL270" s="77"/>
      <c r="GM270" s="77"/>
      <c r="GN270" s="77"/>
      <c r="GO270" s="77"/>
      <c r="GP270" s="77"/>
      <c r="GQ270" s="77"/>
      <c r="GR270" s="77"/>
      <c r="GS270" s="77"/>
      <c r="GT270" s="77"/>
      <c r="GU270" s="77"/>
      <c r="GV270" s="77"/>
      <c r="GW270" s="77"/>
      <c r="GX270" s="77"/>
      <c r="GY270" s="77"/>
      <c r="GZ270" s="77"/>
      <c r="HA270" s="77"/>
      <c r="HB270" s="77"/>
      <c r="HC270" s="77"/>
      <c r="HD270" s="77"/>
      <c r="HE270" s="77"/>
      <c r="HF270" s="77"/>
      <c r="HG270" s="77"/>
      <c r="HH270" s="77"/>
      <c r="HI270" s="77"/>
      <c r="HJ270" s="77"/>
      <c r="HK270" s="77"/>
      <c r="HL270" s="77"/>
      <c r="HM270" s="77"/>
      <c r="HN270" s="77"/>
      <c r="HO270" s="77"/>
      <c r="HP270" s="77"/>
      <c r="HQ270" s="77"/>
      <c r="HR270" s="77"/>
      <c r="HS270" s="77"/>
      <c r="HT270" s="77"/>
      <c r="HU270" s="77"/>
      <c r="HV270" s="77"/>
      <c r="HW270" s="77"/>
      <c r="HX270" s="77"/>
      <c r="HY270" s="77"/>
      <c r="HZ270" s="77"/>
      <c r="IA270" s="77"/>
      <c r="IB270" s="77"/>
      <c r="IC270" s="77"/>
      <c r="ID270" s="77"/>
      <c r="IE270" s="77"/>
      <c r="IF270" s="77"/>
      <c r="IG270" s="77"/>
      <c r="IH270" s="77"/>
      <c r="II270" s="77"/>
      <c r="IJ270" s="77"/>
      <c r="IK270" s="77"/>
      <c r="IL270" s="77"/>
      <c r="IM270" s="77"/>
      <c r="IN270" s="77"/>
      <c r="IO270" s="77"/>
      <c r="IP270" s="77"/>
      <c r="IQ270" s="77"/>
      <c r="IR270" s="77"/>
      <c r="IS270" s="77"/>
      <c r="IT270" s="77"/>
      <c r="IU270" s="77"/>
      <c r="IV270" s="77"/>
      <c r="IW270" s="77"/>
      <c r="IX270" s="77"/>
      <c r="IY270" s="77"/>
      <c r="IZ270" s="77"/>
      <c r="JA270" s="77"/>
      <c r="JB270" s="77"/>
      <c r="JC270" s="77"/>
      <c r="JD270" s="77"/>
      <c r="JE270" s="77"/>
      <c r="JF270" s="77"/>
      <c r="JG270" s="77"/>
      <c r="JH270" s="77"/>
      <c r="JI270" s="77"/>
      <c r="JJ270" s="77"/>
      <c r="JK270" s="77"/>
      <c r="JL270" s="77"/>
      <c r="JM270" s="77"/>
      <c r="JN270" s="77"/>
      <c r="JO270" s="77"/>
      <c r="JP270" s="77"/>
      <c r="JQ270" s="77"/>
      <c r="JR270" s="77"/>
      <c r="JS270" s="77"/>
      <c r="JT270" s="77"/>
      <c r="JU270" s="77"/>
      <c r="JV270" s="77"/>
      <c r="JW270" s="77"/>
      <c r="JX270" s="77"/>
      <c r="JY270" s="77"/>
      <c r="JZ270" s="77"/>
      <c r="KA270" s="77"/>
      <c r="KB270" s="77"/>
      <c r="KC270" s="77"/>
      <c r="KD270" s="77"/>
      <c r="KE270" s="77"/>
      <c r="KF270" s="77"/>
      <c r="KG270" s="77"/>
      <c r="KH270" s="77"/>
      <c r="KI270" s="77"/>
      <c r="KJ270" s="77"/>
      <c r="KK270" s="77"/>
      <c r="KL270" s="77"/>
      <c r="KM270" s="77"/>
      <c r="KN270" s="77"/>
      <c r="KO270" s="77"/>
      <c r="KP270" s="77"/>
      <c r="KQ270" s="77"/>
      <c r="KR270" s="77"/>
      <c r="KS270" s="77"/>
      <c r="KT270" s="77"/>
      <c r="KU270" s="77"/>
      <c r="KV270" s="77"/>
      <c r="KW270" s="77"/>
      <c r="KX270" s="77"/>
      <c r="KY270" s="77"/>
      <c r="KZ270" s="77"/>
      <c r="LA270" s="77"/>
      <c r="LB270" s="77"/>
      <c r="LC270" s="77"/>
      <c r="LD270" s="77"/>
      <c r="LE270" s="77"/>
      <c r="LF270" s="77"/>
      <c r="LG270" s="77"/>
      <c r="LH270" s="77"/>
      <c r="LI270" s="77"/>
      <c r="LJ270" s="77"/>
      <c r="LK270" s="77"/>
      <c r="LL270" s="77"/>
      <c r="LM270" s="77"/>
      <c r="LN270" s="77"/>
      <c r="LO270" s="77"/>
      <c r="LP270" s="77"/>
      <c r="LQ270" s="77"/>
      <c r="LR270" s="77"/>
      <c r="LS270" s="77"/>
      <c r="LT270" s="77"/>
      <c r="LU270" s="77"/>
      <c r="LV270" s="77"/>
      <c r="LW270" s="77"/>
      <c r="LX270" s="77"/>
      <c r="LY270" s="77"/>
      <c r="LZ270" s="77"/>
      <c r="MA270" s="77"/>
      <c r="MB270" s="77"/>
      <c r="MC270" s="77"/>
      <c r="MD270" s="77"/>
      <c r="ME270" s="77"/>
      <c r="MF270" s="77"/>
      <c r="MG270" s="77"/>
      <c r="MH270" s="77"/>
      <c r="MI270" s="77"/>
      <c r="MJ270" s="77"/>
      <c r="MK270" s="77"/>
      <c r="ML270" s="77"/>
      <c r="MM270" s="77"/>
      <c r="MN270" s="77"/>
      <c r="MO270" s="77"/>
      <c r="MP270" s="77"/>
      <c r="MQ270" s="77"/>
      <c r="MR270" s="77"/>
      <c r="MS270" s="77"/>
      <c r="MT270" s="77"/>
      <c r="MU270" s="77"/>
      <c r="MV270" s="77"/>
      <c r="MW270" s="77"/>
      <c r="MX270" s="77"/>
      <c r="MY270" s="77"/>
      <c r="MZ270" s="77"/>
      <c r="NA270" s="77"/>
      <c r="NB270" s="77"/>
      <c r="NC270" s="77"/>
      <c r="ND270" s="77"/>
      <c r="NE270" s="77"/>
      <c r="NF270" s="77"/>
      <c r="NG270" s="77"/>
      <c r="NH270" s="77"/>
      <c r="NI270" s="77"/>
      <c r="NJ270" s="77"/>
      <c r="NK270" s="77"/>
      <c r="NL270" s="77"/>
      <c r="NM270" s="77"/>
      <c r="NN270" s="77"/>
      <c r="NO270" s="77"/>
      <c r="NP270" s="77"/>
      <c r="NQ270" s="77"/>
      <c r="NR270" s="77"/>
    </row>
    <row r="271" spans="1:382">
      <c r="A271" s="32">
        <f>IF(ラインリスト!A263="","",ラインリスト!A263)</f>
        <v>261</v>
      </c>
      <c r="B271" s="32" t="str">
        <f>IF(ラインリスト!B263="","",ラインリスト!B263)</f>
        <v>テスト261</v>
      </c>
      <c r="C271" s="32">
        <f>IF(ラインリスト!C263="","",ラインリスト!C263)</f>
        <v>40</v>
      </c>
      <c r="D271" s="32" t="str">
        <f>IF(ラインリスト!E263="","",ラインリスト!E263)</f>
        <v>男</v>
      </c>
      <c r="E271" s="32" t="str">
        <f>IF(ラインリスト!F263="","",ラインリスト!F263)</f>
        <v>事務員</v>
      </c>
      <c r="F271" s="29" t="str">
        <f>IF(ラインリスト!G263="","",ラインリスト!G263)</f>
        <v>職員</v>
      </c>
      <c r="G271" s="32" t="str">
        <f>IF(ラインリスト!H263="","",ラインリスト!H263)</f>
        <v>R病院</v>
      </c>
      <c r="H271" s="33" t="str">
        <f>IF(ラインリスト!I263="","",ラインリスト!I263)</f>
        <v/>
      </c>
      <c r="I271" s="33" t="str">
        <f>IF(ラインリスト!J263="","",ラインリスト!J263)</f>
        <v>無症状</v>
      </c>
      <c r="J271" s="33">
        <f>IF(ラインリスト!K263="","",ラインリスト!K263)</f>
        <v>44203</v>
      </c>
      <c r="K271" s="31">
        <f>IF(ラインリスト!L263="",J271,ラインリスト!L263)</f>
        <v>44203</v>
      </c>
      <c r="L271" s="76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  <c r="BT271" s="77"/>
      <c r="BU271" s="77"/>
      <c r="BV271" s="77"/>
      <c r="BW271" s="77"/>
      <c r="BX271" s="77"/>
      <c r="BY271" s="77"/>
      <c r="BZ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  <c r="CK271" s="77"/>
      <c r="CL271" s="77"/>
      <c r="CM271" s="77"/>
      <c r="CN271" s="77"/>
      <c r="CO271" s="77"/>
      <c r="CP271" s="77"/>
      <c r="CQ271" s="77"/>
      <c r="CR271" s="77"/>
      <c r="CS271" s="77"/>
      <c r="CT271" s="77"/>
      <c r="CU271" s="77"/>
      <c r="CV271" s="77"/>
      <c r="CW271" s="77"/>
      <c r="CX271" s="77"/>
      <c r="CY271" s="77"/>
      <c r="CZ271" s="77"/>
      <c r="DA271" s="77"/>
      <c r="DB271" s="77"/>
      <c r="DC271" s="77"/>
      <c r="DD271" s="77"/>
      <c r="DE271" s="77"/>
      <c r="DF271" s="77"/>
      <c r="DG271" s="77"/>
      <c r="DH271" s="77"/>
      <c r="DI271" s="77"/>
      <c r="DJ271" s="77"/>
      <c r="DK271" s="77"/>
      <c r="DL271" s="77"/>
      <c r="DM271" s="77"/>
      <c r="DN271" s="77"/>
      <c r="DO271" s="77"/>
      <c r="DP271" s="77"/>
      <c r="DQ271" s="77"/>
      <c r="DR271" s="77"/>
      <c r="DS271" s="77"/>
      <c r="DT271" s="77"/>
      <c r="DU271" s="77"/>
      <c r="DV271" s="77"/>
      <c r="DW271" s="77"/>
      <c r="DX271" s="77"/>
      <c r="DY271" s="77"/>
      <c r="DZ271" s="77"/>
      <c r="EA271" s="77"/>
      <c r="EB271" s="77"/>
      <c r="EC271" s="77"/>
      <c r="ED271" s="77"/>
      <c r="EE271" s="77"/>
      <c r="EF271" s="77"/>
      <c r="EG271" s="77"/>
      <c r="EH271" s="77"/>
      <c r="EI271" s="77"/>
      <c r="EJ271" s="77"/>
      <c r="EK271" s="77"/>
      <c r="EL271" s="77"/>
      <c r="EM271" s="77"/>
      <c r="EN271" s="77"/>
      <c r="EO271" s="77"/>
      <c r="EP271" s="77"/>
      <c r="EQ271" s="77"/>
      <c r="ER271" s="77"/>
      <c r="ES271" s="77"/>
      <c r="ET271" s="77"/>
      <c r="EU271" s="77"/>
      <c r="EV271" s="77"/>
      <c r="EW271" s="77"/>
      <c r="EX271" s="77"/>
      <c r="EY271" s="77"/>
      <c r="EZ271" s="77"/>
      <c r="FA271" s="77"/>
      <c r="FB271" s="77"/>
      <c r="FC271" s="77"/>
      <c r="FD271" s="77"/>
      <c r="FE271" s="77"/>
      <c r="FF271" s="77"/>
      <c r="FG271" s="77"/>
      <c r="FH271" s="77"/>
      <c r="FI271" s="77"/>
      <c r="FJ271" s="77"/>
      <c r="FK271" s="77"/>
      <c r="FL271" s="77"/>
      <c r="FM271" s="77"/>
      <c r="FN271" s="77"/>
      <c r="FO271" s="77"/>
      <c r="FP271" s="77"/>
      <c r="FQ271" s="77"/>
      <c r="FR271" s="77"/>
      <c r="FS271" s="77"/>
      <c r="FT271" s="77"/>
      <c r="FU271" s="77"/>
      <c r="FV271" s="77"/>
      <c r="FW271" s="77"/>
      <c r="FX271" s="77"/>
      <c r="FY271" s="77"/>
      <c r="FZ271" s="77"/>
      <c r="GA271" s="77"/>
      <c r="GB271" s="77"/>
      <c r="GC271" s="77"/>
      <c r="GD271" s="77"/>
      <c r="GE271" s="77"/>
      <c r="GF271" s="77"/>
      <c r="GG271" s="77"/>
      <c r="GH271" s="77"/>
      <c r="GI271" s="77"/>
      <c r="GJ271" s="77"/>
      <c r="GK271" s="77"/>
      <c r="GL271" s="77"/>
      <c r="GM271" s="77"/>
      <c r="GN271" s="77"/>
      <c r="GO271" s="77"/>
      <c r="GP271" s="77"/>
      <c r="GQ271" s="77"/>
      <c r="GR271" s="77"/>
      <c r="GS271" s="77"/>
      <c r="GT271" s="77"/>
      <c r="GU271" s="77"/>
      <c r="GV271" s="77"/>
      <c r="GW271" s="77"/>
      <c r="GX271" s="77"/>
      <c r="GY271" s="77"/>
      <c r="GZ271" s="77"/>
      <c r="HA271" s="77"/>
      <c r="HB271" s="77"/>
      <c r="HC271" s="77"/>
      <c r="HD271" s="77"/>
      <c r="HE271" s="77"/>
      <c r="HF271" s="77"/>
      <c r="HG271" s="77"/>
      <c r="HH271" s="77"/>
      <c r="HI271" s="77"/>
      <c r="HJ271" s="77"/>
      <c r="HK271" s="77"/>
      <c r="HL271" s="77"/>
      <c r="HM271" s="77"/>
      <c r="HN271" s="77"/>
      <c r="HO271" s="77"/>
      <c r="HP271" s="77"/>
      <c r="HQ271" s="77"/>
      <c r="HR271" s="77"/>
      <c r="HS271" s="77"/>
      <c r="HT271" s="77"/>
      <c r="HU271" s="77"/>
      <c r="HV271" s="77"/>
      <c r="HW271" s="77"/>
      <c r="HX271" s="77"/>
      <c r="HY271" s="77"/>
      <c r="HZ271" s="77"/>
      <c r="IA271" s="77"/>
      <c r="IB271" s="77"/>
      <c r="IC271" s="77"/>
      <c r="ID271" s="77"/>
      <c r="IE271" s="77"/>
      <c r="IF271" s="77"/>
      <c r="IG271" s="77"/>
      <c r="IH271" s="77"/>
      <c r="II271" s="77"/>
      <c r="IJ271" s="77"/>
      <c r="IK271" s="77"/>
      <c r="IL271" s="77"/>
      <c r="IM271" s="77"/>
      <c r="IN271" s="77"/>
      <c r="IO271" s="77"/>
      <c r="IP271" s="77"/>
      <c r="IQ271" s="77"/>
      <c r="IR271" s="77"/>
      <c r="IS271" s="77"/>
      <c r="IT271" s="77"/>
      <c r="IU271" s="77"/>
      <c r="IV271" s="77"/>
      <c r="IW271" s="77"/>
      <c r="IX271" s="77"/>
      <c r="IY271" s="77"/>
      <c r="IZ271" s="77"/>
      <c r="JA271" s="77"/>
      <c r="JB271" s="77"/>
      <c r="JC271" s="77"/>
      <c r="JD271" s="77"/>
      <c r="JE271" s="77"/>
      <c r="JF271" s="77"/>
      <c r="JG271" s="77"/>
      <c r="JH271" s="77"/>
      <c r="JI271" s="77"/>
      <c r="JJ271" s="77"/>
      <c r="JK271" s="77"/>
      <c r="JL271" s="77"/>
      <c r="JM271" s="77"/>
      <c r="JN271" s="77"/>
      <c r="JO271" s="77"/>
      <c r="JP271" s="77"/>
      <c r="JQ271" s="77"/>
      <c r="JR271" s="77"/>
      <c r="JS271" s="77"/>
      <c r="JT271" s="77"/>
      <c r="JU271" s="77"/>
      <c r="JV271" s="77"/>
      <c r="JW271" s="77"/>
      <c r="JX271" s="77"/>
      <c r="JY271" s="77"/>
      <c r="JZ271" s="77"/>
      <c r="KA271" s="77"/>
      <c r="KB271" s="77"/>
      <c r="KC271" s="77"/>
      <c r="KD271" s="77"/>
      <c r="KE271" s="77"/>
      <c r="KF271" s="77"/>
      <c r="KG271" s="77"/>
      <c r="KH271" s="77"/>
      <c r="KI271" s="77"/>
      <c r="KJ271" s="77"/>
      <c r="KK271" s="77"/>
      <c r="KL271" s="77"/>
      <c r="KM271" s="77"/>
      <c r="KN271" s="77"/>
      <c r="KO271" s="77"/>
      <c r="KP271" s="77"/>
      <c r="KQ271" s="77"/>
      <c r="KR271" s="77"/>
      <c r="KS271" s="77"/>
      <c r="KT271" s="77"/>
      <c r="KU271" s="77"/>
      <c r="KV271" s="77"/>
      <c r="KW271" s="77"/>
      <c r="KX271" s="77"/>
      <c r="KY271" s="77"/>
      <c r="KZ271" s="77"/>
      <c r="LA271" s="77"/>
      <c r="LB271" s="77"/>
      <c r="LC271" s="77"/>
      <c r="LD271" s="77"/>
      <c r="LE271" s="77"/>
      <c r="LF271" s="77"/>
      <c r="LG271" s="77"/>
      <c r="LH271" s="77"/>
      <c r="LI271" s="77"/>
      <c r="LJ271" s="77"/>
      <c r="LK271" s="77"/>
      <c r="LL271" s="77"/>
      <c r="LM271" s="77"/>
      <c r="LN271" s="77"/>
      <c r="LO271" s="77"/>
      <c r="LP271" s="77"/>
      <c r="LQ271" s="77"/>
      <c r="LR271" s="77"/>
      <c r="LS271" s="77"/>
      <c r="LT271" s="77"/>
      <c r="LU271" s="77"/>
      <c r="LV271" s="77"/>
      <c r="LW271" s="77"/>
      <c r="LX271" s="77"/>
      <c r="LY271" s="77"/>
      <c r="LZ271" s="77"/>
      <c r="MA271" s="77"/>
      <c r="MB271" s="77"/>
      <c r="MC271" s="77"/>
      <c r="MD271" s="77"/>
      <c r="ME271" s="77"/>
      <c r="MF271" s="77"/>
      <c r="MG271" s="77"/>
      <c r="MH271" s="77"/>
      <c r="MI271" s="77"/>
      <c r="MJ271" s="77"/>
      <c r="MK271" s="77"/>
      <c r="ML271" s="77"/>
      <c r="MM271" s="77"/>
      <c r="MN271" s="77"/>
      <c r="MO271" s="77"/>
      <c r="MP271" s="77"/>
      <c r="MQ271" s="77"/>
      <c r="MR271" s="77"/>
      <c r="MS271" s="77"/>
      <c r="MT271" s="77"/>
      <c r="MU271" s="77"/>
      <c r="MV271" s="77"/>
      <c r="MW271" s="77"/>
      <c r="MX271" s="77"/>
      <c r="MY271" s="77"/>
      <c r="MZ271" s="77"/>
      <c r="NA271" s="77"/>
      <c r="NB271" s="77"/>
      <c r="NC271" s="77"/>
      <c r="ND271" s="77"/>
      <c r="NE271" s="77"/>
      <c r="NF271" s="77"/>
      <c r="NG271" s="77"/>
      <c r="NH271" s="77"/>
      <c r="NI271" s="77"/>
      <c r="NJ271" s="77"/>
      <c r="NK271" s="77"/>
      <c r="NL271" s="77"/>
      <c r="NM271" s="77"/>
      <c r="NN271" s="77"/>
      <c r="NO271" s="77"/>
      <c r="NP271" s="77"/>
      <c r="NQ271" s="77"/>
      <c r="NR271" s="77"/>
    </row>
    <row r="272" spans="1:382">
      <c r="A272" s="32">
        <f>IF(ラインリスト!A264="","",ラインリスト!A264)</f>
        <v>262</v>
      </c>
      <c r="B272" s="32" t="str">
        <f>IF(ラインリスト!B264="","",ラインリスト!B264)</f>
        <v>テスト262</v>
      </c>
      <c r="C272" s="32">
        <f>IF(ラインリスト!C264="","",ラインリスト!C264)</f>
        <v>45</v>
      </c>
      <c r="D272" s="32" t="str">
        <f>IF(ラインリスト!E264="","",ラインリスト!E264)</f>
        <v>男</v>
      </c>
      <c r="E272" s="32" t="str">
        <f>IF(ラインリスト!F264="","",ラインリスト!F264)</f>
        <v/>
      </c>
      <c r="F272" s="29" t="str">
        <f>IF(ラインリスト!G264="","",ラインリスト!G264)</f>
        <v>患者</v>
      </c>
      <c r="G272" s="32" t="str">
        <f>IF(ラインリスト!H264="","",ラインリスト!H264)</f>
        <v>R病院</v>
      </c>
      <c r="H272" s="33" t="str">
        <f>IF(ラインリスト!I264="","",ラインリスト!I264)</f>
        <v/>
      </c>
      <c r="I272" s="33" t="str">
        <f>IF(ラインリスト!J264="","",ラインリスト!J264)</f>
        <v>無症状</v>
      </c>
      <c r="J272" s="33">
        <f>IF(ラインリスト!K264="","",ラインリスト!K264)</f>
        <v>44203</v>
      </c>
      <c r="K272" s="31">
        <f>IF(ラインリスト!L264="",J272,ラインリスト!L264)</f>
        <v>44203</v>
      </c>
      <c r="L272" s="76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  <c r="BT272" s="77"/>
      <c r="BU272" s="77"/>
      <c r="BV272" s="77"/>
      <c r="BW272" s="77"/>
      <c r="BX272" s="77"/>
      <c r="BY272" s="77"/>
      <c r="BZ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  <c r="CK272" s="77"/>
      <c r="CL272" s="77"/>
      <c r="CM272" s="77"/>
      <c r="CN272" s="77"/>
      <c r="CO272" s="77"/>
      <c r="CP272" s="77"/>
      <c r="CQ272" s="77"/>
      <c r="CR272" s="77"/>
      <c r="CS272" s="77"/>
      <c r="CT272" s="77"/>
      <c r="CU272" s="77"/>
      <c r="CV272" s="77"/>
      <c r="CW272" s="77"/>
      <c r="CX272" s="77"/>
      <c r="CY272" s="77"/>
      <c r="CZ272" s="77"/>
      <c r="DA272" s="77"/>
      <c r="DB272" s="77"/>
      <c r="DC272" s="77"/>
      <c r="DD272" s="77"/>
      <c r="DE272" s="77"/>
      <c r="DF272" s="77"/>
      <c r="DG272" s="77"/>
      <c r="DH272" s="77"/>
      <c r="DI272" s="77"/>
      <c r="DJ272" s="77"/>
      <c r="DK272" s="77"/>
      <c r="DL272" s="77"/>
      <c r="DM272" s="77"/>
      <c r="DN272" s="77"/>
      <c r="DO272" s="77"/>
      <c r="DP272" s="77"/>
      <c r="DQ272" s="77"/>
      <c r="DR272" s="77"/>
      <c r="DS272" s="77"/>
      <c r="DT272" s="77"/>
      <c r="DU272" s="77"/>
      <c r="DV272" s="77"/>
      <c r="DW272" s="77"/>
      <c r="DX272" s="77"/>
      <c r="DY272" s="77"/>
      <c r="DZ272" s="77"/>
      <c r="EA272" s="77"/>
      <c r="EB272" s="77"/>
      <c r="EC272" s="77"/>
      <c r="ED272" s="77"/>
      <c r="EE272" s="77"/>
      <c r="EF272" s="77"/>
      <c r="EG272" s="77"/>
      <c r="EH272" s="77"/>
      <c r="EI272" s="77"/>
      <c r="EJ272" s="77"/>
      <c r="EK272" s="77"/>
      <c r="EL272" s="77"/>
      <c r="EM272" s="77"/>
      <c r="EN272" s="77"/>
      <c r="EO272" s="77"/>
      <c r="EP272" s="77"/>
      <c r="EQ272" s="77"/>
      <c r="ER272" s="77"/>
      <c r="ES272" s="77"/>
      <c r="ET272" s="77"/>
      <c r="EU272" s="77"/>
      <c r="EV272" s="77"/>
      <c r="EW272" s="77"/>
      <c r="EX272" s="77"/>
      <c r="EY272" s="77"/>
      <c r="EZ272" s="77"/>
      <c r="FA272" s="77"/>
      <c r="FB272" s="77"/>
      <c r="FC272" s="77"/>
      <c r="FD272" s="77"/>
      <c r="FE272" s="77"/>
      <c r="FF272" s="77"/>
      <c r="FG272" s="77"/>
      <c r="FH272" s="77"/>
      <c r="FI272" s="77"/>
      <c r="FJ272" s="77"/>
      <c r="FK272" s="77"/>
      <c r="FL272" s="77"/>
      <c r="FM272" s="77"/>
      <c r="FN272" s="77"/>
      <c r="FO272" s="77"/>
      <c r="FP272" s="77"/>
      <c r="FQ272" s="77"/>
      <c r="FR272" s="77"/>
      <c r="FS272" s="77"/>
      <c r="FT272" s="77"/>
      <c r="FU272" s="77"/>
      <c r="FV272" s="77"/>
      <c r="FW272" s="77"/>
      <c r="FX272" s="77"/>
      <c r="FY272" s="77"/>
      <c r="FZ272" s="77"/>
      <c r="GA272" s="77"/>
      <c r="GB272" s="77"/>
      <c r="GC272" s="77"/>
      <c r="GD272" s="77"/>
      <c r="GE272" s="77"/>
      <c r="GF272" s="77"/>
      <c r="GG272" s="77"/>
      <c r="GH272" s="77"/>
      <c r="GI272" s="77"/>
      <c r="GJ272" s="77"/>
      <c r="GK272" s="77"/>
      <c r="GL272" s="77"/>
      <c r="GM272" s="77"/>
      <c r="GN272" s="77"/>
      <c r="GO272" s="77"/>
      <c r="GP272" s="77"/>
      <c r="GQ272" s="77"/>
      <c r="GR272" s="77"/>
      <c r="GS272" s="77"/>
      <c r="GT272" s="77"/>
      <c r="GU272" s="77"/>
      <c r="GV272" s="77"/>
      <c r="GW272" s="77"/>
      <c r="GX272" s="77"/>
      <c r="GY272" s="77"/>
      <c r="GZ272" s="77"/>
      <c r="HA272" s="77"/>
      <c r="HB272" s="77"/>
      <c r="HC272" s="77"/>
      <c r="HD272" s="77"/>
      <c r="HE272" s="77"/>
      <c r="HF272" s="77"/>
      <c r="HG272" s="77"/>
      <c r="HH272" s="77"/>
      <c r="HI272" s="77"/>
      <c r="HJ272" s="77"/>
      <c r="HK272" s="77"/>
      <c r="HL272" s="77"/>
      <c r="HM272" s="77"/>
      <c r="HN272" s="77"/>
      <c r="HO272" s="77"/>
      <c r="HP272" s="77"/>
      <c r="HQ272" s="77"/>
      <c r="HR272" s="77"/>
      <c r="HS272" s="77"/>
      <c r="HT272" s="77"/>
      <c r="HU272" s="77"/>
      <c r="HV272" s="77"/>
      <c r="HW272" s="77"/>
      <c r="HX272" s="77"/>
      <c r="HY272" s="77"/>
      <c r="HZ272" s="77"/>
      <c r="IA272" s="77"/>
      <c r="IB272" s="77"/>
      <c r="IC272" s="77"/>
      <c r="ID272" s="77"/>
      <c r="IE272" s="77"/>
      <c r="IF272" s="77"/>
      <c r="IG272" s="77"/>
      <c r="IH272" s="77"/>
      <c r="II272" s="77"/>
      <c r="IJ272" s="77"/>
      <c r="IK272" s="77"/>
      <c r="IL272" s="77"/>
      <c r="IM272" s="77"/>
      <c r="IN272" s="77"/>
      <c r="IO272" s="77"/>
      <c r="IP272" s="77"/>
      <c r="IQ272" s="77"/>
      <c r="IR272" s="77"/>
      <c r="IS272" s="77"/>
      <c r="IT272" s="77"/>
      <c r="IU272" s="77"/>
      <c r="IV272" s="77"/>
      <c r="IW272" s="77"/>
      <c r="IX272" s="77"/>
      <c r="IY272" s="77"/>
      <c r="IZ272" s="77"/>
      <c r="JA272" s="77"/>
      <c r="JB272" s="77"/>
      <c r="JC272" s="77"/>
      <c r="JD272" s="77"/>
      <c r="JE272" s="77"/>
      <c r="JF272" s="77"/>
      <c r="JG272" s="77"/>
      <c r="JH272" s="77"/>
      <c r="JI272" s="77"/>
      <c r="JJ272" s="77"/>
      <c r="JK272" s="77"/>
      <c r="JL272" s="77"/>
      <c r="JM272" s="77"/>
      <c r="JN272" s="77"/>
      <c r="JO272" s="77"/>
      <c r="JP272" s="77"/>
      <c r="JQ272" s="77"/>
      <c r="JR272" s="77"/>
      <c r="JS272" s="77"/>
      <c r="JT272" s="77"/>
      <c r="JU272" s="77"/>
      <c r="JV272" s="77"/>
      <c r="JW272" s="77"/>
      <c r="JX272" s="77"/>
      <c r="JY272" s="77"/>
      <c r="JZ272" s="77"/>
      <c r="KA272" s="77"/>
      <c r="KB272" s="77"/>
      <c r="KC272" s="77"/>
      <c r="KD272" s="77"/>
      <c r="KE272" s="77"/>
      <c r="KF272" s="77"/>
      <c r="KG272" s="77"/>
      <c r="KH272" s="77"/>
      <c r="KI272" s="77"/>
      <c r="KJ272" s="77"/>
      <c r="KK272" s="77"/>
      <c r="KL272" s="77"/>
      <c r="KM272" s="77"/>
      <c r="KN272" s="77"/>
      <c r="KO272" s="77"/>
      <c r="KP272" s="77"/>
      <c r="KQ272" s="77"/>
      <c r="KR272" s="77"/>
      <c r="KS272" s="77"/>
      <c r="KT272" s="77"/>
      <c r="KU272" s="77"/>
      <c r="KV272" s="77"/>
      <c r="KW272" s="77"/>
      <c r="KX272" s="77"/>
      <c r="KY272" s="77"/>
      <c r="KZ272" s="77"/>
      <c r="LA272" s="77"/>
      <c r="LB272" s="77"/>
      <c r="LC272" s="77"/>
      <c r="LD272" s="77"/>
      <c r="LE272" s="77"/>
      <c r="LF272" s="77"/>
      <c r="LG272" s="77"/>
      <c r="LH272" s="77"/>
      <c r="LI272" s="77"/>
      <c r="LJ272" s="77"/>
      <c r="LK272" s="77"/>
      <c r="LL272" s="77"/>
      <c r="LM272" s="77"/>
      <c r="LN272" s="77"/>
      <c r="LO272" s="77"/>
      <c r="LP272" s="77"/>
      <c r="LQ272" s="77"/>
      <c r="LR272" s="77"/>
      <c r="LS272" s="77"/>
      <c r="LT272" s="77"/>
      <c r="LU272" s="77"/>
      <c r="LV272" s="77"/>
      <c r="LW272" s="77"/>
      <c r="LX272" s="77"/>
      <c r="LY272" s="77"/>
      <c r="LZ272" s="77"/>
      <c r="MA272" s="77"/>
      <c r="MB272" s="77"/>
      <c r="MC272" s="77"/>
      <c r="MD272" s="77"/>
      <c r="ME272" s="77"/>
      <c r="MF272" s="77"/>
      <c r="MG272" s="77"/>
      <c r="MH272" s="77"/>
      <c r="MI272" s="77"/>
      <c r="MJ272" s="77"/>
      <c r="MK272" s="77"/>
      <c r="ML272" s="77"/>
      <c r="MM272" s="77"/>
      <c r="MN272" s="77"/>
      <c r="MO272" s="77"/>
      <c r="MP272" s="77"/>
      <c r="MQ272" s="77"/>
      <c r="MR272" s="77"/>
      <c r="MS272" s="77"/>
      <c r="MT272" s="77"/>
      <c r="MU272" s="77"/>
      <c r="MV272" s="77"/>
      <c r="MW272" s="77"/>
      <c r="MX272" s="77"/>
      <c r="MY272" s="77"/>
      <c r="MZ272" s="77"/>
      <c r="NA272" s="77"/>
      <c r="NB272" s="77"/>
      <c r="NC272" s="77"/>
      <c r="ND272" s="77"/>
      <c r="NE272" s="77"/>
      <c r="NF272" s="77"/>
      <c r="NG272" s="77"/>
      <c r="NH272" s="77"/>
      <c r="NI272" s="77"/>
      <c r="NJ272" s="77"/>
      <c r="NK272" s="77"/>
      <c r="NL272" s="77"/>
      <c r="NM272" s="77"/>
      <c r="NN272" s="77"/>
      <c r="NO272" s="77"/>
      <c r="NP272" s="77"/>
      <c r="NQ272" s="77"/>
      <c r="NR272" s="77"/>
    </row>
    <row r="273" spans="1:382">
      <c r="A273" s="32">
        <f>IF(ラインリスト!A265="","",ラインリスト!A265)</f>
        <v>263</v>
      </c>
      <c r="B273" s="32" t="str">
        <f>IF(ラインリスト!B265="","",ラインリスト!B265)</f>
        <v>テスト263</v>
      </c>
      <c r="C273" s="32">
        <f>IF(ラインリスト!C265="","",ラインリスト!C265)</f>
        <v>62</v>
      </c>
      <c r="D273" s="32" t="str">
        <f>IF(ラインリスト!E265="","",ラインリスト!E265)</f>
        <v>女</v>
      </c>
      <c r="E273" s="32" t="str">
        <f>IF(ラインリスト!F265="","",ラインリスト!F265)</f>
        <v/>
      </c>
      <c r="F273" s="29" t="str">
        <f>IF(ラインリスト!G265="","",ラインリスト!G265)</f>
        <v>患者</v>
      </c>
      <c r="G273" s="32" t="str">
        <f>IF(ラインリスト!H265="","",ラインリスト!H265)</f>
        <v>R病院</v>
      </c>
      <c r="H273" s="33" t="str">
        <f>IF(ラインリスト!I265="","",ラインリスト!I265)</f>
        <v/>
      </c>
      <c r="I273" s="33" t="str">
        <f>IF(ラインリスト!J265="","",ラインリスト!J265)</f>
        <v>無症状</v>
      </c>
      <c r="J273" s="33">
        <f>IF(ラインリスト!K265="","",ラインリスト!K265)</f>
        <v>44203</v>
      </c>
      <c r="K273" s="31">
        <f>IF(ラインリスト!L265="",J273,ラインリスト!L265)</f>
        <v>44203</v>
      </c>
      <c r="L273" s="76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  <c r="CK273" s="77"/>
      <c r="CL273" s="77"/>
      <c r="CM273" s="77"/>
      <c r="CN273" s="77"/>
      <c r="CO273" s="77"/>
      <c r="CP273" s="77"/>
      <c r="CQ273" s="77"/>
      <c r="CR273" s="77"/>
      <c r="CS273" s="77"/>
      <c r="CT273" s="77"/>
      <c r="CU273" s="77"/>
      <c r="CV273" s="77"/>
      <c r="CW273" s="77"/>
      <c r="CX273" s="77"/>
      <c r="CY273" s="77"/>
      <c r="CZ273" s="77"/>
      <c r="DA273" s="77"/>
      <c r="DB273" s="77"/>
      <c r="DC273" s="77"/>
      <c r="DD273" s="77"/>
      <c r="DE273" s="77"/>
      <c r="DF273" s="77"/>
      <c r="DG273" s="77"/>
      <c r="DH273" s="77"/>
      <c r="DI273" s="77"/>
      <c r="DJ273" s="77"/>
      <c r="DK273" s="77"/>
      <c r="DL273" s="77"/>
      <c r="DM273" s="77"/>
      <c r="DN273" s="77"/>
      <c r="DO273" s="77"/>
      <c r="DP273" s="77"/>
      <c r="DQ273" s="77"/>
      <c r="DR273" s="77"/>
      <c r="DS273" s="77"/>
      <c r="DT273" s="77"/>
      <c r="DU273" s="77"/>
      <c r="DV273" s="77"/>
      <c r="DW273" s="77"/>
      <c r="DX273" s="77"/>
      <c r="DY273" s="77"/>
      <c r="DZ273" s="77"/>
      <c r="EA273" s="77"/>
      <c r="EB273" s="77"/>
      <c r="EC273" s="77"/>
      <c r="ED273" s="77"/>
      <c r="EE273" s="77"/>
      <c r="EF273" s="77"/>
      <c r="EG273" s="77"/>
      <c r="EH273" s="77"/>
      <c r="EI273" s="77"/>
      <c r="EJ273" s="77"/>
      <c r="EK273" s="77"/>
      <c r="EL273" s="77"/>
      <c r="EM273" s="77"/>
      <c r="EN273" s="77"/>
      <c r="EO273" s="77"/>
      <c r="EP273" s="77"/>
      <c r="EQ273" s="77"/>
      <c r="ER273" s="77"/>
      <c r="ES273" s="77"/>
      <c r="ET273" s="77"/>
      <c r="EU273" s="77"/>
      <c r="EV273" s="77"/>
      <c r="EW273" s="77"/>
      <c r="EX273" s="77"/>
      <c r="EY273" s="77"/>
      <c r="EZ273" s="77"/>
      <c r="FA273" s="77"/>
      <c r="FB273" s="77"/>
      <c r="FC273" s="77"/>
      <c r="FD273" s="77"/>
      <c r="FE273" s="77"/>
      <c r="FF273" s="77"/>
      <c r="FG273" s="77"/>
      <c r="FH273" s="77"/>
      <c r="FI273" s="77"/>
      <c r="FJ273" s="77"/>
      <c r="FK273" s="77"/>
      <c r="FL273" s="77"/>
      <c r="FM273" s="77"/>
      <c r="FN273" s="77"/>
      <c r="FO273" s="77"/>
      <c r="FP273" s="77"/>
      <c r="FQ273" s="77"/>
      <c r="FR273" s="77"/>
      <c r="FS273" s="77"/>
      <c r="FT273" s="77"/>
      <c r="FU273" s="77"/>
      <c r="FV273" s="77"/>
      <c r="FW273" s="77"/>
      <c r="FX273" s="77"/>
      <c r="FY273" s="77"/>
      <c r="FZ273" s="77"/>
      <c r="GA273" s="77"/>
      <c r="GB273" s="77"/>
      <c r="GC273" s="77"/>
      <c r="GD273" s="77"/>
      <c r="GE273" s="77"/>
      <c r="GF273" s="77"/>
      <c r="GG273" s="77"/>
      <c r="GH273" s="77"/>
      <c r="GI273" s="77"/>
      <c r="GJ273" s="77"/>
      <c r="GK273" s="77"/>
      <c r="GL273" s="77"/>
      <c r="GM273" s="77"/>
      <c r="GN273" s="77"/>
      <c r="GO273" s="77"/>
      <c r="GP273" s="77"/>
      <c r="GQ273" s="77"/>
      <c r="GR273" s="77"/>
      <c r="GS273" s="77"/>
      <c r="GT273" s="77"/>
      <c r="GU273" s="77"/>
      <c r="GV273" s="77"/>
      <c r="GW273" s="77"/>
      <c r="GX273" s="77"/>
      <c r="GY273" s="77"/>
      <c r="GZ273" s="77"/>
      <c r="HA273" s="77"/>
      <c r="HB273" s="77"/>
      <c r="HC273" s="77"/>
      <c r="HD273" s="77"/>
      <c r="HE273" s="77"/>
      <c r="HF273" s="77"/>
      <c r="HG273" s="77"/>
      <c r="HH273" s="77"/>
      <c r="HI273" s="77"/>
      <c r="HJ273" s="77"/>
      <c r="HK273" s="77"/>
      <c r="HL273" s="77"/>
      <c r="HM273" s="77"/>
      <c r="HN273" s="77"/>
      <c r="HO273" s="77"/>
      <c r="HP273" s="77"/>
      <c r="HQ273" s="77"/>
      <c r="HR273" s="77"/>
      <c r="HS273" s="77"/>
      <c r="HT273" s="77"/>
      <c r="HU273" s="77"/>
      <c r="HV273" s="77"/>
      <c r="HW273" s="77"/>
      <c r="HX273" s="77"/>
      <c r="HY273" s="77"/>
      <c r="HZ273" s="77"/>
      <c r="IA273" s="77"/>
      <c r="IB273" s="77"/>
      <c r="IC273" s="77"/>
      <c r="ID273" s="77"/>
      <c r="IE273" s="77"/>
      <c r="IF273" s="77"/>
      <c r="IG273" s="77"/>
      <c r="IH273" s="77"/>
      <c r="II273" s="77"/>
      <c r="IJ273" s="77"/>
      <c r="IK273" s="77"/>
      <c r="IL273" s="77"/>
      <c r="IM273" s="77"/>
      <c r="IN273" s="77"/>
      <c r="IO273" s="77"/>
      <c r="IP273" s="77"/>
      <c r="IQ273" s="77"/>
      <c r="IR273" s="77"/>
      <c r="IS273" s="77"/>
      <c r="IT273" s="77"/>
      <c r="IU273" s="77"/>
      <c r="IV273" s="77"/>
      <c r="IW273" s="77"/>
      <c r="IX273" s="77"/>
      <c r="IY273" s="77"/>
      <c r="IZ273" s="77"/>
      <c r="JA273" s="77"/>
      <c r="JB273" s="77"/>
      <c r="JC273" s="77"/>
      <c r="JD273" s="77"/>
      <c r="JE273" s="77"/>
      <c r="JF273" s="77"/>
      <c r="JG273" s="77"/>
      <c r="JH273" s="77"/>
      <c r="JI273" s="77"/>
      <c r="JJ273" s="77"/>
      <c r="JK273" s="77"/>
      <c r="JL273" s="77"/>
      <c r="JM273" s="77"/>
      <c r="JN273" s="77"/>
      <c r="JO273" s="77"/>
      <c r="JP273" s="77"/>
      <c r="JQ273" s="77"/>
      <c r="JR273" s="77"/>
      <c r="JS273" s="77"/>
      <c r="JT273" s="77"/>
      <c r="JU273" s="77"/>
      <c r="JV273" s="77"/>
      <c r="JW273" s="77"/>
      <c r="JX273" s="77"/>
      <c r="JY273" s="77"/>
      <c r="JZ273" s="77"/>
      <c r="KA273" s="77"/>
      <c r="KB273" s="77"/>
      <c r="KC273" s="77"/>
      <c r="KD273" s="77"/>
      <c r="KE273" s="77"/>
      <c r="KF273" s="77"/>
      <c r="KG273" s="77"/>
      <c r="KH273" s="77"/>
      <c r="KI273" s="77"/>
      <c r="KJ273" s="77"/>
      <c r="KK273" s="77"/>
      <c r="KL273" s="77"/>
      <c r="KM273" s="77"/>
      <c r="KN273" s="77"/>
      <c r="KO273" s="77"/>
      <c r="KP273" s="77"/>
      <c r="KQ273" s="77"/>
      <c r="KR273" s="77"/>
      <c r="KS273" s="77"/>
      <c r="KT273" s="77"/>
      <c r="KU273" s="77"/>
      <c r="KV273" s="77"/>
      <c r="KW273" s="77"/>
      <c r="KX273" s="77"/>
      <c r="KY273" s="77"/>
      <c r="KZ273" s="77"/>
      <c r="LA273" s="77"/>
      <c r="LB273" s="77"/>
      <c r="LC273" s="77"/>
      <c r="LD273" s="77"/>
      <c r="LE273" s="77"/>
      <c r="LF273" s="77"/>
      <c r="LG273" s="77"/>
      <c r="LH273" s="77"/>
      <c r="LI273" s="77"/>
      <c r="LJ273" s="77"/>
      <c r="LK273" s="77"/>
      <c r="LL273" s="77"/>
      <c r="LM273" s="77"/>
      <c r="LN273" s="77"/>
      <c r="LO273" s="77"/>
      <c r="LP273" s="77"/>
      <c r="LQ273" s="77"/>
      <c r="LR273" s="77"/>
      <c r="LS273" s="77"/>
      <c r="LT273" s="77"/>
      <c r="LU273" s="77"/>
      <c r="LV273" s="77"/>
      <c r="LW273" s="77"/>
      <c r="LX273" s="77"/>
      <c r="LY273" s="77"/>
      <c r="LZ273" s="77"/>
      <c r="MA273" s="77"/>
      <c r="MB273" s="77"/>
      <c r="MC273" s="77"/>
      <c r="MD273" s="77"/>
      <c r="ME273" s="77"/>
      <c r="MF273" s="77"/>
      <c r="MG273" s="77"/>
      <c r="MH273" s="77"/>
      <c r="MI273" s="77"/>
      <c r="MJ273" s="77"/>
      <c r="MK273" s="77"/>
      <c r="ML273" s="77"/>
      <c r="MM273" s="77"/>
      <c r="MN273" s="77"/>
      <c r="MO273" s="77"/>
      <c r="MP273" s="77"/>
      <c r="MQ273" s="77"/>
      <c r="MR273" s="77"/>
      <c r="MS273" s="77"/>
      <c r="MT273" s="77"/>
      <c r="MU273" s="77"/>
      <c r="MV273" s="77"/>
      <c r="MW273" s="77"/>
      <c r="MX273" s="77"/>
      <c r="MY273" s="77"/>
      <c r="MZ273" s="77"/>
      <c r="NA273" s="77"/>
      <c r="NB273" s="77"/>
      <c r="NC273" s="77"/>
      <c r="ND273" s="77"/>
      <c r="NE273" s="77"/>
      <c r="NF273" s="77"/>
      <c r="NG273" s="77"/>
      <c r="NH273" s="77"/>
      <c r="NI273" s="77"/>
      <c r="NJ273" s="77"/>
      <c r="NK273" s="77"/>
      <c r="NL273" s="77"/>
      <c r="NM273" s="77"/>
      <c r="NN273" s="77"/>
      <c r="NO273" s="77"/>
      <c r="NP273" s="77"/>
      <c r="NQ273" s="77"/>
      <c r="NR273" s="77"/>
    </row>
    <row r="274" spans="1:382">
      <c r="A274" s="32">
        <f>IF(ラインリスト!A266="","",ラインリスト!A266)</f>
        <v>264</v>
      </c>
      <c r="B274" s="32" t="str">
        <f>IF(ラインリスト!B266="","",ラインリスト!B266)</f>
        <v>テスト264</v>
      </c>
      <c r="C274" s="32">
        <f>IF(ラインリスト!C266="","",ラインリスト!C266)</f>
        <v>89</v>
      </c>
      <c r="D274" s="32" t="str">
        <f>IF(ラインリスト!E266="","",ラインリスト!E266)</f>
        <v>男</v>
      </c>
      <c r="E274" s="32" t="str">
        <f>IF(ラインリスト!F266="","",ラインリスト!F266)</f>
        <v/>
      </c>
      <c r="F274" s="29" t="str">
        <f>IF(ラインリスト!G266="","",ラインリスト!G266)</f>
        <v>患者</v>
      </c>
      <c r="G274" s="32" t="str">
        <f>IF(ラインリスト!H266="","",ラインリスト!H266)</f>
        <v>R病院</v>
      </c>
      <c r="H274" s="33" t="str">
        <f>IF(ラインリスト!I266="","",ラインリスト!I266)</f>
        <v/>
      </c>
      <c r="I274" s="33">
        <f>IF(ラインリスト!J266="","",ラインリスト!J266)</f>
        <v>44204</v>
      </c>
      <c r="J274" s="33">
        <f>IF(ラインリスト!K266="","",ラインリスト!K266)</f>
        <v>44203</v>
      </c>
      <c r="K274" s="31">
        <f>IF(ラインリスト!L266="",J274,ラインリスト!L266)</f>
        <v>44203</v>
      </c>
      <c r="L274" s="76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  <c r="CU274" s="77"/>
      <c r="CV274" s="77"/>
      <c r="CW274" s="77"/>
      <c r="CX274" s="77"/>
      <c r="CY274" s="77"/>
      <c r="CZ274" s="77"/>
      <c r="DA274" s="77"/>
      <c r="DB274" s="77"/>
      <c r="DC274" s="77"/>
      <c r="DD274" s="77"/>
      <c r="DE274" s="77"/>
      <c r="DF274" s="77"/>
      <c r="DG274" s="77"/>
      <c r="DH274" s="77"/>
      <c r="DI274" s="77"/>
      <c r="DJ274" s="77"/>
      <c r="DK274" s="77"/>
      <c r="DL274" s="77"/>
      <c r="DM274" s="77"/>
      <c r="DN274" s="77"/>
      <c r="DO274" s="77"/>
      <c r="DP274" s="77"/>
      <c r="DQ274" s="77"/>
      <c r="DR274" s="77"/>
      <c r="DS274" s="77"/>
      <c r="DT274" s="77"/>
      <c r="DU274" s="77"/>
      <c r="DV274" s="77"/>
      <c r="DW274" s="77"/>
      <c r="DX274" s="77"/>
      <c r="DY274" s="77"/>
      <c r="DZ274" s="77"/>
      <c r="EA274" s="77"/>
      <c r="EB274" s="77"/>
      <c r="EC274" s="77"/>
      <c r="ED274" s="77"/>
      <c r="EE274" s="77"/>
      <c r="EF274" s="77"/>
      <c r="EG274" s="77"/>
      <c r="EH274" s="77"/>
      <c r="EI274" s="77"/>
      <c r="EJ274" s="77"/>
      <c r="EK274" s="77"/>
      <c r="EL274" s="77"/>
      <c r="EM274" s="77"/>
      <c r="EN274" s="77"/>
      <c r="EO274" s="77"/>
      <c r="EP274" s="77"/>
      <c r="EQ274" s="77"/>
      <c r="ER274" s="77"/>
      <c r="ES274" s="77"/>
      <c r="ET274" s="77"/>
      <c r="EU274" s="77"/>
      <c r="EV274" s="77"/>
      <c r="EW274" s="77"/>
      <c r="EX274" s="77"/>
      <c r="EY274" s="77"/>
      <c r="EZ274" s="77"/>
      <c r="FA274" s="77"/>
      <c r="FB274" s="77"/>
      <c r="FC274" s="77"/>
      <c r="FD274" s="77"/>
      <c r="FE274" s="77"/>
      <c r="FF274" s="77"/>
      <c r="FG274" s="77"/>
      <c r="FH274" s="77"/>
      <c r="FI274" s="77"/>
      <c r="FJ274" s="77"/>
      <c r="FK274" s="77"/>
      <c r="FL274" s="77"/>
      <c r="FM274" s="77"/>
      <c r="FN274" s="77"/>
      <c r="FO274" s="77"/>
      <c r="FP274" s="77"/>
      <c r="FQ274" s="77"/>
      <c r="FR274" s="77"/>
      <c r="FS274" s="77"/>
      <c r="FT274" s="77"/>
      <c r="FU274" s="77"/>
      <c r="FV274" s="77"/>
      <c r="FW274" s="77"/>
      <c r="FX274" s="77"/>
      <c r="FY274" s="77"/>
      <c r="FZ274" s="77"/>
      <c r="GA274" s="77"/>
      <c r="GB274" s="77"/>
      <c r="GC274" s="77"/>
      <c r="GD274" s="77"/>
      <c r="GE274" s="77"/>
      <c r="GF274" s="77"/>
      <c r="GG274" s="77"/>
      <c r="GH274" s="77"/>
      <c r="GI274" s="77"/>
      <c r="GJ274" s="77"/>
      <c r="GK274" s="77"/>
      <c r="GL274" s="77"/>
      <c r="GM274" s="77"/>
      <c r="GN274" s="77"/>
      <c r="GO274" s="77"/>
      <c r="GP274" s="77"/>
      <c r="GQ274" s="77"/>
      <c r="GR274" s="77"/>
      <c r="GS274" s="77"/>
      <c r="GT274" s="77"/>
      <c r="GU274" s="77"/>
      <c r="GV274" s="77"/>
      <c r="GW274" s="77"/>
      <c r="GX274" s="77"/>
      <c r="GY274" s="77"/>
      <c r="GZ274" s="77"/>
      <c r="HA274" s="77"/>
      <c r="HB274" s="77"/>
      <c r="HC274" s="77"/>
      <c r="HD274" s="77"/>
      <c r="HE274" s="77"/>
      <c r="HF274" s="77"/>
      <c r="HG274" s="77"/>
      <c r="HH274" s="77"/>
      <c r="HI274" s="77"/>
      <c r="HJ274" s="77"/>
      <c r="HK274" s="77"/>
      <c r="HL274" s="77"/>
      <c r="HM274" s="77"/>
      <c r="HN274" s="77"/>
      <c r="HO274" s="77"/>
      <c r="HP274" s="77"/>
      <c r="HQ274" s="77"/>
      <c r="HR274" s="77"/>
      <c r="HS274" s="77"/>
      <c r="HT274" s="77"/>
      <c r="HU274" s="77"/>
      <c r="HV274" s="77"/>
      <c r="HW274" s="77"/>
      <c r="HX274" s="77"/>
      <c r="HY274" s="77"/>
      <c r="HZ274" s="77"/>
      <c r="IA274" s="77"/>
      <c r="IB274" s="77"/>
      <c r="IC274" s="77"/>
      <c r="ID274" s="77"/>
      <c r="IE274" s="77"/>
      <c r="IF274" s="77"/>
      <c r="IG274" s="77"/>
      <c r="IH274" s="77"/>
      <c r="II274" s="77"/>
      <c r="IJ274" s="77"/>
      <c r="IK274" s="77"/>
      <c r="IL274" s="77"/>
      <c r="IM274" s="77"/>
      <c r="IN274" s="77"/>
      <c r="IO274" s="77"/>
      <c r="IP274" s="77"/>
      <c r="IQ274" s="77"/>
      <c r="IR274" s="77"/>
      <c r="IS274" s="77"/>
      <c r="IT274" s="77"/>
      <c r="IU274" s="77"/>
      <c r="IV274" s="77"/>
      <c r="IW274" s="77"/>
      <c r="IX274" s="77"/>
      <c r="IY274" s="77"/>
      <c r="IZ274" s="77"/>
      <c r="JA274" s="77"/>
      <c r="JB274" s="77"/>
      <c r="JC274" s="77"/>
      <c r="JD274" s="77"/>
      <c r="JE274" s="77"/>
      <c r="JF274" s="77"/>
      <c r="JG274" s="77"/>
      <c r="JH274" s="77"/>
      <c r="JI274" s="77"/>
      <c r="JJ274" s="77"/>
      <c r="JK274" s="77"/>
      <c r="JL274" s="77"/>
      <c r="JM274" s="77"/>
      <c r="JN274" s="77"/>
      <c r="JO274" s="77"/>
      <c r="JP274" s="77"/>
      <c r="JQ274" s="77"/>
      <c r="JR274" s="77"/>
      <c r="JS274" s="77"/>
      <c r="JT274" s="77"/>
      <c r="JU274" s="77"/>
      <c r="JV274" s="77"/>
      <c r="JW274" s="77"/>
      <c r="JX274" s="77"/>
      <c r="JY274" s="77"/>
      <c r="JZ274" s="77"/>
      <c r="KA274" s="77"/>
      <c r="KB274" s="77"/>
      <c r="KC274" s="77"/>
      <c r="KD274" s="77"/>
      <c r="KE274" s="77"/>
      <c r="KF274" s="77"/>
      <c r="KG274" s="77"/>
      <c r="KH274" s="77"/>
      <c r="KI274" s="77"/>
      <c r="KJ274" s="77"/>
      <c r="KK274" s="77"/>
      <c r="KL274" s="77"/>
      <c r="KM274" s="77"/>
      <c r="KN274" s="77"/>
      <c r="KO274" s="77"/>
      <c r="KP274" s="77"/>
      <c r="KQ274" s="77"/>
      <c r="KR274" s="77"/>
      <c r="KS274" s="77"/>
      <c r="KT274" s="77"/>
      <c r="KU274" s="77"/>
      <c r="KV274" s="77"/>
      <c r="KW274" s="77"/>
      <c r="KX274" s="77"/>
      <c r="KY274" s="77"/>
      <c r="KZ274" s="77"/>
      <c r="LA274" s="77"/>
      <c r="LB274" s="77"/>
      <c r="LC274" s="77"/>
      <c r="LD274" s="77"/>
      <c r="LE274" s="77"/>
      <c r="LF274" s="77"/>
      <c r="LG274" s="77"/>
      <c r="LH274" s="77"/>
      <c r="LI274" s="77"/>
      <c r="LJ274" s="77"/>
      <c r="LK274" s="77"/>
      <c r="LL274" s="77"/>
      <c r="LM274" s="77"/>
      <c r="LN274" s="77"/>
      <c r="LO274" s="77"/>
      <c r="LP274" s="77"/>
      <c r="LQ274" s="77"/>
      <c r="LR274" s="77"/>
      <c r="LS274" s="77"/>
      <c r="LT274" s="77"/>
      <c r="LU274" s="77"/>
      <c r="LV274" s="77"/>
      <c r="LW274" s="77"/>
      <c r="LX274" s="77"/>
      <c r="LY274" s="77"/>
      <c r="LZ274" s="77"/>
      <c r="MA274" s="77"/>
      <c r="MB274" s="77"/>
      <c r="MC274" s="77"/>
      <c r="MD274" s="77"/>
      <c r="ME274" s="77"/>
      <c r="MF274" s="77"/>
      <c r="MG274" s="77"/>
      <c r="MH274" s="77"/>
      <c r="MI274" s="77"/>
      <c r="MJ274" s="77"/>
      <c r="MK274" s="77"/>
      <c r="ML274" s="77"/>
      <c r="MM274" s="77"/>
      <c r="MN274" s="77"/>
      <c r="MO274" s="77"/>
      <c r="MP274" s="77"/>
      <c r="MQ274" s="77"/>
      <c r="MR274" s="77"/>
      <c r="MS274" s="77"/>
      <c r="MT274" s="77"/>
      <c r="MU274" s="77"/>
      <c r="MV274" s="77"/>
      <c r="MW274" s="77"/>
      <c r="MX274" s="77"/>
      <c r="MY274" s="77"/>
      <c r="MZ274" s="77"/>
      <c r="NA274" s="77"/>
      <c r="NB274" s="77"/>
      <c r="NC274" s="77"/>
      <c r="ND274" s="77"/>
      <c r="NE274" s="77"/>
      <c r="NF274" s="77"/>
      <c r="NG274" s="77"/>
      <c r="NH274" s="77"/>
      <c r="NI274" s="77"/>
      <c r="NJ274" s="77"/>
      <c r="NK274" s="77"/>
      <c r="NL274" s="77"/>
      <c r="NM274" s="77"/>
      <c r="NN274" s="77"/>
      <c r="NO274" s="77"/>
      <c r="NP274" s="77"/>
      <c r="NQ274" s="77"/>
      <c r="NR274" s="77"/>
    </row>
    <row r="275" spans="1:382">
      <c r="A275" s="32">
        <f>IF(ラインリスト!A267="","",ラインリスト!A267)</f>
        <v>265</v>
      </c>
      <c r="B275" s="32" t="str">
        <f>IF(ラインリスト!B267="","",ラインリスト!B267)</f>
        <v>テスト265</v>
      </c>
      <c r="C275" s="32">
        <f>IF(ラインリスト!C267="","",ラインリスト!C267)</f>
        <v>95</v>
      </c>
      <c r="D275" s="32" t="str">
        <f>IF(ラインリスト!E267="","",ラインリスト!E267)</f>
        <v>女</v>
      </c>
      <c r="E275" s="32" t="str">
        <f>IF(ラインリスト!F267="","",ラインリスト!F267)</f>
        <v/>
      </c>
      <c r="F275" s="29" t="str">
        <f>IF(ラインリスト!G267="","",ラインリスト!G267)</f>
        <v>患者</v>
      </c>
      <c r="G275" s="32" t="str">
        <f>IF(ラインリスト!H267="","",ラインリスト!H267)</f>
        <v>R病院</v>
      </c>
      <c r="H275" s="33" t="str">
        <f>IF(ラインリスト!I267="","",ラインリスト!I267)</f>
        <v/>
      </c>
      <c r="I275" s="33">
        <f>IF(ラインリスト!J267="","",ラインリスト!J267)</f>
        <v>44203</v>
      </c>
      <c r="J275" s="33">
        <f>IF(ラインリスト!K267="","",ラインリスト!K267)</f>
        <v>44203</v>
      </c>
      <c r="K275" s="31">
        <f>IF(ラインリスト!L267="",J275,ラインリスト!L267)</f>
        <v>44203</v>
      </c>
      <c r="L275" s="76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  <c r="CU275" s="77"/>
      <c r="CV275" s="77"/>
      <c r="CW275" s="77"/>
      <c r="CX275" s="77"/>
      <c r="CY275" s="77"/>
      <c r="CZ275" s="77"/>
      <c r="DA275" s="77"/>
      <c r="DB275" s="77"/>
      <c r="DC275" s="77"/>
      <c r="DD275" s="77"/>
      <c r="DE275" s="77"/>
      <c r="DF275" s="77"/>
      <c r="DG275" s="77"/>
      <c r="DH275" s="77"/>
      <c r="DI275" s="77"/>
      <c r="DJ275" s="77"/>
      <c r="DK275" s="77"/>
      <c r="DL275" s="77"/>
      <c r="DM275" s="77"/>
      <c r="DN275" s="77"/>
      <c r="DO275" s="77"/>
      <c r="DP275" s="77"/>
      <c r="DQ275" s="77"/>
      <c r="DR275" s="77"/>
      <c r="DS275" s="77"/>
      <c r="DT275" s="77"/>
      <c r="DU275" s="77"/>
      <c r="DV275" s="77"/>
      <c r="DW275" s="77"/>
      <c r="DX275" s="77"/>
      <c r="DY275" s="77"/>
      <c r="DZ275" s="77"/>
      <c r="EA275" s="77"/>
      <c r="EB275" s="77"/>
      <c r="EC275" s="77"/>
      <c r="ED275" s="77"/>
      <c r="EE275" s="77"/>
      <c r="EF275" s="77"/>
      <c r="EG275" s="77"/>
      <c r="EH275" s="77"/>
      <c r="EI275" s="77"/>
      <c r="EJ275" s="77"/>
      <c r="EK275" s="77"/>
      <c r="EL275" s="77"/>
      <c r="EM275" s="77"/>
      <c r="EN275" s="77"/>
      <c r="EO275" s="77"/>
      <c r="EP275" s="77"/>
      <c r="EQ275" s="77"/>
      <c r="ER275" s="77"/>
      <c r="ES275" s="77"/>
      <c r="ET275" s="77"/>
      <c r="EU275" s="77"/>
      <c r="EV275" s="77"/>
      <c r="EW275" s="77"/>
      <c r="EX275" s="77"/>
      <c r="EY275" s="77"/>
      <c r="EZ275" s="77"/>
      <c r="FA275" s="77"/>
      <c r="FB275" s="77"/>
      <c r="FC275" s="77"/>
      <c r="FD275" s="77"/>
      <c r="FE275" s="77"/>
      <c r="FF275" s="77"/>
      <c r="FG275" s="77"/>
      <c r="FH275" s="77"/>
      <c r="FI275" s="77"/>
      <c r="FJ275" s="77"/>
      <c r="FK275" s="77"/>
      <c r="FL275" s="77"/>
      <c r="FM275" s="77"/>
      <c r="FN275" s="77"/>
      <c r="FO275" s="77"/>
      <c r="FP275" s="77"/>
      <c r="FQ275" s="77"/>
      <c r="FR275" s="77"/>
      <c r="FS275" s="77"/>
      <c r="FT275" s="77"/>
      <c r="FU275" s="77"/>
      <c r="FV275" s="77"/>
      <c r="FW275" s="77"/>
      <c r="FX275" s="77"/>
      <c r="FY275" s="77"/>
      <c r="FZ275" s="77"/>
      <c r="GA275" s="77"/>
      <c r="GB275" s="77"/>
      <c r="GC275" s="77"/>
      <c r="GD275" s="77"/>
      <c r="GE275" s="77"/>
      <c r="GF275" s="77"/>
      <c r="GG275" s="77"/>
      <c r="GH275" s="77"/>
      <c r="GI275" s="77"/>
      <c r="GJ275" s="77"/>
      <c r="GK275" s="77"/>
      <c r="GL275" s="77"/>
      <c r="GM275" s="77"/>
      <c r="GN275" s="77"/>
      <c r="GO275" s="77"/>
      <c r="GP275" s="77"/>
      <c r="GQ275" s="77"/>
      <c r="GR275" s="77"/>
      <c r="GS275" s="77"/>
      <c r="GT275" s="77"/>
      <c r="GU275" s="77"/>
      <c r="GV275" s="77"/>
      <c r="GW275" s="77"/>
      <c r="GX275" s="77"/>
      <c r="GY275" s="77"/>
      <c r="GZ275" s="77"/>
      <c r="HA275" s="77"/>
      <c r="HB275" s="77"/>
      <c r="HC275" s="77"/>
      <c r="HD275" s="77"/>
      <c r="HE275" s="77"/>
      <c r="HF275" s="77"/>
      <c r="HG275" s="77"/>
      <c r="HH275" s="77"/>
      <c r="HI275" s="77"/>
      <c r="HJ275" s="77"/>
      <c r="HK275" s="77"/>
      <c r="HL275" s="77"/>
      <c r="HM275" s="77"/>
      <c r="HN275" s="77"/>
      <c r="HO275" s="77"/>
      <c r="HP275" s="77"/>
      <c r="HQ275" s="77"/>
      <c r="HR275" s="77"/>
      <c r="HS275" s="77"/>
      <c r="HT275" s="77"/>
      <c r="HU275" s="77"/>
      <c r="HV275" s="77"/>
      <c r="HW275" s="77"/>
      <c r="HX275" s="77"/>
      <c r="HY275" s="77"/>
      <c r="HZ275" s="77"/>
      <c r="IA275" s="77"/>
      <c r="IB275" s="77"/>
      <c r="IC275" s="77"/>
      <c r="ID275" s="77"/>
      <c r="IE275" s="77"/>
      <c r="IF275" s="77"/>
      <c r="IG275" s="77"/>
      <c r="IH275" s="77"/>
      <c r="II275" s="77"/>
      <c r="IJ275" s="77"/>
      <c r="IK275" s="77"/>
      <c r="IL275" s="77"/>
      <c r="IM275" s="77"/>
      <c r="IN275" s="77"/>
      <c r="IO275" s="77"/>
      <c r="IP275" s="77"/>
      <c r="IQ275" s="77"/>
      <c r="IR275" s="77"/>
      <c r="IS275" s="77"/>
      <c r="IT275" s="77"/>
      <c r="IU275" s="77"/>
      <c r="IV275" s="77"/>
      <c r="IW275" s="77"/>
      <c r="IX275" s="77"/>
      <c r="IY275" s="77"/>
      <c r="IZ275" s="77"/>
      <c r="JA275" s="77"/>
      <c r="JB275" s="77"/>
      <c r="JC275" s="77"/>
      <c r="JD275" s="77"/>
      <c r="JE275" s="77"/>
      <c r="JF275" s="77"/>
      <c r="JG275" s="77"/>
      <c r="JH275" s="77"/>
      <c r="JI275" s="77"/>
      <c r="JJ275" s="77"/>
      <c r="JK275" s="77"/>
      <c r="JL275" s="77"/>
      <c r="JM275" s="77"/>
      <c r="JN275" s="77"/>
      <c r="JO275" s="77"/>
      <c r="JP275" s="77"/>
      <c r="JQ275" s="77"/>
      <c r="JR275" s="77"/>
      <c r="JS275" s="77"/>
      <c r="JT275" s="77"/>
      <c r="JU275" s="77"/>
      <c r="JV275" s="77"/>
      <c r="JW275" s="77"/>
      <c r="JX275" s="77"/>
      <c r="JY275" s="77"/>
      <c r="JZ275" s="77"/>
      <c r="KA275" s="77"/>
      <c r="KB275" s="77"/>
      <c r="KC275" s="77"/>
      <c r="KD275" s="77"/>
      <c r="KE275" s="77"/>
      <c r="KF275" s="77"/>
      <c r="KG275" s="77"/>
      <c r="KH275" s="77"/>
      <c r="KI275" s="77"/>
      <c r="KJ275" s="77"/>
      <c r="KK275" s="77"/>
      <c r="KL275" s="77"/>
      <c r="KM275" s="77"/>
      <c r="KN275" s="77"/>
      <c r="KO275" s="77"/>
      <c r="KP275" s="77"/>
      <c r="KQ275" s="77"/>
      <c r="KR275" s="77"/>
      <c r="KS275" s="77"/>
      <c r="KT275" s="77"/>
      <c r="KU275" s="77"/>
      <c r="KV275" s="77"/>
      <c r="KW275" s="77"/>
      <c r="KX275" s="77"/>
      <c r="KY275" s="77"/>
      <c r="KZ275" s="77"/>
      <c r="LA275" s="77"/>
      <c r="LB275" s="77"/>
      <c r="LC275" s="77"/>
      <c r="LD275" s="77"/>
      <c r="LE275" s="77"/>
      <c r="LF275" s="77"/>
      <c r="LG275" s="77"/>
      <c r="LH275" s="77"/>
      <c r="LI275" s="77"/>
      <c r="LJ275" s="77"/>
      <c r="LK275" s="77"/>
      <c r="LL275" s="77"/>
      <c r="LM275" s="77"/>
      <c r="LN275" s="77"/>
      <c r="LO275" s="77"/>
      <c r="LP275" s="77"/>
      <c r="LQ275" s="77"/>
      <c r="LR275" s="77"/>
      <c r="LS275" s="77"/>
      <c r="LT275" s="77"/>
      <c r="LU275" s="77"/>
      <c r="LV275" s="77"/>
      <c r="LW275" s="77"/>
      <c r="LX275" s="77"/>
      <c r="LY275" s="77"/>
      <c r="LZ275" s="77"/>
      <c r="MA275" s="77"/>
      <c r="MB275" s="77"/>
      <c r="MC275" s="77"/>
      <c r="MD275" s="77"/>
      <c r="ME275" s="77"/>
      <c r="MF275" s="77"/>
      <c r="MG275" s="77"/>
      <c r="MH275" s="77"/>
      <c r="MI275" s="77"/>
      <c r="MJ275" s="77"/>
      <c r="MK275" s="77"/>
      <c r="ML275" s="77"/>
      <c r="MM275" s="77"/>
      <c r="MN275" s="77"/>
      <c r="MO275" s="77"/>
      <c r="MP275" s="77"/>
      <c r="MQ275" s="77"/>
      <c r="MR275" s="77"/>
      <c r="MS275" s="77"/>
      <c r="MT275" s="77"/>
      <c r="MU275" s="77"/>
      <c r="MV275" s="77"/>
      <c r="MW275" s="77"/>
      <c r="MX275" s="77"/>
      <c r="MY275" s="77"/>
      <c r="MZ275" s="77"/>
      <c r="NA275" s="77"/>
      <c r="NB275" s="77"/>
      <c r="NC275" s="77"/>
      <c r="ND275" s="77"/>
      <c r="NE275" s="77"/>
      <c r="NF275" s="77"/>
      <c r="NG275" s="77"/>
      <c r="NH275" s="77"/>
      <c r="NI275" s="77"/>
      <c r="NJ275" s="77"/>
      <c r="NK275" s="77"/>
      <c r="NL275" s="77"/>
      <c r="NM275" s="77"/>
      <c r="NN275" s="77"/>
      <c r="NO275" s="77"/>
      <c r="NP275" s="77"/>
      <c r="NQ275" s="77"/>
      <c r="NR275" s="77"/>
    </row>
    <row r="276" spans="1:382">
      <c r="A276" s="32">
        <f>IF(ラインリスト!A268="","",ラインリスト!A268)</f>
        <v>266</v>
      </c>
      <c r="B276" s="32" t="str">
        <f>IF(ラインリスト!B268="","",ラインリスト!B268)</f>
        <v>テスト266</v>
      </c>
      <c r="C276" s="32">
        <f>IF(ラインリスト!C268="","",ラインリスト!C268)</f>
        <v>91</v>
      </c>
      <c r="D276" s="32" t="str">
        <f>IF(ラインリスト!E268="","",ラインリスト!E268)</f>
        <v>女</v>
      </c>
      <c r="E276" s="32" t="str">
        <f>IF(ラインリスト!F268="","",ラインリスト!F268)</f>
        <v/>
      </c>
      <c r="F276" s="29" t="str">
        <f>IF(ラインリスト!G268="","",ラインリスト!G268)</f>
        <v>患者</v>
      </c>
      <c r="G276" s="32" t="str">
        <f>IF(ラインリスト!H268="","",ラインリスト!H268)</f>
        <v>X病院</v>
      </c>
      <c r="H276" s="33" t="str">
        <f>IF(ラインリスト!I268="","",ラインリスト!I268)</f>
        <v/>
      </c>
      <c r="I276" s="33">
        <f>IF(ラインリスト!J268="","",ラインリスト!J268)</f>
        <v>44204</v>
      </c>
      <c r="J276" s="33">
        <f>IF(ラインリスト!K268="","",ラインリスト!K268)</f>
        <v>44204</v>
      </c>
      <c r="K276" s="31">
        <f>IF(ラインリスト!L268="",J276,ラインリスト!L268)</f>
        <v>44204</v>
      </c>
      <c r="L276" s="76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  <c r="BT276" s="77"/>
      <c r="BU276" s="77"/>
      <c r="BV276" s="77"/>
      <c r="BW276" s="77"/>
      <c r="BX276" s="77"/>
      <c r="BY276" s="77"/>
      <c r="BZ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  <c r="CK276" s="77"/>
      <c r="CL276" s="77"/>
      <c r="CM276" s="77"/>
      <c r="CN276" s="77"/>
      <c r="CO276" s="77"/>
      <c r="CP276" s="77"/>
      <c r="CQ276" s="77"/>
      <c r="CR276" s="77"/>
      <c r="CS276" s="77"/>
      <c r="CT276" s="77"/>
      <c r="CU276" s="77"/>
      <c r="CV276" s="77"/>
      <c r="CW276" s="77"/>
      <c r="CX276" s="77"/>
      <c r="CY276" s="77"/>
      <c r="CZ276" s="77"/>
      <c r="DA276" s="77"/>
      <c r="DB276" s="77"/>
      <c r="DC276" s="77"/>
      <c r="DD276" s="77"/>
      <c r="DE276" s="77"/>
      <c r="DF276" s="77"/>
      <c r="DG276" s="77"/>
      <c r="DH276" s="77"/>
      <c r="DI276" s="77"/>
      <c r="DJ276" s="77"/>
      <c r="DK276" s="77"/>
      <c r="DL276" s="77"/>
      <c r="DM276" s="77"/>
      <c r="DN276" s="77"/>
      <c r="DO276" s="77"/>
      <c r="DP276" s="77"/>
      <c r="DQ276" s="77"/>
      <c r="DR276" s="77"/>
      <c r="DS276" s="77"/>
      <c r="DT276" s="77"/>
      <c r="DU276" s="77"/>
      <c r="DV276" s="77"/>
      <c r="DW276" s="77"/>
      <c r="DX276" s="77"/>
      <c r="DY276" s="77"/>
      <c r="DZ276" s="77"/>
      <c r="EA276" s="77"/>
      <c r="EB276" s="77"/>
      <c r="EC276" s="77"/>
      <c r="ED276" s="77"/>
      <c r="EE276" s="77"/>
      <c r="EF276" s="77"/>
      <c r="EG276" s="77"/>
      <c r="EH276" s="77"/>
      <c r="EI276" s="77"/>
      <c r="EJ276" s="77"/>
      <c r="EK276" s="77"/>
      <c r="EL276" s="77"/>
      <c r="EM276" s="77"/>
      <c r="EN276" s="77"/>
      <c r="EO276" s="77"/>
      <c r="EP276" s="77"/>
      <c r="EQ276" s="77"/>
      <c r="ER276" s="77"/>
      <c r="ES276" s="77"/>
      <c r="ET276" s="77"/>
      <c r="EU276" s="77"/>
      <c r="EV276" s="77"/>
      <c r="EW276" s="77"/>
      <c r="EX276" s="77"/>
      <c r="EY276" s="77"/>
      <c r="EZ276" s="77"/>
      <c r="FA276" s="77"/>
      <c r="FB276" s="77"/>
      <c r="FC276" s="77"/>
      <c r="FD276" s="77"/>
      <c r="FE276" s="77"/>
      <c r="FF276" s="77"/>
      <c r="FG276" s="77"/>
      <c r="FH276" s="77"/>
      <c r="FI276" s="77"/>
      <c r="FJ276" s="77"/>
      <c r="FK276" s="77"/>
      <c r="FL276" s="77"/>
      <c r="FM276" s="77"/>
      <c r="FN276" s="77"/>
      <c r="FO276" s="77"/>
      <c r="FP276" s="77"/>
      <c r="FQ276" s="77"/>
      <c r="FR276" s="77"/>
      <c r="FS276" s="77"/>
      <c r="FT276" s="77"/>
      <c r="FU276" s="77"/>
      <c r="FV276" s="77"/>
      <c r="FW276" s="77"/>
      <c r="FX276" s="77"/>
      <c r="FY276" s="77"/>
      <c r="FZ276" s="77"/>
      <c r="GA276" s="77"/>
      <c r="GB276" s="77"/>
      <c r="GC276" s="77"/>
      <c r="GD276" s="77"/>
      <c r="GE276" s="77"/>
      <c r="GF276" s="77"/>
      <c r="GG276" s="77"/>
      <c r="GH276" s="77"/>
      <c r="GI276" s="77"/>
      <c r="GJ276" s="77"/>
      <c r="GK276" s="77"/>
      <c r="GL276" s="77"/>
      <c r="GM276" s="77"/>
      <c r="GN276" s="77"/>
      <c r="GO276" s="77"/>
      <c r="GP276" s="77"/>
      <c r="GQ276" s="77"/>
      <c r="GR276" s="77"/>
      <c r="GS276" s="77"/>
      <c r="GT276" s="77"/>
      <c r="GU276" s="77"/>
      <c r="GV276" s="77"/>
      <c r="GW276" s="77"/>
      <c r="GX276" s="77"/>
      <c r="GY276" s="77"/>
      <c r="GZ276" s="77"/>
      <c r="HA276" s="77"/>
      <c r="HB276" s="77"/>
      <c r="HC276" s="77"/>
      <c r="HD276" s="77"/>
      <c r="HE276" s="77"/>
      <c r="HF276" s="77"/>
      <c r="HG276" s="77"/>
      <c r="HH276" s="77"/>
      <c r="HI276" s="77"/>
      <c r="HJ276" s="77"/>
      <c r="HK276" s="77"/>
      <c r="HL276" s="77"/>
      <c r="HM276" s="77"/>
      <c r="HN276" s="77"/>
      <c r="HO276" s="77"/>
      <c r="HP276" s="77"/>
      <c r="HQ276" s="77"/>
      <c r="HR276" s="77"/>
      <c r="HS276" s="77"/>
      <c r="HT276" s="77"/>
      <c r="HU276" s="77"/>
      <c r="HV276" s="77"/>
      <c r="HW276" s="77"/>
      <c r="HX276" s="77"/>
      <c r="HY276" s="77"/>
      <c r="HZ276" s="77"/>
      <c r="IA276" s="77"/>
      <c r="IB276" s="77"/>
      <c r="IC276" s="77"/>
      <c r="ID276" s="77"/>
      <c r="IE276" s="77"/>
      <c r="IF276" s="77"/>
      <c r="IG276" s="77"/>
      <c r="IH276" s="77"/>
      <c r="II276" s="77"/>
      <c r="IJ276" s="77"/>
      <c r="IK276" s="77"/>
      <c r="IL276" s="77"/>
      <c r="IM276" s="77"/>
      <c r="IN276" s="77"/>
      <c r="IO276" s="77"/>
      <c r="IP276" s="77"/>
      <c r="IQ276" s="77"/>
      <c r="IR276" s="77"/>
      <c r="IS276" s="77"/>
      <c r="IT276" s="77"/>
      <c r="IU276" s="77"/>
      <c r="IV276" s="77"/>
      <c r="IW276" s="77"/>
      <c r="IX276" s="77"/>
      <c r="IY276" s="77"/>
      <c r="IZ276" s="77"/>
      <c r="JA276" s="77"/>
      <c r="JB276" s="77"/>
      <c r="JC276" s="77"/>
      <c r="JD276" s="77"/>
      <c r="JE276" s="77"/>
      <c r="JF276" s="77"/>
      <c r="JG276" s="77"/>
      <c r="JH276" s="77"/>
      <c r="JI276" s="77"/>
      <c r="JJ276" s="77"/>
      <c r="JK276" s="77"/>
      <c r="JL276" s="77"/>
      <c r="JM276" s="77"/>
      <c r="JN276" s="77"/>
      <c r="JO276" s="77"/>
      <c r="JP276" s="77"/>
      <c r="JQ276" s="77"/>
      <c r="JR276" s="77"/>
      <c r="JS276" s="77"/>
      <c r="JT276" s="77"/>
      <c r="JU276" s="77"/>
      <c r="JV276" s="77"/>
      <c r="JW276" s="77"/>
      <c r="JX276" s="77"/>
      <c r="JY276" s="77"/>
      <c r="JZ276" s="77"/>
      <c r="KA276" s="77"/>
      <c r="KB276" s="77"/>
      <c r="KC276" s="77"/>
      <c r="KD276" s="77"/>
      <c r="KE276" s="77"/>
      <c r="KF276" s="77"/>
      <c r="KG276" s="77"/>
      <c r="KH276" s="77"/>
      <c r="KI276" s="77"/>
      <c r="KJ276" s="77"/>
      <c r="KK276" s="77"/>
      <c r="KL276" s="77"/>
      <c r="KM276" s="77"/>
      <c r="KN276" s="77"/>
      <c r="KO276" s="77"/>
      <c r="KP276" s="77"/>
      <c r="KQ276" s="77"/>
      <c r="KR276" s="77"/>
      <c r="KS276" s="77"/>
      <c r="KT276" s="77"/>
      <c r="KU276" s="77"/>
      <c r="KV276" s="77"/>
      <c r="KW276" s="77"/>
      <c r="KX276" s="77"/>
      <c r="KY276" s="77"/>
      <c r="KZ276" s="77"/>
      <c r="LA276" s="77"/>
      <c r="LB276" s="77"/>
      <c r="LC276" s="77"/>
      <c r="LD276" s="77"/>
      <c r="LE276" s="77"/>
      <c r="LF276" s="77"/>
      <c r="LG276" s="77"/>
      <c r="LH276" s="77"/>
      <c r="LI276" s="77"/>
      <c r="LJ276" s="77"/>
      <c r="LK276" s="77"/>
      <c r="LL276" s="77"/>
      <c r="LM276" s="77"/>
      <c r="LN276" s="77"/>
      <c r="LO276" s="77"/>
      <c r="LP276" s="77"/>
      <c r="LQ276" s="77"/>
      <c r="LR276" s="77"/>
      <c r="LS276" s="77"/>
      <c r="LT276" s="77"/>
      <c r="LU276" s="77"/>
      <c r="LV276" s="77"/>
      <c r="LW276" s="77"/>
      <c r="LX276" s="77"/>
      <c r="LY276" s="77"/>
      <c r="LZ276" s="77"/>
      <c r="MA276" s="77"/>
      <c r="MB276" s="77"/>
      <c r="MC276" s="77"/>
      <c r="MD276" s="77"/>
      <c r="ME276" s="77"/>
      <c r="MF276" s="77"/>
      <c r="MG276" s="77"/>
      <c r="MH276" s="77"/>
      <c r="MI276" s="77"/>
      <c r="MJ276" s="77"/>
      <c r="MK276" s="77"/>
      <c r="ML276" s="77"/>
      <c r="MM276" s="77"/>
      <c r="MN276" s="77"/>
      <c r="MO276" s="77"/>
      <c r="MP276" s="77"/>
      <c r="MQ276" s="77"/>
      <c r="MR276" s="77"/>
      <c r="MS276" s="77"/>
      <c r="MT276" s="77"/>
      <c r="MU276" s="77"/>
      <c r="MV276" s="77"/>
      <c r="MW276" s="77"/>
      <c r="MX276" s="77"/>
      <c r="MY276" s="77"/>
      <c r="MZ276" s="77"/>
      <c r="NA276" s="77"/>
      <c r="NB276" s="77"/>
      <c r="NC276" s="77"/>
      <c r="ND276" s="77"/>
      <c r="NE276" s="77"/>
      <c r="NF276" s="77"/>
      <c r="NG276" s="77"/>
      <c r="NH276" s="77"/>
      <c r="NI276" s="77"/>
      <c r="NJ276" s="77"/>
      <c r="NK276" s="77"/>
      <c r="NL276" s="77"/>
      <c r="NM276" s="77"/>
      <c r="NN276" s="77"/>
      <c r="NO276" s="77"/>
      <c r="NP276" s="77"/>
      <c r="NQ276" s="77"/>
      <c r="NR276" s="77"/>
    </row>
    <row r="277" spans="1:382">
      <c r="A277" s="32">
        <f>IF(ラインリスト!A269="","",ラインリスト!A269)</f>
        <v>267</v>
      </c>
      <c r="B277" s="32" t="str">
        <f>IF(ラインリスト!B269="","",ラインリスト!B269)</f>
        <v>テスト267</v>
      </c>
      <c r="C277" s="32">
        <f>IF(ラインリスト!C269="","",ラインリスト!C269)</f>
        <v>88</v>
      </c>
      <c r="D277" s="32" t="str">
        <f>IF(ラインリスト!E269="","",ラインリスト!E269)</f>
        <v>女</v>
      </c>
      <c r="E277" s="32" t="str">
        <f>IF(ラインリスト!F269="","",ラインリスト!F269)</f>
        <v/>
      </c>
      <c r="F277" s="29" t="str">
        <f>IF(ラインリスト!G269="","",ラインリスト!G269)</f>
        <v>患者</v>
      </c>
      <c r="G277" s="32" t="str">
        <f>IF(ラインリスト!H269="","",ラインリスト!H269)</f>
        <v>X病院</v>
      </c>
      <c r="H277" s="33" t="str">
        <f>IF(ラインリスト!I269="","",ラインリスト!I269)</f>
        <v/>
      </c>
      <c r="I277" s="33">
        <f>IF(ラインリスト!J269="","",ラインリスト!J269)</f>
        <v>44202</v>
      </c>
      <c r="J277" s="33">
        <f>IF(ラインリスト!K269="","",ラインリスト!K269)</f>
        <v>44204</v>
      </c>
      <c r="K277" s="31">
        <f>IF(ラインリスト!L269="",J277,ラインリスト!L269)</f>
        <v>44204</v>
      </c>
      <c r="L277" s="76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  <c r="BT277" s="77"/>
      <c r="BU277" s="77"/>
      <c r="BV277" s="77"/>
      <c r="BW277" s="77"/>
      <c r="BX277" s="77"/>
      <c r="BY277" s="77"/>
      <c r="BZ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  <c r="CK277" s="77"/>
      <c r="CL277" s="77"/>
      <c r="CM277" s="77"/>
      <c r="CN277" s="77"/>
      <c r="CO277" s="77"/>
      <c r="CP277" s="77"/>
      <c r="CQ277" s="77"/>
      <c r="CR277" s="77"/>
      <c r="CS277" s="77"/>
      <c r="CT277" s="77"/>
      <c r="CU277" s="77"/>
      <c r="CV277" s="77"/>
      <c r="CW277" s="77"/>
      <c r="CX277" s="77"/>
      <c r="CY277" s="77"/>
      <c r="CZ277" s="77"/>
      <c r="DA277" s="77"/>
      <c r="DB277" s="77"/>
      <c r="DC277" s="77"/>
      <c r="DD277" s="77"/>
      <c r="DE277" s="77"/>
      <c r="DF277" s="77"/>
      <c r="DG277" s="77"/>
      <c r="DH277" s="77"/>
      <c r="DI277" s="77"/>
      <c r="DJ277" s="77"/>
      <c r="DK277" s="77"/>
      <c r="DL277" s="77"/>
      <c r="DM277" s="77"/>
      <c r="DN277" s="77"/>
      <c r="DO277" s="77"/>
      <c r="DP277" s="77"/>
      <c r="DQ277" s="77"/>
      <c r="DR277" s="77"/>
      <c r="DS277" s="77"/>
      <c r="DT277" s="77"/>
      <c r="DU277" s="77"/>
      <c r="DV277" s="77"/>
      <c r="DW277" s="77"/>
      <c r="DX277" s="77"/>
      <c r="DY277" s="77"/>
      <c r="DZ277" s="77"/>
      <c r="EA277" s="77"/>
      <c r="EB277" s="77"/>
      <c r="EC277" s="77"/>
      <c r="ED277" s="77"/>
      <c r="EE277" s="77"/>
      <c r="EF277" s="77"/>
      <c r="EG277" s="77"/>
      <c r="EH277" s="77"/>
      <c r="EI277" s="77"/>
      <c r="EJ277" s="77"/>
      <c r="EK277" s="77"/>
      <c r="EL277" s="77"/>
      <c r="EM277" s="77"/>
      <c r="EN277" s="77"/>
      <c r="EO277" s="77"/>
      <c r="EP277" s="77"/>
      <c r="EQ277" s="77"/>
      <c r="ER277" s="77"/>
      <c r="ES277" s="77"/>
      <c r="ET277" s="77"/>
      <c r="EU277" s="77"/>
      <c r="EV277" s="77"/>
      <c r="EW277" s="77"/>
      <c r="EX277" s="77"/>
      <c r="EY277" s="77"/>
      <c r="EZ277" s="77"/>
      <c r="FA277" s="77"/>
      <c r="FB277" s="77"/>
      <c r="FC277" s="77"/>
      <c r="FD277" s="77"/>
      <c r="FE277" s="77"/>
      <c r="FF277" s="77"/>
      <c r="FG277" s="77"/>
      <c r="FH277" s="77"/>
      <c r="FI277" s="77"/>
      <c r="FJ277" s="77"/>
      <c r="FK277" s="77"/>
      <c r="FL277" s="77"/>
      <c r="FM277" s="77"/>
      <c r="FN277" s="77"/>
      <c r="FO277" s="77"/>
      <c r="FP277" s="77"/>
      <c r="FQ277" s="77"/>
      <c r="FR277" s="77"/>
      <c r="FS277" s="77"/>
      <c r="FT277" s="77"/>
      <c r="FU277" s="77"/>
      <c r="FV277" s="77"/>
      <c r="FW277" s="77"/>
      <c r="FX277" s="77"/>
      <c r="FY277" s="77"/>
      <c r="FZ277" s="77"/>
      <c r="GA277" s="77"/>
      <c r="GB277" s="77"/>
      <c r="GC277" s="77"/>
      <c r="GD277" s="77"/>
      <c r="GE277" s="77"/>
      <c r="GF277" s="77"/>
      <c r="GG277" s="77"/>
      <c r="GH277" s="77"/>
      <c r="GI277" s="77"/>
      <c r="GJ277" s="77"/>
      <c r="GK277" s="77"/>
      <c r="GL277" s="77"/>
      <c r="GM277" s="77"/>
      <c r="GN277" s="77"/>
      <c r="GO277" s="77"/>
      <c r="GP277" s="77"/>
      <c r="GQ277" s="77"/>
      <c r="GR277" s="77"/>
      <c r="GS277" s="77"/>
      <c r="GT277" s="77"/>
      <c r="GU277" s="77"/>
      <c r="GV277" s="77"/>
      <c r="GW277" s="77"/>
      <c r="GX277" s="77"/>
      <c r="GY277" s="77"/>
      <c r="GZ277" s="77"/>
      <c r="HA277" s="77"/>
      <c r="HB277" s="77"/>
      <c r="HC277" s="77"/>
      <c r="HD277" s="77"/>
      <c r="HE277" s="77"/>
      <c r="HF277" s="77"/>
      <c r="HG277" s="77"/>
      <c r="HH277" s="77"/>
      <c r="HI277" s="77"/>
      <c r="HJ277" s="77"/>
      <c r="HK277" s="77"/>
      <c r="HL277" s="77"/>
      <c r="HM277" s="77"/>
      <c r="HN277" s="77"/>
      <c r="HO277" s="77"/>
      <c r="HP277" s="77"/>
      <c r="HQ277" s="77"/>
      <c r="HR277" s="77"/>
      <c r="HS277" s="77"/>
      <c r="HT277" s="77"/>
      <c r="HU277" s="77"/>
      <c r="HV277" s="77"/>
      <c r="HW277" s="77"/>
      <c r="HX277" s="77"/>
      <c r="HY277" s="77"/>
      <c r="HZ277" s="77"/>
      <c r="IA277" s="77"/>
      <c r="IB277" s="77"/>
      <c r="IC277" s="77"/>
      <c r="ID277" s="77"/>
      <c r="IE277" s="77"/>
      <c r="IF277" s="77"/>
      <c r="IG277" s="77"/>
      <c r="IH277" s="77"/>
      <c r="II277" s="77"/>
      <c r="IJ277" s="77"/>
      <c r="IK277" s="77"/>
      <c r="IL277" s="77"/>
      <c r="IM277" s="77"/>
      <c r="IN277" s="77"/>
      <c r="IO277" s="77"/>
      <c r="IP277" s="77"/>
      <c r="IQ277" s="77"/>
      <c r="IR277" s="77"/>
      <c r="IS277" s="77"/>
      <c r="IT277" s="77"/>
      <c r="IU277" s="77"/>
      <c r="IV277" s="77"/>
      <c r="IW277" s="77"/>
      <c r="IX277" s="77"/>
      <c r="IY277" s="77"/>
      <c r="IZ277" s="77"/>
      <c r="JA277" s="77"/>
      <c r="JB277" s="77"/>
      <c r="JC277" s="77"/>
      <c r="JD277" s="77"/>
      <c r="JE277" s="77"/>
      <c r="JF277" s="77"/>
      <c r="JG277" s="77"/>
      <c r="JH277" s="77"/>
      <c r="JI277" s="77"/>
      <c r="JJ277" s="77"/>
      <c r="JK277" s="77"/>
      <c r="JL277" s="77"/>
      <c r="JM277" s="77"/>
      <c r="JN277" s="77"/>
      <c r="JO277" s="77"/>
      <c r="JP277" s="77"/>
      <c r="JQ277" s="77"/>
      <c r="JR277" s="77"/>
      <c r="JS277" s="77"/>
      <c r="JT277" s="77"/>
      <c r="JU277" s="77"/>
      <c r="JV277" s="77"/>
      <c r="JW277" s="77"/>
      <c r="JX277" s="77"/>
      <c r="JY277" s="77"/>
      <c r="JZ277" s="77"/>
      <c r="KA277" s="77"/>
      <c r="KB277" s="77"/>
      <c r="KC277" s="77"/>
      <c r="KD277" s="77"/>
      <c r="KE277" s="77"/>
      <c r="KF277" s="77"/>
      <c r="KG277" s="77"/>
      <c r="KH277" s="77"/>
      <c r="KI277" s="77"/>
      <c r="KJ277" s="77"/>
      <c r="KK277" s="77"/>
      <c r="KL277" s="77"/>
      <c r="KM277" s="77"/>
      <c r="KN277" s="77"/>
      <c r="KO277" s="77"/>
      <c r="KP277" s="77"/>
      <c r="KQ277" s="77"/>
      <c r="KR277" s="77"/>
      <c r="KS277" s="77"/>
      <c r="KT277" s="77"/>
      <c r="KU277" s="77"/>
      <c r="KV277" s="77"/>
      <c r="KW277" s="77"/>
      <c r="KX277" s="77"/>
      <c r="KY277" s="77"/>
      <c r="KZ277" s="77"/>
      <c r="LA277" s="77"/>
      <c r="LB277" s="77"/>
      <c r="LC277" s="77"/>
      <c r="LD277" s="77"/>
      <c r="LE277" s="77"/>
      <c r="LF277" s="77"/>
      <c r="LG277" s="77"/>
      <c r="LH277" s="77"/>
      <c r="LI277" s="77"/>
      <c r="LJ277" s="77"/>
      <c r="LK277" s="77"/>
      <c r="LL277" s="77"/>
      <c r="LM277" s="77"/>
      <c r="LN277" s="77"/>
      <c r="LO277" s="77"/>
      <c r="LP277" s="77"/>
      <c r="LQ277" s="77"/>
      <c r="LR277" s="77"/>
      <c r="LS277" s="77"/>
      <c r="LT277" s="77"/>
      <c r="LU277" s="77"/>
      <c r="LV277" s="77"/>
      <c r="LW277" s="77"/>
      <c r="LX277" s="77"/>
      <c r="LY277" s="77"/>
      <c r="LZ277" s="77"/>
      <c r="MA277" s="77"/>
      <c r="MB277" s="77"/>
      <c r="MC277" s="77"/>
      <c r="MD277" s="77"/>
      <c r="ME277" s="77"/>
      <c r="MF277" s="77"/>
      <c r="MG277" s="77"/>
      <c r="MH277" s="77"/>
      <c r="MI277" s="77"/>
      <c r="MJ277" s="77"/>
      <c r="MK277" s="77"/>
      <c r="ML277" s="77"/>
      <c r="MM277" s="77"/>
      <c r="MN277" s="77"/>
      <c r="MO277" s="77"/>
      <c r="MP277" s="77"/>
      <c r="MQ277" s="77"/>
      <c r="MR277" s="77"/>
      <c r="MS277" s="77"/>
      <c r="MT277" s="77"/>
      <c r="MU277" s="77"/>
      <c r="MV277" s="77"/>
      <c r="MW277" s="77"/>
      <c r="MX277" s="77"/>
      <c r="MY277" s="77"/>
      <c r="MZ277" s="77"/>
      <c r="NA277" s="77"/>
      <c r="NB277" s="77"/>
      <c r="NC277" s="77"/>
      <c r="ND277" s="77"/>
      <c r="NE277" s="77"/>
      <c r="NF277" s="77"/>
      <c r="NG277" s="77"/>
      <c r="NH277" s="77"/>
      <c r="NI277" s="77"/>
      <c r="NJ277" s="77"/>
      <c r="NK277" s="77"/>
      <c r="NL277" s="77"/>
      <c r="NM277" s="77"/>
      <c r="NN277" s="77"/>
      <c r="NO277" s="77"/>
      <c r="NP277" s="77"/>
      <c r="NQ277" s="77"/>
      <c r="NR277" s="77"/>
    </row>
    <row r="278" spans="1:382">
      <c r="A278" s="32">
        <f>IF(ラインリスト!A270="","",ラインリスト!A270)</f>
        <v>268</v>
      </c>
      <c r="B278" s="32" t="str">
        <f>IF(ラインリスト!B270="","",ラインリスト!B270)</f>
        <v>テスト268</v>
      </c>
      <c r="C278" s="32">
        <f>IF(ラインリスト!C270="","",ラインリスト!C270)</f>
        <v>72</v>
      </c>
      <c r="D278" s="32" t="str">
        <f>IF(ラインリスト!E270="","",ラインリスト!E270)</f>
        <v>女</v>
      </c>
      <c r="E278" s="32" t="str">
        <f>IF(ラインリスト!F270="","",ラインリスト!F270)</f>
        <v/>
      </c>
      <c r="F278" s="29" t="str">
        <f>IF(ラインリスト!G270="","",ラインリスト!G270)</f>
        <v>患者</v>
      </c>
      <c r="G278" s="32" t="str">
        <f>IF(ラインリスト!H270="","",ラインリスト!H270)</f>
        <v>X病院</v>
      </c>
      <c r="H278" s="33" t="str">
        <f>IF(ラインリスト!I270="","",ラインリスト!I270)</f>
        <v/>
      </c>
      <c r="I278" s="33">
        <f>IF(ラインリスト!J270="","",ラインリスト!J270)</f>
        <v>44202</v>
      </c>
      <c r="J278" s="33">
        <f>IF(ラインリスト!K270="","",ラインリスト!K270)</f>
        <v>44204</v>
      </c>
      <c r="K278" s="31">
        <f>IF(ラインリスト!L270="",J278,ラインリスト!L270)</f>
        <v>44204</v>
      </c>
      <c r="L278" s="76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  <c r="CU278" s="77"/>
      <c r="CV278" s="77"/>
      <c r="CW278" s="77"/>
      <c r="CX278" s="77"/>
      <c r="CY278" s="77"/>
      <c r="CZ278" s="77"/>
      <c r="DA278" s="77"/>
      <c r="DB278" s="77"/>
      <c r="DC278" s="77"/>
      <c r="DD278" s="77"/>
      <c r="DE278" s="77"/>
      <c r="DF278" s="77"/>
      <c r="DG278" s="77"/>
      <c r="DH278" s="77"/>
      <c r="DI278" s="77"/>
      <c r="DJ278" s="77"/>
      <c r="DK278" s="77"/>
      <c r="DL278" s="77"/>
      <c r="DM278" s="77"/>
      <c r="DN278" s="77"/>
      <c r="DO278" s="77"/>
      <c r="DP278" s="77"/>
      <c r="DQ278" s="77"/>
      <c r="DR278" s="77"/>
      <c r="DS278" s="77"/>
      <c r="DT278" s="77"/>
      <c r="DU278" s="77"/>
      <c r="DV278" s="77"/>
      <c r="DW278" s="77"/>
      <c r="DX278" s="77"/>
      <c r="DY278" s="77"/>
      <c r="DZ278" s="77"/>
      <c r="EA278" s="77"/>
      <c r="EB278" s="77"/>
      <c r="EC278" s="77"/>
      <c r="ED278" s="77"/>
      <c r="EE278" s="77"/>
      <c r="EF278" s="77"/>
      <c r="EG278" s="77"/>
      <c r="EH278" s="77"/>
      <c r="EI278" s="77"/>
      <c r="EJ278" s="77"/>
      <c r="EK278" s="77"/>
      <c r="EL278" s="77"/>
      <c r="EM278" s="77"/>
      <c r="EN278" s="77"/>
      <c r="EO278" s="77"/>
      <c r="EP278" s="77"/>
      <c r="EQ278" s="77"/>
      <c r="ER278" s="77"/>
      <c r="ES278" s="77"/>
      <c r="ET278" s="77"/>
      <c r="EU278" s="77"/>
      <c r="EV278" s="77"/>
      <c r="EW278" s="77"/>
      <c r="EX278" s="77"/>
      <c r="EY278" s="77"/>
      <c r="EZ278" s="77"/>
      <c r="FA278" s="77"/>
      <c r="FB278" s="77"/>
      <c r="FC278" s="77"/>
      <c r="FD278" s="77"/>
      <c r="FE278" s="77"/>
      <c r="FF278" s="77"/>
      <c r="FG278" s="77"/>
      <c r="FH278" s="77"/>
      <c r="FI278" s="77"/>
      <c r="FJ278" s="77"/>
      <c r="FK278" s="77"/>
      <c r="FL278" s="77"/>
      <c r="FM278" s="77"/>
      <c r="FN278" s="77"/>
      <c r="FO278" s="77"/>
      <c r="FP278" s="77"/>
      <c r="FQ278" s="77"/>
      <c r="FR278" s="77"/>
      <c r="FS278" s="77"/>
      <c r="FT278" s="77"/>
      <c r="FU278" s="77"/>
      <c r="FV278" s="77"/>
      <c r="FW278" s="77"/>
      <c r="FX278" s="77"/>
      <c r="FY278" s="77"/>
      <c r="FZ278" s="77"/>
      <c r="GA278" s="77"/>
      <c r="GB278" s="77"/>
      <c r="GC278" s="77"/>
      <c r="GD278" s="77"/>
      <c r="GE278" s="77"/>
      <c r="GF278" s="77"/>
      <c r="GG278" s="77"/>
      <c r="GH278" s="77"/>
      <c r="GI278" s="77"/>
      <c r="GJ278" s="77"/>
      <c r="GK278" s="77"/>
      <c r="GL278" s="77"/>
      <c r="GM278" s="77"/>
      <c r="GN278" s="77"/>
      <c r="GO278" s="77"/>
      <c r="GP278" s="77"/>
      <c r="GQ278" s="77"/>
      <c r="GR278" s="77"/>
      <c r="GS278" s="77"/>
      <c r="GT278" s="77"/>
      <c r="GU278" s="77"/>
      <c r="GV278" s="77"/>
      <c r="GW278" s="77"/>
      <c r="GX278" s="77"/>
      <c r="GY278" s="77"/>
      <c r="GZ278" s="77"/>
      <c r="HA278" s="77"/>
      <c r="HB278" s="77"/>
      <c r="HC278" s="77"/>
      <c r="HD278" s="77"/>
      <c r="HE278" s="77"/>
      <c r="HF278" s="77"/>
      <c r="HG278" s="77"/>
      <c r="HH278" s="77"/>
      <c r="HI278" s="77"/>
      <c r="HJ278" s="77"/>
      <c r="HK278" s="77"/>
      <c r="HL278" s="77"/>
      <c r="HM278" s="77"/>
      <c r="HN278" s="77"/>
      <c r="HO278" s="77"/>
      <c r="HP278" s="77"/>
      <c r="HQ278" s="77"/>
      <c r="HR278" s="77"/>
      <c r="HS278" s="77"/>
      <c r="HT278" s="77"/>
      <c r="HU278" s="77"/>
      <c r="HV278" s="77"/>
      <c r="HW278" s="77"/>
      <c r="HX278" s="77"/>
      <c r="HY278" s="77"/>
      <c r="HZ278" s="77"/>
      <c r="IA278" s="77"/>
      <c r="IB278" s="77"/>
      <c r="IC278" s="77"/>
      <c r="ID278" s="77"/>
      <c r="IE278" s="77"/>
      <c r="IF278" s="77"/>
      <c r="IG278" s="77"/>
      <c r="IH278" s="77"/>
      <c r="II278" s="77"/>
      <c r="IJ278" s="77"/>
      <c r="IK278" s="77"/>
      <c r="IL278" s="77"/>
      <c r="IM278" s="77"/>
      <c r="IN278" s="77"/>
      <c r="IO278" s="77"/>
      <c r="IP278" s="77"/>
      <c r="IQ278" s="77"/>
      <c r="IR278" s="77"/>
      <c r="IS278" s="77"/>
      <c r="IT278" s="77"/>
      <c r="IU278" s="77"/>
      <c r="IV278" s="77"/>
      <c r="IW278" s="77"/>
      <c r="IX278" s="77"/>
      <c r="IY278" s="77"/>
      <c r="IZ278" s="77"/>
      <c r="JA278" s="77"/>
      <c r="JB278" s="77"/>
      <c r="JC278" s="77"/>
      <c r="JD278" s="77"/>
      <c r="JE278" s="77"/>
      <c r="JF278" s="77"/>
      <c r="JG278" s="77"/>
      <c r="JH278" s="77"/>
      <c r="JI278" s="77"/>
      <c r="JJ278" s="77"/>
      <c r="JK278" s="77"/>
      <c r="JL278" s="77"/>
      <c r="JM278" s="77"/>
      <c r="JN278" s="77"/>
      <c r="JO278" s="77"/>
      <c r="JP278" s="77"/>
      <c r="JQ278" s="77"/>
      <c r="JR278" s="77"/>
      <c r="JS278" s="77"/>
      <c r="JT278" s="77"/>
      <c r="JU278" s="77"/>
      <c r="JV278" s="77"/>
      <c r="JW278" s="77"/>
      <c r="JX278" s="77"/>
      <c r="JY278" s="77"/>
      <c r="JZ278" s="77"/>
      <c r="KA278" s="77"/>
      <c r="KB278" s="77"/>
      <c r="KC278" s="77"/>
      <c r="KD278" s="77"/>
      <c r="KE278" s="77"/>
      <c r="KF278" s="77"/>
      <c r="KG278" s="77"/>
      <c r="KH278" s="77"/>
      <c r="KI278" s="77"/>
      <c r="KJ278" s="77"/>
      <c r="KK278" s="77"/>
      <c r="KL278" s="77"/>
      <c r="KM278" s="77"/>
      <c r="KN278" s="77"/>
      <c r="KO278" s="77"/>
      <c r="KP278" s="77"/>
      <c r="KQ278" s="77"/>
      <c r="KR278" s="77"/>
      <c r="KS278" s="77"/>
      <c r="KT278" s="77"/>
      <c r="KU278" s="77"/>
      <c r="KV278" s="77"/>
      <c r="KW278" s="77"/>
      <c r="KX278" s="77"/>
      <c r="KY278" s="77"/>
      <c r="KZ278" s="77"/>
      <c r="LA278" s="77"/>
      <c r="LB278" s="77"/>
      <c r="LC278" s="77"/>
      <c r="LD278" s="77"/>
      <c r="LE278" s="77"/>
      <c r="LF278" s="77"/>
      <c r="LG278" s="77"/>
      <c r="LH278" s="77"/>
      <c r="LI278" s="77"/>
      <c r="LJ278" s="77"/>
      <c r="LK278" s="77"/>
      <c r="LL278" s="77"/>
      <c r="LM278" s="77"/>
      <c r="LN278" s="77"/>
      <c r="LO278" s="77"/>
      <c r="LP278" s="77"/>
      <c r="LQ278" s="77"/>
      <c r="LR278" s="77"/>
      <c r="LS278" s="77"/>
      <c r="LT278" s="77"/>
      <c r="LU278" s="77"/>
      <c r="LV278" s="77"/>
      <c r="LW278" s="77"/>
      <c r="LX278" s="77"/>
      <c r="LY278" s="77"/>
      <c r="LZ278" s="77"/>
      <c r="MA278" s="77"/>
      <c r="MB278" s="77"/>
      <c r="MC278" s="77"/>
      <c r="MD278" s="77"/>
      <c r="ME278" s="77"/>
      <c r="MF278" s="77"/>
      <c r="MG278" s="77"/>
      <c r="MH278" s="77"/>
      <c r="MI278" s="77"/>
      <c r="MJ278" s="77"/>
      <c r="MK278" s="77"/>
      <c r="ML278" s="77"/>
      <c r="MM278" s="77"/>
      <c r="MN278" s="77"/>
      <c r="MO278" s="77"/>
      <c r="MP278" s="77"/>
      <c r="MQ278" s="77"/>
      <c r="MR278" s="77"/>
      <c r="MS278" s="77"/>
      <c r="MT278" s="77"/>
      <c r="MU278" s="77"/>
      <c r="MV278" s="77"/>
      <c r="MW278" s="77"/>
      <c r="MX278" s="77"/>
      <c r="MY278" s="77"/>
      <c r="MZ278" s="77"/>
      <c r="NA278" s="77"/>
      <c r="NB278" s="77"/>
      <c r="NC278" s="77"/>
      <c r="ND278" s="77"/>
      <c r="NE278" s="77"/>
      <c r="NF278" s="77"/>
      <c r="NG278" s="77"/>
      <c r="NH278" s="77"/>
      <c r="NI278" s="77"/>
      <c r="NJ278" s="77"/>
      <c r="NK278" s="77"/>
      <c r="NL278" s="77"/>
      <c r="NM278" s="77"/>
      <c r="NN278" s="77"/>
      <c r="NO278" s="77"/>
      <c r="NP278" s="77"/>
      <c r="NQ278" s="77"/>
      <c r="NR278" s="77"/>
    </row>
    <row r="279" spans="1:382">
      <c r="A279" s="32">
        <f>IF(ラインリスト!A271="","",ラインリスト!A271)</f>
        <v>269</v>
      </c>
      <c r="B279" s="32" t="str">
        <f>IF(ラインリスト!B271="","",ラインリスト!B271)</f>
        <v>テスト269</v>
      </c>
      <c r="C279" s="32">
        <f>IF(ラインリスト!C271="","",ラインリスト!C271)</f>
        <v>99</v>
      </c>
      <c r="D279" s="32" t="str">
        <f>IF(ラインリスト!E271="","",ラインリスト!E271)</f>
        <v>男</v>
      </c>
      <c r="E279" s="32" t="str">
        <f>IF(ラインリスト!F271="","",ラインリスト!F271)</f>
        <v/>
      </c>
      <c r="F279" s="29" t="str">
        <f>IF(ラインリスト!G271="","",ラインリスト!G271)</f>
        <v>患者</v>
      </c>
      <c r="G279" s="32" t="str">
        <f>IF(ラインリスト!H271="","",ラインリスト!H271)</f>
        <v>X病院</v>
      </c>
      <c r="H279" s="33" t="str">
        <f>IF(ラインリスト!I271="","",ラインリスト!I271)</f>
        <v/>
      </c>
      <c r="I279" s="33">
        <f>IF(ラインリスト!J271="","",ラインリスト!J271)</f>
        <v>44203</v>
      </c>
      <c r="J279" s="33">
        <f>IF(ラインリスト!K271="","",ラインリスト!K271)</f>
        <v>44204</v>
      </c>
      <c r="K279" s="31">
        <f>IF(ラインリスト!L271="",J279,ラインリスト!L271)</f>
        <v>44204</v>
      </c>
      <c r="L279" s="76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  <c r="BR279" s="77"/>
      <c r="BS279" s="77"/>
      <c r="BT279" s="77"/>
      <c r="BU279" s="77"/>
      <c r="BV279" s="77"/>
      <c r="BW279" s="77"/>
      <c r="BX279" s="77"/>
      <c r="BY279" s="77"/>
      <c r="BZ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  <c r="CK279" s="77"/>
      <c r="CL279" s="77"/>
      <c r="CM279" s="77"/>
      <c r="CN279" s="77"/>
      <c r="CO279" s="77"/>
      <c r="CP279" s="77"/>
      <c r="CQ279" s="77"/>
      <c r="CR279" s="77"/>
      <c r="CS279" s="77"/>
      <c r="CT279" s="77"/>
      <c r="CU279" s="77"/>
      <c r="CV279" s="77"/>
      <c r="CW279" s="77"/>
      <c r="CX279" s="77"/>
      <c r="CY279" s="77"/>
      <c r="CZ279" s="77"/>
      <c r="DA279" s="77"/>
      <c r="DB279" s="77"/>
      <c r="DC279" s="77"/>
      <c r="DD279" s="77"/>
      <c r="DE279" s="77"/>
      <c r="DF279" s="77"/>
      <c r="DG279" s="77"/>
      <c r="DH279" s="77"/>
      <c r="DI279" s="77"/>
      <c r="DJ279" s="77"/>
      <c r="DK279" s="77"/>
      <c r="DL279" s="77"/>
      <c r="DM279" s="77"/>
      <c r="DN279" s="77"/>
      <c r="DO279" s="77"/>
      <c r="DP279" s="77"/>
      <c r="DQ279" s="77"/>
      <c r="DR279" s="77"/>
      <c r="DS279" s="77"/>
      <c r="DT279" s="77"/>
      <c r="DU279" s="77"/>
      <c r="DV279" s="77"/>
      <c r="DW279" s="77"/>
      <c r="DX279" s="77"/>
      <c r="DY279" s="77"/>
      <c r="DZ279" s="77"/>
      <c r="EA279" s="77"/>
      <c r="EB279" s="77"/>
      <c r="EC279" s="77"/>
      <c r="ED279" s="77"/>
      <c r="EE279" s="77"/>
      <c r="EF279" s="77"/>
      <c r="EG279" s="77"/>
      <c r="EH279" s="77"/>
      <c r="EI279" s="77"/>
      <c r="EJ279" s="77"/>
      <c r="EK279" s="77"/>
      <c r="EL279" s="77"/>
      <c r="EM279" s="77"/>
      <c r="EN279" s="77"/>
      <c r="EO279" s="77"/>
      <c r="EP279" s="77"/>
      <c r="EQ279" s="77"/>
      <c r="ER279" s="77"/>
      <c r="ES279" s="77"/>
      <c r="ET279" s="77"/>
      <c r="EU279" s="77"/>
      <c r="EV279" s="77"/>
      <c r="EW279" s="77"/>
      <c r="EX279" s="77"/>
      <c r="EY279" s="77"/>
      <c r="EZ279" s="77"/>
      <c r="FA279" s="77"/>
      <c r="FB279" s="77"/>
      <c r="FC279" s="77"/>
      <c r="FD279" s="77"/>
      <c r="FE279" s="77"/>
      <c r="FF279" s="77"/>
      <c r="FG279" s="77"/>
      <c r="FH279" s="77"/>
      <c r="FI279" s="77"/>
      <c r="FJ279" s="77"/>
      <c r="FK279" s="77"/>
      <c r="FL279" s="77"/>
      <c r="FM279" s="77"/>
      <c r="FN279" s="77"/>
      <c r="FO279" s="77"/>
      <c r="FP279" s="77"/>
      <c r="FQ279" s="77"/>
      <c r="FR279" s="77"/>
      <c r="FS279" s="77"/>
      <c r="FT279" s="77"/>
      <c r="FU279" s="77"/>
      <c r="FV279" s="77"/>
      <c r="FW279" s="77"/>
      <c r="FX279" s="77"/>
      <c r="FY279" s="77"/>
      <c r="FZ279" s="77"/>
      <c r="GA279" s="77"/>
      <c r="GB279" s="77"/>
      <c r="GC279" s="77"/>
      <c r="GD279" s="77"/>
      <c r="GE279" s="77"/>
      <c r="GF279" s="77"/>
      <c r="GG279" s="77"/>
      <c r="GH279" s="77"/>
      <c r="GI279" s="77"/>
      <c r="GJ279" s="77"/>
      <c r="GK279" s="77"/>
      <c r="GL279" s="77"/>
      <c r="GM279" s="77"/>
      <c r="GN279" s="77"/>
      <c r="GO279" s="77"/>
      <c r="GP279" s="77"/>
      <c r="GQ279" s="77"/>
      <c r="GR279" s="77"/>
      <c r="GS279" s="77"/>
      <c r="GT279" s="77"/>
      <c r="GU279" s="77"/>
      <c r="GV279" s="77"/>
      <c r="GW279" s="77"/>
      <c r="GX279" s="77"/>
      <c r="GY279" s="77"/>
      <c r="GZ279" s="77"/>
      <c r="HA279" s="77"/>
      <c r="HB279" s="77"/>
      <c r="HC279" s="77"/>
      <c r="HD279" s="77"/>
      <c r="HE279" s="77"/>
      <c r="HF279" s="77"/>
      <c r="HG279" s="77"/>
      <c r="HH279" s="77"/>
      <c r="HI279" s="77"/>
      <c r="HJ279" s="77"/>
      <c r="HK279" s="77"/>
      <c r="HL279" s="77"/>
      <c r="HM279" s="77"/>
      <c r="HN279" s="77"/>
      <c r="HO279" s="77"/>
      <c r="HP279" s="77"/>
      <c r="HQ279" s="77"/>
      <c r="HR279" s="77"/>
      <c r="HS279" s="77"/>
      <c r="HT279" s="77"/>
      <c r="HU279" s="77"/>
      <c r="HV279" s="77"/>
      <c r="HW279" s="77"/>
      <c r="HX279" s="77"/>
      <c r="HY279" s="77"/>
      <c r="HZ279" s="77"/>
      <c r="IA279" s="77"/>
      <c r="IB279" s="77"/>
      <c r="IC279" s="77"/>
      <c r="ID279" s="77"/>
      <c r="IE279" s="77"/>
      <c r="IF279" s="77"/>
      <c r="IG279" s="77"/>
      <c r="IH279" s="77"/>
      <c r="II279" s="77"/>
      <c r="IJ279" s="77"/>
      <c r="IK279" s="77"/>
      <c r="IL279" s="77"/>
      <c r="IM279" s="77"/>
      <c r="IN279" s="77"/>
      <c r="IO279" s="77"/>
      <c r="IP279" s="77"/>
      <c r="IQ279" s="77"/>
      <c r="IR279" s="77"/>
      <c r="IS279" s="77"/>
      <c r="IT279" s="77"/>
      <c r="IU279" s="77"/>
      <c r="IV279" s="77"/>
      <c r="IW279" s="77"/>
      <c r="IX279" s="77"/>
      <c r="IY279" s="77"/>
      <c r="IZ279" s="77"/>
      <c r="JA279" s="77"/>
      <c r="JB279" s="77"/>
      <c r="JC279" s="77"/>
      <c r="JD279" s="77"/>
      <c r="JE279" s="77"/>
      <c r="JF279" s="77"/>
      <c r="JG279" s="77"/>
      <c r="JH279" s="77"/>
      <c r="JI279" s="77"/>
      <c r="JJ279" s="77"/>
      <c r="JK279" s="77"/>
      <c r="JL279" s="77"/>
      <c r="JM279" s="77"/>
      <c r="JN279" s="77"/>
      <c r="JO279" s="77"/>
      <c r="JP279" s="77"/>
      <c r="JQ279" s="77"/>
      <c r="JR279" s="77"/>
      <c r="JS279" s="77"/>
      <c r="JT279" s="77"/>
      <c r="JU279" s="77"/>
      <c r="JV279" s="77"/>
      <c r="JW279" s="77"/>
      <c r="JX279" s="77"/>
      <c r="JY279" s="77"/>
      <c r="JZ279" s="77"/>
      <c r="KA279" s="77"/>
      <c r="KB279" s="77"/>
      <c r="KC279" s="77"/>
      <c r="KD279" s="77"/>
      <c r="KE279" s="77"/>
      <c r="KF279" s="77"/>
      <c r="KG279" s="77"/>
      <c r="KH279" s="77"/>
      <c r="KI279" s="77"/>
      <c r="KJ279" s="77"/>
      <c r="KK279" s="77"/>
      <c r="KL279" s="77"/>
      <c r="KM279" s="77"/>
      <c r="KN279" s="77"/>
      <c r="KO279" s="77"/>
      <c r="KP279" s="77"/>
      <c r="KQ279" s="77"/>
      <c r="KR279" s="77"/>
      <c r="KS279" s="77"/>
      <c r="KT279" s="77"/>
      <c r="KU279" s="77"/>
      <c r="KV279" s="77"/>
      <c r="KW279" s="77"/>
      <c r="KX279" s="77"/>
      <c r="KY279" s="77"/>
      <c r="KZ279" s="77"/>
      <c r="LA279" s="77"/>
      <c r="LB279" s="77"/>
      <c r="LC279" s="77"/>
      <c r="LD279" s="77"/>
      <c r="LE279" s="77"/>
      <c r="LF279" s="77"/>
      <c r="LG279" s="77"/>
      <c r="LH279" s="77"/>
      <c r="LI279" s="77"/>
      <c r="LJ279" s="77"/>
      <c r="LK279" s="77"/>
      <c r="LL279" s="77"/>
      <c r="LM279" s="77"/>
      <c r="LN279" s="77"/>
      <c r="LO279" s="77"/>
      <c r="LP279" s="77"/>
      <c r="LQ279" s="77"/>
      <c r="LR279" s="77"/>
      <c r="LS279" s="77"/>
      <c r="LT279" s="77"/>
      <c r="LU279" s="77"/>
      <c r="LV279" s="77"/>
      <c r="LW279" s="77"/>
      <c r="LX279" s="77"/>
      <c r="LY279" s="77"/>
      <c r="LZ279" s="77"/>
      <c r="MA279" s="77"/>
      <c r="MB279" s="77"/>
      <c r="MC279" s="77"/>
      <c r="MD279" s="77"/>
      <c r="ME279" s="77"/>
      <c r="MF279" s="77"/>
      <c r="MG279" s="77"/>
      <c r="MH279" s="77"/>
      <c r="MI279" s="77"/>
      <c r="MJ279" s="77"/>
      <c r="MK279" s="77"/>
      <c r="ML279" s="77"/>
      <c r="MM279" s="77"/>
      <c r="MN279" s="77"/>
      <c r="MO279" s="77"/>
      <c r="MP279" s="77"/>
      <c r="MQ279" s="77"/>
      <c r="MR279" s="77"/>
      <c r="MS279" s="77"/>
      <c r="MT279" s="77"/>
      <c r="MU279" s="77"/>
      <c r="MV279" s="77"/>
      <c r="MW279" s="77"/>
      <c r="MX279" s="77"/>
      <c r="MY279" s="77"/>
      <c r="MZ279" s="77"/>
      <c r="NA279" s="77"/>
      <c r="NB279" s="77"/>
      <c r="NC279" s="77"/>
      <c r="ND279" s="77"/>
      <c r="NE279" s="77"/>
      <c r="NF279" s="77"/>
      <c r="NG279" s="77"/>
      <c r="NH279" s="77"/>
      <c r="NI279" s="77"/>
      <c r="NJ279" s="77"/>
      <c r="NK279" s="77"/>
      <c r="NL279" s="77"/>
      <c r="NM279" s="77"/>
      <c r="NN279" s="77"/>
      <c r="NO279" s="77"/>
      <c r="NP279" s="77"/>
      <c r="NQ279" s="77"/>
      <c r="NR279" s="77"/>
    </row>
    <row r="280" spans="1:382">
      <c r="A280" s="32">
        <f>IF(ラインリスト!A272="","",ラインリスト!A272)</f>
        <v>270</v>
      </c>
      <c r="B280" s="32" t="str">
        <f>IF(ラインリスト!B272="","",ラインリスト!B272)</f>
        <v>テスト270</v>
      </c>
      <c r="C280" s="32">
        <f>IF(ラインリスト!C272="","",ラインリスト!C272)</f>
        <v>88</v>
      </c>
      <c r="D280" s="32" t="str">
        <f>IF(ラインリスト!E272="","",ラインリスト!E272)</f>
        <v>女</v>
      </c>
      <c r="E280" s="32" t="str">
        <f>IF(ラインリスト!F272="","",ラインリスト!F272)</f>
        <v/>
      </c>
      <c r="F280" s="29" t="str">
        <f>IF(ラインリスト!G272="","",ラインリスト!G272)</f>
        <v>患者</v>
      </c>
      <c r="G280" s="32" t="str">
        <f>IF(ラインリスト!H272="","",ラインリスト!H272)</f>
        <v>X病院</v>
      </c>
      <c r="H280" s="33" t="str">
        <f>IF(ラインリスト!I272="","",ラインリスト!I272)</f>
        <v/>
      </c>
      <c r="I280" s="33">
        <f>IF(ラインリスト!J272="","",ラインリスト!J272)</f>
        <v>44203</v>
      </c>
      <c r="J280" s="33">
        <f>IF(ラインリスト!K272="","",ラインリスト!K272)</f>
        <v>44204</v>
      </c>
      <c r="K280" s="31">
        <f>IF(ラインリスト!L272="",J280,ラインリスト!L272)</f>
        <v>44204</v>
      </c>
      <c r="L280" s="76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  <c r="BT280" s="77"/>
      <c r="BU280" s="77"/>
      <c r="BV280" s="77"/>
      <c r="BW280" s="77"/>
      <c r="BX280" s="77"/>
      <c r="BY280" s="77"/>
      <c r="BZ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  <c r="CK280" s="77"/>
      <c r="CL280" s="77"/>
      <c r="CM280" s="77"/>
      <c r="CN280" s="77"/>
      <c r="CO280" s="77"/>
      <c r="CP280" s="77"/>
      <c r="CQ280" s="77"/>
      <c r="CR280" s="77"/>
      <c r="CS280" s="77"/>
      <c r="CT280" s="77"/>
      <c r="CU280" s="77"/>
      <c r="CV280" s="77"/>
      <c r="CW280" s="77"/>
      <c r="CX280" s="77"/>
      <c r="CY280" s="77"/>
      <c r="CZ280" s="77"/>
      <c r="DA280" s="77"/>
      <c r="DB280" s="77"/>
      <c r="DC280" s="77"/>
      <c r="DD280" s="77"/>
      <c r="DE280" s="77"/>
      <c r="DF280" s="77"/>
      <c r="DG280" s="77"/>
      <c r="DH280" s="77"/>
      <c r="DI280" s="77"/>
      <c r="DJ280" s="77"/>
      <c r="DK280" s="77"/>
      <c r="DL280" s="77"/>
      <c r="DM280" s="77"/>
      <c r="DN280" s="77"/>
      <c r="DO280" s="77"/>
      <c r="DP280" s="77"/>
      <c r="DQ280" s="77"/>
      <c r="DR280" s="77"/>
      <c r="DS280" s="77"/>
      <c r="DT280" s="77"/>
      <c r="DU280" s="77"/>
      <c r="DV280" s="77"/>
      <c r="DW280" s="77"/>
      <c r="DX280" s="77"/>
      <c r="DY280" s="77"/>
      <c r="DZ280" s="77"/>
      <c r="EA280" s="77"/>
      <c r="EB280" s="77"/>
      <c r="EC280" s="77"/>
      <c r="ED280" s="77"/>
      <c r="EE280" s="77"/>
      <c r="EF280" s="77"/>
      <c r="EG280" s="77"/>
      <c r="EH280" s="77"/>
      <c r="EI280" s="77"/>
      <c r="EJ280" s="77"/>
      <c r="EK280" s="77"/>
      <c r="EL280" s="77"/>
      <c r="EM280" s="77"/>
      <c r="EN280" s="77"/>
      <c r="EO280" s="77"/>
      <c r="EP280" s="77"/>
      <c r="EQ280" s="77"/>
      <c r="ER280" s="77"/>
      <c r="ES280" s="77"/>
      <c r="ET280" s="77"/>
      <c r="EU280" s="77"/>
      <c r="EV280" s="77"/>
      <c r="EW280" s="77"/>
      <c r="EX280" s="77"/>
      <c r="EY280" s="77"/>
      <c r="EZ280" s="77"/>
      <c r="FA280" s="77"/>
      <c r="FB280" s="77"/>
      <c r="FC280" s="77"/>
      <c r="FD280" s="77"/>
      <c r="FE280" s="77"/>
      <c r="FF280" s="77"/>
      <c r="FG280" s="77"/>
      <c r="FH280" s="77"/>
      <c r="FI280" s="77"/>
      <c r="FJ280" s="77"/>
      <c r="FK280" s="77"/>
      <c r="FL280" s="77"/>
      <c r="FM280" s="77"/>
      <c r="FN280" s="77"/>
      <c r="FO280" s="77"/>
      <c r="FP280" s="77"/>
      <c r="FQ280" s="77"/>
      <c r="FR280" s="77"/>
      <c r="FS280" s="77"/>
      <c r="FT280" s="77"/>
      <c r="FU280" s="77"/>
      <c r="FV280" s="77"/>
      <c r="FW280" s="77"/>
      <c r="FX280" s="77"/>
      <c r="FY280" s="77"/>
      <c r="FZ280" s="77"/>
      <c r="GA280" s="77"/>
      <c r="GB280" s="77"/>
      <c r="GC280" s="77"/>
      <c r="GD280" s="77"/>
      <c r="GE280" s="77"/>
      <c r="GF280" s="77"/>
      <c r="GG280" s="77"/>
      <c r="GH280" s="77"/>
      <c r="GI280" s="77"/>
      <c r="GJ280" s="77"/>
      <c r="GK280" s="77"/>
      <c r="GL280" s="77"/>
      <c r="GM280" s="77"/>
      <c r="GN280" s="77"/>
      <c r="GO280" s="77"/>
      <c r="GP280" s="77"/>
      <c r="GQ280" s="77"/>
      <c r="GR280" s="77"/>
      <c r="GS280" s="77"/>
      <c r="GT280" s="77"/>
      <c r="GU280" s="77"/>
      <c r="GV280" s="77"/>
      <c r="GW280" s="77"/>
      <c r="GX280" s="77"/>
      <c r="GY280" s="77"/>
      <c r="GZ280" s="77"/>
      <c r="HA280" s="77"/>
      <c r="HB280" s="77"/>
      <c r="HC280" s="77"/>
      <c r="HD280" s="77"/>
      <c r="HE280" s="77"/>
      <c r="HF280" s="77"/>
      <c r="HG280" s="77"/>
      <c r="HH280" s="77"/>
      <c r="HI280" s="77"/>
      <c r="HJ280" s="77"/>
      <c r="HK280" s="77"/>
      <c r="HL280" s="77"/>
      <c r="HM280" s="77"/>
      <c r="HN280" s="77"/>
      <c r="HO280" s="77"/>
      <c r="HP280" s="77"/>
      <c r="HQ280" s="77"/>
      <c r="HR280" s="77"/>
      <c r="HS280" s="77"/>
      <c r="HT280" s="77"/>
      <c r="HU280" s="77"/>
      <c r="HV280" s="77"/>
      <c r="HW280" s="77"/>
      <c r="HX280" s="77"/>
      <c r="HY280" s="77"/>
      <c r="HZ280" s="77"/>
      <c r="IA280" s="77"/>
      <c r="IB280" s="77"/>
      <c r="IC280" s="77"/>
      <c r="ID280" s="77"/>
      <c r="IE280" s="77"/>
      <c r="IF280" s="77"/>
      <c r="IG280" s="77"/>
      <c r="IH280" s="77"/>
      <c r="II280" s="77"/>
      <c r="IJ280" s="77"/>
      <c r="IK280" s="77"/>
      <c r="IL280" s="77"/>
      <c r="IM280" s="77"/>
      <c r="IN280" s="77"/>
      <c r="IO280" s="77"/>
      <c r="IP280" s="77"/>
      <c r="IQ280" s="77"/>
      <c r="IR280" s="77"/>
      <c r="IS280" s="77"/>
      <c r="IT280" s="77"/>
      <c r="IU280" s="77"/>
      <c r="IV280" s="77"/>
      <c r="IW280" s="77"/>
      <c r="IX280" s="77"/>
      <c r="IY280" s="77"/>
      <c r="IZ280" s="77"/>
      <c r="JA280" s="77"/>
      <c r="JB280" s="77"/>
      <c r="JC280" s="77"/>
      <c r="JD280" s="77"/>
      <c r="JE280" s="77"/>
      <c r="JF280" s="77"/>
      <c r="JG280" s="77"/>
      <c r="JH280" s="77"/>
      <c r="JI280" s="77"/>
      <c r="JJ280" s="77"/>
      <c r="JK280" s="77"/>
      <c r="JL280" s="77"/>
      <c r="JM280" s="77"/>
      <c r="JN280" s="77"/>
      <c r="JO280" s="77"/>
      <c r="JP280" s="77"/>
      <c r="JQ280" s="77"/>
      <c r="JR280" s="77"/>
      <c r="JS280" s="77"/>
      <c r="JT280" s="77"/>
      <c r="JU280" s="77"/>
      <c r="JV280" s="77"/>
      <c r="JW280" s="77"/>
      <c r="JX280" s="77"/>
      <c r="JY280" s="77"/>
      <c r="JZ280" s="77"/>
      <c r="KA280" s="77"/>
      <c r="KB280" s="77"/>
      <c r="KC280" s="77"/>
      <c r="KD280" s="77"/>
      <c r="KE280" s="77"/>
      <c r="KF280" s="77"/>
      <c r="KG280" s="77"/>
      <c r="KH280" s="77"/>
      <c r="KI280" s="77"/>
      <c r="KJ280" s="77"/>
      <c r="KK280" s="77"/>
      <c r="KL280" s="77"/>
      <c r="KM280" s="77"/>
      <c r="KN280" s="77"/>
      <c r="KO280" s="77"/>
      <c r="KP280" s="77"/>
      <c r="KQ280" s="77"/>
      <c r="KR280" s="77"/>
      <c r="KS280" s="77"/>
      <c r="KT280" s="77"/>
      <c r="KU280" s="77"/>
      <c r="KV280" s="77"/>
      <c r="KW280" s="77"/>
      <c r="KX280" s="77"/>
      <c r="KY280" s="77"/>
      <c r="KZ280" s="77"/>
      <c r="LA280" s="77"/>
      <c r="LB280" s="77"/>
      <c r="LC280" s="77"/>
      <c r="LD280" s="77"/>
      <c r="LE280" s="77"/>
      <c r="LF280" s="77"/>
      <c r="LG280" s="77"/>
      <c r="LH280" s="77"/>
      <c r="LI280" s="77"/>
      <c r="LJ280" s="77"/>
      <c r="LK280" s="77"/>
      <c r="LL280" s="77"/>
      <c r="LM280" s="77"/>
      <c r="LN280" s="77"/>
      <c r="LO280" s="77"/>
      <c r="LP280" s="77"/>
      <c r="LQ280" s="77"/>
      <c r="LR280" s="77"/>
      <c r="LS280" s="77"/>
      <c r="LT280" s="77"/>
      <c r="LU280" s="77"/>
      <c r="LV280" s="77"/>
      <c r="LW280" s="77"/>
      <c r="LX280" s="77"/>
      <c r="LY280" s="77"/>
      <c r="LZ280" s="77"/>
      <c r="MA280" s="77"/>
      <c r="MB280" s="77"/>
      <c r="MC280" s="77"/>
      <c r="MD280" s="77"/>
      <c r="ME280" s="77"/>
      <c r="MF280" s="77"/>
      <c r="MG280" s="77"/>
      <c r="MH280" s="77"/>
      <c r="MI280" s="77"/>
      <c r="MJ280" s="77"/>
      <c r="MK280" s="77"/>
      <c r="ML280" s="77"/>
      <c r="MM280" s="77"/>
      <c r="MN280" s="77"/>
      <c r="MO280" s="77"/>
      <c r="MP280" s="77"/>
      <c r="MQ280" s="77"/>
      <c r="MR280" s="77"/>
      <c r="MS280" s="77"/>
      <c r="MT280" s="77"/>
      <c r="MU280" s="77"/>
      <c r="MV280" s="77"/>
      <c r="MW280" s="77"/>
      <c r="MX280" s="77"/>
      <c r="MY280" s="77"/>
      <c r="MZ280" s="77"/>
      <c r="NA280" s="77"/>
      <c r="NB280" s="77"/>
      <c r="NC280" s="77"/>
      <c r="ND280" s="77"/>
      <c r="NE280" s="77"/>
      <c r="NF280" s="77"/>
      <c r="NG280" s="77"/>
      <c r="NH280" s="77"/>
      <c r="NI280" s="77"/>
      <c r="NJ280" s="77"/>
      <c r="NK280" s="77"/>
      <c r="NL280" s="77"/>
      <c r="NM280" s="77"/>
      <c r="NN280" s="77"/>
      <c r="NO280" s="77"/>
      <c r="NP280" s="77"/>
      <c r="NQ280" s="77"/>
      <c r="NR280" s="77"/>
    </row>
    <row r="281" spans="1:382">
      <c r="A281" s="32">
        <f>IF(ラインリスト!A273="","",ラインリスト!A273)</f>
        <v>271</v>
      </c>
      <c r="B281" s="32" t="str">
        <f>IF(ラインリスト!B273="","",ラインリスト!B273)</f>
        <v>テスト271</v>
      </c>
      <c r="C281" s="32">
        <f>IF(ラインリスト!C273="","",ラインリスト!C273)</f>
        <v>80</v>
      </c>
      <c r="D281" s="32" t="str">
        <f>IF(ラインリスト!E273="","",ラインリスト!E273)</f>
        <v>男</v>
      </c>
      <c r="E281" s="32" t="str">
        <f>IF(ラインリスト!F273="","",ラインリスト!F273)</f>
        <v/>
      </c>
      <c r="F281" s="29" t="str">
        <f>IF(ラインリスト!G273="","",ラインリスト!G273)</f>
        <v>患者</v>
      </c>
      <c r="G281" s="32" t="str">
        <f>IF(ラインリスト!H273="","",ラインリスト!H273)</f>
        <v>X病院</v>
      </c>
      <c r="H281" s="33" t="str">
        <f>IF(ラインリスト!I273="","",ラインリスト!I273)</f>
        <v/>
      </c>
      <c r="I281" s="33">
        <f>IF(ラインリスト!J273="","",ラインリスト!J273)</f>
        <v>44202</v>
      </c>
      <c r="J281" s="33">
        <f>IF(ラインリスト!K273="","",ラインリスト!K273)</f>
        <v>44204</v>
      </c>
      <c r="K281" s="31">
        <f>IF(ラインリスト!L273="",J281,ラインリスト!L273)</f>
        <v>44204</v>
      </c>
      <c r="L281" s="76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  <c r="FI281" s="77"/>
      <c r="FJ281" s="77"/>
      <c r="FK281" s="77"/>
      <c r="FL281" s="77"/>
      <c r="FM281" s="77"/>
      <c r="FN281" s="77"/>
      <c r="FO281" s="77"/>
      <c r="FP281" s="77"/>
      <c r="FQ281" s="77"/>
      <c r="FR281" s="77"/>
      <c r="FS281" s="77"/>
      <c r="FT281" s="77"/>
      <c r="FU281" s="77"/>
      <c r="FV281" s="77"/>
      <c r="FW281" s="77"/>
      <c r="FX281" s="77"/>
      <c r="FY281" s="77"/>
      <c r="FZ281" s="77"/>
      <c r="GA281" s="77"/>
      <c r="GB281" s="77"/>
      <c r="GC281" s="77"/>
      <c r="GD281" s="77"/>
      <c r="GE281" s="77"/>
      <c r="GF281" s="77"/>
      <c r="GG281" s="77"/>
      <c r="GH281" s="77"/>
      <c r="GI281" s="77"/>
      <c r="GJ281" s="77"/>
      <c r="GK281" s="77"/>
      <c r="GL281" s="77"/>
      <c r="GM281" s="77"/>
      <c r="GN281" s="77"/>
      <c r="GO281" s="77"/>
      <c r="GP281" s="77"/>
      <c r="GQ281" s="77"/>
      <c r="GR281" s="77"/>
      <c r="GS281" s="77"/>
      <c r="GT281" s="77"/>
      <c r="GU281" s="77"/>
      <c r="GV281" s="77"/>
      <c r="GW281" s="77"/>
      <c r="GX281" s="77"/>
      <c r="GY281" s="77"/>
      <c r="GZ281" s="77"/>
      <c r="HA281" s="77"/>
      <c r="HB281" s="77"/>
      <c r="HC281" s="77"/>
      <c r="HD281" s="77"/>
      <c r="HE281" s="77"/>
      <c r="HF281" s="77"/>
      <c r="HG281" s="77"/>
      <c r="HH281" s="77"/>
      <c r="HI281" s="77"/>
      <c r="HJ281" s="77"/>
      <c r="HK281" s="77"/>
      <c r="HL281" s="77"/>
      <c r="HM281" s="77"/>
      <c r="HN281" s="77"/>
      <c r="HO281" s="77"/>
      <c r="HP281" s="77"/>
      <c r="HQ281" s="77"/>
      <c r="HR281" s="77"/>
      <c r="HS281" s="77"/>
      <c r="HT281" s="77"/>
      <c r="HU281" s="77"/>
      <c r="HV281" s="77"/>
      <c r="HW281" s="77"/>
      <c r="HX281" s="77"/>
      <c r="HY281" s="77"/>
      <c r="HZ281" s="77"/>
      <c r="IA281" s="77"/>
      <c r="IB281" s="77"/>
      <c r="IC281" s="77"/>
      <c r="ID281" s="77"/>
      <c r="IE281" s="77"/>
      <c r="IF281" s="77"/>
      <c r="IG281" s="77"/>
      <c r="IH281" s="77"/>
      <c r="II281" s="77"/>
      <c r="IJ281" s="77"/>
      <c r="IK281" s="77"/>
      <c r="IL281" s="77"/>
      <c r="IM281" s="77"/>
      <c r="IN281" s="77"/>
      <c r="IO281" s="77"/>
      <c r="IP281" s="77"/>
      <c r="IQ281" s="77"/>
      <c r="IR281" s="77"/>
      <c r="IS281" s="77"/>
      <c r="IT281" s="77"/>
      <c r="IU281" s="77"/>
      <c r="IV281" s="77"/>
      <c r="IW281" s="77"/>
      <c r="IX281" s="77"/>
      <c r="IY281" s="77"/>
      <c r="IZ281" s="77"/>
      <c r="JA281" s="77"/>
      <c r="JB281" s="77"/>
      <c r="JC281" s="77"/>
      <c r="JD281" s="77"/>
      <c r="JE281" s="77"/>
      <c r="JF281" s="77"/>
      <c r="JG281" s="77"/>
      <c r="JH281" s="77"/>
      <c r="JI281" s="77"/>
      <c r="JJ281" s="77"/>
      <c r="JK281" s="77"/>
      <c r="JL281" s="77"/>
      <c r="JM281" s="77"/>
      <c r="JN281" s="77"/>
      <c r="JO281" s="77"/>
      <c r="JP281" s="77"/>
      <c r="JQ281" s="77"/>
      <c r="JR281" s="77"/>
      <c r="JS281" s="77"/>
      <c r="JT281" s="77"/>
      <c r="JU281" s="77"/>
      <c r="JV281" s="77"/>
      <c r="JW281" s="77"/>
      <c r="JX281" s="77"/>
      <c r="JY281" s="77"/>
      <c r="JZ281" s="77"/>
      <c r="KA281" s="77"/>
      <c r="KB281" s="77"/>
      <c r="KC281" s="77"/>
      <c r="KD281" s="77"/>
      <c r="KE281" s="77"/>
      <c r="KF281" s="77"/>
      <c r="KG281" s="77"/>
      <c r="KH281" s="77"/>
      <c r="KI281" s="77"/>
      <c r="KJ281" s="77"/>
      <c r="KK281" s="77"/>
      <c r="KL281" s="77"/>
      <c r="KM281" s="77"/>
      <c r="KN281" s="77"/>
      <c r="KO281" s="77"/>
      <c r="KP281" s="77"/>
      <c r="KQ281" s="77"/>
      <c r="KR281" s="77"/>
      <c r="KS281" s="77"/>
      <c r="KT281" s="77"/>
      <c r="KU281" s="77"/>
      <c r="KV281" s="77"/>
      <c r="KW281" s="77"/>
      <c r="KX281" s="77"/>
      <c r="KY281" s="77"/>
      <c r="KZ281" s="77"/>
      <c r="LA281" s="77"/>
      <c r="LB281" s="77"/>
      <c r="LC281" s="77"/>
      <c r="LD281" s="77"/>
      <c r="LE281" s="77"/>
      <c r="LF281" s="77"/>
      <c r="LG281" s="77"/>
      <c r="LH281" s="77"/>
      <c r="LI281" s="77"/>
      <c r="LJ281" s="77"/>
      <c r="LK281" s="77"/>
      <c r="LL281" s="77"/>
      <c r="LM281" s="77"/>
      <c r="LN281" s="77"/>
      <c r="LO281" s="77"/>
      <c r="LP281" s="77"/>
      <c r="LQ281" s="77"/>
      <c r="LR281" s="77"/>
      <c r="LS281" s="77"/>
      <c r="LT281" s="77"/>
      <c r="LU281" s="77"/>
      <c r="LV281" s="77"/>
      <c r="LW281" s="77"/>
      <c r="LX281" s="77"/>
      <c r="LY281" s="77"/>
      <c r="LZ281" s="77"/>
      <c r="MA281" s="77"/>
      <c r="MB281" s="77"/>
      <c r="MC281" s="77"/>
      <c r="MD281" s="77"/>
      <c r="ME281" s="77"/>
      <c r="MF281" s="77"/>
      <c r="MG281" s="77"/>
      <c r="MH281" s="77"/>
      <c r="MI281" s="77"/>
      <c r="MJ281" s="77"/>
      <c r="MK281" s="77"/>
      <c r="ML281" s="77"/>
      <c r="MM281" s="77"/>
      <c r="MN281" s="77"/>
      <c r="MO281" s="77"/>
      <c r="MP281" s="77"/>
      <c r="MQ281" s="77"/>
      <c r="MR281" s="77"/>
      <c r="MS281" s="77"/>
      <c r="MT281" s="77"/>
      <c r="MU281" s="77"/>
      <c r="MV281" s="77"/>
      <c r="MW281" s="77"/>
      <c r="MX281" s="77"/>
      <c r="MY281" s="77"/>
      <c r="MZ281" s="77"/>
      <c r="NA281" s="77"/>
      <c r="NB281" s="77"/>
      <c r="NC281" s="77"/>
      <c r="ND281" s="77"/>
      <c r="NE281" s="77"/>
      <c r="NF281" s="77"/>
      <c r="NG281" s="77"/>
      <c r="NH281" s="77"/>
      <c r="NI281" s="77"/>
      <c r="NJ281" s="77"/>
      <c r="NK281" s="77"/>
      <c r="NL281" s="77"/>
      <c r="NM281" s="77"/>
      <c r="NN281" s="77"/>
      <c r="NO281" s="77"/>
      <c r="NP281" s="77"/>
      <c r="NQ281" s="77"/>
      <c r="NR281" s="77"/>
    </row>
    <row r="282" spans="1:382">
      <c r="A282" s="32">
        <f>IF(ラインリスト!A274="","",ラインリスト!A274)</f>
        <v>272</v>
      </c>
      <c r="B282" s="32" t="str">
        <f>IF(ラインリスト!B274="","",ラインリスト!B274)</f>
        <v>テスト272</v>
      </c>
      <c r="C282" s="32">
        <f>IF(ラインリスト!C274="","",ラインリスト!C274)</f>
        <v>89</v>
      </c>
      <c r="D282" s="32" t="str">
        <f>IF(ラインリスト!E274="","",ラインリスト!E274)</f>
        <v>男</v>
      </c>
      <c r="E282" s="32" t="str">
        <f>IF(ラインリスト!F274="","",ラインリスト!F274)</f>
        <v/>
      </c>
      <c r="F282" s="29" t="str">
        <f>IF(ラインリスト!G274="","",ラインリスト!G274)</f>
        <v>患者</v>
      </c>
      <c r="G282" s="32" t="str">
        <f>IF(ラインリスト!H274="","",ラインリスト!H274)</f>
        <v>X病院</v>
      </c>
      <c r="H282" s="33" t="str">
        <f>IF(ラインリスト!I274="","",ラインリスト!I274)</f>
        <v/>
      </c>
      <c r="I282" s="33">
        <f>IF(ラインリスト!J274="","",ラインリスト!J274)</f>
        <v>44203</v>
      </c>
      <c r="J282" s="33">
        <f>IF(ラインリスト!K274="","",ラインリスト!K274)</f>
        <v>44204</v>
      </c>
      <c r="K282" s="31">
        <f>IF(ラインリスト!L274="",J282,ラインリスト!L274)</f>
        <v>44204</v>
      </c>
      <c r="L282" s="76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7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  <c r="EJ282" s="77"/>
      <c r="EK282" s="77"/>
      <c r="EL282" s="77"/>
      <c r="EM282" s="77"/>
      <c r="EN282" s="77"/>
      <c r="EO282" s="77"/>
      <c r="EP282" s="77"/>
      <c r="EQ282" s="77"/>
      <c r="ER282" s="77"/>
      <c r="ES282" s="77"/>
      <c r="ET282" s="77"/>
      <c r="EU282" s="77"/>
      <c r="EV282" s="77"/>
      <c r="EW282" s="77"/>
      <c r="EX282" s="77"/>
      <c r="EY282" s="77"/>
      <c r="EZ282" s="77"/>
      <c r="FA282" s="77"/>
      <c r="FB282" s="77"/>
      <c r="FC282" s="77"/>
      <c r="FD282" s="77"/>
      <c r="FE282" s="77"/>
      <c r="FF282" s="77"/>
      <c r="FG282" s="77"/>
      <c r="FH282" s="77"/>
      <c r="FI282" s="77"/>
      <c r="FJ282" s="77"/>
      <c r="FK282" s="77"/>
      <c r="FL282" s="77"/>
      <c r="FM282" s="77"/>
      <c r="FN282" s="77"/>
      <c r="FO282" s="77"/>
      <c r="FP282" s="77"/>
      <c r="FQ282" s="77"/>
      <c r="FR282" s="77"/>
      <c r="FS282" s="77"/>
      <c r="FT282" s="77"/>
      <c r="FU282" s="77"/>
      <c r="FV282" s="77"/>
      <c r="FW282" s="77"/>
      <c r="FX282" s="77"/>
      <c r="FY282" s="77"/>
      <c r="FZ282" s="77"/>
      <c r="GA282" s="77"/>
      <c r="GB282" s="77"/>
      <c r="GC282" s="77"/>
      <c r="GD282" s="77"/>
      <c r="GE282" s="77"/>
      <c r="GF282" s="77"/>
      <c r="GG282" s="77"/>
      <c r="GH282" s="77"/>
      <c r="GI282" s="77"/>
      <c r="GJ282" s="77"/>
      <c r="GK282" s="77"/>
      <c r="GL282" s="77"/>
      <c r="GM282" s="77"/>
      <c r="GN282" s="77"/>
      <c r="GO282" s="77"/>
      <c r="GP282" s="77"/>
      <c r="GQ282" s="77"/>
      <c r="GR282" s="77"/>
      <c r="GS282" s="77"/>
      <c r="GT282" s="77"/>
      <c r="GU282" s="77"/>
      <c r="GV282" s="77"/>
      <c r="GW282" s="77"/>
      <c r="GX282" s="77"/>
      <c r="GY282" s="77"/>
      <c r="GZ282" s="77"/>
      <c r="HA282" s="77"/>
      <c r="HB282" s="77"/>
      <c r="HC282" s="77"/>
      <c r="HD282" s="77"/>
      <c r="HE282" s="77"/>
      <c r="HF282" s="77"/>
      <c r="HG282" s="77"/>
      <c r="HH282" s="77"/>
      <c r="HI282" s="77"/>
      <c r="HJ282" s="77"/>
      <c r="HK282" s="77"/>
      <c r="HL282" s="77"/>
      <c r="HM282" s="77"/>
      <c r="HN282" s="77"/>
      <c r="HO282" s="77"/>
      <c r="HP282" s="77"/>
      <c r="HQ282" s="77"/>
      <c r="HR282" s="77"/>
      <c r="HS282" s="77"/>
      <c r="HT282" s="77"/>
      <c r="HU282" s="77"/>
      <c r="HV282" s="77"/>
      <c r="HW282" s="77"/>
      <c r="HX282" s="77"/>
      <c r="HY282" s="77"/>
      <c r="HZ282" s="77"/>
      <c r="IA282" s="77"/>
      <c r="IB282" s="77"/>
      <c r="IC282" s="77"/>
      <c r="ID282" s="77"/>
      <c r="IE282" s="77"/>
      <c r="IF282" s="77"/>
      <c r="IG282" s="77"/>
      <c r="IH282" s="77"/>
      <c r="II282" s="77"/>
      <c r="IJ282" s="77"/>
      <c r="IK282" s="77"/>
      <c r="IL282" s="77"/>
      <c r="IM282" s="77"/>
      <c r="IN282" s="77"/>
      <c r="IO282" s="77"/>
      <c r="IP282" s="77"/>
      <c r="IQ282" s="77"/>
      <c r="IR282" s="77"/>
      <c r="IS282" s="77"/>
      <c r="IT282" s="77"/>
      <c r="IU282" s="77"/>
      <c r="IV282" s="77"/>
      <c r="IW282" s="77"/>
      <c r="IX282" s="77"/>
      <c r="IY282" s="77"/>
      <c r="IZ282" s="77"/>
      <c r="JA282" s="77"/>
      <c r="JB282" s="77"/>
      <c r="JC282" s="77"/>
      <c r="JD282" s="77"/>
      <c r="JE282" s="77"/>
      <c r="JF282" s="77"/>
      <c r="JG282" s="77"/>
      <c r="JH282" s="77"/>
      <c r="JI282" s="77"/>
      <c r="JJ282" s="77"/>
      <c r="JK282" s="77"/>
      <c r="JL282" s="77"/>
      <c r="JM282" s="77"/>
      <c r="JN282" s="77"/>
      <c r="JO282" s="77"/>
      <c r="JP282" s="77"/>
      <c r="JQ282" s="77"/>
      <c r="JR282" s="77"/>
      <c r="JS282" s="77"/>
      <c r="JT282" s="77"/>
      <c r="JU282" s="77"/>
      <c r="JV282" s="77"/>
      <c r="JW282" s="77"/>
      <c r="JX282" s="77"/>
      <c r="JY282" s="77"/>
      <c r="JZ282" s="77"/>
      <c r="KA282" s="77"/>
      <c r="KB282" s="77"/>
      <c r="KC282" s="77"/>
      <c r="KD282" s="77"/>
      <c r="KE282" s="77"/>
      <c r="KF282" s="77"/>
      <c r="KG282" s="77"/>
      <c r="KH282" s="77"/>
      <c r="KI282" s="77"/>
      <c r="KJ282" s="77"/>
      <c r="KK282" s="77"/>
      <c r="KL282" s="77"/>
      <c r="KM282" s="77"/>
      <c r="KN282" s="77"/>
      <c r="KO282" s="77"/>
      <c r="KP282" s="77"/>
      <c r="KQ282" s="77"/>
      <c r="KR282" s="77"/>
      <c r="KS282" s="77"/>
      <c r="KT282" s="77"/>
      <c r="KU282" s="77"/>
      <c r="KV282" s="77"/>
      <c r="KW282" s="77"/>
      <c r="KX282" s="77"/>
      <c r="KY282" s="77"/>
      <c r="KZ282" s="77"/>
      <c r="LA282" s="77"/>
      <c r="LB282" s="77"/>
      <c r="LC282" s="77"/>
      <c r="LD282" s="77"/>
      <c r="LE282" s="77"/>
      <c r="LF282" s="77"/>
      <c r="LG282" s="77"/>
      <c r="LH282" s="77"/>
      <c r="LI282" s="77"/>
      <c r="LJ282" s="77"/>
      <c r="LK282" s="77"/>
      <c r="LL282" s="77"/>
      <c r="LM282" s="77"/>
      <c r="LN282" s="77"/>
      <c r="LO282" s="77"/>
      <c r="LP282" s="77"/>
      <c r="LQ282" s="77"/>
      <c r="LR282" s="77"/>
      <c r="LS282" s="77"/>
      <c r="LT282" s="77"/>
      <c r="LU282" s="77"/>
      <c r="LV282" s="77"/>
      <c r="LW282" s="77"/>
      <c r="LX282" s="77"/>
      <c r="LY282" s="77"/>
      <c r="LZ282" s="77"/>
      <c r="MA282" s="77"/>
      <c r="MB282" s="77"/>
      <c r="MC282" s="77"/>
      <c r="MD282" s="77"/>
      <c r="ME282" s="77"/>
      <c r="MF282" s="77"/>
      <c r="MG282" s="77"/>
      <c r="MH282" s="77"/>
      <c r="MI282" s="77"/>
      <c r="MJ282" s="77"/>
      <c r="MK282" s="77"/>
      <c r="ML282" s="77"/>
      <c r="MM282" s="77"/>
      <c r="MN282" s="77"/>
      <c r="MO282" s="77"/>
      <c r="MP282" s="77"/>
      <c r="MQ282" s="77"/>
      <c r="MR282" s="77"/>
      <c r="MS282" s="77"/>
      <c r="MT282" s="77"/>
      <c r="MU282" s="77"/>
      <c r="MV282" s="77"/>
      <c r="MW282" s="77"/>
      <c r="MX282" s="77"/>
      <c r="MY282" s="77"/>
      <c r="MZ282" s="77"/>
      <c r="NA282" s="77"/>
      <c r="NB282" s="77"/>
      <c r="NC282" s="77"/>
      <c r="ND282" s="77"/>
      <c r="NE282" s="77"/>
      <c r="NF282" s="77"/>
      <c r="NG282" s="77"/>
      <c r="NH282" s="77"/>
      <c r="NI282" s="77"/>
      <c r="NJ282" s="77"/>
      <c r="NK282" s="77"/>
      <c r="NL282" s="77"/>
      <c r="NM282" s="77"/>
      <c r="NN282" s="77"/>
      <c r="NO282" s="77"/>
      <c r="NP282" s="77"/>
      <c r="NQ282" s="77"/>
      <c r="NR282" s="77"/>
    </row>
    <row r="283" spans="1:382">
      <c r="A283" s="32">
        <f>IF(ラインリスト!A275="","",ラインリスト!A275)</f>
        <v>273</v>
      </c>
      <c r="B283" s="32" t="str">
        <f>IF(ラインリスト!B275="","",ラインリスト!B275)</f>
        <v>テスト273</v>
      </c>
      <c r="C283" s="32">
        <f>IF(ラインリスト!C275="","",ラインリスト!C275)</f>
        <v>83</v>
      </c>
      <c r="D283" s="32" t="str">
        <f>IF(ラインリスト!E275="","",ラインリスト!E275)</f>
        <v>男</v>
      </c>
      <c r="E283" s="32" t="str">
        <f>IF(ラインリスト!F275="","",ラインリスト!F275)</f>
        <v/>
      </c>
      <c r="F283" s="29" t="str">
        <f>IF(ラインリスト!G275="","",ラインリスト!G275)</f>
        <v>患者</v>
      </c>
      <c r="G283" s="32" t="str">
        <f>IF(ラインリスト!H275="","",ラインリスト!H275)</f>
        <v>X病院</v>
      </c>
      <c r="H283" s="33" t="str">
        <f>IF(ラインリスト!I275="","",ラインリスト!I275)</f>
        <v/>
      </c>
      <c r="I283" s="33">
        <f>IF(ラインリスト!J275="","",ラインリスト!J275)</f>
        <v>44202</v>
      </c>
      <c r="J283" s="33">
        <f>IF(ラインリスト!K275="","",ラインリスト!K275)</f>
        <v>44204</v>
      </c>
      <c r="K283" s="31">
        <f>IF(ラインリスト!L275="",J283,ラインリスト!L275)</f>
        <v>44204</v>
      </c>
      <c r="L283" s="76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  <c r="CU283" s="77"/>
      <c r="CV283" s="77"/>
      <c r="CW283" s="77"/>
      <c r="CX283" s="77"/>
      <c r="CY283" s="77"/>
      <c r="CZ283" s="77"/>
      <c r="DA283" s="77"/>
      <c r="DB283" s="77"/>
      <c r="DC283" s="77"/>
      <c r="DD283" s="77"/>
      <c r="DE283" s="77"/>
      <c r="DF283" s="77"/>
      <c r="DG283" s="77"/>
      <c r="DH283" s="77"/>
      <c r="DI283" s="77"/>
      <c r="DJ283" s="77"/>
      <c r="DK283" s="77"/>
      <c r="DL283" s="77"/>
      <c r="DM283" s="77"/>
      <c r="DN283" s="77"/>
      <c r="DO283" s="77"/>
      <c r="DP283" s="77"/>
      <c r="DQ283" s="77"/>
      <c r="DR283" s="77"/>
      <c r="DS283" s="77"/>
      <c r="DT283" s="77"/>
      <c r="DU283" s="77"/>
      <c r="DV283" s="77"/>
      <c r="DW283" s="77"/>
      <c r="DX283" s="77"/>
      <c r="DY283" s="77"/>
      <c r="DZ283" s="77"/>
      <c r="EA283" s="77"/>
      <c r="EB283" s="77"/>
      <c r="EC283" s="77"/>
      <c r="ED283" s="77"/>
      <c r="EE283" s="77"/>
      <c r="EF283" s="77"/>
      <c r="EG283" s="77"/>
      <c r="EH283" s="77"/>
      <c r="EI283" s="77"/>
      <c r="EJ283" s="77"/>
      <c r="EK283" s="77"/>
      <c r="EL283" s="77"/>
      <c r="EM283" s="77"/>
      <c r="EN283" s="77"/>
      <c r="EO283" s="77"/>
      <c r="EP283" s="77"/>
      <c r="EQ283" s="77"/>
      <c r="ER283" s="77"/>
      <c r="ES283" s="77"/>
      <c r="ET283" s="77"/>
      <c r="EU283" s="77"/>
      <c r="EV283" s="77"/>
      <c r="EW283" s="77"/>
      <c r="EX283" s="77"/>
      <c r="EY283" s="77"/>
      <c r="EZ283" s="77"/>
      <c r="FA283" s="77"/>
      <c r="FB283" s="77"/>
      <c r="FC283" s="77"/>
      <c r="FD283" s="77"/>
      <c r="FE283" s="77"/>
      <c r="FF283" s="77"/>
      <c r="FG283" s="77"/>
      <c r="FH283" s="77"/>
      <c r="FI283" s="77"/>
      <c r="FJ283" s="77"/>
      <c r="FK283" s="77"/>
      <c r="FL283" s="77"/>
      <c r="FM283" s="77"/>
      <c r="FN283" s="77"/>
      <c r="FO283" s="77"/>
      <c r="FP283" s="77"/>
      <c r="FQ283" s="77"/>
      <c r="FR283" s="77"/>
      <c r="FS283" s="77"/>
      <c r="FT283" s="77"/>
      <c r="FU283" s="77"/>
      <c r="FV283" s="77"/>
      <c r="FW283" s="77"/>
      <c r="FX283" s="77"/>
      <c r="FY283" s="77"/>
      <c r="FZ283" s="77"/>
      <c r="GA283" s="77"/>
      <c r="GB283" s="77"/>
      <c r="GC283" s="77"/>
      <c r="GD283" s="77"/>
      <c r="GE283" s="77"/>
      <c r="GF283" s="77"/>
      <c r="GG283" s="77"/>
      <c r="GH283" s="77"/>
      <c r="GI283" s="77"/>
      <c r="GJ283" s="77"/>
      <c r="GK283" s="77"/>
      <c r="GL283" s="77"/>
      <c r="GM283" s="77"/>
      <c r="GN283" s="77"/>
      <c r="GO283" s="77"/>
      <c r="GP283" s="77"/>
      <c r="GQ283" s="77"/>
      <c r="GR283" s="77"/>
      <c r="GS283" s="77"/>
      <c r="GT283" s="77"/>
      <c r="GU283" s="77"/>
      <c r="GV283" s="77"/>
      <c r="GW283" s="77"/>
      <c r="GX283" s="77"/>
      <c r="GY283" s="77"/>
      <c r="GZ283" s="77"/>
      <c r="HA283" s="77"/>
      <c r="HB283" s="77"/>
      <c r="HC283" s="77"/>
      <c r="HD283" s="77"/>
      <c r="HE283" s="77"/>
      <c r="HF283" s="77"/>
      <c r="HG283" s="77"/>
      <c r="HH283" s="77"/>
      <c r="HI283" s="77"/>
      <c r="HJ283" s="77"/>
      <c r="HK283" s="77"/>
      <c r="HL283" s="77"/>
      <c r="HM283" s="77"/>
      <c r="HN283" s="77"/>
      <c r="HO283" s="77"/>
      <c r="HP283" s="77"/>
      <c r="HQ283" s="77"/>
      <c r="HR283" s="77"/>
      <c r="HS283" s="77"/>
      <c r="HT283" s="77"/>
      <c r="HU283" s="77"/>
      <c r="HV283" s="77"/>
      <c r="HW283" s="77"/>
      <c r="HX283" s="77"/>
      <c r="HY283" s="77"/>
      <c r="HZ283" s="77"/>
      <c r="IA283" s="77"/>
      <c r="IB283" s="77"/>
      <c r="IC283" s="77"/>
      <c r="ID283" s="77"/>
      <c r="IE283" s="77"/>
      <c r="IF283" s="77"/>
      <c r="IG283" s="77"/>
      <c r="IH283" s="77"/>
      <c r="II283" s="77"/>
      <c r="IJ283" s="77"/>
      <c r="IK283" s="77"/>
      <c r="IL283" s="77"/>
      <c r="IM283" s="77"/>
      <c r="IN283" s="77"/>
      <c r="IO283" s="77"/>
      <c r="IP283" s="77"/>
      <c r="IQ283" s="77"/>
      <c r="IR283" s="77"/>
      <c r="IS283" s="77"/>
      <c r="IT283" s="77"/>
      <c r="IU283" s="77"/>
      <c r="IV283" s="77"/>
      <c r="IW283" s="77"/>
      <c r="IX283" s="77"/>
      <c r="IY283" s="77"/>
      <c r="IZ283" s="77"/>
      <c r="JA283" s="77"/>
      <c r="JB283" s="77"/>
      <c r="JC283" s="77"/>
      <c r="JD283" s="77"/>
      <c r="JE283" s="77"/>
      <c r="JF283" s="77"/>
      <c r="JG283" s="77"/>
      <c r="JH283" s="77"/>
      <c r="JI283" s="77"/>
      <c r="JJ283" s="77"/>
      <c r="JK283" s="77"/>
      <c r="JL283" s="77"/>
      <c r="JM283" s="77"/>
      <c r="JN283" s="77"/>
      <c r="JO283" s="77"/>
      <c r="JP283" s="77"/>
      <c r="JQ283" s="77"/>
      <c r="JR283" s="77"/>
      <c r="JS283" s="77"/>
      <c r="JT283" s="77"/>
      <c r="JU283" s="77"/>
      <c r="JV283" s="77"/>
      <c r="JW283" s="77"/>
      <c r="JX283" s="77"/>
      <c r="JY283" s="77"/>
      <c r="JZ283" s="77"/>
      <c r="KA283" s="77"/>
      <c r="KB283" s="77"/>
      <c r="KC283" s="77"/>
      <c r="KD283" s="77"/>
      <c r="KE283" s="77"/>
      <c r="KF283" s="77"/>
      <c r="KG283" s="77"/>
      <c r="KH283" s="77"/>
      <c r="KI283" s="77"/>
      <c r="KJ283" s="77"/>
      <c r="KK283" s="77"/>
      <c r="KL283" s="77"/>
      <c r="KM283" s="77"/>
      <c r="KN283" s="77"/>
      <c r="KO283" s="77"/>
      <c r="KP283" s="77"/>
      <c r="KQ283" s="77"/>
      <c r="KR283" s="77"/>
      <c r="KS283" s="77"/>
      <c r="KT283" s="77"/>
      <c r="KU283" s="77"/>
      <c r="KV283" s="77"/>
      <c r="KW283" s="77"/>
      <c r="KX283" s="77"/>
      <c r="KY283" s="77"/>
      <c r="KZ283" s="77"/>
      <c r="LA283" s="77"/>
      <c r="LB283" s="77"/>
      <c r="LC283" s="77"/>
      <c r="LD283" s="77"/>
      <c r="LE283" s="77"/>
      <c r="LF283" s="77"/>
      <c r="LG283" s="77"/>
      <c r="LH283" s="77"/>
      <c r="LI283" s="77"/>
      <c r="LJ283" s="77"/>
      <c r="LK283" s="77"/>
      <c r="LL283" s="77"/>
      <c r="LM283" s="77"/>
      <c r="LN283" s="77"/>
      <c r="LO283" s="77"/>
      <c r="LP283" s="77"/>
      <c r="LQ283" s="77"/>
      <c r="LR283" s="77"/>
      <c r="LS283" s="77"/>
      <c r="LT283" s="77"/>
      <c r="LU283" s="77"/>
      <c r="LV283" s="77"/>
      <c r="LW283" s="77"/>
      <c r="LX283" s="77"/>
      <c r="LY283" s="77"/>
      <c r="LZ283" s="77"/>
      <c r="MA283" s="77"/>
      <c r="MB283" s="77"/>
      <c r="MC283" s="77"/>
      <c r="MD283" s="77"/>
      <c r="ME283" s="77"/>
      <c r="MF283" s="77"/>
      <c r="MG283" s="77"/>
      <c r="MH283" s="77"/>
      <c r="MI283" s="77"/>
      <c r="MJ283" s="77"/>
      <c r="MK283" s="77"/>
      <c r="ML283" s="77"/>
      <c r="MM283" s="77"/>
      <c r="MN283" s="77"/>
      <c r="MO283" s="77"/>
      <c r="MP283" s="77"/>
      <c r="MQ283" s="77"/>
      <c r="MR283" s="77"/>
      <c r="MS283" s="77"/>
      <c r="MT283" s="77"/>
      <c r="MU283" s="77"/>
      <c r="MV283" s="77"/>
      <c r="MW283" s="77"/>
      <c r="MX283" s="77"/>
      <c r="MY283" s="77"/>
      <c r="MZ283" s="77"/>
      <c r="NA283" s="77"/>
      <c r="NB283" s="77"/>
      <c r="NC283" s="77"/>
      <c r="ND283" s="77"/>
      <c r="NE283" s="77"/>
      <c r="NF283" s="77"/>
      <c r="NG283" s="77"/>
      <c r="NH283" s="77"/>
      <c r="NI283" s="77"/>
      <c r="NJ283" s="77"/>
      <c r="NK283" s="77"/>
      <c r="NL283" s="77"/>
      <c r="NM283" s="77"/>
      <c r="NN283" s="77"/>
      <c r="NO283" s="77"/>
      <c r="NP283" s="77"/>
      <c r="NQ283" s="77"/>
      <c r="NR283" s="77"/>
    </row>
    <row r="284" spans="1:382">
      <c r="A284" s="32">
        <f>IF(ラインリスト!A276="","",ラインリスト!A276)</f>
        <v>274</v>
      </c>
      <c r="B284" s="32" t="str">
        <f>IF(ラインリスト!B276="","",ラインリスト!B276)</f>
        <v>テスト274</v>
      </c>
      <c r="C284" s="32">
        <f>IF(ラインリスト!C276="","",ラインリスト!C276)</f>
        <v>34</v>
      </c>
      <c r="D284" s="32" t="str">
        <f>IF(ラインリスト!E276="","",ラインリスト!E276)</f>
        <v>男</v>
      </c>
      <c r="E284" s="32" t="str">
        <f>IF(ラインリスト!F276="","",ラインリスト!F276)</f>
        <v>看護師</v>
      </c>
      <c r="F284" s="29" t="str">
        <f>IF(ラインリスト!G276="","",ラインリスト!G276)</f>
        <v>職員</v>
      </c>
      <c r="G284" s="32" t="str">
        <f>IF(ラインリスト!H276="","",ラインリスト!H276)</f>
        <v>X病院</v>
      </c>
      <c r="H284" s="33" t="str">
        <f>IF(ラインリスト!I276="","",ラインリスト!I276)</f>
        <v/>
      </c>
      <c r="I284" s="33">
        <f>IF(ラインリスト!J276="","",ラインリスト!J276)</f>
        <v>44203</v>
      </c>
      <c r="J284" s="33">
        <f>IF(ラインリスト!K276="","",ラインリスト!K276)</f>
        <v>44204</v>
      </c>
      <c r="K284" s="31">
        <f>IF(ラインリスト!L276="",J284,ラインリスト!L276)</f>
        <v>44204</v>
      </c>
      <c r="L284" s="76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  <c r="DC284" s="77"/>
      <c r="DD284" s="77"/>
      <c r="DE284" s="77"/>
      <c r="DF284" s="77"/>
      <c r="DG284" s="77"/>
      <c r="DH284" s="77"/>
      <c r="DI284" s="77"/>
      <c r="DJ284" s="77"/>
      <c r="DK284" s="77"/>
      <c r="DL284" s="77"/>
      <c r="DM284" s="77"/>
      <c r="DN284" s="77"/>
      <c r="DO284" s="77"/>
      <c r="DP284" s="77"/>
      <c r="DQ284" s="77"/>
      <c r="DR284" s="77"/>
      <c r="DS284" s="77"/>
      <c r="DT284" s="77"/>
      <c r="DU284" s="77"/>
      <c r="DV284" s="77"/>
      <c r="DW284" s="77"/>
      <c r="DX284" s="77"/>
      <c r="DY284" s="77"/>
      <c r="DZ284" s="77"/>
      <c r="EA284" s="77"/>
      <c r="EB284" s="77"/>
      <c r="EC284" s="77"/>
      <c r="ED284" s="77"/>
      <c r="EE284" s="77"/>
      <c r="EF284" s="77"/>
      <c r="EG284" s="77"/>
      <c r="EH284" s="77"/>
      <c r="EI284" s="77"/>
      <c r="EJ284" s="77"/>
      <c r="EK284" s="77"/>
      <c r="EL284" s="77"/>
      <c r="EM284" s="77"/>
      <c r="EN284" s="77"/>
      <c r="EO284" s="77"/>
      <c r="EP284" s="77"/>
      <c r="EQ284" s="77"/>
      <c r="ER284" s="77"/>
      <c r="ES284" s="77"/>
      <c r="ET284" s="77"/>
      <c r="EU284" s="77"/>
      <c r="EV284" s="77"/>
      <c r="EW284" s="77"/>
      <c r="EX284" s="77"/>
      <c r="EY284" s="77"/>
      <c r="EZ284" s="77"/>
      <c r="FA284" s="77"/>
      <c r="FB284" s="77"/>
      <c r="FC284" s="77"/>
      <c r="FD284" s="77"/>
      <c r="FE284" s="77"/>
      <c r="FF284" s="77"/>
      <c r="FG284" s="77"/>
      <c r="FH284" s="77"/>
      <c r="FI284" s="77"/>
      <c r="FJ284" s="77"/>
      <c r="FK284" s="77"/>
      <c r="FL284" s="77"/>
      <c r="FM284" s="77"/>
      <c r="FN284" s="77"/>
      <c r="FO284" s="77"/>
      <c r="FP284" s="77"/>
      <c r="FQ284" s="77"/>
      <c r="FR284" s="77"/>
      <c r="FS284" s="77"/>
      <c r="FT284" s="77"/>
      <c r="FU284" s="77"/>
      <c r="FV284" s="77"/>
      <c r="FW284" s="77"/>
      <c r="FX284" s="77"/>
      <c r="FY284" s="77"/>
      <c r="FZ284" s="77"/>
      <c r="GA284" s="77"/>
      <c r="GB284" s="77"/>
      <c r="GC284" s="77"/>
      <c r="GD284" s="77"/>
      <c r="GE284" s="77"/>
      <c r="GF284" s="77"/>
      <c r="GG284" s="77"/>
      <c r="GH284" s="77"/>
      <c r="GI284" s="77"/>
      <c r="GJ284" s="77"/>
      <c r="GK284" s="77"/>
      <c r="GL284" s="77"/>
      <c r="GM284" s="77"/>
      <c r="GN284" s="77"/>
      <c r="GO284" s="77"/>
      <c r="GP284" s="77"/>
      <c r="GQ284" s="77"/>
      <c r="GR284" s="77"/>
      <c r="GS284" s="77"/>
      <c r="GT284" s="77"/>
      <c r="GU284" s="77"/>
      <c r="GV284" s="77"/>
      <c r="GW284" s="77"/>
      <c r="GX284" s="77"/>
      <c r="GY284" s="77"/>
      <c r="GZ284" s="77"/>
      <c r="HA284" s="77"/>
      <c r="HB284" s="77"/>
      <c r="HC284" s="77"/>
      <c r="HD284" s="77"/>
      <c r="HE284" s="77"/>
      <c r="HF284" s="77"/>
      <c r="HG284" s="77"/>
      <c r="HH284" s="77"/>
      <c r="HI284" s="77"/>
      <c r="HJ284" s="77"/>
      <c r="HK284" s="77"/>
      <c r="HL284" s="77"/>
      <c r="HM284" s="77"/>
      <c r="HN284" s="77"/>
      <c r="HO284" s="77"/>
      <c r="HP284" s="77"/>
      <c r="HQ284" s="77"/>
      <c r="HR284" s="77"/>
      <c r="HS284" s="77"/>
      <c r="HT284" s="77"/>
      <c r="HU284" s="77"/>
      <c r="HV284" s="77"/>
      <c r="HW284" s="77"/>
      <c r="HX284" s="77"/>
      <c r="HY284" s="77"/>
      <c r="HZ284" s="77"/>
      <c r="IA284" s="77"/>
      <c r="IB284" s="77"/>
      <c r="IC284" s="77"/>
      <c r="ID284" s="77"/>
      <c r="IE284" s="77"/>
      <c r="IF284" s="77"/>
      <c r="IG284" s="77"/>
      <c r="IH284" s="77"/>
      <c r="II284" s="77"/>
      <c r="IJ284" s="77"/>
      <c r="IK284" s="77"/>
      <c r="IL284" s="77"/>
      <c r="IM284" s="77"/>
      <c r="IN284" s="77"/>
      <c r="IO284" s="77"/>
      <c r="IP284" s="77"/>
      <c r="IQ284" s="77"/>
      <c r="IR284" s="77"/>
      <c r="IS284" s="77"/>
      <c r="IT284" s="77"/>
      <c r="IU284" s="77"/>
      <c r="IV284" s="77"/>
      <c r="IW284" s="77"/>
      <c r="IX284" s="77"/>
      <c r="IY284" s="77"/>
      <c r="IZ284" s="77"/>
      <c r="JA284" s="77"/>
      <c r="JB284" s="77"/>
      <c r="JC284" s="77"/>
      <c r="JD284" s="77"/>
      <c r="JE284" s="77"/>
      <c r="JF284" s="77"/>
      <c r="JG284" s="77"/>
      <c r="JH284" s="77"/>
      <c r="JI284" s="77"/>
      <c r="JJ284" s="77"/>
      <c r="JK284" s="77"/>
      <c r="JL284" s="77"/>
      <c r="JM284" s="77"/>
      <c r="JN284" s="77"/>
      <c r="JO284" s="77"/>
      <c r="JP284" s="77"/>
      <c r="JQ284" s="77"/>
      <c r="JR284" s="77"/>
      <c r="JS284" s="77"/>
      <c r="JT284" s="77"/>
      <c r="JU284" s="77"/>
      <c r="JV284" s="77"/>
      <c r="JW284" s="77"/>
      <c r="JX284" s="77"/>
      <c r="JY284" s="77"/>
      <c r="JZ284" s="77"/>
      <c r="KA284" s="77"/>
      <c r="KB284" s="77"/>
      <c r="KC284" s="77"/>
      <c r="KD284" s="77"/>
      <c r="KE284" s="77"/>
      <c r="KF284" s="77"/>
      <c r="KG284" s="77"/>
      <c r="KH284" s="77"/>
      <c r="KI284" s="77"/>
      <c r="KJ284" s="77"/>
      <c r="KK284" s="77"/>
      <c r="KL284" s="77"/>
      <c r="KM284" s="77"/>
      <c r="KN284" s="77"/>
      <c r="KO284" s="77"/>
      <c r="KP284" s="77"/>
      <c r="KQ284" s="77"/>
      <c r="KR284" s="77"/>
      <c r="KS284" s="77"/>
      <c r="KT284" s="77"/>
      <c r="KU284" s="77"/>
      <c r="KV284" s="77"/>
      <c r="KW284" s="77"/>
      <c r="KX284" s="77"/>
      <c r="KY284" s="77"/>
      <c r="KZ284" s="77"/>
      <c r="LA284" s="77"/>
      <c r="LB284" s="77"/>
      <c r="LC284" s="77"/>
      <c r="LD284" s="77"/>
      <c r="LE284" s="77"/>
      <c r="LF284" s="77"/>
      <c r="LG284" s="77"/>
      <c r="LH284" s="77"/>
      <c r="LI284" s="77"/>
      <c r="LJ284" s="77"/>
      <c r="LK284" s="77"/>
      <c r="LL284" s="77"/>
      <c r="LM284" s="77"/>
      <c r="LN284" s="77"/>
      <c r="LO284" s="77"/>
      <c r="LP284" s="77"/>
      <c r="LQ284" s="77"/>
      <c r="LR284" s="77"/>
      <c r="LS284" s="77"/>
      <c r="LT284" s="77"/>
      <c r="LU284" s="77"/>
      <c r="LV284" s="77"/>
      <c r="LW284" s="77"/>
      <c r="LX284" s="77"/>
      <c r="LY284" s="77"/>
      <c r="LZ284" s="77"/>
      <c r="MA284" s="77"/>
      <c r="MB284" s="77"/>
      <c r="MC284" s="77"/>
      <c r="MD284" s="77"/>
      <c r="ME284" s="77"/>
      <c r="MF284" s="77"/>
      <c r="MG284" s="77"/>
      <c r="MH284" s="77"/>
      <c r="MI284" s="77"/>
      <c r="MJ284" s="77"/>
      <c r="MK284" s="77"/>
      <c r="ML284" s="77"/>
      <c r="MM284" s="77"/>
      <c r="MN284" s="77"/>
      <c r="MO284" s="77"/>
      <c r="MP284" s="77"/>
      <c r="MQ284" s="77"/>
      <c r="MR284" s="77"/>
      <c r="MS284" s="77"/>
      <c r="MT284" s="77"/>
      <c r="MU284" s="77"/>
      <c r="MV284" s="77"/>
      <c r="MW284" s="77"/>
      <c r="MX284" s="77"/>
      <c r="MY284" s="77"/>
      <c r="MZ284" s="77"/>
      <c r="NA284" s="77"/>
      <c r="NB284" s="77"/>
      <c r="NC284" s="77"/>
      <c r="ND284" s="77"/>
      <c r="NE284" s="77"/>
      <c r="NF284" s="77"/>
      <c r="NG284" s="77"/>
      <c r="NH284" s="77"/>
      <c r="NI284" s="77"/>
      <c r="NJ284" s="77"/>
      <c r="NK284" s="77"/>
      <c r="NL284" s="77"/>
      <c r="NM284" s="77"/>
      <c r="NN284" s="77"/>
      <c r="NO284" s="77"/>
      <c r="NP284" s="77"/>
      <c r="NQ284" s="77"/>
      <c r="NR284" s="77"/>
    </row>
    <row r="285" spans="1:382">
      <c r="A285" s="32">
        <f>IF(ラインリスト!A277="","",ラインリスト!A277)</f>
        <v>275</v>
      </c>
      <c r="B285" s="32" t="str">
        <f>IF(ラインリスト!B277="","",ラインリスト!B277)</f>
        <v>テスト275</v>
      </c>
      <c r="C285" s="32">
        <f>IF(ラインリスト!C277="","",ラインリスト!C277)</f>
        <v>36</v>
      </c>
      <c r="D285" s="32" t="str">
        <f>IF(ラインリスト!E277="","",ラインリスト!E277)</f>
        <v>女</v>
      </c>
      <c r="E285" s="32" t="str">
        <f>IF(ラインリスト!F277="","",ラインリスト!F277)</f>
        <v>看護師</v>
      </c>
      <c r="F285" s="29" t="str">
        <f>IF(ラインリスト!G277="","",ラインリスト!G277)</f>
        <v>職員</v>
      </c>
      <c r="G285" s="32" t="str">
        <f>IF(ラインリスト!H277="","",ラインリスト!H277)</f>
        <v>X病院</v>
      </c>
      <c r="H285" s="33" t="str">
        <f>IF(ラインリスト!I277="","",ラインリスト!I277)</f>
        <v/>
      </c>
      <c r="I285" s="33">
        <f>IF(ラインリスト!J277="","",ラインリスト!J277)</f>
        <v>44204</v>
      </c>
      <c r="J285" s="33">
        <f>IF(ラインリスト!K277="","",ラインリスト!K277)</f>
        <v>44204</v>
      </c>
      <c r="K285" s="31">
        <f>IF(ラインリスト!L277="",J285,ラインリスト!L277)</f>
        <v>44204</v>
      </c>
      <c r="L285" s="76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  <c r="FI285" s="77"/>
      <c r="FJ285" s="77"/>
      <c r="FK285" s="77"/>
      <c r="FL285" s="77"/>
      <c r="FM285" s="77"/>
      <c r="FN285" s="77"/>
      <c r="FO285" s="77"/>
      <c r="FP285" s="77"/>
      <c r="FQ285" s="77"/>
      <c r="FR285" s="77"/>
      <c r="FS285" s="77"/>
      <c r="FT285" s="77"/>
      <c r="FU285" s="77"/>
      <c r="FV285" s="77"/>
      <c r="FW285" s="77"/>
      <c r="FX285" s="77"/>
      <c r="FY285" s="77"/>
      <c r="FZ285" s="77"/>
      <c r="GA285" s="77"/>
      <c r="GB285" s="77"/>
      <c r="GC285" s="77"/>
      <c r="GD285" s="77"/>
      <c r="GE285" s="77"/>
      <c r="GF285" s="77"/>
      <c r="GG285" s="77"/>
      <c r="GH285" s="77"/>
      <c r="GI285" s="77"/>
      <c r="GJ285" s="77"/>
      <c r="GK285" s="77"/>
      <c r="GL285" s="77"/>
      <c r="GM285" s="77"/>
      <c r="GN285" s="77"/>
      <c r="GO285" s="77"/>
      <c r="GP285" s="77"/>
      <c r="GQ285" s="77"/>
      <c r="GR285" s="77"/>
      <c r="GS285" s="77"/>
      <c r="GT285" s="77"/>
      <c r="GU285" s="77"/>
      <c r="GV285" s="77"/>
      <c r="GW285" s="77"/>
      <c r="GX285" s="77"/>
      <c r="GY285" s="77"/>
      <c r="GZ285" s="77"/>
      <c r="HA285" s="77"/>
      <c r="HB285" s="77"/>
      <c r="HC285" s="77"/>
      <c r="HD285" s="77"/>
      <c r="HE285" s="77"/>
      <c r="HF285" s="77"/>
      <c r="HG285" s="77"/>
      <c r="HH285" s="77"/>
      <c r="HI285" s="77"/>
      <c r="HJ285" s="77"/>
      <c r="HK285" s="77"/>
      <c r="HL285" s="77"/>
      <c r="HM285" s="77"/>
      <c r="HN285" s="77"/>
      <c r="HO285" s="77"/>
      <c r="HP285" s="77"/>
      <c r="HQ285" s="77"/>
      <c r="HR285" s="77"/>
      <c r="HS285" s="77"/>
      <c r="HT285" s="77"/>
      <c r="HU285" s="77"/>
      <c r="HV285" s="77"/>
      <c r="HW285" s="77"/>
      <c r="HX285" s="77"/>
      <c r="HY285" s="77"/>
      <c r="HZ285" s="77"/>
      <c r="IA285" s="77"/>
      <c r="IB285" s="77"/>
      <c r="IC285" s="77"/>
      <c r="ID285" s="77"/>
      <c r="IE285" s="77"/>
      <c r="IF285" s="77"/>
      <c r="IG285" s="77"/>
      <c r="IH285" s="77"/>
      <c r="II285" s="77"/>
      <c r="IJ285" s="77"/>
      <c r="IK285" s="77"/>
      <c r="IL285" s="77"/>
      <c r="IM285" s="77"/>
      <c r="IN285" s="77"/>
      <c r="IO285" s="77"/>
      <c r="IP285" s="77"/>
      <c r="IQ285" s="77"/>
      <c r="IR285" s="77"/>
      <c r="IS285" s="77"/>
      <c r="IT285" s="77"/>
      <c r="IU285" s="77"/>
      <c r="IV285" s="77"/>
      <c r="IW285" s="77"/>
      <c r="IX285" s="77"/>
      <c r="IY285" s="77"/>
      <c r="IZ285" s="77"/>
      <c r="JA285" s="77"/>
      <c r="JB285" s="77"/>
      <c r="JC285" s="77"/>
      <c r="JD285" s="77"/>
      <c r="JE285" s="77"/>
      <c r="JF285" s="77"/>
      <c r="JG285" s="77"/>
      <c r="JH285" s="77"/>
      <c r="JI285" s="77"/>
      <c r="JJ285" s="77"/>
      <c r="JK285" s="77"/>
      <c r="JL285" s="77"/>
      <c r="JM285" s="77"/>
      <c r="JN285" s="77"/>
      <c r="JO285" s="77"/>
      <c r="JP285" s="77"/>
      <c r="JQ285" s="77"/>
      <c r="JR285" s="77"/>
      <c r="JS285" s="77"/>
      <c r="JT285" s="77"/>
      <c r="JU285" s="77"/>
      <c r="JV285" s="77"/>
      <c r="JW285" s="77"/>
      <c r="JX285" s="77"/>
      <c r="JY285" s="77"/>
      <c r="JZ285" s="77"/>
      <c r="KA285" s="77"/>
      <c r="KB285" s="77"/>
      <c r="KC285" s="77"/>
      <c r="KD285" s="77"/>
      <c r="KE285" s="77"/>
      <c r="KF285" s="77"/>
      <c r="KG285" s="77"/>
      <c r="KH285" s="77"/>
      <c r="KI285" s="77"/>
      <c r="KJ285" s="77"/>
      <c r="KK285" s="77"/>
      <c r="KL285" s="77"/>
      <c r="KM285" s="77"/>
      <c r="KN285" s="77"/>
      <c r="KO285" s="77"/>
      <c r="KP285" s="77"/>
      <c r="KQ285" s="77"/>
      <c r="KR285" s="77"/>
      <c r="KS285" s="77"/>
      <c r="KT285" s="77"/>
      <c r="KU285" s="77"/>
      <c r="KV285" s="77"/>
      <c r="KW285" s="77"/>
      <c r="KX285" s="77"/>
      <c r="KY285" s="77"/>
      <c r="KZ285" s="77"/>
      <c r="LA285" s="77"/>
      <c r="LB285" s="77"/>
      <c r="LC285" s="77"/>
      <c r="LD285" s="77"/>
      <c r="LE285" s="77"/>
      <c r="LF285" s="77"/>
      <c r="LG285" s="77"/>
      <c r="LH285" s="77"/>
      <c r="LI285" s="77"/>
      <c r="LJ285" s="77"/>
      <c r="LK285" s="77"/>
      <c r="LL285" s="77"/>
      <c r="LM285" s="77"/>
      <c r="LN285" s="77"/>
      <c r="LO285" s="77"/>
      <c r="LP285" s="77"/>
      <c r="LQ285" s="77"/>
      <c r="LR285" s="77"/>
      <c r="LS285" s="77"/>
      <c r="LT285" s="77"/>
      <c r="LU285" s="77"/>
      <c r="LV285" s="77"/>
      <c r="LW285" s="77"/>
      <c r="LX285" s="77"/>
      <c r="LY285" s="77"/>
      <c r="LZ285" s="77"/>
      <c r="MA285" s="77"/>
      <c r="MB285" s="77"/>
      <c r="MC285" s="77"/>
      <c r="MD285" s="77"/>
      <c r="ME285" s="77"/>
      <c r="MF285" s="77"/>
      <c r="MG285" s="77"/>
      <c r="MH285" s="77"/>
      <c r="MI285" s="77"/>
      <c r="MJ285" s="77"/>
      <c r="MK285" s="77"/>
      <c r="ML285" s="77"/>
      <c r="MM285" s="77"/>
      <c r="MN285" s="77"/>
      <c r="MO285" s="77"/>
      <c r="MP285" s="77"/>
      <c r="MQ285" s="77"/>
      <c r="MR285" s="77"/>
      <c r="MS285" s="77"/>
      <c r="MT285" s="77"/>
      <c r="MU285" s="77"/>
      <c r="MV285" s="77"/>
      <c r="MW285" s="77"/>
      <c r="MX285" s="77"/>
      <c r="MY285" s="77"/>
      <c r="MZ285" s="77"/>
      <c r="NA285" s="77"/>
      <c r="NB285" s="77"/>
      <c r="NC285" s="77"/>
      <c r="ND285" s="77"/>
      <c r="NE285" s="77"/>
      <c r="NF285" s="77"/>
      <c r="NG285" s="77"/>
      <c r="NH285" s="77"/>
      <c r="NI285" s="77"/>
      <c r="NJ285" s="77"/>
      <c r="NK285" s="77"/>
      <c r="NL285" s="77"/>
      <c r="NM285" s="77"/>
      <c r="NN285" s="77"/>
      <c r="NO285" s="77"/>
      <c r="NP285" s="77"/>
      <c r="NQ285" s="77"/>
      <c r="NR285" s="77"/>
    </row>
    <row r="286" spans="1:382">
      <c r="A286" s="32">
        <f>IF(ラインリスト!A278="","",ラインリスト!A278)</f>
        <v>276</v>
      </c>
      <c r="B286" s="32" t="str">
        <f>IF(ラインリスト!B278="","",ラインリスト!B278)</f>
        <v>テスト276</v>
      </c>
      <c r="C286" s="32">
        <f>IF(ラインリスト!C278="","",ラインリスト!C278)</f>
        <v>39</v>
      </c>
      <c r="D286" s="32" t="str">
        <f>IF(ラインリスト!E278="","",ラインリスト!E278)</f>
        <v>女</v>
      </c>
      <c r="E286" s="32" t="str">
        <f>IF(ラインリスト!F278="","",ラインリスト!F278)</f>
        <v>健診職員</v>
      </c>
      <c r="F286" s="29" t="str">
        <f>IF(ラインリスト!G278="","",ラインリスト!G278)</f>
        <v>職員</v>
      </c>
      <c r="G286" s="32" t="str">
        <f>IF(ラインリスト!H278="","",ラインリスト!H278)</f>
        <v>X病院</v>
      </c>
      <c r="H286" s="33" t="str">
        <f>IF(ラインリスト!I278="","",ラインリスト!I278)</f>
        <v/>
      </c>
      <c r="I286" s="33">
        <f>IF(ラインリスト!J278="","",ラインリスト!J278)</f>
        <v>44203</v>
      </c>
      <c r="J286" s="33">
        <f>IF(ラインリスト!K278="","",ラインリスト!K278)</f>
        <v>44204</v>
      </c>
      <c r="K286" s="31">
        <f>IF(ラインリスト!L278="",J286,ラインリスト!L278)</f>
        <v>44204</v>
      </c>
      <c r="L286" s="76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  <c r="EJ286" s="77"/>
      <c r="EK286" s="77"/>
      <c r="EL286" s="77"/>
      <c r="EM286" s="77"/>
      <c r="EN286" s="77"/>
      <c r="EO286" s="77"/>
      <c r="EP286" s="77"/>
      <c r="EQ286" s="77"/>
      <c r="ER286" s="77"/>
      <c r="ES286" s="77"/>
      <c r="ET286" s="77"/>
      <c r="EU286" s="77"/>
      <c r="EV286" s="77"/>
      <c r="EW286" s="77"/>
      <c r="EX286" s="77"/>
      <c r="EY286" s="77"/>
      <c r="EZ286" s="77"/>
      <c r="FA286" s="77"/>
      <c r="FB286" s="77"/>
      <c r="FC286" s="77"/>
      <c r="FD286" s="77"/>
      <c r="FE286" s="77"/>
      <c r="FF286" s="77"/>
      <c r="FG286" s="77"/>
      <c r="FH286" s="77"/>
      <c r="FI286" s="77"/>
      <c r="FJ286" s="77"/>
      <c r="FK286" s="77"/>
      <c r="FL286" s="77"/>
      <c r="FM286" s="77"/>
      <c r="FN286" s="77"/>
      <c r="FO286" s="77"/>
      <c r="FP286" s="77"/>
      <c r="FQ286" s="77"/>
      <c r="FR286" s="77"/>
      <c r="FS286" s="77"/>
      <c r="FT286" s="77"/>
      <c r="FU286" s="77"/>
      <c r="FV286" s="77"/>
      <c r="FW286" s="77"/>
      <c r="FX286" s="77"/>
      <c r="FY286" s="77"/>
      <c r="FZ286" s="77"/>
      <c r="GA286" s="77"/>
      <c r="GB286" s="77"/>
      <c r="GC286" s="77"/>
      <c r="GD286" s="77"/>
      <c r="GE286" s="77"/>
      <c r="GF286" s="77"/>
      <c r="GG286" s="77"/>
      <c r="GH286" s="77"/>
      <c r="GI286" s="77"/>
      <c r="GJ286" s="77"/>
      <c r="GK286" s="77"/>
      <c r="GL286" s="77"/>
      <c r="GM286" s="77"/>
      <c r="GN286" s="77"/>
      <c r="GO286" s="77"/>
      <c r="GP286" s="77"/>
      <c r="GQ286" s="77"/>
      <c r="GR286" s="77"/>
      <c r="GS286" s="77"/>
      <c r="GT286" s="77"/>
      <c r="GU286" s="77"/>
      <c r="GV286" s="77"/>
      <c r="GW286" s="77"/>
      <c r="GX286" s="77"/>
      <c r="GY286" s="77"/>
      <c r="GZ286" s="77"/>
      <c r="HA286" s="77"/>
      <c r="HB286" s="77"/>
      <c r="HC286" s="77"/>
      <c r="HD286" s="77"/>
      <c r="HE286" s="77"/>
      <c r="HF286" s="77"/>
      <c r="HG286" s="77"/>
      <c r="HH286" s="77"/>
      <c r="HI286" s="77"/>
      <c r="HJ286" s="77"/>
      <c r="HK286" s="77"/>
      <c r="HL286" s="77"/>
      <c r="HM286" s="77"/>
      <c r="HN286" s="77"/>
      <c r="HO286" s="77"/>
      <c r="HP286" s="77"/>
      <c r="HQ286" s="77"/>
      <c r="HR286" s="77"/>
      <c r="HS286" s="77"/>
      <c r="HT286" s="77"/>
      <c r="HU286" s="77"/>
      <c r="HV286" s="77"/>
      <c r="HW286" s="77"/>
      <c r="HX286" s="77"/>
      <c r="HY286" s="77"/>
      <c r="HZ286" s="77"/>
      <c r="IA286" s="77"/>
      <c r="IB286" s="77"/>
      <c r="IC286" s="77"/>
      <c r="ID286" s="77"/>
      <c r="IE286" s="77"/>
      <c r="IF286" s="77"/>
      <c r="IG286" s="77"/>
      <c r="IH286" s="77"/>
      <c r="II286" s="77"/>
      <c r="IJ286" s="77"/>
      <c r="IK286" s="77"/>
      <c r="IL286" s="77"/>
      <c r="IM286" s="77"/>
      <c r="IN286" s="77"/>
      <c r="IO286" s="77"/>
      <c r="IP286" s="77"/>
      <c r="IQ286" s="77"/>
      <c r="IR286" s="77"/>
      <c r="IS286" s="77"/>
      <c r="IT286" s="77"/>
      <c r="IU286" s="77"/>
      <c r="IV286" s="77"/>
      <c r="IW286" s="77"/>
      <c r="IX286" s="77"/>
      <c r="IY286" s="77"/>
      <c r="IZ286" s="77"/>
      <c r="JA286" s="77"/>
      <c r="JB286" s="77"/>
      <c r="JC286" s="77"/>
      <c r="JD286" s="77"/>
      <c r="JE286" s="77"/>
      <c r="JF286" s="77"/>
      <c r="JG286" s="77"/>
      <c r="JH286" s="77"/>
      <c r="JI286" s="77"/>
      <c r="JJ286" s="77"/>
      <c r="JK286" s="77"/>
      <c r="JL286" s="77"/>
      <c r="JM286" s="77"/>
      <c r="JN286" s="77"/>
      <c r="JO286" s="77"/>
      <c r="JP286" s="77"/>
      <c r="JQ286" s="77"/>
      <c r="JR286" s="77"/>
      <c r="JS286" s="77"/>
      <c r="JT286" s="77"/>
      <c r="JU286" s="77"/>
      <c r="JV286" s="77"/>
      <c r="JW286" s="77"/>
      <c r="JX286" s="77"/>
      <c r="JY286" s="77"/>
      <c r="JZ286" s="77"/>
      <c r="KA286" s="77"/>
      <c r="KB286" s="77"/>
      <c r="KC286" s="77"/>
      <c r="KD286" s="77"/>
      <c r="KE286" s="77"/>
      <c r="KF286" s="77"/>
      <c r="KG286" s="77"/>
      <c r="KH286" s="77"/>
      <c r="KI286" s="77"/>
      <c r="KJ286" s="77"/>
      <c r="KK286" s="77"/>
      <c r="KL286" s="77"/>
      <c r="KM286" s="77"/>
      <c r="KN286" s="77"/>
      <c r="KO286" s="77"/>
      <c r="KP286" s="77"/>
      <c r="KQ286" s="77"/>
      <c r="KR286" s="77"/>
      <c r="KS286" s="77"/>
      <c r="KT286" s="77"/>
      <c r="KU286" s="77"/>
      <c r="KV286" s="77"/>
      <c r="KW286" s="77"/>
      <c r="KX286" s="77"/>
      <c r="KY286" s="77"/>
      <c r="KZ286" s="77"/>
      <c r="LA286" s="77"/>
      <c r="LB286" s="77"/>
      <c r="LC286" s="77"/>
      <c r="LD286" s="77"/>
      <c r="LE286" s="77"/>
      <c r="LF286" s="77"/>
      <c r="LG286" s="77"/>
      <c r="LH286" s="77"/>
      <c r="LI286" s="77"/>
      <c r="LJ286" s="77"/>
      <c r="LK286" s="77"/>
      <c r="LL286" s="77"/>
      <c r="LM286" s="77"/>
      <c r="LN286" s="77"/>
      <c r="LO286" s="77"/>
      <c r="LP286" s="77"/>
      <c r="LQ286" s="77"/>
      <c r="LR286" s="77"/>
      <c r="LS286" s="77"/>
      <c r="LT286" s="77"/>
      <c r="LU286" s="77"/>
      <c r="LV286" s="77"/>
      <c r="LW286" s="77"/>
      <c r="LX286" s="77"/>
      <c r="LY286" s="77"/>
      <c r="LZ286" s="77"/>
      <c r="MA286" s="77"/>
      <c r="MB286" s="77"/>
      <c r="MC286" s="77"/>
      <c r="MD286" s="77"/>
      <c r="ME286" s="77"/>
      <c r="MF286" s="77"/>
      <c r="MG286" s="77"/>
      <c r="MH286" s="77"/>
      <c r="MI286" s="77"/>
      <c r="MJ286" s="77"/>
      <c r="MK286" s="77"/>
      <c r="ML286" s="77"/>
      <c r="MM286" s="77"/>
      <c r="MN286" s="77"/>
      <c r="MO286" s="77"/>
      <c r="MP286" s="77"/>
      <c r="MQ286" s="77"/>
      <c r="MR286" s="77"/>
      <c r="MS286" s="77"/>
      <c r="MT286" s="77"/>
      <c r="MU286" s="77"/>
      <c r="MV286" s="77"/>
      <c r="MW286" s="77"/>
      <c r="MX286" s="77"/>
      <c r="MY286" s="77"/>
      <c r="MZ286" s="77"/>
      <c r="NA286" s="77"/>
      <c r="NB286" s="77"/>
      <c r="NC286" s="77"/>
      <c r="ND286" s="77"/>
      <c r="NE286" s="77"/>
      <c r="NF286" s="77"/>
      <c r="NG286" s="77"/>
      <c r="NH286" s="77"/>
      <c r="NI286" s="77"/>
      <c r="NJ286" s="77"/>
      <c r="NK286" s="77"/>
      <c r="NL286" s="77"/>
      <c r="NM286" s="77"/>
      <c r="NN286" s="77"/>
      <c r="NO286" s="77"/>
      <c r="NP286" s="77"/>
      <c r="NQ286" s="77"/>
      <c r="NR286" s="77"/>
    </row>
    <row r="287" spans="1:382">
      <c r="A287" s="32">
        <f>IF(ラインリスト!A279="","",ラインリスト!A279)</f>
        <v>277</v>
      </c>
      <c r="B287" s="32" t="str">
        <f>IF(ラインリスト!B279="","",ラインリスト!B279)</f>
        <v>テスト277</v>
      </c>
      <c r="C287" s="32">
        <f>IF(ラインリスト!C279="","",ラインリスト!C279)</f>
        <v>34</v>
      </c>
      <c r="D287" s="32" t="str">
        <f>IF(ラインリスト!E279="","",ラインリスト!E279)</f>
        <v>男</v>
      </c>
      <c r="E287" s="32" t="str">
        <f>IF(ラインリスト!F279="","",ラインリスト!F279)</f>
        <v>看護師</v>
      </c>
      <c r="F287" s="29" t="str">
        <f>IF(ラインリスト!G279="","",ラインリスト!G279)</f>
        <v>職員</v>
      </c>
      <c r="G287" s="32" t="str">
        <f>IF(ラインリスト!H279="","",ラインリスト!H279)</f>
        <v>R病院</v>
      </c>
      <c r="H287" s="33" t="str">
        <f>IF(ラインリスト!I279="","",ラインリスト!I279)</f>
        <v/>
      </c>
      <c r="I287" s="33" t="str">
        <f>IF(ラインリスト!J279="","",ラインリスト!J279)</f>
        <v>無症状</v>
      </c>
      <c r="J287" s="33">
        <f>IF(ラインリスト!K279="","",ラインリスト!K279)</f>
        <v>44204</v>
      </c>
      <c r="K287" s="31">
        <f>IF(ラインリスト!L279="",J287,ラインリスト!L279)</f>
        <v>44204</v>
      </c>
      <c r="L287" s="76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  <c r="CU287" s="77"/>
      <c r="CV287" s="77"/>
      <c r="CW287" s="77"/>
      <c r="CX287" s="77"/>
      <c r="CY287" s="77"/>
      <c r="CZ287" s="77"/>
      <c r="DA287" s="77"/>
      <c r="DB287" s="77"/>
      <c r="DC287" s="77"/>
      <c r="DD287" s="77"/>
      <c r="DE287" s="77"/>
      <c r="DF287" s="77"/>
      <c r="DG287" s="77"/>
      <c r="DH287" s="77"/>
      <c r="DI287" s="77"/>
      <c r="DJ287" s="77"/>
      <c r="DK287" s="77"/>
      <c r="DL287" s="77"/>
      <c r="DM287" s="77"/>
      <c r="DN287" s="77"/>
      <c r="DO287" s="77"/>
      <c r="DP287" s="77"/>
      <c r="DQ287" s="77"/>
      <c r="DR287" s="77"/>
      <c r="DS287" s="77"/>
      <c r="DT287" s="77"/>
      <c r="DU287" s="77"/>
      <c r="DV287" s="77"/>
      <c r="DW287" s="77"/>
      <c r="DX287" s="77"/>
      <c r="DY287" s="77"/>
      <c r="DZ287" s="77"/>
      <c r="EA287" s="77"/>
      <c r="EB287" s="77"/>
      <c r="EC287" s="77"/>
      <c r="ED287" s="77"/>
      <c r="EE287" s="77"/>
      <c r="EF287" s="77"/>
      <c r="EG287" s="77"/>
      <c r="EH287" s="77"/>
      <c r="EI287" s="77"/>
      <c r="EJ287" s="77"/>
      <c r="EK287" s="77"/>
      <c r="EL287" s="77"/>
      <c r="EM287" s="77"/>
      <c r="EN287" s="77"/>
      <c r="EO287" s="77"/>
      <c r="EP287" s="77"/>
      <c r="EQ287" s="77"/>
      <c r="ER287" s="77"/>
      <c r="ES287" s="77"/>
      <c r="ET287" s="77"/>
      <c r="EU287" s="77"/>
      <c r="EV287" s="77"/>
      <c r="EW287" s="77"/>
      <c r="EX287" s="77"/>
      <c r="EY287" s="77"/>
      <c r="EZ287" s="77"/>
      <c r="FA287" s="77"/>
      <c r="FB287" s="77"/>
      <c r="FC287" s="77"/>
      <c r="FD287" s="77"/>
      <c r="FE287" s="77"/>
      <c r="FF287" s="77"/>
      <c r="FG287" s="77"/>
      <c r="FH287" s="77"/>
      <c r="FI287" s="77"/>
      <c r="FJ287" s="77"/>
      <c r="FK287" s="77"/>
      <c r="FL287" s="77"/>
      <c r="FM287" s="77"/>
      <c r="FN287" s="77"/>
      <c r="FO287" s="77"/>
      <c r="FP287" s="77"/>
      <c r="FQ287" s="77"/>
      <c r="FR287" s="77"/>
      <c r="FS287" s="77"/>
      <c r="FT287" s="77"/>
      <c r="FU287" s="77"/>
      <c r="FV287" s="77"/>
      <c r="FW287" s="77"/>
      <c r="FX287" s="77"/>
      <c r="FY287" s="77"/>
      <c r="FZ287" s="77"/>
      <c r="GA287" s="77"/>
      <c r="GB287" s="77"/>
      <c r="GC287" s="77"/>
      <c r="GD287" s="77"/>
      <c r="GE287" s="77"/>
      <c r="GF287" s="77"/>
      <c r="GG287" s="77"/>
      <c r="GH287" s="77"/>
      <c r="GI287" s="77"/>
      <c r="GJ287" s="77"/>
      <c r="GK287" s="77"/>
      <c r="GL287" s="77"/>
      <c r="GM287" s="77"/>
      <c r="GN287" s="77"/>
      <c r="GO287" s="77"/>
      <c r="GP287" s="77"/>
      <c r="GQ287" s="77"/>
      <c r="GR287" s="77"/>
      <c r="GS287" s="77"/>
      <c r="GT287" s="77"/>
      <c r="GU287" s="77"/>
      <c r="GV287" s="77"/>
      <c r="GW287" s="77"/>
      <c r="GX287" s="77"/>
      <c r="GY287" s="77"/>
      <c r="GZ287" s="77"/>
      <c r="HA287" s="77"/>
      <c r="HB287" s="77"/>
      <c r="HC287" s="77"/>
      <c r="HD287" s="77"/>
      <c r="HE287" s="77"/>
      <c r="HF287" s="77"/>
      <c r="HG287" s="77"/>
      <c r="HH287" s="77"/>
      <c r="HI287" s="77"/>
      <c r="HJ287" s="77"/>
      <c r="HK287" s="77"/>
      <c r="HL287" s="77"/>
      <c r="HM287" s="77"/>
      <c r="HN287" s="77"/>
      <c r="HO287" s="77"/>
      <c r="HP287" s="77"/>
      <c r="HQ287" s="77"/>
      <c r="HR287" s="77"/>
      <c r="HS287" s="77"/>
      <c r="HT287" s="77"/>
      <c r="HU287" s="77"/>
      <c r="HV287" s="77"/>
      <c r="HW287" s="77"/>
      <c r="HX287" s="77"/>
      <c r="HY287" s="77"/>
      <c r="HZ287" s="77"/>
      <c r="IA287" s="77"/>
      <c r="IB287" s="77"/>
      <c r="IC287" s="77"/>
      <c r="ID287" s="77"/>
      <c r="IE287" s="77"/>
      <c r="IF287" s="77"/>
      <c r="IG287" s="77"/>
      <c r="IH287" s="77"/>
      <c r="II287" s="77"/>
      <c r="IJ287" s="77"/>
      <c r="IK287" s="77"/>
      <c r="IL287" s="77"/>
      <c r="IM287" s="77"/>
      <c r="IN287" s="77"/>
      <c r="IO287" s="77"/>
      <c r="IP287" s="77"/>
      <c r="IQ287" s="77"/>
      <c r="IR287" s="77"/>
      <c r="IS287" s="77"/>
      <c r="IT287" s="77"/>
      <c r="IU287" s="77"/>
      <c r="IV287" s="77"/>
      <c r="IW287" s="77"/>
      <c r="IX287" s="77"/>
      <c r="IY287" s="77"/>
      <c r="IZ287" s="77"/>
      <c r="JA287" s="77"/>
      <c r="JB287" s="77"/>
      <c r="JC287" s="77"/>
      <c r="JD287" s="77"/>
      <c r="JE287" s="77"/>
      <c r="JF287" s="77"/>
      <c r="JG287" s="77"/>
      <c r="JH287" s="77"/>
      <c r="JI287" s="77"/>
      <c r="JJ287" s="77"/>
      <c r="JK287" s="77"/>
      <c r="JL287" s="77"/>
      <c r="JM287" s="77"/>
      <c r="JN287" s="77"/>
      <c r="JO287" s="77"/>
      <c r="JP287" s="77"/>
      <c r="JQ287" s="77"/>
      <c r="JR287" s="77"/>
      <c r="JS287" s="77"/>
      <c r="JT287" s="77"/>
      <c r="JU287" s="77"/>
      <c r="JV287" s="77"/>
      <c r="JW287" s="77"/>
      <c r="JX287" s="77"/>
      <c r="JY287" s="77"/>
      <c r="JZ287" s="77"/>
      <c r="KA287" s="77"/>
      <c r="KB287" s="77"/>
      <c r="KC287" s="77"/>
      <c r="KD287" s="77"/>
      <c r="KE287" s="77"/>
      <c r="KF287" s="77"/>
      <c r="KG287" s="77"/>
      <c r="KH287" s="77"/>
      <c r="KI287" s="77"/>
      <c r="KJ287" s="77"/>
      <c r="KK287" s="77"/>
      <c r="KL287" s="77"/>
      <c r="KM287" s="77"/>
      <c r="KN287" s="77"/>
      <c r="KO287" s="77"/>
      <c r="KP287" s="77"/>
      <c r="KQ287" s="77"/>
      <c r="KR287" s="77"/>
      <c r="KS287" s="77"/>
      <c r="KT287" s="77"/>
      <c r="KU287" s="77"/>
      <c r="KV287" s="77"/>
      <c r="KW287" s="77"/>
      <c r="KX287" s="77"/>
      <c r="KY287" s="77"/>
      <c r="KZ287" s="77"/>
      <c r="LA287" s="77"/>
      <c r="LB287" s="77"/>
      <c r="LC287" s="77"/>
      <c r="LD287" s="77"/>
      <c r="LE287" s="77"/>
      <c r="LF287" s="77"/>
      <c r="LG287" s="77"/>
      <c r="LH287" s="77"/>
      <c r="LI287" s="77"/>
      <c r="LJ287" s="77"/>
      <c r="LK287" s="77"/>
      <c r="LL287" s="77"/>
      <c r="LM287" s="77"/>
      <c r="LN287" s="77"/>
      <c r="LO287" s="77"/>
      <c r="LP287" s="77"/>
      <c r="LQ287" s="77"/>
      <c r="LR287" s="77"/>
      <c r="LS287" s="77"/>
      <c r="LT287" s="77"/>
      <c r="LU287" s="77"/>
      <c r="LV287" s="77"/>
      <c r="LW287" s="77"/>
      <c r="LX287" s="77"/>
      <c r="LY287" s="77"/>
      <c r="LZ287" s="77"/>
      <c r="MA287" s="77"/>
      <c r="MB287" s="77"/>
      <c r="MC287" s="77"/>
      <c r="MD287" s="77"/>
      <c r="ME287" s="77"/>
      <c r="MF287" s="77"/>
      <c r="MG287" s="77"/>
      <c r="MH287" s="77"/>
      <c r="MI287" s="77"/>
      <c r="MJ287" s="77"/>
      <c r="MK287" s="77"/>
      <c r="ML287" s="77"/>
      <c r="MM287" s="77"/>
      <c r="MN287" s="77"/>
      <c r="MO287" s="77"/>
      <c r="MP287" s="77"/>
      <c r="MQ287" s="77"/>
      <c r="MR287" s="77"/>
      <c r="MS287" s="77"/>
      <c r="MT287" s="77"/>
      <c r="MU287" s="77"/>
      <c r="MV287" s="77"/>
      <c r="MW287" s="77"/>
      <c r="MX287" s="77"/>
      <c r="MY287" s="77"/>
      <c r="MZ287" s="77"/>
      <c r="NA287" s="77"/>
      <c r="NB287" s="77"/>
      <c r="NC287" s="77"/>
      <c r="ND287" s="77"/>
      <c r="NE287" s="77"/>
      <c r="NF287" s="77"/>
      <c r="NG287" s="77"/>
      <c r="NH287" s="77"/>
      <c r="NI287" s="77"/>
      <c r="NJ287" s="77"/>
      <c r="NK287" s="77"/>
      <c r="NL287" s="77"/>
      <c r="NM287" s="77"/>
      <c r="NN287" s="77"/>
      <c r="NO287" s="77"/>
      <c r="NP287" s="77"/>
      <c r="NQ287" s="77"/>
      <c r="NR287" s="77"/>
    </row>
    <row r="288" spans="1:382">
      <c r="A288" s="32">
        <f>IF(ラインリスト!A280="","",ラインリスト!A280)</f>
        <v>278</v>
      </c>
      <c r="B288" s="32" t="str">
        <f>IF(ラインリスト!B280="","",ラインリスト!B280)</f>
        <v>テスト278</v>
      </c>
      <c r="C288" s="32">
        <f>IF(ラインリスト!C280="","",ラインリスト!C280)</f>
        <v>50</v>
      </c>
      <c r="D288" s="32" t="str">
        <f>IF(ラインリスト!E280="","",ラインリスト!E280)</f>
        <v>女</v>
      </c>
      <c r="E288" s="32" t="str">
        <f>IF(ラインリスト!F280="","",ラインリスト!F280)</f>
        <v>事務員</v>
      </c>
      <c r="F288" s="29" t="str">
        <f>IF(ラインリスト!G280="","",ラインリスト!G280)</f>
        <v>職員</v>
      </c>
      <c r="G288" s="32" t="str">
        <f>IF(ラインリスト!H280="","",ラインリスト!H280)</f>
        <v>R病院</v>
      </c>
      <c r="H288" s="33" t="str">
        <f>IF(ラインリスト!I280="","",ラインリスト!I280)</f>
        <v/>
      </c>
      <c r="I288" s="33" t="str">
        <f>IF(ラインリスト!J280="","",ラインリスト!J280)</f>
        <v>無症状</v>
      </c>
      <c r="J288" s="33">
        <f>IF(ラインリスト!K280="","",ラインリスト!K280)</f>
        <v>44204</v>
      </c>
      <c r="K288" s="31">
        <f>IF(ラインリスト!L280="",J288,ラインリスト!L280)</f>
        <v>44204</v>
      </c>
      <c r="L288" s="76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  <c r="DC288" s="77"/>
      <c r="DD288" s="77"/>
      <c r="DE288" s="77"/>
      <c r="DF288" s="77"/>
      <c r="DG288" s="77"/>
      <c r="DH288" s="77"/>
      <c r="DI288" s="77"/>
      <c r="DJ288" s="77"/>
      <c r="DK288" s="77"/>
      <c r="DL288" s="77"/>
      <c r="DM288" s="77"/>
      <c r="DN288" s="77"/>
      <c r="DO288" s="77"/>
      <c r="DP288" s="77"/>
      <c r="DQ288" s="77"/>
      <c r="DR288" s="77"/>
      <c r="DS288" s="77"/>
      <c r="DT288" s="77"/>
      <c r="DU288" s="77"/>
      <c r="DV288" s="77"/>
      <c r="DW288" s="77"/>
      <c r="DX288" s="77"/>
      <c r="DY288" s="77"/>
      <c r="DZ288" s="77"/>
      <c r="EA288" s="77"/>
      <c r="EB288" s="77"/>
      <c r="EC288" s="77"/>
      <c r="ED288" s="77"/>
      <c r="EE288" s="77"/>
      <c r="EF288" s="77"/>
      <c r="EG288" s="77"/>
      <c r="EH288" s="77"/>
      <c r="EI288" s="77"/>
      <c r="EJ288" s="77"/>
      <c r="EK288" s="77"/>
      <c r="EL288" s="77"/>
      <c r="EM288" s="77"/>
      <c r="EN288" s="77"/>
      <c r="EO288" s="77"/>
      <c r="EP288" s="77"/>
      <c r="EQ288" s="77"/>
      <c r="ER288" s="77"/>
      <c r="ES288" s="77"/>
      <c r="ET288" s="77"/>
      <c r="EU288" s="77"/>
      <c r="EV288" s="77"/>
      <c r="EW288" s="77"/>
      <c r="EX288" s="77"/>
      <c r="EY288" s="77"/>
      <c r="EZ288" s="77"/>
      <c r="FA288" s="77"/>
      <c r="FB288" s="77"/>
      <c r="FC288" s="77"/>
      <c r="FD288" s="77"/>
      <c r="FE288" s="77"/>
      <c r="FF288" s="77"/>
      <c r="FG288" s="77"/>
      <c r="FH288" s="77"/>
      <c r="FI288" s="77"/>
      <c r="FJ288" s="77"/>
      <c r="FK288" s="77"/>
      <c r="FL288" s="77"/>
      <c r="FM288" s="77"/>
      <c r="FN288" s="77"/>
      <c r="FO288" s="77"/>
      <c r="FP288" s="77"/>
      <c r="FQ288" s="77"/>
      <c r="FR288" s="77"/>
      <c r="FS288" s="77"/>
      <c r="FT288" s="77"/>
      <c r="FU288" s="77"/>
      <c r="FV288" s="77"/>
      <c r="FW288" s="77"/>
      <c r="FX288" s="77"/>
      <c r="FY288" s="77"/>
      <c r="FZ288" s="77"/>
      <c r="GA288" s="77"/>
      <c r="GB288" s="77"/>
      <c r="GC288" s="77"/>
      <c r="GD288" s="77"/>
      <c r="GE288" s="77"/>
      <c r="GF288" s="77"/>
      <c r="GG288" s="77"/>
      <c r="GH288" s="77"/>
      <c r="GI288" s="77"/>
      <c r="GJ288" s="77"/>
      <c r="GK288" s="77"/>
      <c r="GL288" s="77"/>
      <c r="GM288" s="77"/>
      <c r="GN288" s="77"/>
      <c r="GO288" s="77"/>
      <c r="GP288" s="77"/>
      <c r="GQ288" s="77"/>
      <c r="GR288" s="77"/>
      <c r="GS288" s="77"/>
      <c r="GT288" s="77"/>
      <c r="GU288" s="77"/>
      <c r="GV288" s="77"/>
      <c r="GW288" s="77"/>
      <c r="GX288" s="77"/>
      <c r="GY288" s="77"/>
      <c r="GZ288" s="77"/>
      <c r="HA288" s="77"/>
      <c r="HB288" s="77"/>
      <c r="HC288" s="77"/>
      <c r="HD288" s="77"/>
      <c r="HE288" s="77"/>
      <c r="HF288" s="77"/>
      <c r="HG288" s="77"/>
      <c r="HH288" s="77"/>
      <c r="HI288" s="77"/>
      <c r="HJ288" s="77"/>
      <c r="HK288" s="77"/>
      <c r="HL288" s="77"/>
      <c r="HM288" s="77"/>
      <c r="HN288" s="77"/>
      <c r="HO288" s="77"/>
      <c r="HP288" s="77"/>
      <c r="HQ288" s="77"/>
      <c r="HR288" s="77"/>
      <c r="HS288" s="77"/>
      <c r="HT288" s="77"/>
      <c r="HU288" s="77"/>
      <c r="HV288" s="77"/>
      <c r="HW288" s="77"/>
      <c r="HX288" s="77"/>
      <c r="HY288" s="77"/>
      <c r="HZ288" s="77"/>
      <c r="IA288" s="77"/>
      <c r="IB288" s="77"/>
      <c r="IC288" s="77"/>
      <c r="ID288" s="77"/>
      <c r="IE288" s="77"/>
      <c r="IF288" s="77"/>
      <c r="IG288" s="77"/>
      <c r="IH288" s="77"/>
      <c r="II288" s="77"/>
      <c r="IJ288" s="77"/>
      <c r="IK288" s="77"/>
      <c r="IL288" s="77"/>
      <c r="IM288" s="77"/>
      <c r="IN288" s="77"/>
      <c r="IO288" s="77"/>
      <c r="IP288" s="77"/>
      <c r="IQ288" s="77"/>
      <c r="IR288" s="77"/>
      <c r="IS288" s="77"/>
      <c r="IT288" s="77"/>
      <c r="IU288" s="77"/>
      <c r="IV288" s="77"/>
      <c r="IW288" s="77"/>
      <c r="IX288" s="77"/>
      <c r="IY288" s="77"/>
      <c r="IZ288" s="77"/>
      <c r="JA288" s="77"/>
      <c r="JB288" s="77"/>
      <c r="JC288" s="77"/>
      <c r="JD288" s="77"/>
      <c r="JE288" s="77"/>
      <c r="JF288" s="77"/>
      <c r="JG288" s="77"/>
      <c r="JH288" s="77"/>
      <c r="JI288" s="77"/>
      <c r="JJ288" s="77"/>
      <c r="JK288" s="77"/>
      <c r="JL288" s="77"/>
      <c r="JM288" s="77"/>
      <c r="JN288" s="77"/>
      <c r="JO288" s="77"/>
      <c r="JP288" s="77"/>
      <c r="JQ288" s="77"/>
      <c r="JR288" s="77"/>
      <c r="JS288" s="77"/>
      <c r="JT288" s="77"/>
      <c r="JU288" s="77"/>
      <c r="JV288" s="77"/>
      <c r="JW288" s="77"/>
      <c r="JX288" s="77"/>
      <c r="JY288" s="77"/>
      <c r="JZ288" s="77"/>
      <c r="KA288" s="77"/>
      <c r="KB288" s="77"/>
      <c r="KC288" s="77"/>
      <c r="KD288" s="77"/>
      <c r="KE288" s="77"/>
      <c r="KF288" s="77"/>
      <c r="KG288" s="77"/>
      <c r="KH288" s="77"/>
      <c r="KI288" s="77"/>
      <c r="KJ288" s="77"/>
      <c r="KK288" s="77"/>
      <c r="KL288" s="77"/>
      <c r="KM288" s="77"/>
      <c r="KN288" s="77"/>
      <c r="KO288" s="77"/>
      <c r="KP288" s="77"/>
      <c r="KQ288" s="77"/>
      <c r="KR288" s="77"/>
      <c r="KS288" s="77"/>
      <c r="KT288" s="77"/>
      <c r="KU288" s="77"/>
      <c r="KV288" s="77"/>
      <c r="KW288" s="77"/>
      <c r="KX288" s="77"/>
      <c r="KY288" s="77"/>
      <c r="KZ288" s="77"/>
      <c r="LA288" s="77"/>
      <c r="LB288" s="77"/>
      <c r="LC288" s="77"/>
      <c r="LD288" s="77"/>
      <c r="LE288" s="77"/>
      <c r="LF288" s="77"/>
      <c r="LG288" s="77"/>
      <c r="LH288" s="77"/>
      <c r="LI288" s="77"/>
      <c r="LJ288" s="77"/>
      <c r="LK288" s="77"/>
      <c r="LL288" s="77"/>
      <c r="LM288" s="77"/>
      <c r="LN288" s="77"/>
      <c r="LO288" s="77"/>
      <c r="LP288" s="77"/>
      <c r="LQ288" s="77"/>
      <c r="LR288" s="77"/>
      <c r="LS288" s="77"/>
      <c r="LT288" s="77"/>
      <c r="LU288" s="77"/>
      <c r="LV288" s="77"/>
      <c r="LW288" s="77"/>
      <c r="LX288" s="77"/>
      <c r="LY288" s="77"/>
      <c r="LZ288" s="77"/>
      <c r="MA288" s="77"/>
      <c r="MB288" s="77"/>
      <c r="MC288" s="77"/>
      <c r="MD288" s="77"/>
      <c r="ME288" s="77"/>
      <c r="MF288" s="77"/>
      <c r="MG288" s="77"/>
      <c r="MH288" s="77"/>
      <c r="MI288" s="77"/>
      <c r="MJ288" s="77"/>
      <c r="MK288" s="77"/>
      <c r="ML288" s="77"/>
      <c r="MM288" s="77"/>
      <c r="MN288" s="77"/>
      <c r="MO288" s="77"/>
      <c r="MP288" s="77"/>
      <c r="MQ288" s="77"/>
      <c r="MR288" s="77"/>
      <c r="MS288" s="77"/>
      <c r="MT288" s="77"/>
      <c r="MU288" s="77"/>
      <c r="MV288" s="77"/>
      <c r="MW288" s="77"/>
      <c r="MX288" s="77"/>
      <c r="MY288" s="77"/>
      <c r="MZ288" s="77"/>
      <c r="NA288" s="77"/>
      <c r="NB288" s="77"/>
      <c r="NC288" s="77"/>
      <c r="ND288" s="77"/>
      <c r="NE288" s="77"/>
      <c r="NF288" s="77"/>
      <c r="NG288" s="77"/>
      <c r="NH288" s="77"/>
      <c r="NI288" s="77"/>
      <c r="NJ288" s="77"/>
      <c r="NK288" s="77"/>
      <c r="NL288" s="77"/>
      <c r="NM288" s="77"/>
      <c r="NN288" s="77"/>
      <c r="NO288" s="77"/>
      <c r="NP288" s="77"/>
      <c r="NQ288" s="77"/>
      <c r="NR288" s="77"/>
    </row>
    <row r="289" spans="1:382">
      <c r="A289" s="32">
        <f>IF(ラインリスト!A281="","",ラインリスト!A281)</f>
        <v>279</v>
      </c>
      <c r="B289" s="32" t="str">
        <f>IF(ラインリスト!B281="","",ラインリスト!B281)</f>
        <v>テスト279</v>
      </c>
      <c r="C289" s="32">
        <f>IF(ラインリスト!C281="","",ラインリスト!C281)</f>
        <v>86</v>
      </c>
      <c r="D289" s="32" t="str">
        <f>IF(ラインリスト!E281="","",ラインリスト!E281)</f>
        <v>女</v>
      </c>
      <c r="E289" s="32" t="str">
        <f>IF(ラインリスト!F281="","",ラインリスト!F281)</f>
        <v/>
      </c>
      <c r="F289" s="29" t="str">
        <f>IF(ラインリスト!G281="","",ラインリスト!G281)</f>
        <v>患者</v>
      </c>
      <c r="G289" s="32" t="str">
        <f>IF(ラインリスト!H281="","",ラインリスト!H281)</f>
        <v>R病院</v>
      </c>
      <c r="H289" s="33" t="str">
        <f>IF(ラインリスト!I281="","",ラインリスト!I281)</f>
        <v/>
      </c>
      <c r="I289" s="33">
        <f>IF(ラインリスト!J281="","",ラインリスト!J281)</f>
        <v>44202</v>
      </c>
      <c r="J289" s="33">
        <f>IF(ラインリスト!K281="","",ラインリスト!K281)</f>
        <v>44204</v>
      </c>
      <c r="K289" s="31">
        <f>IF(ラインリスト!L281="",J289,ラインリスト!L281)</f>
        <v>44204</v>
      </c>
      <c r="L289" s="76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  <c r="CU289" s="77"/>
      <c r="CV289" s="77"/>
      <c r="CW289" s="77"/>
      <c r="CX289" s="77"/>
      <c r="CY289" s="77"/>
      <c r="CZ289" s="77"/>
      <c r="DA289" s="77"/>
      <c r="DB289" s="77"/>
      <c r="DC289" s="77"/>
      <c r="DD289" s="77"/>
      <c r="DE289" s="77"/>
      <c r="DF289" s="77"/>
      <c r="DG289" s="77"/>
      <c r="DH289" s="77"/>
      <c r="DI289" s="77"/>
      <c r="DJ289" s="77"/>
      <c r="DK289" s="77"/>
      <c r="DL289" s="77"/>
      <c r="DM289" s="77"/>
      <c r="DN289" s="77"/>
      <c r="DO289" s="77"/>
      <c r="DP289" s="77"/>
      <c r="DQ289" s="77"/>
      <c r="DR289" s="77"/>
      <c r="DS289" s="77"/>
      <c r="DT289" s="77"/>
      <c r="DU289" s="77"/>
      <c r="DV289" s="77"/>
      <c r="DW289" s="77"/>
      <c r="DX289" s="77"/>
      <c r="DY289" s="77"/>
      <c r="DZ289" s="77"/>
      <c r="EA289" s="77"/>
      <c r="EB289" s="77"/>
      <c r="EC289" s="77"/>
      <c r="ED289" s="77"/>
      <c r="EE289" s="77"/>
      <c r="EF289" s="77"/>
      <c r="EG289" s="77"/>
      <c r="EH289" s="77"/>
      <c r="EI289" s="77"/>
      <c r="EJ289" s="77"/>
      <c r="EK289" s="77"/>
      <c r="EL289" s="77"/>
      <c r="EM289" s="77"/>
      <c r="EN289" s="77"/>
      <c r="EO289" s="77"/>
      <c r="EP289" s="77"/>
      <c r="EQ289" s="77"/>
      <c r="ER289" s="77"/>
      <c r="ES289" s="77"/>
      <c r="ET289" s="77"/>
      <c r="EU289" s="77"/>
      <c r="EV289" s="77"/>
      <c r="EW289" s="77"/>
      <c r="EX289" s="77"/>
      <c r="EY289" s="77"/>
      <c r="EZ289" s="77"/>
      <c r="FA289" s="77"/>
      <c r="FB289" s="77"/>
      <c r="FC289" s="77"/>
      <c r="FD289" s="77"/>
      <c r="FE289" s="77"/>
      <c r="FF289" s="77"/>
      <c r="FG289" s="77"/>
      <c r="FH289" s="77"/>
      <c r="FI289" s="77"/>
      <c r="FJ289" s="77"/>
      <c r="FK289" s="77"/>
      <c r="FL289" s="77"/>
      <c r="FM289" s="77"/>
      <c r="FN289" s="77"/>
      <c r="FO289" s="77"/>
      <c r="FP289" s="77"/>
      <c r="FQ289" s="77"/>
      <c r="FR289" s="77"/>
      <c r="FS289" s="77"/>
      <c r="FT289" s="77"/>
      <c r="FU289" s="77"/>
      <c r="FV289" s="77"/>
      <c r="FW289" s="77"/>
      <c r="FX289" s="77"/>
      <c r="FY289" s="77"/>
      <c r="FZ289" s="77"/>
      <c r="GA289" s="77"/>
      <c r="GB289" s="77"/>
      <c r="GC289" s="77"/>
      <c r="GD289" s="77"/>
      <c r="GE289" s="77"/>
      <c r="GF289" s="77"/>
      <c r="GG289" s="77"/>
      <c r="GH289" s="77"/>
      <c r="GI289" s="77"/>
      <c r="GJ289" s="77"/>
      <c r="GK289" s="77"/>
      <c r="GL289" s="77"/>
      <c r="GM289" s="77"/>
      <c r="GN289" s="77"/>
      <c r="GO289" s="77"/>
      <c r="GP289" s="77"/>
      <c r="GQ289" s="77"/>
      <c r="GR289" s="77"/>
      <c r="GS289" s="77"/>
      <c r="GT289" s="77"/>
      <c r="GU289" s="77"/>
      <c r="GV289" s="77"/>
      <c r="GW289" s="77"/>
      <c r="GX289" s="77"/>
      <c r="GY289" s="77"/>
      <c r="GZ289" s="77"/>
      <c r="HA289" s="77"/>
      <c r="HB289" s="77"/>
      <c r="HC289" s="77"/>
      <c r="HD289" s="77"/>
      <c r="HE289" s="77"/>
      <c r="HF289" s="77"/>
      <c r="HG289" s="77"/>
      <c r="HH289" s="77"/>
      <c r="HI289" s="77"/>
      <c r="HJ289" s="77"/>
      <c r="HK289" s="77"/>
      <c r="HL289" s="77"/>
      <c r="HM289" s="77"/>
      <c r="HN289" s="77"/>
      <c r="HO289" s="77"/>
      <c r="HP289" s="77"/>
      <c r="HQ289" s="77"/>
      <c r="HR289" s="77"/>
      <c r="HS289" s="77"/>
      <c r="HT289" s="77"/>
      <c r="HU289" s="77"/>
      <c r="HV289" s="77"/>
      <c r="HW289" s="77"/>
      <c r="HX289" s="77"/>
      <c r="HY289" s="77"/>
      <c r="HZ289" s="77"/>
      <c r="IA289" s="77"/>
      <c r="IB289" s="77"/>
      <c r="IC289" s="77"/>
      <c r="ID289" s="77"/>
      <c r="IE289" s="77"/>
      <c r="IF289" s="77"/>
      <c r="IG289" s="77"/>
      <c r="IH289" s="77"/>
      <c r="II289" s="77"/>
      <c r="IJ289" s="77"/>
      <c r="IK289" s="77"/>
      <c r="IL289" s="77"/>
      <c r="IM289" s="77"/>
      <c r="IN289" s="77"/>
      <c r="IO289" s="77"/>
      <c r="IP289" s="77"/>
      <c r="IQ289" s="77"/>
      <c r="IR289" s="77"/>
      <c r="IS289" s="77"/>
      <c r="IT289" s="77"/>
      <c r="IU289" s="77"/>
      <c r="IV289" s="77"/>
      <c r="IW289" s="77"/>
      <c r="IX289" s="77"/>
      <c r="IY289" s="77"/>
      <c r="IZ289" s="77"/>
      <c r="JA289" s="77"/>
      <c r="JB289" s="77"/>
      <c r="JC289" s="77"/>
      <c r="JD289" s="77"/>
      <c r="JE289" s="77"/>
      <c r="JF289" s="77"/>
      <c r="JG289" s="77"/>
      <c r="JH289" s="77"/>
      <c r="JI289" s="77"/>
      <c r="JJ289" s="77"/>
      <c r="JK289" s="77"/>
      <c r="JL289" s="77"/>
      <c r="JM289" s="77"/>
      <c r="JN289" s="77"/>
      <c r="JO289" s="77"/>
      <c r="JP289" s="77"/>
      <c r="JQ289" s="77"/>
      <c r="JR289" s="77"/>
      <c r="JS289" s="77"/>
      <c r="JT289" s="77"/>
      <c r="JU289" s="77"/>
      <c r="JV289" s="77"/>
      <c r="JW289" s="77"/>
      <c r="JX289" s="77"/>
      <c r="JY289" s="77"/>
      <c r="JZ289" s="77"/>
      <c r="KA289" s="77"/>
      <c r="KB289" s="77"/>
      <c r="KC289" s="77"/>
      <c r="KD289" s="77"/>
      <c r="KE289" s="77"/>
      <c r="KF289" s="77"/>
      <c r="KG289" s="77"/>
      <c r="KH289" s="77"/>
      <c r="KI289" s="77"/>
      <c r="KJ289" s="77"/>
      <c r="KK289" s="77"/>
      <c r="KL289" s="77"/>
      <c r="KM289" s="77"/>
      <c r="KN289" s="77"/>
      <c r="KO289" s="77"/>
      <c r="KP289" s="77"/>
      <c r="KQ289" s="77"/>
      <c r="KR289" s="77"/>
      <c r="KS289" s="77"/>
      <c r="KT289" s="77"/>
      <c r="KU289" s="77"/>
      <c r="KV289" s="77"/>
      <c r="KW289" s="77"/>
      <c r="KX289" s="77"/>
      <c r="KY289" s="77"/>
      <c r="KZ289" s="77"/>
      <c r="LA289" s="77"/>
      <c r="LB289" s="77"/>
      <c r="LC289" s="77"/>
      <c r="LD289" s="77"/>
      <c r="LE289" s="77"/>
      <c r="LF289" s="77"/>
      <c r="LG289" s="77"/>
      <c r="LH289" s="77"/>
      <c r="LI289" s="77"/>
      <c r="LJ289" s="77"/>
      <c r="LK289" s="77"/>
      <c r="LL289" s="77"/>
      <c r="LM289" s="77"/>
      <c r="LN289" s="77"/>
      <c r="LO289" s="77"/>
      <c r="LP289" s="77"/>
      <c r="LQ289" s="77"/>
      <c r="LR289" s="77"/>
      <c r="LS289" s="77"/>
      <c r="LT289" s="77"/>
      <c r="LU289" s="77"/>
      <c r="LV289" s="77"/>
      <c r="LW289" s="77"/>
      <c r="LX289" s="77"/>
      <c r="LY289" s="77"/>
      <c r="LZ289" s="77"/>
      <c r="MA289" s="77"/>
      <c r="MB289" s="77"/>
      <c r="MC289" s="77"/>
      <c r="MD289" s="77"/>
      <c r="ME289" s="77"/>
      <c r="MF289" s="77"/>
      <c r="MG289" s="77"/>
      <c r="MH289" s="77"/>
      <c r="MI289" s="77"/>
      <c r="MJ289" s="77"/>
      <c r="MK289" s="77"/>
      <c r="ML289" s="77"/>
      <c r="MM289" s="77"/>
      <c r="MN289" s="77"/>
      <c r="MO289" s="77"/>
      <c r="MP289" s="77"/>
      <c r="MQ289" s="77"/>
      <c r="MR289" s="77"/>
      <c r="MS289" s="77"/>
      <c r="MT289" s="77"/>
      <c r="MU289" s="77"/>
      <c r="MV289" s="77"/>
      <c r="MW289" s="77"/>
      <c r="MX289" s="77"/>
      <c r="MY289" s="77"/>
      <c r="MZ289" s="77"/>
      <c r="NA289" s="77"/>
      <c r="NB289" s="77"/>
      <c r="NC289" s="77"/>
      <c r="ND289" s="77"/>
      <c r="NE289" s="77"/>
      <c r="NF289" s="77"/>
      <c r="NG289" s="77"/>
      <c r="NH289" s="77"/>
      <c r="NI289" s="77"/>
      <c r="NJ289" s="77"/>
      <c r="NK289" s="77"/>
      <c r="NL289" s="77"/>
      <c r="NM289" s="77"/>
      <c r="NN289" s="77"/>
      <c r="NO289" s="77"/>
      <c r="NP289" s="77"/>
      <c r="NQ289" s="77"/>
      <c r="NR289" s="77"/>
    </row>
    <row r="290" spans="1:382">
      <c r="A290" s="32">
        <f>IF(ラインリスト!A282="","",ラインリスト!A282)</f>
        <v>280</v>
      </c>
      <c r="B290" s="32" t="str">
        <f>IF(ラインリスト!B282="","",ラインリスト!B282)</f>
        <v>テスト280</v>
      </c>
      <c r="C290" s="32">
        <f>IF(ラインリスト!C282="","",ラインリスト!C282)</f>
        <v>46</v>
      </c>
      <c r="D290" s="32" t="str">
        <f>IF(ラインリスト!E282="","",ラインリスト!E282)</f>
        <v>女</v>
      </c>
      <c r="E290" s="32" t="str">
        <f>IF(ラインリスト!F282="","",ラインリスト!F282)</f>
        <v>看護師</v>
      </c>
      <c r="F290" s="29" t="str">
        <f>IF(ラインリスト!G282="","",ラインリスト!G282)</f>
        <v>職員</v>
      </c>
      <c r="G290" s="32" t="str">
        <f>IF(ラインリスト!H282="","",ラインリスト!H282)</f>
        <v>R病院</v>
      </c>
      <c r="H290" s="33" t="str">
        <f>IF(ラインリスト!I282="","",ラインリスト!I282)</f>
        <v/>
      </c>
      <c r="I290" s="33">
        <f>IF(ラインリスト!J282="","",ラインリスト!J282)</f>
        <v>44204</v>
      </c>
      <c r="J290" s="33">
        <f>IF(ラインリスト!K282="","",ラインリスト!K282)</f>
        <v>44204</v>
      </c>
      <c r="K290" s="31">
        <f>IF(ラインリスト!L282="",J290,ラインリスト!L282)</f>
        <v>44204</v>
      </c>
      <c r="L290" s="76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  <c r="DC290" s="77"/>
      <c r="DD290" s="77"/>
      <c r="DE290" s="77"/>
      <c r="DF290" s="77"/>
      <c r="DG290" s="77"/>
      <c r="DH290" s="77"/>
      <c r="DI290" s="77"/>
      <c r="DJ290" s="77"/>
      <c r="DK290" s="77"/>
      <c r="DL290" s="77"/>
      <c r="DM290" s="77"/>
      <c r="DN290" s="77"/>
      <c r="DO290" s="77"/>
      <c r="DP290" s="77"/>
      <c r="DQ290" s="77"/>
      <c r="DR290" s="77"/>
      <c r="DS290" s="77"/>
      <c r="DT290" s="77"/>
      <c r="DU290" s="77"/>
      <c r="DV290" s="77"/>
      <c r="DW290" s="77"/>
      <c r="DX290" s="77"/>
      <c r="DY290" s="77"/>
      <c r="DZ290" s="77"/>
      <c r="EA290" s="77"/>
      <c r="EB290" s="77"/>
      <c r="EC290" s="77"/>
      <c r="ED290" s="77"/>
      <c r="EE290" s="77"/>
      <c r="EF290" s="77"/>
      <c r="EG290" s="77"/>
      <c r="EH290" s="77"/>
      <c r="EI290" s="77"/>
      <c r="EJ290" s="77"/>
      <c r="EK290" s="77"/>
      <c r="EL290" s="77"/>
      <c r="EM290" s="77"/>
      <c r="EN290" s="77"/>
      <c r="EO290" s="77"/>
      <c r="EP290" s="77"/>
      <c r="EQ290" s="77"/>
      <c r="ER290" s="77"/>
      <c r="ES290" s="77"/>
      <c r="ET290" s="77"/>
      <c r="EU290" s="77"/>
      <c r="EV290" s="77"/>
      <c r="EW290" s="77"/>
      <c r="EX290" s="77"/>
      <c r="EY290" s="77"/>
      <c r="EZ290" s="77"/>
      <c r="FA290" s="77"/>
      <c r="FB290" s="77"/>
      <c r="FC290" s="77"/>
      <c r="FD290" s="77"/>
      <c r="FE290" s="77"/>
      <c r="FF290" s="77"/>
      <c r="FG290" s="77"/>
      <c r="FH290" s="77"/>
      <c r="FI290" s="77"/>
      <c r="FJ290" s="77"/>
      <c r="FK290" s="77"/>
      <c r="FL290" s="77"/>
      <c r="FM290" s="77"/>
      <c r="FN290" s="77"/>
      <c r="FO290" s="77"/>
      <c r="FP290" s="77"/>
      <c r="FQ290" s="77"/>
      <c r="FR290" s="77"/>
      <c r="FS290" s="77"/>
      <c r="FT290" s="77"/>
      <c r="FU290" s="77"/>
      <c r="FV290" s="77"/>
      <c r="FW290" s="77"/>
      <c r="FX290" s="77"/>
      <c r="FY290" s="77"/>
      <c r="FZ290" s="77"/>
      <c r="GA290" s="77"/>
      <c r="GB290" s="77"/>
      <c r="GC290" s="77"/>
      <c r="GD290" s="77"/>
      <c r="GE290" s="77"/>
      <c r="GF290" s="77"/>
      <c r="GG290" s="77"/>
      <c r="GH290" s="77"/>
      <c r="GI290" s="77"/>
      <c r="GJ290" s="77"/>
      <c r="GK290" s="77"/>
      <c r="GL290" s="77"/>
      <c r="GM290" s="77"/>
      <c r="GN290" s="77"/>
      <c r="GO290" s="77"/>
      <c r="GP290" s="77"/>
      <c r="GQ290" s="77"/>
      <c r="GR290" s="77"/>
      <c r="GS290" s="77"/>
      <c r="GT290" s="77"/>
      <c r="GU290" s="77"/>
      <c r="GV290" s="77"/>
      <c r="GW290" s="77"/>
      <c r="GX290" s="77"/>
      <c r="GY290" s="77"/>
      <c r="GZ290" s="77"/>
      <c r="HA290" s="77"/>
      <c r="HB290" s="77"/>
      <c r="HC290" s="77"/>
      <c r="HD290" s="77"/>
      <c r="HE290" s="77"/>
      <c r="HF290" s="77"/>
      <c r="HG290" s="77"/>
      <c r="HH290" s="77"/>
      <c r="HI290" s="77"/>
      <c r="HJ290" s="77"/>
      <c r="HK290" s="77"/>
      <c r="HL290" s="77"/>
      <c r="HM290" s="77"/>
      <c r="HN290" s="77"/>
      <c r="HO290" s="77"/>
      <c r="HP290" s="77"/>
      <c r="HQ290" s="77"/>
      <c r="HR290" s="77"/>
      <c r="HS290" s="77"/>
      <c r="HT290" s="77"/>
      <c r="HU290" s="77"/>
      <c r="HV290" s="77"/>
      <c r="HW290" s="77"/>
      <c r="HX290" s="77"/>
      <c r="HY290" s="77"/>
      <c r="HZ290" s="77"/>
      <c r="IA290" s="77"/>
      <c r="IB290" s="77"/>
      <c r="IC290" s="77"/>
      <c r="ID290" s="77"/>
      <c r="IE290" s="77"/>
      <c r="IF290" s="77"/>
      <c r="IG290" s="77"/>
      <c r="IH290" s="77"/>
      <c r="II290" s="77"/>
      <c r="IJ290" s="77"/>
      <c r="IK290" s="77"/>
      <c r="IL290" s="77"/>
      <c r="IM290" s="77"/>
      <c r="IN290" s="77"/>
      <c r="IO290" s="77"/>
      <c r="IP290" s="77"/>
      <c r="IQ290" s="77"/>
      <c r="IR290" s="77"/>
      <c r="IS290" s="77"/>
      <c r="IT290" s="77"/>
      <c r="IU290" s="77"/>
      <c r="IV290" s="77"/>
      <c r="IW290" s="77"/>
      <c r="IX290" s="77"/>
      <c r="IY290" s="77"/>
      <c r="IZ290" s="77"/>
      <c r="JA290" s="77"/>
      <c r="JB290" s="77"/>
      <c r="JC290" s="77"/>
      <c r="JD290" s="77"/>
      <c r="JE290" s="77"/>
      <c r="JF290" s="77"/>
      <c r="JG290" s="77"/>
      <c r="JH290" s="77"/>
      <c r="JI290" s="77"/>
      <c r="JJ290" s="77"/>
      <c r="JK290" s="77"/>
      <c r="JL290" s="77"/>
      <c r="JM290" s="77"/>
      <c r="JN290" s="77"/>
      <c r="JO290" s="77"/>
      <c r="JP290" s="77"/>
      <c r="JQ290" s="77"/>
      <c r="JR290" s="77"/>
      <c r="JS290" s="77"/>
      <c r="JT290" s="77"/>
      <c r="JU290" s="77"/>
      <c r="JV290" s="77"/>
      <c r="JW290" s="77"/>
      <c r="JX290" s="77"/>
      <c r="JY290" s="77"/>
      <c r="JZ290" s="77"/>
      <c r="KA290" s="77"/>
      <c r="KB290" s="77"/>
      <c r="KC290" s="77"/>
      <c r="KD290" s="77"/>
      <c r="KE290" s="77"/>
      <c r="KF290" s="77"/>
      <c r="KG290" s="77"/>
      <c r="KH290" s="77"/>
      <c r="KI290" s="77"/>
      <c r="KJ290" s="77"/>
      <c r="KK290" s="77"/>
      <c r="KL290" s="77"/>
      <c r="KM290" s="77"/>
      <c r="KN290" s="77"/>
      <c r="KO290" s="77"/>
      <c r="KP290" s="77"/>
      <c r="KQ290" s="77"/>
      <c r="KR290" s="77"/>
      <c r="KS290" s="77"/>
      <c r="KT290" s="77"/>
      <c r="KU290" s="77"/>
      <c r="KV290" s="77"/>
      <c r="KW290" s="77"/>
      <c r="KX290" s="77"/>
      <c r="KY290" s="77"/>
      <c r="KZ290" s="77"/>
      <c r="LA290" s="77"/>
      <c r="LB290" s="77"/>
      <c r="LC290" s="77"/>
      <c r="LD290" s="77"/>
      <c r="LE290" s="77"/>
      <c r="LF290" s="77"/>
      <c r="LG290" s="77"/>
      <c r="LH290" s="77"/>
      <c r="LI290" s="77"/>
      <c r="LJ290" s="77"/>
      <c r="LK290" s="77"/>
      <c r="LL290" s="77"/>
      <c r="LM290" s="77"/>
      <c r="LN290" s="77"/>
      <c r="LO290" s="77"/>
      <c r="LP290" s="77"/>
      <c r="LQ290" s="77"/>
      <c r="LR290" s="77"/>
      <c r="LS290" s="77"/>
      <c r="LT290" s="77"/>
      <c r="LU290" s="77"/>
      <c r="LV290" s="77"/>
      <c r="LW290" s="77"/>
      <c r="LX290" s="77"/>
      <c r="LY290" s="77"/>
      <c r="LZ290" s="77"/>
      <c r="MA290" s="77"/>
      <c r="MB290" s="77"/>
      <c r="MC290" s="77"/>
      <c r="MD290" s="77"/>
      <c r="ME290" s="77"/>
      <c r="MF290" s="77"/>
      <c r="MG290" s="77"/>
      <c r="MH290" s="77"/>
      <c r="MI290" s="77"/>
      <c r="MJ290" s="77"/>
      <c r="MK290" s="77"/>
      <c r="ML290" s="77"/>
      <c r="MM290" s="77"/>
      <c r="MN290" s="77"/>
      <c r="MO290" s="77"/>
      <c r="MP290" s="77"/>
      <c r="MQ290" s="77"/>
      <c r="MR290" s="77"/>
      <c r="MS290" s="77"/>
      <c r="MT290" s="77"/>
      <c r="MU290" s="77"/>
      <c r="MV290" s="77"/>
      <c r="MW290" s="77"/>
      <c r="MX290" s="77"/>
      <c r="MY290" s="77"/>
      <c r="MZ290" s="77"/>
      <c r="NA290" s="77"/>
      <c r="NB290" s="77"/>
      <c r="NC290" s="77"/>
      <c r="ND290" s="77"/>
      <c r="NE290" s="77"/>
      <c r="NF290" s="77"/>
      <c r="NG290" s="77"/>
      <c r="NH290" s="77"/>
      <c r="NI290" s="77"/>
      <c r="NJ290" s="77"/>
      <c r="NK290" s="77"/>
      <c r="NL290" s="77"/>
      <c r="NM290" s="77"/>
      <c r="NN290" s="77"/>
      <c r="NO290" s="77"/>
      <c r="NP290" s="77"/>
      <c r="NQ290" s="77"/>
      <c r="NR290" s="77"/>
    </row>
    <row r="291" spans="1:382">
      <c r="A291" s="32">
        <f>IF(ラインリスト!A283="","",ラインリスト!A283)</f>
        <v>281</v>
      </c>
      <c r="B291" s="32" t="str">
        <f>IF(ラインリスト!B283="","",ラインリスト!B283)</f>
        <v>テスト281</v>
      </c>
      <c r="C291" s="32">
        <f>IF(ラインリスト!C283="","",ラインリスト!C283)</f>
        <v>85</v>
      </c>
      <c r="D291" s="32" t="str">
        <f>IF(ラインリスト!E283="","",ラインリスト!E283)</f>
        <v>男</v>
      </c>
      <c r="E291" s="32" t="str">
        <f>IF(ラインリスト!F283="","",ラインリスト!F283)</f>
        <v/>
      </c>
      <c r="F291" s="29" t="str">
        <f>IF(ラインリスト!G283="","",ラインリスト!G283)</f>
        <v>患者</v>
      </c>
      <c r="G291" s="32" t="str">
        <f>IF(ラインリスト!H283="","",ラインリスト!H283)</f>
        <v>R病院</v>
      </c>
      <c r="H291" s="33" t="str">
        <f>IF(ラインリスト!I283="","",ラインリスト!I283)</f>
        <v/>
      </c>
      <c r="I291" s="33">
        <f>IF(ラインリスト!J283="","",ラインリスト!J283)</f>
        <v>44204</v>
      </c>
      <c r="J291" s="33">
        <f>IF(ラインリスト!K283="","",ラインリスト!K283)</f>
        <v>44204</v>
      </c>
      <c r="K291" s="31">
        <f>IF(ラインリスト!L283="",J291,ラインリスト!L283)</f>
        <v>44204</v>
      </c>
      <c r="L291" s="76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  <c r="CU291" s="77"/>
      <c r="CV291" s="77"/>
      <c r="CW291" s="77"/>
      <c r="CX291" s="77"/>
      <c r="CY291" s="77"/>
      <c r="CZ291" s="77"/>
      <c r="DA291" s="77"/>
      <c r="DB291" s="77"/>
      <c r="DC291" s="77"/>
      <c r="DD291" s="77"/>
      <c r="DE291" s="77"/>
      <c r="DF291" s="77"/>
      <c r="DG291" s="77"/>
      <c r="DH291" s="77"/>
      <c r="DI291" s="77"/>
      <c r="DJ291" s="77"/>
      <c r="DK291" s="77"/>
      <c r="DL291" s="77"/>
      <c r="DM291" s="77"/>
      <c r="DN291" s="77"/>
      <c r="DO291" s="77"/>
      <c r="DP291" s="77"/>
      <c r="DQ291" s="77"/>
      <c r="DR291" s="77"/>
      <c r="DS291" s="77"/>
      <c r="DT291" s="77"/>
      <c r="DU291" s="77"/>
      <c r="DV291" s="77"/>
      <c r="DW291" s="77"/>
      <c r="DX291" s="77"/>
      <c r="DY291" s="77"/>
      <c r="DZ291" s="77"/>
      <c r="EA291" s="77"/>
      <c r="EB291" s="77"/>
      <c r="EC291" s="77"/>
      <c r="ED291" s="77"/>
      <c r="EE291" s="77"/>
      <c r="EF291" s="77"/>
      <c r="EG291" s="77"/>
      <c r="EH291" s="77"/>
      <c r="EI291" s="77"/>
      <c r="EJ291" s="77"/>
      <c r="EK291" s="77"/>
      <c r="EL291" s="77"/>
      <c r="EM291" s="77"/>
      <c r="EN291" s="77"/>
      <c r="EO291" s="77"/>
      <c r="EP291" s="77"/>
      <c r="EQ291" s="77"/>
      <c r="ER291" s="77"/>
      <c r="ES291" s="77"/>
      <c r="ET291" s="77"/>
      <c r="EU291" s="77"/>
      <c r="EV291" s="77"/>
      <c r="EW291" s="77"/>
      <c r="EX291" s="77"/>
      <c r="EY291" s="77"/>
      <c r="EZ291" s="77"/>
      <c r="FA291" s="77"/>
      <c r="FB291" s="77"/>
      <c r="FC291" s="77"/>
      <c r="FD291" s="77"/>
      <c r="FE291" s="77"/>
      <c r="FF291" s="77"/>
      <c r="FG291" s="77"/>
      <c r="FH291" s="77"/>
      <c r="FI291" s="77"/>
      <c r="FJ291" s="77"/>
      <c r="FK291" s="77"/>
      <c r="FL291" s="77"/>
      <c r="FM291" s="77"/>
      <c r="FN291" s="77"/>
      <c r="FO291" s="77"/>
      <c r="FP291" s="77"/>
      <c r="FQ291" s="77"/>
      <c r="FR291" s="77"/>
      <c r="FS291" s="77"/>
      <c r="FT291" s="77"/>
      <c r="FU291" s="77"/>
      <c r="FV291" s="77"/>
      <c r="FW291" s="77"/>
      <c r="FX291" s="77"/>
      <c r="FY291" s="77"/>
      <c r="FZ291" s="77"/>
      <c r="GA291" s="77"/>
      <c r="GB291" s="77"/>
      <c r="GC291" s="77"/>
      <c r="GD291" s="77"/>
      <c r="GE291" s="77"/>
      <c r="GF291" s="77"/>
      <c r="GG291" s="77"/>
      <c r="GH291" s="77"/>
      <c r="GI291" s="77"/>
      <c r="GJ291" s="77"/>
      <c r="GK291" s="77"/>
      <c r="GL291" s="77"/>
      <c r="GM291" s="77"/>
      <c r="GN291" s="77"/>
      <c r="GO291" s="77"/>
      <c r="GP291" s="77"/>
      <c r="GQ291" s="77"/>
      <c r="GR291" s="77"/>
      <c r="GS291" s="77"/>
      <c r="GT291" s="77"/>
      <c r="GU291" s="77"/>
      <c r="GV291" s="77"/>
      <c r="GW291" s="77"/>
      <c r="GX291" s="77"/>
      <c r="GY291" s="77"/>
      <c r="GZ291" s="77"/>
      <c r="HA291" s="77"/>
      <c r="HB291" s="77"/>
      <c r="HC291" s="77"/>
      <c r="HD291" s="77"/>
      <c r="HE291" s="77"/>
      <c r="HF291" s="77"/>
      <c r="HG291" s="77"/>
      <c r="HH291" s="77"/>
      <c r="HI291" s="77"/>
      <c r="HJ291" s="77"/>
      <c r="HK291" s="77"/>
      <c r="HL291" s="77"/>
      <c r="HM291" s="77"/>
      <c r="HN291" s="77"/>
      <c r="HO291" s="77"/>
      <c r="HP291" s="77"/>
      <c r="HQ291" s="77"/>
      <c r="HR291" s="77"/>
      <c r="HS291" s="77"/>
      <c r="HT291" s="77"/>
      <c r="HU291" s="77"/>
      <c r="HV291" s="77"/>
      <c r="HW291" s="77"/>
      <c r="HX291" s="77"/>
      <c r="HY291" s="77"/>
      <c r="HZ291" s="77"/>
      <c r="IA291" s="77"/>
      <c r="IB291" s="77"/>
      <c r="IC291" s="77"/>
      <c r="ID291" s="77"/>
      <c r="IE291" s="77"/>
      <c r="IF291" s="77"/>
      <c r="IG291" s="77"/>
      <c r="IH291" s="77"/>
      <c r="II291" s="77"/>
      <c r="IJ291" s="77"/>
      <c r="IK291" s="77"/>
      <c r="IL291" s="77"/>
      <c r="IM291" s="77"/>
      <c r="IN291" s="77"/>
      <c r="IO291" s="77"/>
      <c r="IP291" s="77"/>
      <c r="IQ291" s="77"/>
      <c r="IR291" s="77"/>
      <c r="IS291" s="77"/>
      <c r="IT291" s="77"/>
      <c r="IU291" s="77"/>
      <c r="IV291" s="77"/>
      <c r="IW291" s="77"/>
      <c r="IX291" s="77"/>
      <c r="IY291" s="77"/>
      <c r="IZ291" s="77"/>
      <c r="JA291" s="77"/>
      <c r="JB291" s="77"/>
      <c r="JC291" s="77"/>
      <c r="JD291" s="77"/>
      <c r="JE291" s="77"/>
      <c r="JF291" s="77"/>
      <c r="JG291" s="77"/>
      <c r="JH291" s="77"/>
      <c r="JI291" s="77"/>
      <c r="JJ291" s="77"/>
      <c r="JK291" s="77"/>
      <c r="JL291" s="77"/>
      <c r="JM291" s="77"/>
      <c r="JN291" s="77"/>
      <c r="JO291" s="77"/>
      <c r="JP291" s="77"/>
      <c r="JQ291" s="77"/>
      <c r="JR291" s="77"/>
      <c r="JS291" s="77"/>
      <c r="JT291" s="77"/>
      <c r="JU291" s="77"/>
      <c r="JV291" s="77"/>
      <c r="JW291" s="77"/>
      <c r="JX291" s="77"/>
      <c r="JY291" s="77"/>
      <c r="JZ291" s="77"/>
      <c r="KA291" s="77"/>
      <c r="KB291" s="77"/>
      <c r="KC291" s="77"/>
      <c r="KD291" s="77"/>
      <c r="KE291" s="77"/>
      <c r="KF291" s="77"/>
      <c r="KG291" s="77"/>
      <c r="KH291" s="77"/>
      <c r="KI291" s="77"/>
      <c r="KJ291" s="77"/>
      <c r="KK291" s="77"/>
      <c r="KL291" s="77"/>
      <c r="KM291" s="77"/>
      <c r="KN291" s="77"/>
      <c r="KO291" s="77"/>
      <c r="KP291" s="77"/>
      <c r="KQ291" s="77"/>
      <c r="KR291" s="77"/>
      <c r="KS291" s="77"/>
      <c r="KT291" s="77"/>
      <c r="KU291" s="77"/>
      <c r="KV291" s="77"/>
      <c r="KW291" s="77"/>
      <c r="KX291" s="77"/>
      <c r="KY291" s="77"/>
      <c r="KZ291" s="77"/>
      <c r="LA291" s="77"/>
      <c r="LB291" s="77"/>
      <c r="LC291" s="77"/>
      <c r="LD291" s="77"/>
      <c r="LE291" s="77"/>
      <c r="LF291" s="77"/>
      <c r="LG291" s="77"/>
      <c r="LH291" s="77"/>
      <c r="LI291" s="77"/>
      <c r="LJ291" s="77"/>
      <c r="LK291" s="77"/>
      <c r="LL291" s="77"/>
      <c r="LM291" s="77"/>
      <c r="LN291" s="77"/>
      <c r="LO291" s="77"/>
      <c r="LP291" s="77"/>
      <c r="LQ291" s="77"/>
      <c r="LR291" s="77"/>
      <c r="LS291" s="77"/>
      <c r="LT291" s="77"/>
      <c r="LU291" s="77"/>
      <c r="LV291" s="77"/>
      <c r="LW291" s="77"/>
      <c r="LX291" s="77"/>
      <c r="LY291" s="77"/>
      <c r="LZ291" s="77"/>
      <c r="MA291" s="77"/>
      <c r="MB291" s="77"/>
      <c r="MC291" s="77"/>
      <c r="MD291" s="77"/>
      <c r="ME291" s="77"/>
      <c r="MF291" s="77"/>
      <c r="MG291" s="77"/>
      <c r="MH291" s="77"/>
      <c r="MI291" s="77"/>
      <c r="MJ291" s="77"/>
      <c r="MK291" s="77"/>
      <c r="ML291" s="77"/>
      <c r="MM291" s="77"/>
      <c r="MN291" s="77"/>
      <c r="MO291" s="77"/>
      <c r="MP291" s="77"/>
      <c r="MQ291" s="77"/>
      <c r="MR291" s="77"/>
      <c r="MS291" s="77"/>
      <c r="MT291" s="77"/>
      <c r="MU291" s="77"/>
      <c r="MV291" s="77"/>
      <c r="MW291" s="77"/>
      <c r="MX291" s="77"/>
      <c r="MY291" s="77"/>
      <c r="MZ291" s="77"/>
      <c r="NA291" s="77"/>
      <c r="NB291" s="77"/>
      <c r="NC291" s="77"/>
      <c r="ND291" s="77"/>
      <c r="NE291" s="77"/>
      <c r="NF291" s="77"/>
      <c r="NG291" s="77"/>
      <c r="NH291" s="77"/>
      <c r="NI291" s="77"/>
      <c r="NJ291" s="77"/>
      <c r="NK291" s="77"/>
      <c r="NL291" s="77"/>
      <c r="NM291" s="77"/>
      <c r="NN291" s="77"/>
      <c r="NO291" s="77"/>
      <c r="NP291" s="77"/>
      <c r="NQ291" s="77"/>
      <c r="NR291" s="77"/>
    </row>
    <row r="292" spans="1:382">
      <c r="A292" s="32">
        <f>IF(ラインリスト!A284="","",ラインリスト!A284)</f>
        <v>282</v>
      </c>
      <c r="B292" s="32" t="str">
        <f>IF(ラインリスト!B284="","",ラインリスト!B284)</f>
        <v>テスト282</v>
      </c>
      <c r="C292" s="32">
        <f>IF(ラインリスト!C284="","",ラインリスト!C284)</f>
        <v>85</v>
      </c>
      <c r="D292" s="32" t="str">
        <f>IF(ラインリスト!E284="","",ラインリスト!E284)</f>
        <v>男</v>
      </c>
      <c r="E292" s="32" t="str">
        <f>IF(ラインリスト!F284="","",ラインリスト!F284)</f>
        <v/>
      </c>
      <c r="F292" s="29" t="str">
        <f>IF(ラインリスト!G284="","",ラインリスト!G284)</f>
        <v>患者</v>
      </c>
      <c r="G292" s="32" t="str">
        <f>IF(ラインリスト!H284="","",ラインリスト!H284)</f>
        <v>R病院</v>
      </c>
      <c r="H292" s="33" t="str">
        <f>IF(ラインリスト!I284="","",ラインリスト!I284)</f>
        <v/>
      </c>
      <c r="I292" s="33">
        <f>IF(ラインリスト!J284="","",ラインリスト!J284)</f>
        <v>44202</v>
      </c>
      <c r="J292" s="33">
        <f>IF(ラインリスト!K284="","",ラインリスト!K284)</f>
        <v>44204</v>
      </c>
      <c r="K292" s="31">
        <f>IF(ラインリスト!L284="",J292,ラインリスト!L284)</f>
        <v>44204</v>
      </c>
      <c r="L292" s="76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  <c r="CU292" s="77"/>
      <c r="CV292" s="77"/>
      <c r="CW292" s="77"/>
      <c r="CX292" s="77"/>
      <c r="CY292" s="77"/>
      <c r="CZ292" s="77"/>
      <c r="DA292" s="77"/>
      <c r="DB292" s="77"/>
      <c r="DC292" s="77"/>
      <c r="DD292" s="77"/>
      <c r="DE292" s="77"/>
      <c r="DF292" s="77"/>
      <c r="DG292" s="77"/>
      <c r="DH292" s="77"/>
      <c r="DI292" s="77"/>
      <c r="DJ292" s="77"/>
      <c r="DK292" s="77"/>
      <c r="DL292" s="77"/>
      <c r="DM292" s="77"/>
      <c r="DN292" s="77"/>
      <c r="DO292" s="77"/>
      <c r="DP292" s="77"/>
      <c r="DQ292" s="77"/>
      <c r="DR292" s="77"/>
      <c r="DS292" s="77"/>
      <c r="DT292" s="77"/>
      <c r="DU292" s="77"/>
      <c r="DV292" s="77"/>
      <c r="DW292" s="77"/>
      <c r="DX292" s="77"/>
      <c r="DY292" s="77"/>
      <c r="DZ292" s="77"/>
      <c r="EA292" s="77"/>
      <c r="EB292" s="77"/>
      <c r="EC292" s="77"/>
      <c r="ED292" s="77"/>
      <c r="EE292" s="77"/>
      <c r="EF292" s="77"/>
      <c r="EG292" s="77"/>
      <c r="EH292" s="77"/>
      <c r="EI292" s="77"/>
      <c r="EJ292" s="77"/>
      <c r="EK292" s="77"/>
      <c r="EL292" s="77"/>
      <c r="EM292" s="77"/>
      <c r="EN292" s="77"/>
      <c r="EO292" s="77"/>
      <c r="EP292" s="77"/>
      <c r="EQ292" s="77"/>
      <c r="ER292" s="77"/>
      <c r="ES292" s="77"/>
      <c r="ET292" s="77"/>
      <c r="EU292" s="77"/>
      <c r="EV292" s="77"/>
      <c r="EW292" s="77"/>
      <c r="EX292" s="77"/>
      <c r="EY292" s="77"/>
      <c r="EZ292" s="77"/>
      <c r="FA292" s="77"/>
      <c r="FB292" s="77"/>
      <c r="FC292" s="77"/>
      <c r="FD292" s="77"/>
      <c r="FE292" s="77"/>
      <c r="FF292" s="77"/>
      <c r="FG292" s="77"/>
      <c r="FH292" s="77"/>
      <c r="FI292" s="77"/>
      <c r="FJ292" s="77"/>
      <c r="FK292" s="77"/>
      <c r="FL292" s="77"/>
      <c r="FM292" s="77"/>
      <c r="FN292" s="77"/>
      <c r="FO292" s="77"/>
      <c r="FP292" s="77"/>
      <c r="FQ292" s="77"/>
      <c r="FR292" s="77"/>
      <c r="FS292" s="77"/>
      <c r="FT292" s="77"/>
      <c r="FU292" s="77"/>
      <c r="FV292" s="77"/>
      <c r="FW292" s="77"/>
      <c r="FX292" s="77"/>
      <c r="FY292" s="77"/>
      <c r="FZ292" s="77"/>
      <c r="GA292" s="77"/>
      <c r="GB292" s="77"/>
      <c r="GC292" s="77"/>
      <c r="GD292" s="77"/>
      <c r="GE292" s="77"/>
      <c r="GF292" s="77"/>
      <c r="GG292" s="77"/>
      <c r="GH292" s="77"/>
      <c r="GI292" s="77"/>
      <c r="GJ292" s="77"/>
      <c r="GK292" s="77"/>
      <c r="GL292" s="77"/>
      <c r="GM292" s="77"/>
      <c r="GN292" s="77"/>
      <c r="GO292" s="77"/>
      <c r="GP292" s="77"/>
      <c r="GQ292" s="77"/>
      <c r="GR292" s="77"/>
      <c r="GS292" s="77"/>
      <c r="GT292" s="77"/>
      <c r="GU292" s="77"/>
      <c r="GV292" s="77"/>
      <c r="GW292" s="77"/>
      <c r="GX292" s="77"/>
      <c r="GY292" s="77"/>
      <c r="GZ292" s="77"/>
      <c r="HA292" s="77"/>
      <c r="HB292" s="77"/>
      <c r="HC292" s="77"/>
      <c r="HD292" s="77"/>
      <c r="HE292" s="77"/>
      <c r="HF292" s="77"/>
      <c r="HG292" s="77"/>
      <c r="HH292" s="77"/>
      <c r="HI292" s="77"/>
      <c r="HJ292" s="77"/>
      <c r="HK292" s="77"/>
      <c r="HL292" s="77"/>
      <c r="HM292" s="77"/>
      <c r="HN292" s="77"/>
      <c r="HO292" s="77"/>
      <c r="HP292" s="77"/>
      <c r="HQ292" s="77"/>
      <c r="HR292" s="77"/>
      <c r="HS292" s="77"/>
      <c r="HT292" s="77"/>
      <c r="HU292" s="77"/>
      <c r="HV292" s="77"/>
      <c r="HW292" s="77"/>
      <c r="HX292" s="77"/>
      <c r="HY292" s="77"/>
      <c r="HZ292" s="77"/>
      <c r="IA292" s="77"/>
      <c r="IB292" s="77"/>
      <c r="IC292" s="77"/>
      <c r="ID292" s="77"/>
      <c r="IE292" s="77"/>
      <c r="IF292" s="77"/>
      <c r="IG292" s="77"/>
      <c r="IH292" s="77"/>
      <c r="II292" s="77"/>
      <c r="IJ292" s="77"/>
      <c r="IK292" s="77"/>
      <c r="IL292" s="77"/>
      <c r="IM292" s="77"/>
      <c r="IN292" s="77"/>
      <c r="IO292" s="77"/>
      <c r="IP292" s="77"/>
      <c r="IQ292" s="77"/>
      <c r="IR292" s="77"/>
      <c r="IS292" s="77"/>
      <c r="IT292" s="77"/>
      <c r="IU292" s="77"/>
      <c r="IV292" s="77"/>
      <c r="IW292" s="77"/>
      <c r="IX292" s="77"/>
      <c r="IY292" s="77"/>
      <c r="IZ292" s="77"/>
      <c r="JA292" s="77"/>
      <c r="JB292" s="77"/>
      <c r="JC292" s="77"/>
      <c r="JD292" s="77"/>
      <c r="JE292" s="77"/>
      <c r="JF292" s="77"/>
      <c r="JG292" s="77"/>
      <c r="JH292" s="77"/>
      <c r="JI292" s="77"/>
      <c r="JJ292" s="77"/>
      <c r="JK292" s="77"/>
      <c r="JL292" s="77"/>
      <c r="JM292" s="77"/>
      <c r="JN292" s="77"/>
      <c r="JO292" s="77"/>
      <c r="JP292" s="77"/>
      <c r="JQ292" s="77"/>
      <c r="JR292" s="77"/>
      <c r="JS292" s="77"/>
      <c r="JT292" s="77"/>
      <c r="JU292" s="77"/>
      <c r="JV292" s="77"/>
      <c r="JW292" s="77"/>
      <c r="JX292" s="77"/>
      <c r="JY292" s="77"/>
      <c r="JZ292" s="77"/>
      <c r="KA292" s="77"/>
      <c r="KB292" s="77"/>
      <c r="KC292" s="77"/>
      <c r="KD292" s="77"/>
      <c r="KE292" s="77"/>
      <c r="KF292" s="77"/>
      <c r="KG292" s="77"/>
      <c r="KH292" s="77"/>
      <c r="KI292" s="77"/>
      <c r="KJ292" s="77"/>
      <c r="KK292" s="77"/>
      <c r="KL292" s="77"/>
      <c r="KM292" s="77"/>
      <c r="KN292" s="77"/>
      <c r="KO292" s="77"/>
      <c r="KP292" s="77"/>
      <c r="KQ292" s="77"/>
      <c r="KR292" s="77"/>
      <c r="KS292" s="77"/>
      <c r="KT292" s="77"/>
      <c r="KU292" s="77"/>
      <c r="KV292" s="77"/>
      <c r="KW292" s="77"/>
      <c r="KX292" s="77"/>
      <c r="KY292" s="77"/>
      <c r="KZ292" s="77"/>
      <c r="LA292" s="77"/>
      <c r="LB292" s="77"/>
      <c r="LC292" s="77"/>
      <c r="LD292" s="77"/>
      <c r="LE292" s="77"/>
      <c r="LF292" s="77"/>
      <c r="LG292" s="77"/>
      <c r="LH292" s="77"/>
      <c r="LI292" s="77"/>
      <c r="LJ292" s="77"/>
      <c r="LK292" s="77"/>
      <c r="LL292" s="77"/>
      <c r="LM292" s="77"/>
      <c r="LN292" s="77"/>
      <c r="LO292" s="77"/>
      <c r="LP292" s="77"/>
      <c r="LQ292" s="77"/>
      <c r="LR292" s="77"/>
      <c r="LS292" s="77"/>
      <c r="LT292" s="77"/>
      <c r="LU292" s="77"/>
      <c r="LV292" s="77"/>
      <c r="LW292" s="77"/>
      <c r="LX292" s="77"/>
      <c r="LY292" s="77"/>
      <c r="LZ292" s="77"/>
      <c r="MA292" s="77"/>
      <c r="MB292" s="77"/>
      <c r="MC292" s="77"/>
      <c r="MD292" s="77"/>
      <c r="ME292" s="77"/>
      <c r="MF292" s="77"/>
      <c r="MG292" s="77"/>
      <c r="MH292" s="77"/>
      <c r="MI292" s="77"/>
      <c r="MJ292" s="77"/>
      <c r="MK292" s="77"/>
      <c r="ML292" s="77"/>
      <c r="MM292" s="77"/>
      <c r="MN292" s="77"/>
      <c r="MO292" s="77"/>
      <c r="MP292" s="77"/>
      <c r="MQ292" s="77"/>
      <c r="MR292" s="77"/>
      <c r="MS292" s="77"/>
      <c r="MT292" s="77"/>
      <c r="MU292" s="77"/>
      <c r="MV292" s="77"/>
      <c r="MW292" s="77"/>
      <c r="MX292" s="77"/>
      <c r="MY292" s="77"/>
      <c r="MZ292" s="77"/>
      <c r="NA292" s="77"/>
      <c r="NB292" s="77"/>
      <c r="NC292" s="77"/>
      <c r="ND292" s="77"/>
      <c r="NE292" s="77"/>
      <c r="NF292" s="77"/>
      <c r="NG292" s="77"/>
      <c r="NH292" s="77"/>
      <c r="NI292" s="77"/>
      <c r="NJ292" s="77"/>
      <c r="NK292" s="77"/>
      <c r="NL292" s="77"/>
      <c r="NM292" s="77"/>
      <c r="NN292" s="77"/>
      <c r="NO292" s="77"/>
      <c r="NP292" s="77"/>
      <c r="NQ292" s="77"/>
      <c r="NR292" s="77"/>
    </row>
    <row r="293" spans="1:382">
      <c r="A293" s="32">
        <f>IF(ラインリスト!A285="","",ラインリスト!A285)</f>
        <v>283</v>
      </c>
      <c r="B293" s="32" t="str">
        <f>IF(ラインリスト!B285="","",ラインリスト!B285)</f>
        <v>テスト283</v>
      </c>
      <c r="C293" s="32">
        <f>IF(ラインリスト!C285="","",ラインリスト!C285)</f>
        <v>64</v>
      </c>
      <c r="D293" s="32" t="str">
        <f>IF(ラインリスト!E285="","",ラインリスト!E285)</f>
        <v>男</v>
      </c>
      <c r="E293" s="32" t="str">
        <f>IF(ラインリスト!F285="","",ラインリスト!F285)</f>
        <v/>
      </c>
      <c r="F293" s="29" t="str">
        <f>IF(ラインリスト!G285="","",ラインリスト!G285)</f>
        <v>患者</v>
      </c>
      <c r="G293" s="32" t="str">
        <f>IF(ラインリスト!H285="","",ラインリスト!H285)</f>
        <v>R病院</v>
      </c>
      <c r="H293" s="33" t="str">
        <f>IF(ラインリスト!I285="","",ラインリスト!I285)</f>
        <v/>
      </c>
      <c r="I293" s="33">
        <f>IF(ラインリスト!J285="","",ラインリスト!J285)</f>
        <v>44204</v>
      </c>
      <c r="J293" s="33">
        <f>IF(ラインリスト!K285="","",ラインリスト!K285)</f>
        <v>44204</v>
      </c>
      <c r="K293" s="31">
        <f>IF(ラインリスト!L285="",J293,ラインリスト!L285)</f>
        <v>44204</v>
      </c>
      <c r="L293" s="76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V293" s="77"/>
      <c r="CW293" s="77"/>
      <c r="CX293" s="77"/>
      <c r="CY293" s="77"/>
      <c r="CZ293" s="77"/>
      <c r="DA293" s="77"/>
      <c r="DB293" s="77"/>
      <c r="DC293" s="77"/>
      <c r="DD293" s="77"/>
      <c r="DE293" s="77"/>
      <c r="DF293" s="77"/>
      <c r="DG293" s="77"/>
      <c r="DH293" s="77"/>
      <c r="DI293" s="77"/>
      <c r="DJ293" s="77"/>
      <c r="DK293" s="77"/>
      <c r="DL293" s="77"/>
      <c r="DM293" s="77"/>
      <c r="DN293" s="77"/>
      <c r="DO293" s="77"/>
      <c r="DP293" s="77"/>
      <c r="DQ293" s="77"/>
      <c r="DR293" s="77"/>
      <c r="DS293" s="77"/>
      <c r="DT293" s="77"/>
      <c r="DU293" s="77"/>
      <c r="DV293" s="77"/>
      <c r="DW293" s="77"/>
      <c r="DX293" s="77"/>
      <c r="DY293" s="77"/>
      <c r="DZ293" s="77"/>
      <c r="EA293" s="77"/>
      <c r="EB293" s="77"/>
      <c r="EC293" s="77"/>
      <c r="ED293" s="77"/>
      <c r="EE293" s="77"/>
      <c r="EF293" s="77"/>
      <c r="EG293" s="77"/>
      <c r="EH293" s="77"/>
      <c r="EI293" s="77"/>
      <c r="EJ293" s="77"/>
      <c r="EK293" s="77"/>
      <c r="EL293" s="77"/>
      <c r="EM293" s="77"/>
      <c r="EN293" s="77"/>
      <c r="EO293" s="77"/>
      <c r="EP293" s="77"/>
      <c r="EQ293" s="77"/>
      <c r="ER293" s="77"/>
      <c r="ES293" s="77"/>
      <c r="ET293" s="77"/>
      <c r="EU293" s="77"/>
      <c r="EV293" s="77"/>
      <c r="EW293" s="77"/>
      <c r="EX293" s="77"/>
      <c r="EY293" s="77"/>
      <c r="EZ293" s="77"/>
      <c r="FA293" s="77"/>
      <c r="FB293" s="77"/>
      <c r="FC293" s="77"/>
      <c r="FD293" s="77"/>
      <c r="FE293" s="77"/>
      <c r="FF293" s="77"/>
      <c r="FG293" s="77"/>
      <c r="FH293" s="77"/>
      <c r="FI293" s="77"/>
      <c r="FJ293" s="77"/>
      <c r="FK293" s="77"/>
      <c r="FL293" s="77"/>
      <c r="FM293" s="77"/>
      <c r="FN293" s="77"/>
      <c r="FO293" s="77"/>
      <c r="FP293" s="77"/>
      <c r="FQ293" s="77"/>
      <c r="FR293" s="77"/>
      <c r="FS293" s="77"/>
      <c r="FT293" s="77"/>
      <c r="FU293" s="77"/>
      <c r="FV293" s="77"/>
      <c r="FW293" s="77"/>
      <c r="FX293" s="77"/>
      <c r="FY293" s="77"/>
      <c r="FZ293" s="77"/>
      <c r="GA293" s="77"/>
      <c r="GB293" s="77"/>
      <c r="GC293" s="77"/>
      <c r="GD293" s="77"/>
      <c r="GE293" s="77"/>
      <c r="GF293" s="77"/>
      <c r="GG293" s="77"/>
      <c r="GH293" s="77"/>
      <c r="GI293" s="77"/>
      <c r="GJ293" s="77"/>
      <c r="GK293" s="77"/>
      <c r="GL293" s="77"/>
      <c r="GM293" s="77"/>
      <c r="GN293" s="77"/>
      <c r="GO293" s="77"/>
      <c r="GP293" s="77"/>
      <c r="GQ293" s="77"/>
      <c r="GR293" s="77"/>
      <c r="GS293" s="77"/>
      <c r="GT293" s="77"/>
      <c r="GU293" s="77"/>
      <c r="GV293" s="77"/>
      <c r="GW293" s="77"/>
      <c r="GX293" s="77"/>
      <c r="GY293" s="77"/>
      <c r="GZ293" s="77"/>
      <c r="HA293" s="77"/>
      <c r="HB293" s="77"/>
      <c r="HC293" s="77"/>
      <c r="HD293" s="77"/>
      <c r="HE293" s="77"/>
      <c r="HF293" s="77"/>
      <c r="HG293" s="77"/>
      <c r="HH293" s="77"/>
      <c r="HI293" s="77"/>
      <c r="HJ293" s="77"/>
      <c r="HK293" s="77"/>
      <c r="HL293" s="77"/>
      <c r="HM293" s="77"/>
      <c r="HN293" s="77"/>
      <c r="HO293" s="77"/>
      <c r="HP293" s="77"/>
      <c r="HQ293" s="77"/>
      <c r="HR293" s="77"/>
      <c r="HS293" s="77"/>
      <c r="HT293" s="77"/>
      <c r="HU293" s="77"/>
      <c r="HV293" s="77"/>
      <c r="HW293" s="77"/>
      <c r="HX293" s="77"/>
      <c r="HY293" s="77"/>
      <c r="HZ293" s="77"/>
      <c r="IA293" s="77"/>
      <c r="IB293" s="77"/>
      <c r="IC293" s="77"/>
      <c r="ID293" s="77"/>
      <c r="IE293" s="77"/>
      <c r="IF293" s="77"/>
      <c r="IG293" s="77"/>
      <c r="IH293" s="77"/>
      <c r="II293" s="77"/>
      <c r="IJ293" s="77"/>
      <c r="IK293" s="77"/>
      <c r="IL293" s="77"/>
      <c r="IM293" s="77"/>
      <c r="IN293" s="77"/>
      <c r="IO293" s="77"/>
      <c r="IP293" s="77"/>
      <c r="IQ293" s="77"/>
      <c r="IR293" s="77"/>
      <c r="IS293" s="77"/>
      <c r="IT293" s="77"/>
      <c r="IU293" s="77"/>
      <c r="IV293" s="77"/>
      <c r="IW293" s="77"/>
      <c r="IX293" s="77"/>
      <c r="IY293" s="77"/>
      <c r="IZ293" s="77"/>
      <c r="JA293" s="77"/>
      <c r="JB293" s="77"/>
      <c r="JC293" s="77"/>
      <c r="JD293" s="77"/>
      <c r="JE293" s="77"/>
      <c r="JF293" s="77"/>
      <c r="JG293" s="77"/>
      <c r="JH293" s="77"/>
      <c r="JI293" s="77"/>
      <c r="JJ293" s="77"/>
      <c r="JK293" s="77"/>
      <c r="JL293" s="77"/>
      <c r="JM293" s="77"/>
      <c r="JN293" s="77"/>
      <c r="JO293" s="77"/>
      <c r="JP293" s="77"/>
      <c r="JQ293" s="77"/>
      <c r="JR293" s="77"/>
      <c r="JS293" s="77"/>
      <c r="JT293" s="77"/>
      <c r="JU293" s="77"/>
      <c r="JV293" s="77"/>
      <c r="JW293" s="77"/>
      <c r="JX293" s="77"/>
      <c r="JY293" s="77"/>
      <c r="JZ293" s="77"/>
      <c r="KA293" s="77"/>
      <c r="KB293" s="77"/>
      <c r="KC293" s="77"/>
      <c r="KD293" s="77"/>
      <c r="KE293" s="77"/>
      <c r="KF293" s="77"/>
      <c r="KG293" s="77"/>
      <c r="KH293" s="77"/>
      <c r="KI293" s="77"/>
      <c r="KJ293" s="77"/>
      <c r="KK293" s="77"/>
      <c r="KL293" s="77"/>
      <c r="KM293" s="77"/>
      <c r="KN293" s="77"/>
      <c r="KO293" s="77"/>
      <c r="KP293" s="77"/>
      <c r="KQ293" s="77"/>
      <c r="KR293" s="77"/>
      <c r="KS293" s="77"/>
      <c r="KT293" s="77"/>
      <c r="KU293" s="77"/>
      <c r="KV293" s="77"/>
      <c r="KW293" s="77"/>
      <c r="KX293" s="77"/>
      <c r="KY293" s="77"/>
      <c r="KZ293" s="77"/>
      <c r="LA293" s="77"/>
      <c r="LB293" s="77"/>
      <c r="LC293" s="77"/>
      <c r="LD293" s="77"/>
      <c r="LE293" s="77"/>
      <c r="LF293" s="77"/>
      <c r="LG293" s="77"/>
      <c r="LH293" s="77"/>
      <c r="LI293" s="77"/>
      <c r="LJ293" s="77"/>
      <c r="LK293" s="77"/>
      <c r="LL293" s="77"/>
      <c r="LM293" s="77"/>
      <c r="LN293" s="77"/>
      <c r="LO293" s="77"/>
      <c r="LP293" s="77"/>
      <c r="LQ293" s="77"/>
      <c r="LR293" s="77"/>
      <c r="LS293" s="77"/>
      <c r="LT293" s="77"/>
      <c r="LU293" s="77"/>
      <c r="LV293" s="77"/>
      <c r="LW293" s="77"/>
      <c r="LX293" s="77"/>
      <c r="LY293" s="77"/>
      <c r="LZ293" s="77"/>
      <c r="MA293" s="77"/>
      <c r="MB293" s="77"/>
      <c r="MC293" s="77"/>
      <c r="MD293" s="77"/>
      <c r="ME293" s="77"/>
      <c r="MF293" s="77"/>
      <c r="MG293" s="77"/>
      <c r="MH293" s="77"/>
      <c r="MI293" s="77"/>
      <c r="MJ293" s="77"/>
      <c r="MK293" s="77"/>
      <c r="ML293" s="77"/>
      <c r="MM293" s="77"/>
      <c r="MN293" s="77"/>
      <c r="MO293" s="77"/>
      <c r="MP293" s="77"/>
      <c r="MQ293" s="77"/>
      <c r="MR293" s="77"/>
      <c r="MS293" s="77"/>
      <c r="MT293" s="77"/>
      <c r="MU293" s="77"/>
      <c r="MV293" s="77"/>
      <c r="MW293" s="77"/>
      <c r="MX293" s="77"/>
      <c r="MY293" s="77"/>
      <c r="MZ293" s="77"/>
      <c r="NA293" s="77"/>
      <c r="NB293" s="77"/>
      <c r="NC293" s="77"/>
      <c r="ND293" s="77"/>
      <c r="NE293" s="77"/>
      <c r="NF293" s="77"/>
      <c r="NG293" s="77"/>
      <c r="NH293" s="77"/>
      <c r="NI293" s="77"/>
      <c r="NJ293" s="77"/>
      <c r="NK293" s="77"/>
      <c r="NL293" s="77"/>
      <c r="NM293" s="77"/>
      <c r="NN293" s="77"/>
      <c r="NO293" s="77"/>
      <c r="NP293" s="77"/>
      <c r="NQ293" s="77"/>
      <c r="NR293" s="77"/>
    </row>
    <row r="294" spans="1:382">
      <c r="A294" s="32">
        <f>IF(ラインリスト!A286="","",ラインリスト!A286)</f>
        <v>284</v>
      </c>
      <c r="B294" s="32" t="str">
        <f>IF(ラインリスト!B286="","",ラインリスト!B286)</f>
        <v>テスト284</v>
      </c>
      <c r="C294" s="32">
        <f>IF(ラインリスト!C286="","",ラインリスト!C286)</f>
        <v>38</v>
      </c>
      <c r="D294" s="32" t="str">
        <f>IF(ラインリスト!E286="","",ラインリスト!E286)</f>
        <v>女</v>
      </c>
      <c r="E294" s="32" t="str">
        <f>IF(ラインリスト!F286="","",ラインリスト!F286)</f>
        <v>看護師</v>
      </c>
      <c r="F294" s="29" t="str">
        <f>IF(ラインリスト!G286="","",ラインリスト!G286)</f>
        <v>職員</v>
      </c>
      <c r="G294" s="32" t="str">
        <f>IF(ラインリスト!H286="","",ラインリスト!H286)</f>
        <v>R病院</v>
      </c>
      <c r="H294" s="33" t="str">
        <f>IF(ラインリスト!I286="","",ラインリスト!I286)</f>
        <v/>
      </c>
      <c r="I294" s="33">
        <f>IF(ラインリスト!J286="","",ラインリスト!J286)</f>
        <v>44204</v>
      </c>
      <c r="J294" s="33">
        <f>IF(ラインリスト!K286="","",ラインリスト!K286)</f>
        <v>44204</v>
      </c>
      <c r="K294" s="31">
        <f>IF(ラインリスト!L286="",J294,ラインリスト!L286)</f>
        <v>44204</v>
      </c>
      <c r="L294" s="76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  <c r="CU294" s="77"/>
      <c r="CV294" s="77"/>
      <c r="CW294" s="77"/>
      <c r="CX294" s="77"/>
      <c r="CY294" s="77"/>
      <c r="CZ294" s="77"/>
      <c r="DA294" s="77"/>
      <c r="DB294" s="77"/>
      <c r="DC294" s="77"/>
      <c r="DD294" s="77"/>
      <c r="DE294" s="77"/>
      <c r="DF294" s="77"/>
      <c r="DG294" s="77"/>
      <c r="DH294" s="77"/>
      <c r="DI294" s="77"/>
      <c r="DJ294" s="77"/>
      <c r="DK294" s="77"/>
      <c r="DL294" s="77"/>
      <c r="DM294" s="77"/>
      <c r="DN294" s="77"/>
      <c r="DO294" s="77"/>
      <c r="DP294" s="77"/>
      <c r="DQ294" s="77"/>
      <c r="DR294" s="77"/>
      <c r="DS294" s="77"/>
      <c r="DT294" s="77"/>
      <c r="DU294" s="77"/>
      <c r="DV294" s="77"/>
      <c r="DW294" s="77"/>
      <c r="DX294" s="77"/>
      <c r="DY294" s="77"/>
      <c r="DZ294" s="77"/>
      <c r="EA294" s="77"/>
      <c r="EB294" s="77"/>
      <c r="EC294" s="77"/>
      <c r="ED294" s="77"/>
      <c r="EE294" s="77"/>
      <c r="EF294" s="77"/>
      <c r="EG294" s="77"/>
      <c r="EH294" s="77"/>
      <c r="EI294" s="77"/>
      <c r="EJ294" s="77"/>
      <c r="EK294" s="77"/>
      <c r="EL294" s="77"/>
      <c r="EM294" s="77"/>
      <c r="EN294" s="77"/>
      <c r="EO294" s="77"/>
      <c r="EP294" s="77"/>
      <c r="EQ294" s="77"/>
      <c r="ER294" s="77"/>
      <c r="ES294" s="77"/>
      <c r="ET294" s="77"/>
      <c r="EU294" s="77"/>
      <c r="EV294" s="77"/>
      <c r="EW294" s="77"/>
      <c r="EX294" s="77"/>
      <c r="EY294" s="77"/>
      <c r="EZ294" s="77"/>
      <c r="FA294" s="77"/>
      <c r="FB294" s="77"/>
      <c r="FC294" s="77"/>
      <c r="FD294" s="77"/>
      <c r="FE294" s="77"/>
      <c r="FF294" s="77"/>
      <c r="FG294" s="77"/>
      <c r="FH294" s="77"/>
      <c r="FI294" s="77"/>
      <c r="FJ294" s="77"/>
      <c r="FK294" s="77"/>
      <c r="FL294" s="77"/>
      <c r="FM294" s="77"/>
      <c r="FN294" s="77"/>
      <c r="FO294" s="77"/>
      <c r="FP294" s="77"/>
      <c r="FQ294" s="77"/>
      <c r="FR294" s="77"/>
      <c r="FS294" s="77"/>
      <c r="FT294" s="77"/>
      <c r="FU294" s="77"/>
      <c r="FV294" s="77"/>
      <c r="FW294" s="77"/>
      <c r="FX294" s="77"/>
      <c r="FY294" s="77"/>
      <c r="FZ294" s="77"/>
      <c r="GA294" s="77"/>
      <c r="GB294" s="77"/>
      <c r="GC294" s="77"/>
      <c r="GD294" s="77"/>
      <c r="GE294" s="77"/>
      <c r="GF294" s="77"/>
      <c r="GG294" s="77"/>
      <c r="GH294" s="77"/>
      <c r="GI294" s="77"/>
      <c r="GJ294" s="77"/>
      <c r="GK294" s="77"/>
      <c r="GL294" s="77"/>
      <c r="GM294" s="77"/>
      <c r="GN294" s="77"/>
      <c r="GO294" s="77"/>
      <c r="GP294" s="77"/>
      <c r="GQ294" s="77"/>
      <c r="GR294" s="77"/>
      <c r="GS294" s="77"/>
      <c r="GT294" s="77"/>
      <c r="GU294" s="77"/>
      <c r="GV294" s="77"/>
      <c r="GW294" s="77"/>
      <c r="GX294" s="77"/>
      <c r="GY294" s="77"/>
      <c r="GZ294" s="77"/>
      <c r="HA294" s="77"/>
      <c r="HB294" s="77"/>
      <c r="HC294" s="77"/>
      <c r="HD294" s="77"/>
      <c r="HE294" s="77"/>
      <c r="HF294" s="77"/>
      <c r="HG294" s="77"/>
      <c r="HH294" s="77"/>
      <c r="HI294" s="77"/>
      <c r="HJ294" s="77"/>
      <c r="HK294" s="77"/>
      <c r="HL294" s="77"/>
      <c r="HM294" s="77"/>
      <c r="HN294" s="77"/>
      <c r="HO294" s="77"/>
      <c r="HP294" s="77"/>
      <c r="HQ294" s="77"/>
      <c r="HR294" s="77"/>
      <c r="HS294" s="77"/>
      <c r="HT294" s="77"/>
      <c r="HU294" s="77"/>
      <c r="HV294" s="77"/>
      <c r="HW294" s="77"/>
      <c r="HX294" s="77"/>
      <c r="HY294" s="77"/>
      <c r="HZ294" s="77"/>
      <c r="IA294" s="77"/>
      <c r="IB294" s="77"/>
      <c r="IC294" s="77"/>
      <c r="ID294" s="77"/>
      <c r="IE294" s="77"/>
      <c r="IF294" s="77"/>
      <c r="IG294" s="77"/>
      <c r="IH294" s="77"/>
      <c r="II294" s="77"/>
      <c r="IJ294" s="77"/>
      <c r="IK294" s="77"/>
      <c r="IL294" s="77"/>
      <c r="IM294" s="77"/>
      <c r="IN294" s="77"/>
      <c r="IO294" s="77"/>
      <c r="IP294" s="77"/>
      <c r="IQ294" s="77"/>
      <c r="IR294" s="77"/>
      <c r="IS294" s="77"/>
      <c r="IT294" s="77"/>
      <c r="IU294" s="77"/>
      <c r="IV294" s="77"/>
      <c r="IW294" s="77"/>
      <c r="IX294" s="77"/>
      <c r="IY294" s="77"/>
      <c r="IZ294" s="77"/>
      <c r="JA294" s="77"/>
      <c r="JB294" s="77"/>
      <c r="JC294" s="77"/>
      <c r="JD294" s="77"/>
      <c r="JE294" s="77"/>
      <c r="JF294" s="77"/>
      <c r="JG294" s="77"/>
      <c r="JH294" s="77"/>
      <c r="JI294" s="77"/>
      <c r="JJ294" s="77"/>
      <c r="JK294" s="77"/>
      <c r="JL294" s="77"/>
      <c r="JM294" s="77"/>
      <c r="JN294" s="77"/>
      <c r="JO294" s="77"/>
      <c r="JP294" s="77"/>
      <c r="JQ294" s="77"/>
      <c r="JR294" s="77"/>
      <c r="JS294" s="77"/>
      <c r="JT294" s="77"/>
      <c r="JU294" s="77"/>
      <c r="JV294" s="77"/>
      <c r="JW294" s="77"/>
      <c r="JX294" s="77"/>
      <c r="JY294" s="77"/>
      <c r="JZ294" s="77"/>
      <c r="KA294" s="77"/>
      <c r="KB294" s="77"/>
      <c r="KC294" s="77"/>
      <c r="KD294" s="77"/>
      <c r="KE294" s="77"/>
      <c r="KF294" s="77"/>
      <c r="KG294" s="77"/>
      <c r="KH294" s="77"/>
      <c r="KI294" s="77"/>
      <c r="KJ294" s="77"/>
      <c r="KK294" s="77"/>
      <c r="KL294" s="77"/>
      <c r="KM294" s="77"/>
      <c r="KN294" s="77"/>
      <c r="KO294" s="77"/>
      <c r="KP294" s="77"/>
      <c r="KQ294" s="77"/>
      <c r="KR294" s="77"/>
      <c r="KS294" s="77"/>
      <c r="KT294" s="77"/>
      <c r="KU294" s="77"/>
      <c r="KV294" s="77"/>
      <c r="KW294" s="77"/>
      <c r="KX294" s="77"/>
      <c r="KY294" s="77"/>
      <c r="KZ294" s="77"/>
      <c r="LA294" s="77"/>
      <c r="LB294" s="77"/>
      <c r="LC294" s="77"/>
      <c r="LD294" s="77"/>
      <c r="LE294" s="77"/>
      <c r="LF294" s="77"/>
      <c r="LG294" s="77"/>
      <c r="LH294" s="77"/>
      <c r="LI294" s="77"/>
      <c r="LJ294" s="77"/>
      <c r="LK294" s="77"/>
      <c r="LL294" s="77"/>
      <c r="LM294" s="77"/>
      <c r="LN294" s="77"/>
      <c r="LO294" s="77"/>
      <c r="LP294" s="77"/>
      <c r="LQ294" s="77"/>
      <c r="LR294" s="77"/>
      <c r="LS294" s="77"/>
      <c r="LT294" s="77"/>
      <c r="LU294" s="77"/>
      <c r="LV294" s="77"/>
      <c r="LW294" s="77"/>
      <c r="LX294" s="77"/>
      <c r="LY294" s="77"/>
      <c r="LZ294" s="77"/>
      <c r="MA294" s="77"/>
      <c r="MB294" s="77"/>
      <c r="MC294" s="77"/>
      <c r="MD294" s="77"/>
      <c r="ME294" s="77"/>
      <c r="MF294" s="77"/>
      <c r="MG294" s="77"/>
      <c r="MH294" s="77"/>
      <c r="MI294" s="77"/>
      <c r="MJ294" s="77"/>
      <c r="MK294" s="77"/>
      <c r="ML294" s="77"/>
      <c r="MM294" s="77"/>
      <c r="MN294" s="77"/>
      <c r="MO294" s="77"/>
      <c r="MP294" s="77"/>
      <c r="MQ294" s="77"/>
      <c r="MR294" s="77"/>
      <c r="MS294" s="77"/>
      <c r="MT294" s="77"/>
      <c r="MU294" s="77"/>
      <c r="MV294" s="77"/>
      <c r="MW294" s="77"/>
      <c r="MX294" s="77"/>
      <c r="MY294" s="77"/>
      <c r="MZ294" s="77"/>
      <c r="NA294" s="77"/>
      <c r="NB294" s="77"/>
      <c r="NC294" s="77"/>
      <c r="ND294" s="77"/>
      <c r="NE294" s="77"/>
      <c r="NF294" s="77"/>
      <c r="NG294" s="77"/>
      <c r="NH294" s="77"/>
      <c r="NI294" s="77"/>
      <c r="NJ294" s="77"/>
      <c r="NK294" s="77"/>
      <c r="NL294" s="77"/>
      <c r="NM294" s="77"/>
      <c r="NN294" s="77"/>
      <c r="NO294" s="77"/>
      <c r="NP294" s="77"/>
      <c r="NQ294" s="77"/>
      <c r="NR294" s="77"/>
    </row>
    <row r="295" spans="1:382">
      <c r="A295" s="32">
        <f>IF(ラインリスト!A287="","",ラインリスト!A287)</f>
        <v>285</v>
      </c>
      <c r="B295" s="32" t="str">
        <f>IF(ラインリスト!B287="","",ラインリスト!B287)</f>
        <v>テスト285</v>
      </c>
      <c r="C295" s="32">
        <f>IF(ラインリスト!C287="","",ラインリスト!C287)</f>
        <v>22</v>
      </c>
      <c r="D295" s="32" t="str">
        <f>IF(ラインリスト!E287="","",ラインリスト!E287)</f>
        <v>女</v>
      </c>
      <c r="E295" s="32" t="str">
        <f>IF(ラインリスト!F287="","",ラインリスト!F287)</f>
        <v>看護師</v>
      </c>
      <c r="F295" s="29" t="str">
        <f>IF(ラインリスト!G287="","",ラインリスト!G287)</f>
        <v>職員</v>
      </c>
      <c r="G295" s="32" t="str">
        <f>IF(ラインリスト!H287="","",ラインリスト!H287)</f>
        <v>R病院</v>
      </c>
      <c r="H295" s="33" t="str">
        <f>IF(ラインリスト!I287="","",ラインリスト!I287)</f>
        <v/>
      </c>
      <c r="I295" s="33">
        <f>IF(ラインリスト!J287="","",ラインリスト!J287)</f>
        <v>44204</v>
      </c>
      <c r="J295" s="33">
        <f>IF(ラインリスト!K287="","",ラインリスト!K287)</f>
        <v>44204</v>
      </c>
      <c r="K295" s="31">
        <f>IF(ラインリスト!L287="",J295,ラインリスト!L287)</f>
        <v>44204</v>
      </c>
      <c r="L295" s="76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  <c r="CU295" s="77"/>
      <c r="CV295" s="77"/>
      <c r="CW295" s="77"/>
      <c r="CX295" s="77"/>
      <c r="CY295" s="77"/>
      <c r="CZ295" s="77"/>
      <c r="DA295" s="77"/>
      <c r="DB295" s="77"/>
      <c r="DC295" s="77"/>
      <c r="DD295" s="77"/>
      <c r="DE295" s="77"/>
      <c r="DF295" s="77"/>
      <c r="DG295" s="77"/>
      <c r="DH295" s="77"/>
      <c r="DI295" s="77"/>
      <c r="DJ295" s="77"/>
      <c r="DK295" s="77"/>
      <c r="DL295" s="77"/>
      <c r="DM295" s="77"/>
      <c r="DN295" s="77"/>
      <c r="DO295" s="77"/>
      <c r="DP295" s="77"/>
      <c r="DQ295" s="77"/>
      <c r="DR295" s="77"/>
      <c r="DS295" s="77"/>
      <c r="DT295" s="77"/>
      <c r="DU295" s="77"/>
      <c r="DV295" s="77"/>
      <c r="DW295" s="77"/>
      <c r="DX295" s="77"/>
      <c r="DY295" s="77"/>
      <c r="DZ295" s="77"/>
      <c r="EA295" s="77"/>
      <c r="EB295" s="77"/>
      <c r="EC295" s="77"/>
      <c r="ED295" s="77"/>
      <c r="EE295" s="77"/>
      <c r="EF295" s="77"/>
      <c r="EG295" s="77"/>
      <c r="EH295" s="77"/>
      <c r="EI295" s="77"/>
      <c r="EJ295" s="77"/>
      <c r="EK295" s="77"/>
      <c r="EL295" s="77"/>
      <c r="EM295" s="77"/>
      <c r="EN295" s="77"/>
      <c r="EO295" s="77"/>
      <c r="EP295" s="77"/>
      <c r="EQ295" s="77"/>
      <c r="ER295" s="77"/>
      <c r="ES295" s="77"/>
      <c r="ET295" s="77"/>
      <c r="EU295" s="77"/>
      <c r="EV295" s="77"/>
      <c r="EW295" s="77"/>
      <c r="EX295" s="77"/>
      <c r="EY295" s="77"/>
      <c r="EZ295" s="77"/>
      <c r="FA295" s="77"/>
      <c r="FB295" s="77"/>
      <c r="FC295" s="77"/>
      <c r="FD295" s="77"/>
      <c r="FE295" s="77"/>
      <c r="FF295" s="77"/>
      <c r="FG295" s="77"/>
      <c r="FH295" s="77"/>
      <c r="FI295" s="77"/>
      <c r="FJ295" s="77"/>
      <c r="FK295" s="77"/>
      <c r="FL295" s="77"/>
      <c r="FM295" s="77"/>
      <c r="FN295" s="77"/>
      <c r="FO295" s="77"/>
      <c r="FP295" s="77"/>
      <c r="FQ295" s="77"/>
      <c r="FR295" s="77"/>
      <c r="FS295" s="77"/>
      <c r="FT295" s="77"/>
      <c r="FU295" s="77"/>
      <c r="FV295" s="77"/>
      <c r="FW295" s="77"/>
      <c r="FX295" s="77"/>
      <c r="FY295" s="77"/>
      <c r="FZ295" s="77"/>
      <c r="GA295" s="77"/>
      <c r="GB295" s="77"/>
      <c r="GC295" s="77"/>
      <c r="GD295" s="77"/>
      <c r="GE295" s="77"/>
      <c r="GF295" s="77"/>
      <c r="GG295" s="77"/>
      <c r="GH295" s="77"/>
      <c r="GI295" s="77"/>
      <c r="GJ295" s="77"/>
      <c r="GK295" s="77"/>
      <c r="GL295" s="77"/>
      <c r="GM295" s="77"/>
      <c r="GN295" s="77"/>
      <c r="GO295" s="77"/>
      <c r="GP295" s="77"/>
      <c r="GQ295" s="77"/>
      <c r="GR295" s="77"/>
      <c r="GS295" s="77"/>
      <c r="GT295" s="77"/>
      <c r="GU295" s="77"/>
      <c r="GV295" s="77"/>
      <c r="GW295" s="77"/>
      <c r="GX295" s="77"/>
      <c r="GY295" s="77"/>
      <c r="GZ295" s="77"/>
      <c r="HA295" s="77"/>
      <c r="HB295" s="77"/>
      <c r="HC295" s="77"/>
      <c r="HD295" s="77"/>
      <c r="HE295" s="77"/>
      <c r="HF295" s="77"/>
      <c r="HG295" s="77"/>
      <c r="HH295" s="77"/>
      <c r="HI295" s="77"/>
      <c r="HJ295" s="77"/>
      <c r="HK295" s="77"/>
      <c r="HL295" s="77"/>
      <c r="HM295" s="77"/>
      <c r="HN295" s="77"/>
      <c r="HO295" s="77"/>
      <c r="HP295" s="77"/>
      <c r="HQ295" s="77"/>
      <c r="HR295" s="77"/>
      <c r="HS295" s="77"/>
      <c r="HT295" s="77"/>
      <c r="HU295" s="77"/>
      <c r="HV295" s="77"/>
      <c r="HW295" s="77"/>
      <c r="HX295" s="77"/>
      <c r="HY295" s="77"/>
      <c r="HZ295" s="77"/>
      <c r="IA295" s="77"/>
      <c r="IB295" s="77"/>
      <c r="IC295" s="77"/>
      <c r="ID295" s="77"/>
      <c r="IE295" s="77"/>
      <c r="IF295" s="77"/>
      <c r="IG295" s="77"/>
      <c r="IH295" s="77"/>
      <c r="II295" s="77"/>
      <c r="IJ295" s="77"/>
      <c r="IK295" s="77"/>
      <c r="IL295" s="77"/>
      <c r="IM295" s="77"/>
      <c r="IN295" s="77"/>
      <c r="IO295" s="77"/>
      <c r="IP295" s="77"/>
      <c r="IQ295" s="77"/>
      <c r="IR295" s="77"/>
      <c r="IS295" s="77"/>
      <c r="IT295" s="77"/>
      <c r="IU295" s="77"/>
      <c r="IV295" s="77"/>
      <c r="IW295" s="77"/>
      <c r="IX295" s="77"/>
      <c r="IY295" s="77"/>
      <c r="IZ295" s="77"/>
      <c r="JA295" s="77"/>
      <c r="JB295" s="77"/>
      <c r="JC295" s="77"/>
      <c r="JD295" s="77"/>
      <c r="JE295" s="77"/>
      <c r="JF295" s="77"/>
      <c r="JG295" s="77"/>
      <c r="JH295" s="77"/>
      <c r="JI295" s="77"/>
      <c r="JJ295" s="77"/>
      <c r="JK295" s="77"/>
      <c r="JL295" s="77"/>
      <c r="JM295" s="77"/>
      <c r="JN295" s="77"/>
      <c r="JO295" s="77"/>
      <c r="JP295" s="77"/>
      <c r="JQ295" s="77"/>
      <c r="JR295" s="77"/>
      <c r="JS295" s="77"/>
      <c r="JT295" s="77"/>
      <c r="JU295" s="77"/>
      <c r="JV295" s="77"/>
      <c r="JW295" s="77"/>
      <c r="JX295" s="77"/>
      <c r="JY295" s="77"/>
      <c r="JZ295" s="77"/>
      <c r="KA295" s="77"/>
      <c r="KB295" s="77"/>
      <c r="KC295" s="77"/>
      <c r="KD295" s="77"/>
      <c r="KE295" s="77"/>
      <c r="KF295" s="77"/>
      <c r="KG295" s="77"/>
      <c r="KH295" s="77"/>
      <c r="KI295" s="77"/>
      <c r="KJ295" s="77"/>
      <c r="KK295" s="77"/>
      <c r="KL295" s="77"/>
      <c r="KM295" s="77"/>
      <c r="KN295" s="77"/>
      <c r="KO295" s="77"/>
      <c r="KP295" s="77"/>
      <c r="KQ295" s="77"/>
      <c r="KR295" s="77"/>
      <c r="KS295" s="77"/>
      <c r="KT295" s="77"/>
      <c r="KU295" s="77"/>
      <c r="KV295" s="77"/>
      <c r="KW295" s="77"/>
      <c r="KX295" s="77"/>
      <c r="KY295" s="77"/>
      <c r="KZ295" s="77"/>
      <c r="LA295" s="77"/>
      <c r="LB295" s="77"/>
      <c r="LC295" s="77"/>
      <c r="LD295" s="77"/>
      <c r="LE295" s="77"/>
      <c r="LF295" s="77"/>
      <c r="LG295" s="77"/>
      <c r="LH295" s="77"/>
      <c r="LI295" s="77"/>
      <c r="LJ295" s="77"/>
      <c r="LK295" s="77"/>
      <c r="LL295" s="77"/>
      <c r="LM295" s="77"/>
      <c r="LN295" s="77"/>
      <c r="LO295" s="77"/>
      <c r="LP295" s="77"/>
      <c r="LQ295" s="77"/>
      <c r="LR295" s="77"/>
      <c r="LS295" s="77"/>
      <c r="LT295" s="77"/>
      <c r="LU295" s="77"/>
      <c r="LV295" s="77"/>
      <c r="LW295" s="77"/>
      <c r="LX295" s="77"/>
      <c r="LY295" s="77"/>
      <c r="LZ295" s="77"/>
      <c r="MA295" s="77"/>
      <c r="MB295" s="77"/>
      <c r="MC295" s="77"/>
      <c r="MD295" s="77"/>
      <c r="ME295" s="77"/>
      <c r="MF295" s="77"/>
      <c r="MG295" s="77"/>
      <c r="MH295" s="77"/>
      <c r="MI295" s="77"/>
      <c r="MJ295" s="77"/>
      <c r="MK295" s="77"/>
      <c r="ML295" s="77"/>
      <c r="MM295" s="77"/>
      <c r="MN295" s="77"/>
      <c r="MO295" s="77"/>
      <c r="MP295" s="77"/>
      <c r="MQ295" s="77"/>
      <c r="MR295" s="77"/>
      <c r="MS295" s="77"/>
      <c r="MT295" s="77"/>
      <c r="MU295" s="77"/>
      <c r="MV295" s="77"/>
      <c r="MW295" s="77"/>
      <c r="MX295" s="77"/>
      <c r="MY295" s="77"/>
      <c r="MZ295" s="77"/>
      <c r="NA295" s="77"/>
      <c r="NB295" s="77"/>
      <c r="NC295" s="77"/>
      <c r="ND295" s="77"/>
      <c r="NE295" s="77"/>
      <c r="NF295" s="77"/>
      <c r="NG295" s="77"/>
      <c r="NH295" s="77"/>
      <c r="NI295" s="77"/>
      <c r="NJ295" s="77"/>
      <c r="NK295" s="77"/>
      <c r="NL295" s="77"/>
      <c r="NM295" s="77"/>
      <c r="NN295" s="77"/>
      <c r="NO295" s="77"/>
      <c r="NP295" s="77"/>
      <c r="NQ295" s="77"/>
      <c r="NR295" s="77"/>
    </row>
    <row r="296" spans="1:382">
      <c r="A296" s="32">
        <f>IF(ラインリスト!A288="","",ラインリスト!A288)</f>
        <v>286</v>
      </c>
      <c r="B296" s="32" t="str">
        <f>IF(ラインリスト!B288="","",ラインリスト!B288)</f>
        <v>テスト286</v>
      </c>
      <c r="C296" s="32">
        <f>IF(ラインリスト!C288="","",ラインリスト!C288)</f>
        <v>21</v>
      </c>
      <c r="D296" s="32" t="str">
        <f>IF(ラインリスト!E288="","",ラインリスト!E288)</f>
        <v>女</v>
      </c>
      <c r="E296" s="32" t="str">
        <f>IF(ラインリスト!F288="","",ラインリスト!F288)</f>
        <v>専門学生</v>
      </c>
      <c r="F296" s="29" t="str">
        <f>IF(ラインリスト!G288="","",ラインリスト!G288)</f>
        <v>職員</v>
      </c>
      <c r="G296" s="32" t="str">
        <f>IF(ラインリスト!H288="","",ラインリスト!H288)</f>
        <v/>
      </c>
      <c r="H296" s="33" t="str">
        <f>IF(ラインリスト!I288="","",ラインリスト!I288)</f>
        <v/>
      </c>
      <c r="I296" s="33">
        <f>IF(ラインリスト!J288="","",ラインリスト!J288)</f>
        <v>44203</v>
      </c>
      <c r="J296" s="33">
        <f>IF(ラインリスト!K288="","",ラインリスト!K288)</f>
        <v>44204</v>
      </c>
      <c r="K296" s="31">
        <f>IF(ラインリスト!L288="",J296,ラインリスト!L288)</f>
        <v>44204</v>
      </c>
      <c r="L296" s="76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  <c r="CU296" s="77"/>
      <c r="CV296" s="77"/>
      <c r="CW296" s="77"/>
      <c r="CX296" s="77"/>
      <c r="CY296" s="77"/>
      <c r="CZ296" s="77"/>
      <c r="DA296" s="77"/>
      <c r="DB296" s="77"/>
      <c r="DC296" s="77"/>
      <c r="DD296" s="77"/>
      <c r="DE296" s="77"/>
      <c r="DF296" s="77"/>
      <c r="DG296" s="77"/>
      <c r="DH296" s="77"/>
      <c r="DI296" s="77"/>
      <c r="DJ296" s="77"/>
      <c r="DK296" s="77"/>
      <c r="DL296" s="77"/>
      <c r="DM296" s="77"/>
      <c r="DN296" s="77"/>
      <c r="DO296" s="77"/>
      <c r="DP296" s="77"/>
      <c r="DQ296" s="77"/>
      <c r="DR296" s="77"/>
      <c r="DS296" s="77"/>
      <c r="DT296" s="77"/>
      <c r="DU296" s="77"/>
      <c r="DV296" s="77"/>
      <c r="DW296" s="77"/>
      <c r="DX296" s="77"/>
      <c r="DY296" s="77"/>
      <c r="DZ296" s="77"/>
      <c r="EA296" s="77"/>
      <c r="EB296" s="77"/>
      <c r="EC296" s="77"/>
      <c r="ED296" s="77"/>
      <c r="EE296" s="77"/>
      <c r="EF296" s="77"/>
      <c r="EG296" s="77"/>
      <c r="EH296" s="77"/>
      <c r="EI296" s="77"/>
      <c r="EJ296" s="77"/>
      <c r="EK296" s="77"/>
      <c r="EL296" s="77"/>
      <c r="EM296" s="77"/>
      <c r="EN296" s="77"/>
      <c r="EO296" s="77"/>
      <c r="EP296" s="77"/>
      <c r="EQ296" s="77"/>
      <c r="ER296" s="77"/>
      <c r="ES296" s="77"/>
      <c r="ET296" s="77"/>
      <c r="EU296" s="77"/>
      <c r="EV296" s="77"/>
      <c r="EW296" s="77"/>
      <c r="EX296" s="77"/>
      <c r="EY296" s="77"/>
      <c r="EZ296" s="77"/>
      <c r="FA296" s="77"/>
      <c r="FB296" s="77"/>
      <c r="FC296" s="77"/>
      <c r="FD296" s="77"/>
      <c r="FE296" s="77"/>
      <c r="FF296" s="77"/>
      <c r="FG296" s="77"/>
      <c r="FH296" s="77"/>
      <c r="FI296" s="77"/>
      <c r="FJ296" s="77"/>
      <c r="FK296" s="77"/>
      <c r="FL296" s="77"/>
      <c r="FM296" s="77"/>
      <c r="FN296" s="77"/>
      <c r="FO296" s="77"/>
      <c r="FP296" s="77"/>
      <c r="FQ296" s="77"/>
      <c r="FR296" s="77"/>
      <c r="FS296" s="77"/>
      <c r="FT296" s="77"/>
      <c r="FU296" s="77"/>
      <c r="FV296" s="77"/>
      <c r="FW296" s="77"/>
      <c r="FX296" s="77"/>
      <c r="FY296" s="77"/>
      <c r="FZ296" s="77"/>
      <c r="GA296" s="77"/>
      <c r="GB296" s="77"/>
      <c r="GC296" s="77"/>
      <c r="GD296" s="77"/>
      <c r="GE296" s="77"/>
      <c r="GF296" s="77"/>
      <c r="GG296" s="77"/>
      <c r="GH296" s="77"/>
      <c r="GI296" s="77"/>
      <c r="GJ296" s="77"/>
      <c r="GK296" s="77"/>
      <c r="GL296" s="77"/>
      <c r="GM296" s="77"/>
      <c r="GN296" s="77"/>
      <c r="GO296" s="77"/>
      <c r="GP296" s="77"/>
      <c r="GQ296" s="77"/>
      <c r="GR296" s="77"/>
      <c r="GS296" s="77"/>
      <c r="GT296" s="77"/>
      <c r="GU296" s="77"/>
      <c r="GV296" s="77"/>
      <c r="GW296" s="77"/>
      <c r="GX296" s="77"/>
      <c r="GY296" s="77"/>
      <c r="GZ296" s="77"/>
      <c r="HA296" s="77"/>
      <c r="HB296" s="77"/>
      <c r="HC296" s="77"/>
      <c r="HD296" s="77"/>
      <c r="HE296" s="77"/>
      <c r="HF296" s="77"/>
      <c r="HG296" s="77"/>
      <c r="HH296" s="77"/>
      <c r="HI296" s="77"/>
      <c r="HJ296" s="77"/>
      <c r="HK296" s="77"/>
      <c r="HL296" s="77"/>
      <c r="HM296" s="77"/>
      <c r="HN296" s="77"/>
      <c r="HO296" s="77"/>
      <c r="HP296" s="77"/>
      <c r="HQ296" s="77"/>
      <c r="HR296" s="77"/>
      <c r="HS296" s="77"/>
      <c r="HT296" s="77"/>
      <c r="HU296" s="77"/>
      <c r="HV296" s="77"/>
      <c r="HW296" s="77"/>
      <c r="HX296" s="77"/>
      <c r="HY296" s="77"/>
      <c r="HZ296" s="77"/>
      <c r="IA296" s="77"/>
      <c r="IB296" s="77"/>
      <c r="IC296" s="77"/>
      <c r="ID296" s="77"/>
      <c r="IE296" s="77"/>
      <c r="IF296" s="77"/>
      <c r="IG296" s="77"/>
      <c r="IH296" s="77"/>
      <c r="II296" s="77"/>
      <c r="IJ296" s="77"/>
      <c r="IK296" s="77"/>
      <c r="IL296" s="77"/>
      <c r="IM296" s="77"/>
      <c r="IN296" s="77"/>
      <c r="IO296" s="77"/>
      <c r="IP296" s="77"/>
      <c r="IQ296" s="77"/>
      <c r="IR296" s="77"/>
      <c r="IS296" s="77"/>
      <c r="IT296" s="77"/>
      <c r="IU296" s="77"/>
      <c r="IV296" s="77"/>
      <c r="IW296" s="77"/>
      <c r="IX296" s="77"/>
      <c r="IY296" s="77"/>
      <c r="IZ296" s="77"/>
      <c r="JA296" s="77"/>
      <c r="JB296" s="77"/>
      <c r="JC296" s="77"/>
      <c r="JD296" s="77"/>
      <c r="JE296" s="77"/>
      <c r="JF296" s="77"/>
      <c r="JG296" s="77"/>
      <c r="JH296" s="77"/>
      <c r="JI296" s="77"/>
      <c r="JJ296" s="77"/>
      <c r="JK296" s="77"/>
      <c r="JL296" s="77"/>
      <c r="JM296" s="77"/>
      <c r="JN296" s="77"/>
      <c r="JO296" s="77"/>
      <c r="JP296" s="77"/>
      <c r="JQ296" s="77"/>
      <c r="JR296" s="77"/>
      <c r="JS296" s="77"/>
      <c r="JT296" s="77"/>
      <c r="JU296" s="77"/>
      <c r="JV296" s="77"/>
      <c r="JW296" s="77"/>
      <c r="JX296" s="77"/>
      <c r="JY296" s="77"/>
      <c r="JZ296" s="77"/>
      <c r="KA296" s="77"/>
      <c r="KB296" s="77"/>
      <c r="KC296" s="77"/>
      <c r="KD296" s="77"/>
      <c r="KE296" s="77"/>
      <c r="KF296" s="77"/>
      <c r="KG296" s="77"/>
      <c r="KH296" s="77"/>
      <c r="KI296" s="77"/>
      <c r="KJ296" s="77"/>
      <c r="KK296" s="77"/>
      <c r="KL296" s="77"/>
      <c r="KM296" s="77"/>
      <c r="KN296" s="77"/>
      <c r="KO296" s="77"/>
      <c r="KP296" s="77"/>
      <c r="KQ296" s="77"/>
      <c r="KR296" s="77"/>
      <c r="KS296" s="77"/>
      <c r="KT296" s="77"/>
      <c r="KU296" s="77"/>
      <c r="KV296" s="77"/>
      <c r="KW296" s="77"/>
      <c r="KX296" s="77"/>
      <c r="KY296" s="77"/>
      <c r="KZ296" s="77"/>
      <c r="LA296" s="77"/>
      <c r="LB296" s="77"/>
      <c r="LC296" s="77"/>
      <c r="LD296" s="77"/>
      <c r="LE296" s="77"/>
      <c r="LF296" s="77"/>
      <c r="LG296" s="77"/>
      <c r="LH296" s="77"/>
      <c r="LI296" s="77"/>
      <c r="LJ296" s="77"/>
      <c r="LK296" s="77"/>
      <c r="LL296" s="77"/>
      <c r="LM296" s="77"/>
      <c r="LN296" s="77"/>
      <c r="LO296" s="77"/>
      <c r="LP296" s="77"/>
      <c r="LQ296" s="77"/>
      <c r="LR296" s="77"/>
      <c r="LS296" s="77"/>
      <c r="LT296" s="77"/>
      <c r="LU296" s="77"/>
      <c r="LV296" s="77"/>
      <c r="LW296" s="77"/>
      <c r="LX296" s="77"/>
      <c r="LY296" s="77"/>
      <c r="LZ296" s="77"/>
      <c r="MA296" s="77"/>
      <c r="MB296" s="77"/>
      <c r="MC296" s="77"/>
      <c r="MD296" s="77"/>
      <c r="ME296" s="77"/>
      <c r="MF296" s="77"/>
      <c r="MG296" s="77"/>
      <c r="MH296" s="77"/>
      <c r="MI296" s="77"/>
      <c r="MJ296" s="77"/>
      <c r="MK296" s="77"/>
      <c r="ML296" s="77"/>
      <c r="MM296" s="77"/>
      <c r="MN296" s="77"/>
      <c r="MO296" s="77"/>
      <c r="MP296" s="77"/>
      <c r="MQ296" s="77"/>
      <c r="MR296" s="77"/>
      <c r="MS296" s="77"/>
      <c r="MT296" s="77"/>
      <c r="MU296" s="77"/>
      <c r="MV296" s="77"/>
      <c r="MW296" s="77"/>
      <c r="MX296" s="77"/>
      <c r="MY296" s="77"/>
      <c r="MZ296" s="77"/>
      <c r="NA296" s="77"/>
      <c r="NB296" s="77"/>
      <c r="NC296" s="77"/>
      <c r="ND296" s="77"/>
      <c r="NE296" s="77"/>
      <c r="NF296" s="77"/>
      <c r="NG296" s="77"/>
      <c r="NH296" s="77"/>
      <c r="NI296" s="77"/>
      <c r="NJ296" s="77"/>
      <c r="NK296" s="77"/>
      <c r="NL296" s="77"/>
      <c r="NM296" s="77"/>
      <c r="NN296" s="77"/>
      <c r="NO296" s="77"/>
      <c r="NP296" s="77"/>
      <c r="NQ296" s="77"/>
      <c r="NR296" s="77"/>
    </row>
    <row r="297" spans="1:382">
      <c r="A297" s="32">
        <f>IF(ラインリスト!A289="","",ラインリスト!A289)</f>
        <v>287</v>
      </c>
      <c r="B297" s="32" t="str">
        <f>IF(ラインリスト!B289="","",ラインリスト!B289)</f>
        <v>テスト287</v>
      </c>
      <c r="C297" s="32">
        <f>IF(ラインリスト!C289="","",ラインリスト!C289)</f>
        <v>64</v>
      </c>
      <c r="D297" s="32" t="str">
        <f>IF(ラインリスト!E289="","",ラインリスト!E289)</f>
        <v>男</v>
      </c>
      <c r="E297" s="32" t="str">
        <f>IF(ラインリスト!F289="","",ラインリスト!F289)</f>
        <v>無職</v>
      </c>
      <c r="F297" s="29" t="str">
        <f>IF(ラインリスト!G289="","",ラインリスト!G289)</f>
        <v/>
      </c>
      <c r="G297" s="32" t="str">
        <f>IF(ラインリスト!H289="","",ラインリスト!H289)</f>
        <v/>
      </c>
      <c r="H297" s="33" t="str">
        <f>IF(ラインリスト!I289="","",ラインリスト!I289)</f>
        <v/>
      </c>
      <c r="I297" s="33">
        <f>IF(ラインリスト!J289="","",ラインリスト!J289)</f>
        <v>44204</v>
      </c>
      <c r="J297" s="33">
        <f>IF(ラインリスト!K289="","",ラインリスト!K289)</f>
        <v>44204</v>
      </c>
      <c r="K297" s="31">
        <f>IF(ラインリスト!L289="",J297,ラインリスト!L289)</f>
        <v>44204</v>
      </c>
      <c r="L297" s="76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  <c r="CU297" s="77"/>
      <c r="CV297" s="77"/>
      <c r="CW297" s="77"/>
      <c r="CX297" s="77"/>
      <c r="CY297" s="77"/>
      <c r="CZ297" s="77"/>
      <c r="DA297" s="77"/>
      <c r="DB297" s="77"/>
      <c r="DC297" s="77"/>
      <c r="DD297" s="77"/>
      <c r="DE297" s="77"/>
      <c r="DF297" s="77"/>
      <c r="DG297" s="77"/>
      <c r="DH297" s="77"/>
      <c r="DI297" s="77"/>
      <c r="DJ297" s="77"/>
      <c r="DK297" s="77"/>
      <c r="DL297" s="77"/>
      <c r="DM297" s="77"/>
      <c r="DN297" s="77"/>
      <c r="DO297" s="77"/>
      <c r="DP297" s="77"/>
      <c r="DQ297" s="77"/>
      <c r="DR297" s="77"/>
      <c r="DS297" s="77"/>
      <c r="DT297" s="77"/>
      <c r="DU297" s="77"/>
      <c r="DV297" s="77"/>
      <c r="DW297" s="77"/>
      <c r="DX297" s="77"/>
      <c r="DY297" s="77"/>
      <c r="DZ297" s="77"/>
      <c r="EA297" s="77"/>
      <c r="EB297" s="77"/>
      <c r="EC297" s="77"/>
      <c r="ED297" s="77"/>
      <c r="EE297" s="77"/>
      <c r="EF297" s="77"/>
      <c r="EG297" s="77"/>
      <c r="EH297" s="77"/>
      <c r="EI297" s="77"/>
      <c r="EJ297" s="77"/>
      <c r="EK297" s="77"/>
      <c r="EL297" s="77"/>
      <c r="EM297" s="77"/>
      <c r="EN297" s="77"/>
      <c r="EO297" s="77"/>
      <c r="EP297" s="77"/>
      <c r="EQ297" s="77"/>
      <c r="ER297" s="77"/>
      <c r="ES297" s="77"/>
      <c r="ET297" s="77"/>
      <c r="EU297" s="77"/>
      <c r="EV297" s="77"/>
      <c r="EW297" s="77"/>
      <c r="EX297" s="77"/>
      <c r="EY297" s="77"/>
      <c r="EZ297" s="77"/>
      <c r="FA297" s="77"/>
      <c r="FB297" s="77"/>
      <c r="FC297" s="77"/>
      <c r="FD297" s="77"/>
      <c r="FE297" s="77"/>
      <c r="FF297" s="77"/>
      <c r="FG297" s="77"/>
      <c r="FH297" s="77"/>
      <c r="FI297" s="77"/>
      <c r="FJ297" s="77"/>
      <c r="FK297" s="77"/>
      <c r="FL297" s="77"/>
      <c r="FM297" s="77"/>
      <c r="FN297" s="77"/>
      <c r="FO297" s="77"/>
      <c r="FP297" s="77"/>
      <c r="FQ297" s="77"/>
      <c r="FR297" s="77"/>
      <c r="FS297" s="77"/>
      <c r="FT297" s="77"/>
      <c r="FU297" s="77"/>
      <c r="FV297" s="77"/>
      <c r="FW297" s="77"/>
      <c r="FX297" s="77"/>
      <c r="FY297" s="77"/>
      <c r="FZ297" s="77"/>
      <c r="GA297" s="77"/>
      <c r="GB297" s="77"/>
      <c r="GC297" s="77"/>
      <c r="GD297" s="77"/>
      <c r="GE297" s="77"/>
      <c r="GF297" s="77"/>
      <c r="GG297" s="77"/>
      <c r="GH297" s="77"/>
      <c r="GI297" s="77"/>
      <c r="GJ297" s="77"/>
      <c r="GK297" s="77"/>
      <c r="GL297" s="77"/>
      <c r="GM297" s="77"/>
      <c r="GN297" s="77"/>
      <c r="GO297" s="77"/>
      <c r="GP297" s="77"/>
      <c r="GQ297" s="77"/>
      <c r="GR297" s="77"/>
      <c r="GS297" s="77"/>
      <c r="GT297" s="77"/>
      <c r="GU297" s="77"/>
      <c r="GV297" s="77"/>
      <c r="GW297" s="77"/>
      <c r="GX297" s="77"/>
      <c r="GY297" s="77"/>
      <c r="GZ297" s="77"/>
      <c r="HA297" s="77"/>
      <c r="HB297" s="77"/>
      <c r="HC297" s="77"/>
      <c r="HD297" s="77"/>
      <c r="HE297" s="77"/>
      <c r="HF297" s="77"/>
      <c r="HG297" s="77"/>
      <c r="HH297" s="77"/>
      <c r="HI297" s="77"/>
      <c r="HJ297" s="77"/>
      <c r="HK297" s="77"/>
      <c r="HL297" s="77"/>
      <c r="HM297" s="77"/>
      <c r="HN297" s="77"/>
      <c r="HO297" s="77"/>
      <c r="HP297" s="77"/>
      <c r="HQ297" s="77"/>
      <c r="HR297" s="77"/>
      <c r="HS297" s="77"/>
      <c r="HT297" s="77"/>
      <c r="HU297" s="77"/>
      <c r="HV297" s="77"/>
      <c r="HW297" s="77"/>
      <c r="HX297" s="77"/>
      <c r="HY297" s="77"/>
      <c r="HZ297" s="77"/>
      <c r="IA297" s="77"/>
      <c r="IB297" s="77"/>
      <c r="IC297" s="77"/>
      <c r="ID297" s="77"/>
      <c r="IE297" s="77"/>
      <c r="IF297" s="77"/>
      <c r="IG297" s="77"/>
      <c r="IH297" s="77"/>
      <c r="II297" s="77"/>
      <c r="IJ297" s="77"/>
      <c r="IK297" s="77"/>
      <c r="IL297" s="77"/>
      <c r="IM297" s="77"/>
      <c r="IN297" s="77"/>
      <c r="IO297" s="77"/>
      <c r="IP297" s="77"/>
      <c r="IQ297" s="77"/>
      <c r="IR297" s="77"/>
      <c r="IS297" s="77"/>
      <c r="IT297" s="77"/>
      <c r="IU297" s="77"/>
      <c r="IV297" s="77"/>
      <c r="IW297" s="77"/>
      <c r="IX297" s="77"/>
      <c r="IY297" s="77"/>
      <c r="IZ297" s="77"/>
      <c r="JA297" s="77"/>
      <c r="JB297" s="77"/>
      <c r="JC297" s="77"/>
      <c r="JD297" s="77"/>
      <c r="JE297" s="77"/>
      <c r="JF297" s="77"/>
      <c r="JG297" s="77"/>
      <c r="JH297" s="77"/>
      <c r="JI297" s="77"/>
      <c r="JJ297" s="77"/>
      <c r="JK297" s="77"/>
      <c r="JL297" s="77"/>
      <c r="JM297" s="77"/>
      <c r="JN297" s="77"/>
      <c r="JO297" s="77"/>
      <c r="JP297" s="77"/>
      <c r="JQ297" s="77"/>
      <c r="JR297" s="77"/>
      <c r="JS297" s="77"/>
      <c r="JT297" s="77"/>
      <c r="JU297" s="77"/>
      <c r="JV297" s="77"/>
      <c r="JW297" s="77"/>
      <c r="JX297" s="77"/>
      <c r="JY297" s="77"/>
      <c r="JZ297" s="77"/>
      <c r="KA297" s="77"/>
      <c r="KB297" s="77"/>
      <c r="KC297" s="77"/>
      <c r="KD297" s="77"/>
      <c r="KE297" s="77"/>
      <c r="KF297" s="77"/>
      <c r="KG297" s="77"/>
      <c r="KH297" s="77"/>
      <c r="KI297" s="77"/>
      <c r="KJ297" s="77"/>
      <c r="KK297" s="77"/>
      <c r="KL297" s="77"/>
      <c r="KM297" s="77"/>
      <c r="KN297" s="77"/>
      <c r="KO297" s="77"/>
      <c r="KP297" s="77"/>
      <c r="KQ297" s="77"/>
      <c r="KR297" s="77"/>
      <c r="KS297" s="77"/>
      <c r="KT297" s="77"/>
      <c r="KU297" s="77"/>
      <c r="KV297" s="77"/>
      <c r="KW297" s="77"/>
      <c r="KX297" s="77"/>
      <c r="KY297" s="77"/>
      <c r="KZ297" s="77"/>
      <c r="LA297" s="77"/>
      <c r="LB297" s="77"/>
      <c r="LC297" s="77"/>
      <c r="LD297" s="77"/>
      <c r="LE297" s="77"/>
      <c r="LF297" s="77"/>
      <c r="LG297" s="77"/>
      <c r="LH297" s="77"/>
      <c r="LI297" s="77"/>
      <c r="LJ297" s="77"/>
      <c r="LK297" s="77"/>
      <c r="LL297" s="77"/>
      <c r="LM297" s="77"/>
      <c r="LN297" s="77"/>
      <c r="LO297" s="77"/>
      <c r="LP297" s="77"/>
      <c r="LQ297" s="77"/>
      <c r="LR297" s="77"/>
      <c r="LS297" s="77"/>
      <c r="LT297" s="77"/>
      <c r="LU297" s="77"/>
      <c r="LV297" s="77"/>
      <c r="LW297" s="77"/>
      <c r="LX297" s="77"/>
      <c r="LY297" s="77"/>
      <c r="LZ297" s="77"/>
      <c r="MA297" s="77"/>
      <c r="MB297" s="77"/>
      <c r="MC297" s="77"/>
      <c r="MD297" s="77"/>
      <c r="ME297" s="77"/>
      <c r="MF297" s="77"/>
      <c r="MG297" s="77"/>
      <c r="MH297" s="77"/>
      <c r="MI297" s="77"/>
      <c r="MJ297" s="77"/>
      <c r="MK297" s="77"/>
      <c r="ML297" s="77"/>
      <c r="MM297" s="77"/>
      <c r="MN297" s="77"/>
      <c r="MO297" s="77"/>
      <c r="MP297" s="77"/>
      <c r="MQ297" s="77"/>
      <c r="MR297" s="77"/>
      <c r="MS297" s="77"/>
      <c r="MT297" s="77"/>
      <c r="MU297" s="77"/>
      <c r="MV297" s="77"/>
      <c r="MW297" s="77"/>
      <c r="MX297" s="77"/>
      <c r="MY297" s="77"/>
      <c r="MZ297" s="77"/>
      <c r="NA297" s="77"/>
      <c r="NB297" s="77"/>
      <c r="NC297" s="77"/>
      <c r="ND297" s="77"/>
      <c r="NE297" s="77"/>
      <c r="NF297" s="77"/>
      <c r="NG297" s="77"/>
      <c r="NH297" s="77"/>
      <c r="NI297" s="77"/>
      <c r="NJ297" s="77"/>
      <c r="NK297" s="77"/>
      <c r="NL297" s="77"/>
      <c r="NM297" s="77"/>
      <c r="NN297" s="77"/>
      <c r="NO297" s="77"/>
      <c r="NP297" s="77"/>
      <c r="NQ297" s="77"/>
      <c r="NR297" s="77"/>
    </row>
    <row r="298" spans="1:382">
      <c r="A298" s="32">
        <f>IF(ラインリスト!A290="","",ラインリスト!A290)</f>
        <v>288</v>
      </c>
      <c r="B298" s="32" t="str">
        <f>IF(ラインリスト!B290="","",ラインリスト!B290)</f>
        <v>テスト288</v>
      </c>
      <c r="C298" s="32">
        <f>IF(ラインリスト!C290="","",ラインリスト!C290)</f>
        <v>63</v>
      </c>
      <c r="D298" s="32" t="str">
        <f>IF(ラインリスト!E290="","",ラインリスト!E290)</f>
        <v>男</v>
      </c>
      <c r="E298" s="32" t="str">
        <f>IF(ラインリスト!F290="","",ラインリスト!F290)</f>
        <v>公務員</v>
      </c>
      <c r="F298" s="29" t="str">
        <f>IF(ラインリスト!G290="","",ラインリスト!G290)</f>
        <v/>
      </c>
      <c r="G298" s="32" t="str">
        <f>IF(ラインリスト!H290="","",ラインリスト!H290)</f>
        <v>R事務所</v>
      </c>
      <c r="H298" s="33" t="str">
        <f>IF(ラインリスト!I290="","",ラインリスト!I290)</f>
        <v/>
      </c>
      <c r="I298" s="33" t="str">
        <f>IF(ラインリスト!J290="","",ラインリスト!J290)</f>
        <v>無症状</v>
      </c>
      <c r="J298" s="33">
        <f>IF(ラインリスト!K290="","",ラインリスト!K290)</f>
        <v>44204</v>
      </c>
      <c r="K298" s="31">
        <f>IF(ラインリスト!L290="",J298,ラインリスト!L290)</f>
        <v>44204</v>
      </c>
      <c r="L298" s="76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  <c r="DC298" s="77"/>
      <c r="DD298" s="77"/>
      <c r="DE298" s="77"/>
      <c r="DF298" s="77"/>
      <c r="DG298" s="77"/>
      <c r="DH298" s="77"/>
      <c r="DI298" s="77"/>
      <c r="DJ298" s="77"/>
      <c r="DK298" s="77"/>
      <c r="DL298" s="77"/>
      <c r="DM298" s="77"/>
      <c r="DN298" s="77"/>
      <c r="DO298" s="77"/>
      <c r="DP298" s="77"/>
      <c r="DQ298" s="77"/>
      <c r="DR298" s="77"/>
      <c r="DS298" s="77"/>
      <c r="DT298" s="77"/>
      <c r="DU298" s="77"/>
      <c r="DV298" s="77"/>
      <c r="DW298" s="77"/>
      <c r="DX298" s="77"/>
      <c r="DY298" s="77"/>
      <c r="DZ298" s="77"/>
      <c r="EA298" s="77"/>
      <c r="EB298" s="77"/>
      <c r="EC298" s="77"/>
      <c r="ED298" s="77"/>
      <c r="EE298" s="77"/>
      <c r="EF298" s="77"/>
      <c r="EG298" s="77"/>
      <c r="EH298" s="77"/>
      <c r="EI298" s="77"/>
      <c r="EJ298" s="77"/>
      <c r="EK298" s="77"/>
      <c r="EL298" s="77"/>
      <c r="EM298" s="77"/>
      <c r="EN298" s="77"/>
      <c r="EO298" s="77"/>
      <c r="EP298" s="77"/>
      <c r="EQ298" s="77"/>
      <c r="ER298" s="77"/>
      <c r="ES298" s="77"/>
      <c r="ET298" s="77"/>
      <c r="EU298" s="77"/>
      <c r="EV298" s="77"/>
      <c r="EW298" s="77"/>
      <c r="EX298" s="77"/>
      <c r="EY298" s="77"/>
      <c r="EZ298" s="77"/>
      <c r="FA298" s="77"/>
      <c r="FB298" s="77"/>
      <c r="FC298" s="77"/>
      <c r="FD298" s="77"/>
      <c r="FE298" s="77"/>
      <c r="FF298" s="77"/>
      <c r="FG298" s="77"/>
      <c r="FH298" s="77"/>
      <c r="FI298" s="77"/>
      <c r="FJ298" s="77"/>
      <c r="FK298" s="77"/>
      <c r="FL298" s="77"/>
      <c r="FM298" s="77"/>
      <c r="FN298" s="77"/>
      <c r="FO298" s="77"/>
      <c r="FP298" s="77"/>
      <c r="FQ298" s="77"/>
      <c r="FR298" s="77"/>
      <c r="FS298" s="77"/>
      <c r="FT298" s="77"/>
      <c r="FU298" s="77"/>
      <c r="FV298" s="77"/>
      <c r="FW298" s="77"/>
      <c r="FX298" s="77"/>
      <c r="FY298" s="77"/>
      <c r="FZ298" s="77"/>
      <c r="GA298" s="77"/>
      <c r="GB298" s="77"/>
      <c r="GC298" s="77"/>
      <c r="GD298" s="77"/>
      <c r="GE298" s="77"/>
      <c r="GF298" s="77"/>
      <c r="GG298" s="77"/>
      <c r="GH298" s="77"/>
      <c r="GI298" s="77"/>
      <c r="GJ298" s="77"/>
      <c r="GK298" s="77"/>
      <c r="GL298" s="77"/>
      <c r="GM298" s="77"/>
      <c r="GN298" s="77"/>
      <c r="GO298" s="77"/>
      <c r="GP298" s="77"/>
      <c r="GQ298" s="77"/>
      <c r="GR298" s="77"/>
      <c r="GS298" s="77"/>
      <c r="GT298" s="77"/>
      <c r="GU298" s="77"/>
      <c r="GV298" s="77"/>
      <c r="GW298" s="77"/>
      <c r="GX298" s="77"/>
      <c r="GY298" s="77"/>
      <c r="GZ298" s="77"/>
      <c r="HA298" s="77"/>
      <c r="HB298" s="77"/>
      <c r="HC298" s="77"/>
      <c r="HD298" s="77"/>
      <c r="HE298" s="77"/>
      <c r="HF298" s="77"/>
      <c r="HG298" s="77"/>
      <c r="HH298" s="77"/>
      <c r="HI298" s="77"/>
      <c r="HJ298" s="77"/>
      <c r="HK298" s="77"/>
      <c r="HL298" s="77"/>
      <c r="HM298" s="77"/>
      <c r="HN298" s="77"/>
      <c r="HO298" s="77"/>
      <c r="HP298" s="77"/>
      <c r="HQ298" s="77"/>
      <c r="HR298" s="77"/>
      <c r="HS298" s="77"/>
      <c r="HT298" s="77"/>
      <c r="HU298" s="77"/>
      <c r="HV298" s="77"/>
      <c r="HW298" s="77"/>
      <c r="HX298" s="77"/>
      <c r="HY298" s="77"/>
      <c r="HZ298" s="77"/>
      <c r="IA298" s="77"/>
      <c r="IB298" s="77"/>
      <c r="IC298" s="77"/>
      <c r="ID298" s="77"/>
      <c r="IE298" s="77"/>
      <c r="IF298" s="77"/>
      <c r="IG298" s="77"/>
      <c r="IH298" s="77"/>
      <c r="II298" s="77"/>
      <c r="IJ298" s="77"/>
      <c r="IK298" s="77"/>
      <c r="IL298" s="77"/>
      <c r="IM298" s="77"/>
      <c r="IN298" s="77"/>
      <c r="IO298" s="77"/>
      <c r="IP298" s="77"/>
      <c r="IQ298" s="77"/>
      <c r="IR298" s="77"/>
      <c r="IS298" s="77"/>
      <c r="IT298" s="77"/>
      <c r="IU298" s="77"/>
      <c r="IV298" s="77"/>
      <c r="IW298" s="77"/>
      <c r="IX298" s="77"/>
      <c r="IY298" s="77"/>
      <c r="IZ298" s="77"/>
      <c r="JA298" s="77"/>
      <c r="JB298" s="77"/>
      <c r="JC298" s="77"/>
      <c r="JD298" s="77"/>
      <c r="JE298" s="77"/>
      <c r="JF298" s="77"/>
      <c r="JG298" s="77"/>
      <c r="JH298" s="77"/>
      <c r="JI298" s="77"/>
      <c r="JJ298" s="77"/>
      <c r="JK298" s="77"/>
      <c r="JL298" s="77"/>
      <c r="JM298" s="77"/>
      <c r="JN298" s="77"/>
      <c r="JO298" s="77"/>
      <c r="JP298" s="77"/>
      <c r="JQ298" s="77"/>
      <c r="JR298" s="77"/>
      <c r="JS298" s="77"/>
      <c r="JT298" s="77"/>
      <c r="JU298" s="77"/>
      <c r="JV298" s="77"/>
      <c r="JW298" s="77"/>
      <c r="JX298" s="77"/>
      <c r="JY298" s="77"/>
      <c r="JZ298" s="77"/>
      <c r="KA298" s="77"/>
      <c r="KB298" s="77"/>
      <c r="KC298" s="77"/>
      <c r="KD298" s="77"/>
      <c r="KE298" s="77"/>
      <c r="KF298" s="77"/>
      <c r="KG298" s="77"/>
      <c r="KH298" s="77"/>
      <c r="KI298" s="77"/>
      <c r="KJ298" s="77"/>
      <c r="KK298" s="77"/>
      <c r="KL298" s="77"/>
      <c r="KM298" s="77"/>
      <c r="KN298" s="77"/>
      <c r="KO298" s="77"/>
      <c r="KP298" s="77"/>
      <c r="KQ298" s="77"/>
      <c r="KR298" s="77"/>
      <c r="KS298" s="77"/>
      <c r="KT298" s="77"/>
      <c r="KU298" s="77"/>
      <c r="KV298" s="77"/>
      <c r="KW298" s="77"/>
      <c r="KX298" s="77"/>
      <c r="KY298" s="77"/>
      <c r="KZ298" s="77"/>
      <c r="LA298" s="77"/>
      <c r="LB298" s="77"/>
      <c r="LC298" s="77"/>
      <c r="LD298" s="77"/>
      <c r="LE298" s="77"/>
      <c r="LF298" s="77"/>
      <c r="LG298" s="77"/>
      <c r="LH298" s="77"/>
      <c r="LI298" s="77"/>
      <c r="LJ298" s="77"/>
      <c r="LK298" s="77"/>
      <c r="LL298" s="77"/>
      <c r="LM298" s="77"/>
      <c r="LN298" s="77"/>
      <c r="LO298" s="77"/>
      <c r="LP298" s="77"/>
      <c r="LQ298" s="77"/>
      <c r="LR298" s="77"/>
      <c r="LS298" s="77"/>
      <c r="LT298" s="77"/>
      <c r="LU298" s="77"/>
      <c r="LV298" s="77"/>
      <c r="LW298" s="77"/>
      <c r="LX298" s="77"/>
      <c r="LY298" s="77"/>
      <c r="LZ298" s="77"/>
      <c r="MA298" s="77"/>
      <c r="MB298" s="77"/>
      <c r="MC298" s="77"/>
      <c r="MD298" s="77"/>
      <c r="ME298" s="77"/>
      <c r="MF298" s="77"/>
      <c r="MG298" s="77"/>
      <c r="MH298" s="77"/>
      <c r="MI298" s="77"/>
      <c r="MJ298" s="77"/>
      <c r="MK298" s="77"/>
      <c r="ML298" s="77"/>
      <c r="MM298" s="77"/>
      <c r="MN298" s="77"/>
      <c r="MO298" s="77"/>
      <c r="MP298" s="77"/>
      <c r="MQ298" s="77"/>
      <c r="MR298" s="77"/>
      <c r="MS298" s="77"/>
      <c r="MT298" s="77"/>
      <c r="MU298" s="77"/>
      <c r="MV298" s="77"/>
      <c r="MW298" s="77"/>
      <c r="MX298" s="77"/>
      <c r="MY298" s="77"/>
      <c r="MZ298" s="77"/>
      <c r="NA298" s="77"/>
      <c r="NB298" s="77"/>
      <c r="NC298" s="77"/>
      <c r="ND298" s="77"/>
      <c r="NE298" s="77"/>
      <c r="NF298" s="77"/>
      <c r="NG298" s="77"/>
      <c r="NH298" s="77"/>
      <c r="NI298" s="77"/>
      <c r="NJ298" s="77"/>
      <c r="NK298" s="77"/>
      <c r="NL298" s="77"/>
      <c r="NM298" s="77"/>
      <c r="NN298" s="77"/>
      <c r="NO298" s="77"/>
      <c r="NP298" s="77"/>
      <c r="NQ298" s="77"/>
      <c r="NR298" s="77"/>
    </row>
    <row r="299" spans="1:382">
      <c r="A299" s="32">
        <f>IF(ラインリスト!A291="","",ラインリスト!A291)</f>
        <v>289</v>
      </c>
      <c r="B299" s="32" t="str">
        <f>IF(ラインリスト!B291="","",ラインリスト!B291)</f>
        <v>テスト289</v>
      </c>
      <c r="C299" s="32">
        <f>IF(ラインリスト!C291="","",ラインリスト!C291)</f>
        <v>15</v>
      </c>
      <c r="D299" s="32" t="str">
        <f>IF(ラインリスト!E291="","",ラインリスト!E291)</f>
        <v>女</v>
      </c>
      <c r="E299" s="32" t="str">
        <f>IF(ラインリスト!F291="","",ラインリスト!F291)</f>
        <v>中学生</v>
      </c>
      <c r="F299" s="29" t="str">
        <f>IF(ラインリスト!G291="","",ラインリスト!G291)</f>
        <v>生徒</v>
      </c>
      <c r="G299" s="32" t="str">
        <f>IF(ラインリスト!H291="","",ラインリスト!H291)</f>
        <v>N中学校</v>
      </c>
      <c r="H299" s="33" t="str">
        <f>IF(ラインリスト!I291="","",ラインリスト!I291)</f>
        <v/>
      </c>
      <c r="I299" s="33" t="str">
        <f>IF(ラインリスト!J291="","",ラインリスト!J291)</f>
        <v>無症状</v>
      </c>
      <c r="J299" s="33">
        <f>IF(ラインリスト!K291="","",ラインリスト!K291)</f>
        <v>44204</v>
      </c>
      <c r="K299" s="31">
        <f>IF(ラインリスト!L291="",J299,ラインリスト!L291)</f>
        <v>44204</v>
      </c>
      <c r="L299" s="76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  <c r="CU299" s="77"/>
      <c r="CV299" s="77"/>
      <c r="CW299" s="77"/>
      <c r="CX299" s="77"/>
      <c r="CY299" s="77"/>
      <c r="CZ299" s="77"/>
      <c r="DA299" s="77"/>
      <c r="DB299" s="77"/>
      <c r="DC299" s="77"/>
      <c r="DD299" s="77"/>
      <c r="DE299" s="77"/>
      <c r="DF299" s="77"/>
      <c r="DG299" s="77"/>
      <c r="DH299" s="77"/>
      <c r="DI299" s="77"/>
      <c r="DJ299" s="77"/>
      <c r="DK299" s="77"/>
      <c r="DL299" s="77"/>
      <c r="DM299" s="77"/>
      <c r="DN299" s="77"/>
      <c r="DO299" s="77"/>
      <c r="DP299" s="77"/>
      <c r="DQ299" s="77"/>
      <c r="DR299" s="77"/>
      <c r="DS299" s="77"/>
      <c r="DT299" s="77"/>
      <c r="DU299" s="77"/>
      <c r="DV299" s="77"/>
      <c r="DW299" s="77"/>
      <c r="DX299" s="77"/>
      <c r="DY299" s="77"/>
      <c r="DZ299" s="77"/>
      <c r="EA299" s="77"/>
      <c r="EB299" s="77"/>
      <c r="EC299" s="77"/>
      <c r="ED299" s="77"/>
      <c r="EE299" s="77"/>
      <c r="EF299" s="77"/>
      <c r="EG299" s="77"/>
      <c r="EH299" s="77"/>
      <c r="EI299" s="77"/>
      <c r="EJ299" s="77"/>
      <c r="EK299" s="77"/>
      <c r="EL299" s="77"/>
      <c r="EM299" s="77"/>
      <c r="EN299" s="77"/>
      <c r="EO299" s="77"/>
      <c r="EP299" s="77"/>
      <c r="EQ299" s="77"/>
      <c r="ER299" s="77"/>
      <c r="ES299" s="77"/>
      <c r="ET299" s="77"/>
      <c r="EU299" s="77"/>
      <c r="EV299" s="77"/>
      <c r="EW299" s="77"/>
      <c r="EX299" s="77"/>
      <c r="EY299" s="77"/>
      <c r="EZ299" s="77"/>
      <c r="FA299" s="77"/>
      <c r="FB299" s="77"/>
      <c r="FC299" s="77"/>
      <c r="FD299" s="77"/>
      <c r="FE299" s="77"/>
      <c r="FF299" s="77"/>
      <c r="FG299" s="77"/>
      <c r="FH299" s="77"/>
      <c r="FI299" s="77"/>
      <c r="FJ299" s="77"/>
      <c r="FK299" s="77"/>
      <c r="FL299" s="77"/>
      <c r="FM299" s="77"/>
      <c r="FN299" s="77"/>
      <c r="FO299" s="77"/>
      <c r="FP299" s="77"/>
      <c r="FQ299" s="77"/>
      <c r="FR299" s="77"/>
      <c r="FS299" s="77"/>
      <c r="FT299" s="77"/>
      <c r="FU299" s="77"/>
      <c r="FV299" s="77"/>
      <c r="FW299" s="77"/>
      <c r="FX299" s="77"/>
      <c r="FY299" s="77"/>
      <c r="FZ299" s="77"/>
      <c r="GA299" s="77"/>
      <c r="GB299" s="77"/>
      <c r="GC299" s="77"/>
      <c r="GD299" s="77"/>
      <c r="GE299" s="77"/>
      <c r="GF299" s="77"/>
      <c r="GG299" s="77"/>
      <c r="GH299" s="77"/>
      <c r="GI299" s="77"/>
      <c r="GJ299" s="77"/>
      <c r="GK299" s="77"/>
      <c r="GL299" s="77"/>
      <c r="GM299" s="77"/>
      <c r="GN299" s="77"/>
      <c r="GO299" s="77"/>
      <c r="GP299" s="77"/>
      <c r="GQ299" s="77"/>
      <c r="GR299" s="77"/>
      <c r="GS299" s="77"/>
      <c r="GT299" s="77"/>
      <c r="GU299" s="77"/>
      <c r="GV299" s="77"/>
      <c r="GW299" s="77"/>
      <c r="GX299" s="77"/>
      <c r="GY299" s="77"/>
      <c r="GZ299" s="77"/>
      <c r="HA299" s="77"/>
      <c r="HB299" s="77"/>
      <c r="HC299" s="77"/>
      <c r="HD299" s="77"/>
      <c r="HE299" s="77"/>
      <c r="HF299" s="77"/>
      <c r="HG299" s="77"/>
      <c r="HH299" s="77"/>
      <c r="HI299" s="77"/>
      <c r="HJ299" s="77"/>
      <c r="HK299" s="77"/>
      <c r="HL299" s="77"/>
      <c r="HM299" s="77"/>
      <c r="HN299" s="77"/>
      <c r="HO299" s="77"/>
      <c r="HP299" s="77"/>
      <c r="HQ299" s="77"/>
      <c r="HR299" s="77"/>
      <c r="HS299" s="77"/>
      <c r="HT299" s="77"/>
      <c r="HU299" s="77"/>
      <c r="HV299" s="77"/>
      <c r="HW299" s="77"/>
      <c r="HX299" s="77"/>
      <c r="HY299" s="77"/>
      <c r="HZ299" s="77"/>
      <c r="IA299" s="77"/>
      <c r="IB299" s="77"/>
      <c r="IC299" s="77"/>
      <c r="ID299" s="77"/>
      <c r="IE299" s="77"/>
      <c r="IF299" s="77"/>
      <c r="IG299" s="77"/>
      <c r="IH299" s="77"/>
      <c r="II299" s="77"/>
      <c r="IJ299" s="77"/>
      <c r="IK299" s="77"/>
      <c r="IL299" s="77"/>
      <c r="IM299" s="77"/>
      <c r="IN299" s="77"/>
      <c r="IO299" s="77"/>
      <c r="IP299" s="77"/>
      <c r="IQ299" s="77"/>
      <c r="IR299" s="77"/>
      <c r="IS299" s="77"/>
      <c r="IT299" s="77"/>
      <c r="IU299" s="77"/>
      <c r="IV299" s="77"/>
      <c r="IW299" s="77"/>
      <c r="IX299" s="77"/>
      <c r="IY299" s="77"/>
      <c r="IZ299" s="77"/>
      <c r="JA299" s="77"/>
      <c r="JB299" s="77"/>
      <c r="JC299" s="77"/>
      <c r="JD299" s="77"/>
      <c r="JE299" s="77"/>
      <c r="JF299" s="77"/>
      <c r="JG299" s="77"/>
      <c r="JH299" s="77"/>
      <c r="JI299" s="77"/>
      <c r="JJ299" s="77"/>
      <c r="JK299" s="77"/>
      <c r="JL299" s="77"/>
      <c r="JM299" s="77"/>
      <c r="JN299" s="77"/>
      <c r="JO299" s="77"/>
      <c r="JP299" s="77"/>
      <c r="JQ299" s="77"/>
      <c r="JR299" s="77"/>
      <c r="JS299" s="77"/>
      <c r="JT299" s="77"/>
      <c r="JU299" s="77"/>
      <c r="JV299" s="77"/>
      <c r="JW299" s="77"/>
      <c r="JX299" s="77"/>
      <c r="JY299" s="77"/>
      <c r="JZ299" s="77"/>
      <c r="KA299" s="77"/>
      <c r="KB299" s="77"/>
      <c r="KC299" s="77"/>
      <c r="KD299" s="77"/>
      <c r="KE299" s="77"/>
      <c r="KF299" s="77"/>
      <c r="KG299" s="77"/>
      <c r="KH299" s="77"/>
      <c r="KI299" s="77"/>
      <c r="KJ299" s="77"/>
      <c r="KK299" s="77"/>
      <c r="KL299" s="77"/>
      <c r="KM299" s="77"/>
      <c r="KN299" s="77"/>
      <c r="KO299" s="77"/>
      <c r="KP299" s="77"/>
      <c r="KQ299" s="77"/>
      <c r="KR299" s="77"/>
      <c r="KS299" s="77"/>
      <c r="KT299" s="77"/>
      <c r="KU299" s="77"/>
      <c r="KV299" s="77"/>
      <c r="KW299" s="77"/>
      <c r="KX299" s="77"/>
      <c r="KY299" s="77"/>
      <c r="KZ299" s="77"/>
      <c r="LA299" s="77"/>
      <c r="LB299" s="77"/>
      <c r="LC299" s="77"/>
      <c r="LD299" s="77"/>
      <c r="LE299" s="77"/>
      <c r="LF299" s="77"/>
      <c r="LG299" s="77"/>
      <c r="LH299" s="77"/>
      <c r="LI299" s="77"/>
      <c r="LJ299" s="77"/>
      <c r="LK299" s="77"/>
      <c r="LL299" s="77"/>
      <c r="LM299" s="77"/>
      <c r="LN299" s="77"/>
      <c r="LO299" s="77"/>
      <c r="LP299" s="77"/>
      <c r="LQ299" s="77"/>
      <c r="LR299" s="77"/>
      <c r="LS299" s="77"/>
      <c r="LT299" s="77"/>
      <c r="LU299" s="77"/>
      <c r="LV299" s="77"/>
      <c r="LW299" s="77"/>
      <c r="LX299" s="77"/>
      <c r="LY299" s="77"/>
      <c r="LZ299" s="77"/>
      <c r="MA299" s="77"/>
      <c r="MB299" s="77"/>
      <c r="MC299" s="77"/>
      <c r="MD299" s="77"/>
      <c r="ME299" s="77"/>
      <c r="MF299" s="77"/>
      <c r="MG299" s="77"/>
      <c r="MH299" s="77"/>
      <c r="MI299" s="77"/>
      <c r="MJ299" s="77"/>
      <c r="MK299" s="77"/>
      <c r="ML299" s="77"/>
      <c r="MM299" s="77"/>
      <c r="MN299" s="77"/>
      <c r="MO299" s="77"/>
      <c r="MP299" s="77"/>
      <c r="MQ299" s="77"/>
      <c r="MR299" s="77"/>
      <c r="MS299" s="77"/>
      <c r="MT299" s="77"/>
      <c r="MU299" s="77"/>
      <c r="MV299" s="77"/>
      <c r="MW299" s="77"/>
      <c r="MX299" s="77"/>
      <c r="MY299" s="77"/>
      <c r="MZ299" s="77"/>
      <c r="NA299" s="77"/>
      <c r="NB299" s="77"/>
      <c r="NC299" s="77"/>
      <c r="ND299" s="77"/>
      <c r="NE299" s="77"/>
      <c r="NF299" s="77"/>
      <c r="NG299" s="77"/>
      <c r="NH299" s="77"/>
      <c r="NI299" s="77"/>
      <c r="NJ299" s="77"/>
      <c r="NK299" s="77"/>
      <c r="NL299" s="77"/>
      <c r="NM299" s="77"/>
      <c r="NN299" s="77"/>
      <c r="NO299" s="77"/>
      <c r="NP299" s="77"/>
      <c r="NQ299" s="77"/>
      <c r="NR299" s="77"/>
    </row>
    <row r="300" spans="1:382">
      <c r="A300" s="32">
        <f>IF(ラインリスト!A292="","",ラインリスト!A292)</f>
        <v>290</v>
      </c>
      <c r="B300" s="32" t="str">
        <f>IF(ラインリスト!B292="","",ラインリスト!B292)</f>
        <v>テスト290</v>
      </c>
      <c r="C300" s="32">
        <f>IF(ラインリスト!C292="","",ラインリスト!C292)</f>
        <v>8</v>
      </c>
      <c r="D300" s="32" t="str">
        <f>IF(ラインリスト!E292="","",ラインリスト!E292)</f>
        <v>女</v>
      </c>
      <c r="E300" s="32" t="str">
        <f>IF(ラインリスト!F292="","",ラインリスト!F292)</f>
        <v>小学生</v>
      </c>
      <c r="F300" s="29" t="str">
        <f>IF(ラインリスト!G292="","",ラインリスト!G292)</f>
        <v>生徒</v>
      </c>
      <c r="G300" s="32" t="str">
        <f>IF(ラインリスト!H292="","",ラインリスト!H292)</f>
        <v>N小学校</v>
      </c>
      <c r="H300" s="33" t="str">
        <f>IF(ラインリスト!I292="","",ラインリスト!I292)</f>
        <v/>
      </c>
      <c r="I300" s="33" t="str">
        <f>IF(ラインリスト!J292="","",ラインリスト!J292)</f>
        <v>無症状</v>
      </c>
      <c r="J300" s="33">
        <f>IF(ラインリスト!K292="","",ラインリスト!K292)</f>
        <v>44204</v>
      </c>
      <c r="K300" s="31">
        <f>IF(ラインリスト!L292="",J300,ラインリスト!L292)</f>
        <v>44204</v>
      </c>
      <c r="L300" s="76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  <c r="DC300" s="77"/>
      <c r="DD300" s="77"/>
      <c r="DE300" s="77"/>
      <c r="DF300" s="77"/>
      <c r="DG300" s="77"/>
      <c r="DH300" s="77"/>
      <c r="DI300" s="77"/>
      <c r="DJ300" s="77"/>
      <c r="DK300" s="77"/>
      <c r="DL300" s="77"/>
      <c r="DM300" s="77"/>
      <c r="DN300" s="77"/>
      <c r="DO300" s="77"/>
      <c r="DP300" s="77"/>
      <c r="DQ300" s="77"/>
      <c r="DR300" s="77"/>
      <c r="DS300" s="77"/>
      <c r="DT300" s="77"/>
      <c r="DU300" s="77"/>
      <c r="DV300" s="77"/>
      <c r="DW300" s="77"/>
      <c r="DX300" s="77"/>
      <c r="DY300" s="77"/>
      <c r="DZ300" s="77"/>
      <c r="EA300" s="77"/>
      <c r="EB300" s="77"/>
      <c r="EC300" s="77"/>
      <c r="ED300" s="77"/>
      <c r="EE300" s="77"/>
      <c r="EF300" s="77"/>
      <c r="EG300" s="77"/>
      <c r="EH300" s="77"/>
      <c r="EI300" s="77"/>
      <c r="EJ300" s="77"/>
      <c r="EK300" s="77"/>
      <c r="EL300" s="77"/>
      <c r="EM300" s="77"/>
      <c r="EN300" s="77"/>
      <c r="EO300" s="77"/>
      <c r="EP300" s="77"/>
      <c r="EQ300" s="77"/>
      <c r="ER300" s="77"/>
      <c r="ES300" s="77"/>
      <c r="ET300" s="77"/>
      <c r="EU300" s="77"/>
      <c r="EV300" s="77"/>
      <c r="EW300" s="77"/>
      <c r="EX300" s="77"/>
      <c r="EY300" s="77"/>
      <c r="EZ300" s="77"/>
      <c r="FA300" s="77"/>
      <c r="FB300" s="77"/>
      <c r="FC300" s="77"/>
      <c r="FD300" s="77"/>
      <c r="FE300" s="77"/>
      <c r="FF300" s="77"/>
      <c r="FG300" s="77"/>
      <c r="FH300" s="77"/>
      <c r="FI300" s="77"/>
      <c r="FJ300" s="77"/>
      <c r="FK300" s="77"/>
      <c r="FL300" s="77"/>
      <c r="FM300" s="77"/>
      <c r="FN300" s="77"/>
      <c r="FO300" s="77"/>
      <c r="FP300" s="77"/>
      <c r="FQ300" s="77"/>
      <c r="FR300" s="77"/>
      <c r="FS300" s="77"/>
      <c r="FT300" s="77"/>
      <c r="FU300" s="77"/>
      <c r="FV300" s="77"/>
      <c r="FW300" s="77"/>
      <c r="FX300" s="77"/>
      <c r="FY300" s="77"/>
      <c r="FZ300" s="77"/>
      <c r="GA300" s="77"/>
      <c r="GB300" s="77"/>
      <c r="GC300" s="77"/>
      <c r="GD300" s="77"/>
      <c r="GE300" s="77"/>
      <c r="GF300" s="77"/>
      <c r="GG300" s="77"/>
      <c r="GH300" s="77"/>
      <c r="GI300" s="77"/>
      <c r="GJ300" s="77"/>
      <c r="GK300" s="77"/>
      <c r="GL300" s="77"/>
      <c r="GM300" s="77"/>
      <c r="GN300" s="77"/>
      <c r="GO300" s="77"/>
      <c r="GP300" s="77"/>
      <c r="GQ300" s="77"/>
      <c r="GR300" s="77"/>
      <c r="GS300" s="77"/>
      <c r="GT300" s="77"/>
      <c r="GU300" s="77"/>
      <c r="GV300" s="77"/>
      <c r="GW300" s="77"/>
      <c r="GX300" s="77"/>
      <c r="GY300" s="77"/>
      <c r="GZ300" s="77"/>
      <c r="HA300" s="77"/>
      <c r="HB300" s="77"/>
      <c r="HC300" s="77"/>
      <c r="HD300" s="77"/>
      <c r="HE300" s="77"/>
      <c r="HF300" s="77"/>
      <c r="HG300" s="77"/>
      <c r="HH300" s="77"/>
      <c r="HI300" s="77"/>
      <c r="HJ300" s="77"/>
      <c r="HK300" s="77"/>
      <c r="HL300" s="77"/>
      <c r="HM300" s="77"/>
      <c r="HN300" s="77"/>
      <c r="HO300" s="77"/>
      <c r="HP300" s="77"/>
      <c r="HQ300" s="77"/>
      <c r="HR300" s="77"/>
      <c r="HS300" s="77"/>
      <c r="HT300" s="77"/>
      <c r="HU300" s="77"/>
      <c r="HV300" s="77"/>
      <c r="HW300" s="77"/>
      <c r="HX300" s="77"/>
      <c r="HY300" s="77"/>
      <c r="HZ300" s="77"/>
      <c r="IA300" s="77"/>
      <c r="IB300" s="77"/>
      <c r="IC300" s="77"/>
      <c r="ID300" s="77"/>
      <c r="IE300" s="77"/>
      <c r="IF300" s="77"/>
      <c r="IG300" s="77"/>
      <c r="IH300" s="77"/>
      <c r="II300" s="77"/>
      <c r="IJ300" s="77"/>
      <c r="IK300" s="77"/>
      <c r="IL300" s="77"/>
      <c r="IM300" s="77"/>
      <c r="IN300" s="77"/>
      <c r="IO300" s="77"/>
      <c r="IP300" s="77"/>
      <c r="IQ300" s="77"/>
      <c r="IR300" s="77"/>
      <c r="IS300" s="77"/>
      <c r="IT300" s="77"/>
      <c r="IU300" s="77"/>
      <c r="IV300" s="77"/>
      <c r="IW300" s="77"/>
      <c r="IX300" s="77"/>
      <c r="IY300" s="77"/>
      <c r="IZ300" s="77"/>
      <c r="JA300" s="77"/>
      <c r="JB300" s="77"/>
      <c r="JC300" s="77"/>
      <c r="JD300" s="77"/>
      <c r="JE300" s="77"/>
      <c r="JF300" s="77"/>
      <c r="JG300" s="77"/>
      <c r="JH300" s="77"/>
      <c r="JI300" s="77"/>
      <c r="JJ300" s="77"/>
      <c r="JK300" s="77"/>
      <c r="JL300" s="77"/>
      <c r="JM300" s="77"/>
      <c r="JN300" s="77"/>
      <c r="JO300" s="77"/>
      <c r="JP300" s="77"/>
      <c r="JQ300" s="77"/>
      <c r="JR300" s="77"/>
      <c r="JS300" s="77"/>
      <c r="JT300" s="77"/>
      <c r="JU300" s="77"/>
      <c r="JV300" s="77"/>
      <c r="JW300" s="77"/>
      <c r="JX300" s="77"/>
      <c r="JY300" s="77"/>
      <c r="JZ300" s="77"/>
      <c r="KA300" s="77"/>
      <c r="KB300" s="77"/>
      <c r="KC300" s="77"/>
      <c r="KD300" s="77"/>
      <c r="KE300" s="77"/>
      <c r="KF300" s="77"/>
      <c r="KG300" s="77"/>
      <c r="KH300" s="77"/>
      <c r="KI300" s="77"/>
      <c r="KJ300" s="77"/>
      <c r="KK300" s="77"/>
      <c r="KL300" s="77"/>
      <c r="KM300" s="77"/>
      <c r="KN300" s="77"/>
      <c r="KO300" s="77"/>
      <c r="KP300" s="77"/>
      <c r="KQ300" s="77"/>
      <c r="KR300" s="77"/>
      <c r="KS300" s="77"/>
      <c r="KT300" s="77"/>
      <c r="KU300" s="77"/>
      <c r="KV300" s="77"/>
      <c r="KW300" s="77"/>
      <c r="KX300" s="77"/>
      <c r="KY300" s="77"/>
      <c r="KZ300" s="77"/>
      <c r="LA300" s="77"/>
      <c r="LB300" s="77"/>
      <c r="LC300" s="77"/>
      <c r="LD300" s="77"/>
      <c r="LE300" s="77"/>
      <c r="LF300" s="77"/>
      <c r="LG300" s="77"/>
      <c r="LH300" s="77"/>
      <c r="LI300" s="77"/>
      <c r="LJ300" s="77"/>
      <c r="LK300" s="77"/>
      <c r="LL300" s="77"/>
      <c r="LM300" s="77"/>
      <c r="LN300" s="77"/>
      <c r="LO300" s="77"/>
      <c r="LP300" s="77"/>
      <c r="LQ300" s="77"/>
      <c r="LR300" s="77"/>
      <c r="LS300" s="77"/>
      <c r="LT300" s="77"/>
      <c r="LU300" s="77"/>
      <c r="LV300" s="77"/>
      <c r="LW300" s="77"/>
      <c r="LX300" s="77"/>
      <c r="LY300" s="77"/>
      <c r="LZ300" s="77"/>
      <c r="MA300" s="77"/>
      <c r="MB300" s="77"/>
      <c r="MC300" s="77"/>
      <c r="MD300" s="77"/>
      <c r="ME300" s="77"/>
      <c r="MF300" s="77"/>
      <c r="MG300" s="77"/>
      <c r="MH300" s="77"/>
      <c r="MI300" s="77"/>
      <c r="MJ300" s="77"/>
      <c r="MK300" s="77"/>
      <c r="ML300" s="77"/>
      <c r="MM300" s="77"/>
      <c r="MN300" s="77"/>
      <c r="MO300" s="77"/>
      <c r="MP300" s="77"/>
      <c r="MQ300" s="77"/>
      <c r="MR300" s="77"/>
      <c r="MS300" s="77"/>
      <c r="MT300" s="77"/>
      <c r="MU300" s="77"/>
      <c r="MV300" s="77"/>
      <c r="MW300" s="77"/>
      <c r="MX300" s="77"/>
      <c r="MY300" s="77"/>
      <c r="MZ300" s="77"/>
      <c r="NA300" s="77"/>
      <c r="NB300" s="77"/>
      <c r="NC300" s="77"/>
      <c r="ND300" s="77"/>
      <c r="NE300" s="77"/>
      <c r="NF300" s="77"/>
      <c r="NG300" s="77"/>
      <c r="NH300" s="77"/>
      <c r="NI300" s="77"/>
      <c r="NJ300" s="77"/>
      <c r="NK300" s="77"/>
      <c r="NL300" s="77"/>
      <c r="NM300" s="77"/>
      <c r="NN300" s="77"/>
      <c r="NO300" s="77"/>
      <c r="NP300" s="77"/>
      <c r="NQ300" s="77"/>
      <c r="NR300" s="77"/>
    </row>
    <row r="301" spans="1:382">
      <c r="A301" s="32">
        <f>IF(ラインリスト!A293="","",ラインリスト!A293)</f>
        <v>291</v>
      </c>
      <c r="B301" s="32" t="str">
        <f>IF(ラインリスト!B293="","",ラインリスト!B293)</f>
        <v>テスト291</v>
      </c>
      <c r="C301" s="32">
        <f>IF(ラインリスト!C293="","",ラインリスト!C293)</f>
        <v>64</v>
      </c>
      <c r="D301" s="32" t="str">
        <f>IF(ラインリスト!E293="","",ラインリスト!E293)</f>
        <v>女</v>
      </c>
      <c r="E301" s="32" t="str">
        <f>IF(ラインリスト!F293="","",ラインリスト!F293)</f>
        <v>施設長</v>
      </c>
      <c r="F301" s="29" t="str">
        <f>IF(ラインリスト!G293="","",ラインリスト!G293)</f>
        <v>職員</v>
      </c>
      <c r="G301" s="32" t="str">
        <f>IF(ラインリスト!H293="","",ラインリスト!H293)</f>
        <v>J老人ホーム</v>
      </c>
      <c r="H301" s="33" t="str">
        <f>IF(ラインリスト!I293="","",ラインリスト!I293)</f>
        <v/>
      </c>
      <c r="I301" s="33">
        <f>IF(ラインリスト!J293="","",ラインリスト!J293)</f>
        <v>44204</v>
      </c>
      <c r="J301" s="33">
        <f>IF(ラインリスト!K293="","",ラインリスト!K293)</f>
        <v>44204</v>
      </c>
      <c r="K301" s="31">
        <f>IF(ラインリスト!L293="",J301,ラインリスト!L293)</f>
        <v>44204</v>
      </c>
      <c r="L301" s="76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V301" s="77"/>
      <c r="CW301" s="77"/>
      <c r="CX301" s="77"/>
      <c r="CY301" s="77"/>
      <c r="CZ301" s="77"/>
      <c r="DA301" s="77"/>
      <c r="DB301" s="77"/>
      <c r="DC301" s="77"/>
      <c r="DD301" s="77"/>
      <c r="DE301" s="77"/>
      <c r="DF301" s="77"/>
      <c r="DG301" s="77"/>
      <c r="DH301" s="77"/>
      <c r="DI301" s="77"/>
      <c r="DJ301" s="77"/>
      <c r="DK301" s="77"/>
      <c r="DL301" s="77"/>
      <c r="DM301" s="77"/>
      <c r="DN301" s="77"/>
      <c r="DO301" s="77"/>
      <c r="DP301" s="77"/>
      <c r="DQ301" s="77"/>
      <c r="DR301" s="77"/>
      <c r="DS301" s="77"/>
      <c r="DT301" s="77"/>
      <c r="DU301" s="77"/>
      <c r="DV301" s="77"/>
      <c r="DW301" s="77"/>
      <c r="DX301" s="77"/>
      <c r="DY301" s="77"/>
      <c r="DZ301" s="77"/>
      <c r="EA301" s="77"/>
      <c r="EB301" s="77"/>
      <c r="EC301" s="77"/>
      <c r="ED301" s="77"/>
      <c r="EE301" s="77"/>
      <c r="EF301" s="77"/>
      <c r="EG301" s="77"/>
      <c r="EH301" s="77"/>
      <c r="EI301" s="77"/>
      <c r="EJ301" s="77"/>
      <c r="EK301" s="77"/>
      <c r="EL301" s="77"/>
      <c r="EM301" s="77"/>
      <c r="EN301" s="77"/>
      <c r="EO301" s="77"/>
      <c r="EP301" s="77"/>
      <c r="EQ301" s="77"/>
      <c r="ER301" s="77"/>
      <c r="ES301" s="77"/>
      <c r="ET301" s="77"/>
      <c r="EU301" s="77"/>
      <c r="EV301" s="77"/>
      <c r="EW301" s="77"/>
      <c r="EX301" s="77"/>
      <c r="EY301" s="77"/>
      <c r="EZ301" s="77"/>
      <c r="FA301" s="77"/>
      <c r="FB301" s="77"/>
      <c r="FC301" s="77"/>
      <c r="FD301" s="77"/>
      <c r="FE301" s="77"/>
      <c r="FF301" s="77"/>
      <c r="FG301" s="77"/>
      <c r="FH301" s="77"/>
      <c r="FI301" s="77"/>
      <c r="FJ301" s="77"/>
      <c r="FK301" s="77"/>
      <c r="FL301" s="77"/>
      <c r="FM301" s="77"/>
      <c r="FN301" s="77"/>
      <c r="FO301" s="77"/>
      <c r="FP301" s="77"/>
      <c r="FQ301" s="77"/>
      <c r="FR301" s="77"/>
      <c r="FS301" s="77"/>
      <c r="FT301" s="77"/>
      <c r="FU301" s="77"/>
      <c r="FV301" s="77"/>
      <c r="FW301" s="77"/>
      <c r="FX301" s="77"/>
      <c r="FY301" s="77"/>
      <c r="FZ301" s="77"/>
      <c r="GA301" s="77"/>
      <c r="GB301" s="77"/>
      <c r="GC301" s="77"/>
      <c r="GD301" s="77"/>
      <c r="GE301" s="77"/>
      <c r="GF301" s="77"/>
      <c r="GG301" s="77"/>
      <c r="GH301" s="77"/>
      <c r="GI301" s="77"/>
      <c r="GJ301" s="77"/>
      <c r="GK301" s="77"/>
      <c r="GL301" s="77"/>
      <c r="GM301" s="77"/>
      <c r="GN301" s="77"/>
      <c r="GO301" s="77"/>
      <c r="GP301" s="77"/>
      <c r="GQ301" s="77"/>
      <c r="GR301" s="77"/>
      <c r="GS301" s="77"/>
      <c r="GT301" s="77"/>
      <c r="GU301" s="77"/>
      <c r="GV301" s="77"/>
      <c r="GW301" s="77"/>
      <c r="GX301" s="77"/>
      <c r="GY301" s="77"/>
      <c r="GZ301" s="77"/>
      <c r="HA301" s="77"/>
      <c r="HB301" s="77"/>
      <c r="HC301" s="77"/>
      <c r="HD301" s="77"/>
      <c r="HE301" s="77"/>
      <c r="HF301" s="77"/>
      <c r="HG301" s="77"/>
      <c r="HH301" s="77"/>
      <c r="HI301" s="77"/>
      <c r="HJ301" s="77"/>
      <c r="HK301" s="77"/>
      <c r="HL301" s="77"/>
      <c r="HM301" s="77"/>
      <c r="HN301" s="77"/>
      <c r="HO301" s="77"/>
      <c r="HP301" s="77"/>
      <c r="HQ301" s="77"/>
      <c r="HR301" s="77"/>
      <c r="HS301" s="77"/>
      <c r="HT301" s="77"/>
      <c r="HU301" s="77"/>
      <c r="HV301" s="77"/>
      <c r="HW301" s="77"/>
      <c r="HX301" s="77"/>
      <c r="HY301" s="77"/>
      <c r="HZ301" s="77"/>
      <c r="IA301" s="77"/>
      <c r="IB301" s="77"/>
      <c r="IC301" s="77"/>
      <c r="ID301" s="77"/>
      <c r="IE301" s="77"/>
      <c r="IF301" s="77"/>
      <c r="IG301" s="77"/>
      <c r="IH301" s="77"/>
      <c r="II301" s="77"/>
      <c r="IJ301" s="77"/>
      <c r="IK301" s="77"/>
      <c r="IL301" s="77"/>
      <c r="IM301" s="77"/>
      <c r="IN301" s="77"/>
      <c r="IO301" s="77"/>
      <c r="IP301" s="77"/>
      <c r="IQ301" s="77"/>
      <c r="IR301" s="77"/>
      <c r="IS301" s="77"/>
      <c r="IT301" s="77"/>
      <c r="IU301" s="77"/>
      <c r="IV301" s="77"/>
      <c r="IW301" s="77"/>
      <c r="IX301" s="77"/>
      <c r="IY301" s="77"/>
      <c r="IZ301" s="77"/>
      <c r="JA301" s="77"/>
      <c r="JB301" s="77"/>
      <c r="JC301" s="77"/>
      <c r="JD301" s="77"/>
      <c r="JE301" s="77"/>
      <c r="JF301" s="77"/>
      <c r="JG301" s="77"/>
      <c r="JH301" s="77"/>
      <c r="JI301" s="77"/>
      <c r="JJ301" s="77"/>
      <c r="JK301" s="77"/>
      <c r="JL301" s="77"/>
      <c r="JM301" s="77"/>
      <c r="JN301" s="77"/>
      <c r="JO301" s="77"/>
      <c r="JP301" s="77"/>
      <c r="JQ301" s="77"/>
      <c r="JR301" s="77"/>
      <c r="JS301" s="77"/>
      <c r="JT301" s="77"/>
      <c r="JU301" s="77"/>
      <c r="JV301" s="77"/>
      <c r="JW301" s="77"/>
      <c r="JX301" s="77"/>
      <c r="JY301" s="77"/>
      <c r="JZ301" s="77"/>
      <c r="KA301" s="77"/>
      <c r="KB301" s="77"/>
      <c r="KC301" s="77"/>
      <c r="KD301" s="77"/>
      <c r="KE301" s="77"/>
      <c r="KF301" s="77"/>
      <c r="KG301" s="77"/>
      <c r="KH301" s="77"/>
      <c r="KI301" s="77"/>
      <c r="KJ301" s="77"/>
      <c r="KK301" s="77"/>
      <c r="KL301" s="77"/>
      <c r="KM301" s="77"/>
      <c r="KN301" s="77"/>
      <c r="KO301" s="77"/>
      <c r="KP301" s="77"/>
      <c r="KQ301" s="77"/>
      <c r="KR301" s="77"/>
      <c r="KS301" s="77"/>
      <c r="KT301" s="77"/>
      <c r="KU301" s="77"/>
      <c r="KV301" s="77"/>
      <c r="KW301" s="77"/>
      <c r="KX301" s="77"/>
      <c r="KY301" s="77"/>
      <c r="KZ301" s="77"/>
      <c r="LA301" s="77"/>
      <c r="LB301" s="77"/>
      <c r="LC301" s="77"/>
      <c r="LD301" s="77"/>
      <c r="LE301" s="77"/>
      <c r="LF301" s="77"/>
      <c r="LG301" s="77"/>
      <c r="LH301" s="77"/>
      <c r="LI301" s="77"/>
      <c r="LJ301" s="77"/>
      <c r="LK301" s="77"/>
      <c r="LL301" s="77"/>
      <c r="LM301" s="77"/>
      <c r="LN301" s="77"/>
      <c r="LO301" s="77"/>
      <c r="LP301" s="77"/>
      <c r="LQ301" s="77"/>
      <c r="LR301" s="77"/>
      <c r="LS301" s="77"/>
      <c r="LT301" s="77"/>
      <c r="LU301" s="77"/>
      <c r="LV301" s="77"/>
      <c r="LW301" s="77"/>
      <c r="LX301" s="77"/>
      <c r="LY301" s="77"/>
      <c r="LZ301" s="77"/>
      <c r="MA301" s="77"/>
      <c r="MB301" s="77"/>
      <c r="MC301" s="77"/>
      <c r="MD301" s="77"/>
      <c r="ME301" s="77"/>
      <c r="MF301" s="77"/>
      <c r="MG301" s="77"/>
      <c r="MH301" s="77"/>
      <c r="MI301" s="77"/>
      <c r="MJ301" s="77"/>
      <c r="MK301" s="77"/>
      <c r="ML301" s="77"/>
      <c r="MM301" s="77"/>
      <c r="MN301" s="77"/>
      <c r="MO301" s="77"/>
      <c r="MP301" s="77"/>
      <c r="MQ301" s="77"/>
      <c r="MR301" s="77"/>
      <c r="MS301" s="77"/>
      <c r="MT301" s="77"/>
      <c r="MU301" s="77"/>
      <c r="MV301" s="77"/>
      <c r="MW301" s="77"/>
      <c r="MX301" s="77"/>
      <c r="MY301" s="77"/>
      <c r="MZ301" s="77"/>
      <c r="NA301" s="77"/>
      <c r="NB301" s="77"/>
      <c r="NC301" s="77"/>
      <c r="ND301" s="77"/>
      <c r="NE301" s="77"/>
      <c r="NF301" s="77"/>
      <c r="NG301" s="77"/>
      <c r="NH301" s="77"/>
      <c r="NI301" s="77"/>
      <c r="NJ301" s="77"/>
      <c r="NK301" s="77"/>
      <c r="NL301" s="77"/>
      <c r="NM301" s="77"/>
      <c r="NN301" s="77"/>
      <c r="NO301" s="77"/>
      <c r="NP301" s="77"/>
      <c r="NQ301" s="77"/>
      <c r="NR301" s="77"/>
    </row>
    <row r="302" spans="1:382">
      <c r="A302" s="32">
        <f>IF(ラインリスト!A294="","",ラインリスト!A294)</f>
        <v>292</v>
      </c>
      <c r="B302" s="32" t="str">
        <f>IF(ラインリスト!B294="","",ラインリスト!B294)</f>
        <v>テスト292</v>
      </c>
      <c r="C302" s="32">
        <f>IF(ラインリスト!C294="","",ラインリスト!C294)</f>
        <v>32</v>
      </c>
      <c r="D302" s="32" t="str">
        <f>IF(ラインリスト!E294="","",ラインリスト!E294)</f>
        <v>男</v>
      </c>
      <c r="E302" s="32" t="str">
        <f>IF(ラインリスト!F294="","",ラインリスト!F294)</f>
        <v>会社員</v>
      </c>
      <c r="F302" s="29" t="str">
        <f>IF(ラインリスト!G294="","",ラインリスト!G294)</f>
        <v/>
      </c>
      <c r="G302" s="32" t="str">
        <f>IF(ラインリスト!H294="","",ラインリスト!H294)</f>
        <v>L畜産</v>
      </c>
      <c r="H302" s="33" t="str">
        <f>IF(ラインリスト!I294="","",ラインリスト!I294)</f>
        <v/>
      </c>
      <c r="I302" s="33" t="str">
        <f>IF(ラインリスト!J294="","",ラインリスト!J294)</f>
        <v>無症状</v>
      </c>
      <c r="J302" s="33">
        <f>IF(ラインリスト!K294="","",ラインリスト!K294)</f>
        <v>44204</v>
      </c>
      <c r="K302" s="31">
        <f>IF(ラインリスト!L294="",J302,ラインリスト!L294)</f>
        <v>44204</v>
      </c>
      <c r="L302" s="76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7"/>
      <c r="DF302" s="77"/>
      <c r="DG302" s="77"/>
      <c r="DH302" s="77"/>
      <c r="DI302" s="77"/>
      <c r="DJ302" s="77"/>
      <c r="DK302" s="77"/>
      <c r="DL302" s="77"/>
      <c r="DM302" s="77"/>
      <c r="DN302" s="77"/>
      <c r="DO302" s="77"/>
      <c r="DP302" s="77"/>
      <c r="DQ302" s="77"/>
      <c r="DR302" s="77"/>
      <c r="DS302" s="77"/>
      <c r="DT302" s="77"/>
      <c r="DU302" s="77"/>
      <c r="DV302" s="77"/>
      <c r="DW302" s="77"/>
      <c r="DX302" s="77"/>
      <c r="DY302" s="77"/>
      <c r="DZ302" s="77"/>
      <c r="EA302" s="77"/>
      <c r="EB302" s="77"/>
      <c r="EC302" s="77"/>
      <c r="ED302" s="77"/>
      <c r="EE302" s="77"/>
      <c r="EF302" s="77"/>
      <c r="EG302" s="77"/>
      <c r="EH302" s="77"/>
      <c r="EI302" s="77"/>
      <c r="EJ302" s="77"/>
      <c r="EK302" s="77"/>
      <c r="EL302" s="77"/>
      <c r="EM302" s="77"/>
      <c r="EN302" s="77"/>
      <c r="EO302" s="77"/>
      <c r="EP302" s="77"/>
      <c r="EQ302" s="77"/>
      <c r="ER302" s="77"/>
      <c r="ES302" s="77"/>
      <c r="ET302" s="77"/>
      <c r="EU302" s="77"/>
      <c r="EV302" s="77"/>
      <c r="EW302" s="77"/>
      <c r="EX302" s="77"/>
      <c r="EY302" s="77"/>
      <c r="EZ302" s="77"/>
      <c r="FA302" s="77"/>
      <c r="FB302" s="77"/>
      <c r="FC302" s="77"/>
      <c r="FD302" s="77"/>
      <c r="FE302" s="77"/>
      <c r="FF302" s="77"/>
      <c r="FG302" s="77"/>
      <c r="FH302" s="77"/>
      <c r="FI302" s="77"/>
      <c r="FJ302" s="77"/>
      <c r="FK302" s="77"/>
      <c r="FL302" s="77"/>
      <c r="FM302" s="77"/>
      <c r="FN302" s="77"/>
      <c r="FO302" s="77"/>
      <c r="FP302" s="77"/>
      <c r="FQ302" s="77"/>
      <c r="FR302" s="77"/>
      <c r="FS302" s="77"/>
      <c r="FT302" s="77"/>
      <c r="FU302" s="77"/>
      <c r="FV302" s="77"/>
      <c r="FW302" s="77"/>
      <c r="FX302" s="77"/>
      <c r="FY302" s="77"/>
      <c r="FZ302" s="77"/>
      <c r="GA302" s="77"/>
      <c r="GB302" s="77"/>
      <c r="GC302" s="77"/>
      <c r="GD302" s="77"/>
      <c r="GE302" s="77"/>
      <c r="GF302" s="77"/>
      <c r="GG302" s="77"/>
      <c r="GH302" s="77"/>
      <c r="GI302" s="77"/>
      <c r="GJ302" s="77"/>
      <c r="GK302" s="77"/>
      <c r="GL302" s="77"/>
      <c r="GM302" s="77"/>
      <c r="GN302" s="77"/>
      <c r="GO302" s="77"/>
      <c r="GP302" s="77"/>
      <c r="GQ302" s="77"/>
      <c r="GR302" s="77"/>
      <c r="GS302" s="77"/>
      <c r="GT302" s="77"/>
      <c r="GU302" s="77"/>
      <c r="GV302" s="77"/>
      <c r="GW302" s="77"/>
      <c r="GX302" s="77"/>
      <c r="GY302" s="77"/>
      <c r="GZ302" s="77"/>
      <c r="HA302" s="77"/>
      <c r="HB302" s="77"/>
      <c r="HC302" s="77"/>
      <c r="HD302" s="77"/>
      <c r="HE302" s="77"/>
      <c r="HF302" s="77"/>
      <c r="HG302" s="77"/>
      <c r="HH302" s="77"/>
      <c r="HI302" s="77"/>
      <c r="HJ302" s="77"/>
      <c r="HK302" s="77"/>
      <c r="HL302" s="77"/>
      <c r="HM302" s="77"/>
      <c r="HN302" s="77"/>
      <c r="HO302" s="77"/>
      <c r="HP302" s="77"/>
      <c r="HQ302" s="77"/>
      <c r="HR302" s="77"/>
      <c r="HS302" s="77"/>
      <c r="HT302" s="77"/>
      <c r="HU302" s="77"/>
      <c r="HV302" s="77"/>
      <c r="HW302" s="77"/>
      <c r="HX302" s="77"/>
      <c r="HY302" s="77"/>
      <c r="HZ302" s="77"/>
      <c r="IA302" s="77"/>
      <c r="IB302" s="77"/>
      <c r="IC302" s="77"/>
      <c r="ID302" s="77"/>
      <c r="IE302" s="77"/>
      <c r="IF302" s="77"/>
      <c r="IG302" s="77"/>
      <c r="IH302" s="77"/>
      <c r="II302" s="77"/>
      <c r="IJ302" s="77"/>
      <c r="IK302" s="77"/>
      <c r="IL302" s="77"/>
      <c r="IM302" s="77"/>
      <c r="IN302" s="77"/>
      <c r="IO302" s="77"/>
      <c r="IP302" s="77"/>
      <c r="IQ302" s="77"/>
      <c r="IR302" s="77"/>
      <c r="IS302" s="77"/>
      <c r="IT302" s="77"/>
      <c r="IU302" s="77"/>
      <c r="IV302" s="77"/>
      <c r="IW302" s="77"/>
      <c r="IX302" s="77"/>
      <c r="IY302" s="77"/>
      <c r="IZ302" s="77"/>
      <c r="JA302" s="77"/>
      <c r="JB302" s="77"/>
      <c r="JC302" s="77"/>
      <c r="JD302" s="77"/>
      <c r="JE302" s="77"/>
      <c r="JF302" s="77"/>
      <c r="JG302" s="77"/>
      <c r="JH302" s="77"/>
      <c r="JI302" s="77"/>
      <c r="JJ302" s="77"/>
      <c r="JK302" s="77"/>
      <c r="JL302" s="77"/>
      <c r="JM302" s="77"/>
      <c r="JN302" s="77"/>
      <c r="JO302" s="77"/>
      <c r="JP302" s="77"/>
      <c r="JQ302" s="77"/>
      <c r="JR302" s="77"/>
      <c r="JS302" s="77"/>
      <c r="JT302" s="77"/>
      <c r="JU302" s="77"/>
      <c r="JV302" s="77"/>
      <c r="JW302" s="77"/>
      <c r="JX302" s="77"/>
      <c r="JY302" s="77"/>
      <c r="JZ302" s="77"/>
      <c r="KA302" s="77"/>
      <c r="KB302" s="77"/>
      <c r="KC302" s="77"/>
      <c r="KD302" s="77"/>
      <c r="KE302" s="77"/>
      <c r="KF302" s="77"/>
      <c r="KG302" s="77"/>
      <c r="KH302" s="77"/>
      <c r="KI302" s="77"/>
      <c r="KJ302" s="77"/>
      <c r="KK302" s="77"/>
      <c r="KL302" s="77"/>
      <c r="KM302" s="77"/>
      <c r="KN302" s="77"/>
      <c r="KO302" s="77"/>
      <c r="KP302" s="77"/>
      <c r="KQ302" s="77"/>
      <c r="KR302" s="77"/>
      <c r="KS302" s="77"/>
      <c r="KT302" s="77"/>
      <c r="KU302" s="77"/>
      <c r="KV302" s="77"/>
      <c r="KW302" s="77"/>
      <c r="KX302" s="77"/>
      <c r="KY302" s="77"/>
      <c r="KZ302" s="77"/>
      <c r="LA302" s="77"/>
      <c r="LB302" s="77"/>
      <c r="LC302" s="77"/>
      <c r="LD302" s="77"/>
      <c r="LE302" s="77"/>
      <c r="LF302" s="77"/>
      <c r="LG302" s="77"/>
      <c r="LH302" s="77"/>
      <c r="LI302" s="77"/>
      <c r="LJ302" s="77"/>
      <c r="LK302" s="77"/>
      <c r="LL302" s="77"/>
      <c r="LM302" s="77"/>
      <c r="LN302" s="77"/>
      <c r="LO302" s="77"/>
      <c r="LP302" s="77"/>
      <c r="LQ302" s="77"/>
      <c r="LR302" s="77"/>
      <c r="LS302" s="77"/>
      <c r="LT302" s="77"/>
      <c r="LU302" s="77"/>
      <c r="LV302" s="77"/>
      <c r="LW302" s="77"/>
      <c r="LX302" s="77"/>
      <c r="LY302" s="77"/>
      <c r="LZ302" s="77"/>
      <c r="MA302" s="77"/>
      <c r="MB302" s="77"/>
      <c r="MC302" s="77"/>
      <c r="MD302" s="77"/>
      <c r="ME302" s="77"/>
      <c r="MF302" s="77"/>
      <c r="MG302" s="77"/>
      <c r="MH302" s="77"/>
      <c r="MI302" s="77"/>
      <c r="MJ302" s="77"/>
      <c r="MK302" s="77"/>
      <c r="ML302" s="77"/>
      <c r="MM302" s="77"/>
      <c r="MN302" s="77"/>
      <c r="MO302" s="77"/>
      <c r="MP302" s="77"/>
      <c r="MQ302" s="77"/>
      <c r="MR302" s="77"/>
      <c r="MS302" s="77"/>
      <c r="MT302" s="77"/>
      <c r="MU302" s="77"/>
      <c r="MV302" s="77"/>
      <c r="MW302" s="77"/>
      <c r="MX302" s="77"/>
      <c r="MY302" s="77"/>
      <c r="MZ302" s="77"/>
      <c r="NA302" s="77"/>
      <c r="NB302" s="77"/>
      <c r="NC302" s="77"/>
      <c r="ND302" s="77"/>
      <c r="NE302" s="77"/>
      <c r="NF302" s="77"/>
      <c r="NG302" s="77"/>
      <c r="NH302" s="77"/>
      <c r="NI302" s="77"/>
      <c r="NJ302" s="77"/>
      <c r="NK302" s="77"/>
      <c r="NL302" s="77"/>
      <c r="NM302" s="77"/>
      <c r="NN302" s="77"/>
      <c r="NO302" s="77"/>
      <c r="NP302" s="77"/>
      <c r="NQ302" s="77"/>
      <c r="NR302" s="77"/>
    </row>
    <row r="303" spans="1:382">
      <c r="A303" s="32">
        <f>IF(ラインリスト!A295="","",ラインリスト!A295)</f>
        <v>293</v>
      </c>
      <c r="B303" s="32" t="str">
        <f>IF(ラインリスト!B295="","",ラインリスト!B295)</f>
        <v>テスト293</v>
      </c>
      <c r="C303" s="32">
        <f>IF(ラインリスト!C295="","",ラインリスト!C295)</f>
        <v>23</v>
      </c>
      <c r="D303" s="32" t="str">
        <f>IF(ラインリスト!E295="","",ラインリスト!E295)</f>
        <v>男</v>
      </c>
      <c r="E303" s="32" t="str">
        <f>IF(ラインリスト!F295="","",ラインリスト!F295)</f>
        <v>消防隊員</v>
      </c>
      <c r="F303" s="29" t="str">
        <f>IF(ラインリスト!G295="","",ラインリスト!G295)</f>
        <v/>
      </c>
      <c r="G303" s="32" t="str">
        <f>IF(ラインリスト!H295="","",ラインリスト!H295)</f>
        <v>C消防</v>
      </c>
      <c r="H303" s="33" t="str">
        <f>IF(ラインリスト!I295="","",ラインリスト!I295)</f>
        <v/>
      </c>
      <c r="I303" s="33" t="str">
        <f>IF(ラインリスト!J295="","",ラインリスト!J295)</f>
        <v>無症状</v>
      </c>
      <c r="J303" s="33">
        <f>IF(ラインリスト!K295="","",ラインリスト!K295)</f>
        <v>44204</v>
      </c>
      <c r="K303" s="31">
        <f>IF(ラインリスト!L295="",J303,ラインリスト!L295)</f>
        <v>44204</v>
      </c>
      <c r="L303" s="76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  <c r="DC303" s="77"/>
      <c r="DD303" s="77"/>
      <c r="DE303" s="77"/>
      <c r="DF303" s="77"/>
      <c r="DG303" s="77"/>
      <c r="DH303" s="77"/>
      <c r="DI303" s="77"/>
      <c r="DJ303" s="77"/>
      <c r="DK303" s="77"/>
      <c r="DL303" s="77"/>
      <c r="DM303" s="77"/>
      <c r="DN303" s="77"/>
      <c r="DO303" s="77"/>
      <c r="DP303" s="77"/>
      <c r="DQ303" s="77"/>
      <c r="DR303" s="77"/>
      <c r="DS303" s="77"/>
      <c r="DT303" s="77"/>
      <c r="DU303" s="77"/>
      <c r="DV303" s="77"/>
      <c r="DW303" s="77"/>
      <c r="DX303" s="77"/>
      <c r="DY303" s="77"/>
      <c r="DZ303" s="77"/>
      <c r="EA303" s="77"/>
      <c r="EB303" s="77"/>
      <c r="EC303" s="77"/>
      <c r="ED303" s="77"/>
      <c r="EE303" s="77"/>
      <c r="EF303" s="77"/>
      <c r="EG303" s="77"/>
      <c r="EH303" s="77"/>
      <c r="EI303" s="77"/>
      <c r="EJ303" s="77"/>
      <c r="EK303" s="77"/>
      <c r="EL303" s="77"/>
      <c r="EM303" s="77"/>
      <c r="EN303" s="77"/>
      <c r="EO303" s="77"/>
      <c r="EP303" s="77"/>
      <c r="EQ303" s="77"/>
      <c r="ER303" s="77"/>
      <c r="ES303" s="77"/>
      <c r="ET303" s="77"/>
      <c r="EU303" s="77"/>
      <c r="EV303" s="77"/>
      <c r="EW303" s="77"/>
      <c r="EX303" s="77"/>
      <c r="EY303" s="77"/>
      <c r="EZ303" s="77"/>
      <c r="FA303" s="77"/>
      <c r="FB303" s="77"/>
      <c r="FC303" s="77"/>
      <c r="FD303" s="77"/>
      <c r="FE303" s="77"/>
      <c r="FF303" s="77"/>
      <c r="FG303" s="77"/>
      <c r="FH303" s="77"/>
      <c r="FI303" s="77"/>
      <c r="FJ303" s="77"/>
      <c r="FK303" s="77"/>
      <c r="FL303" s="77"/>
      <c r="FM303" s="77"/>
      <c r="FN303" s="77"/>
      <c r="FO303" s="77"/>
      <c r="FP303" s="77"/>
      <c r="FQ303" s="77"/>
      <c r="FR303" s="77"/>
      <c r="FS303" s="77"/>
      <c r="FT303" s="77"/>
      <c r="FU303" s="77"/>
      <c r="FV303" s="77"/>
      <c r="FW303" s="77"/>
      <c r="FX303" s="77"/>
      <c r="FY303" s="77"/>
      <c r="FZ303" s="77"/>
      <c r="GA303" s="77"/>
      <c r="GB303" s="77"/>
      <c r="GC303" s="77"/>
      <c r="GD303" s="77"/>
      <c r="GE303" s="77"/>
      <c r="GF303" s="77"/>
      <c r="GG303" s="77"/>
      <c r="GH303" s="77"/>
      <c r="GI303" s="77"/>
      <c r="GJ303" s="77"/>
      <c r="GK303" s="77"/>
      <c r="GL303" s="77"/>
      <c r="GM303" s="77"/>
      <c r="GN303" s="77"/>
      <c r="GO303" s="77"/>
      <c r="GP303" s="77"/>
      <c r="GQ303" s="77"/>
      <c r="GR303" s="77"/>
      <c r="GS303" s="77"/>
      <c r="GT303" s="77"/>
      <c r="GU303" s="77"/>
      <c r="GV303" s="77"/>
      <c r="GW303" s="77"/>
      <c r="GX303" s="77"/>
      <c r="GY303" s="77"/>
      <c r="GZ303" s="77"/>
      <c r="HA303" s="77"/>
      <c r="HB303" s="77"/>
      <c r="HC303" s="77"/>
      <c r="HD303" s="77"/>
      <c r="HE303" s="77"/>
      <c r="HF303" s="77"/>
      <c r="HG303" s="77"/>
      <c r="HH303" s="77"/>
      <c r="HI303" s="77"/>
      <c r="HJ303" s="77"/>
      <c r="HK303" s="77"/>
      <c r="HL303" s="77"/>
      <c r="HM303" s="77"/>
      <c r="HN303" s="77"/>
      <c r="HO303" s="77"/>
      <c r="HP303" s="77"/>
      <c r="HQ303" s="77"/>
      <c r="HR303" s="77"/>
      <c r="HS303" s="77"/>
      <c r="HT303" s="77"/>
      <c r="HU303" s="77"/>
      <c r="HV303" s="77"/>
      <c r="HW303" s="77"/>
      <c r="HX303" s="77"/>
      <c r="HY303" s="77"/>
      <c r="HZ303" s="77"/>
      <c r="IA303" s="77"/>
      <c r="IB303" s="77"/>
      <c r="IC303" s="77"/>
      <c r="ID303" s="77"/>
      <c r="IE303" s="77"/>
      <c r="IF303" s="77"/>
      <c r="IG303" s="77"/>
      <c r="IH303" s="77"/>
      <c r="II303" s="77"/>
      <c r="IJ303" s="77"/>
      <c r="IK303" s="77"/>
      <c r="IL303" s="77"/>
      <c r="IM303" s="77"/>
      <c r="IN303" s="77"/>
      <c r="IO303" s="77"/>
      <c r="IP303" s="77"/>
      <c r="IQ303" s="77"/>
      <c r="IR303" s="77"/>
      <c r="IS303" s="77"/>
      <c r="IT303" s="77"/>
      <c r="IU303" s="77"/>
      <c r="IV303" s="77"/>
      <c r="IW303" s="77"/>
      <c r="IX303" s="77"/>
      <c r="IY303" s="77"/>
      <c r="IZ303" s="77"/>
      <c r="JA303" s="77"/>
      <c r="JB303" s="77"/>
      <c r="JC303" s="77"/>
      <c r="JD303" s="77"/>
      <c r="JE303" s="77"/>
      <c r="JF303" s="77"/>
      <c r="JG303" s="77"/>
      <c r="JH303" s="77"/>
      <c r="JI303" s="77"/>
      <c r="JJ303" s="77"/>
      <c r="JK303" s="77"/>
      <c r="JL303" s="77"/>
      <c r="JM303" s="77"/>
      <c r="JN303" s="77"/>
      <c r="JO303" s="77"/>
      <c r="JP303" s="77"/>
      <c r="JQ303" s="77"/>
      <c r="JR303" s="77"/>
      <c r="JS303" s="77"/>
      <c r="JT303" s="77"/>
      <c r="JU303" s="77"/>
      <c r="JV303" s="77"/>
      <c r="JW303" s="77"/>
      <c r="JX303" s="77"/>
      <c r="JY303" s="77"/>
      <c r="JZ303" s="77"/>
      <c r="KA303" s="77"/>
      <c r="KB303" s="77"/>
      <c r="KC303" s="77"/>
      <c r="KD303" s="77"/>
      <c r="KE303" s="77"/>
      <c r="KF303" s="77"/>
      <c r="KG303" s="77"/>
      <c r="KH303" s="77"/>
      <c r="KI303" s="77"/>
      <c r="KJ303" s="77"/>
      <c r="KK303" s="77"/>
      <c r="KL303" s="77"/>
      <c r="KM303" s="77"/>
      <c r="KN303" s="77"/>
      <c r="KO303" s="77"/>
      <c r="KP303" s="77"/>
      <c r="KQ303" s="77"/>
      <c r="KR303" s="77"/>
      <c r="KS303" s="77"/>
      <c r="KT303" s="77"/>
      <c r="KU303" s="77"/>
      <c r="KV303" s="77"/>
      <c r="KW303" s="77"/>
      <c r="KX303" s="77"/>
      <c r="KY303" s="77"/>
      <c r="KZ303" s="77"/>
      <c r="LA303" s="77"/>
      <c r="LB303" s="77"/>
      <c r="LC303" s="77"/>
      <c r="LD303" s="77"/>
      <c r="LE303" s="77"/>
      <c r="LF303" s="77"/>
      <c r="LG303" s="77"/>
      <c r="LH303" s="77"/>
      <c r="LI303" s="77"/>
      <c r="LJ303" s="77"/>
      <c r="LK303" s="77"/>
      <c r="LL303" s="77"/>
      <c r="LM303" s="77"/>
      <c r="LN303" s="77"/>
      <c r="LO303" s="77"/>
      <c r="LP303" s="77"/>
      <c r="LQ303" s="77"/>
      <c r="LR303" s="77"/>
      <c r="LS303" s="77"/>
      <c r="LT303" s="77"/>
      <c r="LU303" s="77"/>
      <c r="LV303" s="77"/>
      <c r="LW303" s="77"/>
      <c r="LX303" s="77"/>
      <c r="LY303" s="77"/>
      <c r="LZ303" s="77"/>
      <c r="MA303" s="77"/>
      <c r="MB303" s="77"/>
      <c r="MC303" s="77"/>
      <c r="MD303" s="77"/>
      <c r="ME303" s="77"/>
      <c r="MF303" s="77"/>
      <c r="MG303" s="77"/>
      <c r="MH303" s="77"/>
      <c r="MI303" s="77"/>
      <c r="MJ303" s="77"/>
      <c r="MK303" s="77"/>
      <c r="ML303" s="77"/>
      <c r="MM303" s="77"/>
      <c r="MN303" s="77"/>
      <c r="MO303" s="77"/>
      <c r="MP303" s="77"/>
      <c r="MQ303" s="77"/>
      <c r="MR303" s="77"/>
      <c r="MS303" s="77"/>
      <c r="MT303" s="77"/>
      <c r="MU303" s="77"/>
      <c r="MV303" s="77"/>
      <c r="MW303" s="77"/>
      <c r="MX303" s="77"/>
      <c r="MY303" s="77"/>
      <c r="MZ303" s="77"/>
      <c r="NA303" s="77"/>
      <c r="NB303" s="77"/>
      <c r="NC303" s="77"/>
      <c r="ND303" s="77"/>
      <c r="NE303" s="77"/>
      <c r="NF303" s="77"/>
      <c r="NG303" s="77"/>
      <c r="NH303" s="77"/>
      <c r="NI303" s="77"/>
      <c r="NJ303" s="77"/>
      <c r="NK303" s="77"/>
      <c r="NL303" s="77"/>
      <c r="NM303" s="77"/>
      <c r="NN303" s="77"/>
      <c r="NO303" s="77"/>
      <c r="NP303" s="77"/>
      <c r="NQ303" s="77"/>
      <c r="NR303" s="77"/>
    </row>
    <row r="304" spans="1:382">
      <c r="A304" s="32">
        <f>IF(ラインリスト!A296="","",ラインリスト!A296)</f>
        <v>294</v>
      </c>
      <c r="B304" s="32" t="str">
        <f>IF(ラインリスト!B296="","",ラインリスト!B296)</f>
        <v>テスト294</v>
      </c>
      <c r="C304" s="32">
        <f>IF(ラインリスト!C296="","",ラインリスト!C296)</f>
        <v>21</v>
      </c>
      <c r="D304" s="32" t="str">
        <f>IF(ラインリスト!E296="","",ラインリスト!E296)</f>
        <v>女</v>
      </c>
      <c r="E304" s="32" t="str">
        <f>IF(ラインリスト!F296="","",ラインリスト!F296)</f>
        <v>動物看護師</v>
      </c>
      <c r="F304" s="29" t="str">
        <f>IF(ラインリスト!G296="","",ラインリスト!G296)</f>
        <v/>
      </c>
      <c r="G304" s="32" t="str">
        <f>IF(ラインリスト!H296="","",ラインリスト!H296)</f>
        <v>F動物病院</v>
      </c>
      <c r="H304" s="33" t="str">
        <f>IF(ラインリスト!I296="","",ラインリスト!I296)</f>
        <v/>
      </c>
      <c r="I304" s="33" t="str">
        <f>IF(ラインリスト!J296="","",ラインリスト!J296)</f>
        <v>無症状</v>
      </c>
      <c r="J304" s="33">
        <f>IF(ラインリスト!K296="","",ラインリスト!K296)</f>
        <v>44204</v>
      </c>
      <c r="K304" s="31">
        <f>IF(ラインリスト!L296="",J304,ラインリスト!L296)</f>
        <v>44204</v>
      </c>
      <c r="L304" s="76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  <c r="CU304" s="77"/>
      <c r="CV304" s="77"/>
      <c r="CW304" s="77"/>
      <c r="CX304" s="77"/>
      <c r="CY304" s="77"/>
      <c r="CZ304" s="77"/>
      <c r="DA304" s="77"/>
      <c r="DB304" s="77"/>
      <c r="DC304" s="77"/>
      <c r="DD304" s="77"/>
      <c r="DE304" s="77"/>
      <c r="DF304" s="77"/>
      <c r="DG304" s="77"/>
      <c r="DH304" s="77"/>
      <c r="DI304" s="77"/>
      <c r="DJ304" s="77"/>
      <c r="DK304" s="77"/>
      <c r="DL304" s="77"/>
      <c r="DM304" s="77"/>
      <c r="DN304" s="77"/>
      <c r="DO304" s="77"/>
      <c r="DP304" s="77"/>
      <c r="DQ304" s="77"/>
      <c r="DR304" s="77"/>
      <c r="DS304" s="77"/>
      <c r="DT304" s="77"/>
      <c r="DU304" s="77"/>
      <c r="DV304" s="77"/>
      <c r="DW304" s="77"/>
      <c r="DX304" s="77"/>
      <c r="DY304" s="77"/>
      <c r="DZ304" s="77"/>
      <c r="EA304" s="77"/>
      <c r="EB304" s="77"/>
      <c r="EC304" s="77"/>
      <c r="ED304" s="77"/>
      <c r="EE304" s="77"/>
      <c r="EF304" s="77"/>
      <c r="EG304" s="77"/>
      <c r="EH304" s="77"/>
      <c r="EI304" s="77"/>
      <c r="EJ304" s="77"/>
      <c r="EK304" s="77"/>
      <c r="EL304" s="77"/>
      <c r="EM304" s="77"/>
      <c r="EN304" s="77"/>
      <c r="EO304" s="77"/>
      <c r="EP304" s="77"/>
      <c r="EQ304" s="77"/>
      <c r="ER304" s="77"/>
      <c r="ES304" s="77"/>
      <c r="ET304" s="77"/>
      <c r="EU304" s="77"/>
      <c r="EV304" s="77"/>
      <c r="EW304" s="77"/>
      <c r="EX304" s="77"/>
      <c r="EY304" s="77"/>
      <c r="EZ304" s="77"/>
      <c r="FA304" s="77"/>
      <c r="FB304" s="77"/>
      <c r="FC304" s="77"/>
      <c r="FD304" s="77"/>
      <c r="FE304" s="77"/>
      <c r="FF304" s="77"/>
      <c r="FG304" s="77"/>
      <c r="FH304" s="77"/>
      <c r="FI304" s="77"/>
      <c r="FJ304" s="77"/>
      <c r="FK304" s="77"/>
      <c r="FL304" s="77"/>
      <c r="FM304" s="77"/>
      <c r="FN304" s="77"/>
      <c r="FO304" s="77"/>
      <c r="FP304" s="77"/>
      <c r="FQ304" s="77"/>
      <c r="FR304" s="77"/>
      <c r="FS304" s="77"/>
      <c r="FT304" s="77"/>
      <c r="FU304" s="77"/>
      <c r="FV304" s="77"/>
      <c r="FW304" s="77"/>
      <c r="FX304" s="77"/>
      <c r="FY304" s="77"/>
      <c r="FZ304" s="77"/>
      <c r="GA304" s="77"/>
      <c r="GB304" s="77"/>
      <c r="GC304" s="77"/>
      <c r="GD304" s="77"/>
      <c r="GE304" s="77"/>
      <c r="GF304" s="77"/>
      <c r="GG304" s="77"/>
      <c r="GH304" s="77"/>
      <c r="GI304" s="77"/>
      <c r="GJ304" s="77"/>
      <c r="GK304" s="77"/>
      <c r="GL304" s="77"/>
      <c r="GM304" s="77"/>
      <c r="GN304" s="77"/>
      <c r="GO304" s="77"/>
      <c r="GP304" s="77"/>
      <c r="GQ304" s="77"/>
      <c r="GR304" s="77"/>
      <c r="GS304" s="77"/>
      <c r="GT304" s="77"/>
      <c r="GU304" s="77"/>
      <c r="GV304" s="77"/>
      <c r="GW304" s="77"/>
      <c r="GX304" s="77"/>
      <c r="GY304" s="77"/>
      <c r="GZ304" s="77"/>
      <c r="HA304" s="77"/>
      <c r="HB304" s="77"/>
      <c r="HC304" s="77"/>
      <c r="HD304" s="77"/>
      <c r="HE304" s="77"/>
      <c r="HF304" s="77"/>
      <c r="HG304" s="77"/>
      <c r="HH304" s="77"/>
      <c r="HI304" s="77"/>
      <c r="HJ304" s="77"/>
      <c r="HK304" s="77"/>
      <c r="HL304" s="77"/>
      <c r="HM304" s="77"/>
      <c r="HN304" s="77"/>
      <c r="HO304" s="77"/>
      <c r="HP304" s="77"/>
      <c r="HQ304" s="77"/>
      <c r="HR304" s="77"/>
      <c r="HS304" s="77"/>
      <c r="HT304" s="77"/>
      <c r="HU304" s="77"/>
      <c r="HV304" s="77"/>
      <c r="HW304" s="77"/>
      <c r="HX304" s="77"/>
      <c r="HY304" s="77"/>
      <c r="HZ304" s="77"/>
      <c r="IA304" s="77"/>
      <c r="IB304" s="77"/>
      <c r="IC304" s="77"/>
      <c r="ID304" s="77"/>
      <c r="IE304" s="77"/>
      <c r="IF304" s="77"/>
      <c r="IG304" s="77"/>
      <c r="IH304" s="77"/>
      <c r="II304" s="77"/>
      <c r="IJ304" s="77"/>
      <c r="IK304" s="77"/>
      <c r="IL304" s="77"/>
      <c r="IM304" s="77"/>
      <c r="IN304" s="77"/>
      <c r="IO304" s="77"/>
      <c r="IP304" s="77"/>
      <c r="IQ304" s="77"/>
      <c r="IR304" s="77"/>
      <c r="IS304" s="77"/>
      <c r="IT304" s="77"/>
      <c r="IU304" s="77"/>
      <c r="IV304" s="77"/>
      <c r="IW304" s="77"/>
      <c r="IX304" s="77"/>
      <c r="IY304" s="77"/>
      <c r="IZ304" s="77"/>
      <c r="JA304" s="77"/>
      <c r="JB304" s="77"/>
      <c r="JC304" s="77"/>
      <c r="JD304" s="77"/>
      <c r="JE304" s="77"/>
      <c r="JF304" s="77"/>
      <c r="JG304" s="77"/>
      <c r="JH304" s="77"/>
      <c r="JI304" s="77"/>
      <c r="JJ304" s="77"/>
      <c r="JK304" s="77"/>
      <c r="JL304" s="77"/>
      <c r="JM304" s="77"/>
      <c r="JN304" s="77"/>
      <c r="JO304" s="77"/>
      <c r="JP304" s="77"/>
      <c r="JQ304" s="77"/>
      <c r="JR304" s="77"/>
      <c r="JS304" s="77"/>
      <c r="JT304" s="77"/>
      <c r="JU304" s="77"/>
      <c r="JV304" s="77"/>
      <c r="JW304" s="77"/>
      <c r="JX304" s="77"/>
      <c r="JY304" s="77"/>
      <c r="JZ304" s="77"/>
      <c r="KA304" s="77"/>
      <c r="KB304" s="77"/>
      <c r="KC304" s="77"/>
      <c r="KD304" s="77"/>
      <c r="KE304" s="77"/>
      <c r="KF304" s="77"/>
      <c r="KG304" s="77"/>
      <c r="KH304" s="77"/>
      <c r="KI304" s="77"/>
      <c r="KJ304" s="77"/>
      <c r="KK304" s="77"/>
      <c r="KL304" s="77"/>
      <c r="KM304" s="77"/>
      <c r="KN304" s="77"/>
      <c r="KO304" s="77"/>
      <c r="KP304" s="77"/>
      <c r="KQ304" s="77"/>
      <c r="KR304" s="77"/>
      <c r="KS304" s="77"/>
      <c r="KT304" s="77"/>
      <c r="KU304" s="77"/>
      <c r="KV304" s="77"/>
      <c r="KW304" s="77"/>
      <c r="KX304" s="77"/>
      <c r="KY304" s="77"/>
      <c r="KZ304" s="77"/>
      <c r="LA304" s="77"/>
      <c r="LB304" s="77"/>
      <c r="LC304" s="77"/>
      <c r="LD304" s="77"/>
      <c r="LE304" s="77"/>
      <c r="LF304" s="77"/>
      <c r="LG304" s="77"/>
      <c r="LH304" s="77"/>
      <c r="LI304" s="77"/>
      <c r="LJ304" s="77"/>
      <c r="LK304" s="77"/>
      <c r="LL304" s="77"/>
      <c r="LM304" s="77"/>
      <c r="LN304" s="77"/>
      <c r="LO304" s="77"/>
      <c r="LP304" s="77"/>
      <c r="LQ304" s="77"/>
      <c r="LR304" s="77"/>
      <c r="LS304" s="77"/>
      <c r="LT304" s="77"/>
      <c r="LU304" s="77"/>
      <c r="LV304" s="77"/>
      <c r="LW304" s="77"/>
      <c r="LX304" s="77"/>
      <c r="LY304" s="77"/>
      <c r="LZ304" s="77"/>
      <c r="MA304" s="77"/>
      <c r="MB304" s="77"/>
      <c r="MC304" s="77"/>
      <c r="MD304" s="77"/>
      <c r="ME304" s="77"/>
      <c r="MF304" s="77"/>
      <c r="MG304" s="77"/>
      <c r="MH304" s="77"/>
      <c r="MI304" s="77"/>
      <c r="MJ304" s="77"/>
      <c r="MK304" s="77"/>
      <c r="ML304" s="77"/>
      <c r="MM304" s="77"/>
      <c r="MN304" s="77"/>
      <c r="MO304" s="77"/>
      <c r="MP304" s="77"/>
      <c r="MQ304" s="77"/>
      <c r="MR304" s="77"/>
      <c r="MS304" s="77"/>
      <c r="MT304" s="77"/>
      <c r="MU304" s="77"/>
      <c r="MV304" s="77"/>
      <c r="MW304" s="77"/>
      <c r="MX304" s="77"/>
      <c r="MY304" s="77"/>
      <c r="MZ304" s="77"/>
      <c r="NA304" s="77"/>
      <c r="NB304" s="77"/>
      <c r="NC304" s="77"/>
      <c r="ND304" s="77"/>
      <c r="NE304" s="77"/>
      <c r="NF304" s="77"/>
      <c r="NG304" s="77"/>
      <c r="NH304" s="77"/>
      <c r="NI304" s="77"/>
      <c r="NJ304" s="77"/>
      <c r="NK304" s="77"/>
      <c r="NL304" s="77"/>
      <c r="NM304" s="77"/>
      <c r="NN304" s="77"/>
      <c r="NO304" s="77"/>
      <c r="NP304" s="77"/>
      <c r="NQ304" s="77"/>
      <c r="NR304" s="77"/>
    </row>
    <row r="305" spans="1:382">
      <c r="A305" s="32">
        <f>IF(ラインリスト!A297="","",ラインリスト!A297)</f>
        <v>295</v>
      </c>
      <c r="B305" s="32" t="str">
        <f>IF(ラインリスト!B297="","",ラインリスト!B297)</f>
        <v>テスト295</v>
      </c>
      <c r="C305" s="32">
        <f>IF(ラインリスト!C297="","",ラインリスト!C297)</f>
        <v>21</v>
      </c>
      <c r="D305" s="32" t="str">
        <f>IF(ラインリスト!E297="","",ラインリスト!E297)</f>
        <v>男</v>
      </c>
      <c r="E305" s="32" t="str">
        <f>IF(ラインリスト!F297="","",ラインリスト!F297)</f>
        <v>大学生</v>
      </c>
      <c r="F305" s="29" t="str">
        <f>IF(ラインリスト!G297="","",ラインリスト!G297)</f>
        <v>生徒</v>
      </c>
      <c r="G305" s="32" t="str">
        <f>IF(ラインリスト!H297="","",ラインリスト!H297)</f>
        <v>L大学</v>
      </c>
      <c r="H305" s="33" t="str">
        <f>IF(ラインリスト!I297="","",ラインリスト!I297)</f>
        <v/>
      </c>
      <c r="I305" s="33" t="str">
        <f>IF(ラインリスト!J297="","",ラインリスト!J297)</f>
        <v>無症状</v>
      </c>
      <c r="J305" s="33">
        <f>IF(ラインリスト!K297="","",ラインリスト!K297)</f>
        <v>44204</v>
      </c>
      <c r="K305" s="31">
        <f>IF(ラインリスト!L297="",J305,ラインリスト!L297)</f>
        <v>44204</v>
      </c>
      <c r="L305" s="76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  <c r="DC305" s="77"/>
      <c r="DD305" s="77"/>
      <c r="DE305" s="77"/>
      <c r="DF305" s="77"/>
      <c r="DG305" s="77"/>
      <c r="DH305" s="77"/>
      <c r="DI305" s="77"/>
      <c r="DJ305" s="77"/>
      <c r="DK305" s="77"/>
      <c r="DL305" s="77"/>
      <c r="DM305" s="77"/>
      <c r="DN305" s="77"/>
      <c r="DO305" s="77"/>
      <c r="DP305" s="77"/>
      <c r="DQ305" s="77"/>
      <c r="DR305" s="77"/>
      <c r="DS305" s="77"/>
      <c r="DT305" s="77"/>
      <c r="DU305" s="77"/>
      <c r="DV305" s="77"/>
      <c r="DW305" s="77"/>
      <c r="DX305" s="77"/>
      <c r="DY305" s="77"/>
      <c r="DZ305" s="77"/>
      <c r="EA305" s="77"/>
      <c r="EB305" s="77"/>
      <c r="EC305" s="77"/>
      <c r="ED305" s="77"/>
      <c r="EE305" s="77"/>
      <c r="EF305" s="77"/>
      <c r="EG305" s="77"/>
      <c r="EH305" s="77"/>
      <c r="EI305" s="77"/>
      <c r="EJ305" s="77"/>
      <c r="EK305" s="77"/>
      <c r="EL305" s="77"/>
      <c r="EM305" s="77"/>
      <c r="EN305" s="77"/>
      <c r="EO305" s="77"/>
      <c r="EP305" s="77"/>
      <c r="EQ305" s="77"/>
      <c r="ER305" s="77"/>
      <c r="ES305" s="77"/>
      <c r="ET305" s="77"/>
      <c r="EU305" s="77"/>
      <c r="EV305" s="77"/>
      <c r="EW305" s="77"/>
      <c r="EX305" s="77"/>
      <c r="EY305" s="77"/>
      <c r="EZ305" s="77"/>
      <c r="FA305" s="77"/>
      <c r="FB305" s="77"/>
      <c r="FC305" s="77"/>
      <c r="FD305" s="77"/>
      <c r="FE305" s="77"/>
      <c r="FF305" s="77"/>
      <c r="FG305" s="77"/>
      <c r="FH305" s="77"/>
      <c r="FI305" s="77"/>
      <c r="FJ305" s="77"/>
      <c r="FK305" s="77"/>
      <c r="FL305" s="77"/>
      <c r="FM305" s="77"/>
      <c r="FN305" s="77"/>
      <c r="FO305" s="77"/>
      <c r="FP305" s="77"/>
      <c r="FQ305" s="77"/>
      <c r="FR305" s="77"/>
      <c r="FS305" s="77"/>
      <c r="FT305" s="77"/>
      <c r="FU305" s="77"/>
      <c r="FV305" s="77"/>
      <c r="FW305" s="77"/>
      <c r="FX305" s="77"/>
      <c r="FY305" s="77"/>
      <c r="FZ305" s="77"/>
      <c r="GA305" s="77"/>
      <c r="GB305" s="77"/>
      <c r="GC305" s="77"/>
      <c r="GD305" s="77"/>
      <c r="GE305" s="77"/>
      <c r="GF305" s="77"/>
      <c r="GG305" s="77"/>
      <c r="GH305" s="77"/>
      <c r="GI305" s="77"/>
      <c r="GJ305" s="77"/>
      <c r="GK305" s="77"/>
      <c r="GL305" s="77"/>
      <c r="GM305" s="77"/>
      <c r="GN305" s="77"/>
      <c r="GO305" s="77"/>
      <c r="GP305" s="77"/>
      <c r="GQ305" s="77"/>
      <c r="GR305" s="77"/>
      <c r="GS305" s="77"/>
      <c r="GT305" s="77"/>
      <c r="GU305" s="77"/>
      <c r="GV305" s="77"/>
      <c r="GW305" s="77"/>
      <c r="GX305" s="77"/>
      <c r="GY305" s="77"/>
      <c r="GZ305" s="77"/>
      <c r="HA305" s="77"/>
      <c r="HB305" s="77"/>
      <c r="HC305" s="77"/>
      <c r="HD305" s="77"/>
      <c r="HE305" s="77"/>
      <c r="HF305" s="77"/>
      <c r="HG305" s="77"/>
      <c r="HH305" s="77"/>
      <c r="HI305" s="77"/>
      <c r="HJ305" s="77"/>
      <c r="HK305" s="77"/>
      <c r="HL305" s="77"/>
      <c r="HM305" s="77"/>
      <c r="HN305" s="77"/>
      <c r="HO305" s="77"/>
      <c r="HP305" s="77"/>
      <c r="HQ305" s="77"/>
      <c r="HR305" s="77"/>
      <c r="HS305" s="77"/>
      <c r="HT305" s="77"/>
      <c r="HU305" s="77"/>
      <c r="HV305" s="77"/>
      <c r="HW305" s="77"/>
      <c r="HX305" s="77"/>
      <c r="HY305" s="77"/>
      <c r="HZ305" s="77"/>
      <c r="IA305" s="77"/>
      <c r="IB305" s="77"/>
      <c r="IC305" s="77"/>
      <c r="ID305" s="77"/>
      <c r="IE305" s="77"/>
      <c r="IF305" s="77"/>
      <c r="IG305" s="77"/>
      <c r="IH305" s="77"/>
      <c r="II305" s="77"/>
      <c r="IJ305" s="77"/>
      <c r="IK305" s="77"/>
      <c r="IL305" s="77"/>
      <c r="IM305" s="77"/>
      <c r="IN305" s="77"/>
      <c r="IO305" s="77"/>
      <c r="IP305" s="77"/>
      <c r="IQ305" s="77"/>
      <c r="IR305" s="77"/>
      <c r="IS305" s="77"/>
      <c r="IT305" s="77"/>
      <c r="IU305" s="77"/>
      <c r="IV305" s="77"/>
      <c r="IW305" s="77"/>
      <c r="IX305" s="77"/>
      <c r="IY305" s="77"/>
      <c r="IZ305" s="77"/>
      <c r="JA305" s="77"/>
      <c r="JB305" s="77"/>
      <c r="JC305" s="77"/>
      <c r="JD305" s="77"/>
      <c r="JE305" s="77"/>
      <c r="JF305" s="77"/>
      <c r="JG305" s="77"/>
      <c r="JH305" s="77"/>
      <c r="JI305" s="77"/>
      <c r="JJ305" s="77"/>
      <c r="JK305" s="77"/>
      <c r="JL305" s="77"/>
      <c r="JM305" s="77"/>
      <c r="JN305" s="77"/>
      <c r="JO305" s="77"/>
      <c r="JP305" s="77"/>
      <c r="JQ305" s="77"/>
      <c r="JR305" s="77"/>
      <c r="JS305" s="77"/>
      <c r="JT305" s="77"/>
      <c r="JU305" s="77"/>
      <c r="JV305" s="77"/>
      <c r="JW305" s="77"/>
      <c r="JX305" s="77"/>
      <c r="JY305" s="77"/>
      <c r="JZ305" s="77"/>
      <c r="KA305" s="77"/>
      <c r="KB305" s="77"/>
      <c r="KC305" s="77"/>
      <c r="KD305" s="77"/>
      <c r="KE305" s="77"/>
      <c r="KF305" s="77"/>
      <c r="KG305" s="77"/>
      <c r="KH305" s="77"/>
      <c r="KI305" s="77"/>
      <c r="KJ305" s="77"/>
      <c r="KK305" s="77"/>
      <c r="KL305" s="77"/>
      <c r="KM305" s="77"/>
      <c r="KN305" s="77"/>
      <c r="KO305" s="77"/>
      <c r="KP305" s="77"/>
      <c r="KQ305" s="77"/>
      <c r="KR305" s="77"/>
      <c r="KS305" s="77"/>
      <c r="KT305" s="77"/>
      <c r="KU305" s="77"/>
      <c r="KV305" s="77"/>
      <c r="KW305" s="77"/>
      <c r="KX305" s="77"/>
      <c r="KY305" s="77"/>
      <c r="KZ305" s="77"/>
      <c r="LA305" s="77"/>
      <c r="LB305" s="77"/>
      <c r="LC305" s="77"/>
      <c r="LD305" s="77"/>
      <c r="LE305" s="77"/>
      <c r="LF305" s="77"/>
      <c r="LG305" s="77"/>
      <c r="LH305" s="77"/>
      <c r="LI305" s="77"/>
      <c r="LJ305" s="77"/>
      <c r="LK305" s="77"/>
      <c r="LL305" s="77"/>
      <c r="LM305" s="77"/>
      <c r="LN305" s="77"/>
      <c r="LO305" s="77"/>
      <c r="LP305" s="77"/>
      <c r="LQ305" s="77"/>
      <c r="LR305" s="77"/>
      <c r="LS305" s="77"/>
      <c r="LT305" s="77"/>
      <c r="LU305" s="77"/>
      <c r="LV305" s="77"/>
      <c r="LW305" s="77"/>
      <c r="LX305" s="77"/>
      <c r="LY305" s="77"/>
      <c r="LZ305" s="77"/>
      <c r="MA305" s="77"/>
      <c r="MB305" s="77"/>
      <c r="MC305" s="77"/>
      <c r="MD305" s="77"/>
      <c r="ME305" s="77"/>
      <c r="MF305" s="77"/>
      <c r="MG305" s="77"/>
      <c r="MH305" s="77"/>
      <c r="MI305" s="77"/>
      <c r="MJ305" s="77"/>
      <c r="MK305" s="77"/>
      <c r="ML305" s="77"/>
      <c r="MM305" s="77"/>
      <c r="MN305" s="77"/>
      <c r="MO305" s="77"/>
      <c r="MP305" s="77"/>
      <c r="MQ305" s="77"/>
      <c r="MR305" s="77"/>
      <c r="MS305" s="77"/>
      <c r="MT305" s="77"/>
      <c r="MU305" s="77"/>
      <c r="MV305" s="77"/>
      <c r="MW305" s="77"/>
      <c r="MX305" s="77"/>
      <c r="MY305" s="77"/>
      <c r="MZ305" s="77"/>
      <c r="NA305" s="77"/>
      <c r="NB305" s="77"/>
      <c r="NC305" s="77"/>
      <c r="ND305" s="77"/>
      <c r="NE305" s="77"/>
      <c r="NF305" s="77"/>
      <c r="NG305" s="77"/>
      <c r="NH305" s="77"/>
      <c r="NI305" s="77"/>
      <c r="NJ305" s="77"/>
      <c r="NK305" s="77"/>
      <c r="NL305" s="77"/>
      <c r="NM305" s="77"/>
      <c r="NN305" s="77"/>
      <c r="NO305" s="77"/>
      <c r="NP305" s="77"/>
      <c r="NQ305" s="77"/>
      <c r="NR305" s="77"/>
    </row>
    <row r="306" spans="1:382">
      <c r="A306" s="32">
        <f>IF(ラインリスト!A298="","",ラインリスト!A298)</f>
        <v>296</v>
      </c>
      <c r="B306" s="32" t="str">
        <f>IF(ラインリスト!B298="","",ラインリスト!B298)</f>
        <v>テスト296</v>
      </c>
      <c r="C306" s="32">
        <f>IF(ラインリスト!C298="","",ラインリスト!C298)</f>
        <v>32</v>
      </c>
      <c r="D306" s="32" t="str">
        <f>IF(ラインリスト!E298="","",ラインリスト!E298)</f>
        <v>男</v>
      </c>
      <c r="E306" s="32" t="str">
        <f>IF(ラインリスト!F298="","",ラインリスト!F298)</f>
        <v>会社員</v>
      </c>
      <c r="F306" s="29" t="str">
        <f>IF(ラインリスト!G298="","",ラインリスト!G298)</f>
        <v/>
      </c>
      <c r="G306" s="32" t="str">
        <f>IF(ラインリスト!H298="","",ラインリスト!H298)</f>
        <v>L酒店</v>
      </c>
      <c r="H306" s="33" t="str">
        <f>IF(ラインリスト!I298="","",ラインリスト!I298)</f>
        <v/>
      </c>
      <c r="I306" s="33">
        <f>IF(ラインリスト!J298="","",ラインリスト!J298)</f>
        <v>44198</v>
      </c>
      <c r="J306" s="33">
        <f>IF(ラインリスト!K298="","",ラインリスト!K298)</f>
        <v>44204</v>
      </c>
      <c r="K306" s="31">
        <f>IF(ラインリスト!L298="",J306,ラインリスト!L298)</f>
        <v>44204</v>
      </c>
      <c r="L306" s="76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  <c r="CU306" s="77"/>
      <c r="CV306" s="77"/>
      <c r="CW306" s="77"/>
      <c r="CX306" s="77"/>
      <c r="CY306" s="77"/>
      <c r="CZ306" s="77"/>
      <c r="DA306" s="77"/>
      <c r="DB306" s="77"/>
      <c r="DC306" s="77"/>
      <c r="DD306" s="77"/>
      <c r="DE306" s="77"/>
      <c r="DF306" s="77"/>
      <c r="DG306" s="77"/>
      <c r="DH306" s="77"/>
      <c r="DI306" s="77"/>
      <c r="DJ306" s="77"/>
      <c r="DK306" s="77"/>
      <c r="DL306" s="77"/>
      <c r="DM306" s="77"/>
      <c r="DN306" s="77"/>
      <c r="DO306" s="77"/>
      <c r="DP306" s="77"/>
      <c r="DQ306" s="77"/>
      <c r="DR306" s="77"/>
      <c r="DS306" s="77"/>
      <c r="DT306" s="77"/>
      <c r="DU306" s="77"/>
      <c r="DV306" s="77"/>
      <c r="DW306" s="77"/>
      <c r="DX306" s="77"/>
      <c r="DY306" s="77"/>
      <c r="DZ306" s="77"/>
      <c r="EA306" s="77"/>
      <c r="EB306" s="77"/>
      <c r="EC306" s="77"/>
      <c r="ED306" s="77"/>
      <c r="EE306" s="77"/>
      <c r="EF306" s="77"/>
      <c r="EG306" s="77"/>
      <c r="EH306" s="77"/>
      <c r="EI306" s="77"/>
      <c r="EJ306" s="77"/>
      <c r="EK306" s="77"/>
      <c r="EL306" s="77"/>
      <c r="EM306" s="77"/>
      <c r="EN306" s="77"/>
      <c r="EO306" s="77"/>
      <c r="EP306" s="77"/>
      <c r="EQ306" s="77"/>
      <c r="ER306" s="77"/>
      <c r="ES306" s="77"/>
      <c r="ET306" s="77"/>
      <c r="EU306" s="77"/>
      <c r="EV306" s="77"/>
      <c r="EW306" s="77"/>
      <c r="EX306" s="77"/>
      <c r="EY306" s="77"/>
      <c r="EZ306" s="77"/>
      <c r="FA306" s="77"/>
      <c r="FB306" s="77"/>
      <c r="FC306" s="77"/>
      <c r="FD306" s="77"/>
      <c r="FE306" s="77"/>
      <c r="FF306" s="77"/>
      <c r="FG306" s="77"/>
      <c r="FH306" s="77"/>
      <c r="FI306" s="77"/>
      <c r="FJ306" s="77"/>
      <c r="FK306" s="77"/>
      <c r="FL306" s="77"/>
      <c r="FM306" s="77"/>
      <c r="FN306" s="77"/>
      <c r="FO306" s="77"/>
      <c r="FP306" s="77"/>
      <c r="FQ306" s="77"/>
      <c r="FR306" s="77"/>
      <c r="FS306" s="77"/>
      <c r="FT306" s="77"/>
      <c r="FU306" s="77"/>
      <c r="FV306" s="77"/>
      <c r="FW306" s="77"/>
      <c r="FX306" s="77"/>
      <c r="FY306" s="77"/>
      <c r="FZ306" s="77"/>
      <c r="GA306" s="77"/>
      <c r="GB306" s="77"/>
      <c r="GC306" s="77"/>
      <c r="GD306" s="77"/>
      <c r="GE306" s="77"/>
      <c r="GF306" s="77"/>
      <c r="GG306" s="77"/>
      <c r="GH306" s="77"/>
      <c r="GI306" s="77"/>
      <c r="GJ306" s="77"/>
      <c r="GK306" s="77"/>
      <c r="GL306" s="77"/>
      <c r="GM306" s="77"/>
      <c r="GN306" s="77"/>
      <c r="GO306" s="77"/>
      <c r="GP306" s="77"/>
      <c r="GQ306" s="77"/>
      <c r="GR306" s="77"/>
      <c r="GS306" s="77"/>
      <c r="GT306" s="77"/>
      <c r="GU306" s="77"/>
      <c r="GV306" s="77"/>
      <c r="GW306" s="77"/>
      <c r="GX306" s="77"/>
      <c r="GY306" s="77"/>
      <c r="GZ306" s="77"/>
      <c r="HA306" s="77"/>
      <c r="HB306" s="77"/>
      <c r="HC306" s="77"/>
      <c r="HD306" s="77"/>
      <c r="HE306" s="77"/>
      <c r="HF306" s="77"/>
      <c r="HG306" s="77"/>
      <c r="HH306" s="77"/>
      <c r="HI306" s="77"/>
      <c r="HJ306" s="77"/>
      <c r="HK306" s="77"/>
      <c r="HL306" s="77"/>
      <c r="HM306" s="77"/>
      <c r="HN306" s="77"/>
      <c r="HO306" s="77"/>
      <c r="HP306" s="77"/>
      <c r="HQ306" s="77"/>
      <c r="HR306" s="77"/>
      <c r="HS306" s="77"/>
      <c r="HT306" s="77"/>
      <c r="HU306" s="77"/>
      <c r="HV306" s="77"/>
      <c r="HW306" s="77"/>
      <c r="HX306" s="77"/>
      <c r="HY306" s="77"/>
      <c r="HZ306" s="77"/>
      <c r="IA306" s="77"/>
      <c r="IB306" s="77"/>
      <c r="IC306" s="77"/>
      <c r="ID306" s="77"/>
      <c r="IE306" s="77"/>
      <c r="IF306" s="77"/>
      <c r="IG306" s="77"/>
      <c r="IH306" s="77"/>
      <c r="II306" s="77"/>
      <c r="IJ306" s="77"/>
      <c r="IK306" s="77"/>
      <c r="IL306" s="77"/>
      <c r="IM306" s="77"/>
      <c r="IN306" s="77"/>
      <c r="IO306" s="77"/>
      <c r="IP306" s="77"/>
      <c r="IQ306" s="77"/>
      <c r="IR306" s="77"/>
      <c r="IS306" s="77"/>
      <c r="IT306" s="77"/>
      <c r="IU306" s="77"/>
      <c r="IV306" s="77"/>
      <c r="IW306" s="77"/>
      <c r="IX306" s="77"/>
      <c r="IY306" s="77"/>
      <c r="IZ306" s="77"/>
      <c r="JA306" s="77"/>
      <c r="JB306" s="77"/>
      <c r="JC306" s="77"/>
      <c r="JD306" s="77"/>
      <c r="JE306" s="77"/>
      <c r="JF306" s="77"/>
      <c r="JG306" s="77"/>
      <c r="JH306" s="77"/>
      <c r="JI306" s="77"/>
      <c r="JJ306" s="77"/>
      <c r="JK306" s="77"/>
      <c r="JL306" s="77"/>
      <c r="JM306" s="77"/>
      <c r="JN306" s="77"/>
      <c r="JO306" s="77"/>
      <c r="JP306" s="77"/>
      <c r="JQ306" s="77"/>
      <c r="JR306" s="77"/>
      <c r="JS306" s="77"/>
      <c r="JT306" s="77"/>
      <c r="JU306" s="77"/>
      <c r="JV306" s="77"/>
      <c r="JW306" s="77"/>
      <c r="JX306" s="77"/>
      <c r="JY306" s="77"/>
      <c r="JZ306" s="77"/>
      <c r="KA306" s="77"/>
      <c r="KB306" s="77"/>
      <c r="KC306" s="77"/>
      <c r="KD306" s="77"/>
      <c r="KE306" s="77"/>
      <c r="KF306" s="77"/>
      <c r="KG306" s="77"/>
      <c r="KH306" s="77"/>
      <c r="KI306" s="77"/>
      <c r="KJ306" s="77"/>
      <c r="KK306" s="77"/>
      <c r="KL306" s="77"/>
      <c r="KM306" s="77"/>
      <c r="KN306" s="77"/>
      <c r="KO306" s="77"/>
      <c r="KP306" s="77"/>
      <c r="KQ306" s="77"/>
      <c r="KR306" s="77"/>
      <c r="KS306" s="77"/>
      <c r="KT306" s="77"/>
      <c r="KU306" s="77"/>
      <c r="KV306" s="77"/>
      <c r="KW306" s="77"/>
      <c r="KX306" s="77"/>
      <c r="KY306" s="77"/>
      <c r="KZ306" s="77"/>
      <c r="LA306" s="77"/>
      <c r="LB306" s="77"/>
      <c r="LC306" s="77"/>
      <c r="LD306" s="77"/>
      <c r="LE306" s="77"/>
      <c r="LF306" s="77"/>
      <c r="LG306" s="77"/>
      <c r="LH306" s="77"/>
      <c r="LI306" s="77"/>
      <c r="LJ306" s="77"/>
      <c r="LK306" s="77"/>
      <c r="LL306" s="77"/>
      <c r="LM306" s="77"/>
      <c r="LN306" s="77"/>
      <c r="LO306" s="77"/>
      <c r="LP306" s="77"/>
      <c r="LQ306" s="77"/>
      <c r="LR306" s="77"/>
      <c r="LS306" s="77"/>
      <c r="LT306" s="77"/>
      <c r="LU306" s="77"/>
      <c r="LV306" s="77"/>
      <c r="LW306" s="77"/>
      <c r="LX306" s="77"/>
      <c r="LY306" s="77"/>
      <c r="LZ306" s="77"/>
      <c r="MA306" s="77"/>
      <c r="MB306" s="77"/>
      <c r="MC306" s="77"/>
      <c r="MD306" s="77"/>
      <c r="ME306" s="77"/>
      <c r="MF306" s="77"/>
      <c r="MG306" s="77"/>
      <c r="MH306" s="77"/>
      <c r="MI306" s="77"/>
      <c r="MJ306" s="77"/>
      <c r="MK306" s="77"/>
      <c r="ML306" s="77"/>
      <c r="MM306" s="77"/>
      <c r="MN306" s="77"/>
      <c r="MO306" s="77"/>
      <c r="MP306" s="77"/>
      <c r="MQ306" s="77"/>
      <c r="MR306" s="77"/>
      <c r="MS306" s="77"/>
      <c r="MT306" s="77"/>
      <c r="MU306" s="77"/>
      <c r="MV306" s="77"/>
      <c r="MW306" s="77"/>
      <c r="MX306" s="77"/>
      <c r="MY306" s="77"/>
      <c r="MZ306" s="77"/>
      <c r="NA306" s="77"/>
      <c r="NB306" s="77"/>
      <c r="NC306" s="77"/>
      <c r="ND306" s="77"/>
      <c r="NE306" s="77"/>
      <c r="NF306" s="77"/>
      <c r="NG306" s="77"/>
      <c r="NH306" s="77"/>
      <c r="NI306" s="77"/>
      <c r="NJ306" s="77"/>
      <c r="NK306" s="77"/>
      <c r="NL306" s="77"/>
      <c r="NM306" s="77"/>
      <c r="NN306" s="77"/>
      <c r="NO306" s="77"/>
      <c r="NP306" s="77"/>
      <c r="NQ306" s="77"/>
      <c r="NR306" s="77"/>
    </row>
    <row r="307" spans="1:382">
      <c r="A307" s="32">
        <f>IF(ラインリスト!A299="","",ラインリスト!A299)</f>
        <v>297</v>
      </c>
      <c r="B307" s="32" t="str">
        <f>IF(ラインリスト!B299="","",ラインリスト!B299)</f>
        <v>テスト297</v>
      </c>
      <c r="C307" s="32">
        <f>IF(ラインリスト!C299="","",ラインリスト!C299)</f>
        <v>63</v>
      </c>
      <c r="D307" s="32" t="str">
        <f>IF(ラインリスト!E299="","",ラインリスト!E299)</f>
        <v>女</v>
      </c>
      <c r="E307" s="32" t="str">
        <f>IF(ラインリスト!F299="","",ラインリスト!F299)</f>
        <v>無職</v>
      </c>
      <c r="F307" s="29" t="str">
        <f>IF(ラインリスト!G299="","",ラインリスト!G299)</f>
        <v/>
      </c>
      <c r="G307" s="32" t="str">
        <f>IF(ラインリスト!H299="","",ラインリスト!H299)</f>
        <v/>
      </c>
      <c r="H307" s="33" t="str">
        <f>IF(ラインリスト!I299="","",ラインリスト!I299)</f>
        <v/>
      </c>
      <c r="I307" s="33" t="str">
        <f>IF(ラインリスト!J299="","",ラインリスト!J299)</f>
        <v>無症状</v>
      </c>
      <c r="J307" s="33">
        <f>IF(ラインリスト!K299="","",ラインリスト!K299)</f>
        <v>44204</v>
      </c>
      <c r="K307" s="31">
        <f>IF(ラインリスト!L299="",J307,ラインリスト!L299)</f>
        <v>44204</v>
      </c>
      <c r="L307" s="76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  <c r="CU307" s="77"/>
      <c r="CV307" s="77"/>
      <c r="CW307" s="77"/>
      <c r="CX307" s="77"/>
      <c r="CY307" s="77"/>
      <c r="CZ307" s="77"/>
      <c r="DA307" s="77"/>
      <c r="DB307" s="77"/>
      <c r="DC307" s="77"/>
      <c r="DD307" s="77"/>
      <c r="DE307" s="77"/>
      <c r="DF307" s="77"/>
      <c r="DG307" s="77"/>
      <c r="DH307" s="77"/>
      <c r="DI307" s="77"/>
      <c r="DJ307" s="77"/>
      <c r="DK307" s="77"/>
      <c r="DL307" s="77"/>
      <c r="DM307" s="77"/>
      <c r="DN307" s="77"/>
      <c r="DO307" s="77"/>
      <c r="DP307" s="77"/>
      <c r="DQ307" s="77"/>
      <c r="DR307" s="77"/>
      <c r="DS307" s="77"/>
      <c r="DT307" s="77"/>
      <c r="DU307" s="77"/>
      <c r="DV307" s="77"/>
      <c r="DW307" s="77"/>
      <c r="DX307" s="77"/>
      <c r="DY307" s="77"/>
      <c r="DZ307" s="77"/>
      <c r="EA307" s="77"/>
      <c r="EB307" s="77"/>
      <c r="EC307" s="77"/>
      <c r="ED307" s="77"/>
      <c r="EE307" s="77"/>
      <c r="EF307" s="77"/>
      <c r="EG307" s="77"/>
      <c r="EH307" s="77"/>
      <c r="EI307" s="77"/>
      <c r="EJ307" s="77"/>
      <c r="EK307" s="77"/>
      <c r="EL307" s="77"/>
      <c r="EM307" s="77"/>
      <c r="EN307" s="77"/>
      <c r="EO307" s="77"/>
      <c r="EP307" s="77"/>
      <c r="EQ307" s="77"/>
      <c r="ER307" s="77"/>
      <c r="ES307" s="77"/>
      <c r="ET307" s="77"/>
      <c r="EU307" s="77"/>
      <c r="EV307" s="77"/>
      <c r="EW307" s="77"/>
      <c r="EX307" s="77"/>
      <c r="EY307" s="77"/>
      <c r="EZ307" s="77"/>
      <c r="FA307" s="77"/>
      <c r="FB307" s="77"/>
      <c r="FC307" s="77"/>
      <c r="FD307" s="77"/>
      <c r="FE307" s="77"/>
      <c r="FF307" s="77"/>
      <c r="FG307" s="77"/>
      <c r="FH307" s="77"/>
      <c r="FI307" s="77"/>
      <c r="FJ307" s="77"/>
      <c r="FK307" s="77"/>
      <c r="FL307" s="77"/>
      <c r="FM307" s="77"/>
      <c r="FN307" s="77"/>
      <c r="FO307" s="77"/>
      <c r="FP307" s="77"/>
      <c r="FQ307" s="77"/>
      <c r="FR307" s="77"/>
      <c r="FS307" s="77"/>
      <c r="FT307" s="77"/>
      <c r="FU307" s="77"/>
      <c r="FV307" s="77"/>
      <c r="FW307" s="77"/>
      <c r="FX307" s="77"/>
      <c r="FY307" s="77"/>
      <c r="FZ307" s="77"/>
      <c r="GA307" s="77"/>
      <c r="GB307" s="77"/>
      <c r="GC307" s="77"/>
      <c r="GD307" s="77"/>
      <c r="GE307" s="77"/>
      <c r="GF307" s="77"/>
      <c r="GG307" s="77"/>
      <c r="GH307" s="77"/>
      <c r="GI307" s="77"/>
      <c r="GJ307" s="77"/>
      <c r="GK307" s="77"/>
      <c r="GL307" s="77"/>
      <c r="GM307" s="77"/>
      <c r="GN307" s="77"/>
      <c r="GO307" s="77"/>
      <c r="GP307" s="77"/>
      <c r="GQ307" s="77"/>
      <c r="GR307" s="77"/>
      <c r="GS307" s="77"/>
      <c r="GT307" s="77"/>
      <c r="GU307" s="77"/>
      <c r="GV307" s="77"/>
      <c r="GW307" s="77"/>
      <c r="GX307" s="77"/>
      <c r="GY307" s="77"/>
      <c r="GZ307" s="77"/>
      <c r="HA307" s="77"/>
      <c r="HB307" s="77"/>
      <c r="HC307" s="77"/>
      <c r="HD307" s="77"/>
      <c r="HE307" s="77"/>
      <c r="HF307" s="77"/>
      <c r="HG307" s="77"/>
      <c r="HH307" s="77"/>
      <c r="HI307" s="77"/>
      <c r="HJ307" s="77"/>
      <c r="HK307" s="77"/>
      <c r="HL307" s="77"/>
      <c r="HM307" s="77"/>
      <c r="HN307" s="77"/>
      <c r="HO307" s="77"/>
      <c r="HP307" s="77"/>
      <c r="HQ307" s="77"/>
      <c r="HR307" s="77"/>
      <c r="HS307" s="77"/>
      <c r="HT307" s="77"/>
      <c r="HU307" s="77"/>
      <c r="HV307" s="77"/>
      <c r="HW307" s="77"/>
      <c r="HX307" s="77"/>
      <c r="HY307" s="77"/>
      <c r="HZ307" s="77"/>
      <c r="IA307" s="77"/>
      <c r="IB307" s="77"/>
      <c r="IC307" s="77"/>
      <c r="ID307" s="77"/>
      <c r="IE307" s="77"/>
      <c r="IF307" s="77"/>
      <c r="IG307" s="77"/>
      <c r="IH307" s="77"/>
      <c r="II307" s="77"/>
      <c r="IJ307" s="77"/>
      <c r="IK307" s="77"/>
      <c r="IL307" s="77"/>
      <c r="IM307" s="77"/>
      <c r="IN307" s="77"/>
      <c r="IO307" s="77"/>
      <c r="IP307" s="77"/>
      <c r="IQ307" s="77"/>
      <c r="IR307" s="77"/>
      <c r="IS307" s="77"/>
      <c r="IT307" s="77"/>
      <c r="IU307" s="77"/>
      <c r="IV307" s="77"/>
      <c r="IW307" s="77"/>
      <c r="IX307" s="77"/>
      <c r="IY307" s="77"/>
      <c r="IZ307" s="77"/>
      <c r="JA307" s="77"/>
      <c r="JB307" s="77"/>
      <c r="JC307" s="77"/>
      <c r="JD307" s="77"/>
      <c r="JE307" s="77"/>
      <c r="JF307" s="77"/>
      <c r="JG307" s="77"/>
      <c r="JH307" s="77"/>
      <c r="JI307" s="77"/>
      <c r="JJ307" s="77"/>
      <c r="JK307" s="77"/>
      <c r="JL307" s="77"/>
      <c r="JM307" s="77"/>
      <c r="JN307" s="77"/>
      <c r="JO307" s="77"/>
      <c r="JP307" s="77"/>
      <c r="JQ307" s="77"/>
      <c r="JR307" s="77"/>
      <c r="JS307" s="77"/>
      <c r="JT307" s="77"/>
      <c r="JU307" s="77"/>
      <c r="JV307" s="77"/>
      <c r="JW307" s="77"/>
      <c r="JX307" s="77"/>
      <c r="JY307" s="77"/>
      <c r="JZ307" s="77"/>
      <c r="KA307" s="77"/>
      <c r="KB307" s="77"/>
      <c r="KC307" s="77"/>
      <c r="KD307" s="77"/>
      <c r="KE307" s="77"/>
      <c r="KF307" s="77"/>
      <c r="KG307" s="77"/>
      <c r="KH307" s="77"/>
      <c r="KI307" s="77"/>
      <c r="KJ307" s="77"/>
      <c r="KK307" s="77"/>
      <c r="KL307" s="77"/>
      <c r="KM307" s="77"/>
      <c r="KN307" s="77"/>
      <c r="KO307" s="77"/>
      <c r="KP307" s="77"/>
      <c r="KQ307" s="77"/>
      <c r="KR307" s="77"/>
      <c r="KS307" s="77"/>
      <c r="KT307" s="77"/>
      <c r="KU307" s="77"/>
      <c r="KV307" s="77"/>
      <c r="KW307" s="77"/>
      <c r="KX307" s="77"/>
      <c r="KY307" s="77"/>
      <c r="KZ307" s="77"/>
      <c r="LA307" s="77"/>
      <c r="LB307" s="77"/>
      <c r="LC307" s="77"/>
      <c r="LD307" s="77"/>
      <c r="LE307" s="77"/>
      <c r="LF307" s="77"/>
      <c r="LG307" s="77"/>
      <c r="LH307" s="77"/>
      <c r="LI307" s="77"/>
      <c r="LJ307" s="77"/>
      <c r="LK307" s="77"/>
      <c r="LL307" s="77"/>
      <c r="LM307" s="77"/>
      <c r="LN307" s="77"/>
      <c r="LO307" s="77"/>
      <c r="LP307" s="77"/>
      <c r="LQ307" s="77"/>
      <c r="LR307" s="77"/>
      <c r="LS307" s="77"/>
      <c r="LT307" s="77"/>
      <c r="LU307" s="77"/>
      <c r="LV307" s="77"/>
      <c r="LW307" s="77"/>
      <c r="LX307" s="77"/>
      <c r="LY307" s="77"/>
      <c r="LZ307" s="77"/>
      <c r="MA307" s="77"/>
      <c r="MB307" s="77"/>
      <c r="MC307" s="77"/>
      <c r="MD307" s="77"/>
      <c r="ME307" s="77"/>
      <c r="MF307" s="77"/>
      <c r="MG307" s="77"/>
      <c r="MH307" s="77"/>
      <c r="MI307" s="77"/>
      <c r="MJ307" s="77"/>
      <c r="MK307" s="77"/>
      <c r="ML307" s="77"/>
      <c r="MM307" s="77"/>
      <c r="MN307" s="77"/>
      <c r="MO307" s="77"/>
      <c r="MP307" s="77"/>
      <c r="MQ307" s="77"/>
      <c r="MR307" s="77"/>
      <c r="MS307" s="77"/>
      <c r="MT307" s="77"/>
      <c r="MU307" s="77"/>
      <c r="MV307" s="77"/>
      <c r="MW307" s="77"/>
      <c r="MX307" s="77"/>
      <c r="MY307" s="77"/>
      <c r="MZ307" s="77"/>
      <c r="NA307" s="77"/>
      <c r="NB307" s="77"/>
      <c r="NC307" s="77"/>
      <c r="ND307" s="77"/>
      <c r="NE307" s="77"/>
      <c r="NF307" s="77"/>
      <c r="NG307" s="77"/>
      <c r="NH307" s="77"/>
      <c r="NI307" s="77"/>
      <c r="NJ307" s="77"/>
      <c r="NK307" s="77"/>
      <c r="NL307" s="77"/>
      <c r="NM307" s="77"/>
      <c r="NN307" s="77"/>
      <c r="NO307" s="77"/>
      <c r="NP307" s="77"/>
      <c r="NQ307" s="77"/>
      <c r="NR307" s="77"/>
    </row>
    <row r="308" spans="1:382">
      <c r="A308" s="32">
        <f>IF(ラインリスト!A300="","",ラインリスト!A300)</f>
        <v>298</v>
      </c>
      <c r="B308" s="32" t="str">
        <f>IF(ラインリスト!B300="","",ラインリスト!B300)</f>
        <v>テスト298</v>
      </c>
      <c r="C308" s="32">
        <f>IF(ラインリスト!C300="","",ラインリスト!C300)</f>
        <v>58</v>
      </c>
      <c r="D308" s="32" t="str">
        <f>IF(ラインリスト!E300="","",ラインリスト!E300)</f>
        <v>男</v>
      </c>
      <c r="E308" s="32" t="str">
        <f>IF(ラインリスト!F300="","",ラインリスト!F300)</f>
        <v>飲食店経営</v>
      </c>
      <c r="F308" s="29" t="str">
        <f>IF(ラインリスト!G300="","",ラインリスト!G300)</f>
        <v/>
      </c>
      <c r="G308" s="32" t="str">
        <f>IF(ラインリスト!H300="","",ラインリスト!H300)</f>
        <v>U飲食店</v>
      </c>
      <c r="H308" s="33" t="str">
        <f>IF(ラインリスト!I300="","",ラインリスト!I300)</f>
        <v/>
      </c>
      <c r="I308" s="33">
        <f>IF(ラインリスト!J300="","",ラインリスト!J300)</f>
        <v>44203</v>
      </c>
      <c r="J308" s="33">
        <f>IF(ラインリスト!K300="","",ラインリスト!K300)</f>
        <v>44204</v>
      </c>
      <c r="K308" s="31">
        <f>IF(ラインリスト!L300="",J308,ラインリスト!L300)</f>
        <v>44204</v>
      </c>
      <c r="L308" s="76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  <c r="CU308" s="77"/>
      <c r="CV308" s="77"/>
      <c r="CW308" s="77"/>
      <c r="CX308" s="77"/>
      <c r="CY308" s="77"/>
      <c r="CZ308" s="77"/>
      <c r="DA308" s="77"/>
      <c r="DB308" s="77"/>
      <c r="DC308" s="77"/>
      <c r="DD308" s="77"/>
      <c r="DE308" s="77"/>
      <c r="DF308" s="77"/>
      <c r="DG308" s="77"/>
      <c r="DH308" s="77"/>
      <c r="DI308" s="77"/>
      <c r="DJ308" s="77"/>
      <c r="DK308" s="77"/>
      <c r="DL308" s="77"/>
      <c r="DM308" s="77"/>
      <c r="DN308" s="77"/>
      <c r="DO308" s="77"/>
      <c r="DP308" s="77"/>
      <c r="DQ308" s="77"/>
      <c r="DR308" s="77"/>
      <c r="DS308" s="77"/>
      <c r="DT308" s="77"/>
      <c r="DU308" s="77"/>
      <c r="DV308" s="77"/>
      <c r="DW308" s="77"/>
      <c r="DX308" s="77"/>
      <c r="DY308" s="77"/>
      <c r="DZ308" s="77"/>
      <c r="EA308" s="77"/>
      <c r="EB308" s="77"/>
      <c r="EC308" s="77"/>
      <c r="ED308" s="77"/>
      <c r="EE308" s="77"/>
      <c r="EF308" s="77"/>
      <c r="EG308" s="77"/>
      <c r="EH308" s="77"/>
      <c r="EI308" s="77"/>
      <c r="EJ308" s="77"/>
      <c r="EK308" s="77"/>
      <c r="EL308" s="77"/>
      <c r="EM308" s="77"/>
      <c r="EN308" s="77"/>
      <c r="EO308" s="77"/>
      <c r="EP308" s="77"/>
      <c r="EQ308" s="77"/>
      <c r="ER308" s="77"/>
      <c r="ES308" s="77"/>
      <c r="ET308" s="77"/>
      <c r="EU308" s="77"/>
      <c r="EV308" s="77"/>
      <c r="EW308" s="77"/>
      <c r="EX308" s="77"/>
      <c r="EY308" s="77"/>
      <c r="EZ308" s="77"/>
      <c r="FA308" s="77"/>
      <c r="FB308" s="77"/>
      <c r="FC308" s="77"/>
      <c r="FD308" s="77"/>
      <c r="FE308" s="77"/>
      <c r="FF308" s="77"/>
      <c r="FG308" s="77"/>
      <c r="FH308" s="77"/>
      <c r="FI308" s="77"/>
      <c r="FJ308" s="77"/>
      <c r="FK308" s="77"/>
      <c r="FL308" s="77"/>
      <c r="FM308" s="77"/>
      <c r="FN308" s="77"/>
      <c r="FO308" s="77"/>
      <c r="FP308" s="77"/>
      <c r="FQ308" s="77"/>
      <c r="FR308" s="77"/>
      <c r="FS308" s="77"/>
      <c r="FT308" s="77"/>
      <c r="FU308" s="77"/>
      <c r="FV308" s="77"/>
      <c r="FW308" s="77"/>
      <c r="FX308" s="77"/>
      <c r="FY308" s="77"/>
      <c r="FZ308" s="77"/>
      <c r="GA308" s="77"/>
      <c r="GB308" s="77"/>
      <c r="GC308" s="77"/>
      <c r="GD308" s="77"/>
      <c r="GE308" s="77"/>
      <c r="GF308" s="77"/>
      <c r="GG308" s="77"/>
      <c r="GH308" s="77"/>
      <c r="GI308" s="77"/>
      <c r="GJ308" s="77"/>
      <c r="GK308" s="77"/>
      <c r="GL308" s="77"/>
      <c r="GM308" s="77"/>
      <c r="GN308" s="77"/>
      <c r="GO308" s="77"/>
      <c r="GP308" s="77"/>
      <c r="GQ308" s="77"/>
      <c r="GR308" s="77"/>
      <c r="GS308" s="77"/>
      <c r="GT308" s="77"/>
      <c r="GU308" s="77"/>
      <c r="GV308" s="77"/>
      <c r="GW308" s="77"/>
      <c r="GX308" s="77"/>
      <c r="GY308" s="77"/>
      <c r="GZ308" s="77"/>
      <c r="HA308" s="77"/>
      <c r="HB308" s="77"/>
      <c r="HC308" s="77"/>
      <c r="HD308" s="77"/>
      <c r="HE308" s="77"/>
      <c r="HF308" s="77"/>
      <c r="HG308" s="77"/>
      <c r="HH308" s="77"/>
      <c r="HI308" s="77"/>
      <c r="HJ308" s="77"/>
      <c r="HK308" s="77"/>
      <c r="HL308" s="77"/>
      <c r="HM308" s="77"/>
      <c r="HN308" s="77"/>
      <c r="HO308" s="77"/>
      <c r="HP308" s="77"/>
      <c r="HQ308" s="77"/>
      <c r="HR308" s="77"/>
      <c r="HS308" s="77"/>
      <c r="HT308" s="77"/>
      <c r="HU308" s="77"/>
      <c r="HV308" s="77"/>
      <c r="HW308" s="77"/>
      <c r="HX308" s="77"/>
      <c r="HY308" s="77"/>
      <c r="HZ308" s="77"/>
      <c r="IA308" s="77"/>
      <c r="IB308" s="77"/>
      <c r="IC308" s="77"/>
      <c r="ID308" s="77"/>
      <c r="IE308" s="77"/>
      <c r="IF308" s="77"/>
      <c r="IG308" s="77"/>
      <c r="IH308" s="77"/>
      <c r="II308" s="77"/>
      <c r="IJ308" s="77"/>
      <c r="IK308" s="77"/>
      <c r="IL308" s="77"/>
      <c r="IM308" s="77"/>
      <c r="IN308" s="77"/>
      <c r="IO308" s="77"/>
      <c r="IP308" s="77"/>
      <c r="IQ308" s="77"/>
      <c r="IR308" s="77"/>
      <c r="IS308" s="77"/>
      <c r="IT308" s="77"/>
      <c r="IU308" s="77"/>
      <c r="IV308" s="77"/>
      <c r="IW308" s="77"/>
      <c r="IX308" s="77"/>
      <c r="IY308" s="77"/>
      <c r="IZ308" s="77"/>
      <c r="JA308" s="77"/>
      <c r="JB308" s="77"/>
      <c r="JC308" s="77"/>
      <c r="JD308" s="77"/>
      <c r="JE308" s="77"/>
      <c r="JF308" s="77"/>
      <c r="JG308" s="77"/>
      <c r="JH308" s="77"/>
      <c r="JI308" s="77"/>
      <c r="JJ308" s="77"/>
      <c r="JK308" s="77"/>
      <c r="JL308" s="77"/>
      <c r="JM308" s="77"/>
      <c r="JN308" s="77"/>
      <c r="JO308" s="77"/>
      <c r="JP308" s="77"/>
      <c r="JQ308" s="77"/>
      <c r="JR308" s="77"/>
      <c r="JS308" s="77"/>
      <c r="JT308" s="77"/>
      <c r="JU308" s="77"/>
      <c r="JV308" s="77"/>
      <c r="JW308" s="77"/>
      <c r="JX308" s="77"/>
      <c r="JY308" s="77"/>
      <c r="JZ308" s="77"/>
      <c r="KA308" s="77"/>
      <c r="KB308" s="77"/>
      <c r="KC308" s="77"/>
      <c r="KD308" s="77"/>
      <c r="KE308" s="77"/>
      <c r="KF308" s="77"/>
      <c r="KG308" s="77"/>
      <c r="KH308" s="77"/>
      <c r="KI308" s="77"/>
      <c r="KJ308" s="77"/>
      <c r="KK308" s="77"/>
      <c r="KL308" s="77"/>
      <c r="KM308" s="77"/>
      <c r="KN308" s="77"/>
      <c r="KO308" s="77"/>
      <c r="KP308" s="77"/>
      <c r="KQ308" s="77"/>
      <c r="KR308" s="77"/>
      <c r="KS308" s="77"/>
      <c r="KT308" s="77"/>
      <c r="KU308" s="77"/>
      <c r="KV308" s="77"/>
      <c r="KW308" s="77"/>
      <c r="KX308" s="77"/>
      <c r="KY308" s="77"/>
      <c r="KZ308" s="77"/>
      <c r="LA308" s="77"/>
      <c r="LB308" s="77"/>
      <c r="LC308" s="77"/>
      <c r="LD308" s="77"/>
      <c r="LE308" s="77"/>
      <c r="LF308" s="77"/>
      <c r="LG308" s="77"/>
      <c r="LH308" s="77"/>
      <c r="LI308" s="77"/>
      <c r="LJ308" s="77"/>
      <c r="LK308" s="77"/>
      <c r="LL308" s="77"/>
      <c r="LM308" s="77"/>
      <c r="LN308" s="77"/>
      <c r="LO308" s="77"/>
      <c r="LP308" s="77"/>
      <c r="LQ308" s="77"/>
      <c r="LR308" s="77"/>
      <c r="LS308" s="77"/>
      <c r="LT308" s="77"/>
      <c r="LU308" s="77"/>
      <c r="LV308" s="77"/>
      <c r="LW308" s="77"/>
      <c r="LX308" s="77"/>
      <c r="LY308" s="77"/>
      <c r="LZ308" s="77"/>
      <c r="MA308" s="77"/>
      <c r="MB308" s="77"/>
      <c r="MC308" s="77"/>
      <c r="MD308" s="77"/>
      <c r="ME308" s="77"/>
      <c r="MF308" s="77"/>
      <c r="MG308" s="77"/>
      <c r="MH308" s="77"/>
      <c r="MI308" s="77"/>
      <c r="MJ308" s="77"/>
      <c r="MK308" s="77"/>
      <c r="ML308" s="77"/>
      <c r="MM308" s="77"/>
      <c r="MN308" s="77"/>
      <c r="MO308" s="77"/>
      <c r="MP308" s="77"/>
      <c r="MQ308" s="77"/>
      <c r="MR308" s="77"/>
      <c r="MS308" s="77"/>
      <c r="MT308" s="77"/>
      <c r="MU308" s="77"/>
      <c r="MV308" s="77"/>
      <c r="MW308" s="77"/>
      <c r="MX308" s="77"/>
      <c r="MY308" s="77"/>
      <c r="MZ308" s="77"/>
      <c r="NA308" s="77"/>
      <c r="NB308" s="77"/>
      <c r="NC308" s="77"/>
      <c r="ND308" s="77"/>
      <c r="NE308" s="77"/>
      <c r="NF308" s="77"/>
      <c r="NG308" s="77"/>
      <c r="NH308" s="77"/>
      <c r="NI308" s="77"/>
      <c r="NJ308" s="77"/>
      <c r="NK308" s="77"/>
      <c r="NL308" s="77"/>
      <c r="NM308" s="77"/>
      <c r="NN308" s="77"/>
      <c r="NO308" s="77"/>
      <c r="NP308" s="77"/>
      <c r="NQ308" s="77"/>
      <c r="NR308" s="77"/>
    </row>
    <row r="309" spans="1:382">
      <c r="A309" s="32">
        <f>IF(ラインリスト!A301="","",ラインリスト!A301)</f>
        <v>299</v>
      </c>
      <c r="B309" s="32" t="str">
        <f>IF(ラインリスト!B301="","",ラインリスト!B301)</f>
        <v>テスト299</v>
      </c>
      <c r="C309" s="32">
        <f>IF(ラインリスト!C301="","",ラインリスト!C301)</f>
        <v>66</v>
      </c>
      <c r="D309" s="32" t="str">
        <f>IF(ラインリスト!E301="","",ラインリスト!E301)</f>
        <v>男</v>
      </c>
      <c r="E309" s="32" t="str">
        <f>IF(ラインリスト!F301="","",ラインリスト!F301)</f>
        <v>支援員</v>
      </c>
      <c r="F309" s="29" t="str">
        <f>IF(ラインリスト!G301="","",ラインリスト!G301)</f>
        <v>職員</v>
      </c>
      <c r="G309" s="32" t="str">
        <f>IF(ラインリスト!H301="","",ラインリスト!H301)</f>
        <v>A障害者施設</v>
      </c>
      <c r="H309" s="33" t="str">
        <f>IF(ラインリスト!I301="","",ラインリスト!I301)</f>
        <v/>
      </c>
      <c r="I309" s="33">
        <f>IF(ラインリスト!J301="","",ラインリスト!J301)</f>
        <v>44199</v>
      </c>
      <c r="J309" s="33">
        <f>IF(ラインリスト!K301="","",ラインリスト!K301)</f>
        <v>44204</v>
      </c>
      <c r="K309" s="31">
        <f>IF(ラインリスト!L301="",J309,ラインリスト!L301)</f>
        <v>44204</v>
      </c>
      <c r="L309" s="76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  <c r="DF309" s="77"/>
      <c r="DG309" s="77"/>
      <c r="DH309" s="77"/>
      <c r="DI309" s="77"/>
      <c r="DJ309" s="77"/>
      <c r="DK309" s="77"/>
      <c r="DL309" s="77"/>
      <c r="DM309" s="77"/>
      <c r="DN309" s="77"/>
      <c r="DO309" s="77"/>
      <c r="DP309" s="77"/>
      <c r="DQ309" s="77"/>
      <c r="DR309" s="77"/>
      <c r="DS309" s="77"/>
      <c r="DT309" s="77"/>
      <c r="DU309" s="77"/>
      <c r="DV309" s="77"/>
      <c r="DW309" s="77"/>
      <c r="DX309" s="77"/>
      <c r="DY309" s="77"/>
      <c r="DZ309" s="77"/>
      <c r="EA309" s="77"/>
      <c r="EB309" s="77"/>
      <c r="EC309" s="77"/>
      <c r="ED309" s="77"/>
      <c r="EE309" s="77"/>
      <c r="EF309" s="77"/>
      <c r="EG309" s="77"/>
      <c r="EH309" s="77"/>
      <c r="EI309" s="77"/>
      <c r="EJ309" s="77"/>
      <c r="EK309" s="77"/>
      <c r="EL309" s="77"/>
      <c r="EM309" s="77"/>
      <c r="EN309" s="77"/>
      <c r="EO309" s="77"/>
      <c r="EP309" s="77"/>
      <c r="EQ309" s="77"/>
      <c r="ER309" s="77"/>
      <c r="ES309" s="77"/>
      <c r="ET309" s="77"/>
      <c r="EU309" s="77"/>
      <c r="EV309" s="77"/>
      <c r="EW309" s="77"/>
      <c r="EX309" s="77"/>
      <c r="EY309" s="77"/>
      <c r="EZ309" s="77"/>
      <c r="FA309" s="77"/>
      <c r="FB309" s="77"/>
      <c r="FC309" s="77"/>
      <c r="FD309" s="77"/>
      <c r="FE309" s="77"/>
      <c r="FF309" s="77"/>
      <c r="FG309" s="77"/>
      <c r="FH309" s="77"/>
      <c r="FI309" s="77"/>
      <c r="FJ309" s="77"/>
      <c r="FK309" s="77"/>
      <c r="FL309" s="77"/>
      <c r="FM309" s="77"/>
      <c r="FN309" s="77"/>
      <c r="FO309" s="77"/>
      <c r="FP309" s="77"/>
      <c r="FQ309" s="77"/>
      <c r="FR309" s="77"/>
      <c r="FS309" s="77"/>
      <c r="FT309" s="77"/>
      <c r="FU309" s="77"/>
      <c r="FV309" s="77"/>
      <c r="FW309" s="77"/>
      <c r="FX309" s="77"/>
      <c r="FY309" s="77"/>
      <c r="FZ309" s="77"/>
      <c r="GA309" s="77"/>
      <c r="GB309" s="77"/>
      <c r="GC309" s="77"/>
      <c r="GD309" s="77"/>
      <c r="GE309" s="77"/>
      <c r="GF309" s="77"/>
      <c r="GG309" s="77"/>
      <c r="GH309" s="77"/>
      <c r="GI309" s="77"/>
      <c r="GJ309" s="77"/>
      <c r="GK309" s="77"/>
      <c r="GL309" s="77"/>
      <c r="GM309" s="77"/>
      <c r="GN309" s="77"/>
      <c r="GO309" s="77"/>
      <c r="GP309" s="77"/>
      <c r="GQ309" s="77"/>
      <c r="GR309" s="77"/>
      <c r="GS309" s="77"/>
      <c r="GT309" s="77"/>
      <c r="GU309" s="77"/>
      <c r="GV309" s="77"/>
      <c r="GW309" s="77"/>
      <c r="GX309" s="77"/>
      <c r="GY309" s="77"/>
      <c r="GZ309" s="77"/>
      <c r="HA309" s="77"/>
      <c r="HB309" s="77"/>
      <c r="HC309" s="77"/>
      <c r="HD309" s="77"/>
      <c r="HE309" s="77"/>
      <c r="HF309" s="77"/>
      <c r="HG309" s="77"/>
      <c r="HH309" s="77"/>
      <c r="HI309" s="77"/>
      <c r="HJ309" s="77"/>
      <c r="HK309" s="77"/>
      <c r="HL309" s="77"/>
      <c r="HM309" s="77"/>
      <c r="HN309" s="77"/>
      <c r="HO309" s="77"/>
      <c r="HP309" s="77"/>
      <c r="HQ309" s="77"/>
      <c r="HR309" s="77"/>
      <c r="HS309" s="77"/>
      <c r="HT309" s="77"/>
      <c r="HU309" s="77"/>
      <c r="HV309" s="77"/>
      <c r="HW309" s="77"/>
      <c r="HX309" s="77"/>
      <c r="HY309" s="77"/>
      <c r="HZ309" s="77"/>
      <c r="IA309" s="77"/>
      <c r="IB309" s="77"/>
      <c r="IC309" s="77"/>
      <c r="ID309" s="77"/>
      <c r="IE309" s="77"/>
      <c r="IF309" s="77"/>
      <c r="IG309" s="77"/>
      <c r="IH309" s="77"/>
      <c r="II309" s="77"/>
      <c r="IJ309" s="77"/>
      <c r="IK309" s="77"/>
      <c r="IL309" s="77"/>
      <c r="IM309" s="77"/>
      <c r="IN309" s="77"/>
      <c r="IO309" s="77"/>
      <c r="IP309" s="77"/>
      <c r="IQ309" s="77"/>
      <c r="IR309" s="77"/>
      <c r="IS309" s="77"/>
      <c r="IT309" s="77"/>
      <c r="IU309" s="77"/>
      <c r="IV309" s="77"/>
      <c r="IW309" s="77"/>
      <c r="IX309" s="77"/>
      <c r="IY309" s="77"/>
      <c r="IZ309" s="77"/>
      <c r="JA309" s="77"/>
      <c r="JB309" s="77"/>
      <c r="JC309" s="77"/>
      <c r="JD309" s="77"/>
      <c r="JE309" s="77"/>
      <c r="JF309" s="77"/>
      <c r="JG309" s="77"/>
      <c r="JH309" s="77"/>
      <c r="JI309" s="77"/>
      <c r="JJ309" s="77"/>
      <c r="JK309" s="77"/>
      <c r="JL309" s="77"/>
      <c r="JM309" s="77"/>
      <c r="JN309" s="77"/>
      <c r="JO309" s="77"/>
      <c r="JP309" s="77"/>
      <c r="JQ309" s="77"/>
      <c r="JR309" s="77"/>
      <c r="JS309" s="77"/>
      <c r="JT309" s="77"/>
      <c r="JU309" s="77"/>
      <c r="JV309" s="77"/>
      <c r="JW309" s="77"/>
      <c r="JX309" s="77"/>
      <c r="JY309" s="77"/>
      <c r="JZ309" s="77"/>
      <c r="KA309" s="77"/>
      <c r="KB309" s="77"/>
      <c r="KC309" s="77"/>
      <c r="KD309" s="77"/>
      <c r="KE309" s="77"/>
      <c r="KF309" s="77"/>
      <c r="KG309" s="77"/>
      <c r="KH309" s="77"/>
      <c r="KI309" s="77"/>
      <c r="KJ309" s="77"/>
      <c r="KK309" s="77"/>
      <c r="KL309" s="77"/>
      <c r="KM309" s="77"/>
      <c r="KN309" s="77"/>
      <c r="KO309" s="77"/>
      <c r="KP309" s="77"/>
      <c r="KQ309" s="77"/>
      <c r="KR309" s="77"/>
      <c r="KS309" s="77"/>
      <c r="KT309" s="77"/>
      <c r="KU309" s="77"/>
      <c r="KV309" s="77"/>
      <c r="KW309" s="77"/>
      <c r="KX309" s="77"/>
      <c r="KY309" s="77"/>
      <c r="KZ309" s="77"/>
      <c r="LA309" s="77"/>
      <c r="LB309" s="77"/>
      <c r="LC309" s="77"/>
      <c r="LD309" s="77"/>
      <c r="LE309" s="77"/>
      <c r="LF309" s="77"/>
      <c r="LG309" s="77"/>
      <c r="LH309" s="77"/>
      <c r="LI309" s="77"/>
      <c r="LJ309" s="77"/>
      <c r="LK309" s="77"/>
      <c r="LL309" s="77"/>
      <c r="LM309" s="77"/>
      <c r="LN309" s="77"/>
      <c r="LO309" s="77"/>
      <c r="LP309" s="77"/>
      <c r="LQ309" s="77"/>
      <c r="LR309" s="77"/>
      <c r="LS309" s="77"/>
      <c r="LT309" s="77"/>
      <c r="LU309" s="77"/>
      <c r="LV309" s="77"/>
      <c r="LW309" s="77"/>
      <c r="LX309" s="77"/>
      <c r="LY309" s="77"/>
      <c r="LZ309" s="77"/>
      <c r="MA309" s="77"/>
      <c r="MB309" s="77"/>
      <c r="MC309" s="77"/>
      <c r="MD309" s="77"/>
      <c r="ME309" s="77"/>
      <c r="MF309" s="77"/>
      <c r="MG309" s="77"/>
      <c r="MH309" s="77"/>
      <c r="MI309" s="77"/>
      <c r="MJ309" s="77"/>
      <c r="MK309" s="77"/>
      <c r="ML309" s="77"/>
      <c r="MM309" s="77"/>
      <c r="MN309" s="77"/>
      <c r="MO309" s="77"/>
      <c r="MP309" s="77"/>
      <c r="MQ309" s="77"/>
      <c r="MR309" s="77"/>
      <c r="MS309" s="77"/>
      <c r="MT309" s="77"/>
      <c r="MU309" s="77"/>
      <c r="MV309" s="77"/>
      <c r="MW309" s="77"/>
      <c r="MX309" s="77"/>
      <c r="MY309" s="77"/>
      <c r="MZ309" s="77"/>
      <c r="NA309" s="77"/>
      <c r="NB309" s="77"/>
      <c r="NC309" s="77"/>
      <c r="ND309" s="77"/>
      <c r="NE309" s="77"/>
      <c r="NF309" s="77"/>
      <c r="NG309" s="77"/>
      <c r="NH309" s="77"/>
      <c r="NI309" s="77"/>
      <c r="NJ309" s="77"/>
      <c r="NK309" s="77"/>
      <c r="NL309" s="77"/>
      <c r="NM309" s="77"/>
      <c r="NN309" s="77"/>
      <c r="NO309" s="77"/>
      <c r="NP309" s="77"/>
      <c r="NQ309" s="77"/>
      <c r="NR309" s="77"/>
    </row>
    <row r="310" spans="1:382">
      <c r="A310" s="32">
        <f>IF(ラインリスト!A302="","",ラインリスト!A302)</f>
        <v>300</v>
      </c>
      <c r="B310" s="32" t="str">
        <f>IF(ラインリスト!B302="","",ラインリスト!B302)</f>
        <v>テスト300</v>
      </c>
      <c r="C310" s="32">
        <f>IF(ラインリスト!C302="","",ラインリスト!C302)</f>
        <v>64</v>
      </c>
      <c r="D310" s="32" t="str">
        <f>IF(ラインリスト!E302="","",ラインリスト!E302)</f>
        <v>女</v>
      </c>
      <c r="E310" s="32" t="str">
        <f>IF(ラインリスト!F302="","",ラインリスト!F302)</f>
        <v>配達員</v>
      </c>
      <c r="F310" s="29" t="str">
        <f>IF(ラインリスト!G302="","",ラインリスト!G302)</f>
        <v/>
      </c>
      <c r="G310" s="32" t="str">
        <f>IF(ラインリスト!H302="","",ラインリスト!H302)</f>
        <v>A清掃会社</v>
      </c>
      <c r="H310" s="33" t="str">
        <f>IF(ラインリスト!I302="","",ラインリスト!I302)</f>
        <v/>
      </c>
      <c r="I310" s="33">
        <f>IF(ラインリスト!J302="","",ラインリスト!J302)</f>
        <v>44201</v>
      </c>
      <c r="J310" s="33">
        <f>IF(ラインリスト!K302="","",ラインリスト!K302)</f>
        <v>44204</v>
      </c>
      <c r="K310" s="31">
        <f>IF(ラインリスト!L302="",J310,ラインリスト!L302)</f>
        <v>44204</v>
      </c>
      <c r="L310" s="76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  <c r="CU310" s="77"/>
      <c r="CV310" s="77"/>
      <c r="CW310" s="77"/>
      <c r="CX310" s="77"/>
      <c r="CY310" s="77"/>
      <c r="CZ310" s="77"/>
      <c r="DA310" s="77"/>
      <c r="DB310" s="77"/>
      <c r="DC310" s="77"/>
      <c r="DD310" s="77"/>
      <c r="DE310" s="77"/>
      <c r="DF310" s="77"/>
      <c r="DG310" s="77"/>
      <c r="DH310" s="77"/>
      <c r="DI310" s="77"/>
      <c r="DJ310" s="77"/>
      <c r="DK310" s="77"/>
      <c r="DL310" s="77"/>
      <c r="DM310" s="77"/>
      <c r="DN310" s="77"/>
      <c r="DO310" s="77"/>
      <c r="DP310" s="77"/>
      <c r="DQ310" s="77"/>
      <c r="DR310" s="77"/>
      <c r="DS310" s="77"/>
      <c r="DT310" s="77"/>
      <c r="DU310" s="77"/>
      <c r="DV310" s="77"/>
      <c r="DW310" s="77"/>
      <c r="DX310" s="77"/>
      <c r="DY310" s="77"/>
      <c r="DZ310" s="77"/>
      <c r="EA310" s="77"/>
      <c r="EB310" s="77"/>
      <c r="EC310" s="77"/>
      <c r="ED310" s="77"/>
      <c r="EE310" s="77"/>
      <c r="EF310" s="77"/>
      <c r="EG310" s="77"/>
      <c r="EH310" s="77"/>
      <c r="EI310" s="77"/>
      <c r="EJ310" s="77"/>
      <c r="EK310" s="77"/>
      <c r="EL310" s="77"/>
      <c r="EM310" s="77"/>
      <c r="EN310" s="77"/>
      <c r="EO310" s="77"/>
      <c r="EP310" s="77"/>
      <c r="EQ310" s="77"/>
      <c r="ER310" s="77"/>
      <c r="ES310" s="77"/>
      <c r="ET310" s="77"/>
      <c r="EU310" s="77"/>
      <c r="EV310" s="77"/>
      <c r="EW310" s="77"/>
      <c r="EX310" s="77"/>
      <c r="EY310" s="77"/>
      <c r="EZ310" s="77"/>
      <c r="FA310" s="77"/>
      <c r="FB310" s="77"/>
      <c r="FC310" s="77"/>
      <c r="FD310" s="77"/>
      <c r="FE310" s="77"/>
      <c r="FF310" s="77"/>
      <c r="FG310" s="77"/>
      <c r="FH310" s="77"/>
      <c r="FI310" s="77"/>
      <c r="FJ310" s="77"/>
      <c r="FK310" s="77"/>
      <c r="FL310" s="77"/>
      <c r="FM310" s="77"/>
      <c r="FN310" s="77"/>
      <c r="FO310" s="77"/>
      <c r="FP310" s="77"/>
      <c r="FQ310" s="77"/>
      <c r="FR310" s="77"/>
      <c r="FS310" s="77"/>
      <c r="FT310" s="77"/>
      <c r="FU310" s="77"/>
      <c r="FV310" s="77"/>
      <c r="FW310" s="77"/>
      <c r="FX310" s="77"/>
      <c r="FY310" s="77"/>
      <c r="FZ310" s="77"/>
      <c r="GA310" s="77"/>
      <c r="GB310" s="77"/>
      <c r="GC310" s="77"/>
      <c r="GD310" s="77"/>
      <c r="GE310" s="77"/>
      <c r="GF310" s="77"/>
      <c r="GG310" s="77"/>
      <c r="GH310" s="77"/>
      <c r="GI310" s="77"/>
      <c r="GJ310" s="77"/>
      <c r="GK310" s="77"/>
      <c r="GL310" s="77"/>
      <c r="GM310" s="77"/>
      <c r="GN310" s="77"/>
      <c r="GO310" s="77"/>
      <c r="GP310" s="77"/>
      <c r="GQ310" s="77"/>
      <c r="GR310" s="77"/>
      <c r="GS310" s="77"/>
      <c r="GT310" s="77"/>
      <c r="GU310" s="77"/>
      <c r="GV310" s="77"/>
      <c r="GW310" s="77"/>
      <c r="GX310" s="77"/>
      <c r="GY310" s="77"/>
      <c r="GZ310" s="77"/>
      <c r="HA310" s="77"/>
      <c r="HB310" s="77"/>
      <c r="HC310" s="77"/>
      <c r="HD310" s="77"/>
      <c r="HE310" s="77"/>
      <c r="HF310" s="77"/>
      <c r="HG310" s="77"/>
      <c r="HH310" s="77"/>
      <c r="HI310" s="77"/>
      <c r="HJ310" s="77"/>
      <c r="HK310" s="77"/>
      <c r="HL310" s="77"/>
      <c r="HM310" s="77"/>
      <c r="HN310" s="77"/>
      <c r="HO310" s="77"/>
      <c r="HP310" s="77"/>
      <c r="HQ310" s="77"/>
      <c r="HR310" s="77"/>
      <c r="HS310" s="77"/>
      <c r="HT310" s="77"/>
      <c r="HU310" s="77"/>
      <c r="HV310" s="77"/>
      <c r="HW310" s="77"/>
      <c r="HX310" s="77"/>
      <c r="HY310" s="77"/>
      <c r="HZ310" s="77"/>
      <c r="IA310" s="77"/>
      <c r="IB310" s="77"/>
      <c r="IC310" s="77"/>
      <c r="ID310" s="77"/>
      <c r="IE310" s="77"/>
      <c r="IF310" s="77"/>
      <c r="IG310" s="77"/>
      <c r="IH310" s="77"/>
      <c r="II310" s="77"/>
      <c r="IJ310" s="77"/>
      <c r="IK310" s="77"/>
      <c r="IL310" s="77"/>
      <c r="IM310" s="77"/>
      <c r="IN310" s="77"/>
      <c r="IO310" s="77"/>
      <c r="IP310" s="77"/>
      <c r="IQ310" s="77"/>
      <c r="IR310" s="77"/>
      <c r="IS310" s="77"/>
      <c r="IT310" s="77"/>
      <c r="IU310" s="77"/>
      <c r="IV310" s="77"/>
      <c r="IW310" s="77"/>
      <c r="IX310" s="77"/>
      <c r="IY310" s="77"/>
      <c r="IZ310" s="77"/>
      <c r="JA310" s="77"/>
      <c r="JB310" s="77"/>
      <c r="JC310" s="77"/>
      <c r="JD310" s="77"/>
      <c r="JE310" s="77"/>
      <c r="JF310" s="77"/>
      <c r="JG310" s="77"/>
      <c r="JH310" s="77"/>
      <c r="JI310" s="77"/>
      <c r="JJ310" s="77"/>
      <c r="JK310" s="77"/>
      <c r="JL310" s="77"/>
      <c r="JM310" s="77"/>
      <c r="JN310" s="77"/>
      <c r="JO310" s="77"/>
      <c r="JP310" s="77"/>
      <c r="JQ310" s="77"/>
      <c r="JR310" s="77"/>
      <c r="JS310" s="77"/>
      <c r="JT310" s="77"/>
      <c r="JU310" s="77"/>
      <c r="JV310" s="77"/>
      <c r="JW310" s="77"/>
      <c r="JX310" s="77"/>
      <c r="JY310" s="77"/>
      <c r="JZ310" s="77"/>
      <c r="KA310" s="77"/>
      <c r="KB310" s="77"/>
      <c r="KC310" s="77"/>
      <c r="KD310" s="77"/>
      <c r="KE310" s="77"/>
      <c r="KF310" s="77"/>
      <c r="KG310" s="77"/>
      <c r="KH310" s="77"/>
      <c r="KI310" s="77"/>
      <c r="KJ310" s="77"/>
      <c r="KK310" s="77"/>
      <c r="KL310" s="77"/>
      <c r="KM310" s="77"/>
      <c r="KN310" s="77"/>
      <c r="KO310" s="77"/>
      <c r="KP310" s="77"/>
      <c r="KQ310" s="77"/>
      <c r="KR310" s="77"/>
      <c r="KS310" s="77"/>
      <c r="KT310" s="77"/>
      <c r="KU310" s="77"/>
      <c r="KV310" s="77"/>
      <c r="KW310" s="77"/>
      <c r="KX310" s="77"/>
      <c r="KY310" s="77"/>
      <c r="KZ310" s="77"/>
      <c r="LA310" s="77"/>
      <c r="LB310" s="77"/>
      <c r="LC310" s="77"/>
      <c r="LD310" s="77"/>
      <c r="LE310" s="77"/>
      <c r="LF310" s="77"/>
      <c r="LG310" s="77"/>
      <c r="LH310" s="77"/>
      <c r="LI310" s="77"/>
      <c r="LJ310" s="77"/>
      <c r="LK310" s="77"/>
      <c r="LL310" s="77"/>
      <c r="LM310" s="77"/>
      <c r="LN310" s="77"/>
      <c r="LO310" s="77"/>
      <c r="LP310" s="77"/>
      <c r="LQ310" s="77"/>
      <c r="LR310" s="77"/>
      <c r="LS310" s="77"/>
      <c r="LT310" s="77"/>
      <c r="LU310" s="77"/>
      <c r="LV310" s="77"/>
      <c r="LW310" s="77"/>
      <c r="LX310" s="77"/>
      <c r="LY310" s="77"/>
      <c r="LZ310" s="77"/>
      <c r="MA310" s="77"/>
      <c r="MB310" s="77"/>
      <c r="MC310" s="77"/>
      <c r="MD310" s="77"/>
      <c r="ME310" s="77"/>
      <c r="MF310" s="77"/>
      <c r="MG310" s="77"/>
      <c r="MH310" s="77"/>
      <c r="MI310" s="77"/>
      <c r="MJ310" s="77"/>
      <c r="MK310" s="77"/>
      <c r="ML310" s="77"/>
      <c r="MM310" s="77"/>
      <c r="MN310" s="77"/>
      <c r="MO310" s="77"/>
      <c r="MP310" s="77"/>
      <c r="MQ310" s="77"/>
      <c r="MR310" s="77"/>
      <c r="MS310" s="77"/>
      <c r="MT310" s="77"/>
      <c r="MU310" s="77"/>
      <c r="MV310" s="77"/>
      <c r="MW310" s="77"/>
      <c r="MX310" s="77"/>
      <c r="MY310" s="77"/>
      <c r="MZ310" s="77"/>
      <c r="NA310" s="77"/>
      <c r="NB310" s="77"/>
      <c r="NC310" s="77"/>
      <c r="ND310" s="77"/>
      <c r="NE310" s="77"/>
      <c r="NF310" s="77"/>
      <c r="NG310" s="77"/>
      <c r="NH310" s="77"/>
      <c r="NI310" s="77"/>
      <c r="NJ310" s="77"/>
      <c r="NK310" s="77"/>
      <c r="NL310" s="77"/>
      <c r="NM310" s="77"/>
      <c r="NN310" s="77"/>
      <c r="NO310" s="77"/>
      <c r="NP310" s="77"/>
      <c r="NQ310" s="77"/>
      <c r="NR310" s="77"/>
    </row>
    <row r="311" spans="1:382">
      <c r="A311" s="32">
        <f>IF(ラインリスト!A303="","",ラインリスト!A303)</f>
        <v>301</v>
      </c>
      <c r="B311" s="32" t="str">
        <f>IF(ラインリスト!B303="","",ラインリスト!B303)</f>
        <v>テスト301</v>
      </c>
      <c r="C311" s="32">
        <f>IF(ラインリスト!C303="","",ラインリスト!C303)</f>
        <v>17</v>
      </c>
      <c r="D311" s="32" t="str">
        <f>IF(ラインリスト!E303="","",ラインリスト!E303)</f>
        <v>女</v>
      </c>
      <c r="E311" s="32" t="str">
        <f>IF(ラインリスト!F303="","",ラインリスト!F303)</f>
        <v>高校生</v>
      </c>
      <c r="F311" s="29" t="str">
        <f>IF(ラインリスト!G303="","",ラインリスト!G303)</f>
        <v>生徒</v>
      </c>
      <c r="G311" s="32" t="str">
        <f>IF(ラインリスト!H303="","",ラインリスト!H303)</f>
        <v>F高校</v>
      </c>
      <c r="H311" s="33" t="str">
        <f>IF(ラインリスト!I303="","",ラインリスト!I303)</f>
        <v/>
      </c>
      <c r="I311" s="33">
        <f>IF(ラインリスト!J303="","",ラインリスト!J303)</f>
        <v>44196</v>
      </c>
      <c r="J311" s="33">
        <f>IF(ラインリスト!K303="","",ラインリスト!K303)</f>
        <v>44204</v>
      </c>
      <c r="K311" s="31">
        <f>IF(ラインリスト!L303="",J311,ラインリスト!L303)</f>
        <v>44204</v>
      </c>
      <c r="L311" s="76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  <c r="CU311" s="77"/>
      <c r="CV311" s="77"/>
      <c r="CW311" s="77"/>
      <c r="CX311" s="77"/>
      <c r="CY311" s="77"/>
      <c r="CZ311" s="77"/>
      <c r="DA311" s="77"/>
      <c r="DB311" s="77"/>
      <c r="DC311" s="77"/>
      <c r="DD311" s="77"/>
      <c r="DE311" s="77"/>
      <c r="DF311" s="77"/>
      <c r="DG311" s="77"/>
      <c r="DH311" s="77"/>
      <c r="DI311" s="77"/>
      <c r="DJ311" s="77"/>
      <c r="DK311" s="77"/>
      <c r="DL311" s="77"/>
      <c r="DM311" s="77"/>
      <c r="DN311" s="77"/>
      <c r="DO311" s="77"/>
      <c r="DP311" s="77"/>
      <c r="DQ311" s="77"/>
      <c r="DR311" s="77"/>
      <c r="DS311" s="77"/>
      <c r="DT311" s="77"/>
      <c r="DU311" s="77"/>
      <c r="DV311" s="77"/>
      <c r="DW311" s="77"/>
      <c r="DX311" s="77"/>
      <c r="DY311" s="77"/>
      <c r="DZ311" s="77"/>
      <c r="EA311" s="77"/>
      <c r="EB311" s="77"/>
      <c r="EC311" s="77"/>
      <c r="ED311" s="77"/>
      <c r="EE311" s="77"/>
      <c r="EF311" s="77"/>
      <c r="EG311" s="77"/>
      <c r="EH311" s="77"/>
      <c r="EI311" s="77"/>
      <c r="EJ311" s="77"/>
      <c r="EK311" s="77"/>
      <c r="EL311" s="77"/>
      <c r="EM311" s="77"/>
      <c r="EN311" s="77"/>
      <c r="EO311" s="77"/>
      <c r="EP311" s="77"/>
      <c r="EQ311" s="77"/>
      <c r="ER311" s="77"/>
      <c r="ES311" s="77"/>
      <c r="ET311" s="77"/>
      <c r="EU311" s="77"/>
      <c r="EV311" s="77"/>
      <c r="EW311" s="77"/>
      <c r="EX311" s="77"/>
      <c r="EY311" s="77"/>
      <c r="EZ311" s="77"/>
      <c r="FA311" s="77"/>
      <c r="FB311" s="77"/>
      <c r="FC311" s="77"/>
      <c r="FD311" s="77"/>
      <c r="FE311" s="77"/>
      <c r="FF311" s="77"/>
      <c r="FG311" s="77"/>
      <c r="FH311" s="77"/>
      <c r="FI311" s="77"/>
      <c r="FJ311" s="77"/>
      <c r="FK311" s="77"/>
      <c r="FL311" s="77"/>
      <c r="FM311" s="77"/>
      <c r="FN311" s="77"/>
      <c r="FO311" s="77"/>
      <c r="FP311" s="77"/>
      <c r="FQ311" s="77"/>
      <c r="FR311" s="77"/>
      <c r="FS311" s="77"/>
      <c r="FT311" s="77"/>
      <c r="FU311" s="77"/>
      <c r="FV311" s="77"/>
      <c r="FW311" s="77"/>
      <c r="FX311" s="77"/>
      <c r="FY311" s="77"/>
      <c r="FZ311" s="77"/>
      <c r="GA311" s="77"/>
      <c r="GB311" s="77"/>
      <c r="GC311" s="77"/>
      <c r="GD311" s="77"/>
      <c r="GE311" s="77"/>
      <c r="GF311" s="77"/>
      <c r="GG311" s="77"/>
      <c r="GH311" s="77"/>
      <c r="GI311" s="77"/>
      <c r="GJ311" s="77"/>
      <c r="GK311" s="77"/>
      <c r="GL311" s="77"/>
      <c r="GM311" s="77"/>
      <c r="GN311" s="77"/>
      <c r="GO311" s="77"/>
      <c r="GP311" s="77"/>
      <c r="GQ311" s="77"/>
      <c r="GR311" s="77"/>
      <c r="GS311" s="77"/>
      <c r="GT311" s="77"/>
      <c r="GU311" s="77"/>
      <c r="GV311" s="77"/>
      <c r="GW311" s="77"/>
      <c r="GX311" s="77"/>
      <c r="GY311" s="77"/>
      <c r="GZ311" s="77"/>
      <c r="HA311" s="77"/>
      <c r="HB311" s="77"/>
      <c r="HC311" s="77"/>
      <c r="HD311" s="77"/>
      <c r="HE311" s="77"/>
      <c r="HF311" s="77"/>
      <c r="HG311" s="77"/>
      <c r="HH311" s="77"/>
      <c r="HI311" s="77"/>
      <c r="HJ311" s="77"/>
      <c r="HK311" s="77"/>
      <c r="HL311" s="77"/>
      <c r="HM311" s="77"/>
      <c r="HN311" s="77"/>
      <c r="HO311" s="77"/>
      <c r="HP311" s="77"/>
      <c r="HQ311" s="77"/>
      <c r="HR311" s="77"/>
      <c r="HS311" s="77"/>
      <c r="HT311" s="77"/>
      <c r="HU311" s="77"/>
      <c r="HV311" s="77"/>
      <c r="HW311" s="77"/>
      <c r="HX311" s="77"/>
      <c r="HY311" s="77"/>
      <c r="HZ311" s="77"/>
      <c r="IA311" s="77"/>
      <c r="IB311" s="77"/>
      <c r="IC311" s="77"/>
      <c r="ID311" s="77"/>
      <c r="IE311" s="77"/>
      <c r="IF311" s="77"/>
      <c r="IG311" s="77"/>
      <c r="IH311" s="77"/>
      <c r="II311" s="77"/>
      <c r="IJ311" s="77"/>
      <c r="IK311" s="77"/>
      <c r="IL311" s="77"/>
      <c r="IM311" s="77"/>
      <c r="IN311" s="77"/>
      <c r="IO311" s="77"/>
      <c r="IP311" s="77"/>
      <c r="IQ311" s="77"/>
      <c r="IR311" s="77"/>
      <c r="IS311" s="77"/>
      <c r="IT311" s="77"/>
      <c r="IU311" s="77"/>
      <c r="IV311" s="77"/>
      <c r="IW311" s="77"/>
      <c r="IX311" s="77"/>
      <c r="IY311" s="77"/>
      <c r="IZ311" s="77"/>
      <c r="JA311" s="77"/>
      <c r="JB311" s="77"/>
      <c r="JC311" s="77"/>
      <c r="JD311" s="77"/>
      <c r="JE311" s="77"/>
      <c r="JF311" s="77"/>
      <c r="JG311" s="77"/>
      <c r="JH311" s="77"/>
      <c r="JI311" s="77"/>
      <c r="JJ311" s="77"/>
      <c r="JK311" s="77"/>
      <c r="JL311" s="77"/>
      <c r="JM311" s="77"/>
      <c r="JN311" s="77"/>
      <c r="JO311" s="77"/>
      <c r="JP311" s="77"/>
      <c r="JQ311" s="77"/>
      <c r="JR311" s="77"/>
      <c r="JS311" s="77"/>
      <c r="JT311" s="77"/>
      <c r="JU311" s="77"/>
      <c r="JV311" s="77"/>
      <c r="JW311" s="77"/>
      <c r="JX311" s="77"/>
      <c r="JY311" s="77"/>
      <c r="JZ311" s="77"/>
      <c r="KA311" s="77"/>
      <c r="KB311" s="77"/>
      <c r="KC311" s="77"/>
      <c r="KD311" s="77"/>
      <c r="KE311" s="77"/>
      <c r="KF311" s="77"/>
      <c r="KG311" s="77"/>
      <c r="KH311" s="77"/>
      <c r="KI311" s="77"/>
      <c r="KJ311" s="77"/>
      <c r="KK311" s="77"/>
      <c r="KL311" s="77"/>
      <c r="KM311" s="77"/>
      <c r="KN311" s="77"/>
      <c r="KO311" s="77"/>
      <c r="KP311" s="77"/>
      <c r="KQ311" s="77"/>
      <c r="KR311" s="77"/>
      <c r="KS311" s="77"/>
      <c r="KT311" s="77"/>
      <c r="KU311" s="77"/>
      <c r="KV311" s="77"/>
      <c r="KW311" s="77"/>
      <c r="KX311" s="77"/>
      <c r="KY311" s="77"/>
      <c r="KZ311" s="77"/>
      <c r="LA311" s="77"/>
      <c r="LB311" s="77"/>
      <c r="LC311" s="77"/>
      <c r="LD311" s="77"/>
      <c r="LE311" s="77"/>
      <c r="LF311" s="77"/>
      <c r="LG311" s="77"/>
      <c r="LH311" s="77"/>
      <c r="LI311" s="77"/>
      <c r="LJ311" s="77"/>
      <c r="LK311" s="77"/>
      <c r="LL311" s="77"/>
      <c r="LM311" s="77"/>
      <c r="LN311" s="77"/>
      <c r="LO311" s="77"/>
      <c r="LP311" s="77"/>
      <c r="LQ311" s="77"/>
      <c r="LR311" s="77"/>
      <c r="LS311" s="77"/>
      <c r="LT311" s="77"/>
      <c r="LU311" s="77"/>
      <c r="LV311" s="77"/>
      <c r="LW311" s="77"/>
      <c r="LX311" s="77"/>
      <c r="LY311" s="77"/>
      <c r="LZ311" s="77"/>
      <c r="MA311" s="77"/>
      <c r="MB311" s="77"/>
      <c r="MC311" s="77"/>
      <c r="MD311" s="77"/>
      <c r="ME311" s="77"/>
      <c r="MF311" s="77"/>
      <c r="MG311" s="77"/>
      <c r="MH311" s="77"/>
      <c r="MI311" s="77"/>
      <c r="MJ311" s="77"/>
      <c r="MK311" s="77"/>
      <c r="ML311" s="77"/>
      <c r="MM311" s="77"/>
      <c r="MN311" s="77"/>
      <c r="MO311" s="77"/>
      <c r="MP311" s="77"/>
      <c r="MQ311" s="77"/>
      <c r="MR311" s="77"/>
      <c r="MS311" s="77"/>
      <c r="MT311" s="77"/>
      <c r="MU311" s="77"/>
      <c r="MV311" s="77"/>
      <c r="MW311" s="77"/>
      <c r="MX311" s="77"/>
      <c r="MY311" s="77"/>
      <c r="MZ311" s="77"/>
      <c r="NA311" s="77"/>
      <c r="NB311" s="77"/>
      <c r="NC311" s="77"/>
      <c r="ND311" s="77"/>
      <c r="NE311" s="77"/>
      <c r="NF311" s="77"/>
      <c r="NG311" s="77"/>
      <c r="NH311" s="77"/>
      <c r="NI311" s="77"/>
      <c r="NJ311" s="77"/>
      <c r="NK311" s="77"/>
      <c r="NL311" s="77"/>
      <c r="NM311" s="77"/>
      <c r="NN311" s="77"/>
      <c r="NO311" s="77"/>
      <c r="NP311" s="77"/>
      <c r="NQ311" s="77"/>
      <c r="NR311" s="77"/>
    </row>
    <row r="312" spans="1:382">
      <c r="A312" s="32">
        <f>IF(ラインリスト!A304="","",ラインリスト!A304)</f>
        <v>302</v>
      </c>
      <c r="B312" s="32" t="str">
        <f>IF(ラインリスト!B304="","",ラインリスト!B304)</f>
        <v>テスト302</v>
      </c>
      <c r="C312" s="32">
        <f>IF(ラインリスト!C304="","",ラインリスト!C304)</f>
        <v>30</v>
      </c>
      <c r="D312" s="32" t="str">
        <f>IF(ラインリスト!E304="","",ラインリスト!E304)</f>
        <v>女</v>
      </c>
      <c r="E312" s="32" t="str">
        <f>IF(ラインリスト!F304="","",ラインリスト!F304)</f>
        <v>飲食店店長</v>
      </c>
      <c r="F312" s="29" t="str">
        <f>IF(ラインリスト!G304="","",ラインリスト!G304)</f>
        <v/>
      </c>
      <c r="G312" s="32" t="str">
        <f>IF(ラインリスト!H304="","",ラインリスト!H304)</f>
        <v>Y飲食店</v>
      </c>
      <c r="H312" s="33" t="str">
        <f>IF(ラインリスト!I304="","",ラインリスト!I304)</f>
        <v/>
      </c>
      <c r="I312" s="33">
        <f>IF(ラインリスト!J304="","",ラインリスト!J304)</f>
        <v>44199</v>
      </c>
      <c r="J312" s="33">
        <f>IF(ラインリスト!K304="","",ラインリスト!K304)</f>
        <v>44204</v>
      </c>
      <c r="K312" s="31">
        <f>IF(ラインリスト!L304="",J312,ラインリスト!L304)</f>
        <v>44204</v>
      </c>
      <c r="L312" s="76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V312" s="77"/>
      <c r="CW312" s="77"/>
      <c r="CX312" s="77"/>
      <c r="CY312" s="77"/>
      <c r="CZ312" s="77"/>
      <c r="DA312" s="77"/>
      <c r="DB312" s="77"/>
      <c r="DC312" s="77"/>
      <c r="DD312" s="77"/>
      <c r="DE312" s="77"/>
      <c r="DF312" s="77"/>
      <c r="DG312" s="77"/>
      <c r="DH312" s="77"/>
      <c r="DI312" s="77"/>
      <c r="DJ312" s="77"/>
      <c r="DK312" s="77"/>
      <c r="DL312" s="77"/>
      <c r="DM312" s="77"/>
      <c r="DN312" s="77"/>
      <c r="DO312" s="77"/>
      <c r="DP312" s="77"/>
      <c r="DQ312" s="77"/>
      <c r="DR312" s="77"/>
      <c r="DS312" s="77"/>
      <c r="DT312" s="77"/>
      <c r="DU312" s="77"/>
      <c r="DV312" s="77"/>
      <c r="DW312" s="77"/>
      <c r="DX312" s="77"/>
      <c r="DY312" s="77"/>
      <c r="DZ312" s="77"/>
      <c r="EA312" s="77"/>
      <c r="EB312" s="77"/>
      <c r="EC312" s="77"/>
      <c r="ED312" s="77"/>
      <c r="EE312" s="77"/>
      <c r="EF312" s="77"/>
      <c r="EG312" s="77"/>
      <c r="EH312" s="77"/>
      <c r="EI312" s="77"/>
      <c r="EJ312" s="77"/>
      <c r="EK312" s="77"/>
      <c r="EL312" s="77"/>
      <c r="EM312" s="77"/>
      <c r="EN312" s="77"/>
      <c r="EO312" s="77"/>
      <c r="EP312" s="77"/>
      <c r="EQ312" s="77"/>
      <c r="ER312" s="77"/>
      <c r="ES312" s="77"/>
      <c r="ET312" s="77"/>
      <c r="EU312" s="77"/>
      <c r="EV312" s="77"/>
      <c r="EW312" s="77"/>
      <c r="EX312" s="77"/>
      <c r="EY312" s="77"/>
      <c r="EZ312" s="77"/>
      <c r="FA312" s="77"/>
      <c r="FB312" s="77"/>
      <c r="FC312" s="77"/>
      <c r="FD312" s="77"/>
      <c r="FE312" s="77"/>
      <c r="FF312" s="77"/>
      <c r="FG312" s="77"/>
      <c r="FH312" s="77"/>
      <c r="FI312" s="77"/>
      <c r="FJ312" s="77"/>
      <c r="FK312" s="77"/>
      <c r="FL312" s="77"/>
      <c r="FM312" s="77"/>
      <c r="FN312" s="77"/>
      <c r="FO312" s="77"/>
      <c r="FP312" s="77"/>
      <c r="FQ312" s="77"/>
      <c r="FR312" s="77"/>
      <c r="FS312" s="77"/>
      <c r="FT312" s="77"/>
      <c r="FU312" s="77"/>
      <c r="FV312" s="77"/>
      <c r="FW312" s="77"/>
      <c r="FX312" s="77"/>
      <c r="FY312" s="77"/>
      <c r="FZ312" s="77"/>
      <c r="GA312" s="77"/>
      <c r="GB312" s="77"/>
      <c r="GC312" s="77"/>
      <c r="GD312" s="77"/>
      <c r="GE312" s="77"/>
      <c r="GF312" s="77"/>
      <c r="GG312" s="77"/>
      <c r="GH312" s="77"/>
      <c r="GI312" s="77"/>
      <c r="GJ312" s="77"/>
      <c r="GK312" s="77"/>
      <c r="GL312" s="77"/>
      <c r="GM312" s="77"/>
      <c r="GN312" s="77"/>
      <c r="GO312" s="77"/>
      <c r="GP312" s="77"/>
      <c r="GQ312" s="77"/>
      <c r="GR312" s="77"/>
      <c r="GS312" s="77"/>
      <c r="GT312" s="77"/>
      <c r="GU312" s="77"/>
      <c r="GV312" s="77"/>
      <c r="GW312" s="77"/>
      <c r="GX312" s="77"/>
      <c r="GY312" s="77"/>
      <c r="GZ312" s="77"/>
      <c r="HA312" s="77"/>
      <c r="HB312" s="77"/>
      <c r="HC312" s="77"/>
      <c r="HD312" s="77"/>
      <c r="HE312" s="77"/>
      <c r="HF312" s="77"/>
      <c r="HG312" s="77"/>
      <c r="HH312" s="77"/>
      <c r="HI312" s="77"/>
      <c r="HJ312" s="77"/>
      <c r="HK312" s="77"/>
      <c r="HL312" s="77"/>
      <c r="HM312" s="77"/>
      <c r="HN312" s="77"/>
      <c r="HO312" s="77"/>
      <c r="HP312" s="77"/>
      <c r="HQ312" s="77"/>
      <c r="HR312" s="77"/>
      <c r="HS312" s="77"/>
      <c r="HT312" s="77"/>
      <c r="HU312" s="77"/>
      <c r="HV312" s="77"/>
      <c r="HW312" s="77"/>
      <c r="HX312" s="77"/>
      <c r="HY312" s="77"/>
      <c r="HZ312" s="77"/>
      <c r="IA312" s="77"/>
      <c r="IB312" s="77"/>
      <c r="IC312" s="77"/>
      <c r="ID312" s="77"/>
      <c r="IE312" s="77"/>
      <c r="IF312" s="77"/>
      <c r="IG312" s="77"/>
      <c r="IH312" s="77"/>
      <c r="II312" s="77"/>
      <c r="IJ312" s="77"/>
      <c r="IK312" s="77"/>
      <c r="IL312" s="77"/>
      <c r="IM312" s="77"/>
      <c r="IN312" s="77"/>
      <c r="IO312" s="77"/>
      <c r="IP312" s="77"/>
      <c r="IQ312" s="77"/>
      <c r="IR312" s="77"/>
      <c r="IS312" s="77"/>
      <c r="IT312" s="77"/>
      <c r="IU312" s="77"/>
      <c r="IV312" s="77"/>
      <c r="IW312" s="77"/>
      <c r="IX312" s="77"/>
      <c r="IY312" s="77"/>
      <c r="IZ312" s="77"/>
      <c r="JA312" s="77"/>
      <c r="JB312" s="77"/>
      <c r="JC312" s="77"/>
      <c r="JD312" s="77"/>
      <c r="JE312" s="77"/>
      <c r="JF312" s="77"/>
      <c r="JG312" s="77"/>
      <c r="JH312" s="77"/>
      <c r="JI312" s="77"/>
      <c r="JJ312" s="77"/>
      <c r="JK312" s="77"/>
      <c r="JL312" s="77"/>
      <c r="JM312" s="77"/>
      <c r="JN312" s="77"/>
      <c r="JO312" s="77"/>
      <c r="JP312" s="77"/>
      <c r="JQ312" s="77"/>
      <c r="JR312" s="77"/>
      <c r="JS312" s="77"/>
      <c r="JT312" s="77"/>
      <c r="JU312" s="77"/>
      <c r="JV312" s="77"/>
      <c r="JW312" s="77"/>
      <c r="JX312" s="77"/>
      <c r="JY312" s="77"/>
      <c r="JZ312" s="77"/>
      <c r="KA312" s="77"/>
      <c r="KB312" s="77"/>
      <c r="KC312" s="77"/>
      <c r="KD312" s="77"/>
      <c r="KE312" s="77"/>
      <c r="KF312" s="77"/>
      <c r="KG312" s="77"/>
      <c r="KH312" s="77"/>
      <c r="KI312" s="77"/>
      <c r="KJ312" s="77"/>
      <c r="KK312" s="77"/>
      <c r="KL312" s="77"/>
      <c r="KM312" s="77"/>
      <c r="KN312" s="77"/>
      <c r="KO312" s="77"/>
      <c r="KP312" s="77"/>
      <c r="KQ312" s="77"/>
      <c r="KR312" s="77"/>
      <c r="KS312" s="77"/>
      <c r="KT312" s="77"/>
      <c r="KU312" s="77"/>
      <c r="KV312" s="77"/>
      <c r="KW312" s="77"/>
      <c r="KX312" s="77"/>
      <c r="KY312" s="77"/>
      <c r="KZ312" s="77"/>
      <c r="LA312" s="77"/>
      <c r="LB312" s="77"/>
      <c r="LC312" s="77"/>
      <c r="LD312" s="77"/>
      <c r="LE312" s="77"/>
      <c r="LF312" s="77"/>
      <c r="LG312" s="77"/>
      <c r="LH312" s="77"/>
      <c r="LI312" s="77"/>
      <c r="LJ312" s="77"/>
      <c r="LK312" s="77"/>
      <c r="LL312" s="77"/>
      <c r="LM312" s="77"/>
      <c r="LN312" s="77"/>
      <c r="LO312" s="77"/>
      <c r="LP312" s="77"/>
      <c r="LQ312" s="77"/>
      <c r="LR312" s="77"/>
      <c r="LS312" s="77"/>
      <c r="LT312" s="77"/>
      <c r="LU312" s="77"/>
      <c r="LV312" s="77"/>
      <c r="LW312" s="77"/>
      <c r="LX312" s="77"/>
      <c r="LY312" s="77"/>
      <c r="LZ312" s="77"/>
      <c r="MA312" s="77"/>
      <c r="MB312" s="77"/>
      <c r="MC312" s="77"/>
      <c r="MD312" s="77"/>
      <c r="ME312" s="77"/>
      <c r="MF312" s="77"/>
      <c r="MG312" s="77"/>
      <c r="MH312" s="77"/>
      <c r="MI312" s="77"/>
      <c r="MJ312" s="77"/>
      <c r="MK312" s="77"/>
      <c r="ML312" s="77"/>
      <c r="MM312" s="77"/>
      <c r="MN312" s="77"/>
      <c r="MO312" s="77"/>
      <c r="MP312" s="77"/>
      <c r="MQ312" s="77"/>
      <c r="MR312" s="77"/>
      <c r="MS312" s="77"/>
      <c r="MT312" s="77"/>
      <c r="MU312" s="77"/>
      <c r="MV312" s="77"/>
      <c r="MW312" s="77"/>
      <c r="MX312" s="77"/>
      <c r="MY312" s="77"/>
      <c r="MZ312" s="77"/>
      <c r="NA312" s="77"/>
      <c r="NB312" s="77"/>
      <c r="NC312" s="77"/>
      <c r="ND312" s="77"/>
      <c r="NE312" s="77"/>
      <c r="NF312" s="77"/>
      <c r="NG312" s="77"/>
      <c r="NH312" s="77"/>
      <c r="NI312" s="77"/>
      <c r="NJ312" s="77"/>
      <c r="NK312" s="77"/>
      <c r="NL312" s="77"/>
      <c r="NM312" s="77"/>
      <c r="NN312" s="77"/>
      <c r="NO312" s="77"/>
      <c r="NP312" s="77"/>
      <c r="NQ312" s="77"/>
      <c r="NR312" s="77"/>
    </row>
    <row r="313" spans="1:382">
      <c r="A313" s="32">
        <f>IF(ラインリスト!A305="","",ラインリスト!A305)</f>
        <v>303</v>
      </c>
      <c r="B313" s="32" t="str">
        <f>IF(ラインリスト!B305="","",ラインリスト!B305)</f>
        <v>テスト303</v>
      </c>
      <c r="C313" s="32">
        <f>IF(ラインリスト!C305="","",ラインリスト!C305)</f>
        <v>49</v>
      </c>
      <c r="D313" s="32" t="str">
        <f>IF(ラインリスト!E305="","",ラインリスト!E305)</f>
        <v>男</v>
      </c>
      <c r="E313" s="32" t="str">
        <f>IF(ラインリスト!F305="","",ラインリスト!F305)</f>
        <v>製造業</v>
      </c>
      <c r="F313" s="29" t="str">
        <f>IF(ラインリスト!G305="","",ラインリスト!G305)</f>
        <v/>
      </c>
      <c r="G313" s="32" t="str">
        <f>IF(ラインリスト!H305="","",ラインリスト!H305)</f>
        <v>E工場</v>
      </c>
      <c r="H313" s="33" t="str">
        <f>IF(ラインリスト!I305="","",ラインリスト!I305)</f>
        <v/>
      </c>
      <c r="I313" s="33">
        <f>IF(ラインリスト!J305="","",ラインリスト!J305)</f>
        <v>44202</v>
      </c>
      <c r="J313" s="33">
        <f>IF(ラインリスト!K305="","",ラインリスト!K305)</f>
        <v>44204</v>
      </c>
      <c r="K313" s="31">
        <f>IF(ラインリスト!L305="",J313,ラインリスト!L305)</f>
        <v>44204</v>
      </c>
      <c r="L313" s="76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7"/>
      <c r="DF313" s="77"/>
      <c r="DG313" s="77"/>
      <c r="DH313" s="77"/>
      <c r="DI313" s="77"/>
      <c r="DJ313" s="77"/>
      <c r="DK313" s="77"/>
      <c r="DL313" s="77"/>
      <c r="DM313" s="77"/>
      <c r="DN313" s="77"/>
      <c r="DO313" s="77"/>
      <c r="DP313" s="77"/>
      <c r="DQ313" s="77"/>
      <c r="DR313" s="77"/>
      <c r="DS313" s="77"/>
      <c r="DT313" s="77"/>
      <c r="DU313" s="77"/>
      <c r="DV313" s="77"/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  <c r="EJ313" s="77"/>
      <c r="EK313" s="77"/>
      <c r="EL313" s="77"/>
      <c r="EM313" s="77"/>
      <c r="EN313" s="77"/>
      <c r="EO313" s="77"/>
      <c r="EP313" s="77"/>
      <c r="EQ313" s="77"/>
      <c r="ER313" s="77"/>
      <c r="ES313" s="77"/>
      <c r="ET313" s="77"/>
      <c r="EU313" s="77"/>
      <c r="EV313" s="77"/>
      <c r="EW313" s="77"/>
      <c r="EX313" s="77"/>
      <c r="EY313" s="77"/>
      <c r="EZ313" s="77"/>
      <c r="FA313" s="77"/>
      <c r="FB313" s="77"/>
      <c r="FC313" s="77"/>
      <c r="FD313" s="77"/>
      <c r="FE313" s="77"/>
      <c r="FF313" s="77"/>
      <c r="FG313" s="77"/>
      <c r="FH313" s="77"/>
      <c r="FI313" s="77"/>
      <c r="FJ313" s="77"/>
      <c r="FK313" s="77"/>
      <c r="FL313" s="77"/>
      <c r="FM313" s="77"/>
      <c r="FN313" s="77"/>
      <c r="FO313" s="77"/>
      <c r="FP313" s="77"/>
      <c r="FQ313" s="77"/>
      <c r="FR313" s="77"/>
      <c r="FS313" s="77"/>
      <c r="FT313" s="77"/>
      <c r="FU313" s="77"/>
      <c r="FV313" s="77"/>
      <c r="FW313" s="77"/>
      <c r="FX313" s="77"/>
      <c r="FY313" s="77"/>
      <c r="FZ313" s="77"/>
      <c r="GA313" s="77"/>
      <c r="GB313" s="77"/>
      <c r="GC313" s="77"/>
      <c r="GD313" s="77"/>
      <c r="GE313" s="77"/>
      <c r="GF313" s="77"/>
      <c r="GG313" s="77"/>
      <c r="GH313" s="77"/>
      <c r="GI313" s="77"/>
      <c r="GJ313" s="77"/>
      <c r="GK313" s="77"/>
      <c r="GL313" s="77"/>
      <c r="GM313" s="77"/>
      <c r="GN313" s="77"/>
      <c r="GO313" s="77"/>
      <c r="GP313" s="77"/>
      <c r="GQ313" s="77"/>
      <c r="GR313" s="77"/>
      <c r="GS313" s="77"/>
      <c r="GT313" s="77"/>
      <c r="GU313" s="77"/>
      <c r="GV313" s="77"/>
      <c r="GW313" s="77"/>
      <c r="GX313" s="77"/>
      <c r="GY313" s="77"/>
      <c r="GZ313" s="77"/>
      <c r="HA313" s="77"/>
      <c r="HB313" s="77"/>
      <c r="HC313" s="77"/>
      <c r="HD313" s="77"/>
      <c r="HE313" s="77"/>
      <c r="HF313" s="77"/>
      <c r="HG313" s="77"/>
      <c r="HH313" s="77"/>
      <c r="HI313" s="77"/>
      <c r="HJ313" s="77"/>
      <c r="HK313" s="77"/>
      <c r="HL313" s="77"/>
      <c r="HM313" s="77"/>
      <c r="HN313" s="77"/>
      <c r="HO313" s="77"/>
      <c r="HP313" s="77"/>
      <c r="HQ313" s="77"/>
      <c r="HR313" s="77"/>
      <c r="HS313" s="77"/>
      <c r="HT313" s="77"/>
      <c r="HU313" s="77"/>
      <c r="HV313" s="77"/>
      <c r="HW313" s="77"/>
      <c r="HX313" s="77"/>
      <c r="HY313" s="77"/>
      <c r="HZ313" s="77"/>
      <c r="IA313" s="77"/>
      <c r="IB313" s="77"/>
      <c r="IC313" s="77"/>
      <c r="ID313" s="77"/>
      <c r="IE313" s="77"/>
      <c r="IF313" s="77"/>
      <c r="IG313" s="77"/>
      <c r="IH313" s="77"/>
      <c r="II313" s="77"/>
      <c r="IJ313" s="77"/>
      <c r="IK313" s="77"/>
      <c r="IL313" s="77"/>
      <c r="IM313" s="77"/>
      <c r="IN313" s="77"/>
      <c r="IO313" s="77"/>
      <c r="IP313" s="77"/>
      <c r="IQ313" s="77"/>
      <c r="IR313" s="77"/>
      <c r="IS313" s="77"/>
      <c r="IT313" s="77"/>
      <c r="IU313" s="77"/>
      <c r="IV313" s="77"/>
      <c r="IW313" s="77"/>
      <c r="IX313" s="77"/>
      <c r="IY313" s="77"/>
      <c r="IZ313" s="77"/>
      <c r="JA313" s="77"/>
      <c r="JB313" s="77"/>
      <c r="JC313" s="77"/>
      <c r="JD313" s="77"/>
      <c r="JE313" s="77"/>
      <c r="JF313" s="77"/>
      <c r="JG313" s="77"/>
      <c r="JH313" s="77"/>
      <c r="JI313" s="77"/>
      <c r="JJ313" s="77"/>
      <c r="JK313" s="77"/>
      <c r="JL313" s="77"/>
      <c r="JM313" s="77"/>
      <c r="JN313" s="77"/>
      <c r="JO313" s="77"/>
      <c r="JP313" s="77"/>
      <c r="JQ313" s="77"/>
      <c r="JR313" s="77"/>
      <c r="JS313" s="77"/>
      <c r="JT313" s="77"/>
      <c r="JU313" s="77"/>
      <c r="JV313" s="77"/>
      <c r="JW313" s="77"/>
      <c r="JX313" s="77"/>
      <c r="JY313" s="77"/>
      <c r="JZ313" s="77"/>
      <c r="KA313" s="77"/>
      <c r="KB313" s="77"/>
      <c r="KC313" s="77"/>
      <c r="KD313" s="77"/>
      <c r="KE313" s="77"/>
      <c r="KF313" s="77"/>
      <c r="KG313" s="77"/>
      <c r="KH313" s="77"/>
      <c r="KI313" s="77"/>
      <c r="KJ313" s="77"/>
      <c r="KK313" s="77"/>
      <c r="KL313" s="77"/>
      <c r="KM313" s="77"/>
      <c r="KN313" s="77"/>
      <c r="KO313" s="77"/>
      <c r="KP313" s="77"/>
      <c r="KQ313" s="77"/>
      <c r="KR313" s="77"/>
      <c r="KS313" s="77"/>
      <c r="KT313" s="77"/>
      <c r="KU313" s="77"/>
      <c r="KV313" s="77"/>
      <c r="KW313" s="77"/>
      <c r="KX313" s="77"/>
      <c r="KY313" s="77"/>
      <c r="KZ313" s="77"/>
      <c r="LA313" s="77"/>
      <c r="LB313" s="77"/>
      <c r="LC313" s="77"/>
      <c r="LD313" s="77"/>
      <c r="LE313" s="77"/>
      <c r="LF313" s="77"/>
      <c r="LG313" s="77"/>
      <c r="LH313" s="77"/>
      <c r="LI313" s="77"/>
      <c r="LJ313" s="77"/>
      <c r="LK313" s="77"/>
      <c r="LL313" s="77"/>
      <c r="LM313" s="77"/>
      <c r="LN313" s="77"/>
      <c r="LO313" s="77"/>
      <c r="LP313" s="77"/>
      <c r="LQ313" s="77"/>
      <c r="LR313" s="77"/>
      <c r="LS313" s="77"/>
      <c r="LT313" s="77"/>
      <c r="LU313" s="77"/>
      <c r="LV313" s="77"/>
      <c r="LW313" s="77"/>
      <c r="LX313" s="77"/>
      <c r="LY313" s="77"/>
      <c r="LZ313" s="77"/>
      <c r="MA313" s="77"/>
      <c r="MB313" s="77"/>
      <c r="MC313" s="77"/>
      <c r="MD313" s="77"/>
      <c r="ME313" s="77"/>
      <c r="MF313" s="77"/>
      <c r="MG313" s="77"/>
      <c r="MH313" s="77"/>
      <c r="MI313" s="77"/>
      <c r="MJ313" s="77"/>
      <c r="MK313" s="77"/>
      <c r="ML313" s="77"/>
      <c r="MM313" s="77"/>
      <c r="MN313" s="77"/>
      <c r="MO313" s="77"/>
      <c r="MP313" s="77"/>
      <c r="MQ313" s="77"/>
      <c r="MR313" s="77"/>
      <c r="MS313" s="77"/>
      <c r="MT313" s="77"/>
      <c r="MU313" s="77"/>
      <c r="MV313" s="77"/>
      <c r="MW313" s="77"/>
      <c r="MX313" s="77"/>
      <c r="MY313" s="77"/>
      <c r="MZ313" s="77"/>
      <c r="NA313" s="77"/>
      <c r="NB313" s="77"/>
      <c r="NC313" s="77"/>
      <c r="ND313" s="77"/>
      <c r="NE313" s="77"/>
      <c r="NF313" s="77"/>
      <c r="NG313" s="77"/>
      <c r="NH313" s="77"/>
      <c r="NI313" s="77"/>
      <c r="NJ313" s="77"/>
      <c r="NK313" s="77"/>
      <c r="NL313" s="77"/>
      <c r="NM313" s="77"/>
      <c r="NN313" s="77"/>
      <c r="NO313" s="77"/>
      <c r="NP313" s="77"/>
      <c r="NQ313" s="77"/>
      <c r="NR313" s="77"/>
    </row>
    <row r="314" spans="1:382">
      <c r="A314" s="32">
        <f>IF(ラインリスト!A306="","",ラインリスト!A306)</f>
        <v>304</v>
      </c>
      <c r="B314" s="32" t="str">
        <f>IF(ラインリスト!B306="","",ラインリスト!B306)</f>
        <v>テスト304</v>
      </c>
      <c r="C314" s="32">
        <f>IF(ラインリスト!C306="","",ラインリスト!C306)</f>
        <v>32</v>
      </c>
      <c r="D314" s="32" t="str">
        <f>IF(ラインリスト!E306="","",ラインリスト!E306)</f>
        <v>女</v>
      </c>
      <c r="E314" s="32" t="str">
        <f>IF(ラインリスト!F306="","",ラインリスト!F306)</f>
        <v>介護員</v>
      </c>
      <c r="F314" s="29" t="str">
        <f>IF(ラインリスト!G306="","",ラインリスト!G306)</f>
        <v>職員</v>
      </c>
      <c r="G314" s="32" t="str">
        <f>IF(ラインリスト!H306="","",ラインリスト!H306)</f>
        <v>L老人ホーム</v>
      </c>
      <c r="H314" s="33" t="str">
        <f>IF(ラインリスト!I306="","",ラインリスト!I306)</f>
        <v/>
      </c>
      <c r="I314" s="33" t="str">
        <f>IF(ラインリスト!J306="","",ラインリスト!J306)</f>
        <v>無症状</v>
      </c>
      <c r="J314" s="33">
        <f>IF(ラインリスト!K306="","",ラインリスト!K306)</f>
        <v>44204</v>
      </c>
      <c r="K314" s="31">
        <f>IF(ラインリスト!L306="",J314,ラインリスト!L306)</f>
        <v>44204</v>
      </c>
      <c r="L314" s="76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7"/>
      <c r="DF314" s="77"/>
      <c r="DG314" s="77"/>
      <c r="DH314" s="77"/>
      <c r="DI314" s="77"/>
      <c r="DJ314" s="77"/>
      <c r="DK314" s="77"/>
      <c r="DL314" s="77"/>
      <c r="DM314" s="77"/>
      <c r="DN314" s="77"/>
      <c r="DO314" s="77"/>
      <c r="DP314" s="77"/>
      <c r="DQ314" s="77"/>
      <c r="DR314" s="77"/>
      <c r="DS314" s="77"/>
      <c r="DT314" s="77"/>
      <c r="DU314" s="77"/>
      <c r="DV314" s="77"/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  <c r="EJ314" s="77"/>
      <c r="EK314" s="77"/>
      <c r="EL314" s="77"/>
      <c r="EM314" s="77"/>
      <c r="EN314" s="77"/>
      <c r="EO314" s="77"/>
      <c r="EP314" s="77"/>
      <c r="EQ314" s="77"/>
      <c r="ER314" s="77"/>
      <c r="ES314" s="77"/>
      <c r="ET314" s="77"/>
      <c r="EU314" s="77"/>
      <c r="EV314" s="77"/>
      <c r="EW314" s="77"/>
      <c r="EX314" s="77"/>
      <c r="EY314" s="77"/>
      <c r="EZ314" s="77"/>
      <c r="FA314" s="77"/>
      <c r="FB314" s="77"/>
      <c r="FC314" s="77"/>
      <c r="FD314" s="77"/>
      <c r="FE314" s="77"/>
      <c r="FF314" s="77"/>
      <c r="FG314" s="77"/>
      <c r="FH314" s="77"/>
      <c r="FI314" s="77"/>
      <c r="FJ314" s="77"/>
      <c r="FK314" s="77"/>
      <c r="FL314" s="77"/>
      <c r="FM314" s="77"/>
      <c r="FN314" s="77"/>
      <c r="FO314" s="77"/>
      <c r="FP314" s="77"/>
      <c r="FQ314" s="77"/>
      <c r="FR314" s="77"/>
      <c r="FS314" s="77"/>
      <c r="FT314" s="77"/>
      <c r="FU314" s="77"/>
      <c r="FV314" s="77"/>
      <c r="FW314" s="77"/>
      <c r="FX314" s="77"/>
      <c r="FY314" s="77"/>
      <c r="FZ314" s="77"/>
      <c r="GA314" s="77"/>
      <c r="GB314" s="77"/>
      <c r="GC314" s="77"/>
      <c r="GD314" s="77"/>
      <c r="GE314" s="77"/>
      <c r="GF314" s="77"/>
      <c r="GG314" s="77"/>
      <c r="GH314" s="77"/>
      <c r="GI314" s="77"/>
      <c r="GJ314" s="77"/>
      <c r="GK314" s="77"/>
      <c r="GL314" s="77"/>
      <c r="GM314" s="77"/>
      <c r="GN314" s="77"/>
      <c r="GO314" s="77"/>
      <c r="GP314" s="77"/>
      <c r="GQ314" s="77"/>
      <c r="GR314" s="77"/>
      <c r="GS314" s="77"/>
      <c r="GT314" s="77"/>
      <c r="GU314" s="77"/>
      <c r="GV314" s="77"/>
      <c r="GW314" s="77"/>
      <c r="GX314" s="77"/>
      <c r="GY314" s="77"/>
      <c r="GZ314" s="77"/>
      <c r="HA314" s="77"/>
      <c r="HB314" s="77"/>
      <c r="HC314" s="77"/>
      <c r="HD314" s="77"/>
      <c r="HE314" s="77"/>
      <c r="HF314" s="77"/>
      <c r="HG314" s="77"/>
      <c r="HH314" s="77"/>
      <c r="HI314" s="77"/>
      <c r="HJ314" s="77"/>
      <c r="HK314" s="77"/>
      <c r="HL314" s="77"/>
      <c r="HM314" s="77"/>
      <c r="HN314" s="77"/>
      <c r="HO314" s="77"/>
      <c r="HP314" s="77"/>
      <c r="HQ314" s="77"/>
      <c r="HR314" s="77"/>
      <c r="HS314" s="77"/>
      <c r="HT314" s="77"/>
      <c r="HU314" s="77"/>
      <c r="HV314" s="77"/>
      <c r="HW314" s="77"/>
      <c r="HX314" s="77"/>
      <c r="HY314" s="77"/>
      <c r="HZ314" s="77"/>
      <c r="IA314" s="77"/>
      <c r="IB314" s="77"/>
      <c r="IC314" s="77"/>
      <c r="ID314" s="77"/>
      <c r="IE314" s="77"/>
      <c r="IF314" s="77"/>
      <c r="IG314" s="77"/>
      <c r="IH314" s="77"/>
      <c r="II314" s="77"/>
      <c r="IJ314" s="77"/>
      <c r="IK314" s="77"/>
      <c r="IL314" s="77"/>
      <c r="IM314" s="77"/>
      <c r="IN314" s="77"/>
      <c r="IO314" s="77"/>
      <c r="IP314" s="77"/>
      <c r="IQ314" s="77"/>
      <c r="IR314" s="77"/>
      <c r="IS314" s="77"/>
      <c r="IT314" s="77"/>
      <c r="IU314" s="77"/>
      <c r="IV314" s="77"/>
      <c r="IW314" s="77"/>
      <c r="IX314" s="77"/>
      <c r="IY314" s="77"/>
      <c r="IZ314" s="77"/>
      <c r="JA314" s="77"/>
      <c r="JB314" s="77"/>
      <c r="JC314" s="77"/>
      <c r="JD314" s="77"/>
      <c r="JE314" s="77"/>
      <c r="JF314" s="77"/>
      <c r="JG314" s="77"/>
      <c r="JH314" s="77"/>
      <c r="JI314" s="77"/>
      <c r="JJ314" s="77"/>
      <c r="JK314" s="77"/>
      <c r="JL314" s="77"/>
      <c r="JM314" s="77"/>
      <c r="JN314" s="77"/>
      <c r="JO314" s="77"/>
      <c r="JP314" s="77"/>
      <c r="JQ314" s="77"/>
      <c r="JR314" s="77"/>
      <c r="JS314" s="77"/>
      <c r="JT314" s="77"/>
      <c r="JU314" s="77"/>
      <c r="JV314" s="77"/>
      <c r="JW314" s="77"/>
      <c r="JX314" s="77"/>
      <c r="JY314" s="77"/>
      <c r="JZ314" s="77"/>
      <c r="KA314" s="77"/>
      <c r="KB314" s="77"/>
      <c r="KC314" s="77"/>
      <c r="KD314" s="77"/>
      <c r="KE314" s="77"/>
      <c r="KF314" s="77"/>
      <c r="KG314" s="77"/>
      <c r="KH314" s="77"/>
      <c r="KI314" s="77"/>
      <c r="KJ314" s="77"/>
      <c r="KK314" s="77"/>
      <c r="KL314" s="77"/>
      <c r="KM314" s="77"/>
      <c r="KN314" s="77"/>
      <c r="KO314" s="77"/>
      <c r="KP314" s="77"/>
      <c r="KQ314" s="77"/>
      <c r="KR314" s="77"/>
      <c r="KS314" s="77"/>
      <c r="KT314" s="77"/>
      <c r="KU314" s="77"/>
      <c r="KV314" s="77"/>
      <c r="KW314" s="77"/>
      <c r="KX314" s="77"/>
      <c r="KY314" s="77"/>
      <c r="KZ314" s="77"/>
      <c r="LA314" s="77"/>
      <c r="LB314" s="77"/>
      <c r="LC314" s="77"/>
      <c r="LD314" s="77"/>
      <c r="LE314" s="77"/>
      <c r="LF314" s="77"/>
      <c r="LG314" s="77"/>
      <c r="LH314" s="77"/>
      <c r="LI314" s="77"/>
      <c r="LJ314" s="77"/>
      <c r="LK314" s="77"/>
      <c r="LL314" s="77"/>
      <c r="LM314" s="77"/>
      <c r="LN314" s="77"/>
      <c r="LO314" s="77"/>
      <c r="LP314" s="77"/>
      <c r="LQ314" s="77"/>
      <c r="LR314" s="77"/>
      <c r="LS314" s="77"/>
      <c r="LT314" s="77"/>
      <c r="LU314" s="77"/>
      <c r="LV314" s="77"/>
      <c r="LW314" s="77"/>
      <c r="LX314" s="77"/>
      <c r="LY314" s="77"/>
      <c r="LZ314" s="77"/>
      <c r="MA314" s="77"/>
      <c r="MB314" s="77"/>
      <c r="MC314" s="77"/>
      <c r="MD314" s="77"/>
      <c r="ME314" s="77"/>
      <c r="MF314" s="77"/>
      <c r="MG314" s="77"/>
      <c r="MH314" s="77"/>
      <c r="MI314" s="77"/>
      <c r="MJ314" s="77"/>
      <c r="MK314" s="77"/>
      <c r="ML314" s="77"/>
      <c r="MM314" s="77"/>
      <c r="MN314" s="77"/>
      <c r="MO314" s="77"/>
      <c r="MP314" s="77"/>
      <c r="MQ314" s="77"/>
      <c r="MR314" s="77"/>
      <c r="MS314" s="77"/>
      <c r="MT314" s="77"/>
      <c r="MU314" s="77"/>
      <c r="MV314" s="77"/>
      <c r="MW314" s="77"/>
      <c r="MX314" s="77"/>
      <c r="MY314" s="77"/>
      <c r="MZ314" s="77"/>
      <c r="NA314" s="77"/>
      <c r="NB314" s="77"/>
      <c r="NC314" s="77"/>
      <c r="ND314" s="77"/>
      <c r="NE314" s="77"/>
      <c r="NF314" s="77"/>
      <c r="NG314" s="77"/>
      <c r="NH314" s="77"/>
      <c r="NI314" s="77"/>
      <c r="NJ314" s="77"/>
      <c r="NK314" s="77"/>
      <c r="NL314" s="77"/>
      <c r="NM314" s="77"/>
      <c r="NN314" s="77"/>
      <c r="NO314" s="77"/>
      <c r="NP314" s="77"/>
      <c r="NQ314" s="77"/>
      <c r="NR314" s="77"/>
    </row>
    <row r="315" spans="1:382">
      <c r="A315" s="32">
        <f>IF(ラインリスト!A307="","",ラインリスト!A307)</f>
        <v>305</v>
      </c>
      <c r="B315" s="32" t="str">
        <f>IF(ラインリスト!B307="","",ラインリスト!B307)</f>
        <v>テスト305</v>
      </c>
      <c r="C315" s="32">
        <f>IF(ラインリスト!C307="","",ラインリスト!C307)</f>
        <v>23</v>
      </c>
      <c r="D315" s="32" t="str">
        <f>IF(ラインリスト!E307="","",ラインリスト!E307)</f>
        <v>女</v>
      </c>
      <c r="E315" s="32" t="str">
        <f>IF(ラインリスト!F307="","",ラインリスト!F307)</f>
        <v>介護員</v>
      </c>
      <c r="F315" s="29" t="str">
        <f>IF(ラインリスト!G307="","",ラインリスト!G307)</f>
        <v>職員</v>
      </c>
      <c r="G315" s="32" t="str">
        <f>IF(ラインリスト!H307="","",ラインリスト!H307)</f>
        <v>L老人ホーム</v>
      </c>
      <c r="H315" s="33" t="str">
        <f>IF(ラインリスト!I307="","",ラインリスト!I307)</f>
        <v/>
      </c>
      <c r="I315" s="33" t="str">
        <f>IF(ラインリスト!J307="","",ラインリスト!J307)</f>
        <v>無症状</v>
      </c>
      <c r="J315" s="33">
        <f>IF(ラインリスト!K307="","",ラインリスト!K307)</f>
        <v>44204</v>
      </c>
      <c r="K315" s="31">
        <f>IF(ラインリスト!L307="",J315,ラインリスト!L307)</f>
        <v>44204</v>
      </c>
      <c r="L315" s="76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  <c r="CU315" s="77"/>
      <c r="CV315" s="77"/>
      <c r="CW315" s="77"/>
      <c r="CX315" s="77"/>
      <c r="CY315" s="77"/>
      <c r="CZ315" s="77"/>
      <c r="DA315" s="77"/>
      <c r="DB315" s="77"/>
      <c r="DC315" s="77"/>
      <c r="DD315" s="77"/>
      <c r="DE315" s="77"/>
      <c r="DF315" s="77"/>
      <c r="DG315" s="77"/>
      <c r="DH315" s="77"/>
      <c r="DI315" s="77"/>
      <c r="DJ315" s="77"/>
      <c r="DK315" s="77"/>
      <c r="DL315" s="77"/>
      <c r="DM315" s="77"/>
      <c r="DN315" s="77"/>
      <c r="DO315" s="77"/>
      <c r="DP315" s="77"/>
      <c r="DQ315" s="77"/>
      <c r="DR315" s="77"/>
      <c r="DS315" s="77"/>
      <c r="DT315" s="77"/>
      <c r="DU315" s="77"/>
      <c r="DV315" s="77"/>
      <c r="DW315" s="77"/>
      <c r="DX315" s="77"/>
      <c r="DY315" s="77"/>
      <c r="DZ315" s="77"/>
      <c r="EA315" s="77"/>
      <c r="EB315" s="77"/>
      <c r="EC315" s="77"/>
      <c r="ED315" s="77"/>
      <c r="EE315" s="77"/>
      <c r="EF315" s="77"/>
      <c r="EG315" s="77"/>
      <c r="EH315" s="77"/>
      <c r="EI315" s="77"/>
      <c r="EJ315" s="77"/>
      <c r="EK315" s="77"/>
      <c r="EL315" s="77"/>
      <c r="EM315" s="77"/>
      <c r="EN315" s="77"/>
      <c r="EO315" s="77"/>
      <c r="EP315" s="77"/>
      <c r="EQ315" s="77"/>
      <c r="ER315" s="77"/>
      <c r="ES315" s="77"/>
      <c r="ET315" s="77"/>
      <c r="EU315" s="77"/>
      <c r="EV315" s="77"/>
      <c r="EW315" s="77"/>
      <c r="EX315" s="77"/>
      <c r="EY315" s="77"/>
      <c r="EZ315" s="77"/>
      <c r="FA315" s="77"/>
      <c r="FB315" s="77"/>
      <c r="FC315" s="77"/>
      <c r="FD315" s="77"/>
      <c r="FE315" s="77"/>
      <c r="FF315" s="77"/>
      <c r="FG315" s="77"/>
      <c r="FH315" s="77"/>
      <c r="FI315" s="77"/>
      <c r="FJ315" s="77"/>
      <c r="FK315" s="77"/>
      <c r="FL315" s="77"/>
      <c r="FM315" s="77"/>
      <c r="FN315" s="77"/>
      <c r="FO315" s="77"/>
      <c r="FP315" s="77"/>
      <c r="FQ315" s="77"/>
      <c r="FR315" s="77"/>
      <c r="FS315" s="77"/>
      <c r="FT315" s="77"/>
      <c r="FU315" s="77"/>
      <c r="FV315" s="77"/>
      <c r="FW315" s="77"/>
      <c r="FX315" s="77"/>
      <c r="FY315" s="77"/>
      <c r="FZ315" s="77"/>
      <c r="GA315" s="77"/>
      <c r="GB315" s="77"/>
      <c r="GC315" s="77"/>
      <c r="GD315" s="77"/>
      <c r="GE315" s="77"/>
      <c r="GF315" s="77"/>
      <c r="GG315" s="77"/>
      <c r="GH315" s="77"/>
      <c r="GI315" s="77"/>
      <c r="GJ315" s="77"/>
      <c r="GK315" s="77"/>
      <c r="GL315" s="77"/>
      <c r="GM315" s="77"/>
      <c r="GN315" s="77"/>
      <c r="GO315" s="77"/>
      <c r="GP315" s="77"/>
      <c r="GQ315" s="77"/>
      <c r="GR315" s="77"/>
      <c r="GS315" s="77"/>
      <c r="GT315" s="77"/>
      <c r="GU315" s="77"/>
      <c r="GV315" s="77"/>
      <c r="GW315" s="77"/>
      <c r="GX315" s="77"/>
      <c r="GY315" s="77"/>
      <c r="GZ315" s="77"/>
      <c r="HA315" s="77"/>
      <c r="HB315" s="77"/>
      <c r="HC315" s="77"/>
      <c r="HD315" s="77"/>
      <c r="HE315" s="77"/>
      <c r="HF315" s="77"/>
      <c r="HG315" s="77"/>
      <c r="HH315" s="77"/>
      <c r="HI315" s="77"/>
      <c r="HJ315" s="77"/>
      <c r="HK315" s="77"/>
      <c r="HL315" s="77"/>
      <c r="HM315" s="77"/>
      <c r="HN315" s="77"/>
      <c r="HO315" s="77"/>
      <c r="HP315" s="77"/>
      <c r="HQ315" s="77"/>
      <c r="HR315" s="77"/>
      <c r="HS315" s="77"/>
      <c r="HT315" s="77"/>
      <c r="HU315" s="77"/>
      <c r="HV315" s="77"/>
      <c r="HW315" s="77"/>
      <c r="HX315" s="77"/>
      <c r="HY315" s="77"/>
      <c r="HZ315" s="77"/>
      <c r="IA315" s="77"/>
      <c r="IB315" s="77"/>
      <c r="IC315" s="77"/>
      <c r="ID315" s="77"/>
      <c r="IE315" s="77"/>
      <c r="IF315" s="77"/>
      <c r="IG315" s="77"/>
      <c r="IH315" s="77"/>
      <c r="II315" s="77"/>
      <c r="IJ315" s="77"/>
      <c r="IK315" s="77"/>
      <c r="IL315" s="77"/>
      <c r="IM315" s="77"/>
      <c r="IN315" s="77"/>
      <c r="IO315" s="77"/>
      <c r="IP315" s="77"/>
      <c r="IQ315" s="77"/>
      <c r="IR315" s="77"/>
      <c r="IS315" s="77"/>
      <c r="IT315" s="77"/>
      <c r="IU315" s="77"/>
      <c r="IV315" s="77"/>
      <c r="IW315" s="77"/>
      <c r="IX315" s="77"/>
      <c r="IY315" s="77"/>
      <c r="IZ315" s="77"/>
      <c r="JA315" s="77"/>
      <c r="JB315" s="77"/>
      <c r="JC315" s="77"/>
      <c r="JD315" s="77"/>
      <c r="JE315" s="77"/>
      <c r="JF315" s="77"/>
      <c r="JG315" s="77"/>
      <c r="JH315" s="77"/>
      <c r="JI315" s="77"/>
      <c r="JJ315" s="77"/>
      <c r="JK315" s="77"/>
      <c r="JL315" s="77"/>
      <c r="JM315" s="77"/>
      <c r="JN315" s="77"/>
      <c r="JO315" s="77"/>
      <c r="JP315" s="77"/>
      <c r="JQ315" s="77"/>
      <c r="JR315" s="77"/>
      <c r="JS315" s="77"/>
      <c r="JT315" s="77"/>
      <c r="JU315" s="77"/>
      <c r="JV315" s="77"/>
      <c r="JW315" s="77"/>
      <c r="JX315" s="77"/>
      <c r="JY315" s="77"/>
      <c r="JZ315" s="77"/>
      <c r="KA315" s="77"/>
      <c r="KB315" s="77"/>
      <c r="KC315" s="77"/>
      <c r="KD315" s="77"/>
      <c r="KE315" s="77"/>
      <c r="KF315" s="77"/>
      <c r="KG315" s="77"/>
      <c r="KH315" s="77"/>
      <c r="KI315" s="77"/>
      <c r="KJ315" s="77"/>
      <c r="KK315" s="77"/>
      <c r="KL315" s="77"/>
      <c r="KM315" s="77"/>
      <c r="KN315" s="77"/>
      <c r="KO315" s="77"/>
      <c r="KP315" s="77"/>
      <c r="KQ315" s="77"/>
      <c r="KR315" s="77"/>
      <c r="KS315" s="77"/>
      <c r="KT315" s="77"/>
      <c r="KU315" s="77"/>
      <c r="KV315" s="77"/>
      <c r="KW315" s="77"/>
      <c r="KX315" s="77"/>
      <c r="KY315" s="77"/>
      <c r="KZ315" s="77"/>
      <c r="LA315" s="77"/>
      <c r="LB315" s="77"/>
      <c r="LC315" s="77"/>
      <c r="LD315" s="77"/>
      <c r="LE315" s="77"/>
      <c r="LF315" s="77"/>
      <c r="LG315" s="77"/>
      <c r="LH315" s="77"/>
      <c r="LI315" s="77"/>
      <c r="LJ315" s="77"/>
      <c r="LK315" s="77"/>
      <c r="LL315" s="77"/>
      <c r="LM315" s="77"/>
      <c r="LN315" s="77"/>
      <c r="LO315" s="77"/>
      <c r="LP315" s="77"/>
      <c r="LQ315" s="77"/>
      <c r="LR315" s="77"/>
      <c r="LS315" s="77"/>
      <c r="LT315" s="77"/>
      <c r="LU315" s="77"/>
      <c r="LV315" s="77"/>
      <c r="LW315" s="77"/>
      <c r="LX315" s="77"/>
      <c r="LY315" s="77"/>
      <c r="LZ315" s="77"/>
      <c r="MA315" s="77"/>
      <c r="MB315" s="77"/>
      <c r="MC315" s="77"/>
      <c r="MD315" s="77"/>
      <c r="ME315" s="77"/>
      <c r="MF315" s="77"/>
      <c r="MG315" s="77"/>
      <c r="MH315" s="77"/>
      <c r="MI315" s="77"/>
      <c r="MJ315" s="77"/>
      <c r="MK315" s="77"/>
      <c r="ML315" s="77"/>
      <c r="MM315" s="77"/>
      <c r="MN315" s="77"/>
      <c r="MO315" s="77"/>
      <c r="MP315" s="77"/>
      <c r="MQ315" s="77"/>
      <c r="MR315" s="77"/>
      <c r="MS315" s="77"/>
      <c r="MT315" s="77"/>
      <c r="MU315" s="77"/>
      <c r="MV315" s="77"/>
      <c r="MW315" s="77"/>
      <c r="MX315" s="77"/>
      <c r="MY315" s="77"/>
      <c r="MZ315" s="77"/>
      <c r="NA315" s="77"/>
      <c r="NB315" s="77"/>
      <c r="NC315" s="77"/>
      <c r="ND315" s="77"/>
      <c r="NE315" s="77"/>
      <c r="NF315" s="77"/>
      <c r="NG315" s="77"/>
      <c r="NH315" s="77"/>
      <c r="NI315" s="77"/>
      <c r="NJ315" s="77"/>
      <c r="NK315" s="77"/>
      <c r="NL315" s="77"/>
      <c r="NM315" s="77"/>
      <c r="NN315" s="77"/>
      <c r="NO315" s="77"/>
      <c r="NP315" s="77"/>
      <c r="NQ315" s="77"/>
      <c r="NR315" s="77"/>
    </row>
    <row r="316" spans="1:382">
      <c r="A316" s="32">
        <f>IF(ラインリスト!A308="","",ラインリスト!A308)</f>
        <v>306</v>
      </c>
      <c r="B316" s="32" t="str">
        <f>IF(ラインリスト!B308="","",ラインリスト!B308)</f>
        <v>テスト306</v>
      </c>
      <c r="C316" s="32">
        <f>IF(ラインリスト!C308="","",ラインリスト!C308)</f>
        <v>87</v>
      </c>
      <c r="D316" s="32" t="str">
        <f>IF(ラインリスト!E308="","",ラインリスト!E308)</f>
        <v>女</v>
      </c>
      <c r="E316" s="32" t="str">
        <f>IF(ラインリスト!F308="","",ラインリスト!F308)</f>
        <v/>
      </c>
      <c r="F316" s="29" t="str">
        <f>IF(ラインリスト!G308="","",ラインリスト!G308)</f>
        <v>入所者</v>
      </c>
      <c r="G316" s="32" t="str">
        <f>IF(ラインリスト!H308="","",ラインリスト!H308)</f>
        <v>L老人ホーム</v>
      </c>
      <c r="H316" s="33" t="str">
        <f>IF(ラインリスト!I308="","",ラインリスト!I308)</f>
        <v/>
      </c>
      <c r="I316" s="33" t="str">
        <f>IF(ラインリスト!J308="","",ラインリスト!J308)</f>
        <v>不明</v>
      </c>
      <c r="J316" s="33">
        <f>IF(ラインリスト!K308="","",ラインリスト!K308)</f>
        <v>44204</v>
      </c>
      <c r="K316" s="31">
        <f>IF(ラインリスト!L308="",J316,ラインリスト!L308)</f>
        <v>44204</v>
      </c>
      <c r="L316" s="76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V316" s="77"/>
      <c r="CW316" s="77"/>
      <c r="CX316" s="77"/>
      <c r="CY316" s="77"/>
      <c r="CZ316" s="77"/>
      <c r="DA316" s="77"/>
      <c r="DB316" s="77"/>
      <c r="DC316" s="77"/>
      <c r="DD316" s="77"/>
      <c r="DE316" s="77"/>
      <c r="DF316" s="77"/>
      <c r="DG316" s="77"/>
      <c r="DH316" s="77"/>
      <c r="DI316" s="77"/>
      <c r="DJ316" s="77"/>
      <c r="DK316" s="77"/>
      <c r="DL316" s="77"/>
      <c r="DM316" s="77"/>
      <c r="DN316" s="77"/>
      <c r="DO316" s="77"/>
      <c r="DP316" s="77"/>
      <c r="DQ316" s="77"/>
      <c r="DR316" s="77"/>
      <c r="DS316" s="77"/>
      <c r="DT316" s="77"/>
      <c r="DU316" s="77"/>
      <c r="DV316" s="77"/>
      <c r="DW316" s="77"/>
      <c r="DX316" s="77"/>
      <c r="DY316" s="77"/>
      <c r="DZ316" s="77"/>
      <c r="EA316" s="77"/>
      <c r="EB316" s="77"/>
      <c r="EC316" s="77"/>
      <c r="ED316" s="77"/>
      <c r="EE316" s="77"/>
      <c r="EF316" s="77"/>
      <c r="EG316" s="77"/>
      <c r="EH316" s="77"/>
      <c r="EI316" s="77"/>
      <c r="EJ316" s="77"/>
      <c r="EK316" s="77"/>
      <c r="EL316" s="77"/>
      <c r="EM316" s="77"/>
      <c r="EN316" s="77"/>
      <c r="EO316" s="77"/>
      <c r="EP316" s="77"/>
      <c r="EQ316" s="77"/>
      <c r="ER316" s="77"/>
      <c r="ES316" s="77"/>
      <c r="ET316" s="77"/>
      <c r="EU316" s="77"/>
      <c r="EV316" s="77"/>
      <c r="EW316" s="77"/>
      <c r="EX316" s="77"/>
      <c r="EY316" s="77"/>
      <c r="EZ316" s="77"/>
      <c r="FA316" s="77"/>
      <c r="FB316" s="77"/>
      <c r="FC316" s="77"/>
      <c r="FD316" s="77"/>
      <c r="FE316" s="77"/>
      <c r="FF316" s="77"/>
      <c r="FG316" s="77"/>
      <c r="FH316" s="77"/>
      <c r="FI316" s="77"/>
      <c r="FJ316" s="77"/>
      <c r="FK316" s="77"/>
      <c r="FL316" s="77"/>
      <c r="FM316" s="77"/>
      <c r="FN316" s="77"/>
      <c r="FO316" s="77"/>
      <c r="FP316" s="77"/>
      <c r="FQ316" s="77"/>
      <c r="FR316" s="77"/>
      <c r="FS316" s="77"/>
      <c r="FT316" s="77"/>
      <c r="FU316" s="77"/>
      <c r="FV316" s="77"/>
      <c r="FW316" s="77"/>
      <c r="FX316" s="77"/>
      <c r="FY316" s="77"/>
      <c r="FZ316" s="77"/>
      <c r="GA316" s="77"/>
      <c r="GB316" s="77"/>
      <c r="GC316" s="77"/>
      <c r="GD316" s="77"/>
      <c r="GE316" s="77"/>
      <c r="GF316" s="77"/>
      <c r="GG316" s="77"/>
      <c r="GH316" s="77"/>
      <c r="GI316" s="77"/>
      <c r="GJ316" s="77"/>
      <c r="GK316" s="77"/>
      <c r="GL316" s="77"/>
      <c r="GM316" s="77"/>
      <c r="GN316" s="77"/>
      <c r="GO316" s="77"/>
      <c r="GP316" s="77"/>
      <c r="GQ316" s="77"/>
      <c r="GR316" s="77"/>
      <c r="GS316" s="77"/>
      <c r="GT316" s="77"/>
      <c r="GU316" s="77"/>
      <c r="GV316" s="77"/>
      <c r="GW316" s="77"/>
      <c r="GX316" s="77"/>
      <c r="GY316" s="77"/>
      <c r="GZ316" s="77"/>
      <c r="HA316" s="77"/>
      <c r="HB316" s="77"/>
      <c r="HC316" s="77"/>
      <c r="HD316" s="77"/>
      <c r="HE316" s="77"/>
      <c r="HF316" s="77"/>
      <c r="HG316" s="77"/>
      <c r="HH316" s="77"/>
      <c r="HI316" s="77"/>
      <c r="HJ316" s="77"/>
      <c r="HK316" s="77"/>
      <c r="HL316" s="77"/>
      <c r="HM316" s="77"/>
      <c r="HN316" s="77"/>
      <c r="HO316" s="77"/>
      <c r="HP316" s="77"/>
      <c r="HQ316" s="77"/>
      <c r="HR316" s="77"/>
      <c r="HS316" s="77"/>
      <c r="HT316" s="77"/>
      <c r="HU316" s="77"/>
      <c r="HV316" s="77"/>
      <c r="HW316" s="77"/>
      <c r="HX316" s="77"/>
      <c r="HY316" s="77"/>
      <c r="HZ316" s="77"/>
      <c r="IA316" s="77"/>
      <c r="IB316" s="77"/>
      <c r="IC316" s="77"/>
      <c r="ID316" s="77"/>
      <c r="IE316" s="77"/>
      <c r="IF316" s="77"/>
      <c r="IG316" s="77"/>
      <c r="IH316" s="77"/>
      <c r="II316" s="77"/>
      <c r="IJ316" s="77"/>
      <c r="IK316" s="77"/>
      <c r="IL316" s="77"/>
      <c r="IM316" s="77"/>
      <c r="IN316" s="77"/>
      <c r="IO316" s="77"/>
      <c r="IP316" s="77"/>
      <c r="IQ316" s="77"/>
      <c r="IR316" s="77"/>
      <c r="IS316" s="77"/>
      <c r="IT316" s="77"/>
      <c r="IU316" s="77"/>
      <c r="IV316" s="77"/>
      <c r="IW316" s="77"/>
      <c r="IX316" s="77"/>
      <c r="IY316" s="77"/>
      <c r="IZ316" s="77"/>
      <c r="JA316" s="77"/>
      <c r="JB316" s="77"/>
      <c r="JC316" s="77"/>
      <c r="JD316" s="77"/>
      <c r="JE316" s="77"/>
      <c r="JF316" s="77"/>
      <c r="JG316" s="77"/>
      <c r="JH316" s="77"/>
      <c r="JI316" s="77"/>
      <c r="JJ316" s="77"/>
      <c r="JK316" s="77"/>
      <c r="JL316" s="77"/>
      <c r="JM316" s="77"/>
      <c r="JN316" s="77"/>
      <c r="JO316" s="77"/>
      <c r="JP316" s="77"/>
      <c r="JQ316" s="77"/>
      <c r="JR316" s="77"/>
      <c r="JS316" s="77"/>
      <c r="JT316" s="77"/>
      <c r="JU316" s="77"/>
      <c r="JV316" s="77"/>
      <c r="JW316" s="77"/>
      <c r="JX316" s="77"/>
      <c r="JY316" s="77"/>
      <c r="JZ316" s="77"/>
      <c r="KA316" s="77"/>
      <c r="KB316" s="77"/>
      <c r="KC316" s="77"/>
      <c r="KD316" s="77"/>
      <c r="KE316" s="77"/>
      <c r="KF316" s="77"/>
      <c r="KG316" s="77"/>
      <c r="KH316" s="77"/>
      <c r="KI316" s="77"/>
      <c r="KJ316" s="77"/>
      <c r="KK316" s="77"/>
      <c r="KL316" s="77"/>
      <c r="KM316" s="77"/>
      <c r="KN316" s="77"/>
      <c r="KO316" s="77"/>
      <c r="KP316" s="77"/>
      <c r="KQ316" s="77"/>
      <c r="KR316" s="77"/>
      <c r="KS316" s="77"/>
      <c r="KT316" s="77"/>
      <c r="KU316" s="77"/>
      <c r="KV316" s="77"/>
      <c r="KW316" s="77"/>
      <c r="KX316" s="77"/>
      <c r="KY316" s="77"/>
      <c r="KZ316" s="77"/>
      <c r="LA316" s="77"/>
      <c r="LB316" s="77"/>
      <c r="LC316" s="77"/>
      <c r="LD316" s="77"/>
      <c r="LE316" s="77"/>
      <c r="LF316" s="77"/>
      <c r="LG316" s="77"/>
      <c r="LH316" s="77"/>
      <c r="LI316" s="77"/>
      <c r="LJ316" s="77"/>
      <c r="LK316" s="77"/>
      <c r="LL316" s="77"/>
      <c r="LM316" s="77"/>
      <c r="LN316" s="77"/>
      <c r="LO316" s="77"/>
      <c r="LP316" s="77"/>
      <c r="LQ316" s="77"/>
      <c r="LR316" s="77"/>
      <c r="LS316" s="77"/>
      <c r="LT316" s="77"/>
      <c r="LU316" s="77"/>
      <c r="LV316" s="77"/>
      <c r="LW316" s="77"/>
      <c r="LX316" s="77"/>
      <c r="LY316" s="77"/>
      <c r="LZ316" s="77"/>
      <c r="MA316" s="77"/>
      <c r="MB316" s="77"/>
      <c r="MC316" s="77"/>
      <c r="MD316" s="77"/>
      <c r="ME316" s="77"/>
      <c r="MF316" s="77"/>
      <c r="MG316" s="77"/>
      <c r="MH316" s="77"/>
      <c r="MI316" s="77"/>
      <c r="MJ316" s="77"/>
      <c r="MK316" s="77"/>
      <c r="ML316" s="77"/>
      <c r="MM316" s="77"/>
      <c r="MN316" s="77"/>
      <c r="MO316" s="77"/>
      <c r="MP316" s="77"/>
      <c r="MQ316" s="77"/>
      <c r="MR316" s="77"/>
      <c r="MS316" s="77"/>
      <c r="MT316" s="77"/>
      <c r="MU316" s="77"/>
      <c r="MV316" s="77"/>
      <c r="MW316" s="77"/>
      <c r="MX316" s="77"/>
      <c r="MY316" s="77"/>
      <c r="MZ316" s="77"/>
      <c r="NA316" s="77"/>
      <c r="NB316" s="77"/>
      <c r="NC316" s="77"/>
      <c r="ND316" s="77"/>
      <c r="NE316" s="77"/>
      <c r="NF316" s="77"/>
      <c r="NG316" s="77"/>
      <c r="NH316" s="77"/>
      <c r="NI316" s="77"/>
      <c r="NJ316" s="77"/>
      <c r="NK316" s="77"/>
      <c r="NL316" s="77"/>
      <c r="NM316" s="77"/>
      <c r="NN316" s="77"/>
      <c r="NO316" s="77"/>
      <c r="NP316" s="77"/>
      <c r="NQ316" s="77"/>
      <c r="NR316" s="77"/>
    </row>
    <row r="317" spans="1:382">
      <c r="A317" s="32">
        <f>IF(ラインリスト!A309="","",ラインリスト!A309)</f>
        <v>307</v>
      </c>
      <c r="B317" s="32" t="str">
        <f>IF(ラインリスト!B309="","",ラインリスト!B309)</f>
        <v>テスト307</v>
      </c>
      <c r="C317" s="32">
        <f>IF(ラインリスト!C309="","",ラインリスト!C309)</f>
        <v>77</v>
      </c>
      <c r="D317" s="32" t="str">
        <f>IF(ラインリスト!E309="","",ラインリスト!E309)</f>
        <v>女</v>
      </c>
      <c r="E317" s="32" t="str">
        <f>IF(ラインリスト!F309="","",ラインリスト!F309)</f>
        <v/>
      </c>
      <c r="F317" s="29" t="str">
        <f>IF(ラインリスト!G309="","",ラインリスト!G309)</f>
        <v>入所者</v>
      </c>
      <c r="G317" s="32" t="str">
        <f>IF(ラインリスト!H309="","",ラインリスト!H309)</f>
        <v>L老人ホーム</v>
      </c>
      <c r="H317" s="33" t="str">
        <f>IF(ラインリスト!I309="","",ラインリスト!I309)</f>
        <v/>
      </c>
      <c r="I317" s="33" t="str">
        <f>IF(ラインリスト!J309="","",ラインリスト!J309)</f>
        <v>不明</v>
      </c>
      <c r="J317" s="33">
        <f>IF(ラインリスト!K309="","",ラインリスト!K309)</f>
        <v>44204</v>
      </c>
      <c r="K317" s="31">
        <f>IF(ラインリスト!L309="",J317,ラインリスト!L309)</f>
        <v>44204</v>
      </c>
      <c r="L317" s="76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  <c r="CU317" s="77"/>
      <c r="CV317" s="77"/>
      <c r="CW317" s="77"/>
      <c r="CX317" s="77"/>
      <c r="CY317" s="77"/>
      <c r="CZ317" s="77"/>
      <c r="DA317" s="77"/>
      <c r="DB317" s="77"/>
      <c r="DC317" s="77"/>
      <c r="DD317" s="77"/>
      <c r="DE317" s="77"/>
      <c r="DF317" s="77"/>
      <c r="DG317" s="77"/>
      <c r="DH317" s="77"/>
      <c r="DI317" s="77"/>
      <c r="DJ317" s="77"/>
      <c r="DK317" s="77"/>
      <c r="DL317" s="77"/>
      <c r="DM317" s="77"/>
      <c r="DN317" s="77"/>
      <c r="DO317" s="77"/>
      <c r="DP317" s="77"/>
      <c r="DQ317" s="77"/>
      <c r="DR317" s="77"/>
      <c r="DS317" s="77"/>
      <c r="DT317" s="77"/>
      <c r="DU317" s="77"/>
      <c r="DV317" s="77"/>
      <c r="DW317" s="77"/>
      <c r="DX317" s="77"/>
      <c r="DY317" s="77"/>
      <c r="DZ317" s="77"/>
      <c r="EA317" s="77"/>
      <c r="EB317" s="77"/>
      <c r="EC317" s="77"/>
      <c r="ED317" s="77"/>
      <c r="EE317" s="77"/>
      <c r="EF317" s="77"/>
      <c r="EG317" s="77"/>
      <c r="EH317" s="77"/>
      <c r="EI317" s="77"/>
      <c r="EJ317" s="77"/>
      <c r="EK317" s="77"/>
      <c r="EL317" s="77"/>
      <c r="EM317" s="77"/>
      <c r="EN317" s="77"/>
      <c r="EO317" s="77"/>
      <c r="EP317" s="77"/>
      <c r="EQ317" s="77"/>
      <c r="ER317" s="77"/>
      <c r="ES317" s="77"/>
      <c r="ET317" s="77"/>
      <c r="EU317" s="77"/>
      <c r="EV317" s="77"/>
      <c r="EW317" s="77"/>
      <c r="EX317" s="77"/>
      <c r="EY317" s="77"/>
      <c r="EZ317" s="77"/>
      <c r="FA317" s="77"/>
      <c r="FB317" s="77"/>
      <c r="FC317" s="77"/>
      <c r="FD317" s="77"/>
      <c r="FE317" s="77"/>
      <c r="FF317" s="77"/>
      <c r="FG317" s="77"/>
      <c r="FH317" s="77"/>
      <c r="FI317" s="77"/>
      <c r="FJ317" s="77"/>
      <c r="FK317" s="77"/>
      <c r="FL317" s="77"/>
      <c r="FM317" s="77"/>
      <c r="FN317" s="77"/>
      <c r="FO317" s="77"/>
      <c r="FP317" s="77"/>
      <c r="FQ317" s="77"/>
      <c r="FR317" s="77"/>
      <c r="FS317" s="77"/>
      <c r="FT317" s="77"/>
      <c r="FU317" s="77"/>
      <c r="FV317" s="77"/>
      <c r="FW317" s="77"/>
      <c r="FX317" s="77"/>
      <c r="FY317" s="77"/>
      <c r="FZ317" s="77"/>
      <c r="GA317" s="77"/>
      <c r="GB317" s="77"/>
      <c r="GC317" s="77"/>
      <c r="GD317" s="77"/>
      <c r="GE317" s="77"/>
      <c r="GF317" s="77"/>
      <c r="GG317" s="77"/>
      <c r="GH317" s="77"/>
      <c r="GI317" s="77"/>
      <c r="GJ317" s="77"/>
      <c r="GK317" s="77"/>
      <c r="GL317" s="77"/>
      <c r="GM317" s="77"/>
      <c r="GN317" s="77"/>
      <c r="GO317" s="77"/>
      <c r="GP317" s="77"/>
      <c r="GQ317" s="77"/>
      <c r="GR317" s="77"/>
      <c r="GS317" s="77"/>
      <c r="GT317" s="77"/>
      <c r="GU317" s="77"/>
      <c r="GV317" s="77"/>
      <c r="GW317" s="77"/>
      <c r="GX317" s="77"/>
      <c r="GY317" s="77"/>
      <c r="GZ317" s="77"/>
      <c r="HA317" s="77"/>
      <c r="HB317" s="77"/>
      <c r="HC317" s="77"/>
      <c r="HD317" s="77"/>
      <c r="HE317" s="77"/>
      <c r="HF317" s="77"/>
      <c r="HG317" s="77"/>
      <c r="HH317" s="77"/>
      <c r="HI317" s="77"/>
      <c r="HJ317" s="77"/>
      <c r="HK317" s="77"/>
      <c r="HL317" s="77"/>
      <c r="HM317" s="77"/>
      <c r="HN317" s="77"/>
      <c r="HO317" s="77"/>
      <c r="HP317" s="77"/>
      <c r="HQ317" s="77"/>
      <c r="HR317" s="77"/>
      <c r="HS317" s="77"/>
      <c r="HT317" s="77"/>
      <c r="HU317" s="77"/>
      <c r="HV317" s="77"/>
      <c r="HW317" s="77"/>
      <c r="HX317" s="77"/>
      <c r="HY317" s="77"/>
      <c r="HZ317" s="77"/>
      <c r="IA317" s="77"/>
      <c r="IB317" s="77"/>
      <c r="IC317" s="77"/>
      <c r="ID317" s="77"/>
      <c r="IE317" s="77"/>
      <c r="IF317" s="77"/>
      <c r="IG317" s="77"/>
      <c r="IH317" s="77"/>
      <c r="II317" s="77"/>
      <c r="IJ317" s="77"/>
      <c r="IK317" s="77"/>
      <c r="IL317" s="77"/>
      <c r="IM317" s="77"/>
      <c r="IN317" s="77"/>
      <c r="IO317" s="77"/>
      <c r="IP317" s="77"/>
      <c r="IQ317" s="77"/>
      <c r="IR317" s="77"/>
      <c r="IS317" s="77"/>
      <c r="IT317" s="77"/>
      <c r="IU317" s="77"/>
      <c r="IV317" s="77"/>
      <c r="IW317" s="77"/>
      <c r="IX317" s="77"/>
      <c r="IY317" s="77"/>
      <c r="IZ317" s="77"/>
      <c r="JA317" s="77"/>
      <c r="JB317" s="77"/>
      <c r="JC317" s="77"/>
      <c r="JD317" s="77"/>
      <c r="JE317" s="77"/>
      <c r="JF317" s="77"/>
      <c r="JG317" s="77"/>
      <c r="JH317" s="77"/>
      <c r="JI317" s="77"/>
      <c r="JJ317" s="77"/>
      <c r="JK317" s="77"/>
      <c r="JL317" s="77"/>
      <c r="JM317" s="77"/>
      <c r="JN317" s="77"/>
      <c r="JO317" s="77"/>
      <c r="JP317" s="77"/>
      <c r="JQ317" s="77"/>
      <c r="JR317" s="77"/>
      <c r="JS317" s="77"/>
      <c r="JT317" s="77"/>
      <c r="JU317" s="77"/>
      <c r="JV317" s="77"/>
      <c r="JW317" s="77"/>
      <c r="JX317" s="77"/>
      <c r="JY317" s="77"/>
      <c r="JZ317" s="77"/>
      <c r="KA317" s="77"/>
      <c r="KB317" s="77"/>
      <c r="KC317" s="77"/>
      <c r="KD317" s="77"/>
      <c r="KE317" s="77"/>
      <c r="KF317" s="77"/>
      <c r="KG317" s="77"/>
      <c r="KH317" s="77"/>
      <c r="KI317" s="77"/>
      <c r="KJ317" s="77"/>
      <c r="KK317" s="77"/>
      <c r="KL317" s="77"/>
      <c r="KM317" s="77"/>
      <c r="KN317" s="77"/>
      <c r="KO317" s="77"/>
      <c r="KP317" s="77"/>
      <c r="KQ317" s="77"/>
      <c r="KR317" s="77"/>
      <c r="KS317" s="77"/>
      <c r="KT317" s="77"/>
      <c r="KU317" s="77"/>
      <c r="KV317" s="77"/>
      <c r="KW317" s="77"/>
      <c r="KX317" s="77"/>
      <c r="KY317" s="77"/>
      <c r="KZ317" s="77"/>
      <c r="LA317" s="77"/>
      <c r="LB317" s="77"/>
      <c r="LC317" s="77"/>
      <c r="LD317" s="77"/>
      <c r="LE317" s="77"/>
      <c r="LF317" s="77"/>
      <c r="LG317" s="77"/>
      <c r="LH317" s="77"/>
      <c r="LI317" s="77"/>
      <c r="LJ317" s="77"/>
      <c r="LK317" s="77"/>
      <c r="LL317" s="77"/>
      <c r="LM317" s="77"/>
      <c r="LN317" s="77"/>
      <c r="LO317" s="77"/>
      <c r="LP317" s="77"/>
      <c r="LQ317" s="77"/>
      <c r="LR317" s="77"/>
      <c r="LS317" s="77"/>
      <c r="LT317" s="77"/>
      <c r="LU317" s="77"/>
      <c r="LV317" s="77"/>
      <c r="LW317" s="77"/>
      <c r="LX317" s="77"/>
      <c r="LY317" s="77"/>
      <c r="LZ317" s="77"/>
      <c r="MA317" s="77"/>
      <c r="MB317" s="77"/>
      <c r="MC317" s="77"/>
      <c r="MD317" s="77"/>
      <c r="ME317" s="77"/>
      <c r="MF317" s="77"/>
      <c r="MG317" s="77"/>
      <c r="MH317" s="77"/>
      <c r="MI317" s="77"/>
      <c r="MJ317" s="77"/>
      <c r="MK317" s="77"/>
      <c r="ML317" s="77"/>
      <c r="MM317" s="77"/>
      <c r="MN317" s="77"/>
      <c r="MO317" s="77"/>
      <c r="MP317" s="77"/>
      <c r="MQ317" s="77"/>
      <c r="MR317" s="77"/>
      <c r="MS317" s="77"/>
      <c r="MT317" s="77"/>
      <c r="MU317" s="77"/>
      <c r="MV317" s="77"/>
      <c r="MW317" s="77"/>
      <c r="MX317" s="77"/>
      <c r="MY317" s="77"/>
      <c r="MZ317" s="77"/>
      <c r="NA317" s="77"/>
      <c r="NB317" s="77"/>
      <c r="NC317" s="77"/>
      <c r="ND317" s="77"/>
      <c r="NE317" s="77"/>
      <c r="NF317" s="77"/>
      <c r="NG317" s="77"/>
      <c r="NH317" s="77"/>
      <c r="NI317" s="77"/>
      <c r="NJ317" s="77"/>
      <c r="NK317" s="77"/>
      <c r="NL317" s="77"/>
      <c r="NM317" s="77"/>
      <c r="NN317" s="77"/>
      <c r="NO317" s="77"/>
      <c r="NP317" s="77"/>
      <c r="NQ317" s="77"/>
      <c r="NR317" s="77"/>
    </row>
    <row r="318" spans="1:382">
      <c r="A318" s="32">
        <f>IF(ラインリスト!A310="","",ラインリスト!A310)</f>
        <v>308</v>
      </c>
      <c r="B318" s="32" t="str">
        <f>IF(ラインリスト!B310="","",ラインリスト!B310)</f>
        <v>テスト308</v>
      </c>
      <c r="C318" s="32">
        <f>IF(ラインリスト!C310="","",ラインリスト!C310)</f>
        <v>86</v>
      </c>
      <c r="D318" s="32" t="str">
        <f>IF(ラインリスト!E310="","",ラインリスト!E310)</f>
        <v>女</v>
      </c>
      <c r="E318" s="32" t="str">
        <f>IF(ラインリスト!F310="","",ラインリスト!F310)</f>
        <v/>
      </c>
      <c r="F318" s="29" t="str">
        <f>IF(ラインリスト!G310="","",ラインリスト!G310)</f>
        <v>入所者</v>
      </c>
      <c r="G318" s="32" t="str">
        <f>IF(ラインリスト!H310="","",ラインリスト!H310)</f>
        <v>L老人ホーム</v>
      </c>
      <c r="H318" s="33" t="str">
        <f>IF(ラインリスト!I310="","",ラインリスト!I310)</f>
        <v/>
      </c>
      <c r="I318" s="33" t="str">
        <f>IF(ラインリスト!J310="","",ラインリスト!J310)</f>
        <v>不明</v>
      </c>
      <c r="J318" s="33">
        <f>IF(ラインリスト!K310="","",ラインリスト!K310)</f>
        <v>44204</v>
      </c>
      <c r="K318" s="31">
        <f>IF(ラインリスト!L310="",J318,ラインリスト!L310)</f>
        <v>44204</v>
      </c>
      <c r="L318" s="76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  <c r="CU318" s="77"/>
      <c r="CV318" s="77"/>
      <c r="CW318" s="77"/>
      <c r="CX318" s="77"/>
      <c r="CY318" s="77"/>
      <c r="CZ318" s="77"/>
      <c r="DA318" s="77"/>
      <c r="DB318" s="77"/>
      <c r="DC318" s="77"/>
      <c r="DD318" s="77"/>
      <c r="DE318" s="77"/>
      <c r="DF318" s="77"/>
      <c r="DG318" s="77"/>
      <c r="DH318" s="77"/>
      <c r="DI318" s="77"/>
      <c r="DJ318" s="77"/>
      <c r="DK318" s="77"/>
      <c r="DL318" s="77"/>
      <c r="DM318" s="77"/>
      <c r="DN318" s="77"/>
      <c r="DO318" s="77"/>
      <c r="DP318" s="77"/>
      <c r="DQ318" s="77"/>
      <c r="DR318" s="77"/>
      <c r="DS318" s="77"/>
      <c r="DT318" s="77"/>
      <c r="DU318" s="77"/>
      <c r="DV318" s="77"/>
      <c r="DW318" s="77"/>
      <c r="DX318" s="77"/>
      <c r="DY318" s="77"/>
      <c r="DZ318" s="77"/>
      <c r="EA318" s="77"/>
      <c r="EB318" s="77"/>
      <c r="EC318" s="77"/>
      <c r="ED318" s="77"/>
      <c r="EE318" s="77"/>
      <c r="EF318" s="77"/>
      <c r="EG318" s="77"/>
      <c r="EH318" s="77"/>
      <c r="EI318" s="77"/>
      <c r="EJ318" s="77"/>
      <c r="EK318" s="77"/>
      <c r="EL318" s="77"/>
      <c r="EM318" s="77"/>
      <c r="EN318" s="77"/>
      <c r="EO318" s="77"/>
      <c r="EP318" s="77"/>
      <c r="EQ318" s="77"/>
      <c r="ER318" s="77"/>
      <c r="ES318" s="77"/>
      <c r="ET318" s="77"/>
      <c r="EU318" s="77"/>
      <c r="EV318" s="77"/>
      <c r="EW318" s="77"/>
      <c r="EX318" s="77"/>
      <c r="EY318" s="77"/>
      <c r="EZ318" s="77"/>
      <c r="FA318" s="77"/>
      <c r="FB318" s="77"/>
      <c r="FC318" s="77"/>
      <c r="FD318" s="77"/>
      <c r="FE318" s="77"/>
      <c r="FF318" s="77"/>
      <c r="FG318" s="77"/>
      <c r="FH318" s="77"/>
      <c r="FI318" s="77"/>
      <c r="FJ318" s="77"/>
      <c r="FK318" s="77"/>
      <c r="FL318" s="77"/>
      <c r="FM318" s="77"/>
      <c r="FN318" s="77"/>
      <c r="FO318" s="77"/>
      <c r="FP318" s="77"/>
      <c r="FQ318" s="77"/>
      <c r="FR318" s="77"/>
      <c r="FS318" s="77"/>
      <c r="FT318" s="77"/>
      <c r="FU318" s="77"/>
      <c r="FV318" s="77"/>
      <c r="FW318" s="77"/>
      <c r="FX318" s="77"/>
      <c r="FY318" s="77"/>
      <c r="FZ318" s="77"/>
      <c r="GA318" s="77"/>
      <c r="GB318" s="77"/>
      <c r="GC318" s="77"/>
      <c r="GD318" s="77"/>
      <c r="GE318" s="77"/>
      <c r="GF318" s="77"/>
      <c r="GG318" s="77"/>
      <c r="GH318" s="77"/>
      <c r="GI318" s="77"/>
      <c r="GJ318" s="77"/>
      <c r="GK318" s="77"/>
      <c r="GL318" s="77"/>
      <c r="GM318" s="77"/>
      <c r="GN318" s="77"/>
      <c r="GO318" s="77"/>
      <c r="GP318" s="77"/>
      <c r="GQ318" s="77"/>
      <c r="GR318" s="77"/>
      <c r="GS318" s="77"/>
      <c r="GT318" s="77"/>
      <c r="GU318" s="77"/>
      <c r="GV318" s="77"/>
      <c r="GW318" s="77"/>
      <c r="GX318" s="77"/>
      <c r="GY318" s="77"/>
      <c r="GZ318" s="77"/>
      <c r="HA318" s="77"/>
      <c r="HB318" s="77"/>
      <c r="HC318" s="77"/>
      <c r="HD318" s="77"/>
      <c r="HE318" s="77"/>
      <c r="HF318" s="77"/>
      <c r="HG318" s="77"/>
      <c r="HH318" s="77"/>
      <c r="HI318" s="77"/>
      <c r="HJ318" s="77"/>
      <c r="HK318" s="77"/>
      <c r="HL318" s="77"/>
      <c r="HM318" s="77"/>
      <c r="HN318" s="77"/>
      <c r="HO318" s="77"/>
      <c r="HP318" s="77"/>
      <c r="HQ318" s="77"/>
      <c r="HR318" s="77"/>
      <c r="HS318" s="77"/>
      <c r="HT318" s="77"/>
      <c r="HU318" s="77"/>
      <c r="HV318" s="77"/>
      <c r="HW318" s="77"/>
      <c r="HX318" s="77"/>
      <c r="HY318" s="77"/>
      <c r="HZ318" s="77"/>
      <c r="IA318" s="77"/>
      <c r="IB318" s="77"/>
      <c r="IC318" s="77"/>
      <c r="ID318" s="77"/>
      <c r="IE318" s="77"/>
      <c r="IF318" s="77"/>
      <c r="IG318" s="77"/>
      <c r="IH318" s="77"/>
      <c r="II318" s="77"/>
      <c r="IJ318" s="77"/>
      <c r="IK318" s="77"/>
      <c r="IL318" s="77"/>
      <c r="IM318" s="77"/>
      <c r="IN318" s="77"/>
      <c r="IO318" s="77"/>
      <c r="IP318" s="77"/>
      <c r="IQ318" s="77"/>
      <c r="IR318" s="77"/>
      <c r="IS318" s="77"/>
      <c r="IT318" s="77"/>
      <c r="IU318" s="77"/>
      <c r="IV318" s="77"/>
      <c r="IW318" s="77"/>
      <c r="IX318" s="77"/>
      <c r="IY318" s="77"/>
      <c r="IZ318" s="77"/>
      <c r="JA318" s="77"/>
      <c r="JB318" s="77"/>
      <c r="JC318" s="77"/>
      <c r="JD318" s="77"/>
      <c r="JE318" s="77"/>
      <c r="JF318" s="77"/>
      <c r="JG318" s="77"/>
      <c r="JH318" s="77"/>
      <c r="JI318" s="77"/>
      <c r="JJ318" s="77"/>
      <c r="JK318" s="77"/>
      <c r="JL318" s="77"/>
      <c r="JM318" s="77"/>
      <c r="JN318" s="77"/>
      <c r="JO318" s="77"/>
      <c r="JP318" s="77"/>
      <c r="JQ318" s="77"/>
      <c r="JR318" s="77"/>
      <c r="JS318" s="77"/>
      <c r="JT318" s="77"/>
      <c r="JU318" s="77"/>
      <c r="JV318" s="77"/>
      <c r="JW318" s="77"/>
      <c r="JX318" s="77"/>
      <c r="JY318" s="77"/>
      <c r="JZ318" s="77"/>
      <c r="KA318" s="77"/>
      <c r="KB318" s="77"/>
      <c r="KC318" s="77"/>
      <c r="KD318" s="77"/>
      <c r="KE318" s="77"/>
      <c r="KF318" s="77"/>
      <c r="KG318" s="77"/>
      <c r="KH318" s="77"/>
      <c r="KI318" s="77"/>
      <c r="KJ318" s="77"/>
      <c r="KK318" s="77"/>
      <c r="KL318" s="77"/>
      <c r="KM318" s="77"/>
      <c r="KN318" s="77"/>
      <c r="KO318" s="77"/>
      <c r="KP318" s="77"/>
      <c r="KQ318" s="77"/>
      <c r="KR318" s="77"/>
      <c r="KS318" s="77"/>
      <c r="KT318" s="77"/>
      <c r="KU318" s="77"/>
      <c r="KV318" s="77"/>
      <c r="KW318" s="77"/>
      <c r="KX318" s="77"/>
      <c r="KY318" s="77"/>
      <c r="KZ318" s="77"/>
      <c r="LA318" s="77"/>
      <c r="LB318" s="77"/>
      <c r="LC318" s="77"/>
      <c r="LD318" s="77"/>
      <c r="LE318" s="77"/>
      <c r="LF318" s="77"/>
      <c r="LG318" s="77"/>
      <c r="LH318" s="77"/>
      <c r="LI318" s="77"/>
      <c r="LJ318" s="77"/>
      <c r="LK318" s="77"/>
      <c r="LL318" s="77"/>
      <c r="LM318" s="77"/>
      <c r="LN318" s="77"/>
      <c r="LO318" s="77"/>
      <c r="LP318" s="77"/>
      <c r="LQ318" s="77"/>
      <c r="LR318" s="77"/>
      <c r="LS318" s="77"/>
      <c r="LT318" s="77"/>
      <c r="LU318" s="77"/>
      <c r="LV318" s="77"/>
      <c r="LW318" s="77"/>
      <c r="LX318" s="77"/>
      <c r="LY318" s="77"/>
      <c r="LZ318" s="77"/>
      <c r="MA318" s="77"/>
      <c r="MB318" s="77"/>
      <c r="MC318" s="77"/>
      <c r="MD318" s="77"/>
      <c r="ME318" s="77"/>
      <c r="MF318" s="77"/>
      <c r="MG318" s="77"/>
      <c r="MH318" s="77"/>
      <c r="MI318" s="77"/>
      <c r="MJ318" s="77"/>
      <c r="MK318" s="77"/>
      <c r="ML318" s="77"/>
      <c r="MM318" s="77"/>
      <c r="MN318" s="77"/>
      <c r="MO318" s="77"/>
      <c r="MP318" s="77"/>
      <c r="MQ318" s="77"/>
      <c r="MR318" s="77"/>
      <c r="MS318" s="77"/>
      <c r="MT318" s="77"/>
      <c r="MU318" s="77"/>
      <c r="MV318" s="77"/>
      <c r="MW318" s="77"/>
      <c r="MX318" s="77"/>
      <c r="MY318" s="77"/>
      <c r="MZ318" s="77"/>
      <c r="NA318" s="77"/>
      <c r="NB318" s="77"/>
      <c r="NC318" s="77"/>
      <c r="ND318" s="77"/>
      <c r="NE318" s="77"/>
      <c r="NF318" s="77"/>
      <c r="NG318" s="77"/>
      <c r="NH318" s="77"/>
      <c r="NI318" s="77"/>
      <c r="NJ318" s="77"/>
      <c r="NK318" s="77"/>
      <c r="NL318" s="77"/>
      <c r="NM318" s="77"/>
      <c r="NN318" s="77"/>
      <c r="NO318" s="77"/>
      <c r="NP318" s="77"/>
      <c r="NQ318" s="77"/>
      <c r="NR318" s="77"/>
    </row>
    <row r="319" spans="1:382">
      <c r="A319" s="32">
        <f>IF(ラインリスト!A311="","",ラインリスト!A311)</f>
        <v>309</v>
      </c>
      <c r="B319" s="32" t="str">
        <f>IF(ラインリスト!B311="","",ラインリスト!B311)</f>
        <v>テスト309</v>
      </c>
      <c r="C319" s="32">
        <f>IF(ラインリスト!C311="","",ラインリスト!C311)</f>
        <v>76</v>
      </c>
      <c r="D319" s="32" t="str">
        <f>IF(ラインリスト!E311="","",ラインリスト!E311)</f>
        <v>男</v>
      </c>
      <c r="E319" s="32" t="str">
        <f>IF(ラインリスト!F311="","",ラインリスト!F311)</f>
        <v/>
      </c>
      <c r="F319" s="29" t="str">
        <f>IF(ラインリスト!G311="","",ラインリスト!G311)</f>
        <v>入所者</v>
      </c>
      <c r="G319" s="32" t="str">
        <f>IF(ラインリスト!H311="","",ラインリスト!H311)</f>
        <v>L老人ホーム</v>
      </c>
      <c r="H319" s="33" t="str">
        <f>IF(ラインリスト!I311="","",ラインリスト!I311)</f>
        <v/>
      </c>
      <c r="I319" s="33" t="str">
        <f>IF(ラインリスト!J311="","",ラインリスト!J311)</f>
        <v>不明</v>
      </c>
      <c r="J319" s="33">
        <f>IF(ラインリスト!K311="","",ラインリスト!K311)</f>
        <v>44204</v>
      </c>
      <c r="K319" s="31">
        <f>IF(ラインリスト!L311="",J319,ラインリスト!L311)</f>
        <v>44204</v>
      </c>
      <c r="L319" s="76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  <c r="CU319" s="77"/>
      <c r="CV319" s="77"/>
      <c r="CW319" s="77"/>
      <c r="CX319" s="77"/>
      <c r="CY319" s="77"/>
      <c r="CZ319" s="77"/>
      <c r="DA319" s="77"/>
      <c r="DB319" s="77"/>
      <c r="DC319" s="77"/>
      <c r="DD319" s="77"/>
      <c r="DE319" s="77"/>
      <c r="DF319" s="77"/>
      <c r="DG319" s="77"/>
      <c r="DH319" s="77"/>
      <c r="DI319" s="77"/>
      <c r="DJ319" s="77"/>
      <c r="DK319" s="77"/>
      <c r="DL319" s="77"/>
      <c r="DM319" s="77"/>
      <c r="DN319" s="77"/>
      <c r="DO319" s="77"/>
      <c r="DP319" s="77"/>
      <c r="DQ319" s="77"/>
      <c r="DR319" s="77"/>
      <c r="DS319" s="77"/>
      <c r="DT319" s="77"/>
      <c r="DU319" s="77"/>
      <c r="DV319" s="77"/>
      <c r="DW319" s="77"/>
      <c r="DX319" s="77"/>
      <c r="DY319" s="77"/>
      <c r="DZ319" s="77"/>
      <c r="EA319" s="77"/>
      <c r="EB319" s="77"/>
      <c r="EC319" s="77"/>
      <c r="ED319" s="77"/>
      <c r="EE319" s="77"/>
      <c r="EF319" s="77"/>
      <c r="EG319" s="77"/>
      <c r="EH319" s="77"/>
      <c r="EI319" s="77"/>
      <c r="EJ319" s="77"/>
      <c r="EK319" s="77"/>
      <c r="EL319" s="77"/>
      <c r="EM319" s="77"/>
      <c r="EN319" s="77"/>
      <c r="EO319" s="77"/>
      <c r="EP319" s="77"/>
      <c r="EQ319" s="77"/>
      <c r="ER319" s="77"/>
      <c r="ES319" s="77"/>
      <c r="ET319" s="77"/>
      <c r="EU319" s="77"/>
      <c r="EV319" s="77"/>
      <c r="EW319" s="77"/>
      <c r="EX319" s="77"/>
      <c r="EY319" s="77"/>
      <c r="EZ319" s="77"/>
      <c r="FA319" s="77"/>
      <c r="FB319" s="77"/>
      <c r="FC319" s="77"/>
      <c r="FD319" s="77"/>
      <c r="FE319" s="77"/>
      <c r="FF319" s="77"/>
      <c r="FG319" s="77"/>
      <c r="FH319" s="77"/>
      <c r="FI319" s="77"/>
      <c r="FJ319" s="77"/>
      <c r="FK319" s="77"/>
      <c r="FL319" s="77"/>
      <c r="FM319" s="77"/>
      <c r="FN319" s="77"/>
      <c r="FO319" s="77"/>
      <c r="FP319" s="77"/>
      <c r="FQ319" s="77"/>
      <c r="FR319" s="77"/>
      <c r="FS319" s="77"/>
      <c r="FT319" s="77"/>
      <c r="FU319" s="77"/>
      <c r="FV319" s="77"/>
      <c r="FW319" s="77"/>
      <c r="FX319" s="77"/>
      <c r="FY319" s="77"/>
      <c r="FZ319" s="77"/>
      <c r="GA319" s="77"/>
      <c r="GB319" s="77"/>
      <c r="GC319" s="77"/>
      <c r="GD319" s="77"/>
      <c r="GE319" s="77"/>
      <c r="GF319" s="77"/>
      <c r="GG319" s="77"/>
      <c r="GH319" s="77"/>
      <c r="GI319" s="77"/>
      <c r="GJ319" s="77"/>
      <c r="GK319" s="77"/>
      <c r="GL319" s="77"/>
      <c r="GM319" s="77"/>
      <c r="GN319" s="77"/>
      <c r="GO319" s="77"/>
      <c r="GP319" s="77"/>
      <c r="GQ319" s="77"/>
      <c r="GR319" s="77"/>
      <c r="GS319" s="77"/>
      <c r="GT319" s="77"/>
      <c r="GU319" s="77"/>
      <c r="GV319" s="77"/>
      <c r="GW319" s="77"/>
      <c r="GX319" s="77"/>
      <c r="GY319" s="77"/>
      <c r="GZ319" s="77"/>
      <c r="HA319" s="77"/>
      <c r="HB319" s="77"/>
      <c r="HC319" s="77"/>
      <c r="HD319" s="77"/>
      <c r="HE319" s="77"/>
      <c r="HF319" s="77"/>
      <c r="HG319" s="77"/>
      <c r="HH319" s="77"/>
      <c r="HI319" s="77"/>
      <c r="HJ319" s="77"/>
      <c r="HK319" s="77"/>
      <c r="HL319" s="77"/>
      <c r="HM319" s="77"/>
      <c r="HN319" s="77"/>
      <c r="HO319" s="77"/>
      <c r="HP319" s="77"/>
      <c r="HQ319" s="77"/>
      <c r="HR319" s="77"/>
      <c r="HS319" s="77"/>
      <c r="HT319" s="77"/>
      <c r="HU319" s="77"/>
      <c r="HV319" s="77"/>
      <c r="HW319" s="77"/>
      <c r="HX319" s="77"/>
      <c r="HY319" s="77"/>
      <c r="HZ319" s="77"/>
      <c r="IA319" s="77"/>
      <c r="IB319" s="77"/>
      <c r="IC319" s="77"/>
      <c r="ID319" s="77"/>
      <c r="IE319" s="77"/>
      <c r="IF319" s="77"/>
      <c r="IG319" s="77"/>
      <c r="IH319" s="77"/>
      <c r="II319" s="77"/>
      <c r="IJ319" s="77"/>
      <c r="IK319" s="77"/>
      <c r="IL319" s="77"/>
      <c r="IM319" s="77"/>
      <c r="IN319" s="77"/>
      <c r="IO319" s="77"/>
      <c r="IP319" s="77"/>
      <c r="IQ319" s="77"/>
      <c r="IR319" s="77"/>
      <c r="IS319" s="77"/>
      <c r="IT319" s="77"/>
      <c r="IU319" s="77"/>
      <c r="IV319" s="77"/>
      <c r="IW319" s="77"/>
      <c r="IX319" s="77"/>
      <c r="IY319" s="77"/>
      <c r="IZ319" s="77"/>
      <c r="JA319" s="77"/>
      <c r="JB319" s="77"/>
      <c r="JC319" s="77"/>
      <c r="JD319" s="77"/>
      <c r="JE319" s="77"/>
      <c r="JF319" s="77"/>
      <c r="JG319" s="77"/>
      <c r="JH319" s="77"/>
      <c r="JI319" s="77"/>
      <c r="JJ319" s="77"/>
      <c r="JK319" s="77"/>
      <c r="JL319" s="77"/>
      <c r="JM319" s="77"/>
      <c r="JN319" s="77"/>
      <c r="JO319" s="77"/>
      <c r="JP319" s="77"/>
      <c r="JQ319" s="77"/>
      <c r="JR319" s="77"/>
      <c r="JS319" s="77"/>
      <c r="JT319" s="77"/>
      <c r="JU319" s="77"/>
      <c r="JV319" s="77"/>
      <c r="JW319" s="77"/>
      <c r="JX319" s="77"/>
      <c r="JY319" s="77"/>
      <c r="JZ319" s="77"/>
      <c r="KA319" s="77"/>
      <c r="KB319" s="77"/>
      <c r="KC319" s="77"/>
      <c r="KD319" s="77"/>
      <c r="KE319" s="77"/>
      <c r="KF319" s="77"/>
      <c r="KG319" s="77"/>
      <c r="KH319" s="77"/>
      <c r="KI319" s="77"/>
      <c r="KJ319" s="77"/>
      <c r="KK319" s="77"/>
      <c r="KL319" s="77"/>
      <c r="KM319" s="77"/>
      <c r="KN319" s="77"/>
      <c r="KO319" s="77"/>
      <c r="KP319" s="77"/>
      <c r="KQ319" s="77"/>
      <c r="KR319" s="77"/>
      <c r="KS319" s="77"/>
      <c r="KT319" s="77"/>
      <c r="KU319" s="77"/>
      <c r="KV319" s="77"/>
      <c r="KW319" s="77"/>
      <c r="KX319" s="77"/>
      <c r="KY319" s="77"/>
      <c r="KZ319" s="77"/>
      <c r="LA319" s="77"/>
      <c r="LB319" s="77"/>
      <c r="LC319" s="77"/>
      <c r="LD319" s="77"/>
      <c r="LE319" s="77"/>
      <c r="LF319" s="77"/>
      <c r="LG319" s="77"/>
      <c r="LH319" s="77"/>
      <c r="LI319" s="77"/>
      <c r="LJ319" s="77"/>
      <c r="LK319" s="77"/>
      <c r="LL319" s="77"/>
      <c r="LM319" s="77"/>
      <c r="LN319" s="77"/>
      <c r="LO319" s="77"/>
      <c r="LP319" s="77"/>
      <c r="LQ319" s="77"/>
      <c r="LR319" s="77"/>
      <c r="LS319" s="77"/>
      <c r="LT319" s="77"/>
      <c r="LU319" s="77"/>
      <c r="LV319" s="77"/>
      <c r="LW319" s="77"/>
      <c r="LX319" s="77"/>
      <c r="LY319" s="77"/>
      <c r="LZ319" s="77"/>
      <c r="MA319" s="77"/>
      <c r="MB319" s="77"/>
      <c r="MC319" s="77"/>
      <c r="MD319" s="77"/>
      <c r="ME319" s="77"/>
      <c r="MF319" s="77"/>
      <c r="MG319" s="77"/>
      <c r="MH319" s="77"/>
      <c r="MI319" s="77"/>
      <c r="MJ319" s="77"/>
      <c r="MK319" s="77"/>
      <c r="ML319" s="77"/>
      <c r="MM319" s="77"/>
      <c r="MN319" s="77"/>
      <c r="MO319" s="77"/>
      <c r="MP319" s="77"/>
      <c r="MQ319" s="77"/>
      <c r="MR319" s="77"/>
      <c r="MS319" s="77"/>
      <c r="MT319" s="77"/>
      <c r="MU319" s="77"/>
      <c r="MV319" s="77"/>
      <c r="MW319" s="77"/>
      <c r="MX319" s="77"/>
      <c r="MY319" s="77"/>
      <c r="MZ319" s="77"/>
      <c r="NA319" s="77"/>
      <c r="NB319" s="77"/>
      <c r="NC319" s="77"/>
      <c r="ND319" s="77"/>
      <c r="NE319" s="77"/>
      <c r="NF319" s="77"/>
      <c r="NG319" s="77"/>
      <c r="NH319" s="77"/>
      <c r="NI319" s="77"/>
      <c r="NJ319" s="77"/>
      <c r="NK319" s="77"/>
      <c r="NL319" s="77"/>
      <c r="NM319" s="77"/>
      <c r="NN319" s="77"/>
      <c r="NO319" s="77"/>
      <c r="NP319" s="77"/>
      <c r="NQ319" s="77"/>
      <c r="NR319" s="77"/>
    </row>
    <row r="320" spans="1:382">
      <c r="A320" s="32">
        <f>IF(ラインリスト!A312="","",ラインリスト!A312)</f>
        <v>310</v>
      </c>
      <c r="B320" s="32" t="str">
        <f>IF(ラインリスト!B312="","",ラインリスト!B312)</f>
        <v>テスト310</v>
      </c>
      <c r="C320" s="32">
        <f>IF(ラインリスト!C312="","",ラインリスト!C312)</f>
        <v>78</v>
      </c>
      <c r="D320" s="32" t="str">
        <f>IF(ラインリスト!E312="","",ラインリスト!E312)</f>
        <v>女</v>
      </c>
      <c r="E320" s="32" t="str">
        <f>IF(ラインリスト!F312="","",ラインリスト!F312)</f>
        <v/>
      </c>
      <c r="F320" s="29" t="str">
        <f>IF(ラインリスト!G312="","",ラインリスト!G312)</f>
        <v>患者</v>
      </c>
      <c r="G320" s="32" t="str">
        <f>IF(ラインリスト!H312="","",ラインリスト!H312)</f>
        <v>X病院</v>
      </c>
      <c r="H320" s="33" t="str">
        <f>IF(ラインリスト!I312="","",ラインリスト!I312)</f>
        <v/>
      </c>
      <c r="I320" s="33">
        <f>IF(ラインリスト!J312="","",ラインリスト!J312)</f>
        <v>44204</v>
      </c>
      <c r="J320" s="33">
        <f>IF(ラインリスト!K312="","",ラインリスト!K312)</f>
        <v>44205</v>
      </c>
      <c r="K320" s="31">
        <f>IF(ラインリスト!L312="",J320,ラインリスト!L312)</f>
        <v>44205</v>
      </c>
      <c r="L320" s="76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  <c r="CU320" s="77"/>
      <c r="CV320" s="77"/>
      <c r="CW320" s="77"/>
      <c r="CX320" s="77"/>
      <c r="CY320" s="77"/>
      <c r="CZ320" s="77"/>
      <c r="DA320" s="77"/>
      <c r="DB320" s="77"/>
      <c r="DC320" s="77"/>
      <c r="DD320" s="77"/>
      <c r="DE320" s="77"/>
      <c r="DF320" s="77"/>
      <c r="DG320" s="77"/>
      <c r="DH320" s="77"/>
      <c r="DI320" s="77"/>
      <c r="DJ320" s="77"/>
      <c r="DK320" s="77"/>
      <c r="DL320" s="77"/>
      <c r="DM320" s="77"/>
      <c r="DN320" s="77"/>
      <c r="DO320" s="77"/>
      <c r="DP320" s="77"/>
      <c r="DQ320" s="77"/>
      <c r="DR320" s="77"/>
      <c r="DS320" s="77"/>
      <c r="DT320" s="77"/>
      <c r="DU320" s="77"/>
      <c r="DV320" s="77"/>
      <c r="DW320" s="77"/>
      <c r="DX320" s="77"/>
      <c r="DY320" s="77"/>
      <c r="DZ320" s="77"/>
      <c r="EA320" s="77"/>
      <c r="EB320" s="77"/>
      <c r="EC320" s="77"/>
      <c r="ED320" s="77"/>
      <c r="EE320" s="77"/>
      <c r="EF320" s="77"/>
      <c r="EG320" s="77"/>
      <c r="EH320" s="77"/>
      <c r="EI320" s="77"/>
      <c r="EJ320" s="77"/>
      <c r="EK320" s="77"/>
      <c r="EL320" s="77"/>
      <c r="EM320" s="77"/>
      <c r="EN320" s="77"/>
      <c r="EO320" s="77"/>
      <c r="EP320" s="77"/>
      <c r="EQ320" s="77"/>
      <c r="ER320" s="77"/>
      <c r="ES320" s="77"/>
      <c r="ET320" s="77"/>
      <c r="EU320" s="77"/>
      <c r="EV320" s="77"/>
      <c r="EW320" s="77"/>
      <c r="EX320" s="77"/>
      <c r="EY320" s="77"/>
      <c r="EZ320" s="77"/>
      <c r="FA320" s="77"/>
      <c r="FB320" s="77"/>
      <c r="FC320" s="77"/>
      <c r="FD320" s="77"/>
      <c r="FE320" s="77"/>
      <c r="FF320" s="77"/>
      <c r="FG320" s="77"/>
      <c r="FH320" s="77"/>
      <c r="FI320" s="77"/>
      <c r="FJ320" s="77"/>
      <c r="FK320" s="77"/>
      <c r="FL320" s="77"/>
      <c r="FM320" s="77"/>
      <c r="FN320" s="77"/>
      <c r="FO320" s="77"/>
      <c r="FP320" s="77"/>
      <c r="FQ320" s="77"/>
      <c r="FR320" s="77"/>
      <c r="FS320" s="77"/>
      <c r="FT320" s="77"/>
      <c r="FU320" s="77"/>
      <c r="FV320" s="77"/>
      <c r="FW320" s="77"/>
      <c r="FX320" s="77"/>
      <c r="FY320" s="77"/>
      <c r="FZ320" s="77"/>
      <c r="GA320" s="77"/>
      <c r="GB320" s="77"/>
      <c r="GC320" s="77"/>
      <c r="GD320" s="77"/>
      <c r="GE320" s="77"/>
      <c r="GF320" s="77"/>
      <c r="GG320" s="77"/>
      <c r="GH320" s="77"/>
      <c r="GI320" s="77"/>
      <c r="GJ320" s="77"/>
      <c r="GK320" s="77"/>
      <c r="GL320" s="77"/>
      <c r="GM320" s="77"/>
      <c r="GN320" s="77"/>
      <c r="GO320" s="77"/>
      <c r="GP320" s="77"/>
      <c r="GQ320" s="77"/>
      <c r="GR320" s="77"/>
      <c r="GS320" s="77"/>
      <c r="GT320" s="77"/>
      <c r="GU320" s="77"/>
      <c r="GV320" s="77"/>
      <c r="GW320" s="77"/>
      <c r="GX320" s="77"/>
      <c r="GY320" s="77"/>
      <c r="GZ320" s="77"/>
      <c r="HA320" s="77"/>
      <c r="HB320" s="77"/>
      <c r="HC320" s="77"/>
      <c r="HD320" s="77"/>
      <c r="HE320" s="77"/>
      <c r="HF320" s="77"/>
      <c r="HG320" s="77"/>
      <c r="HH320" s="77"/>
      <c r="HI320" s="77"/>
      <c r="HJ320" s="77"/>
      <c r="HK320" s="77"/>
      <c r="HL320" s="77"/>
      <c r="HM320" s="77"/>
      <c r="HN320" s="77"/>
      <c r="HO320" s="77"/>
      <c r="HP320" s="77"/>
      <c r="HQ320" s="77"/>
      <c r="HR320" s="77"/>
      <c r="HS320" s="77"/>
      <c r="HT320" s="77"/>
      <c r="HU320" s="77"/>
      <c r="HV320" s="77"/>
      <c r="HW320" s="77"/>
      <c r="HX320" s="77"/>
      <c r="HY320" s="77"/>
      <c r="HZ320" s="77"/>
      <c r="IA320" s="77"/>
      <c r="IB320" s="77"/>
      <c r="IC320" s="77"/>
      <c r="ID320" s="77"/>
      <c r="IE320" s="77"/>
      <c r="IF320" s="77"/>
      <c r="IG320" s="77"/>
      <c r="IH320" s="77"/>
      <c r="II320" s="77"/>
      <c r="IJ320" s="77"/>
      <c r="IK320" s="77"/>
      <c r="IL320" s="77"/>
      <c r="IM320" s="77"/>
      <c r="IN320" s="77"/>
      <c r="IO320" s="77"/>
      <c r="IP320" s="77"/>
      <c r="IQ320" s="77"/>
      <c r="IR320" s="77"/>
      <c r="IS320" s="77"/>
      <c r="IT320" s="77"/>
      <c r="IU320" s="77"/>
      <c r="IV320" s="77"/>
      <c r="IW320" s="77"/>
      <c r="IX320" s="77"/>
      <c r="IY320" s="77"/>
      <c r="IZ320" s="77"/>
      <c r="JA320" s="77"/>
      <c r="JB320" s="77"/>
      <c r="JC320" s="77"/>
      <c r="JD320" s="77"/>
      <c r="JE320" s="77"/>
      <c r="JF320" s="77"/>
      <c r="JG320" s="77"/>
      <c r="JH320" s="77"/>
      <c r="JI320" s="77"/>
      <c r="JJ320" s="77"/>
      <c r="JK320" s="77"/>
      <c r="JL320" s="77"/>
      <c r="JM320" s="77"/>
      <c r="JN320" s="77"/>
      <c r="JO320" s="77"/>
      <c r="JP320" s="77"/>
      <c r="JQ320" s="77"/>
      <c r="JR320" s="77"/>
      <c r="JS320" s="77"/>
      <c r="JT320" s="77"/>
      <c r="JU320" s="77"/>
      <c r="JV320" s="77"/>
      <c r="JW320" s="77"/>
      <c r="JX320" s="77"/>
      <c r="JY320" s="77"/>
      <c r="JZ320" s="77"/>
      <c r="KA320" s="77"/>
      <c r="KB320" s="77"/>
      <c r="KC320" s="77"/>
      <c r="KD320" s="77"/>
      <c r="KE320" s="77"/>
      <c r="KF320" s="77"/>
      <c r="KG320" s="77"/>
      <c r="KH320" s="77"/>
      <c r="KI320" s="77"/>
      <c r="KJ320" s="77"/>
      <c r="KK320" s="77"/>
      <c r="KL320" s="77"/>
      <c r="KM320" s="77"/>
      <c r="KN320" s="77"/>
      <c r="KO320" s="77"/>
      <c r="KP320" s="77"/>
      <c r="KQ320" s="77"/>
      <c r="KR320" s="77"/>
      <c r="KS320" s="77"/>
      <c r="KT320" s="77"/>
      <c r="KU320" s="77"/>
      <c r="KV320" s="77"/>
      <c r="KW320" s="77"/>
      <c r="KX320" s="77"/>
      <c r="KY320" s="77"/>
      <c r="KZ320" s="77"/>
      <c r="LA320" s="77"/>
      <c r="LB320" s="77"/>
      <c r="LC320" s="77"/>
      <c r="LD320" s="77"/>
      <c r="LE320" s="77"/>
      <c r="LF320" s="77"/>
      <c r="LG320" s="77"/>
      <c r="LH320" s="77"/>
      <c r="LI320" s="77"/>
      <c r="LJ320" s="77"/>
      <c r="LK320" s="77"/>
      <c r="LL320" s="77"/>
      <c r="LM320" s="77"/>
      <c r="LN320" s="77"/>
      <c r="LO320" s="77"/>
      <c r="LP320" s="77"/>
      <c r="LQ320" s="77"/>
      <c r="LR320" s="77"/>
      <c r="LS320" s="77"/>
      <c r="LT320" s="77"/>
      <c r="LU320" s="77"/>
      <c r="LV320" s="77"/>
      <c r="LW320" s="77"/>
      <c r="LX320" s="77"/>
      <c r="LY320" s="77"/>
      <c r="LZ320" s="77"/>
      <c r="MA320" s="77"/>
      <c r="MB320" s="77"/>
      <c r="MC320" s="77"/>
      <c r="MD320" s="77"/>
      <c r="ME320" s="77"/>
      <c r="MF320" s="77"/>
      <c r="MG320" s="77"/>
      <c r="MH320" s="77"/>
      <c r="MI320" s="77"/>
      <c r="MJ320" s="77"/>
      <c r="MK320" s="77"/>
      <c r="ML320" s="77"/>
      <c r="MM320" s="77"/>
      <c r="MN320" s="77"/>
      <c r="MO320" s="77"/>
      <c r="MP320" s="77"/>
      <c r="MQ320" s="77"/>
      <c r="MR320" s="77"/>
      <c r="MS320" s="77"/>
      <c r="MT320" s="77"/>
      <c r="MU320" s="77"/>
      <c r="MV320" s="77"/>
      <c r="MW320" s="77"/>
      <c r="MX320" s="77"/>
      <c r="MY320" s="77"/>
      <c r="MZ320" s="77"/>
      <c r="NA320" s="77"/>
      <c r="NB320" s="77"/>
      <c r="NC320" s="77"/>
      <c r="ND320" s="77"/>
      <c r="NE320" s="77"/>
      <c r="NF320" s="77"/>
      <c r="NG320" s="77"/>
      <c r="NH320" s="77"/>
      <c r="NI320" s="77"/>
      <c r="NJ320" s="77"/>
      <c r="NK320" s="77"/>
      <c r="NL320" s="77"/>
      <c r="NM320" s="77"/>
      <c r="NN320" s="77"/>
      <c r="NO320" s="77"/>
      <c r="NP320" s="77"/>
      <c r="NQ320" s="77"/>
      <c r="NR320" s="77"/>
    </row>
    <row r="321" spans="1:382">
      <c r="A321" s="32">
        <f>IF(ラインリスト!A313="","",ラインリスト!A313)</f>
        <v>311</v>
      </c>
      <c r="B321" s="32" t="str">
        <f>IF(ラインリスト!B313="","",ラインリスト!B313)</f>
        <v>テスト311</v>
      </c>
      <c r="C321" s="32">
        <f>IF(ラインリスト!C313="","",ラインリスト!C313)</f>
        <v>94</v>
      </c>
      <c r="D321" s="32" t="str">
        <f>IF(ラインリスト!E313="","",ラインリスト!E313)</f>
        <v>女</v>
      </c>
      <c r="E321" s="32" t="str">
        <f>IF(ラインリスト!F313="","",ラインリスト!F313)</f>
        <v/>
      </c>
      <c r="F321" s="29" t="str">
        <f>IF(ラインリスト!G313="","",ラインリスト!G313)</f>
        <v>患者</v>
      </c>
      <c r="G321" s="32" t="str">
        <f>IF(ラインリスト!H313="","",ラインリスト!H313)</f>
        <v>X病院</v>
      </c>
      <c r="H321" s="33" t="str">
        <f>IF(ラインリスト!I313="","",ラインリスト!I313)</f>
        <v/>
      </c>
      <c r="I321" s="33">
        <f>IF(ラインリスト!J313="","",ラインリスト!J313)</f>
        <v>44205</v>
      </c>
      <c r="J321" s="33">
        <f>IF(ラインリスト!K313="","",ラインリスト!K313)</f>
        <v>44205</v>
      </c>
      <c r="K321" s="31">
        <f>IF(ラインリスト!L313="",J321,ラインリスト!L313)</f>
        <v>44205</v>
      </c>
      <c r="L321" s="76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  <c r="CU321" s="77"/>
      <c r="CV321" s="77"/>
      <c r="CW321" s="77"/>
      <c r="CX321" s="77"/>
      <c r="CY321" s="77"/>
      <c r="CZ321" s="77"/>
      <c r="DA321" s="77"/>
      <c r="DB321" s="77"/>
      <c r="DC321" s="77"/>
      <c r="DD321" s="77"/>
      <c r="DE321" s="77"/>
      <c r="DF321" s="77"/>
      <c r="DG321" s="77"/>
      <c r="DH321" s="77"/>
      <c r="DI321" s="77"/>
      <c r="DJ321" s="77"/>
      <c r="DK321" s="77"/>
      <c r="DL321" s="77"/>
      <c r="DM321" s="77"/>
      <c r="DN321" s="77"/>
      <c r="DO321" s="77"/>
      <c r="DP321" s="77"/>
      <c r="DQ321" s="77"/>
      <c r="DR321" s="77"/>
      <c r="DS321" s="77"/>
      <c r="DT321" s="77"/>
      <c r="DU321" s="77"/>
      <c r="DV321" s="77"/>
      <c r="DW321" s="77"/>
      <c r="DX321" s="77"/>
      <c r="DY321" s="77"/>
      <c r="DZ321" s="77"/>
      <c r="EA321" s="77"/>
      <c r="EB321" s="77"/>
      <c r="EC321" s="77"/>
      <c r="ED321" s="77"/>
      <c r="EE321" s="77"/>
      <c r="EF321" s="77"/>
      <c r="EG321" s="77"/>
      <c r="EH321" s="77"/>
      <c r="EI321" s="77"/>
      <c r="EJ321" s="77"/>
      <c r="EK321" s="77"/>
      <c r="EL321" s="77"/>
      <c r="EM321" s="77"/>
      <c r="EN321" s="77"/>
      <c r="EO321" s="77"/>
      <c r="EP321" s="77"/>
      <c r="EQ321" s="77"/>
      <c r="ER321" s="77"/>
      <c r="ES321" s="77"/>
      <c r="ET321" s="77"/>
      <c r="EU321" s="77"/>
      <c r="EV321" s="77"/>
      <c r="EW321" s="77"/>
      <c r="EX321" s="77"/>
      <c r="EY321" s="77"/>
      <c r="EZ321" s="77"/>
      <c r="FA321" s="77"/>
      <c r="FB321" s="77"/>
      <c r="FC321" s="77"/>
      <c r="FD321" s="77"/>
      <c r="FE321" s="77"/>
      <c r="FF321" s="77"/>
      <c r="FG321" s="77"/>
      <c r="FH321" s="77"/>
      <c r="FI321" s="77"/>
      <c r="FJ321" s="77"/>
      <c r="FK321" s="77"/>
      <c r="FL321" s="77"/>
      <c r="FM321" s="77"/>
      <c r="FN321" s="77"/>
      <c r="FO321" s="77"/>
      <c r="FP321" s="77"/>
      <c r="FQ321" s="77"/>
      <c r="FR321" s="77"/>
      <c r="FS321" s="77"/>
      <c r="FT321" s="77"/>
      <c r="FU321" s="77"/>
      <c r="FV321" s="77"/>
      <c r="FW321" s="77"/>
      <c r="FX321" s="77"/>
      <c r="FY321" s="77"/>
      <c r="FZ321" s="77"/>
      <c r="GA321" s="77"/>
      <c r="GB321" s="77"/>
      <c r="GC321" s="77"/>
      <c r="GD321" s="77"/>
      <c r="GE321" s="77"/>
      <c r="GF321" s="77"/>
      <c r="GG321" s="77"/>
      <c r="GH321" s="77"/>
      <c r="GI321" s="77"/>
      <c r="GJ321" s="77"/>
      <c r="GK321" s="77"/>
      <c r="GL321" s="77"/>
      <c r="GM321" s="77"/>
      <c r="GN321" s="77"/>
      <c r="GO321" s="77"/>
      <c r="GP321" s="77"/>
      <c r="GQ321" s="77"/>
      <c r="GR321" s="77"/>
      <c r="GS321" s="77"/>
      <c r="GT321" s="77"/>
      <c r="GU321" s="77"/>
      <c r="GV321" s="77"/>
      <c r="GW321" s="77"/>
      <c r="GX321" s="77"/>
      <c r="GY321" s="77"/>
      <c r="GZ321" s="77"/>
      <c r="HA321" s="77"/>
      <c r="HB321" s="77"/>
      <c r="HC321" s="77"/>
      <c r="HD321" s="77"/>
      <c r="HE321" s="77"/>
      <c r="HF321" s="77"/>
      <c r="HG321" s="77"/>
      <c r="HH321" s="77"/>
      <c r="HI321" s="77"/>
      <c r="HJ321" s="77"/>
      <c r="HK321" s="77"/>
      <c r="HL321" s="77"/>
      <c r="HM321" s="77"/>
      <c r="HN321" s="77"/>
      <c r="HO321" s="77"/>
      <c r="HP321" s="77"/>
      <c r="HQ321" s="77"/>
      <c r="HR321" s="77"/>
      <c r="HS321" s="77"/>
      <c r="HT321" s="77"/>
      <c r="HU321" s="77"/>
      <c r="HV321" s="77"/>
      <c r="HW321" s="77"/>
      <c r="HX321" s="77"/>
      <c r="HY321" s="77"/>
      <c r="HZ321" s="77"/>
      <c r="IA321" s="77"/>
      <c r="IB321" s="77"/>
      <c r="IC321" s="77"/>
      <c r="ID321" s="77"/>
      <c r="IE321" s="77"/>
      <c r="IF321" s="77"/>
      <c r="IG321" s="77"/>
      <c r="IH321" s="77"/>
      <c r="II321" s="77"/>
      <c r="IJ321" s="77"/>
      <c r="IK321" s="77"/>
      <c r="IL321" s="77"/>
      <c r="IM321" s="77"/>
      <c r="IN321" s="77"/>
      <c r="IO321" s="77"/>
      <c r="IP321" s="77"/>
      <c r="IQ321" s="77"/>
      <c r="IR321" s="77"/>
      <c r="IS321" s="77"/>
      <c r="IT321" s="77"/>
      <c r="IU321" s="77"/>
      <c r="IV321" s="77"/>
      <c r="IW321" s="77"/>
      <c r="IX321" s="77"/>
      <c r="IY321" s="77"/>
      <c r="IZ321" s="77"/>
      <c r="JA321" s="77"/>
      <c r="JB321" s="77"/>
      <c r="JC321" s="77"/>
      <c r="JD321" s="77"/>
      <c r="JE321" s="77"/>
      <c r="JF321" s="77"/>
      <c r="JG321" s="77"/>
      <c r="JH321" s="77"/>
      <c r="JI321" s="77"/>
      <c r="JJ321" s="77"/>
      <c r="JK321" s="77"/>
      <c r="JL321" s="77"/>
      <c r="JM321" s="77"/>
      <c r="JN321" s="77"/>
      <c r="JO321" s="77"/>
      <c r="JP321" s="77"/>
      <c r="JQ321" s="77"/>
      <c r="JR321" s="77"/>
      <c r="JS321" s="77"/>
      <c r="JT321" s="77"/>
      <c r="JU321" s="77"/>
      <c r="JV321" s="77"/>
      <c r="JW321" s="77"/>
      <c r="JX321" s="77"/>
      <c r="JY321" s="77"/>
      <c r="JZ321" s="77"/>
      <c r="KA321" s="77"/>
      <c r="KB321" s="77"/>
      <c r="KC321" s="77"/>
      <c r="KD321" s="77"/>
      <c r="KE321" s="77"/>
      <c r="KF321" s="77"/>
      <c r="KG321" s="77"/>
      <c r="KH321" s="77"/>
      <c r="KI321" s="77"/>
      <c r="KJ321" s="77"/>
      <c r="KK321" s="77"/>
      <c r="KL321" s="77"/>
      <c r="KM321" s="77"/>
      <c r="KN321" s="77"/>
      <c r="KO321" s="77"/>
      <c r="KP321" s="77"/>
      <c r="KQ321" s="77"/>
      <c r="KR321" s="77"/>
      <c r="KS321" s="77"/>
      <c r="KT321" s="77"/>
      <c r="KU321" s="77"/>
      <c r="KV321" s="77"/>
      <c r="KW321" s="77"/>
      <c r="KX321" s="77"/>
      <c r="KY321" s="77"/>
      <c r="KZ321" s="77"/>
      <c r="LA321" s="77"/>
      <c r="LB321" s="77"/>
      <c r="LC321" s="77"/>
      <c r="LD321" s="77"/>
      <c r="LE321" s="77"/>
      <c r="LF321" s="77"/>
      <c r="LG321" s="77"/>
      <c r="LH321" s="77"/>
      <c r="LI321" s="77"/>
      <c r="LJ321" s="77"/>
      <c r="LK321" s="77"/>
      <c r="LL321" s="77"/>
      <c r="LM321" s="77"/>
      <c r="LN321" s="77"/>
      <c r="LO321" s="77"/>
      <c r="LP321" s="77"/>
      <c r="LQ321" s="77"/>
      <c r="LR321" s="77"/>
      <c r="LS321" s="77"/>
      <c r="LT321" s="77"/>
      <c r="LU321" s="77"/>
      <c r="LV321" s="77"/>
      <c r="LW321" s="77"/>
      <c r="LX321" s="77"/>
      <c r="LY321" s="77"/>
      <c r="LZ321" s="77"/>
      <c r="MA321" s="77"/>
      <c r="MB321" s="77"/>
      <c r="MC321" s="77"/>
      <c r="MD321" s="77"/>
      <c r="ME321" s="77"/>
      <c r="MF321" s="77"/>
      <c r="MG321" s="77"/>
      <c r="MH321" s="77"/>
      <c r="MI321" s="77"/>
      <c r="MJ321" s="77"/>
      <c r="MK321" s="77"/>
      <c r="ML321" s="77"/>
      <c r="MM321" s="77"/>
      <c r="MN321" s="77"/>
      <c r="MO321" s="77"/>
      <c r="MP321" s="77"/>
      <c r="MQ321" s="77"/>
      <c r="MR321" s="77"/>
      <c r="MS321" s="77"/>
      <c r="MT321" s="77"/>
      <c r="MU321" s="77"/>
      <c r="MV321" s="77"/>
      <c r="MW321" s="77"/>
      <c r="MX321" s="77"/>
      <c r="MY321" s="77"/>
      <c r="MZ321" s="77"/>
      <c r="NA321" s="77"/>
      <c r="NB321" s="77"/>
      <c r="NC321" s="77"/>
      <c r="ND321" s="77"/>
      <c r="NE321" s="77"/>
      <c r="NF321" s="77"/>
      <c r="NG321" s="77"/>
      <c r="NH321" s="77"/>
      <c r="NI321" s="77"/>
      <c r="NJ321" s="77"/>
      <c r="NK321" s="77"/>
      <c r="NL321" s="77"/>
      <c r="NM321" s="77"/>
      <c r="NN321" s="77"/>
      <c r="NO321" s="77"/>
      <c r="NP321" s="77"/>
      <c r="NQ321" s="77"/>
      <c r="NR321" s="77"/>
    </row>
    <row r="322" spans="1:382">
      <c r="A322" s="32">
        <f>IF(ラインリスト!A314="","",ラインリスト!A314)</f>
        <v>312</v>
      </c>
      <c r="B322" s="32" t="str">
        <f>IF(ラインリスト!B314="","",ラインリスト!B314)</f>
        <v>テスト312</v>
      </c>
      <c r="C322" s="32">
        <f>IF(ラインリスト!C314="","",ラインリスト!C314)</f>
        <v>76</v>
      </c>
      <c r="D322" s="32" t="str">
        <f>IF(ラインリスト!E314="","",ラインリスト!E314)</f>
        <v>男</v>
      </c>
      <c r="E322" s="32" t="str">
        <f>IF(ラインリスト!F314="","",ラインリスト!F314)</f>
        <v/>
      </c>
      <c r="F322" s="29" t="str">
        <f>IF(ラインリスト!G314="","",ラインリスト!G314)</f>
        <v>患者</v>
      </c>
      <c r="G322" s="32" t="str">
        <f>IF(ラインリスト!H314="","",ラインリスト!H314)</f>
        <v>X病院</v>
      </c>
      <c r="H322" s="33" t="str">
        <f>IF(ラインリスト!I314="","",ラインリスト!I314)</f>
        <v/>
      </c>
      <c r="I322" s="33">
        <f>IF(ラインリスト!J314="","",ラインリスト!J314)</f>
        <v>44204</v>
      </c>
      <c r="J322" s="33">
        <f>IF(ラインリスト!K314="","",ラインリスト!K314)</f>
        <v>44205</v>
      </c>
      <c r="K322" s="31">
        <f>IF(ラインリスト!L314="",J322,ラインリスト!L314)</f>
        <v>44205</v>
      </c>
      <c r="L322" s="76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  <c r="CU322" s="77"/>
      <c r="CV322" s="77"/>
      <c r="CW322" s="77"/>
      <c r="CX322" s="77"/>
      <c r="CY322" s="77"/>
      <c r="CZ322" s="77"/>
      <c r="DA322" s="77"/>
      <c r="DB322" s="77"/>
      <c r="DC322" s="77"/>
      <c r="DD322" s="77"/>
      <c r="DE322" s="77"/>
      <c r="DF322" s="77"/>
      <c r="DG322" s="77"/>
      <c r="DH322" s="77"/>
      <c r="DI322" s="77"/>
      <c r="DJ322" s="77"/>
      <c r="DK322" s="77"/>
      <c r="DL322" s="77"/>
      <c r="DM322" s="77"/>
      <c r="DN322" s="77"/>
      <c r="DO322" s="77"/>
      <c r="DP322" s="77"/>
      <c r="DQ322" s="77"/>
      <c r="DR322" s="77"/>
      <c r="DS322" s="77"/>
      <c r="DT322" s="77"/>
      <c r="DU322" s="77"/>
      <c r="DV322" s="77"/>
      <c r="DW322" s="77"/>
      <c r="DX322" s="77"/>
      <c r="DY322" s="77"/>
      <c r="DZ322" s="77"/>
      <c r="EA322" s="77"/>
      <c r="EB322" s="77"/>
      <c r="EC322" s="77"/>
      <c r="ED322" s="77"/>
      <c r="EE322" s="77"/>
      <c r="EF322" s="77"/>
      <c r="EG322" s="77"/>
      <c r="EH322" s="77"/>
      <c r="EI322" s="77"/>
      <c r="EJ322" s="77"/>
      <c r="EK322" s="77"/>
      <c r="EL322" s="77"/>
      <c r="EM322" s="77"/>
      <c r="EN322" s="77"/>
      <c r="EO322" s="77"/>
      <c r="EP322" s="77"/>
      <c r="EQ322" s="77"/>
      <c r="ER322" s="77"/>
      <c r="ES322" s="77"/>
      <c r="ET322" s="77"/>
      <c r="EU322" s="77"/>
      <c r="EV322" s="77"/>
      <c r="EW322" s="77"/>
      <c r="EX322" s="77"/>
      <c r="EY322" s="77"/>
      <c r="EZ322" s="77"/>
      <c r="FA322" s="77"/>
      <c r="FB322" s="77"/>
      <c r="FC322" s="77"/>
      <c r="FD322" s="77"/>
      <c r="FE322" s="77"/>
      <c r="FF322" s="77"/>
      <c r="FG322" s="77"/>
      <c r="FH322" s="77"/>
      <c r="FI322" s="77"/>
      <c r="FJ322" s="77"/>
      <c r="FK322" s="77"/>
      <c r="FL322" s="77"/>
      <c r="FM322" s="77"/>
      <c r="FN322" s="77"/>
      <c r="FO322" s="77"/>
      <c r="FP322" s="77"/>
      <c r="FQ322" s="77"/>
      <c r="FR322" s="77"/>
      <c r="FS322" s="77"/>
      <c r="FT322" s="77"/>
      <c r="FU322" s="77"/>
      <c r="FV322" s="77"/>
      <c r="FW322" s="77"/>
      <c r="FX322" s="77"/>
      <c r="FY322" s="77"/>
      <c r="FZ322" s="77"/>
      <c r="GA322" s="77"/>
      <c r="GB322" s="77"/>
      <c r="GC322" s="77"/>
      <c r="GD322" s="77"/>
      <c r="GE322" s="77"/>
      <c r="GF322" s="77"/>
      <c r="GG322" s="77"/>
      <c r="GH322" s="77"/>
      <c r="GI322" s="77"/>
      <c r="GJ322" s="77"/>
      <c r="GK322" s="77"/>
      <c r="GL322" s="77"/>
      <c r="GM322" s="77"/>
      <c r="GN322" s="77"/>
      <c r="GO322" s="77"/>
      <c r="GP322" s="77"/>
      <c r="GQ322" s="77"/>
      <c r="GR322" s="77"/>
      <c r="GS322" s="77"/>
      <c r="GT322" s="77"/>
      <c r="GU322" s="77"/>
      <c r="GV322" s="77"/>
      <c r="GW322" s="77"/>
      <c r="GX322" s="77"/>
      <c r="GY322" s="77"/>
      <c r="GZ322" s="77"/>
      <c r="HA322" s="77"/>
      <c r="HB322" s="77"/>
      <c r="HC322" s="77"/>
      <c r="HD322" s="77"/>
      <c r="HE322" s="77"/>
      <c r="HF322" s="77"/>
      <c r="HG322" s="77"/>
      <c r="HH322" s="77"/>
      <c r="HI322" s="77"/>
      <c r="HJ322" s="77"/>
      <c r="HK322" s="77"/>
      <c r="HL322" s="77"/>
      <c r="HM322" s="77"/>
      <c r="HN322" s="77"/>
      <c r="HO322" s="77"/>
      <c r="HP322" s="77"/>
      <c r="HQ322" s="77"/>
      <c r="HR322" s="77"/>
      <c r="HS322" s="77"/>
      <c r="HT322" s="77"/>
      <c r="HU322" s="77"/>
      <c r="HV322" s="77"/>
      <c r="HW322" s="77"/>
      <c r="HX322" s="77"/>
      <c r="HY322" s="77"/>
      <c r="HZ322" s="77"/>
      <c r="IA322" s="77"/>
      <c r="IB322" s="77"/>
      <c r="IC322" s="77"/>
      <c r="ID322" s="77"/>
      <c r="IE322" s="77"/>
      <c r="IF322" s="77"/>
      <c r="IG322" s="77"/>
      <c r="IH322" s="77"/>
      <c r="II322" s="77"/>
      <c r="IJ322" s="77"/>
      <c r="IK322" s="77"/>
      <c r="IL322" s="77"/>
      <c r="IM322" s="77"/>
      <c r="IN322" s="77"/>
      <c r="IO322" s="77"/>
      <c r="IP322" s="77"/>
      <c r="IQ322" s="77"/>
      <c r="IR322" s="77"/>
      <c r="IS322" s="77"/>
      <c r="IT322" s="77"/>
      <c r="IU322" s="77"/>
      <c r="IV322" s="77"/>
      <c r="IW322" s="77"/>
      <c r="IX322" s="77"/>
      <c r="IY322" s="77"/>
      <c r="IZ322" s="77"/>
      <c r="JA322" s="77"/>
      <c r="JB322" s="77"/>
      <c r="JC322" s="77"/>
      <c r="JD322" s="77"/>
      <c r="JE322" s="77"/>
      <c r="JF322" s="77"/>
      <c r="JG322" s="77"/>
      <c r="JH322" s="77"/>
      <c r="JI322" s="77"/>
      <c r="JJ322" s="77"/>
      <c r="JK322" s="77"/>
      <c r="JL322" s="77"/>
      <c r="JM322" s="77"/>
      <c r="JN322" s="77"/>
      <c r="JO322" s="77"/>
      <c r="JP322" s="77"/>
      <c r="JQ322" s="77"/>
      <c r="JR322" s="77"/>
      <c r="JS322" s="77"/>
      <c r="JT322" s="77"/>
      <c r="JU322" s="77"/>
      <c r="JV322" s="77"/>
      <c r="JW322" s="77"/>
      <c r="JX322" s="77"/>
      <c r="JY322" s="77"/>
      <c r="JZ322" s="77"/>
      <c r="KA322" s="77"/>
      <c r="KB322" s="77"/>
      <c r="KC322" s="77"/>
      <c r="KD322" s="77"/>
      <c r="KE322" s="77"/>
      <c r="KF322" s="77"/>
      <c r="KG322" s="77"/>
      <c r="KH322" s="77"/>
      <c r="KI322" s="77"/>
      <c r="KJ322" s="77"/>
      <c r="KK322" s="77"/>
      <c r="KL322" s="77"/>
      <c r="KM322" s="77"/>
      <c r="KN322" s="77"/>
      <c r="KO322" s="77"/>
      <c r="KP322" s="77"/>
      <c r="KQ322" s="77"/>
      <c r="KR322" s="77"/>
      <c r="KS322" s="77"/>
      <c r="KT322" s="77"/>
      <c r="KU322" s="77"/>
      <c r="KV322" s="77"/>
      <c r="KW322" s="77"/>
      <c r="KX322" s="77"/>
      <c r="KY322" s="77"/>
      <c r="KZ322" s="77"/>
      <c r="LA322" s="77"/>
      <c r="LB322" s="77"/>
      <c r="LC322" s="77"/>
      <c r="LD322" s="77"/>
      <c r="LE322" s="77"/>
      <c r="LF322" s="77"/>
      <c r="LG322" s="77"/>
      <c r="LH322" s="77"/>
      <c r="LI322" s="77"/>
      <c r="LJ322" s="77"/>
      <c r="LK322" s="77"/>
      <c r="LL322" s="77"/>
      <c r="LM322" s="77"/>
      <c r="LN322" s="77"/>
      <c r="LO322" s="77"/>
      <c r="LP322" s="77"/>
      <c r="LQ322" s="77"/>
      <c r="LR322" s="77"/>
      <c r="LS322" s="77"/>
      <c r="LT322" s="77"/>
      <c r="LU322" s="77"/>
      <c r="LV322" s="77"/>
      <c r="LW322" s="77"/>
      <c r="LX322" s="77"/>
      <c r="LY322" s="77"/>
      <c r="LZ322" s="77"/>
      <c r="MA322" s="77"/>
      <c r="MB322" s="77"/>
      <c r="MC322" s="77"/>
      <c r="MD322" s="77"/>
      <c r="ME322" s="77"/>
      <c r="MF322" s="77"/>
      <c r="MG322" s="77"/>
      <c r="MH322" s="77"/>
      <c r="MI322" s="77"/>
      <c r="MJ322" s="77"/>
      <c r="MK322" s="77"/>
      <c r="ML322" s="77"/>
      <c r="MM322" s="77"/>
      <c r="MN322" s="77"/>
      <c r="MO322" s="77"/>
      <c r="MP322" s="77"/>
      <c r="MQ322" s="77"/>
      <c r="MR322" s="77"/>
      <c r="MS322" s="77"/>
      <c r="MT322" s="77"/>
      <c r="MU322" s="77"/>
      <c r="MV322" s="77"/>
      <c r="MW322" s="77"/>
      <c r="MX322" s="77"/>
      <c r="MY322" s="77"/>
      <c r="MZ322" s="77"/>
      <c r="NA322" s="77"/>
      <c r="NB322" s="77"/>
      <c r="NC322" s="77"/>
      <c r="ND322" s="77"/>
      <c r="NE322" s="77"/>
      <c r="NF322" s="77"/>
      <c r="NG322" s="77"/>
      <c r="NH322" s="77"/>
      <c r="NI322" s="77"/>
      <c r="NJ322" s="77"/>
      <c r="NK322" s="77"/>
      <c r="NL322" s="77"/>
      <c r="NM322" s="77"/>
      <c r="NN322" s="77"/>
      <c r="NO322" s="77"/>
      <c r="NP322" s="77"/>
      <c r="NQ322" s="77"/>
      <c r="NR322" s="77"/>
    </row>
    <row r="323" spans="1:382">
      <c r="A323" s="32">
        <f>IF(ラインリスト!A315="","",ラインリスト!A315)</f>
        <v>313</v>
      </c>
      <c r="B323" s="32" t="str">
        <f>IF(ラインリスト!B315="","",ラインリスト!B315)</f>
        <v>テスト313</v>
      </c>
      <c r="C323" s="32">
        <f>IF(ラインリスト!C315="","",ラインリスト!C315)</f>
        <v>70</v>
      </c>
      <c r="D323" s="32" t="str">
        <f>IF(ラインリスト!E315="","",ラインリスト!E315)</f>
        <v>男</v>
      </c>
      <c r="E323" s="32" t="str">
        <f>IF(ラインリスト!F315="","",ラインリスト!F315)</f>
        <v/>
      </c>
      <c r="F323" s="29" t="str">
        <f>IF(ラインリスト!G315="","",ラインリスト!G315)</f>
        <v>患者</v>
      </c>
      <c r="G323" s="32" t="str">
        <f>IF(ラインリスト!H315="","",ラインリスト!H315)</f>
        <v>X病院</v>
      </c>
      <c r="H323" s="33" t="str">
        <f>IF(ラインリスト!I315="","",ラインリスト!I315)</f>
        <v/>
      </c>
      <c r="I323" s="33">
        <f>IF(ラインリスト!J315="","",ラインリスト!J315)</f>
        <v>44204</v>
      </c>
      <c r="J323" s="33">
        <f>IF(ラインリスト!K315="","",ラインリスト!K315)</f>
        <v>44205</v>
      </c>
      <c r="K323" s="31">
        <f>IF(ラインリスト!L315="",J323,ラインリスト!L315)</f>
        <v>44205</v>
      </c>
      <c r="L323" s="76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  <c r="CU323" s="77"/>
      <c r="CV323" s="77"/>
      <c r="CW323" s="77"/>
      <c r="CX323" s="77"/>
      <c r="CY323" s="77"/>
      <c r="CZ323" s="77"/>
      <c r="DA323" s="77"/>
      <c r="DB323" s="77"/>
      <c r="DC323" s="77"/>
      <c r="DD323" s="77"/>
      <c r="DE323" s="77"/>
      <c r="DF323" s="77"/>
      <c r="DG323" s="77"/>
      <c r="DH323" s="77"/>
      <c r="DI323" s="77"/>
      <c r="DJ323" s="77"/>
      <c r="DK323" s="77"/>
      <c r="DL323" s="77"/>
      <c r="DM323" s="77"/>
      <c r="DN323" s="77"/>
      <c r="DO323" s="77"/>
      <c r="DP323" s="77"/>
      <c r="DQ323" s="77"/>
      <c r="DR323" s="77"/>
      <c r="DS323" s="77"/>
      <c r="DT323" s="77"/>
      <c r="DU323" s="77"/>
      <c r="DV323" s="77"/>
      <c r="DW323" s="77"/>
      <c r="DX323" s="77"/>
      <c r="DY323" s="77"/>
      <c r="DZ323" s="77"/>
      <c r="EA323" s="77"/>
      <c r="EB323" s="77"/>
      <c r="EC323" s="77"/>
      <c r="ED323" s="77"/>
      <c r="EE323" s="77"/>
      <c r="EF323" s="77"/>
      <c r="EG323" s="77"/>
      <c r="EH323" s="77"/>
      <c r="EI323" s="77"/>
      <c r="EJ323" s="77"/>
      <c r="EK323" s="77"/>
      <c r="EL323" s="77"/>
      <c r="EM323" s="77"/>
      <c r="EN323" s="77"/>
      <c r="EO323" s="77"/>
      <c r="EP323" s="77"/>
      <c r="EQ323" s="77"/>
      <c r="ER323" s="77"/>
      <c r="ES323" s="77"/>
      <c r="ET323" s="77"/>
      <c r="EU323" s="77"/>
      <c r="EV323" s="77"/>
      <c r="EW323" s="77"/>
      <c r="EX323" s="77"/>
      <c r="EY323" s="77"/>
      <c r="EZ323" s="77"/>
      <c r="FA323" s="77"/>
      <c r="FB323" s="77"/>
      <c r="FC323" s="77"/>
      <c r="FD323" s="77"/>
      <c r="FE323" s="77"/>
      <c r="FF323" s="77"/>
      <c r="FG323" s="77"/>
      <c r="FH323" s="77"/>
      <c r="FI323" s="77"/>
      <c r="FJ323" s="77"/>
      <c r="FK323" s="77"/>
      <c r="FL323" s="77"/>
      <c r="FM323" s="77"/>
      <c r="FN323" s="77"/>
      <c r="FO323" s="77"/>
      <c r="FP323" s="77"/>
      <c r="FQ323" s="77"/>
      <c r="FR323" s="77"/>
      <c r="FS323" s="77"/>
      <c r="FT323" s="77"/>
      <c r="FU323" s="77"/>
      <c r="FV323" s="77"/>
      <c r="FW323" s="77"/>
      <c r="FX323" s="77"/>
      <c r="FY323" s="77"/>
      <c r="FZ323" s="77"/>
      <c r="GA323" s="77"/>
      <c r="GB323" s="77"/>
      <c r="GC323" s="77"/>
      <c r="GD323" s="77"/>
      <c r="GE323" s="77"/>
      <c r="GF323" s="77"/>
      <c r="GG323" s="77"/>
      <c r="GH323" s="77"/>
      <c r="GI323" s="77"/>
      <c r="GJ323" s="77"/>
      <c r="GK323" s="77"/>
      <c r="GL323" s="77"/>
      <c r="GM323" s="77"/>
      <c r="GN323" s="77"/>
      <c r="GO323" s="77"/>
      <c r="GP323" s="77"/>
      <c r="GQ323" s="77"/>
      <c r="GR323" s="77"/>
      <c r="GS323" s="77"/>
      <c r="GT323" s="77"/>
      <c r="GU323" s="77"/>
      <c r="GV323" s="77"/>
      <c r="GW323" s="77"/>
      <c r="GX323" s="77"/>
      <c r="GY323" s="77"/>
      <c r="GZ323" s="77"/>
      <c r="HA323" s="77"/>
      <c r="HB323" s="77"/>
      <c r="HC323" s="77"/>
      <c r="HD323" s="77"/>
      <c r="HE323" s="77"/>
      <c r="HF323" s="77"/>
      <c r="HG323" s="77"/>
      <c r="HH323" s="77"/>
      <c r="HI323" s="77"/>
      <c r="HJ323" s="77"/>
      <c r="HK323" s="77"/>
      <c r="HL323" s="77"/>
      <c r="HM323" s="77"/>
      <c r="HN323" s="77"/>
      <c r="HO323" s="77"/>
      <c r="HP323" s="77"/>
      <c r="HQ323" s="77"/>
      <c r="HR323" s="77"/>
      <c r="HS323" s="77"/>
      <c r="HT323" s="77"/>
      <c r="HU323" s="77"/>
      <c r="HV323" s="77"/>
      <c r="HW323" s="77"/>
      <c r="HX323" s="77"/>
      <c r="HY323" s="77"/>
      <c r="HZ323" s="77"/>
      <c r="IA323" s="77"/>
      <c r="IB323" s="77"/>
      <c r="IC323" s="77"/>
      <c r="ID323" s="77"/>
      <c r="IE323" s="77"/>
      <c r="IF323" s="77"/>
      <c r="IG323" s="77"/>
      <c r="IH323" s="77"/>
      <c r="II323" s="77"/>
      <c r="IJ323" s="77"/>
      <c r="IK323" s="77"/>
      <c r="IL323" s="77"/>
      <c r="IM323" s="77"/>
      <c r="IN323" s="77"/>
      <c r="IO323" s="77"/>
      <c r="IP323" s="77"/>
      <c r="IQ323" s="77"/>
      <c r="IR323" s="77"/>
      <c r="IS323" s="77"/>
      <c r="IT323" s="77"/>
      <c r="IU323" s="77"/>
      <c r="IV323" s="77"/>
      <c r="IW323" s="77"/>
      <c r="IX323" s="77"/>
      <c r="IY323" s="77"/>
      <c r="IZ323" s="77"/>
      <c r="JA323" s="77"/>
      <c r="JB323" s="77"/>
      <c r="JC323" s="77"/>
      <c r="JD323" s="77"/>
      <c r="JE323" s="77"/>
      <c r="JF323" s="77"/>
      <c r="JG323" s="77"/>
      <c r="JH323" s="77"/>
      <c r="JI323" s="77"/>
      <c r="JJ323" s="77"/>
      <c r="JK323" s="77"/>
      <c r="JL323" s="77"/>
      <c r="JM323" s="77"/>
      <c r="JN323" s="77"/>
      <c r="JO323" s="77"/>
      <c r="JP323" s="77"/>
      <c r="JQ323" s="77"/>
      <c r="JR323" s="77"/>
      <c r="JS323" s="77"/>
      <c r="JT323" s="77"/>
      <c r="JU323" s="77"/>
      <c r="JV323" s="77"/>
      <c r="JW323" s="77"/>
      <c r="JX323" s="77"/>
      <c r="JY323" s="77"/>
      <c r="JZ323" s="77"/>
      <c r="KA323" s="77"/>
      <c r="KB323" s="77"/>
      <c r="KC323" s="77"/>
      <c r="KD323" s="77"/>
      <c r="KE323" s="77"/>
      <c r="KF323" s="77"/>
      <c r="KG323" s="77"/>
      <c r="KH323" s="77"/>
      <c r="KI323" s="77"/>
      <c r="KJ323" s="77"/>
      <c r="KK323" s="77"/>
      <c r="KL323" s="77"/>
      <c r="KM323" s="77"/>
      <c r="KN323" s="77"/>
      <c r="KO323" s="77"/>
      <c r="KP323" s="77"/>
      <c r="KQ323" s="77"/>
      <c r="KR323" s="77"/>
      <c r="KS323" s="77"/>
      <c r="KT323" s="77"/>
      <c r="KU323" s="77"/>
      <c r="KV323" s="77"/>
      <c r="KW323" s="77"/>
      <c r="KX323" s="77"/>
      <c r="KY323" s="77"/>
      <c r="KZ323" s="77"/>
      <c r="LA323" s="77"/>
      <c r="LB323" s="77"/>
      <c r="LC323" s="77"/>
      <c r="LD323" s="77"/>
      <c r="LE323" s="77"/>
      <c r="LF323" s="77"/>
      <c r="LG323" s="77"/>
      <c r="LH323" s="77"/>
      <c r="LI323" s="77"/>
      <c r="LJ323" s="77"/>
      <c r="LK323" s="77"/>
      <c r="LL323" s="77"/>
      <c r="LM323" s="77"/>
      <c r="LN323" s="77"/>
      <c r="LO323" s="77"/>
      <c r="LP323" s="77"/>
      <c r="LQ323" s="77"/>
      <c r="LR323" s="77"/>
      <c r="LS323" s="77"/>
      <c r="LT323" s="77"/>
      <c r="LU323" s="77"/>
      <c r="LV323" s="77"/>
      <c r="LW323" s="77"/>
      <c r="LX323" s="77"/>
      <c r="LY323" s="77"/>
      <c r="LZ323" s="77"/>
      <c r="MA323" s="77"/>
      <c r="MB323" s="77"/>
      <c r="MC323" s="77"/>
      <c r="MD323" s="77"/>
      <c r="ME323" s="77"/>
      <c r="MF323" s="77"/>
      <c r="MG323" s="77"/>
      <c r="MH323" s="77"/>
      <c r="MI323" s="77"/>
      <c r="MJ323" s="77"/>
      <c r="MK323" s="77"/>
      <c r="ML323" s="77"/>
      <c r="MM323" s="77"/>
      <c r="MN323" s="77"/>
      <c r="MO323" s="77"/>
      <c r="MP323" s="77"/>
      <c r="MQ323" s="77"/>
      <c r="MR323" s="77"/>
      <c r="MS323" s="77"/>
      <c r="MT323" s="77"/>
      <c r="MU323" s="77"/>
      <c r="MV323" s="77"/>
      <c r="MW323" s="77"/>
      <c r="MX323" s="77"/>
      <c r="MY323" s="77"/>
      <c r="MZ323" s="77"/>
      <c r="NA323" s="77"/>
      <c r="NB323" s="77"/>
      <c r="NC323" s="77"/>
      <c r="ND323" s="77"/>
      <c r="NE323" s="77"/>
      <c r="NF323" s="77"/>
      <c r="NG323" s="77"/>
      <c r="NH323" s="77"/>
      <c r="NI323" s="77"/>
      <c r="NJ323" s="77"/>
      <c r="NK323" s="77"/>
      <c r="NL323" s="77"/>
      <c r="NM323" s="77"/>
      <c r="NN323" s="77"/>
      <c r="NO323" s="77"/>
      <c r="NP323" s="77"/>
      <c r="NQ323" s="77"/>
      <c r="NR323" s="77"/>
    </row>
    <row r="324" spans="1:382">
      <c r="A324" s="32">
        <f>IF(ラインリスト!A316="","",ラインリスト!A316)</f>
        <v>314</v>
      </c>
      <c r="B324" s="32" t="str">
        <f>IF(ラインリスト!B316="","",ラインリスト!B316)</f>
        <v>テスト314</v>
      </c>
      <c r="C324" s="32">
        <f>IF(ラインリスト!C316="","",ラインリスト!C316)</f>
        <v>70</v>
      </c>
      <c r="D324" s="32" t="str">
        <f>IF(ラインリスト!E316="","",ラインリスト!E316)</f>
        <v>男</v>
      </c>
      <c r="E324" s="32" t="str">
        <f>IF(ラインリスト!F316="","",ラインリスト!F316)</f>
        <v/>
      </c>
      <c r="F324" s="29" t="str">
        <f>IF(ラインリスト!G316="","",ラインリスト!G316)</f>
        <v>患者</v>
      </c>
      <c r="G324" s="32" t="str">
        <f>IF(ラインリスト!H316="","",ラインリスト!H316)</f>
        <v>X病院</v>
      </c>
      <c r="H324" s="33" t="str">
        <f>IF(ラインリスト!I316="","",ラインリスト!I316)</f>
        <v/>
      </c>
      <c r="I324" s="33">
        <f>IF(ラインリスト!J316="","",ラインリスト!J316)</f>
        <v>44205</v>
      </c>
      <c r="J324" s="33">
        <f>IF(ラインリスト!K316="","",ラインリスト!K316)</f>
        <v>44205</v>
      </c>
      <c r="K324" s="31">
        <f>IF(ラインリスト!L316="",J324,ラインリスト!L316)</f>
        <v>44205</v>
      </c>
      <c r="L324" s="76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  <c r="CU324" s="77"/>
      <c r="CV324" s="77"/>
      <c r="CW324" s="77"/>
      <c r="CX324" s="77"/>
      <c r="CY324" s="77"/>
      <c r="CZ324" s="77"/>
      <c r="DA324" s="77"/>
      <c r="DB324" s="77"/>
      <c r="DC324" s="77"/>
      <c r="DD324" s="77"/>
      <c r="DE324" s="77"/>
      <c r="DF324" s="77"/>
      <c r="DG324" s="77"/>
      <c r="DH324" s="77"/>
      <c r="DI324" s="77"/>
      <c r="DJ324" s="77"/>
      <c r="DK324" s="77"/>
      <c r="DL324" s="77"/>
      <c r="DM324" s="77"/>
      <c r="DN324" s="77"/>
      <c r="DO324" s="77"/>
      <c r="DP324" s="77"/>
      <c r="DQ324" s="77"/>
      <c r="DR324" s="77"/>
      <c r="DS324" s="77"/>
      <c r="DT324" s="77"/>
      <c r="DU324" s="77"/>
      <c r="DV324" s="77"/>
      <c r="DW324" s="77"/>
      <c r="DX324" s="77"/>
      <c r="DY324" s="77"/>
      <c r="DZ324" s="77"/>
      <c r="EA324" s="77"/>
      <c r="EB324" s="77"/>
      <c r="EC324" s="77"/>
      <c r="ED324" s="77"/>
      <c r="EE324" s="77"/>
      <c r="EF324" s="77"/>
      <c r="EG324" s="77"/>
      <c r="EH324" s="77"/>
      <c r="EI324" s="77"/>
      <c r="EJ324" s="77"/>
      <c r="EK324" s="77"/>
      <c r="EL324" s="77"/>
      <c r="EM324" s="77"/>
      <c r="EN324" s="77"/>
      <c r="EO324" s="77"/>
      <c r="EP324" s="77"/>
      <c r="EQ324" s="77"/>
      <c r="ER324" s="77"/>
      <c r="ES324" s="77"/>
      <c r="ET324" s="77"/>
      <c r="EU324" s="77"/>
      <c r="EV324" s="77"/>
      <c r="EW324" s="77"/>
      <c r="EX324" s="77"/>
      <c r="EY324" s="77"/>
      <c r="EZ324" s="77"/>
      <c r="FA324" s="77"/>
      <c r="FB324" s="77"/>
      <c r="FC324" s="77"/>
      <c r="FD324" s="77"/>
      <c r="FE324" s="77"/>
      <c r="FF324" s="77"/>
      <c r="FG324" s="77"/>
      <c r="FH324" s="77"/>
      <c r="FI324" s="77"/>
      <c r="FJ324" s="77"/>
      <c r="FK324" s="77"/>
      <c r="FL324" s="77"/>
      <c r="FM324" s="77"/>
      <c r="FN324" s="77"/>
      <c r="FO324" s="77"/>
      <c r="FP324" s="77"/>
      <c r="FQ324" s="77"/>
      <c r="FR324" s="77"/>
      <c r="FS324" s="77"/>
      <c r="FT324" s="77"/>
      <c r="FU324" s="77"/>
      <c r="FV324" s="77"/>
      <c r="FW324" s="77"/>
      <c r="FX324" s="77"/>
      <c r="FY324" s="77"/>
      <c r="FZ324" s="77"/>
      <c r="GA324" s="77"/>
      <c r="GB324" s="77"/>
      <c r="GC324" s="77"/>
      <c r="GD324" s="77"/>
      <c r="GE324" s="77"/>
      <c r="GF324" s="77"/>
      <c r="GG324" s="77"/>
      <c r="GH324" s="77"/>
      <c r="GI324" s="77"/>
      <c r="GJ324" s="77"/>
      <c r="GK324" s="77"/>
      <c r="GL324" s="77"/>
      <c r="GM324" s="77"/>
      <c r="GN324" s="77"/>
      <c r="GO324" s="77"/>
      <c r="GP324" s="77"/>
      <c r="GQ324" s="77"/>
      <c r="GR324" s="77"/>
      <c r="GS324" s="77"/>
      <c r="GT324" s="77"/>
      <c r="GU324" s="77"/>
      <c r="GV324" s="77"/>
      <c r="GW324" s="77"/>
      <c r="GX324" s="77"/>
      <c r="GY324" s="77"/>
      <c r="GZ324" s="77"/>
      <c r="HA324" s="77"/>
      <c r="HB324" s="77"/>
      <c r="HC324" s="77"/>
      <c r="HD324" s="77"/>
      <c r="HE324" s="77"/>
      <c r="HF324" s="77"/>
      <c r="HG324" s="77"/>
      <c r="HH324" s="77"/>
      <c r="HI324" s="77"/>
      <c r="HJ324" s="77"/>
      <c r="HK324" s="77"/>
      <c r="HL324" s="77"/>
      <c r="HM324" s="77"/>
      <c r="HN324" s="77"/>
      <c r="HO324" s="77"/>
      <c r="HP324" s="77"/>
      <c r="HQ324" s="77"/>
      <c r="HR324" s="77"/>
      <c r="HS324" s="77"/>
      <c r="HT324" s="77"/>
      <c r="HU324" s="77"/>
      <c r="HV324" s="77"/>
      <c r="HW324" s="77"/>
      <c r="HX324" s="77"/>
      <c r="HY324" s="77"/>
      <c r="HZ324" s="77"/>
      <c r="IA324" s="77"/>
      <c r="IB324" s="77"/>
      <c r="IC324" s="77"/>
      <c r="ID324" s="77"/>
      <c r="IE324" s="77"/>
      <c r="IF324" s="77"/>
      <c r="IG324" s="77"/>
      <c r="IH324" s="77"/>
      <c r="II324" s="77"/>
      <c r="IJ324" s="77"/>
      <c r="IK324" s="77"/>
      <c r="IL324" s="77"/>
      <c r="IM324" s="77"/>
      <c r="IN324" s="77"/>
      <c r="IO324" s="77"/>
      <c r="IP324" s="77"/>
      <c r="IQ324" s="77"/>
      <c r="IR324" s="77"/>
      <c r="IS324" s="77"/>
      <c r="IT324" s="77"/>
      <c r="IU324" s="77"/>
      <c r="IV324" s="77"/>
      <c r="IW324" s="77"/>
      <c r="IX324" s="77"/>
      <c r="IY324" s="77"/>
      <c r="IZ324" s="77"/>
      <c r="JA324" s="77"/>
      <c r="JB324" s="77"/>
      <c r="JC324" s="77"/>
      <c r="JD324" s="77"/>
      <c r="JE324" s="77"/>
      <c r="JF324" s="77"/>
      <c r="JG324" s="77"/>
      <c r="JH324" s="77"/>
      <c r="JI324" s="77"/>
      <c r="JJ324" s="77"/>
      <c r="JK324" s="77"/>
      <c r="JL324" s="77"/>
      <c r="JM324" s="77"/>
      <c r="JN324" s="77"/>
      <c r="JO324" s="77"/>
      <c r="JP324" s="77"/>
      <c r="JQ324" s="77"/>
      <c r="JR324" s="77"/>
      <c r="JS324" s="77"/>
      <c r="JT324" s="77"/>
      <c r="JU324" s="77"/>
      <c r="JV324" s="77"/>
      <c r="JW324" s="77"/>
      <c r="JX324" s="77"/>
      <c r="JY324" s="77"/>
      <c r="JZ324" s="77"/>
      <c r="KA324" s="77"/>
      <c r="KB324" s="77"/>
      <c r="KC324" s="77"/>
      <c r="KD324" s="77"/>
      <c r="KE324" s="77"/>
      <c r="KF324" s="77"/>
      <c r="KG324" s="77"/>
      <c r="KH324" s="77"/>
      <c r="KI324" s="77"/>
      <c r="KJ324" s="77"/>
      <c r="KK324" s="77"/>
      <c r="KL324" s="77"/>
      <c r="KM324" s="77"/>
      <c r="KN324" s="77"/>
      <c r="KO324" s="77"/>
      <c r="KP324" s="77"/>
      <c r="KQ324" s="77"/>
      <c r="KR324" s="77"/>
      <c r="KS324" s="77"/>
      <c r="KT324" s="77"/>
      <c r="KU324" s="77"/>
      <c r="KV324" s="77"/>
      <c r="KW324" s="77"/>
      <c r="KX324" s="77"/>
      <c r="KY324" s="77"/>
      <c r="KZ324" s="77"/>
      <c r="LA324" s="77"/>
      <c r="LB324" s="77"/>
      <c r="LC324" s="77"/>
      <c r="LD324" s="77"/>
      <c r="LE324" s="77"/>
      <c r="LF324" s="77"/>
      <c r="LG324" s="77"/>
      <c r="LH324" s="77"/>
      <c r="LI324" s="77"/>
      <c r="LJ324" s="77"/>
      <c r="LK324" s="77"/>
      <c r="LL324" s="77"/>
      <c r="LM324" s="77"/>
      <c r="LN324" s="77"/>
      <c r="LO324" s="77"/>
      <c r="LP324" s="77"/>
      <c r="LQ324" s="77"/>
      <c r="LR324" s="77"/>
      <c r="LS324" s="77"/>
      <c r="LT324" s="77"/>
      <c r="LU324" s="77"/>
      <c r="LV324" s="77"/>
      <c r="LW324" s="77"/>
      <c r="LX324" s="77"/>
      <c r="LY324" s="77"/>
      <c r="LZ324" s="77"/>
      <c r="MA324" s="77"/>
      <c r="MB324" s="77"/>
      <c r="MC324" s="77"/>
      <c r="MD324" s="77"/>
      <c r="ME324" s="77"/>
      <c r="MF324" s="77"/>
      <c r="MG324" s="77"/>
      <c r="MH324" s="77"/>
      <c r="MI324" s="77"/>
      <c r="MJ324" s="77"/>
      <c r="MK324" s="77"/>
      <c r="ML324" s="77"/>
      <c r="MM324" s="77"/>
      <c r="MN324" s="77"/>
      <c r="MO324" s="77"/>
      <c r="MP324" s="77"/>
      <c r="MQ324" s="77"/>
      <c r="MR324" s="77"/>
      <c r="MS324" s="77"/>
      <c r="MT324" s="77"/>
      <c r="MU324" s="77"/>
      <c r="MV324" s="77"/>
      <c r="MW324" s="77"/>
      <c r="MX324" s="77"/>
      <c r="MY324" s="77"/>
      <c r="MZ324" s="77"/>
      <c r="NA324" s="77"/>
      <c r="NB324" s="77"/>
      <c r="NC324" s="77"/>
      <c r="ND324" s="77"/>
      <c r="NE324" s="77"/>
      <c r="NF324" s="77"/>
      <c r="NG324" s="77"/>
      <c r="NH324" s="77"/>
      <c r="NI324" s="77"/>
      <c r="NJ324" s="77"/>
      <c r="NK324" s="77"/>
      <c r="NL324" s="77"/>
      <c r="NM324" s="77"/>
      <c r="NN324" s="77"/>
      <c r="NO324" s="77"/>
      <c r="NP324" s="77"/>
      <c r="NQ324" s="77"/>
      <c r="NR324" s="77"/>
    </row>
    <row r="325" spans="1:382">
      <c r="A325" s="32">
        <f>IF(ラインリスト!A317="","",ラインリスト!A317)</f>
        <v>315</v>
      </c>
      <c r="B325" s="32" t="str">
        <f>IF(ラインリスト!B317="","",ラインリスト!B317)</f>
        <v>テスト315</v>
      </c>
      <c r="C325" s="32">
        <f>IF(ラインリスト!C317="","",ラインリスト!C317)</f>
        <v>86</v>
      </c>
      <c r="D325" s="32" t="str">
        <f>IF(ラインリスト!E317="","",ラインリスト!E317)</f>
        <v>女</v>
      </c>
      <c r="E325" s="32" t="str">
        <f>IF(ラインリスト!F317="","",ラインリスト!F317)</f>
        <v/>
      </c>
      <c r="F325" s="29" t="str">
        <f>IF(ラインリスト!G317="","",ラインリスト!G317)</f>
        <v>患者</v>
      </c>
      <c r="G325" s="32" t="str">
        <f>IF(ラインリスト!H317="","",ラインリスト!H317)</f>
        <v>X病院</v>
      </c>
      <c r="H325" s="33" t="str">
        <f>IF(ラインリスト!I317="","",ラインリスト!I317)</f>
        <v/>
      </c>
      <c r="I325" s="33">
        <f>IF(ラインリスト!J317="","",ラインリスト!J317)</f>
        <v>44204</v>
      </c>
      <c r="J325" s="33">
        <f>IF(ラインリスト!K317="","",ラインリスト!K317)</f>
        <v>44205</v>
      </c>
      <c r="K325" s="31">
        <f>IF(ラインリスト!L317="",J325,ラインリスト!L317)</f>
        <v>44205</v>
      </c>
      <c r="L325" s="76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  <c r="CU325" s="77"/>
      <c r="CV325" s="77"/>
      <c r="CW325" s="77"/>
      <c r="CX325" s="77"/>
      <c r="CY325" s="77"/>
      <c r="CZ325" s="77"/>
      <c r="DA325" s="77"/>
      <c r="DB325" s="77"/>
      <c r="DC325" s="77"/>
      <c r="DD325" s="77"/>
      <c r="DE325" s="77"/>
      <c r="DF325" s="77"/>
      <c r="DG325" s="77"/>
      <c r="DH325" s="77"/>
      <c r="DI325" s="77"/>
      <c r="DJ325" s="77"/>
      <c r="DK325" s="77"/>
      <c r="DL325" s="77"/>
      <c r="DM325" s="77"/>
      <c r="DN325" s="77"/>
      <c r="DO325" s="77"/>
      <c r="DP325" s="77"/>
      <c r="DQ325" s="77"/>
      <c r="DR325" s="77"/>
      <c r="DS325" s="77"/>
      <c r="DT325" s="77"/>
      <c r="DU325" s="77"/>
      <c r="DV325" s="77"/>
      <c r="DW325" s="77"/>
      <c r="DX325" s="77"/>
      <c r="DY325" s="77"/>
      <c r="DZ325" s="77"/>
      <c r="EA325" s="77"/>
      <c r="EB325" s="77"/>
      <c r="EC325" s="77"/>
      <c r="ED325" s="77"/>
      <c r="EE325" s="77"/>
      <c r="EF325" s="77"/>
      <c r="EG325" s="77"/>
      <c r="EH325" s="77"/>
      <c r="EI325" s="77"/>
      <c r="EJ325" s="77"/>
      <c r="EK325" s="77"/>
      <c r="EL325" s="77"/>
      <c r="EM325" s="77"/>
      <c r="EN325" s="77"/>
      <c r="EO325" s="77"/>
      <c r="EP325" s="77"/>
      <c r="EQ325" s="77"/>
      <c r="ER325" s="77"/>
      <c r="ES325" s="77"/>
      <c r="ET325" s="77"/>
      <c r="EU325" s="77"/>
      <c r="EV325" s="77"/>
      <c r="EW325" s="77"/>
      <c r="EX325" s="77"/>
      <c r="EY325" s="77"/>
      <c r="EZ325" s="77"/>
      <c r="FA325" s="77"/>
      <c r="FB325" s="77"/>
      <c r="FC325" s="77"/>
      <c r="FD325" s="77"/>
      <c r="FE325" s="77"/>
      <c r="FF325" s="77"/>
      <c r="FG325" s="77"/>
      <c r="FH325" s="77"/>
      <c r="FI325" s="77"/>
      <c r="FJ325" s="77"/>
      <c r="FK325" s="77"/>
      <c r="FL325" s="77"/>
      <c r="FM325" s="77"/>
      <c r="FN325" s="77"/>
      <c r="FO325" s="77"/>
      <c r="FP325" s="77"/>
      <c r="FQ325" s="77"/>
      <c r="FR325" s="77"/>
      <c r="FS325" s="77"/>
      <c r="FT325" s="77"/>
      <c r="FU325" s="77"/>
      <c r="FV325" s="77"/>
      <c r="FW325" s="77"/>
      <c r="FX325" s="77"/>
      <c r="FY325" s="77"/>
      <c r="FZ325" s="77"/>
      <c r="GA325" s="77"/>
      <c r="GB325" s="77"/>
      <c r="GC325" s="77"/>
      <c r="GD325" s="77"/>
      <c r="GE325" s="77"/>
      <c r="GF325" s="77"/>
      <c r="GG325" s="77"/>
      <c r="GH325" s="77"/>
      <c r="GI325" s="77"/>
      <c r="GJ325" s="77"/>
      <c r="GK325" s="77"/>
      <c r="GL325" s="77"/>
      <c r="GM325" s="77"/>
      <c r="GN325" s="77"/>
      <c r="GO325" s="77"/>
      <c r="GP325" s="77"/>
      <c r="GQ325" s="77"/>
      <c r="GR325" s="77"/>
      <c r="GS325" s="77"/>
      <c r="GT325" s="77"/>
      <c r="GU325" s="77"/>
      <c r="GV325" s="77"/>
      <c r="GW325" s="77"/>
      <c r="GX325" s="77"/>
      <c r="GY325" s="77"/>
      <c r="GZ325" s="77"/>
      <c r="HA325" s="77"/>
      <c r="HB325" s="77"/>
      <c r="HC325" s="77"/>
      <c r="HD325" s="77"/>
      <c r="HE325" s="77"/>
      <c r="HF325" s="77"/>
      <c r="HG325" s="77"/>
      <c r="HH325" s="77"/>
      <c r="HI325" s="77"/>
      <c r="HJ325" s="77"/>
      <c r="HK325" s="77"/>
      <c r="HL325" s="77"/>
      <c r="HM325" s="77"/>
      <c r="HN325" s="77"/>
      <c r="HO325" s="77"/>
      <c r="HP325" s="77"/>
      <c r="HQ325" s="77"/>
      <c r="HR325" s="77"/>
      <c r="HS325" s="77"/>
      <c r="HT325" s="77"/>
      <c r="HU325" s="77"/>
      <c r="HV325" s="77"/>
      <c r="HW325" s="77"/>
      <c r="HX325" s="77"/>
      <c r="HY325" s="77"/>
      <c r="HZ325" s="77"/>
      <c r="IA325" s="77"/>
      <c r="IB325" s="77"/>
      <c r="IC325" s="77"/>
      <c r="ID325" s="77"/>
      <c r="IE325" s="77"/>
      <c r="IF325" s="77"/>
      <c r="IG325" s="77"/>
      <c r="IH325" s="77"/>
      <c r="II325" s="77"/>
      <c r="IJ325" s="77"/>
      <c r="IK325" s="77"/>
      <c r="IL325" s="77"/>
      <c r="IM325" s="77"/>
      <c r="IN325" s="77"/>
      <c r="IO325" s="77"/>
      <c r="IP325" s="77"/>
      <c r="IQ325" s="77"/>
      <c r="IR325" s="77"/>
      <c r="IS325" s="77"/>
      <c r="IT325" s="77"/>
      <c r="IU325" s="77"/>
      <c r="IV325" s="77"/>
      <c r="IW325" s="77"/>
      <c r="IX325" s="77"/>
      <c r="IY325" s="77"/>
      <c r="IZ325" s="77"/>
      <c r="JA325" s="77"/>
      <c r="JB325" s="77"/>
      <c r="JC325" s="77"/>
      <c r="JD325" s="77"/>
      <c r="JE325" s="77"/>
      <c r="JF325" s="77"/>
      <c r="JG325" s="77"/>
      <c r="JH325" s="77"/>
      <c r="JI325" s="77"/>
      <c r="JJ325" s="77"/>
      <c r="JK325" s="77"/>
      <c r="JL325" s="77"/>
      <c r="JM325" s="77"/>
      <c r="JN325" s="77"/>
      <c r="JO325" s="77"/>
      <c r="JP325" s="77"/>
      <c r="JQ325" s="77"/>
      <c r="JR325" s="77"/>
      <c r="JS325" s="77"/>
      <c r="JT325" s="77"/>
      <c r="JU325" s="77"/>
      <c r="JV325" s="77"/>
      <c r="JW325" s="77"/>
      <c r="JX325" s="77"/>
      <c r="JY325" s="77"/>
      <c r="JZ325" s="77"/>
      <c r="KA325" s="77"/>
      <c r="KB325" s="77"/>
      <c r="KC325" s="77"/>
      <c r="KD325" s="77"/>
      <c r="KE325" s="77"/>
      <c r="KF325" s="77"/>
      <c r="KG325" s="77"/>
      <c r="KH325" s="77"/>
      <c r="KI325" s="77"/>
      <c r="KJ325" s="77"/>
      <c r="KK325" s="77"/>
      <c r="KL325" s="77"/>
      <c r="KM325" s="77"/>
      <c r="KN325" s="77"/>
      <c r="KO325" s="77"/>
      <c r="KP325" s="77"/>
      <c r="KQ325" s="77"/>
      <c r="KR325" s="77"/>
      <c r="KS325" s="77"/>
      <c r="KT325" s="77"/>
      <c r="KU325" s="77"/>
      <c r="KV325" s="77"/>
      <c r="KW325" s="77"/>
      <c r="KX325" s="77"/>
      <c r="KY325" s="77"/>
      <c r="KZ325" s="77"/>
      <c r="LA325" s="77"/>
      <c r="LB325" s="77"/>
      <c r="LC325" s="77"/>
      <c r="LD325" s="77"/>
      <c r="LE325" s="77"/>
      <c r="LF325" s="77"/>
      <c r="LG325" s="77"/>
      <c r="LH325" s="77"/>
      <c r="LI325" s="77"/>
      <c r="LJ325" s="77"/>
      <c r="LK325" s="77"/>
      <c r="LL325" s="77"/>
      <c r="LM325" s="77"/>
      <c r="LN325" s="77"/>
      <c r="LO325" s="77"/>
      <c r="LP325" s="77"/>
      <c r="LQ325" s="77"/>
      <c r="LR325" s="77"/>
      <c r="LS325" s="77"/>
      <c r="LT325" s="77"/>
      <c r="LU325" s="77"/>
      <c r="LV325" s="77"/>
      <c r="LW325" s="77"/>
      <c r="LX325" s="77"/>
      <c r="LY325" s="77"/>
      <c r="LZ325" s="77"/>
      <c r="MA325" s="77"/>
      <c r="MB325" s="77"/>
      <c r="MC325" s="77"/>
      <c r="MD325" s="77"/>
      <c r="ME325" s="77"/>
      <c r="MF325" s="77"/>
      <c r="MG325" s="77"/>
      <c r="MH325" s="77"/>
      <c r="MI325" s="77"/>
      <c r="MJ325" s="77"/>
      <c r="MK325" s="77"/>
      <c r="ML325" s="77"/>
      <c r="MM325" s="77"/>
      <c r="MN325" s="77"/>
      <c r="MO325" s="77"/>
      <c r="MP325" s="77"/>
      <c r="MQ325" s="77"/>
      <c r="MR325" s="77"/>
      <c r="MS325" s="77"/>
      <c r="MT325" s="77"/>
      <c r="MU325" s="77"/>
      <c r="MV325" s="77"/>
      <c r="MW325" s="77"/>
      <c r="MX325" s="77"/>
      <c r="MY325" s="77"/>
      <c r="MZ325" s="77"/>
      <c r="NA325" s="77"/>
      <c r="NB325" s="77"/>
      <c r="NC325" s="77"/>
      <c r="ND325" s="77"/>
      <c r="NE325" s="77"/>
      <c r="NF325" s="77"/>
      <c r="NG325" s="77"/>
      <c r="NH325" s="77"/>
      <c r="NI325" s="77"/>
      <c r="NJ325" s="77"/>
      <c r="NK325" s="77"/>
      <c r="NL325" s="77"/>
      <c r="NM325" s="77"/>
      <c r="NN325" s="77"/>
      <c r="NO325" s="77"/>
      <c r="NP325" s="77"/>
      <c r="NQ325" s="77"/>
      <c r="NR325" s="77"/>
    </row>
    <row r="326" spans="1:382">
      <c r="A326" s="32">
        <f>IF(ラインリスト!A318="","",ラインリスト!A318)</f>
        <v>316</v>
      </c>
      <c r="B326" s="32" t="str">
        <f>IF(ラインリスト!B318="","",ラインリスト!B318)</f>
        <v>テスト316</v>
      </c>
      <c r="C326" s="32">
        <f>IF(ラインリスト!C318="","",ラインリスト!C318)</f>
        <v>84</v>
      </c>
      <c r="D326" s="32" t="str">
        <f>IF(ラインリスト!E318="","",ラインリスト!E318)</f>
        <v>男</v>
      </c>
      <c r="E326" s="32" t="str">
        <f>IF(ラインリスト!F318="","",ラインリスト!F318)</f>
        <v/>
      </c>
      <c r="F326" s="29" t="str">
        <f>IF(ラインリスト!G318="","",ラインリスト!G318)</f>
        <v>患者</v>
      </c>
      <c r="G326" s="32" t="str">
        <f>IF(ラインリスト!H318="","",ラインリスト!H318)</f>
        <v>X病院</v>
      </c>
      <c r="H326" s="33" t="str">
        <f>IF(ラインリスト!I318="","",ラインリスト!I318)</f>
        <v/>
      </c>
      <c r="I326" s="33">
        <f>IF(ラインリスト!J318="","",ラインリスト!J318)</f>
        <v>44205</v>
      </c>
      <c r="J326" s="33">
        <f>IF(ラインリスト!K318="","",ラインリスト!K318)</f>
        <v>44205</v>
      </c>
      <c r="K326" s="31">
        <f>IF(ラインリスト!L318="",J326,ラインリスト!L318)</f>
        <v>44205</v>
      </c>
      <c r="L326" s="76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  <c r="CU326" s="77"/>
      <c r="CV326" s="77"/>
      <c r="CW326" s="77"/>
      <c r="CX326" s="77"/>
      <c r="CY326" s="77"/>
      <c r="CZ326" s="77"/>
      <c r="DA326" s="77"/>
      <c r="DB326" s="77"/>
      <c r="DC326" s="77"/>
      <c r="DD326" s="77"/>
      <c r="DE326" s="77"/>
      <c r="DF326" s="77"/>
      <c r="DG326" s="77"/>
      <c r="DH326" s="77"/>
      <c r="DI326" s="77"/>
      <c r="DJ326" s="77"/>
      <c r="DK326" s="77"/>
      <c r="DL326" s="77"/>
      <c r="DM326" s="77"/>
      <c r="DN326" s="77"/>
      <c r="DO326" s="77"/>
      <c r="DP326" s="77"/>
      <c r="DQ326" s="77"/>
      <c r="DR326" s="77"/>
      <c r="DS326" s="77"/>
      <c r="DT326" s="77"/>
      <c r="DU326" s="77"/>
      <c r="DV326" s="77"/>
      <c r="DW326" s="77"/>
      <c r="DX326" s="77"/>
      <c r="DY326" s="77"/>
      <c r="DZ326" s="77"/>
      <c r="EA326" s="77"/>
      <c r="EB326" s="77"/>
      <c r="EC326" s="77"/>
      <c r="ED326" s="77"/>
      <c r="EE326" s="77"/>
      <c r="EF326" s="77"/>
      <c r="EG326" s="77"/>
      <c r="EH326" s="77"/>
      <c r="EI326" s="77"/>
      <c r="EJ326" s="77"/>
      <c r="EK326" s="77"/>
      <c r="EL326" s="77"/>
      <c r="EM326" s="77"/>
      <c r="EN326" s="77"/>
      <c r="EO326" s="77"/>
      <c r="EP326" s="77"/>
      <c r="EQ326" s="77"/>
      <c r="ER326" s="77"/>
      <c r="ES326" s="77"/>
      <c r="ET326" s="77"/>
      <c r="EU326" s="77"/>
      <c r="EV326" s="77"/>
      <c r="EW326" s="77"/>
      <c r="EX326" s="77"/>
      <c r="EY326" s="77"/>
      <c r="EZ326" s="77"/>
      <c r="FA326" s="77"/>
      <c r="FB326" s="77"/>
      <c r="FC326" s="77"/>
      <c r="FD326" s="77"/>
      <c r="FE326" s="77"/>
      <c r="FF326" s="77"/>
      <c r="FG326" s="77"/>
      <c r="FH326" s="77"/>
      <c r="FI326" s="77"/>
      <c r="FJ326" s="77"/>
      <c r="FK326" s="77"/>
      <c r="FL326" s="77"/>
      <c r="FM326" s="77"/>
      <c r="FN326" s="77"/>
      <c r="FO326" s="77"/>
      <c r="FP326" s="77"/>
      <c r="FQ326" s="77"/>
      <c r="FR326" s="77"/>
      <c r="FS326" s="77"/>
      <c r="FT326" s="77"/>
      <c r="FU326" s="77"/>
      <c r="FV326" s="77"/>
      <c r="FW326" s="77"/>
      <c r="FX326" s="77"/>
      <c r="FY326" s="77"/>
      <c r="FZ326" s="77"/>
      <c r="GA326" s="77"/>
      <c r="GB326" s="77"/>
      <c r="GC326" s="77"/>
      <c r="GD326" s="77"/>
      <c r="GE326" s="77"/>
      <c r="GF326" s="77"/>
      <c r="GG326" s="77"/>
      <c r="GH326" s="77"/>
      <c r="GI326" s="77"/>
      <c r="GJ326" s="77"/>
      <c r="GK326" s="77"/>
      <c r="GL326" s="77"/>
      <c r="GM326" s="77"/>
      <c r="GN326" s="77"/>
      <c r="GO326" s="77"/>
      <c r="GP326" s="77"/>
      <c r="GQ326" s="77"/>
      <c r="GR326" s="77"/>
      <c r="GS326" s="77"/>
      <c r="GT326" s="77"/>
      <c r="GU326" s="77"/>
      <c r="GV326" s="77"/>
      <c r="GW326" s="77"/>
      <c r="GX326" s="77"/>
      <c r="GY326" s="77"/>
      <c r="GZ326" s="77"/>
      <c r="HA326" s="77"/>
      <c r="HB326" s="77"/>
      <c r="HC326" s="77"/>
      <c r="HD326" s="77"/>
      <c r="HE326" s="77"/>
      <c r="HF326" s="77"/>
      <c r="HG326" s="77"/>
      <c r="HH326" s="77"/>
      <c r="HI326" s="77"/>
      <c r="HJ326" s="77"/>
      <c r="HK326" s="77"/>
      <c r="HL326" s="77"/>
      <c r="HM326" s="77"/>
      <c r="HN326" s="77"/>
      <c r="HO326" s="77"/>
      <c r="HP326" s="77"/>
      <c r="HQ326" s="77"/>
      <c r="HR326" s="77"/>
      <c r="HS326" s="77"/>
      <c r="HT326" s="77"/>
      <c r="HU326" s="77"/>
      <c r="HV326" s="77"/>
      <c r="HW326" s="77"/>
      <c r="HX326" s="77"/>
      <c r="HY326" s="77"/>
      <c r="HZ326" s="77"/>
      <c r="IA326" s="77"/>
      <c r="IB326" s="77"/>
      <c r="IC326" s="77"/>
      <c r="ID326" s="77"/>
      <c r="IE326" s="77"/>
      <c r="IF326" s="77"/>
      <c r="IG326" s="77"/>
      <c r="IH326" s="77"/>
      <c r="II326" s="77"/>
      <c r="IJ326" s="77"/>
      <c r="IK326" s="77"/>
      <c r="IL326" s="77"/>
      <c r="IM326" s="77"/>
      <c r="IN326" s="77"/>
      <c r="IO326" s="77"/>
      <c r="IP326" s="77"/>
      <c r="IQ326" s="77"/>
      <c r="IR326" s="77"/>
      <c r="IS326" s="77"/>
      <c r="IT326" s="77"/>
      <c r="IU326" s="77"/>
      <c r="IV326" s="77"/>
      <c r="IW326" s="77"/>
      <c r="IX326" s="77"/>
      <c r="IY326" s="77"/>
      <c r="IZ326" s="77"/>
      <c r="JA326" s="77"/>
      <c r="JB326" s="77"/>
      <c r="JC326" s="77"/>
      <c r="JD326" s="77"/>
      <c r="JE326" s="77"/>
      <c r="JF326" s="77"/>
      <c r="JG326" s="77"/>
      <c r="JH326" s="77"/>
      <c r="JI326" s="77"/>
      <c r="JJ326" s="77"/>
      <c r="JK326" s="77"/>
      <c r="JL326" s="77"/>
      <c r="JM326" s="77"/>
      <c r="JN326" s="77"/>
      <c r="JO326" s="77"/>
      <c r="JP326" s="77"/>
      <c r="JQ326" s="77"/>
      <c r="JR326" s="77"/>
      <c r="JS326" s="77"/>
      <c r="JT326" s="77"/>
      <c r="JU326" s="77"/>
      <c r="JV326" s="77"/>
      <c r="JW326" s="77"/>
      <c r="JX326" s="77"/>
      <c r="JY326" s="77"/>
      <c r="JZ326" s="77"/>
      <c r="KA326" s="77"/>
      <c r="KB326" s="77"/>
      <c r="KC326" s="77"/>
      <c r="KD326" s="77"/>
      <c r="KE326" s="77"/>
      <c r="KF326" s="77"/>
      <c r="KG326" s="77"/>
      <c r="KH326" s="77"/>
      <c r="KI326" s="77"/>
      <c r="KJ326" s="77"/>
      <c r="KK326" s="77"/>
      <c r="KL326" s="77"/>
      <c r="KM326" s="77"/>
      <c r="KN326" s="77"/>
      <c r="KO326" s="77"/>
      <c r="KP326" s="77"/>
      <c r="KQ326" s="77"/>
      <c r="KR326" s="77"/>
      <c r="KS326" s="77"/>
      <c r="KT326" s="77"/>
      <c r="KU326" s="77"/>
      <c r="KV326" s="77"/>
      <c r="KW326" s="77"/>
      <c r="KX326" s="77"/>
      <c r="KY326" s="77"/>
      <c r="KZ326" s="77"/>
      <c r="LA326" s="77"/>
      <c r="LB326" s="77"/>
      <c r="LC326" s="77"/>
      <c r="LD326" s="77"/>
      <c r="LE326" s="77"/>
      <c r="LF326" s="77"/>
      <c r="LG326" s="77"/>
      <c r="LH326" s="77"/>
      <c r="LI326" s="77"/>
      <c r="LJ326" s="77"/>
      <c r="LK326" s="77"/>
      <c r="LL326" s="77"/>
      <c r="LM326" s="77"/>
      <c r="LN326" s="77"/>
      <c r="LO326" s="77"/>
      <c r="LP326" s="77"/>
      <c r="LQ326" s="77"/>
      <c r="LR326" s="77"/>
      <c r="LS326" s="77"/>
      <c r="LT326" s="77"/>
      <c r="LU326" s="77"/>
      <c r="LV326" s="77"/>
      <c r="LW326" s="77"/>
      <c r="LX326" s="77"/>
      <c r="LY326" s="77"/>
      <c r="LZ326" s="77"/>
      <c r="MA326" s="77"/>
      <c r="MB326" s="77"/>
      <c r="MC326" s="77"/>
      <c r="MD326" s="77"/>
      <c r="ME326" s="77"/>
      <c r="MF326" s="77"/>
      <c r="MG326" s="77"/>
      <c r="MH326" s="77"/>
      <c r="MI326" s="77"/>
      <c r="MJ326" s="77"/>
      <c r="MK326" s="77"/>
      <c r="ML326" s="77"/>
      <c r="MM326" s="77"/>
      <c r="MN326" s="77"/>
      <c r="MO326" s="77"/>
      <c r="MP326" s="77"/>
      <c r="MQ326" s="77"/>
      <c r="MR326" s="77"/>
      <c r="MS326" s="77"/>
      <c r="MT326" s="77"/>
      <c r="MU326" s="77"/>
      <c r="MV326" s="77"/>
      <c r="MW326" s="77"/>
      <c r="MX326" s="77"/>
      <c r="MY326" s="77"/>
      <c r="MZ326" s="77"/>
      <c r="NA326" s="77"/>
      <c r="NB326" s="77"/>
      <c r="NC326" s="77"/>
      <c r="ND326" s="77"/>
      <c r="NE326" s="77"/>
      <c r="NF326" s="77"/>
      <c r="NG326" s="77"/>
      <c r="NH326" s="77"/>
      <c r="NI326" s="77"/>
      <c r="NJ326" s="77"/>
      <c r="NK326" s="77"/>
      <c r="NL326" s="77"/>
      <c r="NM326" s="77"/>
      <c r="NN326" s="77"/>
      <c r="NO326" s="77"/>
      <c r="NP326" s="77"/>
      <c r="NQ326" s="77"/>
      <c r="NR326" s="77"/>
    </row>
    <row r="327" spans="1:382">
      <c r="A327" s="32">
        <f>IF(ラインリスト!A319="","",ラインリスト!A319)</f>
        <v>317</v>
      </c>
      <c r="B327" s="32" t="str">
        <f>IF(ラインリスト!B319="","",ラインリスト!B319)</f>
        <v>テスト317</v>
      </c>
      <c r="C327" s="32">
        <f>IF(ラインリスト!C319="","",ラインリスト!C319)</f>
        <v>88</v>
      </c>
      <c r="D327" s="32" t="str">
        <f>IF(ラインリスト!E319="","",ラインリスト!E319)</f>
        <v>男</v>
      </c>
      <c r="E327" s="32" t="str">
        <f>IF(ラインリスト!F319="","",ラインリスト!F319)</f>
        <v/>
      </c>
      <c r="F327" s="29" t="str">
        <f>IF(ラインリスト!G319="","",ラインリスト!G319)</f>
        <v>患者</v>
      </c>
      <c r="G327" s="32" t="str">
        <f>IF(ラインリスト!H319="","",ラインリスト!H319)</f>
        <v>X病院</v>
      </c>
      <c r="H327" s="33" t="str">
        <f>IF(ラインリスト!I319="","",ラインリスト!I319)</f>
        <v/>
      </c>
      <c r="I327" s="33">
        <f>IF(ラインリスト!J319="","",ラインリスト!J319)</f>
        <v>44205</v>
      </c>
      <c r="J327" s="33">
        <f>IF(ラインリスト!K319="","",ラインリスト!K319)</f>
        <v>44205</v>
      </c>
      <c r="K327" s="31">
        <f>IF(ラインリスト!L319="",J327,ラインリスト!L319)</f>
        <v>44205</v>
      </c>
      <c r="L327" s="76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  <c r="CU327" s="77"/>
      <c r="CV327" s="77"/>
      <c r="CW327" s="77"/>
      <c r="CX327" s="77"/>
      <c r="CY327" s="77"/>
      <c r="CZ327" s="77"/>
      <c r="DA327" s="77"/>
      <c r="DB327" s="77"/>
      <c r="DC327" s="77"/>
      <c r="DD327" s="77"/>
      <c r="DE327" s="77"/>
      <c r="DF327" s="77"/>
      <c r="DG327" s="77"/>
      <c r="DH327" s="77"/>
      <c r="DI327" s="77"/>
      <c r="DJ327" s="77"/>
      <c r="DK327" s="77"/>
      <c r="DL327" s="77"/>
      <c r="DM327" s="77"/>
      <c r="DN327" s="77"/>
      <c r="DO327" s="77"/>
      <c r="DP327" s="77"/>
      <c r="DQ327" s="77"/>
      <c r="DR327" s="77"/>
      <c r="DS327" s="77"/>
      <c r="DT327" s="77"/>
      <c r="DU327" s="77"/>
      <c r="DV327" s="77"/>
      <c r="DW327" s="77"/>
      <c r="DX327" s="77"/>
      <c r="DY327" s="77"/>
      <c r="DZ327" s="77"/>
      <c r="EA327" s="77"/>
      <c r="EB327" s="77"/>
      <c r="EC327" s="77"/>
      <c r="ED327" s="77"/>
      <c r="EE327" s="77"/>
      <c r="EF327" s="77"/>
      <c r="EG327" s="77"/>
      <c r="EH327" s="77"/>
      <c r="EI327" s="77"/>
      <c r="EJ327" s="77"/>
      <c r="EK327" s="77"/>
      <c r="EL327" s="77"/>
      <c r="EM327" s="77"/>
      <c r="EN327" s="77"/>
      <c r="EO327" s="77"/>
      <c r="EP327" s="77"/>
      <c r="EQ327" s="77"/>
      <c r="ER327" s="77"/>
      <c r="ES327" s="77"/>
      <c r="ET327" s="77"/>
      <c r="EU327" s="77"/>
      <c r="EV327" s="77"/>
      <c r="EW327" s="77"/>
      <c r="EX327" s="77"/>
      <c r="EY327" s="77"/>
      <c r="EZ327" s="77"/>
      <c r="FA327" s="77"/>
      <c r="FB327" s="77"/>
      <c r="FC327" s="77"/>
      <c r="FD327" s="77"/>
      <c r="FE327" s="77"/>
      <c r="FF327" s="77"/>
      <c r="FG327" s="77"/>
      <c r="FH327" s="77"/>
      <c r="FI327" s="77"/>
      <c r="FJ327" s="77"/>
      <c r="FK327" s="77"/>
      <c r="FL327" s="77"/>
      <c r="FM327" s="77"/>
      <c r="FN327" s="77"/>
      <c r="FO327" s="77"/>
      <c r="FP327" s="77"/>
      <c r="FQ327" s="77"/>
      <c r="FR327" s="77"/>
      <c r="FS327" s="77"/>
      <c r="FT327" s="77"/>
      <c r="FU327" s="77"/>
      <c r="FV327" s="77"/>
      <c r="FW327" s="77"/>
      <c r="FX327" s="77"/>
      <c r="FY327" s="77"/>
      <c r="FZ327" s="77"/>
      <c r="GA327" s="77"/>
      <c r="GB327" s="77"/>
      <c r="GC327" s="77"/>
      <c r="GD327" s="77"/>
      <c r="GE327" s="77"/>
      <c r="GF327" s="77"/>
      <c r="GG327" s="77"/>
      <c r="GH327" s="77"/>
      <c r="GI327" s="77"/>
      <c r="GJ327" s="77"/>
      <c r="GK327" s="77"/>
      <c r="GL327" s="77"/>
      <c r="GM327" s="77"/>
      <c r="GN327" s="77"/>
      <c r="GO327" s="77"/>
      <c r="GP327" s="77"/>
      <c r="GQ327" s="77"/>
      <c r="GR327" s="77"/>
      <c r="GS327" s="77"/>
      <c r="GT327" s="77"/>
      <c r="GU327" s="77"/>
      <c r="GV327" s="77"/>
      <c r="GW327" s="77"/>
      <c r="GX327" s="77"/>
      <c r="GY327" s="77"/>
      <c r="GZ327" s="77"/>
      <c r="HA327" s="77"/>
      <c r="HB327" s="77"/>
      <c r="HC327" s="77"/>
      <c r="HD327" s="77"/>
      <c r="HE327" s="77"/>
      <c r="HF327" s="77"/>
      <c r="HG327" s="77"/>
      <c r="HH327" s="77"/>
      <c r="HI327" s="77"/>
      <c r="HJ327" s="77"/>
      <c r="HK327" s="77"/>
      <c r="HL327" s="77"/>
      <c r="HM327" s="77"/>
      <c r="HN327" s="77"/>
      <c r="HO327" s="77"/>
      <c r="HP327" s="77"/>
      <c r="HQ327" s="77"/>
      <c r="HR327" s="77"/>
      <c r="HS327" s="77"/>
      <c r="HT327" s="77"/>
      <c r="HU327" s="77"/>
      <c r="HV327" s="77"/>
      <c r="HW327" s="77"/>
      <c r="HX327" s="77"/>
      <c r="HY327" s="77"/>
      <c r="HZ327" s="77"/>
      <c r="IA327" s="77"/>
      <c r="IB327" s="77"/>
      <c r="IC327" s="77"/>
      <c r="ID327" s="77"/>
      <c r="IE327" s="77"/>
      <c r="IF327" s="77"/>
      <c r="IG327" s="77"/>
      <c r="IH327" s="77"/>
      <c r="II327" s="77"/>
      <c r="IJ327" s="77"/>
      <c r="IK327" s="77"/>
      <c r="IL327" s="77"/>
      <c r="IM327" s="77"/>
      <c r="IN327" s="77"/>
      <c r="IO327" s="77"/>
      <c r="IP327" s="77"/>
      <c r="IQ327" s="77"/>
      <c r="IR327" s="77"/>
      <c r="IS327" s="77"/>
      <c r="IT327" s="77"/>
      <c r="IU327" s="77"/>
      <c r="IV327" s="77"/>
      <c r="IW327" s="77"/>
      <c r="IX327" s="77"/>
      <c r="IY327" s="77"/>
      <c r="IZ327" s="77"/>
      <c r="JA327" s="77"/>
      <c r="JB327" s="77"/>
      <c r="JC327" s="77"/>
      <c r="JD327" s="77"/>
      <c r="JE327" s="77"/>
      <c r="JF327" s="77"/>
      <c r="JG327" s="77"/>
      <c r="JH327" s="77"/>
      <c r="JI327" s="77"/>
      <c r="JJ327" s="77"/>
      <c r="JK327" s="77"/>
      <c r="JL327" s="77"/>
      <c r="JM327" s="77"/>
      <c r="JN327" s="77"/>
      <c r="JO327" s="77"/>
      <c r="JP327" s="77"/>
      <c r="JQ327" s="77"/>
      <c r="JR327" s="77"/>
      <c r="JS327" s="77"/>
      <c r="JT327" s="77"/>
      <c r="JU327" s="77"/>
      <c r="JV327" s="77"/>
      <c r="JW327" s="77"/>
      <c r="JX327" s="77"/>
      <c r="JY327" s="77"/>
      <c r="JZ327" s="77"/>
      <c r="KA327" s="77"/>
      <c r="KB327" s="77"/>
      <c r="KC327" s="77"/>
      <c r="KD327" s="77"/>
      <c r="KE327" s="77"/>
      <c r="KF327" s="77"/>
      <c r="KG327" s="77"/>
      <c r="KH327" s="77"/>
      <c r="KI327" s="77"/>
      <c r="KJ327" s="77"/>
      <c r="KK327" s="77"/>
      <c r="KL327" s="77"/>
      <c r="KM327" s="77"/>
      <c r="KN327" s="77"/>
      <c r="KO327" s="77"/>
      <c r="KP327" s="77"/>
      <c r="KQ327" s="77"/>
      <c r="KR327" s="77"/>
      <c r="KS327" s="77"/>
      <c r="KT327" s="77"/>
      <c r="KU327" s="77"/>
      <c r="KV327" s="77"/>
      <c r="KW327" s="77"/>
      <c r="KX327" s="77"/>
      <c r="KY327" s="77"/>
      <c r="KZ327" s="77"/>
      <c r="LA327" s="77"/>
      <c r="LB327" s="77"/>
      <c r="LC327" s="77"/>
      <c r="LD327" s="77"/>
      <c r="LE327" s="77"/>
      <c r="LF327" s="77"/>
      <c r="LG327" s="77"/>
      <c r="LH327" s="77"/>
      <c r="LI327" s="77"/>
      <c r="LJ327" s="77"/>
      <c r="LK327" s="77"/>
      <c r="LL327" s="77"/>
      <c r="LM327" s="77"/>
      <c r="LN327" s="77"/>
      <c r="LO327" s="77"/>
      <c r="LP327" s="77"/>
      <c r="LQ327" s="77"/>
      <c r="LR327" s="77"/>
      <c r="LS327" s="77"/>
      <c r="LT327" s="77"/>
      <c r="LU327" s="77"/>
      <c r="LV327" s="77"/>
      <c r="LW327" s="77"/>
      <c r="LX327" s="77"/>
      <c r="LY327" s="77"/>
      <c r="LZ327" s="77"/>
      <c r="MA327" s="77"/>
      <c r="MB327" s="77"/>
      <c r="MC327" s="77"/>
      <c r="MD327" s="77"/>
      <c r="ME327" s="77"/>
      <c r="MF327" s="77"/>
      <c r="MG327" s="77"/>
      <c r="MH327" s="77"/>
      <c r="MI327" s="77"/>
      <c r="MJ327" s="77"/>
      <c r="MK327" s="77"/>
      <c r="ML327" s="77"/>
      <c r="MM327" s="77"/>
      <c r="MN327" s="77"/>
      <c r="MO327" s="77"/>
      <c r="MP327" s="77"/>
      <c r="MQ327" s="77"/>
      <c r="MR327" s="77"/>
      <c r="MS327" s="77"/>
      <c r="MT327" s="77"/>
      <c r="MU327" s="77"/>
      <c r="MV327" s="77"/>
      <c r="MW327" s="77"/>
      <c r="MX327" s="77"/>
      <c r="MY327" s="77"/>
      <c r="MZ327" s="77"/>
      <c r="NA327" s="77"/>
      <c r="NB327" s="77"/>
      <c r="NC327" s="77"/>
      <c r="ND327" s="77"/>
      <c r="NE327" s="77"/>
      <c r="NF327" s="77"/>
      <c r="NG327" s="77"/>
      <c r="NH327" s="77"/>
      <c r="NI327" s="77"/>
      <c r="NJ327" s="77"/>
      <c r="NK327" s="77"/>
      <c r="NL327" s="77"/>
      <c r="NM327" s="77"/>
      <c r="NN327" s="77"/>
      <c r="NO327" s="77"/>
      <c r="NP327" s="77"/>
      <c r="NQ327" s="77"/>
      <c r="NR327" s="77"/>
    </row>
    <row r="328" spans="1:382">
      <c r="A328" s="32">
        <f>IF(ラインリスト!A320="","",ラインリスト!A320)</f>
        <v>318</v>
      </c>
      <c r="B328" s="32" t="str">
        <f>IF(ラインリスト!B320="","",ラインリスト!B320)</f>
        <v>テスト318</v>
      </c>
      <c r="C328" s="32">
        <f>IF(ラインリスト!C320="","",ラインリスト!C320)</f>
        <v>41</v>
      </c>
      <c r="D328" s="32" t="str">
        <f>IF(ラインリスト!E320="","",ラインリスト!E320)</f>
        <v>男</v>
      </c>
      <c r="E328" s="32" t="str">
        <f>IF(ラインリスト!F320="","",ラインリスト!F320)</f>
        <v>看護師</v>
      </c>
      <c r="F328" s="29" t="str">
        <f>IF(ラインリスト!G320="","",ラインリスト!G320)</f>
        <v>職員</v>
      </c>
      <c r="G328" s="32" t="str">
        <f>IF(ラインリスト!H320="","",ラインリスト!H320)</f>
        <v>X病院</v>
      </c>
      <c r="H328" s="33" t="str">
        <f>IF(ラインリスト!I320="","",ラインリスト!I320)</f>
        <v/>
      </c>
      <c r="I328" s="33">
        <f>IF(ラインリスト!J320="","",ラインリスト!J320)</f>
        <v>44205</v>
      </c>
      <c r="J328" s="33">
        <f>IF(ラインリスト!K320="","",ラインリスト!K320)</f>
        <v>44205</v>
      </c>
      <c r="K328" s="31">
        <f>IF(ラインリスト!L320="",J328,ラインリスト!L320)</f>
        <v>44205</v>
      </c>
      <c r="L328" s="76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  <c r="CU328" s="77"/>
      <c r="CV328" s="77"/>
      <c r="CW328" s="77"/>
      <c r="CX328" s="77"/>
      <c r="CY328" s="77"/>
      <c r="CZ328" s="77"/>
      <c r="DA328" s="77"/>
      <c r="DB328" s="77"/>
      <c r="DC328" s="77"/>
      <c r="DD328" s="77"/>
      <c r="DE328" s="77"/>
      <c r="DF328" s="77"/>
      <c r="DG328" s="77"/>
      <c r="DH328" s="77"/>
      <c r="DI328" s="77"/>
      <c r="DJ328" s="77"/>
      <c r="DK328" s="77"/>
      <c r="DL328" s="77"/>
      <c r="DM328" s="77"/>
      <c r="DN328" s="77"/>
      <c r="DO328" s="77"/>
      <c r="DP328" s="77"/>
      <c r="DQ328" s="77"/>
      <c r="DR328" s="77"/>
      <c r="DS328" s="77"/>
      <c r="DT328" s="77"/>
      <c r="DU328" s="77"/>
      <c r="DV328" s="77"/>
      <c r="DW328" s="77"/>
      <c r="DX328" s="77"/>
      <c r="DY328" s="77"/>
      <c r="DZ328" s="77"/>
      <c r="EA328" s="77"/>
      <c r="EB328" s="77"/>
      <c r="EC328" s="77"/>
      <c r="ED328" s="77"/>
      <c r="EE328" s="77"/>
      <c r="EF328" s="77"/>
      <c r="EG328" s="77"/>
      <c r="EH328" s="77"/>
      <c r="EI328" s="77"/>
      <c r="EJ328" s="77"/>
      <c r="EK328" s="77"/>
      <c r="EL328" s="77"/>
      <c r="EM328" s="77"/>
      <c r="EN328" s="77"/>
      <c r="EO328" s="77"/>
      <c r="EP328" s="77"/>
      <c r="EQ328" s="77"/>
      <c r="ER328" s="77"/>
      <c r="ES328" s="77"/>
      <c r="ET328" s="77"/>
      <c r="EU328" s="77"/>
      <c r="EV328" s="77"/>
      <c r="EW328" s="77"/>
      <c r="EX328" s="77"/>
      <c r="EY328" s="77"/>
      <c r="EZ328" s="77"/>
      <c r="FA328" s="77"/>
      <c r="FB328" s="77"/>
      <c r="FC328" s="77"/>
      <c r="FD328" s="77"/>
      <c r="FE328" s="77"/>
      <c r="FF328" s="77"/>
      <c r="FG328" s="77"/>
      <c r="FH328" s="77"/>
      <c r="FI328" s="77"/>
      <c r="FJ328" s="77"/>
      <c r="FK328" s="77"/>
      <c r="FL328" s="77"/>
      <c r="FM328" s="77"/>
      <c r="FN328" s="77"/>
      <c r="FO328" s="77"/>
      <c r="FP328" s="77"/>
      <c r="FQ328" s="77"/>
      <c r="FR328" s="77"/>
      <c r="FS328" s="77"/>
      <c r="FT328" s="77"/>
      <c r="FU328" s="77"/>
      <c r="FV328" s="77"/>
      <c r="FW328" s="77"/>
      <c r="FX328" s="77"/>
      <c r="FY328" s="77"/>
      <c r="FZ328" s="77"/>
      <c r="GA328" s="77"/>
      <c r="GB328" s="77"/>
      <c r="GC328" s="77"/>
      <c r="GD328" s="77"/>
      <c r="GE328" s="77"/>
      <c r="GF328" s="77"/>
      <c r="GG328" s="77"/>
      <c r="GH328" s="77"/>
      <c r="GI328" s="77"/>
      <c r="GJ328" s="77"/>
      <c r="GK328" s="77"/>
      <c r="GL328" s="77"/>
      <c r="GM328" s="77"/>
      <c r="GN328" s="77"/>
      <c r="GO328" s="77"/>
      <c r="GP328" s="77"/>
      <c r="GQ328" s="77"/>
      <c r="GR328" s="77"/>
      <c r="GS328" s="77"/>
      <c r="GT328" s="77"/>
      <c r="GU328" s="77"/>
      <c r="GV328" s="77"/>
      <c r="GW328" s="77"/>
      <c r="GX328" s="77"/>
      <c r="GY328" s="77"/>
      <c r="GZ328" s="77"/>
      <c r="HA328" s="77"/>
      <c r="HB328" s="77"/>
      <c r="HC328" s="77"/>
      <c r="HD328" s="77"/>
      <c r="HE328" s="77"/>
      <c r="HF328" s="77"/>
      <c r="HG328" s="77"/>
      <c r="HH328" s="77"/>
      <c r="HI328" s="77"/>
      <c r="HJ328" s="77"/>
      <c r="HK328" s="77"/>
      <c r="HL328" s="77"/>
      <c r="HM328" s="77"/>
      <c r="HN328" s="77"/>
      <c r="HO328" s="77"/>
      <c r="HP328" s="77"/>
      <c r="HQ328" s="77"/>
      <c r="HR328" s="77"/>
      <c r="HS328" s="77"/>
      <c r="HT328" s="77"/>
      <c r="HU328" s="77"/>
      <c r="HV328" s="77"/>
      <c r="HW328" s="77"/>
      <c r="HX328" s="77"/>
      <c r="HY328" s="77"/>
      <c r="HZ328" s="77"/>
      <c r="IA328" s="77"/>
      <c r="IB328" s="77"/>
      <c r="IC328" s="77"/>
      <c r="ID328" s="77"/>
      <c r="IE328" s="77"/>
      <c r="IF328" s="77"/>
      <c r="IG328" s="77"/>
      <c r="IH328" s="77"/>
      <c r="II328" s="77"/>
      <c r="IJ328" s="77"/>
      <c r="IK328" s="77"/>
      <c r="IL328" s="77"/>
      <c r="IM328" s="77"/>
      <c r="IN328" s="77"/>
      <c r="IO328" s="77"/>
      <c r="IP328" s="77"/>
      <c r="IQ328" s="77"/>
      <c r="IR328" s="77"/>
      <c r="IS328" s="77"/>
      <c r="IT328" s="77"/>
      <c r="IU328" s="77"/>
      <c r="IV328" s="77"/>
      <c r="IW328" s="77"/>
      <c r="IX328" s="77"/>
      <c r="IY328" s="77"/>
      <c r="IZ328" s="77"/>
      <c r="JA328" s="77"/>
      <c r="JB328" s="77"/>
      <c r="JC328" s="77"/>
      <c r="JD328" s="77"/>
      <c r="JE328" s="77"/>
      <c r="JF328" s="77"/>
      <c r="JG328" s="77"/>
      <c r="JH328" s="77"/>
      <c r="JI328" s="77"/>
      <c r="JJ328" s="77"/>
      <c r="JK328" s="77"/>
      <c r="JL328" s="77"/>
      <c r="JM328" s="77"/>
      <c r="JN328" s="77"/>
      <c r="JO328" s="77"/>
      <c r="JP328" s="77"/>
      <c r="JQ328" s="77"/>
      <c r="JR328" s="77"/>
      <c r="JS328" s="77"/>
      <c r="JT328" s="77"/>
      <c r="JU328" s="77"/>
      <c r="JV328" s="77"/>
      <c r="JW328" s="77"/>
      <c r="JX328" s="77"/>
      <c r="JY328" s="77"/>
      <c r="JZ328" s="77"/>
      <c r="KA328" s="77"/>
      <c r="KB328" s="77"/>
      <c r="KC328" s="77"/>
      <c r="KD328" s="77"/>
      <c r="KE328" s="77"/>
      <c r="KF328" s="77"/>
      <c r="KG328" s="77"/>
      <c r="KH328" s="77"/>
      <c r="KI328" s="77"/>
      <c r="KJ328" s="77"/>
      <c r="KK328" s="77"/>
      <c r="KL328" s="77"/>
      <c r="KM328" s="77"/>
      <c r="KN328" s="77"/>
      <c r="KO328" s="77"/>
      <c r="KP328" s="77"/>
      <c r="KQ328" s="77"/>
      <c r="KR328" s="77"/>
      <c r="KS328" s="77"/>
      <c r="KT328" s="77"/>
      <c r="KU328" s="77"/>
      <c r="KV328" s="77"/>
      <c r="KW328" s="77"/>
      <c r="KX328" s="77"/>
      <c r="KY328" s="77"/>
      <c r="KZ328" s="77"/>
      <c r="LA328" s="77"/>
      <c r="LB328" s="77"/>
      <c r="LC328" s="77"/>
      <c r="LD328" s="77"/>
      <c r="LE328" s="77"/>
      <c r="LF328" s="77"/>
      <c r="LG328" s="77"/>
      <c r="LH328" s="77"/>
      <c r="LI328" s="77"/>
      <c r="LJ328" s="77"/>
      <c r="LK328" s="77"/>
      <c r="LL328" s="77"/>
      <c r="LM328" s="77"/>
      <c r="LN328" s="77"/>
      <c r="LO328" s="77"/>
      <c r="LP328" s="77"/>
      <c r="LQ328" s="77"/>
      <c r="LR328" s="77"/>
      <c r="LS328" s="77"/>
      <c r="LT328" s="77"/>
      <c r="LU328" s="77"/>
      <c r="LV328" s="77"/>
      <c r="LW328" s="77"/>
      <c r="LX328" s="77"/>
      <c r="LY328" s="77"/>
      <c r="LZ328" s="77"/>
      <c r="MA328" s="77"/>
      <c r="MB328" s="77"/>
      <c r="MC328" s="77"/>
      <c r="MD328" s="77"/>
      <c r="ME328" s="77"/>
      <c r="MF328" s="77"/>
      <c r="MG328" s="77"/>
      <c r="MH328" s="77"/>
      <c r="MI328" s="77"/>
      <c r="MJ328" s="77"/>
      <c r="MK328" s="77"/>
      <c r="ML328" s="77"/>
      <c r="MM328" s="77"/>
      <c r="MN328" s="77"/>
      <c r="MO328" s="77"/>
      <c r="MP328" s="77"/>
      <c r="MQ328" s="77"/>
      <c r="MR328" s="77"/>
      <c r="MS328" s="77"/>
      <c r="MT328" s="77"/>
      <c r="MU328" s="77"/>
      <c r="MV328" s="77"/>
      <c r="MW328" s="77"/>
      <c r="MX328" s="77"/>
      <c r="MY328" s="77"/>
      <c r="MZ328" s="77"/>
      <c r="NA328" s="77"/>
      <c r="NB328" s="77"/>
      <c r="NC328" s="77"/>
      <c r="ND328" s="77"/>
      <c r="NE328" s="77"/>
      <c r="NF328" s="77"/>
      <c r="NG328" s="77"/>
      <c r="NH328" s="77"/>
      <c r="NI328" s="77"/>
      <c r="NJ328" s="77"/>
      <c r="NK328" s="77"/>
      <c r="NL328" s="77"/>
      <c r="NM328" s="77"/>
      <c r="NN328" s="77"/>
      <c r="NO328" s="77"/>
      <c r="NP328" s="77"/>
      <c r="NQ328" s="77"/>
      <c r="NR328" s="77"/>
    </row>
    <row r="329" spans="1:382">
      <c r="A329" s="32">
        <f>IF(ラインリスト!A321="","",ラインリスト!A321)</f>
        <v>319</v>
      </c>
      <c r="B329" s="32" t="str">
        <f>IF(ラインリスト!B321="","",ラインリスト!B321)</f>
        <v>テスト319</v>
      </c>
      <c r="C329" s="32">
        <f>IF(ラインリスト!C321="","",ラインリスト!C321)</f>
        <v>83</v>
      </c>
      <c r="D329" s="32" t="str">
        <f>IF(ラインリスト!E321="","",ラインリスト!E321)</f>
        <v>男</v>
      </c>
      <c r="E329" s="32" t="str">
        <f>IF(ラインリスト!F321="","",ラインリスト!F321)</f>
        <v/>
      </c>
      <c r="F329" s="29" t="str">
        <f>IF(ラインリスト!G321="","",ラインリスト!G321)</f>
        <v>患者</v>
      </c>
      <c r="G329" s="32" t="str">
        <f>IF(ラインリスト!H321="","",ラインリスト!H321)</f>
        <v>R病院</v>
      </c>
      <c r="H329" s="33" t="str">
        <f>IF(ラインリスト!I321="","",ラインリスト!I321)</f>
        <v/>
      </c>
      <c r="I329" s="33">
        <f>IF(ラインリスト!J321="","",ラインリスト!J321)</f>
        <v>44203</v>
      </c>
      <c r="J329" s="33">
        <f>IF(ラインリスト!K321="","",ラインリスト!K321)</f>
        <v>44205</v>
      </c>
      <c r="K329" s="31">
        <f>IF(ラインリスト!L321="",J329,ラインリスト!L321)</f>
        <v>44205</v>
      </c>
      <c r="L329" s="76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V329" s="77"/>
      <c r="CW329" s="77"/>
      <c r="CX329" s="77"/>
      <c r="CY329" s="77"/>
      <c r="CZ329" s="77"/>
      <c r="DA329" s="77"/>
      <c r="DB329" s="77"/>
      <c r="DC329" s="77"/>
      <c r="DD329" s="77"/>
      <c r="DE329" s="77"/>
      <c r="DF329" s="77"/>
      <c r="DG329" s="77"/>
      <c r="DH329" s="77"/>
      <c r="DI329" s="77"/>
      <c r="DJ329" s="77"/>
      <c r="DK329" s="77"/>
      <c r="DL329" s="77"/>
      <c r="DM329" s="77"/>
      <c r="DN329" s="77"/>
      <c r="DO329" s="77"/>
      <c r="DP329" s="77"/>
      <c r="DQ329" s="77"/>
      <c r="DR329" s="77"/>
      <c r="DS329" s="77"/>
      <c r="DT329" s="77"/>
      <c r="DU329" s="77"/>
      <c r="DV329" s="77"/>
      <c r="DW329" s="77"/>
      <c r="DX329" s="77"/>
      <c r="DY329" s="77"/>
      <c r="DZ329" s="77"/>
      <c r="EA329" s="77"/>
      <c r="EB329" s="77"/>
      <c r="EC329" s="77"/>
      <c r="ED329" s="77"/>
      <c r="EE329" s="77"/>
      <c r="EF329" s="77"/>
      <c r="EG329" s="77"/>
      <c r="EH329" s="77"/>
      <c r="EI329" s="77"/>
      <c r="EJ329" s="77"/>
      <c r="EK329" s="77"/>
      <c r="EL329" s="77"/>
      <c r="EM329" s="77"/>
      <c r="EN329" s="77"/>
      <c r="EO329" s="77"/>
      <c r="EP329" s="77"/>
      <c r="EQ329" s="77"/>
      <c r="ER329" s="77"/>
      <c r="ES329" s="77"/>
      <c r="ET329" s="77"/>
      <c r="EU329" s="77"/>
      <c r="EV329" s="77"/>
      <c r="EW329" s="77"/>
      <c r="EX329" s="77"/>
      <c r="EY329" s="77"/>
      <c r="EZ329" s="77"/>
      <c r="FA329" s="77"/>
      <c r="FB329" s="77"/>
      <c r="FC329" s="77"/>
      <c r="FD329" s="77"/>
      <c r="FE329" s="77"/>
      <c r="FF329" s="77"/>
      <c r="FG329" s="77"/>
      <c r="FH329" s="77"/>
      <c r="FI329" s="77"/>
      <c r="FJ329" s="77"/>
      <c r="FK329" s="77"/>
      <c r="FL329" s="77"/>
      <c r="FM329" s="77"/>
      <c r="FN329" s="77"/>
      <c r="FO329" s="77"/>
      <c r="FP329" s="77"/>
      <c r="FQ329" s="77"/>
      <c r="FR329" s="77"/>
      <c r="FS329" s="77"/>
      <c r="FT329" s="77"/>
      <c r="FU329" s="77"/>
      <c r="FV329" s="77"/>
      <c r="FW329" s="77"/>
      <c r="FX329" s="77"/>
      <c r="FY329" s="77"/>
      <c r="FZ329" s="77"/>
      <c r="GA329" s="77"/>
      <c r="GB329" s="77"/>
      <c r="GC329" s="77"/>
      <c r="GD329" s="77"/>
      <c r="GE329" s="77"/>
      <c r="GF329" s="77"/>
      <c r="GG329" s="77"/>
      <c r="GH329" s="77"/>
      <c r="GI329" s="77"/>
      <c r="GJ329" s="77"/>
      <c r="GK329" s="77"/>
      <c r="GL329" s="77"/>
      <c r="GM329" s="77"/>
      <c r="GN329" s="77"/>
      <c r="GO329" s="77"/>
      <c r="GP329" s="77"/>
      <c r="GQ329" s="77"/>
      <c r="GR329" s="77"/>
      <c r="GS329" s="77"/>
      <c r="GT329" s="77"/>
      <c r="GU329" s="77"/>
      <c r="GV329" s="77"/>
      <c r="GW329" s="77"/>
      <c r="GX329" s="77"/>
      <c r="GY329" s="77"/>
      <c r="GZ329" s="77"/>
      <c r="HA329" s="77"/>
      <c r="HB329" s="77"/>
      <c r="HC329" s="77"/>
      <c r="HD329" s="77"/>
      <c r="HE329" s="77"/>
      <c r="HF329" s="77"/>
      <c r="HG329" s="77"/>
      <c r="HH329" s="77"/>
      <c r="HI329" s="77"/>
      <c r="HJ329" s="77"/>
      <c r="HK329" s="77"/>
      <c r="HL329" s="77"/>
      <c r="HM329" s="77"/>
      <c r="HN329" s="77"/>
      <c r="HO329" s="77"/>
      <c r="HP329" s="77"/>
      <c r="HQ329" s="77"/>
      <c r="HR329" s="77"/>
      <c r="HS329" s="77"/>
      <c r="HT329" s="77"/>
      <c r="HU329" s="77"/>
      <c r="HV329" s="77"/>
      <c r="HW329" s="77"/>
      <c r="HX329" s="77"/>
      <c r="HY329" s="77"/>
      <c r="HZ329" s="77"/>
      <c r="IA329" s="77"/>
      <c r="IB329" s="77"/>
      <c r="IC329" s="77"/>
      <c r="ID329" s="77"/>
      <c r="IE329" s="77"/>
      <c r="IF329" s="77"/>
      <c r="IG329" s="77"/>
      <c r="IH329" s="77"/>
      <c r="II329" s="77"/>
      <c r="IJ329" s="77"/>
      <c r="IK329" s="77"/>
      <c r="IL329" s="77"/>
      <c r="IM329" s="77"/>
      <c r="IN329" s="77"/>
      <c r="IO329" s="77"/>
      <c r="IP329" s="77"/>
      <c r="IQ329" s="77"/>
      <c r="IR329" s="77"/>
      <c r="IS329" s="77"/>
      <c r="IT329" s="77"/>
      <c r="IU329" s="77"/>
      <c r="IV329" s="77"/>
      <c r="IW329" s="77"/>
      <c r="IX329" s="77"/>
      <c r="IY329" s="77"/>
      <c r="IZ329" s="77"/>
      <c r="JA329" s="77"/>
      <c r="JB329" s="77"/>
      <c r="JC329" s="77"/>
      <c r="JD329" s="77"/>
      <c r="JE329" s="77"/>
      <c r="JF329" s="77"/>
      <c r="JG329" s="77"/>
      <c r="JH329" s="77"/>
      <c r="JI329" s="77"/>
      <c r="JJ329" s="77"/>
      <c r="JK329" s="77"/>
      <c r="JL329" s="77"/>
      <c r="JM329" s="77"/>
      <c r="JN329" s="77"/>
      <c r="JO329" s="77"/>
      <c r="JP329" s="77"/>
      <c r="JQ329" s="77"/>
      <c r="JR329" s="77"/>
      <c r="JS329" s="77"/>
      <c r="JT329" s="77"/>
      <c r="JU329" s="77"/>
      <c r="JV329" s="77"/>
      <c r="JW329" s="77"/>
      <c r="JX329" s="77"/>
      <c r="JY329" s="77"/>
      <c r="JZ329" s="77"/>
      <c r="KA329" s="77"/>
      <c r="KB329" s="77"/>
      <c r="KC329" s="77"/>
      <c r="KD329" s="77"/>
      <c r="KE329" s="77"/>
      <c r="KF329" s="77"/>
      <c r="KG329" s="77"/>
      <c r="KH329" s="77"/>
      <c r="KI329" s="77"/>
      <c r="KJ329" s="77"/>
      <c r="KK329" s="77"/>
      <c r="KL329" s="77"/>
      <c r="KM329" s="77"/>
      <c r="KN329" s="77"/>
      <c r="KO329" s="77"/>
      <c r="KP329" s="77"/>
      <c r="KQ329" s="77"/>
      <c r="KR329" s="77"/>
      <c r="KS329" s="77"/>
      <c r="KT329" s="77"/>
      <c r="KU329" s="77"/>
      <c r="KV329" s="77"/>
      <c r="KW329" s="77"/>
      <c r="KX329" s="77"/>
      <c r="KY329" s="77"/>
      <c r="KZ329" s="77"/>
      <c r="LA329" s="77"/>
      <c r="LB329" s="77"/>
      <c r="LC329" s="77"/>
      <c r="LD329" s="77"/>
      <c r="LE329" s="77"/>
      <c r="LF329" s="77"/>
      <c r="LG329" s="77"/>
      <c r="LH329" s="77"/>
      <c r="LI329" s="77"/>
      <c r="LJ329" s="77"/>
      <c r="LK329" s="77"/>
      <c r="LL329" s="77"/>
      <c r="LM329" s="77"/>
      <c r="LN329" s="77"/>
      <c r="LO329" s="77"/>
      <c r="LP329" s="77"/>
      <c r="LQ329" s="77"/>
      <c r="LR329" s="77"/>
      <c r="LS329" s="77"/>
      <c r="LT329" s="77"/>
      <c r="LU329" s="77"/>
      <c r="LV329" s="77"/>
      <c r="LW329" s="77"/>
      <c r="LX329" s="77"/>
      <c r="LY329" s="77"/>
      <c r="LZ329" s="77"/>
      <c r="MA329" s="77"/>
      <c r="MB329" s="77"/>
      <c r="MC329" s="77"/>
      <c r="MD329" s="77"/>
      <c r="ME329" s="77"/>
      <c r="MF329" s="77"/>
      <c r="MG329" s="77"/>
      <c r="MH329" s="77"/>
      <c r="MI329" s="77"/>
      <c r="MJ329" s="77"/>
      <c r="MK329" s="77"/>
      <c r="ML329" s="77"/>
      <c r="MM329" s="77"/>
      <c r="MN329" s="77"/>
      <c r="MO329" s="77"/>
      <c r="MP329" s="77"/>
      <c r="MQ329" s="77"/>
      <c r="MR329" s="77"/>
      <c r="MS329" s="77"/>
      <c r="MT329" s="77"/>
      <c r="MU329" s="77"/>
      <c r="MV329" s="77"/>
      <c r="MW329" s="77"/>
      <c r="MX329" s="77"/>
      <c r="MY329" s="77"/>
      <c r="MZ329" s="77"/>
      <c r="NA329" s="77"/>
      <c r="NB329" s="77"/>
      <c r="NC329" s="77"/>
      <c r="ND329" s="77"/>
      <c r="NE329" s="77"/>
      <c r="NF329" s="77"/>
      <c r="NG329" s="77"/>
      <c r="NH329" s="77"/>
      <c r="NI329" s="77"/>
      <c r="NJ329" s="77"/>
      <c r="NK329" s="77"/>
      <c r="NL329" s="77"/>
      <c r="NM329" s="77"/>
      <c r="NN329" s="77"/>
      <c r="NO329" s="77"/>
      <c r="NP329" s="77"/>
      <c r="NQ329" s="77"/>
      <c r="NR329" s="77"/>
    </row>
    <row r="330" spans="1:382">
      <c r="A330" s="32">
        <f>IF(ラインリスト!A322="","",ラインリスト!A322)</f>
        <v>320</v>
      </c>
      <c r="B330" s="32" t="str">
        <f>IF(ラインリスト!B322="","",ラインリスト!B322)</f>
        <v>テスト320</v>
      </c>
      <c r="C330" s="32">
        <f>IF(ラインリスト!C322="","",ラインリスト!C322)</f>
        <v>75</v>
      </c>
      <c r="D330" s="32" t="str">
        <f>IF(ラインリスト!E322="","",ラインリスト!E322)</f>
        <v>女</v>
      </c>
      <c r="E330" s="32" t="str">
        <f>IF(ラインリスト!F322="","",ラインリスト!F322)</f>
        <v/>
      </c>
      <c r="F330" s="29" t="str">
        <f>IF(ラインリスト!G322="","",ラインリスト!G322)</f>
        <v>患者</v>
      </c>
      <c r="G330" s="32" t="str">
        <f>IF(ラインリスト!H322="","",ラインリスト!H322)</f>
        <v>R病院</v>
      </c>
      <c r="H330" s="33" t="str">
        <f>IF(ラインリスト!I322="","",ラインリスト!I322)</f>
        <v/>
      </c>
      <c r="I330" s="33" t="str">
        <f>IF(ラインリスト!J322="","",ラインリスト!J322)</f>
        <v>無症状</v>
      </c>
      <c r="J330" s="33">
        <f>IF(ラインリスト!K322="","",ラインリスト!K322)</f>
        <v>44205</v>
      </c>
      <c r="K330" s="31">
        <f>IF(ラインリスト!L322="",J330,ラインリスト!L322)</f>
        <v>44205</v>
      </c>
      <c r="L330" s="76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V330" s="77"/>
      <c r="CW330" s="77"/>
      <c r="CX330" s="77"/>
      <c r="CY330" s="77"/>
      <c r="CZ330" s="77"/>
      <c r="DA330" s="77"/>
      <c r="DB330" s="77"/>
      <c r="DC330" s="77"/>
      <c r="DD330" s="77"/>
      <c r="DE330" s="77"/>
      <c r="DF330" s="77"/>
      <c r="DG330" s="77"/>
      <c r="DH330" s="77"/>
      <c r="DI330" s="77"/>
      <c r="DJ330" s="77"/>
      <c r="DK330" s="77"/>
      <c r="DL330" s="77"/>
      <c r="DM330" s="77"/>
      <c r="DN330" s="77"/>
      <c r="DO330" s="77"/>
      <c r="DP330" s="77"/>
      <c r="DQ330" s="77"/>
      <c r="DR330" s="77"/>
      <c r="DS330" s="77"/>
      <c r="DT330" s="77"/>
      <c r="DU330" s="77"/>
      <c r="DV330" s="77"/>
      <c r="DW330" s="77"/>
      <c r="DX330" s="77"/>
      <c r="DY330" s="77"/>
      <c r="DZ330" s="77"/>
      <c r="EA330" s="77"/>
      <c r="EB330" s="77"/>
      <c r="EC330" s="77"/>
      <c r="ED330" s="77"/>
      <c r="EE330" s="77"/>
      <c r="EF330" s="77"/>
      <c r="EG330" s="77"/>
      <c r="EH330" s="77"/>
      <c r="EI330" s="77"/>
      <c r="EJ330" s="77"/>
      <c r="EK330" s="77"/>
      <c r="EL330" s="77"/>
      <c r="EM330" s="77"/>
      <c r="EN330" s="77"/>
      <c r="EO330" s="77"/>
      <c r="EP330" s="77"/>
      <c r="EQ330" s="77"/>
      <c r="ER330" s="77"/>
      <c r="ES330" s="77"/>
      <c r="ET330" s="77"/>
      <c r="EU330" s="77"/>
      <c r="EV330" s="77"/>
      <c r="EW330" s="77"/>
      <c r="EX330" s="77"/>
      <c r="EY330" s="77"/>
      <c r="EZ330" s="77"/>
      <c r="FA330" s="77"/>
      <c r="FB330" s="77"/>
      <c r="FC330" s="77"/>
      <c r="FD330" s="77"/>
      <c r="FE330" s="77"/>
      <c r="FF330" s="77"/>
      <c r="FG330" s="77"/>
      <c r="FH330" s="77"/>
      <c r="FI330" s="77"/>
      <c r="FJ330" s="77"/>
      <c r="FK330" s="77"/>
      <c r="FL330" s="77"/>
      <c r="FM330" s="77"/>
      <c r="FN330" s="77"/>
      <c r="FO330" s="77"/>
      <c r="FP330" s="77"/>
      <c r="FQ330" s="77"/>
      <c r="FR330" s="77"/>
      <c r="FS330" s="77"/>
      <c r="FT330" s="77"/>
      <c r="FU330" s="77"/>
      <c r="FV330" s="77"/>
      <c r="FW330" s="77"/>
      <c r="FX330" s="77"/>
      <c r="FY330" s="77"/>
      <c r="FZ330" s="77"/>
      <c r="GA330" s="77"/>
      <c r="GB330" s="77"/>
      <c r="GC330" s="77"/>
      <c r="GD330" s="77"/>
      <c r="GE330" s="77"/>
      <c r="GF330" s="77"/>
      <c r="GG330" s="77"/>
      <c r="GH330" s="77"/>
      <c r="GI330" s="77"/>
      <c r="GJ330" s="77"/>
      <c r="GK330" s="77"/>
      <c r="GL330" s="77"/>
      <c r="GM330" s="77"/>
      <c r="GN330" s="77"/>
      <c r="GO330" s="77"/>
      <c r="GP330" s="77"/>
      <c r="GQ330" s="77"/>
      <c r="GR330" s="77"/>
      <c r="GS330" s="77"/>
      <c r="GT330" s="77"/>
      <c r="GU330" s="77"/>
      <c r="GV330" s="77"/>
      <c r="GW330" s="77"/>
      <c r="GX330" s="77"/>
      <c r="GY330" s="77"/>
      <c r="GZ330" s="77"/>
      <c r="HA330" s="77"/>
      <c r="HB330" s="77"/>
      <c r="HC330" s="77"/>
      <c r="HD330" s="77"/>
      <c r="HE330" s="77"/>
      <c r="HF330" s="77"/>
      <c r="HG330" s="77"/>
      <c r="HH330" s="77"/>
      <c r="HI330" s="77"/>
      <c r="HJ330" s="77"/>
      <c r="HK330" s="77"/>
      <c r="HL330" s="77"/>
      <c r="HM330" s="77"/>
      <c r="HN330" s="77"/>
      <c r="HO330" s="77"/>
      <c r="HP330" s="77"/>
      <c r="HQ330" s="77"/>
      <c r="HR330" s="77"/>
      <c r="HS330" s="77"/>
      <c r="HT330" s="77"/>
      <c r="HU330" s="77"/>
      <c r="HV330" s="77"/>
      <c r="HW330" s="77"/>
      <c r="HX330" s="77"/>
      <c r="HY330" s="77"/>
      <c r="HZ330" s="77"/>
      <c r="IA330" s="77"/>
      <c r="IB330" s="77"/>
      <c r="IC330" s="77"/>
      <c r="ID330" s="77"/>
      <c r="IE330" s="77"/>
      <c r="IF330" s="77"/>
      <c r="IG330" s="77"/>
      <c r="IH330" s="77"/>
      <c r="II330" s="77"/>
      <c r="IJ330" s="77"/>
      <c r="IK330" s="77"/>
      <c r="IL330" s="77"/>
      <c r="IM330" s="77"/>
      <c r="IN330" s="77"/>
      <c r="IO330" s="77"/>
      <c r="IP330" s="77"/>
      <c r="IQ330" s="77"/>
      <c r="IR330" s="77"/>
      <c r="IS330" s="77"/>
      <c r="IT330" s="77"/>
      <c r="IU330" s="77"/>
      <c r="IV330" s="77"/>
      <c r="IW330" s="77"/>
      <c r="IX330" s="77"/>
      <c r="IY330" s="77"/>
      <c r="IZ330" s="77"/>
      <c r="JA330" s="77"/>
      <c r="JB330" s="77"/>
      <c r="JC330" s="77"/>
      <c r="JD330" s="77"/>
      <c r="JE330" s="77"/>
      <c r="JF330" s="77"/>
      <c r="JG330" s="77"/>
      <c r="JH330" s="77"/>
      <c r="JI330" s="77"/>
      <c r="JJ330" s="77"/>
      <c r="JK330" s="77"/>
      <c r="JL330" s="77"/>
      <c r="JM330" s="77"/>
      <c r="JN330" s="77"/>
      <c r="JO330" s="77"/>
      <c r="JP330" s="77"/>
      <c r="JQ330" s="77"/>
      <c r="JR330" s="77"/>
      <c r="JS330" s="77"/>
      <c r="JT330" s="77"/>
      <c r="JU330" s="77"/>
      <c r="JV330" s="77"/>
      <c r="JW330" s="77"/>
      <c r="JX330" s="77"/>
      <c r="JY330" s="77"/>
      <c r="JZ330" s="77"/>
      <c r="KA330" s="77"/>
      <c r="KB330" s="77"/>
      <c r="KC330" s="77"/>
      <c r="KD330" s="77"/>
      <c r="KE330" s="77"/>
      <c r="KF330" s="77"/>
      <c r="KG330" s="77"/>
      <c r="KH330" s="77"/>
      <c r="KI330" s="77"/>
      <c r="KJ330" s="77"/>
      <c r="KK330" s="77"/>
      <c r="KL330" s="77"/>
      <c r="KM330" s="77"/>
      <c r="KN330" s="77"/>
      <c r="KO330" s="77"/>
      <c r="KP330" s="77"/>
      <c r="KQ330" s="77"/>
      <c r="KR330" s="77"/>
      <c r="KS330" s="77"/>
      <c r="KT330" s="77"/>
      <c r="KU330" s="77"/>
      <c r="KV330" s="77"/>
      <c r="KW330" s="77"/>
      <c r="KX330" s="77"/>
      <c r="KY330" s="77"/>
      <c r="KZ330" s="77"/>
      <c r="LA330" s="77"/>
      <c r="LB330" s="77"/>
      <c r="LC330" s="77"/>
      <c r="LD330" s="77"/>
      <c r="LE330" s="77"/>
      <c r="LF330" s="77"/>
      <c r="LG330" s="77"/>
      <c r="LH330" s="77"/>
      <c r="LI330" s="77"/>
      <c r="LJ330" s="77"/>
      <c r="LK330" s="77"/>
      <c r="LL330" s="77"/>
      <c r="LM330" s="77"/>
      <c r="LN330" s="77"/>
      <c r="LO330" s="77"/>
      <c r="LP330" s="77"/>
      <c r="LQ330" s="77"/>
      <c r="LR330" s="77"/>
      <c r="LS330" s="77"/>
      <c r="LT330" s="77"/>
      <c r="LU330" s="77"/>
      <c r="LV330" s="77"/>
      <c r="LW330" s="77"/>
      <c r="LX330" s="77"/>
      <c r="LY330" s="77"/>
      <c r="LZ330" s="77"/>
      <c r="MA330" s="77"/>
      <c r="MB330" s="77"/>
      <c r="MC330" s="77"/>
      <c r="MD330" s="77"/>
      <c r="ME330" s="77"/>
      <c r="MF330" s="77"/>
      <c r="MG330" s="77"/>
      <c r="MH330" s="77"/>
      <c r="MI330" s="77"/>
      <c r="MJ330" s="77"/>
      <c r="MK330" s="77"/>
      <c r="ML330" s="77"/>
      <c r="MM330" s="77"/>
      <c r="MN330" s="77"/>
      <c r="MO330" s="77"/>
      <c r="MP330" s="77"/>
      <c r="MQ330" s="77"/>
      <c r="MR330" s="77"/>
      <c r="MS330" s="77"/>
      <c r="MT330" s="77"/>
      <c r="MU330" s="77"/>
      <c r="MV330" s="77"/>
      <c r="MW330" s="77"/>
      <c r="MX330" s="77"/>
      <c r="MY330" s="77"/>
      <c r="MZ330" s="77"/>
      <c r="NA330" s="77"/>
      <c r="NB330" s="77"/>
      <c r="NC330" s="77"/>
      <c r="ND330" s="77"/>
      <c r="NE330" s="77"/>
      <c r="NF330" s="77"/>
      <c r="NG330" s="77"/>
      <c r="NH330" s="77"/>
      <c r="NI330" s="77"/>
      <c r="NJ330" s="77"/>
      <c r="NK330" s="77"/>
      <c r="NL330" s="77"/>
      <c r="NM330" s="77"/>
      <c r="NN330" s="77"/>
      <c r="NO330" s="77"/>
      <c r="NP330" s="77"/>
      <c r="NQ330" s="77"/>
      <c r="NR330" s="77"/>
    </row>
    <row r="331" spans="1:382">
      <c r="A331" s="32">
        <f>IF(ラインリスト!A323="","",ラインリスト!A323)</f>
        <v>321</v>
      </c>
      <c r="B331" s="32" t="str">
        <f>IF(ラインリスト!B323="","",ラインリスト!B323)</f>
        <v>テスト321</v>
      </c>
      <c r="C331" s="32">
        <f>IF(ラインリスト!C323="","",ラインリスト!C323)</f>
        <v>88</v>
      </c>
      <c r="D331" s="32" t="str">
        <f>IF(ラインリスト!E323="","",ラインリスト!E323)</f>
        <v>男</v>
      </c>
      <c r="E331" s="32" t="str">
        <f>IF(ラインリスト!F323="","",ラインリスト!F323)</f>
        <v/>
      </c>
      <c r="F331" s="29" t="str">
        <f>IF(ラインリスト!G323="","",ラインリスト!G323)</f>
        <v>患者</v>
      </c>
      <c r="G331" s="32" t="str">
        <f>IF(ラインリスト!H323="","",ラインリスト!H323)</f>
        <v>R病院</v>
      </c>
      <c r="H331" s="33" t="str">
        <f>IF(ラインリスト!I323="","",ラインリスト!I323)</f>
        <v/>
      </c>
      <c r="I331" s="33">
        <f>IF(ラインリスト!J323="","",ラインリスト!J323)</f>
        <v>44204</v>
      </c>
      <c r="J331" s="33">
        <f>IF(ラインリスト!K323="","",ラインリスト!K323)</f>
        <v>44205</v>
      </c>
      <c r="K331" s="31">
        <f>IF(ラインリスト!L323="",J331,ラインリスト!L323)</f>
        <v>44205</v>
      </c>
      <c r="L331" s="76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  <c r="CU331" s="77"/>
      <c r="CV331" s="77"/>
      <c r="CW331" s="77"/>
      <c r="CX331" s="77"/>
      <c r="CY331" s="77"/>
      <c r="CZ331" s="77"/>
      <c r="DA331" s="77"/>
      <c r="DB331" s="77"/>
      <c r="DC331" s="77"/>
      <c r="DD331" s="77"/>
      <c r="DE331" s="77"/>
      <c r="DF331" s="77"/>
      <c r="DG331" s="77"/>
      <c r="DH331" s="77"/>
      <c r="DI331" s="77"/>
      <c r="DJ331" s="77"/>
      <c r="DK331" s="77"/>
      <c r="DL331" s="77"/>
      <c r="DM331" s="77"/>
      <c r="DN331" s="77"/>
      <c r="DO331" s="77"/>
      <c r="DP331" s="77"/>
      <c r="DQ331" s="77"/>
      <c r="DR331" s="77"/>
      <c r="DS331" s="77"/>
      <c r="DT331" s="77"/>
      <c r="DU331" s="77"/>
      <c r="DV331" s="77"/>
      <c r="DW331" s="77"/>
      <c r="DX331" s="77"/>
      <c r="DY331" s="77"/>
      <c r="DZ331" s="77"/>
      <c r="EA331" s="77"/>
      <c r="EB331" s="77"/>
      <c r="EC331" s="77"/>
      <c r="ED331" s="77"/>
      <c r="EE331" s="77"/>
      <c r="EF331" s="77"/>
      <c r="EG331" s="77"/>
      <c r="EH331" s="77"/>
      <c r="EI331" s="77"/>
      <c r="EJ331" s="77"/>
      <c r="EK331" s="77"/>
      <c r="EL331" s="77"/>
      <c r="EM331" s="77"/>
      <c r="EN331" s="77"/>
      <c r="EO331" s="77"/>
      <c r="EP331" s="77"/>
      <c r="EQ331" s="77"/>
      <c r="ER331" s="77"/>
      <c r="ES331" s="77"/>
      <c r="ET331" s="77"/>
      <c r="EU331" s="77"/>
      <c r="EV331" s="77"/>
      <c r="EW331" s="77"/>
      <c r="EX331" s="77"/>
      <c r="EY331" s="77"/>
      <c r="EZ331" s="77"/>
      <c r="FA331" s="77"/>
      <c r="FB331" s="77"/>
      <c r="FC331" s="77"/>
      <c r="FD331" s="77"/>
      <c r="FE331" s="77"/>
      <c r="FF331" s="77"/>
      <c r="FG331" s="77"/>
      <c r="FH331" s="77"/>
      <c r="FI331" s="77"/>
      <c r="FJ331" s="77"/>
      <c r="FK331" s="77"/>
      <c r="FL331" s="77"/>
      <c r="FM331" s="77"/>
      <c r="FN331" s="77"/>
      <c r="FO331" s="77"/>
      <c r="FP331" s="77"/>
      <c r="FQ331" s="77"/>
      <c r="FR331" s="77"/>
      <c r="FS331" s="77"/>
      <c r="FT331" s="77"/>
      <c r="FU331" s="77"/>
      <c r="FV331" s="77"/>
      <c r="FW331" s="77"/>
      <c r="FX331" s="77"/>
      <c r="FY331" s="77"/>
      <c r="FZ331" s="77"/>
      <c r="GA331" s="77"/>
      <c r="GB331" s="77"/>
      <c r="GC331" s="77"/>
      <c r="GD331" s="77"/>
      <c r="GE331" s="77"/>
      <c r="GF331" s="77"/>
      <c r="GG331" s="77"/>
      <c r="GH331" s="77"/>
      <c r="GI331" s="77"/>
      <c r="GJ331" s="77"/>
      <c r="GK331" s="77"/>
      <c r="GL331" s="77"/>
      <c r="GM331" s="77"/>
      <c r="GN331" s="77"/>
      <c r="GO331" s="77"/>
      <c r="GP331" s="77"/>
      <c r="GQ331" s="77"/>
      <c r="GR331" s="77"/>
      <c r="GS331" s="77"/>
      <c r="GT331" s="77"/>
      <c r="GU331" s="77"/>
      <c r="GV331" s="77"/>
      <c r="GW331" s="77"/>
      <c r="GX331" s="77"/>
      <c r="GY331" s="77"/>
      <c r="GZ331" s="77"/>
      <c r="HA331" s="77"/>
      <c r="HB331" s="77"/>
      <c r="HC331" s="77"/>
      <c r="HD331" s="77"/>
      <c r="HE331" s="77"/>
      <c r="HF331" s="77"/>
      <c r="HG331" s="77"/>
      <c r="HH331" s="77"/>
      <c r="HI331" s="77"/>
      <c r="HJ331" s="77"/>
      <c r="HK331" s="77"/>
      <c r="HL331" s="77"/>
      <c r="HM331" s="77"/>
      <c r="HN331" s="77"/>
      <c r="HO331" s="77"/>
      <c r="HP331" s="77"/>
      <c r="HQ331" s="77"/>
      <c r="HR331" s="77"/>
      <c r="HS331" s="77"/>
      <c r="HT331" s="77"/>
      <c r="HU331" s="77"/>
      <c r="HV331" s="77"/>
      <c r="HW331" s="77"/>
      <c r="HX331" s="77"/>
      <c r="HY331" s="77"/>
      <c r="HZ331" s="77"/>
      <c r="IA331" s="77"/>
      <c r="IB331" s="77"/>
      <c r="IC331" s="77"/>
      <c r="ID331" s="77"/>
      <c r="IE331" s="77"/>
      <c r="IF331" s="77"/>
      <c r="IG331" s="77"/>
      <c r="IH331" s="77"/>
      <c r="II331" s="77"/>
      <c r="IJ331" s="77"/>
      <c r="IK331" s="77"/>
      <c r="IL331" s="77"/>
      <c r="IM331" s="77"/>
      <c r="IN331" s="77"/>
      <c r="IO331" s="77"/>
      <c r="IP331" s="77"/>
      <c r="IQ331" s="77"/>
      <c r="IR331" s="77"/>
      <c r="IS331" s="77"/>
      <c r="IT331" s="77"/>
      <c r="IU331" s="77"/>
      <c r="IV331" s="77"/>
      <c r="IW331" s="77"/>
      <c r="IX331" s="77"/>
      <c r="IY331" s="77"/>
      <c r="IZ331" s="77"/>
      <c r="JA331" s="77"/>
      <c r="JB331" s="77"/>
      <c r="JC331" s="77"/>
      <c r="JD331" s="77"/>
      <c r="JE331" s="77"/>
      <c r="JF331" s="77"/>
      <c r="JG331" s="77"/>
      <c r="JH331" s="77"/>
      <c r="JI331" s="77"/>
      <c r="JJ331" s="77"/>
      <c r="JK331" s="77"/>
      <c r="JL331" s="77"/>
      <c r="JM331" s="77"/>
      <c r="JN331" s="77"/>
      <c r="JO331" s="77"/>
      <c r="JP331" s="77"/>
      <c r="JQ331" s="77"/>
      <c r="JR331" s="77"/>
      <c r="JS331" s="77"/>
      <c r="JT331" s="77"/>
      <c r="JU331" s="77"/>
      <c r="JV331" s="77"/>
      <c r="JW331" s="77"/>
      <c r="JX331" s="77"/>
      <c r="JY331" s="77"/>
      <c r="JZ331" s="77"/>
      <c r="KA331" s="77"/>
      <c r="KB331" s="77"/>
      <c r="KC331" s="77"/>
      <c r="KD331" s="77"/>
      <c r="KE331" s="77"/>
      <c r="KF331" s="77"/>
      <c r="KG331" s="77"/>
      <c r="KH331" s="77"/>
      <c r="KI331" s="77"/>
      <c r="KJ331" s="77"/>
      <c r="KK331" s="77"/>
      <c r="KL331" s="77"/>
      <c r="KM331" s="77"/>
      <c r="KN331" s="77"/>
      <c r="KO331" s="77"/>
      <c r="KP331" s="77"/>
      <c r="KQ331" s="77"/>
      <c r="KR331" s="77"/>
      <c r="KS331" s="77"/>
      <c r="KT331" s="77"/>
      <c r="KU331" s="77"/>
      <c r="KV331" s="77"/>
      <c r="KW331" s="77"/>
      <c r="KX331" s="77"/>
      <c r="KY331" s="77"/>
      <c r="KZ331" s="77"/>
      <c r="LA331" s="77"/>
      <c r="LB331" s="77"/>
      <c r="LC331" s="77"/>
      <c r="LD331" s="77"/>
      <c r="LE331" s="77"/>
      <c r="LF331" s="77"/>
      <c r="LG331" s="77"/>
      <c r="LH331" s="77"/>
      <c r="LI331" s="77"/>
      <c r="LJ331" s="77"/>
      <c r="LK331" s="77"/>
      <c r="LL331" s="77"/>
      <c r="LM331" s="77"/>
      <c r="LN331" s="77"/>
      <c r="LO331" s="77"/>
      <c r="LP331" s="77"/>
      <c r="LQ331" s="77"/>
      <c r="LR331" s="77"/>
      <c r="LS331" s="77"/>
      <c r="LT331" s="77"/>
      <c r="LU331" s="77"/>
      <c r="LV331" s="77"/>
      <c r="LW331" s="77"/>
      <c r="LX331" s="77"/>
      <c r="LY331" s="77"/>
      <c r="LZ331" s="77"/>
      <c r="MA331" s="77"/>
      <c r="MB331" s="77"/>
      <c r="MC331" s="77"/>
      <c r="MD331" s="77"/>
      <c r="ME331" s="77"/>
      <c r="MF331" s="77"/>
      <c r="MG331" s="77"/>
      <c r="MH331" s="77"/>
      <c r="MI331" s="77"/>
      <c r="MJ331" s="77"/>
      <c r="MK331" s="77"/>
      <c r="ML331" s="77"/>
      <c r="MM331" s="77"/>
      <c r="MN331" s="77"/>
      <c r="MO331" s="77"/>
      <c r="MP331" s="77"/>
      <c r="MQ331" s="77"/>
      <c r="MR331" s="77"/>
      <c r="MS331" s="77"/>
      <c r="MT331" s="77"/>
      <c r="MU331" s="77"/>
      <c r="MV331" s="77"/>
      <c r="MW331" s="77"/>
      <c r="MX331" s="77"/>
      <c r="MY331" s="77"/>
      <c r="MZ331" s="77"/>
      <c r="NA331" s="77"/>
      <c r="NB331" s="77"/>
      <c r="NC331" s="77"/>
      <c r="ND331" s="77"/>
      <c r="NE331" s="77"/>
      <c r="NF331" s="77"/>
      <c r="NG331" s="77"/>
      <c r="NH331" s="77"/>
      <c r="NI331" s="77"/>
      <c r="NJ331" s="77"/>
      <c r="NK331" s="77"/>
      <c r="NL331" s="77"/>
      <c r="NM331" s="77"/>
      <c r="NN331" s="77"/>
      <c r="NO331" s="77"/>
      <c r="NP331" s="77"/>
      <c r="NQ331" s="77"/>
      <c r="NR331" s="77"/>
    </row>
    <row r="332" spans="1:382">
      <c r="A332" s="32">
        <f>IF(ラインリスト!A324="","",ラインリスト!A324)</f>
        <v>322</v>
      </c>
      <c r="B332" s="32" t="str">
        <f>IF(ラインリスト!B324="","",ラインリスト!B324)</f>
        <v>テスト322</v>
      </c>
      <c r="C332" s="32">
        <f>IF(ラインリスト!C324="","",ラインリスト!C324)</f>
        <v>44</v>
      </c>
      <c r="D332" s="32" t="str">
        <f>IF(ラインリスト!E324="","",ラインリスト!E324)</f>
        <v>男</v>
      </c>
      <c r="E332" s="32" t="str">
        <f>IF(ラインリスト!F324="","",ラインリスト!F324)</f>
        <v/>
      </c>
      <c r="F332" s="29" t="str">
        <f>IF(ラインリスト!G324="","",ラインリスト!G324)</f>
        <v>患者</v>
      </c>
      <c r="G332" s="32" t="str">
        <f>IF(ラインリスト!H324="","",ラインリスト!H324)</f>
        <v>R病院</v>
      </c>
      <c r="H332" s="33" t="str">
        <f>IF(ラインリスト!I324="","",ラインリスト!I324)</f>
        <v/>
      </c>
      <c r="I332" s="33" t="str">
        <f>IF(ラインリスト!J324="","",ラインリスト!J324)</f>
        <v>無症状</v>
      </c>
      <c r="J332" s="33">
        <f>IF(ラインリスト!K324="","",ラインリスト!K324)</f>
        <v>44205</v>
      </c>
      <c r="K332" s="31">
        <f>IF(ラインリスト!L324="",J332,ラインリスト!L324)</f>
        <v>44205</v>
      </c>
      <c r="L332" s="76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V332" s="77"/>
      <c r="CW332" s="77"/>
      <c r="CX332" s="77"/>
      <c r="CY332" s="77"/>
      <c r="CZ332" s="77"/>
      <c r="DA332" s="77"/>
      <c r="DB332" s="77"/>
      <c r="DC332" s="77"/>
      <c r="DD332" s="77"/>
      <c r="DE332" s="77"/>
      <c r="DF332" s="77"/>
      <c r="DG332" s="77"/>
      <c r="DH332" s="77"/>
      <c r="DI332" s="77"/>
      <c r="DJ332" s="77"/>
      <c r="DK332" s="77"/>
      <c r="DL332" s="77"/>
      <c r="DM332" s="77"/>
      <c r="DN332" s="77"/>
      <c r="DO332" s="77"/>
      <c r="DP332" s="77"/>
      <c r="DQ332" s="77"/>
      <c r="DR332" s="77"/>
      <c r="DS332" s="77"/>
      <c r="DT332" s="77"/>
      <c r="DU332" s="77"/>
      <c r="DV332" s="77"/>
      <c r="DW332" s="77"/>
      <c r="DX332" s="77"/>
      <c r="DY332" s="77"/>
      <c r="DZ332" s="77"/>
      <c r="EA332" s="77"/>
      <c r="EB332" s="77"/>
      <c r="EC332" s="77"/>
      <c r="ED332" s="77"/>
      <c r="EE332" s="77"/>
      <c r="EF332" s="77"/>
      <c r="EG332" s="77"/>
      <c r="EH332" s="77"/>
      <c r="EI332" s="77"/>
      <c r="EJ332" s="77"/>
      <c r="EK332" s="77"/>
      <c r="EL332" s="77"/>
      <c r="EM332" s="77"/>
      <c r="EN332" s="77"/>
      <c r="EO332" s="77"/>
      <c r="EP332" s="77"/>
      <c r="EQ332" s="77"/>
      <c r="ER332" s="77"/>
      <c r="ES332" s="77"/>
      <c r="ET332" s="77"/>
      <c r="EU332" s="77"/>
      <c r="EV332" s="77"/>
      <c r="EW332" s="77"/>
      <c r="EX332" s="77"/>
      <c r="EY332" s="77"/>
      <c r="EZ332" s="77"/>
      <c r="FA332" s="77"/>
      <c r="FB332" s="77"/>
      <c r="FC332" s="77"/>
      <c r="FD332" s="77"/>
      <c r="FE332" s="77"/>
      <c r="FF332" s="77"/>
      <c r="FG332" s="77"/>
      <c r="FH332" s="77"/>
      <c r="FI332" s="77"/>
      <c r="FJ332" s="77"/>
      <c r="FK332" s="77"/>
      <c r="FL332" s="77"/>
      <c r="FM332" s="77"/>
      <c r="FN332" s="77"/>
      <c r="FO332" s="77"/>
      <c r="FP332" s="77"/>
      <c r="FQ332" s="77"/>
      <c r="FR332" s="77"/>
      <c r="FS332" s="77"/>
      <c r="FT332" s="77"/>
      <c r="FU332" s="77"/>
      <c r="FV332" s="77"/>
      <c r="FW332" s="77"/>
      <c r="FX332" s="77"/>
      <c r="FY332" s="77"/>
      <c r="FZ332" s="77"/>
      <c r="GA332" s="77"/>
      <c r="GB332" s="77"/>
      <c r="GC332" s="77"/>
      <c r="GD332" s="77"/>
      <c r="GE332" s="77"/>
      <c r="GF332" s="77"/>
      <c r="GG332" s="77"/>
      <c r="GH332" s="77"/>
      <c r="GI332" s="77"/>
      <c r="GJ332" s="77"/>
      <c r="GK332" s="77"/>
      <c r="GL332" s="77"/>
      <c r="GM332" s="77"/>
      <c r="GN332" s="77"/>
      <c r="GO332" s="77"/>
      <c r="GP332" s="77"/>
      <c r="GQ332" s="77"/>
      <c r="GR332" s="77"/>
      <c r="GS332" s="77"/>
      <c r="GT332" s="77"/>
      <c r="GU332" s="77"/>
      <c r="GV332" s="77"/>
      <c r="GW332" s="77"/>
      <c r="GX332" s="77"/>
      <c r="GY332" s="77"/>
      <c r="GZ332" s="77"/>
      <c r="HA332" s="77"/>
      <c r="HB332" s="77"/>
      <c r="HC332" s="77"/>
      <c r="HD332" s="77"/>
      <c r="HE332" s="77"/>
      <c r="HF332" s="77"/>
      <c r="HG332" s="77"/>
      <c r="HH332" s="77"/>
      <c r="HI332" s="77"/>
      <c r="HJ332" s="77"/>
      <c r="HK332" s="77"/>
      <c r="HL332" s="77"/>
      <c r="HM332" s="77"/>
      <c r="HN332" s="77"/>
      <c r="HO332" s="77"/>
      <c r="HP332" s="77"/>
      <c r="HQ332" s="77"/>
      <c r="HR332" s="77"/>
      <c r="HS332" s="77"/>
      <c r="HT332" s="77"/>
      <c r="HU332" s="77"/>
      <c r="HV332" s="77"/>
      <c r="HW332" s="77"/>
      <c r="HX332" s="77"/>
      <c r="HY332" s="77"/>
      <c r="HZ332" s="77"/>
      <c r="IA332" s="77"/>
      <c r="IB332" s="77"/>
      <c r="IC332" s="77"/>
      <c r="ID332" s="77"/>
      <c r="IE332" s="77"/>
      <c r="IF332" s="77"/>
      <c r="IG332" s="77"/>
      <c r="IH332" s="77"/>
      <c r="II332" s="77"/>
      <c r="IJ332" s="77"/>
      <c r="IK332" s="77"/>
      <c r="IL332" s="77"/>
      <c r="IM332" s="77"/>
      <c r="IN332" s="77"/>
      <c r="IO332" s="77"/>
      <c r="IP332" s="77"/>
      <c r="IQ332" s="77"/>
      <c r="IR332" s="77"/>
      <c r="IS332" s="77"/>
      <c r="IT332" s="77"/>
      <c r="IU332" s="77"/>
      <c r="IV332" s="77"/>
      <c r="IW332" s="77"/>
      <c r="IX332" s="77"/>
      <c r="IY332" s="77"/>
      <c r="IZ332" s="77"/>
      <c r="JA332" s="77"/>
      <c r="JB332" s="77"/>
      <c r="JC332" s="77"/>
      <c r="JD332" s="77"/>
      <c r="JE332" s="77"/>
      <c r="JF332" s="77"/>
      <c r="JG332" s="77"/>
      <c r="JH332" s="77"/>
      <c r="JI332" s="77"/>
      <c r="JJ332" s="77"/>
      <c r="JK332" s="77"/>
      <c r="JL332" s="77"/>
      <c r="JM332" s="77"/>
      <c r="JN332" s="77"/>
      <c r="JO332" s="77"/>
      <c r="JP332" s="77"/>
      <c r="JQ332" s="77"/>
      <c r="JR332" s="77"/>
      <c r="JS332" s="77"/>
      <c r="JT332" s="77"/>
      <c r="JU332" s="77"/>
      <c r="JV332" s="77"/>
      <c r="JW332" s="77"/>
      <c r="JX332" s="77"/>
      <c r="JY332" s="77"/>
      <c r="JZ332" s="77"/>
      <c r="KA332" s="77"/>
      <c r="KB332" s="77"/>
      <c r="KC332" s="77"/>
      <c r="KD332" s="77"/>
      <c r="KE332" s="77"/>
      <c r="KF332" s="77"/>
      <c r="KG332" s="77"/>
      <c r="KH332" s="77"/>
      <c r="KI332" s="77"/>
      <c r="KJ332" s="77"/>
      <c r="KK332" s="77"/>
      <c r="KL332" s="77"/>
      <c r="KM332" s="77"/>
      <c r="KN332" s="77"/>
      <c r="KO332" s="77"/>
      <c r="KP332" s="77"/>
      <c r="KQ332" s="77"/>
      <c r="KR332" s="77"/>
      <c r="KS332" s="77"/>
      <c r="KT332" s="77"/>
      <c r="KU332" s="77"/>
      <c r="KV332" s="77"/>
      <c r="KW332" s="77"/>
      <c r="KX332" s="77"/>
      <c r="KY332" s="77"/>
      <c r="KZ332" s="77"/>
      <c r="LA332" s="77"/>
      <c r="LB332" s="77"/>
      <c r="LC332" s="77"/>
      <c r="LD332" s="77"/>
      <c r="LE332" s="77"/>
      <c r="LF332" s="77"/>
      <c r="LG332" s="77"/>
      <c r="LH332" s="77"/>
      <c r="LI332" s="77"/>
      <c r="LJ332" s="77"/>
      <c r="LK332" s="77"/>
      <c r="LL332" s="77"/>
      <c r="LM332" s="77"/>
      <c r="LN332" s="77"/>
      <c r="LO332" s="77"/>
      <c r="LP332" s="77"/>
      <c r="LQ332" s="77"/>
      <c r="LR332" s="77"/>
      <c r="LS332" s="77"/>
      <c r="LT332" s="77"/>
      <c r="LU332" s="77"/>
      <c r="LV332" s="77"/>
      <c r="LW332" s="77"/>
      <c r="LX332" s="77"/>
      <c r="LY332" s="77"/>
      <c r="LZ332" s="77"/>
      <c r="MA332" s="77"/>
      <c r="MB332" s="77"/>
      <c r="MC332" s="77"/>
      <c r="MD332" s="77"/>
      <c r="ME332" s="77"/>
      <c r="MF332" s="77"/>
      <c r="MG332" s="77"/>
      <c r="MH332" s="77"/>
      <c r="MI332" s="77"/>
      <c r="MJ332" s="77"/>
      <c r="MK332" s="77"/>
      <c r="ML332" s="77"/>
      <c r="MM332" s="77"/>
      <c r="MN332" s="77"/>
      <c r="MO332" s="77"/>
      <c r="MP332" s="77"/>
      <c r="MQ332" s="77"/>
      <c r="MR332" s="77"/>
      <c r="MS332" s="77"/>
      <c r="MT332" s="77"/>
      <c r="MU332" s="77"/>
      <c r="MV332" s="77"/>
      <c r="MW332" s="77"/>
      <c r="MX332" s="77"/>
      <c r="MY332" s="77"/>
      <c r="MZ332" s="77"/>
      <c r="NA332" s="77"/>
      <c r="NB332" s="77"/>
      <c r="NC332" s="77"/>
      <c r="ND332" s="77"/>
      <c r="NE332" s="77"/>
      <c r="NF332" s="77"/>
      <c r="NG332" s="77"/>
      <c r="NH332" s="77"/>
      <c r="NI332" s="77"/>
      <c r="NJ332" s="77"/>
      <c r="NK332" s="77"/>
      <c r="NL332" s="77"/>
      <c r="NM332" s="77"/>
      <c r="NN332" s="77"/>
      <c r="NO332" s="77"/>
      <c r="NP332" s="77"/>
      <c r="NQ332" s="77"/>
      <c r="NR332" s="77"/>
    </row>
    <row r="333" spans="1:382">
      <c r="A333" s="32">
        <f>IF(ラインリスト!A325="","",ラインリスト!A325)</f>
        <v>323</v>
      </c>
      <c r="B333" s="32" t="str">
        <f>IF(ラインリスト!B325="","",ラインリスト!B325)</f>
        <v>テスト323</v>
      </c>
      <c r="C333" s="32">
        <f>IF(ラインリスト!C325="","",ラインリスト!C325)</f>
        <v>53</v>
      </c>
      <c r="D333" s="32" t="str">
        <f>IF(ラインリスト!E325="","",ラインリスト!E325)</f>
        <v>女</v>
      </c>
      <c r="E333" s="32" t="str">
        <f>IF(ラインリスト!F325="","",ラインリスト!F325)</f>
        <v>看護師</v>
      </c>
      <c r="F333" s="29" t="str">
        <f>IF(ラインリスト!G325="","",ラインリスト!G325)</f>
        <v>職員</v>
      </c>
      <c r="G333" s="32" t="str">
        <f>IF(ラインリスト!H325="","",ラインリスト!H325)</f>
        <v>R病院</v>
      </c>
      <c r="H333" s="33" t="str">
        <f>IF(ラインリスト!I325="","",ラインリスト!I325)</f>
        <v/>
      </c>
      <c r="I333" s="33">
        <f>IF(ラインリスト!J325="","",ラインリスト!J325)</f>
        <v>44204</v>
      </c>
      <c r="J333" s="33">
        <f>IF(ラインリスト!K325="","",ラインリスト!K325)</f>
        <v>44205</v>
      </c>
      <c r="K333" s="31">
        <f>IF(ラインリスト!L325="",J333,ラインリスト!L325)</f>
        <v>44205</v>
      </c>
      <c r="L333" s="76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V333" s="77"/>
      <c r="CW333" s="77"/>
      <c r="CX333" s="77"/>
      <c r="CY333" s="77"/>
      <c r="CZ333" s="77"/>
      <c r="DA333" s="77"/>
      <c r="DB333" s="77"/>
      <c r="DC333" s="77"/>
      <c r="DD333" s="77"/>
      <c r="DE333" s="77"/>
      <c r="DF333" s="77"/>
      <c r="DG333" s="77"/>
      <c r="DH333" s="77"/>
      <c r="DI333" s="77"/>
      <c r="DJ333" s="77"/>
      <c r="DK333" s="77"/>
      <c r="DL333" s="77"/>
      <c r="DM333" s="77"/>
      <c r="DN333" s="77"/>
      <c r="DO333" s="77"/>
      <c r="DP333" s="77"/>
      <c r="DQ333" s="77"/>
      <c r="DR333" s="77"/>
      <c r="DS333" s="77"/>
      <c r="DT333" s="77"/>
      <c r="DU333" s="77"/>
      <c r="DV333" s="77"/>
      <c r="DW333" s="77"/>
      <c r="DX333" s="77"/>
      <c r="DY333" s="77"/>
      <c r="DZ333" s="77"/>
      <c r="EA333" s="77"/>
      <c r="EB333" s="77"/>
      <c r="EC333" s="77"/>
      <c r="ED333" s="77"/>
      <c r="EE333" s="77"/>
      <c r="EF333" s="77"/>
      <c r="EG333" s="77"/>
      <c r="EH333" s="77"/>
      <c r="EI333" s="77"/>
      <c r="EJ333" s="77"/>
      <c r="EK333" s="77"/>
      <c r="EL333" s="77"/>
      <c r="EM333" s="77"/>
      <c r="EN333" s="77"/>
      <c r="EO333" s="77"/>
      <c r="EP333" s="77"/>
      <c r="EQ333" s="77"/>
      <c r="ER333" s="77"/>
      <c r="ES333" s="77"/>
      <c r="ET333" s="77"/>
      <c r="EU333" s="77"/>
      <c r="EV333" s="77"/>
      <c r="EW333" s="77"/>
      <c r="EX333" s="77"/>
      <c r="EY333" s="77"/>
      <c r="EZ333" s="77"/>
      <c r="FA333" s="77"/>
      <c r="FB333" s="77"/>
      <c r="FC333" s="77"/>
      <c r="FD333" s="77"/>
      <c r="FE333" s="77"/>
      <c r="FF333" s="77"/>
      <c r="FG333" s="77"/>
      <c r="FH333" s="77"/>
      <c r="FI333" s="77"/>
      <c r="FJ333" s="77"/>
      <c r="FK333" s="77"/>
      <c r="FL333" s="77"/>
      <c r="FM333" s="77"/>
      <c r="FN333" s="77"/>
      <c r="FO333" s="77"/>
      <c r="FP333" s="77"/>
      <c r="FQ333" s="77"/>
      <c r="FR333" s="77"/>
      <c r="FS333" s="77"/>
      <c r="FT333" s="77"/>
      <c r="FU333" s="77"/>
      <c r="FV333" s="77"/>
      <c r="FW333" s="77"/>
      <c r="FX333" s="77"/>
      <c r="FY333" s="77"/>
      <c r="FZ333" s="77"/>
      <c r="GA333" s="77"/>
      <c r="GB333" s="77"/>
      <c r="GC333" s="77"/>
      <c r="GD333" s="77"/>
      <c r="GE333" s="77"/>
      <c r="GF333" s="77"/>
      <c r="GG333" s="77"/>
      <c r="GH333" s="77"/>
      <c r="GI333" s="77"/>
      <c r="GJ333" s="77"/>
      <c r="GK333" s="77"/>
      <c r="GL333" s="77"/>
      <c r="GM333" s="77"/>
      <c r="GN333" s="77"/>
      <c r="GO333" s="77"/>
      <c r="GP333" s="77"/>
      <c r="GQ333" s="77"/>
      <c r="GR333" s="77"/>
      <c r="GS333" s="77"/>
      <c r="GT333" s="77"/>
      <c r="GU333" s="77"/>
      <c r="GV333" s="77"/>
      <c r="GW333" s="77"/>
      <c r="GX333" s="77"/>
      <c r="GY333" s="77"/>
      <c r="GZ333" s="77"/>
      <c r="HA333" s="77"/>
      <c r="HB333" s="77"/>
      <c r="HC333" s="77"/>
      <c r="HD333" s="77"/>
      <c r="HE333" s="77"/>
      <c r="HF333" s="77"/>
      <c r="HG333" s="77"/>
      <c r="HH333" s="77"/>
      <c r="HI333" s="77"/>
      <c r="HJ333" s="77"/>
      <c r="HK333" s="77"/>
      <c r="HL333" s="77"/>
      <c r="HM333" s="77"/>
      <c r="HN333" s="77"/>
      <c r="HO333" s="77"/>
      <c r="HP333" s="77"/>
      <c r="HQ333" s="77"/>
      <c r="HR333" s="77"/>
      <c r="HS333" s="77"/>
      <c r="HT333" s="77"/>
      <c r="HU333" s="77"/>
      <c r="HV333" s="77"/>
      <c r="HW333" s="77"/>
      <c r="HX333" s="77"/>
      <c r="HY333" s="77"/>
      <c r="HZ333" s="77"/>
      <c r="IA333" s="77"/>
      <c r="IB333" s="77"/>
      <c r="IC333" s="77"/>
      <c r="ID333" s="77"/>
      <c r="IE333" s="77"/>
      <c r="IF333" s="77"/>
      <c r="IG333" s="77"/>
      <c r="IH333" s="77"/>
      <c r="II333" s="77"/>
      <c r="IJ333" s="77"/>
      <c r="IK333" s="77"/>
      <c r="IL333" s="77"/>
      <c r="IM333" s="77"/>
      <c r="IN333" s="77"/>
      <c r="IO333" s="77"/>
      <c r="IP333" s="77"/>
      <c r="IQ333" s="77"/>
      <c r="IR333" s="77"/>
      <c r="IS333" s="77"/>
      <c r="IT333" s="77"/>
      <c r="IU333" s="77"/>
      <c r="IV333" s="77"/>
      <c r="IW333" s="77"/>
      <c r="IX333" s="77"/>
      <c r="IY333" s="77"/>
      <c r="IZ333" s="77"/>
      <c r="JA333" s="77"/>
      <c r="JB333" s="77"/>
      <c r="JC333" s="77"/>
      <c r="JD333" s="77"/>
      <c r="JE333" s="77"/>
      <c r="JF333" s="77"/>
      <c r="JG333" s="77"/>
      <c r="JH333" s="77"/>
      <c r="JI333" s="77"/>
      <c r="JJ333" s="77"/>
      <c r="JK333" s="77"/>
      <c r="JL333" s="77"/>
      <c r="JM333" s="77"/>
      <c r="JN333" s="77"/>
      <c r="JO333" s="77"/>
      <c r="JP333" s="77"/>
      <c r="JQ333" s="77"/>
      <c r="JR333" s="77"/>
      <c r="JS333" s="77"/>
      <c r="JT333" s="77"/>
      <c r="JU333" s="77"/>
      <c r="JV333" s="77"/>
      <c r="JW333" s="77"/>
      <c r="JX333" s="77"/>
      <c r="JY333" s="77"/>
      <c r="JZ333" s="77"/>
      <c r="KA333" s="77"/>
      <c r="KB333" s="77"/>
      <c r="KC333" s="77"/>
      <c r="KD333" s="77"/>
      <c r="KE333" s="77"/>
      <c r="KF333" s="77"/>
      <c r="KG333" s="77"/>
      <c r="KH333" s="77"/>
      <c r="KI333" s="77"/>
      <c r="KJ333" s="77"/>
      <c r="KK333" s="77"/>
      <c r="KL333" s="77"/>
      <c r="KM333" s="77"/>
      <c r="KN333" s="77"/>
      <c r="KO333" s="77"/>
      <c r="KP333" s="77"/>
      <c r="KQ333" s="77"/>
      <c r="KR333" s="77"/>
      <c r="KS333" s="77"/>
      <c r="KT333" s="77"/>
      <c r="KU333" s="77"/>
      <c r="KV333" s="77"/>
      <c r="KW333" s="77"/>
      <c r="KX333" s="77"/>
      <c r="KY333" s="77"/>
      <c r="KZ333" s="77"/>
      <c r="LA333" s="77"/>
      <c r="LB333" s="77"/>
      <c r="LC333" s="77"/>
      <c r="LD333" s="77"/>
      <c r="LE333" s="77"/>
      <c r="LF333" s="77"/>
      <c r="LG333" s="77"/>
      <c r="LH333" s="77"/>
      <c r="LI333" s="77"/>
      <c r="LJ333" s="77"/>
      <c r="LK333" s="77"/>
      <c r="LL333" s="77"/>
      <c r="LM333" s="77"/>
      <c r="LN333" s="77"/>
      <c r="LO333" s="77"/>
      <c r="LP333" s="77"/>
      <c r="LQ333" s="77"/>
      <c r="LR333" s="77"/>
      <c r="LS333" s="77"/>
      <c r="LT333" s="77"/>
      <c r="LU333" s="77"/>
      <c r="LV333" s="77"/>
      <c r="LW333" s="77"/>
      <c r="LX333" s="77"/>
      <c r="LY333" s="77"/>
      <c r="LZ333" s="77"/>
      <c r="MA333" s="77"/>
      <c r="MB333" s="77"/>
      <c r="MC333" s="77"/>
      <c r="MD333" s="77"/>
      <c r="ME333" s="77"/>
      <c r="MF333" s="77"/>
      <c r="MG333" s="77"/>
      <c r="MH333" s="77"/>
      <c r="MI333" s="77"/>
      <c r="MJ333" s="77"/>
      <c r="MK333" s="77"/>
      <c r="ML333" s="77"/>
      <c r="MM333" s="77"/>
      <c r="MN333" s="77"/>
      <c r="MO333" s="77"/>
      <c r="MP333" s="77"/>
      <c r="MQ333" s="77"/>
      <c r="MR333" s="77"/>
      <c r="MS333" s="77"/>
      <c r="MT333" s="77"/>
      <c r="MU333" s="77"/>
      <c r="MV333" s="77"/>
      <c r="MW333" s="77"/>
      <c r="MX333" s="77"/>
      <c r="MY333" s="77"/>
      <c r="MZ333" s="77"/>
      <c r="NA333" s="77"/>
      <c r="NB333" s="77"/>
      <c r="NC333" s="77"/>
      <c r="ND333" s="77"/>
      <c r="NE333" s="77"/>
      <c r="NF333" s="77"/>
      <c r="NG333" s="77"/>
      <c r="NH333" s="77"/>
      <c r="NI333" s="77"/>
      <c r="NJ333" s="77"/>
      <c r="NK333" s="77"/>
      <c r="NL333" s="77"/>
      <c r="NM333" s="77"/>
      <c r="NN333" s="77"/>
      <c r="NO333" s="77"/>
      <c r="NP333" s="77"/>
      <c r="NQ333" s="77"/>
      <c r="NR333" s="77"/>
    </row>
    <row r="334" spans="1:382">
      <c r="A334" s="32">
        <f>IF(ラインリスト!A326="","",ラインリスト!A326)</f>
        <v>324</v>
      </c>
      <c r="B334" s="32" t="str">
        <f>IF(ラインリスト!B326="","",ラインリスト!B326)</f>
        <v>テスト324</v>
      </c>
      <c r="C334" s="32">
        <f>IF(ラインリスト!C326="","",ラインリスト!C326)</f>
        <v>58</v>
      </c>
      <c r="D334" s="32" t="str">
        <f>IF(ラインリスト!E326="","",ラインリスト!E326)</f>
        <v>女</v>
      </c>
      <c r="E334" s="32" t="str">
        <f>IF(ラインリスト!F326="","",ラインリスト!F326)</f>
        <v>看護師</v>
      </c>
      <c r="F334" s="29" t="str">
        <f>IF(ラインリスト!G326="","",ラインリスト!G326)</f>
        <v>職員</v>
      </c>
      <c r="G334" s="32" t="str">
        <f>IF(ラインリスト!H326="","",ラインリスト!H326)</f>
        <v>R病院</v>
      </c>
      <c r="H334" s="33" t="str">
        <f>IF(ラインリスト!I326="","",ラインリスト!I326)</f>
        <v/>
      </c>
      <c r="I334" s="33" t="str">
        <f>IF(ラインリスト!J326="","",ラインリスト!J326)</f>
        <v>無症状</v>
      </c>
      <c r="J334" s="33">
        <f>IF(ラインリスト!K326="","",ラインリスト!K326)</f>
        <v>44205</v>
      </c>
      <c r="K334" s="31">
        <f>IF(ラインリスト!L326="",J334,ラインリスト!L326)</f>
        <v>44205</v>
      </c>
      <c r="L334" s="76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  <c r="CU334" s="77"/>
      <c r="CV334" s="77"/>
      <c r="CW334" s="77"/>
      <c r="CX334" s="77"/>
      <c r="CY334" s="77"/>
      <c r="CZ334" s="77"/>
      <c r="DA334" s="77"/>
      <c r="DB334" s="77"/>
      <c r="DC334" s="77"/>
      <c r="DD334" s="77"/>
      <c r="DE334" s="77"/>
      <c r="DF334" s="77"/>
      <c r="DG334" s="77"/>
      <c r="DH334" s="77"/>
      <c r="DI334" s="77"/>
      <c r="DJ334" s="77"/>
      <c r="DK334" s="77"/>
      <c r="DL334" s="77"/>
      <c r="DM334" s="77"/>
      <c r="DN334" s="77"/>
      <c r="DO334" s="77"/>
      <c r="DP334" s="77"/>
      <c r="DQ334" s="77"/>
      <c r="DR334" s="77"/>
      <c r="DS334" s="77"/>
      <c r="DT334" s="77"/>
      <c r="DU334" s="77"/>
      <c r="DV334" s="77"/>
      <c r="DW334" s="77"/>
      <c r="DX334" s="77"/>
      <c r="DY334" s="77"/>
      <c r="DZ334" s="77"/>
      <c r="EA334" s="77"/>
      <c r="EB334" s="77"/>
      <c r="EC334" s="77"/>
      <c r="ED334" s="77"/>
      <c r="EE334" s="77"/>
      <c r="EF334" s="77"/>
      <c r="EG334" s="77"/>
      <c r="EH334" s="77"/>
      <c r="EI334" s="77"/>
      <c r="EJ334" s="77"/>
      <c r="EK334" s="77"/>
      <c r="EL334" s="77"/>
      <c r="EM334" s="77"/>
      <c r="EN334" s="77"/>
      <c r="EO334" s="77"/>
      <c r="EP334" s="77"/>
      <c r="EQ334" s="77"/>
      <c r="ER334" s="77"/>
      <c r="ES334" s="77"/>
      <c r="ET334" s="77"/>
      <c r="EU334" s="77"/>
      <c r="EV334" s="77"/>
      <c r="EW334" s="77"/>
      <c r="EX334" s="77"/>
      <c r="EY334" s="77"/>
      <c r="EZ334" s="77"/>
      <c r="FA334" s="77"/>
      <c r="FB334" s="77"/>
      <c r="FC334" s="77"/>
      <c r="FD334" s="77"/>
      <c r="FE334" s="77"/>
      <c r="FF334" s="77"/>
      <c r="FG334" s="77"/>
      <c r="FH334" s="77"/>
      <c r="FI334" s="77"/>
      <c r="FJ334" s="77"/>
      <c r="FK334" s="77"/>
      <c r="FL334" s="77"/>
      <c r="FM334" s="77"/>
      <c r="FN334" s="77"/>
      <c r="FO334" s="77"/>
      <c r="FP334" s="77"/>
      <c r="FQ334" s="77"/>
      <c r="FR334" s="77"/>
      <c r="FS334" s="77"/>
      <c r="FT334" s="77"/>
      <c r="FU334" s="77"/>
      <c r="FV334" s="77"/>
      <c r="FW334" s="77"/>
      <c r="FX334" s="77"/>
      <c r="FY334" s="77"/>
      <c r="FZ334" s="77"/>
      <c r="GA334" s="77"/>
      <c r="GB334" s="77"/>
      <c r="GC334" s="77"/>
      <c r="GD334" s="77"/>
      <c r="GE334" s="77"/>
      <c r="GF334" s="77"/>
      <c r="GG334" s="77"/>
      <c r="GH334" s="77"/>
      <c r="GI334" s="77"/>
      <c r="GJ334" s="77"/>
      <c r="GK334" s="77"/>
      <c r="GL334" s="77"/>
      <c r="GM334" s="77"/>
      <c r="GN334" s="77"/>
      <c r="GO334" s="77"/>
      <c r="GP334" s="77"/>
      <c r="GQ334" s="77"/>
      <c r="GR334" s="77"/>
      <c r="GS334" s="77"/>
      <c r="GT334" s="77"/>
      <c r="GU334" s="77"/>
      <c r="GV334" s="77"/>
      <c r="GW334" s="77"/>
      <c r="GX334" s="77"/>
      <c r="GY334" s="77"/>
      <c r="GZ334" s="77"/>
      <c r="HA334" s="77"/>
      <c r="HB334" s="77"/>
      <c r="HC334" s="77"/>
      <c r="HD334" s="77"/>
      <c r="HE334" s="77"/>
      <c r="HF334" s="77"/>
      <c r="HG334" s="77"/>
      <c r="HH334" s="77"/>
      <c r="HI334" s="77"/>
      <c r="HJ334" s="77"/>
      <c r="HK334" s="77"/>
      <c r="HL334" s="77"/>
      <c r="HM334" s="77"/>
      <c r="HN334" s="77"/>
      <c r="HO334" s="77"/>
      <c r="HP334" s="77"/>
      <c r="HQ334" s="77"/>
      <c r="HR334" s="77"/>
      <c r="HS334" s="77"/>
      <c r="HT334" s="77"/>
      <c r="HU334" s="77"/>
      <c r="HV334" s="77"/>
      <c r="HW334" s="77"/>
      <c r="HX334" s="77"/>
      <c r="HY334" s="77"/>
      <c r="HZ334" s="77"/>
      <c r="IA334" s="77"/>
      <c r="IB334" s="77"/>
      <c r="IC334" s="77"/>
      <c r="ID334" s="77"/>
      <c r="IE334" s="77"/>
      <c r="IF334" s="77"/>
      <c r="IG334" s="77"/>
      <c r="IH334" s="77"/>
      <c r="II334" s="77"/>
      <c r="IJ334" s="77"/>
      <c r="IK334" s="77"/>
      <c r="IL334" s="77"/>
      <c r="IM334" s="77"/>
      <c r="IN334" s="77"/>
      <c r="IO334" s="77"/>
      <c r="IP334" s="77"/>
      <c r="IQ334" s="77"/>
      <c r="IR334" s="77"/>
      <c r="IS334" s="77"/>
      <c r="IT334" s="77"/>
      <c r="IU334" s="77"/>
      <c r="IV334" s="77"/>
      <c r="IW334" s="77"/>
      <c r="IX334" s="77"/>
      <c r="IY334" s="77"/>
      <c r="IZ334" s="77"/>
      <c r="JA334" s="77"/>
      <c r="JB334" s="77"/>
      <c r="JC334" s="77"/>
      <c r="JD334" s="77"/>
      <c r="JE334" s="77"/>
      <c r="JF334" s="77"/>
      <c r="JG334" s="77"/>
      <c r="JH334" s="77"/>
      <c r="JI334" s="77"/>
      <c r="JJ334" s="77"/>
      <c r="JK334" s="77"/>
      <c r="JL334" s="77"/>
      <c r="JM334" s="77"/>
      <c r="JN334" s="77"/>
      <c r="JO334" s="77"/>
      <c r="JP334" s="77"/>
      <c r="JQ334" s="77"/>
      <c r="JR334" s="77"/>
      <c r="JS334" s="77"/>
      <c r="JT334" s="77"/>
      <c r="JU334" s="77"/>
      <c r="JV334" s="77"/>
      <c r="JW334" s="77"/>
      <c r="JX334" s="77"/>
      <c r="JY334" s="77"/>
      <c r="JZ334" s="77"/>
      <c r="KA334" s="77"/>
      <c r="KB334" s="77"/>
      <c r="KC334" s="77"/>
      <c r="KD334" s="77"/>
      <c r="KE334" s="77"/>
      <c r="KF334" s="77"/>
      <c r="KG334" s="77"/>
      <c r="KH334" s="77"/>
      <c r="KI334" s="77"/>
      <c r="KJ334" s="77"/>
      <c r="KK334" s="77"/>
      <c r="KL334" s="77"/>
      <c r="KM334" s="77"/>
      <c r="KN334" s="77"/>
      <c r="KO334" s="77"/>
      <c r="KP334" s="77"/>
      <c r="KQ334" s="77"/>
      <c r="KR334" s="77"/>
      <c r="KS334" s="77"/>
      <c r="KT334" s="77"/>
      <c r="KU334" s="77"/>
      <c r="KV334" s="77"/>
      <c r="KW334" s="77"/>
      <c r="KX334" s="77"/>
      <c r="KY334" s="77"/>
      <c r="KZ334" s="77"/>
      <c r="LA334" s="77"/>
      <c r="LB334" s="77"/>
      <c r="LC334" s="77"/>
      <c r="LD334" s="77"/>
      <c r="LE334" s="77"/>
      <c r="LF334" s="77"/>
      <c r="LG334" s="77"/>
      <c r="LH334" s="77"/>
      <c r="LI334" s="77"/>
      <c r="LJ334" s="77"/>
      <c r="LK334" s="77"/>
      <c r="LL334" s="77"/>
      <c r="LM334" s="77"/>
      <c r="LN334" s="77"/>
      <c r="LO334" s="77"/>
      <c r="LP334" s="77"/>
      <c r="LQ334" s="77"/>
      <c r="LR334" s="77"/>
      <c r="LS334" s="77"/>
      <c r="LT334" s="77"/>
      <c r="LU334" s="77"/>
      <c r="LV334" s="77"/>
      <c r="LW334" s="77"/>
      <c r="LX334" s="77"/>
      <c r="LY334" s="77"/>
      <c r="LZ334" s="77"/>
      <c r="MA334" s="77"/>
      <c r="MB334" s="77"/>
      <c r="MC334" s="77"/>
      <c r="MD334" s="77"/>
      <c r="ME334" s="77"/>
      <c r="MF334" s="77"/>
      <c r="MG334" s="77"/>
      <c r="MH334" s="77"/>
      <c r="MI334" s="77"/>
      <c r="MJ334" s="77"/>
      <c r="MK334" s="77"/>
      <c r="ML334" s="77"/>
      <c r="MM334" s="77"/>
      <c r="MN334" s="77"/>
      <c r="MO334" s="77"/>
      <c r="MP334" s="77"/>
      <c r="MQ334" s="77"/>
      <c r="MR334" s="77"/>
      <c r="MS334" s="77"/>
      <c r="MT334" s="77"/>
      <c r="MU334" s="77"/>
      <c r="MV334" s="77"/>
      <c r="MW334" s="77"/>
      <c r="MX334" s="77"/>
      <c r="MY334" s="77"/>
      <c r="MZ334" s="77"/>
      <c r="NA334" s="77"/>
      <c r="NB334" s="77"/>
      <c r="NC334" s="77"/>
      <c r="ND334" s="77"/>
      <c r="NE334" s="77"/>
      <c r="NF334" s="77"/>
      <c r="NG334" s="77"/>
      <c r="NH334" s="77"/>
      <c r="NI334" s="77"/>
      <c r="NJ334" s="77"/>
      <c r="NK334" s="77"/>
      <c r="NL334" s="77"/>
      <c r="NM334" s="77"/>
      <c r="NN334" s="77"/>
      <c r="NO334" s="77"/>
      <c r="NP334" s="77"/>
      <c r="NQ334" s="77"/>
      <c r="NR334" s="77"/>
    </row>
    <row r="335" spans="1:382">
      <c r="A335" s="32">
        <f>IF(ラインリスト!A327="","",ラインリスト!A327)</f>
        <v>325</v>
      </c>
      <c r="B335" s="32" t="str">
        <f>IF(ラインリスト!B327="","",ラインリスト!B327)</f>
        <v>テスト325</v>
      </c>
      <c r="C335" s="32">
        <f>IF(ラインリスト!C327="","",ラインリスト!C327)</f>
        <v>39</v>
      </c>
      <c r="D335" s="32" t="str">
        <f>IF(ラインリスト!E327="","",ラインリスト!E327)</f>
        <v>男</v>
      </c>
      <c r="E335" s="32" t="str">
        <f>IF(ラインリスト!F327="","",ラインリスト!F327)</f>
        <v>医師</v>
      </c>
      <c r="F335" s="29" t="str">
        <f>IF(ラインリスト!G327="","",ラインリスト!G327)</f>
        <v>職員</v>
      </c>
      <c r="G335" s="32" t="str">
        <f>IF(ラインリスト!H327="","",ラインリスト!H327)</f>
        <v>R病院</v>
      </c>
      <c r="H335" s="33" t="str">
        <f>IF(ラインリスト!I327="","",ラインリスト!I327)</f>
        <v/>
      </c>
      <c r="I335" s="33">
        <f>IF(ラインリスト!J327="","",ラインリスト!J327)</f>
        <v>44204</v>
      </c>
      <c r="J335" s="33">
        <f>IF(ラインリスト!K327="","",ラインリスト!K327)</f>
        <v>44205</v>
      </c>
      <c r="K335" s="31">
        <f>IF(ラインリスト!L327="",J335,ラインリスト!L327)</f>
        <v>44205</v>
      </c>
      <c r="L335" s="76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  <c r="CU335" s="77"/>
      <c r="CV335" s="77"/>
      <c r="CW335" s="77"/>
      <c r="CX335" s="77"/>
      <c r="CY335" s="77"/>
      <c r="CZ335" s="77"/>
      <c r="DA335" s="77"/>
      <c r="DB335" s="77"/>
      <c r="DC335" s="77"/>
      <c r="DD335" s="77"/>
      <c r="DE335" s="77"/>
      <c r="DF335" s="77"/>
      <c r="DG335" s="77"/>
      <c r="DH335" s="77"/>
      <c r="DI335" s="77"/>
      <c r="DJ335" s="77"/>
      <c r="DK335" s="77"/>
      <c r="DL335" s="77"/>
      <c r="DM335" s="77"/>
      <c r="DN335" s="77"/>
      <c r="DO335" s="77"/>
      <c r="DP335" s="77"/>
      <c r="DQ335" s="77"/>
      <c r="DR335" s="77"/>
      <c r="DS335" s="77"/>
      <c r="DT335" s="77"/>
      <c r="DU335" s="77"/>
      <c r="DV335" s="77"/>
      <c r="DW335" s="77"/>
      <c r="DX335" s="77"/>
      <c r="DY335" s="77"/>
      <c r="DZ335" s="77"/>
      <c r="EA335" s="77"/>
      <c r="EB335" s="77"/>
      <c r="EC335" s="77"/>
      <c r="ED335" s="77"/>
      <c r="EE335" s="77"/>
      <c r="EF335" s="77"/>
      <c r="EG335" s="77"/>
      <c r="EH335" s="77"/>
      <c r="EI335" s="77"/>
      <c r="EJ335" s="77"/>
      <c r="EK335" s="77"/>
      <c r="EL335" s="77"/>
      <c r="EM335" s="77"/>
      <c r="EN335" s="77"/>
      <c r="EO335" s="77"/>
      <c r="EP335" s="77"/>
      <c r="EQ335" s="77"/>
      <c r="ER335" s="77"/>
      <c r="ES335" s="77"/>
      <c r="ET335" s="77"/>
      <c r="EU335" s="77"/>
      <c r="EV335" s="77"/>
      <c r="EW335" s="77"/>
      <c r="EX335" s="77"/>
      <c r="EY335" s="77"/>
      <c r="EZ335" s="77"/>
      <c r="FA335" s="77"/>
      <c r="FB335" s="77"/>
      <c r="FC335" s="77"/>
      <c r="FD335" s="77"/>
      <c r="FE335" s="77"/>
      <c r="FF335" s="77"/>
      <c r="FG335" s="77"/>
      <c r="FH335" s="77"/>
      <c r="FI335" s="77"/>
      <c r="FJ335" s="77"/>
      <c r="FK335" s="77"/>
      <c r="FL335" s="77"/>
      <c r="FM335" s="77"/>
      <c r="FN335" s="77"/>
      <c r="FO335" s="77"/>
      <c r="FP335" s="77"/>
      <c r="FQ335" s="77"/>
      <c r="FR335" s="77"/>
      <c r="FS335" s="77"/>
      <c r="FT335" s="77"/>
      <c r="FU335" s="77"/>
      <c r="FV335" s="77"/>
      <c r="FW335" s="77"/>
      <c r="FX335" s="77"/>
      <c r="FY335" s="77"/>
      <c r="FZ335" s="77"/>
      <c r="GA335" s="77"/>
      <c r="GB335" s="77"/>
      <c r="GC335" s="77"/>
      <c r="GD335" s="77"/>
      <c r="GE335" s="77"/>
      <c r="GF335" s="77"/>
      <c r="GG335" s="77"/>
      <c r="GH335" s="77"/>
      <c r="GI335" s="77"/>
      <c r="GJ335" s="77"/>
      <c r="GK335" s="77"/>
      <c r="GL335" s="77"/>
      <c r="GM335" s="77"/>
      <c r="GN335" s="77"/>
      <c r="GO335" s="77"/>
      <c r="GP335" s="77"/>
      <c r="GQ335" s="77"/>
      <c r="GR335" s="77"/>
      <c r="GS335" s="77"/>
      <c r="GT335" s="77"/>
      <c r="GU335" s="77"/>
      <c r="GV335" s="77"/>
      <c r="GW335" s="77"/>
      <c r="GX335" s="77"/>
      <c r="GY335" s="77"/>
      <c r="GZ335" s="77"/>
      <c r="HA335" s="77"/>
      <c r="HB335" s="77"/>
      <c r="HC335" s="77"/>
      <c r="HD335" s="77"/>
      <c r="HE335" s="77"/>
      <c r="HF335" s="77"/>
      <c r="HG335" s="77"/>
      <c r="HH335" s="77"/>
      <c r="HI335" s="77"/>
      <c r="HJ335" s="77"/>
      <c r="HK335" s="77"/>
      <c r="HL335" s="77"/>
      <c r="HM335" s="77"/>
      <c r="HN335" s="77"/>
      <c r="HO335" s="77"/>
      <c r="HP335" s="77"/>
      <c r="HQ335" s="77"/>
      <c r="HR335" s="77"/>
      <c r="HS335" s="77"/>
      <c r="HT335" s="77"/>
      <c r="HU335" s="77"/>
      <c r="HV335" s="77"/>
      <c r="HW335" s="77"/>
      <c r="HX335" s="77"/>
      <c r="HY335" s="77"/>
      <c r="HZ335" s="77"/>
      <c r="IA335" s="77"/>
      <c r="IB335" s="77"/>
      <c r="IC335" s="77"/>
      <c r="ID335" s="77"/>
      <c r="IE335" s="77"/>
      <c r="IF335" s="77"/>
      <c r="IG335" s="77"/>
      <c r="IH335" s="77"/>
      <c r="II335" s="77"/>
      <c r="IJ335" s="77"/>
      <c r="IK335" s="77"/>
      <c r="IL335" s="77"/>
      <c r="IM335" s="77"/>
      <c r="IN335" s="77"/>
      <c r="IO335" s="77"/>
      <c r="IP335" s="77"/>
      <c r="IQ335" s="77"/>
      <c r="IR335" s="77"/>
      <c r="IS335" s="77"/>
      <c r="IT335" s="77"/>
      <c r="IU335" s="77"/>
      <c r="IV335" s="77"/>
      <c r="IW335" s="77"/>
      <c r="IX335" s="77"/>
      <c r="IY335" s="77"/>
      <c r="IZ335" s="77"/>
      <c r="JA335" s="77"/>
      <c r="JB335" s="77"/>
      <c r="JC335" s="77"/>
      <c r="JD335" s="77"/>
      <c r="JE335" s="77"/>
      <c r="JF335" s="77"/>
      <c r="JG335" s="77"/>
      <c r="JH335" s="77"/>
      <c r="JI335" s="77"/>
      <c r="JJ335" s="77"/>
      <c r="JK335" s="77"/>
      <c r="JL335" s="77"/>
      <c r="JM335" s="77"/>
      <c r="JN335" s="77"/>
      <c r="JO335" s="77"/>
      <c r="JP335" s="77"/>
      <c r="JQ335" s="77"/>
      <c r="JR335" s="77"/>
      <c r="JS335" s="77"/>
      <c r="JT335" s="77"/>
      <c r="JU335" s="77"/>
      <c r="JV335" s="77"/>
      <c r="JW335" s="77"/>
      <c r="JX335" s="77"/>
      <c r="JY335" s="77"/>
      <c r="JZ335" s="77"/>
      <c r="KA335" s="77"/>
      <c r="KB335" s="77"/>
      <c r="KC335" s="77"/>
      <c r="KD335" s="77"/>
      <c r="KE335" s="77"/>
      <c r="KF335" s="77"/>
      <c r="KG335" s="77"/>
      <c r="KH335" s="77"/>
      <c r="KI335" s="77"/>
      <c r="KJ335" s="77"/>
      <c r="KK335" s="77"/>
      <c r="KL335" s="77"/>
      <c r="KM335" s="77"/>
      <c r="KN335" s="77"/>
      <c r="KO335" s="77"/>
      <c r="KP335" s="77"/>
      <c r="KQ335" s="77"/>
      <c r="KR335" s="77"/>
      <c r="KS335" s="77"/>
      <c r="KT335" s="77"/>
      <c r="KU335" s="77"/>
      <c r="KV335" s="77"/>
      <c r="KW335" s="77"/>
      <c r="KX335" s="77"/>
      <c r="KY335" s="77"/>
      <c r="KZ335" s="77"/>
      <c r="LA335" s="77"/>
      <c r="LB335" s="77"/>
      <c r="LC335" s="77"/>
      <c r="LD335" s="77"/>
      <c r="LE335" s="77"/>
      <c r="LF335" s="77"/>
      <c r="LG335" s="77"/>
      <c r="LH335" s="77"/>
      <c r="LI335" s="77"/>
      <c r="LJ335" s="77"/>
      <c r="LK335" s="77"/>
      <c r="LL335" s="77"/>
      <c r="LM335" s="77"/>
      <c r="LN335" s="77"/>
      <c r="LO335" s="77"/>
      <c r="LP335" s="77"/>
      <c r="LQ335" s="77"/>
      <c r="LR335" s="77"/>
      <c r="LS335" s="77"/>
      <c r="LT335" s="77"/>
      <c r="LU335" s="77"/>
      <c r="LV335" s="77"/>
      <c r="LW335" s="77"/>
      <c r="LX335" s="77"/>
      <c r="LY335" s="77"/>
      <c r="LZ335" s="77"/>
      <c r="MA335" s="77"/>
      <c r="MB335" s="77"/>
      <c r="MC335" s="77"/>
      <c r="MD335" s="77"/>
      <c r="ME335" s="77"/>
      <c r="MF335" s="77"/>
      <c r="MG335" s="77"/>
      <c r="MH335" s="77"/>
      <c r="MI335" s="77"/>
      <c r="MJ335" s="77"/>
      <c r="MK335" s="77"/>
      <c r="ML335" s="77"/>
      <c r="MM335" s="77"/>
      <c r="MN335" s="77"/>
      <c r="MO335" s="77"/>
      <c r="MP335" s="77"/>
      <c r="MQ335" s="77"/>
      <c r="MR335" s="77"/>
      <c r="MS335" s="77"/>
      <c r="MT335" s="77"/>
      <c r="MU335" s="77"/>
      <c r="MV335" s="77"/>
      <c r="MW335" s="77"/>
      <c r="MX335" s="77"/>
      <c r="MY335" s="77"/>
      <c r="MZ335" s="77"/>
      <c r="NA335" s="77"/>
      <c r="NB335" s="77"/>
      <c r="NC335" s="77"/>
      <c r="ND335" s="77"/>
      <c r="NE335" s="77"/>
      <c r="NF335" s="77"/>
      <c r="NG335" s="77"/>
      <c r="NH335" s="77"/>
      <c r="NI335" s="77"/>
      <c r="NJ335" s="77"/>
      <c r="NK335" s="77"/>
      <c r="NL335" s="77"/>
      <c r="NM335" s="77"/>
      <c r="NN335" s="77"/>
      <c r="NO335" s="77"/>
      <c r="NP335" s="77"/>
      <c r="NQ335" s="77"/>
      <c r="NR335" s="77"/>
    </row>
    <row r="336" spans="1:382">
      <c r="A336" s="32">
        <f>IF(ラインリスト!A328="","",ラインリスト!A328)</f>
        <v>326</v>
      </c>
      <c r="B336" s="32" t="str">
        <f>IF(ラインリスト!B328="","",ラインリスト!B328)</f>
        <v>テスト326</v>
      </c>
      <c r="C336" s="32">
        <f>IF(ラインリスト!C328="","",ラインリスト!C328)</f>
        <v>62</v>
      </c>
      <c r="D336" s="32" t="str">
        <f>IF(ラインリスト!E328="","",ラインリスト!E328)</f>
        <v>女</v>
      </c>
      <c r="E336" s="32" t="str">
        <f>IF(ラインリスト!F328="","",ラインリスト!F328)</f>
        <v/>
      </c>
      <c r="F336" s="29" t="str">
        <f>IF(ラインリスト!G328="","",ラインリスト!G328)</f>
        <v>患者</v>
      </c>
      <c r="G336" s="32" t="str">
        <f>IF(ラインリスト!H328="","",ラインリスト!H328)</f>
        <v>R病院</v>
      </c>
      <c r="H336" s="33" t="str">
        <f>IF(ラインリスト!I328="","",ラインリスト!I328)</f>
        <v/>
      </c>
      <c r="I336" s="33">
        <f>IF(ラインリスト!J328="","",ラインリスト!J328)</f>
        <v>44204</v>
      </c>
      <c r="J336" s="33">
        <f>IF(ラインリスト!K328="","",ラインリスト!K328)</f>
        <v>44205</v>
      </c>
      <c r="K336" s="31">
        <f>IF(ラインリスト!L328="",J336,ラインリスト!L328)</f>
        <v>44205</v>
      </c>
      <c r="L336" s="76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  <c r="CU336" s="77"/>
      <c r="CV336" s="77"/>
      <c r="CW336" s="77"/>
      <c r="CX336" s="77"/>
      <c r="CY336" s="77"/>
      <c r="CZ336" s="77"/>
      <c r="DA336" s="77"/>
      <c r="DB336" s="77"/>
      <c r="DC336" s="77"/>
      <c r="DD336" s="77"/>
      <c r="DE336" s="77"/>
      <c r="DF336" s="77"/>
      <c r="DG336" s="77"/>
      <c r="DH336" s="77"/>
      <c r="DI336" s="77"/>
      <c r="DJ336" s="77"/>
      <c r="DK336" s="77"/>
      <c r="DL336" s="77"/>
      <c r="DM336" s="77"/>
      <c r="DN336" s="77"/>
      <c r="DO336" s="77"/>
      <c r="DP336" s="77"/>
      <c r="DQ336" s="77"/>
      <c r="DR336" s="77"/>
      <c r="DS336" s="77"/>
      <c r="DT336" s="77"/>
      <c r="DU336" s="77"/>
      <c r="DV336" s="77"/>
      <c r="DW336" s="77"/>
      <c r="DX336" s="77"/>
      <c r="DY336" s="77"/>
      <c r="DZ336" s="77"/>
      <c r="EA336" s="77"/>
      <c r="EB336" s="77"/>
      <c r="EC336" s="77"/>
      <c r="ED336" s="77"/>
      <c r="EE336" s="77"/>
      <c r="EF336" s="77"/>
      <c r="EG336" s="77"/>
      <c r="EH336" s="77"/>
      <c r="EI336" s="77"/>
      <c r="EJ336" s="77"/>
      <c r="EK336" s="77"/>
      <c r="EL336" s="77"/>
      <c r="EM336" s="77"/>
      <c r="EN336" s="77"/>
      <c r="EO336" s="77"/>
      <c r="EP336" s="77"/>
      <c r="EQ336" s="77"/>
      <c r="ER336" s="77"/>
      <c r="ES336" s="77"/>
      <c r="ET336" s="77"/>
      <c r="EU336" s="77"/>
      <c r="EV336" s="77"/>
      <c r="EW336" s="77"/>
      <c r="EX336" s="77"/>
      <c r="EY336" s="77"/>
      <c r="EZ336" s="77"/>
      <c r="FA336" s="77"/>
      <c r="FB336" s="77"/>
      <c r="FC336" s="77"/>
      <c r="FD336" s="77"/>
      <c r="FE336" s="77"/>
      <c r="FF336" s="77"/>
      <c r="FG336" s="77"/>
      <c r="FH336" s="77"/>
      <c r="FI336" s="77"/>
      <c r="FJ336" s="77"/>
      <c r="FK336" s="77"/>
      <c r="FL336" s="77"/>
      <c r="FM336" s="77"/>
      <c r="FN336" s="77"/>
      <c r="FO336" s="77"/>
      <c r="FP336" s="77"/>
      <c r="FQ336" s="77"/>
      <c r="FR336" s="77"/>
      <c r="FS336" s="77"/>
      <c r="FT336" s="77"/>
      <c r="FU336" s="77"/>
      <c r="FV336" s="77"/>
      <c r="FW336" s="77"/>
      <c r="FX336" s="77"/>
      <c r="FY336" s="77"/>
      <c r="FZ336" s="77"/>
      <c r="GA336" s="77"/>
      <c r="GB336" s="77"/>
      <c r="GC336" s="77"/>
      <c r="GD336" s="77"/>
      <c r="GE336" s="77"/>
      <c r="GF336" s="77"/>
      <c r="GG336" s="77"/>
      <c r="GH336" s="77"/>
      <c r="GI336" s="77"/>
      <c r="GJ336" s="77"/>
      <c r="GK336" s="77"/>
      <c r="GL336" s="77"/>
      <c r="GM336" s="77"/>
      <c r="GN336" s="77"/>
      <c r="GO336" s="77"/>
      <c r="GP336" s="77"/>
      <c r="GQ336" s="77"/>
      <c r="GR336" s="77"/>
      <c r="GS336" s="77"/>
      <c r="GT336" s="77"/>
      <c r="GU336" s="77"/>
      <c r="GV336" s="77"/>
      <c r="GW336" s="77"/>
      <c r="GX336" s="77"/>
      <c r="GY336" s="77"/>
      <c r="GZ336" s="77"/>
      <c r="HA336" s="77"/>
      <c r="HB336" s="77"/>
      <c r="HC336" s="77"/>
      <c r="HD336" s="77"/>
      <c r="HE336" s="77"/>
      <c r="HF336" s="77"/>
      <c r="HG336" s="77"/>
      <c r="HH336" s="77"/>
      <c r="HI336" s="77"/>
      <c r="HJ336" s="77"/>
      <c r="HK336" s="77"/>
      <c r="HL336" s="77"/>
      <c r="HM336" s="77"/>
      <c r="HN336" s="77"/>
      <c r="HO336" s="77"/>
      <c r="HP336" s="77"/>
      <c r="HQ336" s="77"/>
      <c r="HR336" s="77"/>
      <c r="HS336" s="77"/>
      <c r="HT336" s="77"/>
      <c r="HU336" s="77"/>
      <c r="HV336" s="77"/>
      <c r="HW336" s="77"/>
      <c r="HX336" s="77"/>
      <c r="HY336" s="77"/>
      <c r="HZ336" s="77"/>
      <c r="IA336" s="77"/>
      <c r="IB336" s="77"/>
      <c r="IC336" s="77"/>
      <c r="ID336" s="77"/>
      <c r="IE336" s="77"/>
      <c r="IF336" s="77"/>
      <c r="IG336" s="77"/>
      <c r="IH336" s="77"/>
      <c r="II336" s="77"/>
      <c r="IJ336" s="77"/>
      <c r="IK336" s="77"/>
      <c r="IL336" s="77"/>
      <c r="IM336" s="77"/>
      <c r="IN336" s="77"/>
      <c r="IO336" s="77"/>
      <c r="IP336" s="77"/>
      <c r="IQ336" s="77"/>
      <c r="IR336" s="77"/>
      <c r="IS336" s="77"/>
      <c r="IT336" s="77"/>
      <c r="IU336" s="77"/>
      <c r="IV336" s="77"/>
      <c r="IW336" s="77"/>
      <c r="IX336" s="77"/>
      <c r="IY336" s="77"/>
      <c r="IZ336" s="77"/>
      <c r="JA336" s="77"/>
      <c r="JB336" s="77"/>
      <c r="JC336" s="77"/>
      <c r="JD336" s="77"/>
      <c r="JE336" s="77"/>
      <c r="JF336" s="77"/>
      <c r="JG336" s="77"/>
      <c r="JH336" s="77"/>
      <c r="JI336" s="77"/>
      <c r="JJ336" s="77"/>
      <c r="JK336" s="77"/>
      <c r="JL336" s="77"/>
      <c r="JM336" s="77"/>
      <c r="JN336" s="77"/>
      <c r="JO336" s="77"/>
      <c r="JP336" s="77"/>
      <c r="JQ336" s="77"/>
      <c r="JR336" s="77"/>
      <c r="JS336" s="77"/>
      <c r="JT336" s="77"/>
      <c r="JU336" s="77"/>
      <c r="JV336" s="77"/>
      <c r="JW336" s="77"/>
      <c r="JX336" s="77"/>
      <c r="JY336" s="77"/>
      <c r="JZ336" s="77"/>
      <c r="KA336" s="77"/>
      <c r="KB336" s="77"/>
      <c r="KC336" s="77"/>
      <c r="KD336" s="77"/>
      <c r="KE336" s="77"/>
      <c r="KF336" s="77"/>
      <c r="KG336" s="77"/>
      <c r="KH336" s="77"/>
      <c r="KI336" s="77"/>
      <c r="KJ336" s="77"/>
      <c r="KK336" s="77"/>
      <c r="KL336" s="77"/>
      <c r="KM336" s="77"/>
      <c r="KN336" s="77"/>
      <c r="KO336" s="77"/>
      <c r="KP336" s="77"/>
      <c r="KQ336" s="77"/>
      <c r="KR336" s="77"/>
      <c r="KS336" s="77"/>
      <c r="KT336" s="77"/>
      <c r="KU336" s="77"/>
      <c r="KV336" s="77"/>
      <c r="KW336" s="77"/>
      <c r="KX336" s="77"/>
      <c r="KY336" s="77"/>
      <c r="KZ336" s="77"/>
      <c r="LA336" s="77"/>
      <c r="LB336" s="77"/>
      <c r="LC336" s="77"/>
      <c r="LD336" s="77"/>
      <c r="LE336" s="77"/>
      <c r="LF336" s="77"/>
      <c r="LG336" s="77"/>
      <c r="LH336" s="77"/>
      <c r="LI336" s="77"/>
      <c r="LJ336" s="77"/>
      <c r="LK336" s="77"/>
      <c r="LL336" s="77"/>
      <c r="LM336" s="77"/>
      <c r="LN336" s="77"/>
      <c r="LO336" s="77"/>
      <c r="LP336" s="77"/>
      <c r="LQ336" s="77"/>
      <c r="LR336" s="77"/>
      <c r="LS336" s="77"/>
      <c r="LT336" s="77"/>
      <c r="LU336" s="77"/>
      <c r="LV336" s="77"/>
      <c r="LW336" s="77"/>
      <c r="LX336" s="77"/>
      <c r="LY336" s="77"/>
      <c r="LZ336" s="77"/>
      <c r="MA336" s="77"/>
      <c r="MB336" s="77"/>
      <c r="MC336" s="77"/>
      <c r="MD336" s="77"/>
      <c r="ME336" s="77"/>
      <c r="MF336" s="77"/>
      <c r="MG336" s="77"/>
      <c r="MH336" s="77"/>
      <c r="MI336" s="77"/>
      <c r="MJ336" s="77"/>
      <c r="MK336" s="77"/>
      <c r="ML336" s="77"/>
      <c r="MM336" s="77"/>
      <c r="MN336" s="77"/>
      <c r="MO336" s="77"/>
      <c r="MP336" s="77"/>
      <c r="MQ336" s="77"/>
      <c r="MR336" s="77"/>
      <c r="MS336" s="77"/>
      <c r="MT336" s="77"/>
      <c r="MU336" s="77"/>
      <c r="MV336" s="77"/>
      <c r="MW336" s="77"/>
      <c r="MX336" s="77"/>
      <c r="MY336" s="77"/>
      <c r="MZ336" s="77"/>
      <c r="NA336" s="77"/>
      <c r="NB336" s="77"/>
      <c r="NC336" s="77"/>
      <c r="ND336" s="77"/>
      <c r="NE336" s="77"/>
      <c r="NF336" s="77"/>
      <c r="NG336" s="77"/>
      <c r="NH336" s="77"/>
      <c r="NI336" s="77"/>
      <c r="NJ336" s="77"/>
      <c r="NK336" s="77"/>
      <c r="NL336" s="77"/>
      <c r="NM336" s="77"/>
      <c r="NN336" s="77"/>
      <c r="NO336" s="77"/>
      <c r="NP336" s="77"/>
      <c r="NQ336" s="77"/>
      <c r="NR336" s="77"/>
    </row>
    <row r="337" spans="1:382">
      <c r="A337" s="32">
        <f>IF(ラインリスト!A329="","",ラインリスト!A329)</f>
        <v>327</v>
      </c>
      <c r="B337" s="32" t="str">
        <f>IF(ラインリスト!B329="","",ラインリスト!B329)</f>
        <v>テスト327</v>
      </c>
      <c r="C337" s="32">
        <f>IF(ラインリスト!C329="","",ラインリスト!C329)</f>
        <v>60</v>
      </c>
      <c r="D337" s="32" t="str">
        <f>IF(ラインリスト!E329="","",ラインリスト!E329)</f>
        <v>女</v>
      </c>
      <c r="E337" s="32" t="str">
        <f>IF(ラインリスト!F329="","",ラインリスト!F329)</f>
        <v/>
      </c>
      <c r="F337" s="29" t="str">
        <f>IF(ラインリスト!G329="","",ラインリスト!G329)</f>
        <v>患者</v>
      </c>
      <c r="G337" s="32" t="str">
        <f>IF(ラインリスト!H329="","",ラインリスト!H329)</f>
        <v>R病院</v>
      </c>
      <c r="H337" s="33" t="str">
        <f>IF(ラインリスト!I329="","",ラインリスト!I329)</f>
        <v/>
      </c>
      <c r="I337" s="33">
        <f>IF(ラインリスト!J329="","",ラインリスト!J329)</f>
        <v>44204</v>
      </c>
      <c r="J337" s="33">
        <f>IF(ラインリスト!K329="","",ラインリスト!K329)</f>
        <v>44205</v>
      </c>
      <c r="K337" s="31">
        <f>IF(ラインリスト!L329="",J337,ラインリスト!L329)</f>
        <v>44205</v>
      </c>
      <c r="L337" s="76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V337" s="77"/>
      <c r="CW337" s="77"/>
      <c r="CX337" s="77"/>
      <c r="CY337" s="77"/>
      <c r="CZ337" s="77"/>
      <c r="DA337" s="77"/>
      <c r="DB337" s="77"/>
      <c r="DC337" s="77"/>
      <c r="DD337" s="77"/>
      <c r="DE337" s="77"/>
      <c r="DF337" s="77"/>
      <c r="DG337" s="77"/>
      <c r="DH337" s="77"/>
      <c r="DI337" s="77"/>
      <c r="DJ337" s="77"/>
      <c r="DK337" s="77"/>
      <c r="DL337" s="77"/>
      <c r="DM337" s="77"/>
      <c r="DN337" s="77"/>
      <c r="DO337" s="77"/>
      <c r="DP337" s="77"/>
      <c r="DQ337" s="77"/>
      <c r="DR337" s="77"/>
      <c r="DS337" s="77"/>
      <c r="DT337" s="77"/>
      <c r="DU337" s="77"/>
      <c r="DV337" s="77"/>
      <c r="DW337" s="77"/>
      <c r="DX337" s="77"/>
      <c r="DY337" s="77"/>
      <c r="DZ337" s="77"/>
      <c r="EA337" s="77"/>
      <c r="EB337" s="77"/>
      <c r="EC337" s="77"/>
      <c r="ED337" s="77"/>
      <c r="EE337" s="77"/>
      <c r="EF337" s="77"/>
      <c r="EG337" s="77"/>
      <c r="EH337" s="77"/>
      <c r="EI337" s="77"/>
      <c r="EJ337" s="77"/>
      <c r="EK337" s="77"/>
      <c r="EL337" s="77"/>
      <c r="EM337" s="77"/>
      <c r="EN337" s="77"/>
      <c r="EO337" s="77"/>
      <c r="EP337" s="77"/>
      <c r="EQ337" s="77"/>
      <c r="ER337" s="77"/>
      <c r="ES337" s="77"/>
      <c r="ET337" s="77"/>
      <c r="EU337" s="77"/>
      <c r="EV337" s="77"/>
      <c r="EW337" s="77"/>
      <c r="EX337" s="77"/>
      <c r="EY337" s="77"/>
      <c r="EZ337" s="77"/>
      <c r="FA337" s="77"/>
      <c r="FB337" s="77"/>
      <c r="FC337" s="77"/>
      <c r="FD337" s="77"/>
      <c r="FE337" s="77"/>
      <c r="FF337" s="77"/>
      <c r="FG337" s="77"/>
      <c r="FH337" s="77"/>
      <c r="FI337" s="77"/>
      <c r="FJ337" s="77"/>
      <c r="FK337" s="77"/>
      <c r="FL337" s="77"/>
      <c r="FM337" s="77"/>
      <c r="FN337" s="77"/>
      <c r="FO337" s="77"/>
      <c r="FP337" s="77"/>
      <c r="FQ337" s="77"/>
      <c r="FR337" s="77"/>
      <c r="FS337" s="77"/>
      <c r="FT337" s="77"/>
      <c r="FU337" s="77"/>
      <c r="FV337" s="77"/>
      <c r="FW337" s="77"/>
      <c r="FX337" s="77"/>
      <c r="FY337" s="77"/>
      <c r="FZ337" s="77"/>
      <c r="GA337" s="77"/>
      <c r="GB337" s="77"/>
      <c r="GC337" s="77"/>
      <c r="GD337" s="77"/>
      <c r="GE337" s="77"/>
      <c r="GF337" s="77"/>
      <c r="GG337" s="77"/>
      <c r="GH337" s="77"/>
      <c r="GI337" s="77"/>
      <c r="GJ337" s="77"/>
      <c r="GK337" s="77"/>
      <c r="GL337" s="77"/>
      <c r="GM337" s="77"/>
      <c r="GN337" s="77"/>
      <c r="GO337" s="77"/>
      <c r="GP337" s="77"/>
      <c r="GQ337" s="77"/>
      <c r="GR337" s="77"/>
      <c r="GS337" s="77"/>
      <c r="GT337" s="77"/>
      <c r="GU337" s="77"/>
      <c r="GV337" s="77"/>
      <c r="GW337" s="77"/>
      <c r="GX337" s="77"/>
      <c r="GY337" s="77"/>
      <c r="GZ337" s="77"/>
      <c r="HA337" s="77"/>
      <c r="HB337" s="77"/>
      <c r="HC337" s="77"/>
      <c r="HD337" s="77"/>
      <c r="HE337" s="77"/>
      <c r="HF337" s="77"/>
      <c r="HG337" s="77"/>
      <c r="HH337" s="77"/>
      <c r="HI337" s="77"/>
      <c r="HJ337" s="77"/>
      <c r="HK337" s="77"/>
      <c r="HL337" s="77"/>
      <c r="HM337" s="77"/>
      <c r="HN337" s="77"/>
      <c r="HO337" s="77"/>
      <c r="HP337" s="77"/>
      <c r="HQ337" s="77"/>
      <c r="HR337" s="77"/>
      <c r="HS337" s="77"/>
      <c r="HT337" s="77"/>
      <c r="HU337" s="77"/>
      <c r="HV337" s="77"/>
      <c r="HW337" s="77"/>
      <c r="HX337" s="77"/>
      <c r="HY337" s="77"/>
      <c r="HZ337" s="77"/>
      <c r="IA337" s="77"/>
      <c r="IB337" s="77"/>
      <c r="IC337" s="77"/>
      <c r="ID337" s="77"/>
      <c r="IE337" s="77"/>
      <c r="IF337" s="77"/>
      <c r="IG337" s="77"/>
      <c r="IH337" s="77"/>
      <c r="II337" s="77"/>
      <c r="IJ337" s="77"/>
      <c r="IK337" s="77"/>
      <c r="IL337" s="77"/>
      <c r="IM337" s="77"/>
      <c r="IN337" s="77"/>
      <c r="IO337" s="77"/>
      <c r="IP337" s="77"/>
      <c r="IQ337" s="77"/>
      <c r="IR337" s="77"/>
      <c r="IS337" s="77"/>
      <c r="IT337" s="77"/>
      <c r="IU337" s="77"/>
      <c r="IV337" s="77"/>
      <c r="IW337" s="77"/>
      <c r="IX337" s="77"/>
      <c r="IY337" s="77"/>
      <c r="IZ337" s="77"/>
      <c r="JA337" s="77"/>
      <c r="JB337" s="77"/>
      <c r="JC337" s="77"/>
      <c r="JD337" s="77"/>
      <c r="JE337" s="77"/>
      <c r="JF337" s="77"/>
      <c r="JG337" s="77"/>
      <c r="JH337" s="77"/>
      <c r="JI337" s="77"/>
      <c r="JJ337" s="77"/>
      <c r="JK337" s="77"/>
      <c r="JL337" s="77"/>
      <c r="JM337" s="77"/>
      <c r="JN337" s="77"/>
      <c r="JO337" s="77"/>
      <c r="JP337" s="77"/>
      <c r="JQ337" s="77"/>
      <c r="JR337" s="77"/>
      <c r="JS337" s="77"/>
      <c r="JT337" s="77"/>
      <c r="JU337" s="77"/>
      <c r="JV337" s="77"/>
      <c r="JW337" s="77"/>
      <c r="JX337" s="77"/>
      <c r="JY337" s="77"/>
      <c r="JZ337" s="77"/>
      <c r="KA337" s="77"/>
      <c r="KB337" s="77"/>
      <c r="KC337" s="77"/>
      <c r="KD337" s="77"/>
      <c r="KE337" s="77"/>
      <c r="KF337" s="77"/>
      <c r="KG337" s="77"/>
      <c r="KH337" s="77"/>
      <c r="KI337" s="77"/>
      <c r="KJ337" s="77"/>
      <c r="KK337" s="77"/>
      <c r="KL337" s="77"/>
      <c r="KM337" s="77"/>
      <c r="KN337" s="77"/>
      <c r="KO337" s="77"/>
      <c r="KP337" s="77"/>
      <c r="KQ337" s="77"/>
      <c r="KR337" s="77"/>
      <c r="KS337" s="77"/>
      <c r="KT337" s="77"/>
      <c r="KU337" s="77"/>
      <c r="KV337" s="77"/>
      <c r="KW337" s="77"/>
      <c r="KX337" s="77"/>
      <c r="KY337" s="77"/>
      <c r="KZ337" s="77"/>
      <c r="LA337" s="77"/>
      <c r="LB337" s="77"/>
      <c r="LC337" s="77"/>
      <c r="LD337" s="77"/>
      <c r="LE337" s="77"/>
      <c r="LF337" s="77"/>
      <c r="LG337" s="77"/>
      <c r="LH337" s="77"/>
      <c r="LI337" s="77"/>
      <c r="LJ337" s="77"/>
      <c r="LK337" s="77"/>
      <c r="LL337" s="77"/>
      <c r="LM337" s="77"/>
      <c r="LN337" s="77"/>
      <c r="LO337" s="77"/>
      <c r="LP337" s="77"/>
      <c r="LQ337" s="77"/>
      <c r="LR337" s="77"/>
      <c r="LS337" s="77"/>
      <c r="LT337" s="77"/>
      <c r="LU337" s="77"/>
      <c r="LV337" s="77"/>
      <c r="LW337" s="77"/>
      <c r="LX337" s="77"/>
      <c r="LY337" s="77"/>
      <c r="LZ337" s="77"/>
      <c r="MA337" s="77"/>
      <c r="MB337" s="77"/>
      <c r="MC337" s="77"/>
      <c r="MD337" s="77"/>
      <c r="ME337" s="77"/>
      <c r="MF337" s="77"/>
      <c r="MG337" s="77"/>
      <c r="MH337" s="77"/>
      <c r="MI337" s="77"/>
      <c r="MJ337" s="77"/>
      <c r="MK337" s="77"/>
      <c r="ML337" s="77"/>
      <c r="MM337" s="77"/>
      <c r="MN337" s="77"/>
      <c r="MO337" s="77"/>
      <c r="MP337" s="77"/>
      <c r="MQ337" s="77"/>
      <c r="MR337" s="77"/>
      <c r="MS337" s="77"/>
      <c r="MT337" s="77"/>
      <c r="MU337" s="77"/>
      <c r="MV337" s="77"/>
      <c r="MW337" s="77"/>
      <c r="MX337" s="77"/>
      <c r="MY337" s="77"/>
      <c r="MZ337" s="77"/>
      <c r="NA337" s="77"/>
      <c r="NB337" s="77"/>
      <c r="NC337" s="77"/>
      <c r="ND337" s="77"/>
      <c r="NE337" s="77"/>
      <c r="NF337" s="77"/>
      <c r="NG337" s="77"/>
      <c r="NH337" s="77"/>
      <c r="NI337" s="77"/>
      <c r="NJ337" s="77"/>
      <c r="NK337" s="77"/>
      <c r="NL337" s="77"/>
      <c r="NM337" s="77"/>
      <c r="NN337" s="77"/>
      <c r="NO337" s="77"/>
      <c r="NP337" s="77"/>
      <c r="NQ337" s="77"/>
      <c r="NR337" s="77"/>
    </row>
    <row r="338" spans="1:382">
      <c r="A338" s="32">
        <f>IF(ラインリスト!A330="","",ラインリスト!A330)</f>
        <v>328</v>
      </c>
      <c r="B338" s="32" t="str">
        <f>IF(ラインリスト!B330="","",ラインリスト!B330)</f>
        <v>テスト328</v>
      </c>
      <c r="C338" s="32">
        <f>IF(ラインリスト!C330="","",ラインリスト!C330)</f>
        <v>68</v>
      </c>
      <c r="D338" s="32" t="str">
        <f>IF(ラインリスト!E330="","",ラインリスト!E330)</f>
        <v>男</v>
      </c>
      <c r="E338" s="32" t="str">
        <f>IF(ラインリスト!F330="","",ラインリスト!F330)</f>
        <v/>
      </c>
      <c r="F338" s="29" t="str">
        <f>IF(ラインリスト!G330="","",ラインリスト!G330)</f>
        <v>患者</v>
      </c>
      <c r="G338" s="32" t="str">
        <f>IF(ラインリスト!H330="","",ラインリスト!H330)</f>
        <v>R病院</v>
      </c>
      <c r="H338" s="33" t="str">
        <f>IF(ラインリスト!I330="","",ラインリスト!I330)</f>
        <v/>
      </c>
      <c r="I338" s="33">
        <f>IF(ラインリスト!J330="","",ラインリスト!J330)</f>
        <v>44205</v>
      </c>
      <c r="J338" s="33">
        <f>IF(ラインリスト!K330="","",ラインリスト!K330)</f>
        <v>44205</v>
      </c>
      <c r="K338" s="31">
        <f>IF(ラインリスト!L330="",J338,ラインリスト!L330)</f>
        <v>44205</v>
      </c>
      <c r="L338" s="76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  <c r="DC338" s="77"/>
      <c r="DD338" s="77"/>
      <c r="DE338" s="77"/>
      <c r="DF338" s="77"/>
      <c r="DG338" s="77"/>
      <c r="DH338" s="77"/>
      <c r="DI338" s="77"/>
      <c r="DJ338" s="77"/>
      <c r="DK338" s="77"/>
      <c r="DL338" s="77"/>
      <c r="DM338" s="77"/>
      <c r="DN338" s="77"/>
      <c r="DO338" s="77"/>
      <c r="DP338" s="77"/>
      <c r="DQ338" s="77"/>
      <c r="DR338" s="77"/>
      <c r="DS338" s="77"/>
      <c r="DT338" s="77"/>
      <c r="DU338" s="77"/>
      <c r="DV338" s="77"/>
      <c r="DW338" s="77"/>
      <c r="DX338" s="77"/>
      <c r="DY338" s="77"/>
      <c r="DZ338" s="77"/>
      <c r="EA338" s="77"/>
      <c r="EB338" s="77"/>
      <c r="EC338" s="77"/>
      <c r="ED338" s="77"/>
      <c r="EE338" s="77"/>
      <c r="EF338" s="77"/>
      <c r="EG338" s="77"/>
      <c r="EH338" s="77"/>
      <c r="EI338" s="77"/>
      <c r="EJ338" s="77"/>
      <c r="EK338" s="77"/>
      <c r="EL338" s="77"/>
      <c r="EM338" s="77"/>
      <c r="EN338" s="77"/>
      <c r="EO338" s="77"/>
      <c r="EP338" s="77"/>
      <c r="EQ338" s="77"/>
      <c r="ER338" s="77"/>
      <c r="ES338" s="77"/>
      <c r="ET338" s="77"/>
      <c r="EU338" s="77"/>
      <c r="EV338" s="77"/>
      <c r="EW338" s="77"/>
      <c r="EX338" s="77"/>
      <c r="EY338" s="77"/>
      <c r="EZ338" s="77"/>
      <c r="FA338" s="77"/>
      <c r="FB338" s="77"/>
      <c r="FC338" s="77"/>
      <c r="FD338" s="77"/>
      <c r="FE338" s="77"/>
      <c r="FF338" s="77"/>
      <c r="FG338" s="77"/>
      <c r="FH338" s="77"/>
      <c r="FI338" s="77"/>
      <c r="FJ338" s="77"/>
      <c r="FK338" s="77"/>
      <c r="FL338" s="77"/>
      <c r="FM338" s="77"/>
      <c r="FN338" s="77"/>
      <c r="FO338" s="77"/>
      <c r="FP338" s="77"/>
      <c r="FQ338" s="77"/>
      <c r="FR338" s="77"/>
      <c r="FS338" s="77"/>
      <c r="FT338" s="77"/>
      <c r="FU338" s="77"/>
      <c r="FV338" s="77"/>
      <c r="FW338" s="77"/>
      <c r="FX338" s="77"/>
      <c r="FY338" s="77"/>
      <c r="FZ338" s="77"/>
      <c r="GA338" s="77"/>
      <c r="GB338" s="77"/>
      <c r="GC338" s="77"/>
      <c r="GD338" s="77"/>
      <c r="GE338" s="77"/>
      <c r="GF338" s="77"/>
      <c r="GG338" s="77"/>
      <c r="GH338" s="77"/>
      <c r="GI338" s="77"/>
      <c r="GJ338" s="77"/>
      <c r="GK338" s="77"/>
      <c r="GL338" s="77"/>
      <c r="GM338" s="77"/>
      <c r="GN338" s="77"/>
      <c r="GO338" s="77"/>
      <c r="GP338" s="77"/>
      <c r="GQ338" s="77"/>
      <c r="GR338" s="77"/>
      <c r="GS338" s="77"/>
      <c r="GT338" s="77"/>
      <c r="GU338" s="77"/>
      <c r="GV338" s="77"/>
      <c r="GW338" s="77"/>
      <c r="GX338" s="77"/>
      <c r="GY338" s="77"/>
      <c r="GZ338" s="77"/>
      <c r="HA338" s="77"/>
      <c r="HB338" s="77"/>
      <c r="HC338" s="77"/>
      <c r="HD338" s="77"/>
      <c r="HE338" s="77"/>
      <c r="HF338" s="77"/>
      <c r="HG338" s="77"/>
      <c r="HH338" s="77"/>
      <c r="HI338" s="77"/>
      <c r="HJ338" s="77"/>
      <c r="HK338" s="77"/>
      <c r="HL338" s="77"/>
      <c r="HM338" s="77"/>
      <c r="HN338" s="77"/>
      <c r="HO338" s="77"/>
      <c r="HP338" s="77"/>
      <c r="HQ338" s="77"/>
      <c r="HR338" s="77"/>
      <c r="HS338" s="77"/>
      <c r="HT338" s="77"/>
      <c r="HU338" s="77"/>
      <c r="HV338" s="77"/>
      <c r="HW338" s="77"/>
      <c r="HX338" s="77"/>
      <c r="HY338" s="77"/>
      <c r="HZ338" s="77"/>
      <c r="IA338" s="77"/>
      <c r="IB338" s="77"/>
      <c r="IC338" s="77"/>
      <c r="ID338" s="77"/>
      <c r="IE338" s="77"/>
      <c r="IF338" s="77"/>
      <c r="IG338" s="77"/>
      <c r="IH338" s="77"/>
      <c r="II338" s="77"/>
      <c r="IJ338" s="77"/>
      <c r="IK338" s="77"/>
      <c r="IL338" s="77"/>
      <c r="IM338" s="77"/>
      <c r="IN338" s="77"/>
      <c r="IO338" s="77"/>
      <c r="IP338" s="77"/>
      <c r="IQ338" s="77"/>
      <c r="IR338" s="77"/>
      <c r="IS338" s="77"/>
      <c r="IT338" s="77"/>
      <c r="IU338" s="77"/>
      <c r="IV338" s="77"/>
      <c r="IW338" s="77"/>
      <c r="IX338" s="77"/>
      <c r="IY338" s="77"/>
      <c r="IZ338" s="77"/>
      <c r="JA338" s="77"/>
      <c r="JB338" s="77"/>
      <c r="JC338" s="77"/>
      <c r="JD338" s="77"/>
      <c r="JE338" s="77"/>
      <c r="JF338" s="77"/>
      <c r="JG338" s="77"/>
      <c r="JH338" s="77"/>
      <c r="JI338" s="77"/>
      <c r="JJ338" s="77"/>
      <c r="JK338" s="77"/>
      <c r="JL338" s="77"/>
      <c r="JM338" s="77"/>
      <c r="JN338" s="77"/>
      <c r="JO338" s="77"/>
      <c r="JP338" s="77"/>
      <c r="JQ338" s="77"/>
      <c r="JR338" s="77"/>
      <c r="JS338" s="77"/>
      <c r="JT338" s="77"/>
      <c r="JU338" s="77"/>
      <c r="JV338" s="77"/>
      <c r="JW338" s="77"/>
      <c r="JX338" s="77"/>
      <c r="JY338" s="77"/>
      <c r="JZ338" s="77"/>
      <c r="KA338" s="77"/>
      <c r="KB338" s="77"/>
      <c r="KC338" s="77"/>
      <c r="KD338" s="77"/>
      <c r="KE338" s="77"/>
      <c r="KF338" s="77"/>
      <c r="KG338" s="77"/>
      <c r="KH338" s="77"/>
      <c r="KI338" s="77"/>
      <c r="KJ338" s="77"/>
      <c r="KK338" s="77"/>
      <c r="KL338" s="77"/>
      <c r="KM338" s="77"/>
      <c r="KN338" s="77"/>
      <c r="KO338" s="77"/>
      <c r="KP338" s="77"/>
      <c r="KQ338" s="77"/>
      <c r="KR338" s="77"/>
      <c r="KS338" s="77"/>
      <c r="KT338" s="77"/>
      <c r="KU338" s="77"/>
      <c r="KV338" s="77"/>
      <c r="KW338" s="77"/>
      <c r="KX338" s="77"/>
      <c r="KY338" s="77"/>
      <c r="KZ338" s="77"/>
      <c r="LA338" s="77"/>
      <c r="LB338" s="77"/>
      <c r="LC338" s="77"/>
      <c r="LD338" s="77"/>
      <c r="LE338" s="77"/>
      <c r="LF338" s="77"/>
      <c r="LG338" s="77"/>
      <c r="LH338" s="77"/>
      <c r="LI338" s="77"/>
      <c r="LJ338" s="77"/>
      <c r="LK338" s="77"/>
      <c r="LL338" s="77"/>
      <c r="LM338" s="77"/>
      <c r="LN338" s="77"/>
      <c r="LO338" s="77"/>
      <c r="LP338" s="77"/>
      <c r="LQ338" s="77"/>
      <c r="LR338" s="77"/>
      <c r="LS338" s="77"/>
      <c r="LT338" s="77"/>
      <c r="LU338" s="77"/>
      <c r="LV338" s="77"/>
      <c r="LW338" s="77"/>
      <c r="LX338" s="77"/>
      <c r="LY338" s="77"/>
      <c r="LZ338" s="77"/>
      <c r="MA338" s="77"/>
      <c r="MB338" s="77"/>
      <c r="MC338" s="77"/>
      <c r="MD338" s="77"/>
      <c r="ME338" s="77"/>
      <c r="MF338" s="77"/>
      <c r="MG338" s="77"/>
      <c r="MH338" s="77"/>
      <c r="MI338" s="77"/>
      <c r="MJ338" s="77"/>
      <c r="MK338" s="77"/>
      <c r="ML338" s="77"/>
      <c r="MM338" s="77"/>
      <c r="MN338" s="77"/>
      <c r="MO338" s="77"/>
      <c r="MP338" s="77"/>
      <c r="MQ338" s="77"/>
      <c r="MR338" s="77"/>
      <c r="MS338" s="77"/>
      <c r="MT338" s="77"/>
      <c r="MU338" s="77"/>
      <c r="MV338" s="77"/>
      <c r="MW338" s="77"/>
      <c r="MX338" s="77"/>
      <c r="MY338" s="77"/>
      <c r="MZ338" s="77"/>
      <c r="NA338" s="77"/>
      <c r="NB338" s="77"/>
      <c r="NC338" s="77"/>
      <c r="ND338" s="77"/>
      <c r="NE338" s="77"/>
      <c r="NF338" s="77"/>
      <c r="NG338" s="77"/>
      <c r="NH338" s="77"/>
      <c r="NI338" s="77"/>
      <c r="NJ338" s="77"/>
      <c r="NK338" s="77"/>
      <c r="NL338" s="77"/>
      <c r="NM338" s="77"/>
      <c r="NN338" s="77"/>
      <c r="NO338" s="77"/>
      <c r="NP338" s="77"/>
      <c r="NQ338" s="77"/>
      <c r="NR338" s="77"/>
    </row>
    <row r="339" spans="1:382">
      <c r="A339" s="32">
        <f>IF(ラインリスト!A331="","",ラインリスト!A331)</f>
        <v>329</v>
      </c>
      <c r="B339" s="32" t="str">
        <f>IF(ラインリスト!B331="","",ラインリスト!B331)</f>
        <v>テスト329</v>
      </c>
      <c r="C339" s="32">
        <f>IF(ラインリスト!C331="","",ラインリスト!C331)</f>
        <v>72</v>
      </c>
      <c r="D339" s="32" t="str">
        <f>IF(ラインリスト!E331="","",ラインリスト!E331)</f>
        <v>男</v>
      </c>
      <c r="E339" s="32" t="str">
        <f>IF(ラインリスト!F331="","",ラインリスト!F331)</f>
        <v/>
      </c>
      <c r="F339" s="29" t="str">
        <f>IF(ラインリスト!G331="","",ラインリスト!G331)</f>
        <v>患者</v>
      </c>
      <c r="G339" s="32" t="str">
        <f>IF(ラインリスト!H331="","",ラインリスト!H331)</f>
        <v>R病院</v>
      </c>
      <c r="H339" s="33" t="str">
        <f>IF(ラインリスト!I331="","",ラインリスト!I331)</f>
        <v/>
      </c>
      <c r="I339" s="33">
        <f>IF(ラインリスト!J331="","",ラインリスト!J331)</f>
        <v>44199</v>
      </c>
      <c r="J339" s="33">
        <f>IF(ラインリスト!K331="","",ラインリスト!K331)</f>
        <v>44205</v>
      </c>
      <c r="K339" s="31">
        <f>IF(ラインリスト!L331="",J339,ラインリスト!L331)</f>
        <v>44205</v>
      </c>
      <c r="L339" s="76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 s="77"/>
      <c r="BY339" s="77"/>
      <c r="BZ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  <c r="CU339" s="77"/>
      <c r="CV339" s="77"/>
      <c r="CW339" s="77"/>
      <c r="CX339" s="77"/>
      <c r="CY339" s="77"/>
      <c r="CZ339" s="77"/>
      <c r="DA339" s="77"/>
      <c r="DB339" s="77"/>
      <c r="DC339" s="77"/>
      <c r="DD339" s="77"/>
      <c r="DE339" s="77"/>
      <c r="DF339" s="77"/>
      <c r="DG339" s="77"/>
      <c r="DH339" s="77"/>
      <c r="DI339" s="77"/>
      <c r="DJ339" s="77"/>
      <c r="DK339" s="77"/>
      <c r="DL339" s="77"/>
      <c r="DM339" s="77"/>
      <c r="DN339" s="77"/>
      <c r="DO339" s="77"/>
      <c r="DP339" s="77"/>
      <c r="DQ339" s="77"/>
      <c r="DR339" s="77"/>
      <c r="DS339" s="77"/>
      <c r="DT339" s="77"/>
      <c r="DU339" s="77"/>
      <c r="DV339" s="77"/>
      <c r="DW339" s="77"/>
      <c r="DX339" s="77"/>
      <c r="DY339" s="77"/>
      <c r="DZ339" s="77"/>
      <c r="EA339" s="77"/>
      <c r="EB339" s="77"/>
      <c r="EC339" s="77"/>
      <c r="ED339" s="77"/>
      <c r="EE339" s="77"/>
      <c r="EF339" s="77"/>
      <c r="EG339" s="77"/>
      <c r="EH339" s="77"/>
      <c r="EI339" s="77"/>
      <c r="EJ339" s="77"/>
      <c r="EK339" s="77"/>
      <c r="EL339" s="77"/>
      <c r="EM339" s="77"/>
      <c r="EN339" s="77"/>
      <c r="EO339" s="77"/>
      <c r="EP339" s="77"/>
      <c r="EQ339" s="77"/>
      <c r="ER339" s="77"/>
      <c r="ES339" s="77"/>
      <c r="ET339" s="77"/>
      <c r="EU339" s="77"/>
      <c r="EV339" s="77"/>
      <c r="EW339" s="77"/>
      <c r="EX339" s="77"/>
      <c r="EY339" s="77"/>
      <c r="EZ339" s="77"/>
      <c r="FA339" s="77"/>
      <c r="FB339" s="77"/>
      <c r="FC339" s="77"/>
      <c r="FD339" s="77"/>
      <c r="FE339" s="77"/>
      <c r="FF339" s="77"/>
      <c r="FG339" s="77"/>
      <c r="FH339" s="77"/>
      <c r="FI339" s="77"/>
      <c r="FJ339" s="77"/>
      <c r="FK339" s="77"/>
      <c r="FL339" s="77"/>
      <c r="FM339" s="77"/>
      <c r="FN339" s="77"/>
      <c r="FO339" s="77"/>
      <c r="FP339" s="77"/>
      <c r="FQ339" s="77"/>
      <c r="FR339" s="77"/>
      <c r="FS339" s="77"/>
      <c r="FT339" s="77"/>
      <c r="FU339" s="77"/>
      <c r="FV339" s="77"/>
      <c r="FW339" s="77"/>
      <c r="FX339" s="77"/>
      <c r="FY339" s="77"/>
      <c r="FZ339" s="77"/>
      <c r="GA339" s="77"/>
      <c r="GB339" s="77"/>
      <c r="GC339" s="77"/>
      <c r="GD339" s="77"/>
      <c r="GE339" s="77"/>
      <c r="GF339" s="77"/>
      <c r="GG339" s="77"/>
      <c r="GH339" s="77"/>
      <c r="GI339" s="77"/>
      <c r="GJ339" s="77"/>
      <c r="GK339" s="77"/>
      <c r="GL339" s="77"/>
      <c r="GM339" s="77"/>
      <c r="GN339" s="77"/>
      <c r="GO339" s="77"/>
      <c r="GP339" s="77"/>
      <c r="GQ339" s="77"/>
      <c r="GR339" s="77"/>
      <c r="GS339" s="77"/>
      <c r="GT339" s="77"/>
      <c r="GU339" s="77"/>
      <c r="GV339" s="77"/>
      <c r="GW339" s="77"/>
      <c r="GX339" s="77"/>
      <c r="GY339" s="77"/>
      <c r="GZ339" s="77"/>
      <c r="HA339" s="77"/>
      <c r="HB339" s="77"/>
      <c r="HC339" s="77"/>
      <c r="HD339" s="77"/>
      <c r="HE339" s="77"/>
      <c r="HF339" s="77"/>
      <c r="HG339" s="77"/>
      <c r="HH339" s="77"/>
      <c r="HI339" s="77"/>
      <c r="HJ339" s="77"/>
      <c r="HK339" s="77"/>
      <c r="HL339" s="77"/>
      <c r="HM339" s="77"/>
      <c r="HN339" s="77"/>
      <c r="HO339" s="77"/>
      <c r="HP339" s="77"/>
      <c r="HQ339" s="77"/>
      <c r="HR339" s="77"/>
      <c r="HS339" s="77"/>
      <c r="HT339" s="77"/>
      <c r="HU339" s="77"/>
      <c r="HV339" s="77"/>
      <c r="HW339" s="77"/>
      <c r="HX339" s="77"/>
      <c r="HY339" s="77"/>
      <c r="HZ339" s="77"/>
      <c r="IA339" s="77"/>
      <c r="IB339" s="77"/>
      <c r="IC339" s="77"/>
      <c r="ID339" s="77"/>
      <c r="IE339" s="77"/>
      <c r="IF339" s="77"/>
      <c r="IG339" s="77"/>
      <c r="IH339" s="77"/>
      <c r="II339" s="77"/>
      <c r="IJ339" s="77"/>
      <c r="IK339" s="77"/>
      <c r="IL339" s="77"/>
      <c r="IM339" s="77"/>
      <c r="IN339" s="77"/>
      <c r="IO339" s="77"/>
      <c r="IP339" s="77"/>
      <c r="IQ339" s="77"/>
      <c r="IR339" s="77"/>
      <c r="IS339" s="77"/>
      <c r="IT339" s="77"/>
      <c r="IU339" s="77"/>
      <c r="IV339" s="77"/>
      <c r="IW339" s="77"/>
      <c r="IX339" s="77"/>
      <c r="IY339" s="77"/>
      <c r="IZ339" s="77"/>
      <c r="JA339" s="77"/>
      <c r="JB339" s="77"/>
      <c r="JC339" s="77"/>
      <c r="JD339" s="77"/>
      <c r="JE339" s="77"/>
      <c r="JF339" s="77"/>
      <c r="JG339" s="77"/>
      <c r="JH339" s="77"/>
      <c r="JI339" s="77"/>
      <c r="JJ339" s="77"/>
      <c r="JK339" s="77"/>
      <c r="JL339" s="77"/>
      <c r="JM339" s="77"/>
      <c r="JN339" s="77"/>
      <c r="JO339" s="77"/>
      <c r="JP339" s="77"/>
      <c r="JQ339" s="77"/>
      <c r="JR339" s="77"/>
      <c r="JS339" s="77"/>
      <c r="JT339" s="77"/>
      <c r="JU339" s="77"/>
      <c r="JV339" s="77"/>
      <c r="JW339" s="77"/>
      <c r="JX339" s="77"/>
      <c r="JY339" s="77"/>
      <c r="JZ339" s="77"/>
      <c r="KA339" s="77"/>
      <c r="KB339" s="77"/>
      <c r="KC339" s="77"/>
      <c r="KD339" s="77"/>
      <c r="KE339" s="77"/>
      <c r="KF339" s="77"/>
      <c r="KG339" s="77"/>
      <c r="KH339" s="77"/>
      <c r="KI339" s="77"/>
      <c r="KJ339" s="77"/>
      <c r="KK339" s="77"/>
      <c r="KL339" s="77"/>
      <c r="KM339" s="77"/>
      <c r="KN339" s="77"/>
      <c r="KO339" s="77"/>
      <c r="KP339" s="77"/>
      <c r="KQ339" s="77"/>
      <c r="KR339" s="77"/>
      <c r="KS339" s="77"/>
      <c r="KT339" s="77"/>
      <c r="KU339" s="77"/>
      <c r="KV339" s="77"/>
      <c r="KW339" s="77"/>
      <c r="KX339" s="77"/>
      <c r="KY339" s="77"/>
      <c r="KZ339" s="77"/>
      <c r="LA339" s="77"/>
      <c r="LB339" s="77"/>
      <c r="LC339" s="77"/>
      <c r="LD339" s="77"/>
      <c r="LE339" s="77"/>
      <c r="LF339" s="77"/>
      <c r="LG339" s="77"/>
      <c r="LH339" s="77"/>
      <c r="LI339" s="77"/>
      <c r="LJ339" s="77"/>
      <c r="LK339" s="77"/>
      <c r="LL339" s="77"/>
      <c r="LM339" s="77"/>
      <c r="LN339" s="77"/>
      <c r="LO339" s="77"/>
      <c r="LP339" s="77"/>
      <c r="LQ339" s="77"/>
      <c r="LR339" s="77"/>
      <c r="LS339" s="77"/>
      <c r="LT339" s="77"/>
      <c r="LU339" s="77"/>
      <c r="LV339" s="77"/>
      <c r="LW339" s="77"/>
      <c r="LX339" s="77"/>
      <c r="LY339" s="77"/>
      <c r="LZ339" s="77"/>
      <c r="MA339" s="77"/>
      <c r="MB339" s="77"/>
      <c r="MC339" s="77"/>
      <c r="MD339" s="77"/>
      <c r="ME339" s="77"/>
      <c r="MF339" s="77"/>
      <c r="MG339" s="77"/>
      <c r="MH339" s="77"/>
      <c r="MI339" s="77"/>
      <c r="MJ339" s="77"/>
      <c r="MK339" s="77"/>
      <c r="ML339" s="77"/>
      <c r="MM339" s="77"/>
      <c r="MN339" s="77"/>
      <c r="MO339" s="77"/>
      <c r="MP339" s="77"/>
      <c r="MQ339" s="77"/>
      <c r="MR339" s="77"/>
      <c r="MS339" s="77"/>
      <c r="MT339" s="77"/>
      <c r="MU339" s="77"/>
      <c r="MV339" s="77"/>
      <c r="MW339" s="77"/>
      <c r="MX339" s="77"/>
      <c r="MY339" s="77"/>
      <c r="MZ339" s="77"/>
      <c r="NA339" s="77"/>
      <c r="NB339" s="77"/>
      <c r="NC339" s="77"/>
      <c r="ND339" s="77"/>
      <c r="NE339" s="77"/>
      <c r="NF339" s="77"/>
      <c r="NG339" s="77"/>
      <c r="NH339" s="77"/>
      <c r="NI339" s="77"/>
      <c r="NJ339" s="77"/>
      <c r="NK339" s="77"/>
      <c r="NL339" s="77"/>
      <c r="NM339" s="77"/>
      <c r="NN339" s="77"/>
      <c r="NO339" s="77"/>
      <c r="NP339" s="77"/>
      <c r="NQ339" s="77"/>
      <c r="NR339" s="77"/>
    </row>
    <row r="340" spans="1:382">
      <c r="A340" s="32">
        <f>IF(ラインリスト!A332="","",ラインリスト!A332)</f>
        <v>330</v>
      </c>
      <c r="B340" s="32" t="str">
        <f>IF(ラインリスト!B332="","",ラインリスト!B332)</f>
        <v>テスト330</v>
      </c>
      <c r="C340" s="32">
        <f>IF(ラインリスト!C332="","",ラインリスト!C332)</f>
        <v>72</v>
      </c>
      <c r="D340" s="32" t="str">
        <f>IF(ラインリスト!E332="","",ラインリスト!E332)</f>
        <v>男</v>
      </c>
      <c r="E340" s="32" t="str">
        <f>IF(ラインリスト!F332="","",ラインリスト!F332)</f>
        <v/>
      </c>
      <c r="F340" s="29" t="str">
        <f>IF(ラインリスト!G332="","",ラインリスト!G332)</f>
        <v>患者</v>
      </c>
      <c r="G340" s="32" t="str">
        <f>IF(ラインリスト!H332="","",ラインリスト!H332)</f>
        <v>R病院</v>
      </c>
      <c r="H340" s="33" t="str">
        <f>IF(ラインリスト!I332="","",ラインリスト!I332)</f>
        <v/>
      </c>
      <c r="I340" s="33">
        <f>IF(ラインリスト!J332="","",ラインリスト!J332)</f>
        <v>44204</v>
      </c>
      <c r="J340" s="33">
        <f>IF(ラインリスト!K332="","",ラインリスト!K332)</f>
        <v>44205</v>
      </c>
      <c r="K340" s="31">
        <f>IF(ラインリスト!L332="",J340,ラインリスト!L332)</f>
        <v>44205</v>
      </c>
      <c r="L340" s="76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  <c r="BR340" s="77"/>
      <c r="BS340" s="77"/>
      <c r="BT340" s="77"/>
      <c r="BU340" s="77"/>
      <c r="BV340" s="77"/>
      <c r="BW340" s="77"/>
      <c r="BX340" s="77"/>
      <c r="BY340" s="77"/>
      <c r="BZ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  <c r="CU340" s="77"/>
      <c r="CV340" s="77"/>
      <c r="CW340" s="77"/>
      <c r="CX340" s="77"/>
      <c r="CY340" s="77"/>
      <c r="CZ340" s="77"/>
      <c r="DA340" s="77"/>
      <c r="DB340" s="77"/>
      <c r="DC340" s="77"/>
      <c r="DD340" s="77"/>
      <c r="DE340" s="77"/>
      <c r="DF340" s="77"/>
      <c r="DG340" s="77"/>
      <c r="DH340" s="77"/>
      <c r="DI340" s="77"/>
      <c r="DJ340" s="77"/>
      <c r="DK340" s="77"/>
      <c r="DL340" s="77"/>
      <c r="DM340" s="77"/>
      <c r="DN340" s="77"/>
      <c r="DO340" s="77"/>
      <c r="DP340" s="77"/>
      <c r="DQ340" s="77"/>
      <c r="DR340" s="77"/>
      <c r="DS340" s="77"/>
      <c r="DT340" s="77"/>
      <c r="DU340" s="77"/>
      <c r="DV340" s="77"/>
      <c r="DW340" s="77"/>
      <c r="DX340" s="77"/>
      <c r="DY340" s="77"/>
      <c r="DZ340" s="77"/>
      <c r="EA340" s="77"/>
      <c r="EB340" s="77"/>
      <c r="EC340" s="77"/>
      <c r="ED340" s="77"/>
      <c r="EE340" s="77"/>
      <c r="EF340" s="77"/>
      <c r="EG340" s="77"/>
      <c r="EH340" s="77"/>
      <c r="EI340" s="77"/>
      <c r="EJ340" s="77"/>
      <c r="EK340" s="77"/>
      <c r="EL340" s="77"/>
      <c r="EM340" s="77"/>
      <c r="EN340" s="77"/>
      <c r="EO340" s="77"/>
      <c r="EP340" s="77"/>
      <c r="EQ340" s="77"/>
      <c r="ER340" s="77"/>
      <c r="ES340" s="77"/>
      <c r="ET340" s="77"/>
      <c r="EU340" s="77"/>
      <c r="EV340" s="77"/>
      <c r="EW340" s="77"/>
      <c r="EX340" s="77"/>
      <c r="EY340" s="77"/>
      <c r="EZ340" s="77"/>
      <c r="FA340" s="77"/>
      <c r="FB340" s="77"/>
      <c r="FC340" s="77"/>
      <c r="FD340" s="77"/>
      <c r="FE340" s="77"/>
      <c r="FF340" s="77"/>
      <c r="FG340" s="77"/>
      <c r="FH340" s="77"/>
      <c r="FI340" s="77"/>
      <c r="FJ340" s="77"/>
      <c r="FK340" s="77"/>
      <c r="FL340" s="77"/>
      <c r="FM340" s="77"/>
      <c r="FN340" s="77"/>
      <c r="FO340" s="77"/>
      <c r="FP340" s="77"/>
      <c r="FQ340" s="77"/>
      <c r="FR340" s="77"/>
      <c r="FS340" s="77"/>
      <c r="FT340" s="77"/>
      <c r="FU340" s="77"/>
      <c r="FV340" s="77"/>
      <c r="FW340" s="77"/>
      <c r="FX340" s="77"/>
      <c r="FY340" s="77"/>
      <c r="FZ340" s="77"/>
      <c r="GA340" s="77"/>
      <c r="GB340" s="77"/>
      <c r="GC340" s="77"/>
      <c r="GD340" s="77"/>
      <c r="GE340" s="77"/>
      <c r="GF340" s="77"/>
      <c r="GG340" s="77"/>
      <c r="GH340" s="77"/>
      <c r="GI340" s="77"/>
      <c r="GJ340" s="77"/>
      <c r="GK340" s="77"/>
      <c r="GL340" s="77"/>
      <c r="GM340" s="77"/>
      <c r="GN340" s="77"/>
      <c r="GO340" s="77"/>
      <c r="GP340" s="77"/>
      <c r="GQ340" s="77"/>
      <c r="GR340" s="77"/>
      <c r="GS340" s="77"/>
      <c r="GT340" s="77"/>
      <c r="GU340" s="77"/>
      <c r="GV340" s="77"/>
      <c r="GW340" s="77"/>
      <c r="GX340" s="77"/>
      <c r="GY340" s="77"/>
      <c r="GZ340" s="77"/>
      <c r="HA340" s="77"/>
      <c r="HB340" s="77"/>
      <c r="HC340" s="77"/>
      <c r="HD340" s="77"/>
      <c r="HE340" s="77"/>
      <c r="HF340" s="77"/>
      <c r="HG340" s="77"/>
      <c r="HH340" s="77"/>
      <c r="HI340" s="77"/>
      <c r="HJ340" s="77"/>
      <c r="HK340" s="77"/>
      <c r="HL340" s="77"/>
      <c r="HM340" s="77"/>
      <c r="HN340" s="77"/>
      <c r="HO340" s="77"/>
      <c r="HP340" s="77"/>
      <c r="HQ340" s="77"/>
      <c r="HR340" s="77"/>
      <c r="HS340" s="77"/>
      <c r="HT340" s="77"/>
      <c r="HU340" s="77"/>
      <c r="HV340" s="77"/>
      <c r="HW340" s="77"/>
      <c r="HX340" s="77"/>
      <c r="HY340" s="77"/>
      <c r="HZ340" s="77"/>
      <c r="IA340" s="77"/>
      <c r="IB340" s="77"/>
      <c r="IC340" s="77"/>
      <c r="ID340" s="77"/>
      <c r="IE340" s="77"/>
      <c r="IF340" s="77"/>
      <c r="IG340" s="77"/>
      <c r="IH340" s="77"/>
      <c r="II340" s="77"/>
      <c r="IJ340" s="77"/>
      <c r="IK340" s="77"/>
      <c r="IL340" s="77"/>
      <c r="IM340" s="77"/>
      <c r="IN340" s="77"/>
      <c r="IO340" s="77"/>
      <c r="IP340" s="77"/>
      <c r="IQ340" s="77"/>
      <c r="IR340" s="77"/>
      <c r="IS340" s="77"/>
      <c r="IT340" s="77"/>
      <c r="IU340" s="77"/>
      <c r="IV340" s="77"/>
      <c r="IW340" s="77"/>
      <c r="IX340" s="77"/>
      <c r="IY340" s="77"/>
      <c r="IZ340" s="77"/>
      <c r="JA340" s="77"/>
      <c r="JB340" s="77"/>
      <c r="JC340" s="77"/>
      <c r="JD340" s="77"/>
      <c r="JE340" s="77"/>
      <c r="JF340" s="77"/>
      <c r="JG340" s="77"/>
      <c r="JH340" s="77"/>
      <c r="JI340" s="77"/>
      <c r="JJ340" s="77"/>
      <c r="JK340" s="77"/>
      <c r="JL340" s="77"/>
      <c r="JM340" s="77"/>
      <c r="JN340" s="77"/>
      <c r="JO340" s="77"/>
      <c r="JP340" s="77"/>
      <c r="JQ340" s="77"/>
      <c r="JR340" s="77"/>
      <c r="JS340" s="77"/>
      <c r="JT340" s="77"/>
      <c r="JU340" s="77"/>
      <c r="JV340" s="77"/>
      <c r="JW340" s="77"/>
      <c r="JX340" s="77"/>
      <c r="JY340" s="77"/>
      <c r="JZ340" s="77"/>
      <c r="KA340" s="77"/>
      <c r="KB340" s="77"/>
      <c r="KC340" s="77"/>
      <c r="KD340" s="77"/>
      <c r="KE340" s="77"/>
      <c r="KF340" s="77"/>
      <c r="KG340" s="77"/>
      <c r="KH340" s="77"/>
      <c r="KI340" s="77"/>
      <c r="KJ340" s="77"/>
      <c r="KK340" s="77"/>
      <c r="KL340" s="77"/>
      <c r="KM340" s="77"/>
      <c r="KN340" s="77"/>
      <c r="KO340" s="77"/>
      <c r="KP340" s="77"/>
      <c r="KQ340" s="77"/>
      <c r="KR340" s="77"/>
      <c r="KS340" s="77"/>
      <c r="KT340" s="77"/>
      <c r="KU340" s="77"/>
      <c r="KV340" s="77"/>
      <c r="KW340" s="77"/>
      <c r="KX340" s="77"/>
      <c r="KY340" s="77"/>
      <c r="KZ340" s="77"/>
      <c r="LA340" s="77"/>
      <c r="LB340" s="77"/>
      <c r="LC340" s="77"/>
      <c r="LD340" s="77"/>
      <c r="LE340" s="77"/>
      <c r="LF340" s="77"/>
      <c r="LG340" s="77"/>
      <c r="LH340" s="77"/>
      <c r="LI340" s="77"/>
      <c r="LJ340" s="77"/>
      <c r="LK340" s="77"/>
      <c r="LL340" s="77"/>
      <c r="LM340" s="77"/>
      <c r="LN340" s="77"/>
      <c r="LO340" s="77"/>
      <c r="LP340" s="77"/>
      <c r="LQ340" s="77"/>
      <c r="LR340" s="77"/>
      <c r="LS340" s="77"/>
      <c r="LT340" s="77"/>
      <c r="LU340" s="77"/>
      <c r="LV340" s="77"/>
      <c r="LW340" s="77"/>
      <c r="LX340" s="77"/>
      <c r="LY340" s="77"/>
      <c r="LZ340" s="77"/>
      <c r="MA340" s="77"/>
      <c r="MB340" s="77"/>
      <c r="MC340" s="77"/>
      <c r="MD340" s="77"/>
      <c r="ME340" s="77"/>
      <c r="MF340" s="77"/>
      <c r="MG340" s="77"/>
      <c r="MH340" s="77"/>
      <c r="MI340" s="77"/>
      <c r="MJ340" s="77"/>
      <c r="MK340" s="77"/>
      <c r="ML340" s="77"/>
      <c r="MM340" s="77"/>
      <c r="MN340" s="77"/>
      <c r="MO340" s="77"/>
      <c r="MP340" s="77"/>
      <c r="MQ340" s="77"/>
      <c r="MR340" s="77"/>
      <c r="MS340" s="77"/>
      <c r="MT340" s="77"/>
      <c r="MU340" s="77"/>
      <c r="MV340" s="77"/>
      <c r="MW340" s="77"/>
      <c r="MX340" s="77"/>
      <c r="MY340" s="77"/>
      <c r="MZ340" s="77"/>
      <c r="NA340" s="77"/>
      <c r="NB340" s="77"/>
      <c r="NC340" s="77"/>
      <c r="ND340" s="77"/>
      <c r="NE340" s="77"/>
      <c r="NF340" s="77"/>
      <c r="NG340" s="77"/>
      <c r="NH340" s="77"/>
      <c r="NI340" s="77"/>
      <c r="NJ340" s="77"/>
      <c r="NK340" s="77"/>
      <c r="NL340" s="77"/>
      <c r="NM340" s="77"/>
      <c r="NN340" s="77"/>
      <c r="NO340" s="77"/>
      <c r="NP340" s="77"/>
      <c r="NQ340" s="77"/>
      <c r="NR340" s="77"/>
    </row>
    <row r="341" spans="1:382">
      <c r="A341" s="32">
        <f>IF(ラインリスト!A333="","",ラインリスト!A333)</f>
        <v>331</v>
      </c>
      <c r="B341" s="32" t="str">
        <f>IF(ラインリスト!B333="","",ラインリスト!B333)</f>
        <v>テスト331</v>
      </c>
      <c r="C341" s="32">
        <f>IF(ラインリスト!C333="","",ラインリスト!C333)</f>
        <v>69</v>
      </c>
      <c r="D341" s="32" t="str">
        <f>IF(ラインリスト!E333="","",ラインリスト!E333)</f>
        <v>男</v>
      </c>
      <c r="E341" s="32" t="str">
        <f>IF(ラインリスト!F333="","",ラインリスト!F333)</f>
        <v/>
      </c>
      <c r="F341" s="29" t="str">
        <f>IF(ラインリスト!G333="","",ラインリスト!G333)</f>
        <v>患者</v>
      </c>
      <c r="G341" s="32" t="str">
        <f>IF(ラインリスト!H333="","",ラインリスト!H333)</f>
        <v>R病院</v>
      </c>
      <c r="H341" s="33" t="str">
        <f>IF(ラインリスト!I333="","",ラインリスト!I333)</f>
        <v/>
      </c>
      <c r="I341" s="33">
        <f>IF(ラインリスト!J333="","",ラインリスト!J333)</f>
        <v>44204</v>
      </c>
      <c r="J341" s="33">
        <f>IF(ラインリスト!K333="","",ラインリスト!K333)</f>
        <v>44205</v>
      </c>
      <c r="K341" s="31">
        <f>IF(ラインリスト!L333="",J341,ラインリスト!L333)</f>
        <v>44205</v>
      </c>
      <c r="L341" s="76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  <c r="BT341" s="77"/>
      <c r="BU341" s="77"/>
      <c r="BV341" s="77"/>
      <c r="BW341" s="77"/>
      <c r="BX341" s="77"/>
      <c r="BY341" s="77"/>
      <c r="BZ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  <c r="CU341" s="77"/>
      <c r="CV341" s="77"/>
      <c r="CW341" s="77"/>
      <c r="CX341" s="77"/>
      <c r="CY341" s="77"/>
      <c r="CZ341" s="77"/>
      <c r="DA341" s="77"/>
      <c r="DB341" s="77"/>
      <c r="DC341" s="77"/>
      <c r="DD341" s="77"/>
      <c r="DE341" s="77"/>
      <c r="DF341" s="77"/>
      <c r="DG341" s="77"/>
      <c r="DH341" s="77"/>
      <c r="DI341" s="77"/>
      <c r="DJ341" s="77"/>
      <c r="DK341" s="77"/>
      <c r="DL341" s="77"/>
      <c r="DM341" s="77"/>
      <c r="DN341" s="77"/>
      <c r="DO341" s="77"/>
      <c r="DP341" s="77"/>
      <c r="DQ341" s="77"/>
      <c r="DR341" s="77"/>
      <c r="DS341" s="77"/>
      <c r="DT341" s="77"/>
      <c r="DU341" s="77"/>
      <c r="DV341" s="77"/>
      <c r="DW341" s="77"/>
      <c r="DX341" s="77"/>
      <c r="DY341" s="77"/>
      <c r="DZ341" s="77"/>
      <c r="EA341" s="77"/>
      <c r="EB341" s="77"/>
      <c r="EC341" s="77"/>
      <c r="ED341" s="77"/>
      <c r="EE341" s="77"/>
      <c r="EF341" s="77"/>
      <c r="EG341" s="77"/>
      <c r="EH341" s="77"/>
      <c r="EI341" s="77"/>
      <c r="EJ341" s="77"/>
      <c r="EK341" s="77"/>
      <c r="EL341" s="77"/>
      <c r="EM341" s="77"/>
      <c r="EN341" s="77"/>
      <c r="EO341" s="77"/>
      <c r="EP341" s="77"/>
      <c r="EQ341" s="77"/>
      <c r="ER341" s="77"/>
      <c r="ES341" s="77"/>
      <c r="ET341" s="77"/>
      <c r="EU341" s="77"/>
      <c r="EV341" s="77"/>
      <c r="EW341" s="77"/>
      <c r="EX341" s="77"/>
      <c r="EY341" s="77"/>
      <c r="EZ341" s="77"/>
      <c r="FA341" s="77"/>
      <c r="FB341" s="77"/>
      <c r="FC341" s="77"/>
      <c r="FD341" s="77"/>
      <c r="FE341" s="77"/>
      <c r="FF341" s="77"/>
      <c r="FG341" s="77"/>
      <c r="FH341" s="77"/>
      <c r="FI341" s="77"/>
      <c r="FJ341" s="77"/>
      <c r="FK341" s="77"/>
      <c r="FL341" s="77"/>
      <c r="FM341" s="77"/>
      <c r="FN341" s="77"/>
      <c r="FO341" s="77"/>
      <c r="FP341" s="77"/>
      <c r="FQ341" s="77"/>
      <c r="FR341" s="77"/>
      <c r="FS341" s="77"/>
      <c r="FT341" s="77"/>
      <c r="FU341" s="77"/>
      <c r="FV341" s="77"/>
      <c r="FW341" s="77"/>
      <c r="FX341" s="77"/>
      <c r="FY341" s="77"/>
      <c r="FZ341" s="77"/>
      <c r="GA341" s="77"/>
      <c r="GB341" s="77"/>
      <c r="GC341" s="77"/>
      <c r="GD341" s="77"/>
      <c r="GE341" s="77"/>
      <c r="GF341" s="77"/>
      <c r="GG341" s="77"/>
      <c r="GH341" s="77"/>
      <c r="GI341" s="77"/>
      <c r="GJ341" s="77"/>
      <c r="GK341" s="77"/>
      <c r="GL341" s="77"/>
      <c r="GM341" s="77"/>
      <c r="GN341" s="77"/>
      <c r="GO341" s="77"/>
      <c r="GP341" s="77"/>
      <c r="GQ341" s="77"/>
      <c r="GR341" s="77"/>
      <c r="GS341" s="77"/>
      <c r="GT341" s="77"/>
      <c r="GU341" s="77"/>
      <c r="GV341" s="77"/>
      <c r="GW341" s="77"/>
      <c r="GX341" s="77"/>
      <c r="GY341" s="77"/>
      <c r="GZ341" s="77"/>
      <c r="HA341" s="77"/>
      <c r="HB341" s="77"/>
      <c r="HC341" s="77"/>
      <c r="HD341" s="77"/>
      <c r="HE341" s="77"/>
      <c r="HF341" s="77"/>
      <c r="HG341" s="77"/>
      <c r="HH341" s="77"/>
      <c r="HI341" s="77"/>
      <c r="HJ341" s="77"/>
      <c r="HK341" s="77"/>
      <c r="HL341" s="77"/>
      <c r="HM341" s="77"/>
      <c r="HN341" s="77"/>
      <c r="HO341" s="77"/>
      <c r="HP341" s="77"/>
      <c r="HQ341" s="77"/>
      <c r="HR341" s="77"/>
      <c r="HS341" s="77"/>
      <c r="HT341" s="77"/>
      <c r="HU341" s="77"/>
      <c r="HV341" s="77"/>
      <c r="HW341" s="77"/>
      <c r="HX341" s="77"/>
      <c r="HY341" s="77"/>
      <c r="HZ341" s="77"/>
      <c r="IA341" s="77"/>
      <c r="IB341" s="77"/>
      <c r="IC341" s="77"/>
      <c r="ID341" s="77"/>
      <c r="IE341" s="77"/>
      <c r="IF341" s="77"/>
      <c r="IG341" s="77"/>
      <c r="IH341" s="77"/>
      <c r="II341" s="77"/>
      <c r="IJ341" s="77"/>
      <c r="IK341" s="77"/>
      <c r="IL341" s="77"/>
      <c r="IM341" s="77"/>
      <c r="IN341" s="77"/>
      <c r="IO341" s="77"/>
      <c r="IP341" s="77"/>
      <c r="IQ341" s="77"/>
      <c r="IR341" s="77"/>
      <c r="IS341" s="77"/>
      <c r="IT341" s="77"/>
      <c r="IU341" s="77"/>
      <c r="IV341" s="77"/>
      <c r="IW341" s="77"/>
      <c r="IX341" s="77"/>
      <c r="IY341" s="77"/>
      <c r="IZ341" s="77"/>
      <c r="JA341" s="77"/>
      <c r="JB341" s="77"/>
      <c r="JC341" s="77"/>
      <c r="JD341" s="77"/>
      <c r="JE341" s="77"/>
      <c r="JF341" s="77"/>
      <c r="JG341" s="77"/>
      <c r="JH341" s="77"/>
      <c r="JI341" s="77"/>
      <c r="JJ341" s="77"/>
      <c r="JK341" s="77"/>
      <c r="JL341" s="77"/>
      <c r="JM341" s="77"/>
      <c r="JN341" s="77"/>
      <c r="JO341" s="77"/>
      <c r="JP341" s="77"/>
      <c r="JQ341" s="77"/>
      <c r="JR341" s="77"/>
      <c r="JS341" s="77"/>
      <c r="JT341" s="77"/>
      <c r="JU341" s="77"/>
      <c r="JV341" s="77"/>
      <c r="JW341" s="77"/>
      <c r="JX341" s="77"/>
      <c r="JY341" s="77"/>
      <c r="JZ341" s="77"/>
      <c r="KA341" s="77"/>
      <c r="KB341" s="77"/>
      <c r="KC341" s="77"/>
      <c r="KD341" s="77"/>
      <c r="KE341" s="77"/>
      <c r="KF341" s="77"/>
      <c r="KG341" s="77"/>
      <c r="KH341" s="77"/>
      <c r="KI341" s="77"/>
      <c r="KJ341" s="77"/>
      <c r="KK341" s="77"/>
      <c r="KL341" s="77"/>
      <c r="KM341" s="77"/>
      <c r="KN341" s="77"/>
      <c r="KO341" s="77"/>
      <c r="KP341" s="77"/>
      <c r="KQ341" s="77"/>
      <c r="KR341" s="77"/>
      <c r="KS341" s="77"/>
      <c r="KT341" s="77"/>
      <c r="KU341" s="77"/>
      <c r="KV341" s="77"/>
      <c r="KW341" s="77"/>
      <c r="KX341" s="77"/>
      <c r="KY341" s="77"/>
      <c r="KZ341" s="77"/>
      <c r="LA341" s="77"/>
      <c r="LB341" s="77"/>
      <c r="LC341" s="77"/>
      <c r="LD341" s="77"/>
      <c r="LE341" s="77"/>
      <c r="LF341" s="77"/>
      <c r="LG341" s="77"/>
      <c r="LH341" s="77"/>
      <c r="LI341" s="77"/>
      <c r="LJ341" s="77"/>
      <c r="LK341" s="77"/>
      <c r="LL341" s="77"/>
      <c r="LM341" s="77"/>
      <c r="LN341" s="77"/>
      <c r="LO341" s="77"/>
      <c r="LP341" s="77"/>
      <c r="LQ341" s="77"/>
      <c r="LR341" s="77"/>
      <c r="LS341" s="77"/>
      <c r="LT341" s="77"/>
      <c r="LU341" s="77"/>
      <c r="LV341" s="77"/>
      <c r="LW341" s="77"/>
      <c r="LX341" s="77"/>
      <c r="LY341" s="77"/>
      <c r="LZ341" s="77"/>
      <c r="MA341" s="77"/>
      <c r="MB341" s="77"/>
      <c r="MC341" s="77"/>
      <c r="MD341" s="77"/>
      <c r="ME341" s="77"/>
      <c r="MF341" s="77"/>
      <c r="MG341" s="77"/>
      <c r="MH341" s="77"/>
      <c r="MI341" s="77"/>
      <c r="MJ341" s="77"/>
      <c r="MK341" s="77"/>
      <c r="ML341" s="77"/>
      <c r="MM341" s="77"/>
      <c r="MN341" s="77"/>
      <c r="MO341" s="77"/>
      <c r="MP341" s="77"/>
      <c r="MQ341" s="77"/>
      <c r="MR341" s="77"/>
      <c r="MS341" s="77"/>
      <c r="MT341" s="77"/>
      <c r="MU341" s="77"/>
      <c r="MV341" s="77"/>
      <c r="MW341" s="77"/>
      <c r="MX341" s="77"/>
      <c r="MY341" s="77"/>
      <c r="MZ341" s="77"/>
      <c r="NA341" s="77"/>
      <c r="NB341" s="77"/>
      <c r="NC341" s="77"/>
      <c r="ND341" s="77"/>
      <c r="NE341" s="77"/>
      <c r="NF341" s="77"/>
      <c r="NG341" s="77"/>
      <c r="NH341" s="77"/>
      <c r="NI341" s="77"/>
      <c r="NJ341" s="77"/>
      <c r="NK341" s="77"/>
      <c r="NL341" s="77"/>
      <c r="NM341" s="77"/>
      <c r="NN341" s="77"/>
      <c r="NO341" s="77"/>
      <c r="NP341" s="77"/>
      <c r="NQ341" s="77"/>
      <c r="NR341" s="77"/>
    </row>
    <row r="342" spans="1:382">
      <c r="A342" s="32">
        <f>IF(ラインリスト!A334="","",ラインリスト!A334)</f>
        <v>332</v>
      </c>
      <c r="B342" s="32" t="str">
        <f>IF(ラインリスト!B334="","",ラインリスト!B334)</f>
        <v>テスト332</v>
      </c>
      <c r="C342" s="32">
        <f>IF(ラインリスト!C334="","",ラインリスト!C334)</f>
        <v>92</v>
      </c>
      <c r="D342" s="32" t="str">
        <f>IF(ラインリスト!E334="","",ラインリスト!E334)</f>
        <v>女</v>
      </c>
      <c r="E342" s="32" t="str">
        <f>IF(ラインリスト!F334="","",ラインリスト!F334)</f>
        <v/>
      </c>
      <c r="F342" s="29" t="str">
        <f>IF(ラインリスト!G334="","",ラインリスト!G334)</f>
        <v>患者</v>
      </c>
      <c r="G342" s="32" t="str">
        <f>IF(ラインリスト!H334="","",ラインリスト!H334)</f>
        <v>R病院</v>
      </c>
      <c r="H342" s="33" t="str">
        <f>IF(ラインリスト!I334="","",ラインリスト!I334)</f>
        <v/>
      </c>
      <c r="I342" s="33" t="str">
        <f>IF(ラインリスト!J334="","",ラインリスト!J334)</f>
        <v>無症状</v>
      </c>
      <c r="J342" s="33">
        <f>IF(ラインリスト!K334="","",ラインリスト!K334)</f>
        <v>44205</v>
      </c>
      <c r="K342" s="31">
        <f>IF(ラインリスト!L334="",J342,ラインリスト!L334)</f>
        <v>44205</v>
      </c>
      <c r="L342" s="76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  <c r="BT342" s="77"/>
      <c r="BU342" s="77"/>
      <c r="BV342" s="77"/>
      <c r="BW342" s="77"/>
      <c r="BX342" s="77"/>
      <c r="BY342" s="77"/>
      <c r="BZ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  <c r="CU342" s="77"/>
      <c r="CV342" s="77"/>
      <c r="CW342" s="77"/>
      <c r="CX342" s="77"/>
      <c r="CY342" s="77"/>
      <c r="CZ342" s="77"/>
      <c r="DA342" s="77"/>
      <c r="DB342" s="77"/>
      <c r="DC342" s="77"/>
      <c r="DD342" s="77"/>
      <c r="DE342" s="77"/>
      <c r="DF342" s="77"/>
      <c r="DG342" s="77"/>
      <c r="DH342" s="77"/>
      <c r="DI342" s="77"/>
      <c r="DJ342" s="77"/>
      <c r="DK342" s="77"/>
      <c r="DL342" s="77"/>
      <c r="DM342" s="77"/>
      <c r="DN342" s="77"/>
      <c r="DO342" s="77"/>
      <c r="DP342" s="77"/>
      <c r="DQ342" s="77"/>
      <c r="DR342" s="77"/>
      <c r="DS342" s="77"/>
      <c r="DT342" s="77"/>
      <c r="DU342" s="77"/>
      <c r="DV342" s="77"/>
      <c r="DW342" s="77"/>
      <c r="DX342" s="77"/>
      <c r="DY342" s="77"/>
      <c r="DZ342" s="77"/>
      <c r="EA342" s="77"/>
      <c r="EB342" s="77"/>
      <c r="EC342" s="77"/>
      <c r="ED342" s="77"/>
      <c r="EE342" s="77"/>
      <c r="EF342" s="77"/>
      <c r="EG342" s="77"/>
      <c r="EH342" s="77"/>
      <c r="EI342" s="77"/>
      <c r="EJ342" s="77"/>
      <c r="EK342" s="77"/>
      <c r="EL342" s="77"/>
      <c r="EM342" s="77"/>
      <c r="EN342" s="77"/>
      <c r="EO342" s="77"/>
      <c r="EP342" s="77"/>
      <c r="EQ342" s="77"/>
      <c r="ER342" s="77"/>
      <c r="ES342" s="77"/>
      <c r="ET342" s="77"/>
      <c r="EU342" s="77"/>
      <c r="EV342" s="77"/>
      <c r="EW342" s="77"/>
      <c r="EX342" s="77"/>
      <c r="EY342" s="77"/>
      <c r="EZ342" s="77"/>
      <c r="FA342" s="77"/>
      <c r="FB342" s="77"/>
      <c r="FC342" s="77"/>
      <c r="FD342" s="77"/>
      <c r="FE342" s="77"/>
      <c r="FF342" s="77"/>
      <c r="FG342" s="77"/>
      <c r="FH342" s="77"/>
      <c r="FI342" s="77"/>
      <c r="FJ342" s="77"/>
      <c r="FK342" s="77"/>
      <c r="FL342" s="77"/>
      <c r="FM342" s="77"/>
      <c r="FN342" s="77"/>
      <c r="FO342" s="77"/>
      <c r="FP342" s="77"/>
      <c r="FQ342" s="77"/>
      <c r="FR342" s="77"/>
      <c r="FS342" s="77"/>
      <c r="FT342" s="77"/>
      <c r="FU342" s="77"/>
      <c r="FV342" s="77"/>
      <c r="FW342" s="77"/>
      <c r="FX342" s="77"/>
      <c r="FY342" s="77"/>
      <c r="FZ342" s="77"/>
      <c r="GA342" s="77"/>
      <c r="GB342" s="77"/>
      <c r="GC342" s="77"/>
      <c r="GD342" s="77"/>
      <c r="GE342" s="77"/>
      <c r="GF342" s="77"/>
      <c r="GG342" s="77"/>
      <c r="GH342" s="77"/>
      <c r="GI342" s="77"/>
      <c r="GJ342" s="77"/>
      <c r="GK342" s="77"/>
      <c r="GL342" s="77"/>
      <c r="GM342" s="77"/>
      <c r="GN342" s="77"/>
      <c r="GO342" s="77"/>
      <c r="GP342" s="77"/>
      <c r="GQ342" s="77"/>
      <c r="GR342" s="77"/>
      <c r="GS342" s="77"/>
      <c r="GT342" s="77"/>
      <c r="GU342" s="77"/>
      <c r="GV342" s="77"/>
      <c r="GW342" s="77"/>
      <c r="GX342" s="77"/>
      <c r="GY342" s="77"/>
      <c r="GZ342" s="77"/>
      <c r="HA342" s="77"/>
      <c r="HB342" s="77"/>
      <c r="HC342" s="77"/>
      <c r="HD342" s="77"/>
      <c r="HE342" s="77"/>
      <c r="HF342" s="77"/>
      <c r="HG342" s="77"/>
      <c r="HH342" s="77"/>
      <c r="HI342" s="77"/>
      <c r="HJ342" s="77"/>
      <c r="HK342" s="77"/>
      <c r="HL342" s="77"/>
      <c r="HM342" s="77"/>
      <c r="HN342" s="77"/>
      <c r="HO342" s="77"/>
      <c r="HP342" s="77"/>
      <c r="HQ342" s="77"/>
      <c r="HR342" s="77"/>
      <c r="HS342" s="77"/>
      <c r="HT342" s="77"/>
      <c r="HU342" s="77"/>
      <c r="HV342" s="77"/>
      <c r="HW342" s="77"/>
      <c r="HX342" s="77"/>
      <c r="HY342" s="77"/>
      <c r="HZ342" s="77"/>
      <c r="IA342" s="77"/>
      <c r="IB342" s="77"/>
      <c r="IC342" s="77"/>
      <c r="ID342" s="77"/>
      <c r="IE342" s="77"/>
      <c r="IF342" s="77"/>
      <c r="IG342" s="77"/>
      <c r="IH342" s="77"/>
      <c r="II342" s="77"/>
      <c r="IJ342" s="77"/>
      <c r="IK342" s="77"/>
      <c r="IL342" s="77"/>
      <c r="IM342" s="77"/>
      <c r="IN342" s="77"/>
      <c r="IO342" s="77"/>
      <c r="IP342" s="77"/>
      <c r="IQ342" s="77"/>
      <c r="IR342" s="77"/>
      <c r="IS342" s="77"/>
      <c r="IT342" s="77"/>
      <c r="IU342" s="77"/>
      <c r="IV342" s="77"/>
      <c r="IW342" s="77"/>
      <c r="IX342" s="77"/>
      <c r="IY342" s="77"/>
      <c r="IZ342" s="77"/>
      <c r="JA342" s="77"/>
      <c r="JB342" s="77"/>
      <c r="JC342" s="77"/>
      <c r="JD342" s="77"/>
      <c r="JE342" s="77"/>
      <c r="JF342" s="77"/>
      <c r="JG342" s="77"/>
      <c r="JH342" s="77"/>
      <c r="JI342" s="77"/>
      <c r="JJ342" s="77"/>
      <c r="JK342" s="77"/>
      <c r="JL342" s="77"/>
      <c r="JM342" s="77"/>
      <c r="JN342" s="77"/>
      <c r="JO342" s="77"/>
      <c r="JP342" s="77"/>
      <c r="JQ342" s="77"/>
      <c r="JR342" s="77"/>
      <c r="JS342" s="77"/>
      <c r="JT342" s="77"/>
      <c r="JU342" s="77"/>
      <c r="JV342" s="77"/>
      <c r="JW342" s="77"/>
      <c r="JX342" s="77"/>
      <c r="JY342" s="77"/>
      <c r="JZ342" s="77"/>
      <c r="KA342" s="77"/>
      <c r="KB342" s="77"/>
      <c r="KC342" s="77"/>
      <c r="KD342" s="77"/>
      <c r="KE342" s="77"/>
      <c r="KF342" s="77"/>
      <c r="KG342" s="77"/>
      <c r="KH342" s="77"/>
      <c r="KI342" s="77"/>
      <c r="KJ342" s="77"/>
      <c r="KK342" s="77"/>
      <c r="KL342" s="77"/>
      <c r="KM342" s="77"/>
      <c r="KN342" s="77"/>
      <c r="KO342" s="77"/>
      <c r="KP342" s="77"/>
      <c r="KQ342" s="77"/>
      <c r="KR342" s="77"/>
      <c r="KS342" s="77"/>
      <c r="KT342" s="77"/>
      <c r="KU342" s="77"/>
      <c r="KV342" s="77"/>
      <c r="KW342" s="77"/>
      <c r="KX342" s="77"/>
      <c r="KY342" s="77"/>
      <c r="KZ342" s="77"/>
      <c r="LA342" s="77"/>
      <c r="LB342" s="77"/>
      <c r="LC342" s="77"/>
      <c r="LD342" s="77"/>
      <c r="LE342" s="77"/>
      <c r="LF342" s="77"/>
      <c r="LG342" s="77"/>
      <c r="LH342" s="77"/>
      <c r="LI342" s="77"/>
      <c r="LJ342" s="77"/>
      <c r="LK342" s="77"/>
      <c r="LL342" s="77"/>
      <c r="LM342" s="77"/>
      <c r="LN342" s="77"/>
      <c r="LO342" s="77"/>
      <c r="LP342" s="77"/>
      <c r="LQ342" s="77"/>
      <c r="LR342" s="77"/>
      <c r="LS342" s="77"/>
      <c r="LT342" s="77"/>
      <c r="LU342" s="77"/>
      <c r="LV342" s="77"/>
      <c r="LW342" s="77"/>
      <c r="LX342" s="77"/>
      <c r="LY342" s="77"/>
      <c r="LZ342" s="77"/>
      <c r="MA342" s="77"/>
      <c r="MB342" s="77"/>
      <c r="MC342" s="77"/>
      <c r="MD342" s="77"/>
      <c r="ME342" s="77"/>
      <c r="MF342" s="77"/>
      <c r="MG342" s="77"/>
      <c r="MH342" s="77"/>
      <c r="MI342" s="77"/>
      <c r="MJ342" s="77"/>
      <c r="MK342" s="77"/>
      <c r="ML342" s="77"/>
      <c r="MM342" s="77"/>
      <c r="MN342" s="77"/>
      <c r="MO342" s="77"/>
      <c r="MP342" s="77"/>
      <c r="MQ342" s="77"/>
      <c r="MR342" s="77"/>
      <c r="MS342" s="77"/>
      <c r="MT342" s="77"/>
      <c r="MU342" s="77"/>
      <c r="MV342" s="77"/>
      <c r="MW342" s="77"/>
      <c r="MX342" s="77"/>
      <c r="MY342" s="77"/>
      <c r="MZ342" s="77"/>
      <c r="NA342" s="77"/>
      <c r="NB342" s="77"/>
      <c r="NC342" s="77"/>
      <c r="ND342" s="77"/>
      <c r="NE342" s="77"/>
      <c r="NF342" s="77"/>
      <c r="NG342" s="77"/>
      <c r="NH342" s="77"/>
      <c r="NI342" s="77"/>
      <c r="NJ342" s="77"/>
      <c r="NK342" s="77"/>
      <c r="NL342" s="77"/>
      <c r="NM342" s="77"/>
      <c r="NN342" s="77"/>
      <c r="NO342" s="77"/>
      <c r="NP342" s="77"/>
      <c r="NQ342" s="77"/>
      <c r="NR342" s="77"/>
    </row>
    <row r="343" spans="1:382">
      <c r="A343" s="32">
        <f>IF(ラインリスト!A335="","",ラインリスト!A335)</f>
        <v>333</v>
      </c>
      <c r="B343" s="32" t="str">
        <f>IF(ラインリスト!B335="","",ラインリスト!B335)</f>
        <v>テスト333</v>
      </c>
      <c r="C343" s="32">
        <f>IF(ラインリスト!C335="","",ラインリスト!C335)</f>
        <v>51</v>
      </c>
      <c r="D343" s="32" t="str">
        <f>IF(ラインリスト!E335="","",ラインリスト!E335)</f>
        <v>男</v>
      </c>
      <c r="E343" s="32" t="str">
        <f>IF(ラインリスト!F335="","",ラインリスト!F335)</f>
        <v/>
      </c>
      <c r="F343" s="29" t="str">
        <f>IF(ラインリスト!G335="","",ラインリスト!G335)</f>
        <v>患者</v>
      </c>
      <c r="G343" s="32" t="str">
        <f>IF(ラインリスト!H335="","",ラインリスト!H335)</f>
        <v>R病院</v>
      </c>
      <c r="H343" s="33" t="str">
        <f>IF(ラインリスト!I335="","",ラインリスト!I335)</f>
        <v/>
      </c>
      <c r="I343" s="33">
        <f>IF(ラインリスト!J335="","",ラインリスト!J335)</f>
        <v>44205</v>
      </c>
      <c r="J343" s="33">
        <f>IF(ラインリスト!K335="","",ラインリスト!K335)</f>
        <v>44205</v>
      </c>
      <c r="K343" s="31">
        <f>IF(ラインリスト!L335="",J343,ラインリスト!L335)</f>
        <v>44205</v>
      </c>
      <c r="L343" s="76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  <c r="BR343" s="77"/>
      <c r="BS343" s="77"/>
      <c r="BT343" s="77"/>
      <c r="BU343" s="77"/>
      <c r="BV343" s="77"/>
      <c r="BW343" s="77"/>
      <c r="BX343" s="77"/>
      <c r="BY343" s="77"/>
      <c r="BZ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  <c r="CU343" s="77"/>
      <c r="CV343" s="77"/>
      <c r="CW343" s="77"/>
      <c r="CX343" s="77"/>
      <c r="CY343" s="77"/>
      <c r="CZ343" s="77"/>
      <c r="DA343" s="77"/>
      <c r="DB343" s="77"/>
      <c r="DC343" s="77"/>
      <c r="DD343" s="77"/>
      <c r="DE343" s="77"/>
      <c r="DF343" s="77"/>
      <c r="DG343" s="77"/>
      <c r="DH343" s="77"/>
      <c r="DI343" s="77"/>
      <c r="DJ343" s="77"/>
      <c r="DK343" s="77"/>
      <c r="DL343" s="77"/>
      <c r="DM343" s="77"/>
      <c r="DN343" s="77"/>
      <c r="DO343" s="77"/>
      <c r="DP343" s="77"/>
      <c r="DQ343" s="77"/>
      <c r="DR343" s="77"/>
      <c r="DS343" s="77"/>
      <c r="DT343" s="77"/>
      <c r="DU343" s="77"/>
      <c r="DV343" s="77"/>
      <c r="DW343" s="77"/>
      <c r="DX343" s="77"/>
      <c r="DY343" s="77"/>
      <c r="DZ343" s="77"/>
      <c r="EA343" s="77"/>
      <c r="EB343" s="77"/>
      <c r="EC343" s="77"/>
      <c r="ED343" s="77"/>
      <c r="EE343" s="77"/>
      <c r="EF343" s="77"/>
      <c r="EG343" s="77"/>
      <c r="EH343" s="77"/>
      <c r="EI343" s="77"/>
      <c r="EJ343" s="77"/>
      <c r="EK343" s="77"/>
      <c r="EL343" s="77"/>
      <c r="EM343" s="77"/>
      <c r="EN343" s="77"/>
      <c r="EO343" s="77"/>
      <c r="EP343" s="77"/>
      <c r="EQ343" s="77"/>
      <c r="ER343" s="77"/>
      <c r="ES343" s="77"/>
      <c r="ET343" s="77"/>
      <c r="EU343" s="77"/>
      <c r="EV343" s="77"/>
      <c r="EW343" s="77"/>
      <c r="EX343" s="77"/>
      <c r="EY343" s="77"/>
      <c r="EZ343" s="77"/>
      <c r="FA343" s="77"/>
      <c r="FB343" s="77"/>
      <c r="FC343" s="77"/>
      <c r="FD343" s="77"/>
      <c r="FE343" s="77"/>
      <c r="FF343" s="77"/>
      <c r="FG343" s="77"/>
      <c r="FH343" s="77"/>
      <c r="FI343" s="77"/>
      <c r="FJ343" s="77"/>
      <c r="FK343" s="77"/>
      <c r="FL343" s="77"/>
      <c r="FM343" s="77"/>
      <c r="FN343" s="77"/>
      <c r="FO343" s="77"/>
      <c r="FP343" s="77"/>
      <c r="FQ343" s="77"/>
      <c r="FR343" s="77"/>
      <c r="FS343" s="77"/>
      <c r="FT343" s="77"/>
      <c r="FU343" s="77"/>
      <c r="FV343" s="77"/>
      <c r="FW343" s="77"/>
      <c r="FX343" s="77"/>
      <c r="FY343" s="77"/>
      <c r="FZ343" s="77"/>
      <c r="GA343" s="77"/>
      <c r="GB343" s="77"/>
      <c r="GC343" s="77"/>
      <c r="GD343" s="77"/>
      <c r="GE343" s="77"/>
      <c r="GF343" s="77"/>
      <c r="GG343" s="77"/>
      <c r="GH343" s="77"/>
      <c r="GI343" s="77"/>
      <c r="GJ343" s="77"/>
      <c r="GK343" s="77"/>
      <c r="GL343" s="77"/>
      <c r="GM343" s="77"/>
      <c r="GN343" s="77"/>
      <c r="GO343" s="77"/>
      <c r="GP343" s="77"/>
      <c r="GQ343" s="77"/>
      <c r="GR343" s="77"/>
      <c r="GS343" s="77"/>
      <c r="GT343" s="77"/>
      <c r="GU343" s="77"/>
      <c r="GV343" s="77"/>
      <c r="GW343" s="77"/>
      <c r="GX343" s="77"/>
      <c r="GY343" s="77"/>
      <c r="GZ343" s="77"/>
      <c r="HA343" s="77"/>
      <c r="HB343" s="77"/>
      <c r="HC343" s="77"/>
      <c r="HD343" s="77"/>
      <c r="HE343" s="77"/>
      <c r="HF343" s="77"/>
      <c r="HG343" s="77"/>
      <c r="HH343" s="77"/>
      <c r="HI343" s="77"/>
      <c r="HJ343" s="77"/>
      <c r="HK343" s="77"/>
      <c r="HL343" s="77"/>
      <c r="HM343" s="77"/>
      <c r="HN343" s="77"/>
      <c r="HO343" s="77"/>
      <c r="HP343" s="77"/>
      <c r="HQ343" s="77"/>
      <c r="HR343" s="77"/>
      <c r="HS343" s="77"/>
      <c r="HT343" s="77"/>
      <c r="HU343" s="77"/>
      <c r="HV343" s="77"/>
      <c r="HW343" s="77"/>
      <c r="HX343" s="77"/>
      <c r="HY343" s="77"/>
      <c r="HZ343" s="77"/>
      <c r="IA343" s="77"/>
      <c r="IB343" s="77"/>
      <c r="IC343" s="77"/>
      <c r="ID343" s="77"/>
      <c r="IE343" s="77"/>
      <c r="IF343" s="77"/>
      <c r="IG343" s="77"/>
      <c r="IH343" s="77"/>
      <c r="II343" s="77"/>
      <c r="IJ343" s="77"/>
      <c r="IK343" s="77"/>
      <c r="IL343" s="77"/>
      <c r="IM343" s="77"/>
      <c r="IN343" s="77"/>
      <c r="IO343" s="77"/>
      <c r="IP343" s="77"/>
      <c r="IQ343" s="77"/>
      <c r="IR343" s="77"/>
      <c r="IS343" s="77"/>
      <c r="IT343" s="77"/>
      <c r="IU343" s="77"/>
      <c r="IV343" s="77"/>
      <c r="IW343" s="77"/>
      <c r="IX343" s="77"/>
      <c r="IY343" s="77"/>
      <c r="IZ343" s="77"/>
      <c r="JA343" s="77"/>
      <c r="JB343" s="77"/>
      <c r="JC343" s="77"/>
      <c r="JD343" s="77"/>
      <c r="JE343" s="77"/>
      <c r="JF343" s="77"/>
      <c r="JG343" s="77"/>
      <c r="JH343" s="77"/>
      <c r="JI343" s="77"/>
      <c r="JJ343" s="77"/>
      <c r="JK343" s="77"/>
      <c r="JL343" s="77"/>
      <c r="JM343" s="77"/>
      <c r="JN343" s="77"/>
      <c r="JO343" s="77"/>
      <c r="JP343" s="77"/>
      <c r="JQ343" s="77"/>
      <c r="JR343" s="77"/>
      <c r="JS343" s="77"/>
      <c r="JT343" s="77"/>
      <c r="JU343" s="77"/>
      <c r="JV343" s="77"/>
      <c r="JW343" s="77"/>
      <c r="JX343" s="77"/>
      <c r="JY343" s="77"/>
      <c r="JZ343" s="77"/>
      <c r="KA343" s="77"/>
      <c r="KB343" s="77"/>
      <c r="KC343" s="77"/>
      <c r="KD343" s="77"/>
      <c r="KE343" s="77"/>
      <c r="KF343" s="77"/>
      <c r="KG343" s="77"/>
      <c r="KH343" s="77"/>
      <c r="KI343" s="77"/>
      <c r="KJ343" s="77"/>
      <c r="KK343" s="77"/>
      <c r="KL343" s="77"/>
      <c r="KM343" s="77"/>
      <c r="KN343" s="77"/>
      <c r="KO343" s="77"/>
      <c r="KP343" s="77"/>
      <c r="KQ343" s="77"/>
      <c r="KR343" s="77"/>
      <c r="KS343" s="77"/>
      <c r="KT343" s="77"/>
      <c r="KU343" s="77"/>
      <c r="KV343" s="77"/>
      <c r="KW343" s="77"/>
      <c r="KX343" s="77"/>
      <c r="KY343" s="77"/>
      <c r="KZ343" s="77"/>
      <c r="LA343" s="77"/>
      <c r="LB343" s="77"/>
      <c r="LC343" s="77"/>
      <c r="LD343" s="77"/>
      <c r="LE343" s="77"/>
      <c r="LF343" s="77"/>
      <c r="LG343" s="77"/>
      <c r="LH343" s="77"/>
      <c r="LI343" s="77"/>
      <c r="LJ343" s="77"/>
      <c r="LK343" s="77"/>
      <c r="LL343" s="77"/>
      <c r="LM343" s="77"/>
      <c r="LN343" s="77"/>
      <c r="LO343" s="77"/>
      <c r="LP343" s="77"/>
      <c r="LQ343" s="77"/>
      <c r="LR343" s="77"/>
      <c r="LS343" s="77"/>
      <c r="LT343" s="77"/>
      <c r="LU343" s="77"/>
      <c r="LV343" s="77"/>
      <c r="LW343" s="77"/>
      <c r="LX343" s="77"/>
      <c r="LY343" s="77"/>
      <c r="LZ343" s="77"/>
      <c r="MA343" s="77"/>
      <c r="MB343" s="77"/>
      <c r="MC343" s="77"/>
      <c r="MD343" s="77"/>
      <c r="ME343" s="77"/>
      <c r="MF343" s="77"/>
      <c r="MG343" s="77"/>
      <c r="MH343" s="77"/>
      <c r="MI343" s="77"/>
      <c r="MJ343" s="77"/>
      <c r="MK343" s="77"/>
      <c r="ML343" s="77"/>
      <c r="MM343" s="77"/>
      <c r="MN343" s="77"/>
      <c r="MO343" s="77"/>
      <c r="MP343" s="77"/>
      <c r="MQ343" s="77"/>
      <c r="MR343" s="77"/>
      <c r="MS343" s="77"/>
      <c r="MT343" s="77"/>
      <c r="MU343" s="77"/>
      <c r="MV343" s="77"/>
      <c r="MW343" s="77"/>
      <c r="MX343" s="77"/>
      <c r="MY343" s="77"/>
      <c r="MZ343" s="77"/>
      <c r="NA343" s="77"/>
      <c r="NB343" s="77"/>
      <c r="NC343" s="77"/>
      <c r="ND343" s="77"/>
      <c r="NE343" s="77"/>
      <c r="NF343" s="77"/>
      <c r="NG343" s="77"/>
      <c r="NH343" s="77"/>
      <c r="NI343" s="77"/>
      <c r="NJ343" s="77"/>
      <c r="NK343" s="77"/>
      <c r="NL343" s="77"/>
      <c r="NM343" s="77"/>
      <c r="NN343" s="77"/>
      <c r="NO343" s="77"/>
      <c r="NP343" s="77"/>
      <c r="NQ343" s="77"/>
      <c r="NR343" s="77"/>
    </row>
    <row r="344" spans="1:382">
      <c r="A344" s="32">
        <f>IF(ラインリスト!A336="","",ラインリスト!A336)</f>
        <v>334</v>
      </c>
      <c r="B344" s="32" t="str">
        <f>IF(ラインリスト!B336="","",ラインリスト!B336)</f>
        <v>テスト334</v>
      </c>
      <c r="C344" s="32">
        <f>IF(ラインリスト!C336="","",ラインリスト!C336)</f>
        <v>42</v>
      </c>
      <c r="D344" s="32" t="str">
        <f>IF(ラインリスト!E336="","",ラインリスト!E336)</f>
        <v>女</v>
      </c>
      <c r="E344" s="32" t="str">
        <f>IF(ラインリスト!F336="","",ラインリスト!F336)</f>
        <v>看護師</v>
      </c>
      <c r="F344" s="29" t="str">
        <f>IF(ラインリスト!G336="","",ラインリスト!G336)</f>
        <v>職員</v>
      </c>
      <c r="G344" s="32" t="str">
        <f>IF(ラインリスト!H336="","",ラインリスト!H336)</f>
        <v>R病院</v>
      </c>
      <c r="H344" s="33" t="str">
        <f>IF(ラインリスト!I336="","",ラインリスト!I336)</f>
        <v/>
      </c>
      <c r="I344" s="33">
        <f>IF(ラインリスト!J336="","",ラインリスト!J336)</f>
        <v>44204</v>
      </c>
      <c r="J344" s="33">
        <f>IF(ラインリスト!K336="","",ラインリスト!K336)</f>
        <v>44205</v>
      </c>
      <c r="K344" s="31">
        <f>IF(ラインリスト!L336="",J344,ラインリスト!L336)</f>
        <v>44205</v>
      </c>
      <c r="L344" s="76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  <c r="CU344" s="77"/>
      <c r="CV344" s="77"/>
      <c r="CW344" s="77"/>
      <c r="CX344" s="77"/>
      <c r="CY344" s="77"/>
      <c r="CZ344" s="77"/>
      <c r="DA344" s="77"/>
      <c r="DB344" s="77"/>
      <c r="DC344" s="77"/>
      <c r="DD344" s="77"/>
      <c r="DE344" s="77"/>
      <c r="DF344" s="77"/>
      <c r="DG344" s="77"/>
      <c r="DH344" s="77"/>
      <c r="DI344" s="77"/>
      <c r="DJ344" s="77"/>
      <c r="DK344" s="77"/>
      <c r="DL344" s="77"/>
      <c r="DM344" s="77"/>
      <c r="DN344" s="77"/>
      <c r="DO344" s="77"/>
      <c r="DP344" s="77"/>
      <c r="DQ344" s="77"/>
      <c r="DR344" s="77"/>
      <c r="DS344" s="77"/>
      <c r="DT344" s="77"/>
      <c r="DU344" s="77"/>
      <c r="DV344" s="77"/>
      <c r="DW344" s="77"/>
      <c r="DX344" s="77"/>
      <c r="DY344" s="77"/>
      <c r="DZ344" s="77"/>
      <c r="EA344" s="77"/>
      <c r="EB344" s="77"/>
      <c r="EC344" s="77"/>
      <c r="ED344" s="77"/>
      <c r="EE344" s="77"/>
      <c r="EF344" s="77"/>
      <c r="EG344" s="77"/>
      <c r="EH344" s="77"/>
      <c r="EI344" s="77"/>
      <c r="EJ344" s="77"/>
      <c r="EK344" s="77"/>
      <c r="EL344" s="77"/>
      <c r="EM344" s="77"/>
      <c r="EN344" s="77"/>
      <c r="EO344" s="77"/>
      <c r="EP344" s="77"/>
      <c r="EQ344" s="77"/>
      <c r="ER344" s="77"/>
      <c r="ES344" s="77"/>
      <c r="ET344" s="77"/>
      <c r="EU344" s="77"/>
      <c r="EV344" s="77"/>
      <c r="EW344" s="77"/>
      <c r="EX344" s="77"/>
      <c r="EY344" s="77"/>
      <c r="EZ344" s="77"/>
      <c r="FA344" s="77"/>
      <c r="FB344" s="77"/>
      <c r="FC344" s="77"/>
      <c r="FD344" s="77"/>
      <c r="FE344" s="77"/>
      <c r="FF344" s="77"/>
      <c r="FG344" s="77"/>
      <c r="FH344" s="77"/>
      <c r="FI344" s="77"/>
      <c r="FJ344" s="77"/>
      <c r="FK344" s="77"/>
      <c r="FL344" s="77"/>
      <c r="FM344" s="77"/>
      <c r="FN344" s="77"/>
      <c r="FO344" s="77"/>
      <c r="FP344" s="77"/>
      <c r="FQ344" s="77"/>
      <c r="FR344" s="77"/>
      <c r="FS344" s="77"/>
      <c r="FT344" s="77"/>
      <c r="FU344" s="77"/>
      <c r="FV344" s="77"/>
      <c r="FW344" s="77"/>
      <c r="FX344" s="77"/>
      <c r="FY344" s="77"/>
      <c r="FZ344" s="77"/>
      <c r="GA344" s="77"/>
      <c r="GB344" s="77"/>
      <c r="GC344" s="77"/>
      <c r="GD344" s="77"/>
      <c r="GE344" s="77"/>
      <c r="GF344" s="77"/>
      <c r="GG344" s="77"/>
      <c r="GH344" s="77"/>
      <c r="GI344" s="77"/>
      <c r="GJ344" s="77"/>
      <c r="GK344" s="77"/>
      <c r="GL344" s="77"/>
      <c r="GM344" s="77"/>
      <c r="GN344" s="77"/>
      <c r="GO344" s="77"/>
      <c r="GP344" s="77"/>
      <c r="GQ344" s="77"/>
      <c r="GR344" s="77"/>
      <c r="GS344" s="77"/>
      <c r="GT344" s="77"/>
      <c r="GU344" s="77"/>
      <c r="GV344" s="77"/>
      <c r="GW344" s="77"/>
      <c r="GX344" s="77"/>
      <c r="GY344" s="77"/>
      <c r="GZ344" s="77"/>
      <c r="HA344" s="77"/>
      <c r="HB344" s="77"/>
      <c r="HC344" s="77"/>
      <c r="HD344" s="77"/>
      <c r="HE344" s="77"/>
      <c r="HF344" s="77"/>
      <c r="HG344" s="77"/>
      <c r="HH344" s="77"/>
      <c r="HI344" s="77"/>
      <c r="HJ344" s="77"/>
      <c r="HK344" s="77"/>
      <c r="HL344" s="77"/>
      <c r="HM344" s="77"/>
      <c r="HN344" s="77"/>
      <c r="HO344" s="77"/>
      <c r="HP344" s="77"/>
      <c r="HQ344" s="77"/>
      <c r="HR344" s="77"/>
      <c r="HS344" s="77"/>
      <c r="HT344" s="77"/>
      <c r="HU344" s="77"/>
      <c r="HV344" s="77"/>
      <c r="HW344" s="77"/>
      <c r="HX344" s="77"/>
      <c r="HY344" s="77"/>
      <c r="HZ344" s="77"/>
      <c r="IA344" s="77"/>
      <c r="IB344" s="77"/>
      <c r="IC344" s="77"/>
      <c r="ID344" s="77"/>
      <c r="IE344" s="77"/>
      <c r="IF344" s="77"/>
      <c r="IG344" s="77"/>
      <c r="IH344" s="77"/>
      <c r="II344" s="77"/>
      <c r="IJ344" s="77"/>
      <c r="IK344" s="77"/>
      <c r="IL344" s="77"/>
      <c r="IM344" s="77"/>
      <c r="IN344" s="77"/>
      <c r="IO344" s="77"/>
      <c r="IP344" s="77"/>
      <c r="IQ344" s="77"/>
      <c r="IR344" s="77"/>
      <c r="IS344" s="77"/>
      <c r="IT344" s="77"/>
      <c r="IU344" s="77"/>
      <c r="IV344" s="77"/>
      <c r="IW344" s="77"/>
      <c r="IX344" s="77"/>
      <c r="IY344" s="77"/>
      <c r="IZ344" s="77"/>
      <c r="JA344" s="77"/>
      <c r="JB344" s="77"/>
      <c r="JC344" s="77"/>
      <c r="JD344" s="77"/>
      <c r="JE344" s="77"/>
      <c r="JF344" s="77"/>
      <c r="JG344" s="77"/>
      <c r="JH344" s="77"/>
      <c r="JI344" s="77"/>
      <c r="JJ344" s="77"/>
      <c r="JK344" s="77"/>
      <c r="JL344" s="77"/>
      <c r="JM344" s="77"/>
      <c r="JN344" s="77"/>
      <c r="JO344" s="77"/>
      <c r="JP344" s="77"/>
      <c r="JQ344" s="77"/>
      <c r="JR344" s="77"/>
      <c r="JS344" s="77"/>
      <c r="JT344" s="77"/>
      <c r="JU344" s="77"/>
      <c r="JV344" s="77"/>
      <c r="JW344" s="77"/>
      <c r="JX344" s="77"/>
      <c r="JY344" s="77"/>
      <c r="JZ344" s="77"/>
      <c r="KA344" s="77"/>
      <c r="KB344" s="77"/>
      <c r="KC344" s="77"/>
      <c r="KD344" s="77"/>
      <c r="KE344" s="77"/>
      <c r="KF344" s="77"/>
      <c r="KG344" s="77"/>
      <c r="KH344" s="77"/>
      <c r="KI344" s="77"/>
      <c r="KJ344" s="77"/>
      <c r="KK344" s="77"/>
      <c r="KL344" s="77"/>
      <c r="KM344" s="77"/>
      <c r="KN344" s="77"/>
      <c r="KO344" s="77"/>
      <c r="KP344" s="77"/>
      <c r="KQ344" s="77"/>
      <c r="KR344" s="77"/>
      <c r="KS344" s="77"/>
      <c r="KT344" s="77"/>
      <c r="KU344" s="77"/>
      <c r="KV344" s="77"/>
      <c r="KW344" s="77"/>
      <c r="KX344" s="77"/>
      <c r="KY344" s="77"/>
      <c r="KZ344" s="77"/>
      <c r="LA344" s="77"/>
      <c r="LB344" s="77"/>
      <c r="LC344" s="77"/>
      <c r="LD344" s="77"/>
      <c r="LE344" s="77"/>
      <c r="LF344" s="77"/>
      <c r="LG344" s="77"/>
      <c r="LH344" s="77"/>
      <c r="LI344" s="77"/>
      <c r="LJ344" s="77"/>
      <c r="LK344" s="77"/>
      <c r="LL344" s="77"/>
      <c r="LM344" s="77"/>
      <c r="LN344" s="77"/>
      <c r="LO344" s="77"/>
      <c r="LP344" s="77"/>
      <c r="LQ344" s="77"/>
      <c r="LR344" s="77"/>
      <c r="LS344" s="77"/>
      <c r="LT344" s="77"/>
      <c r="LU344" s="77"/>
      <c r="LV344" s="77"/>
      <c r="LW344" s="77"/>
      <c r="LX344" s="77"/>
      <c r="LY344" s="77"/>
      <c r="LZ344" s="77"/>
      <c r="MA344" s="77"/>
      <c r="MB344" s="77"/>
      <c r="MC344" s="77"/>
      <c r="MD344" s="77"/>
      <c r="ME344" s="77"/>
      <c r="MF344" s="77"/>
      <c r="MG344" s="77"/>
      <c r="MH344" s="77"/>
      <c r="MI344" s="77"/>
      <c r="MJ344" s="77"/>
      <c r="MK344" s="77"/>
      <c r="ML344" s="77"/>
      <c r="MM344" s="77"/>
      <c r="MN344" s="77"/>
      <c r="MO344" s="77"/>
      <c r="MP344" s="77"/>
      <c r="MQ344" s="77"/>
      <c r="MR344" s="77"/>
      <c r="MS344" s="77"/>
      <c r="MT344" s="77"/>
      <c r="MU344" s="77"/>
      <c r="MV344" s="77"/>
      <c r="MW344" s="77"/>
      <c r="MX344" s="77"/>
      <c r="MY344" s="77"/>
      <c r="MZ344" s="77"/>
      <c r="NA344" s="77"/>
      <c r="NB344" s="77"/>
      <c r="NC344" s="77"/>
      <c r="ND344" s="77"/>
      <c r="NE344" s="77"/>
      <c r="NF344" s="77"/>
      <c r="NG344" s="77"/>
      <c r="NH344" s="77"/>
      <c r="NI344" s="77"/>
      <c r="NJ344" s="77"/>
      <c r="NK344" s="77"/>
      <c r="NL344" s="77"/>
      <c r="NM344" s="77"/>
      <c r="NN344" s="77"/>
      <c r="NO344" s="77"/>
      <c r="NP344" s="77"/>
      <c r="NQ344" s="77"/>
      <c r="NR344" s="77"/>
    </row>
    <row r="345" spans="1:382">
      <c r="A345" s="32">
        <f>IF(ラインリスト!A337="","",ラインリスト!A337)</f>
        <v>335</v>
      </c>
      <c r="B345" s="32" t="str">
        <f>IF(ラインリスト!B337="","",ラインリスト!B337)</f>
        <v>テスト335</v>
      </c>
      <c r="C345" s="32">
        <f>IF(ラインリスト!C337="","",ラインリスト!C337)</f>
        <v>59</v>
      </c>
      <c r="D345" s="32" t="str">
        <f>IF(ラインリスト!E337="","",ラインリスト!E337)</f>
        <v>女</v>
      </c>
      <c r="E345" s="32" t="str">
        <f>IF(ラインリスト!F337="","",ラインリスト!F337)</f>
        <v>看護師</v>
      </c>
      <c r="F345" s="29" t="str">
        <f>IF(ラインリスト!G337="","",ラインリスト!G337)</f>
        <v>職員</v>
      </c>
      <c r="G345" s="32" t="str">
        <f>IF(ラインリスト!H337="","",ラインリスト!H337)</f>
        <v>R病院</v>
      </c>
      <c r="H345" s="33" t="str">
        <f>IF(ラインリスト!I337="","",ラインリスト!I337)</f>
        <v/>
      </c>
      <c r="I345" s="33">
        <f>IF(ラインリスト!J337="","",ラインリスト!J337)</f>
        <v>44204</v>
      </c>
      <c r="J345" s="33">
        <f>IF(ラインリスト!K337="","",ラインリスト!K337)</f>
        <v>44205</v>
      </c>
      <c r="K345" s="31">
        <f>IF(ラインリスト!L337="",J345,ラインリスト!L337)</f>
        <v>44205</v>
      </c>
      <c r="L345" s="76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V345" s="77"/>
      <c r="CW345" s="77"/>
      <c r="CX345" s="77"/>
      <c r="CY345" s="77"/>
      <c r="CZ345" s="77"/>
      <c r="DA345" s="77"/>
      <c r="DB345" s="77"/>
      <c r="DC345" s="77"/>
      <c r="DD345" s="77"/>
      <c r="DE345" s="77"/>
      <c r="DF345" s="77"/>
      <c r="DG345" s="77"/>
      <c r="DH345" s="77"/>
      <c r="DI345" s="77"/>
      <c r="DJ345" s="77"/>
      <c r="DK345" s="77"/>
      <c r="DL345" s="77"/>
      <c r="DM345" s="77"/>
      <c r="DN345" s="77"/>
      <c r="DO345" s="77"/>
      <c r="DP345" s="77"/>
      <c r="DQ345" s="77"/>
      <c r="DR345" s="77"/>
      <c r="DS345" s="77"/>
      <c r="DT345" s="77"/>
      <c r="DU345" s="77"/>
      <c r="DV345" s="77"/>
      <c r="DW345" s="77"/>
      <c r="DX345" s="77"/>
      <c r="DY345" s="77"/>
      <c r="DZ345" s="77"/>
      <c r="EA345" s="77"/>
      <c r="EB345" s="77"/>
      <c r="EC345" s="77"/>
      <c r="ED345" s="77"/>
      <c r="EE345" s="77"/>
      <c r="EF345" s="77"/>
      <c r="EG345" s="77"/>
      <c r="EH345" s="77"/>
      <c r="EI345" s="77"/>
      <c r="EJ345" s="77"/>
      <c r="EK345" s="77"/>
      <c r="EL345" s="77"/>
      <c r="EM345" s="77"/>
      <c r="EN345" s="77"/>
      <c r="EO345" s="77"/>
      <c r="EP345" s="77"/>
      <c r="EQ345" s="77"/>
      <c r="ER345" s="77"/>
      <c r="ES345" s="77"/>
      <c r="ET345" s="77"/>
      <c r="EU345" s="77"/>
      <c r="EV345" s="77"/>
      <c r="EW345" s="77"/>
      <c r="EX345" s="77"/>
      <c r="EY345" s="77"/>
      <c r="EZ345" s="77"/>
      <c r="FA345" s="77"/>
      <c r="FB345" s="77"/>
      <c r="FC345" s="77"/>
      <c r="FD345" s="77"/>
      <c r="FE345" s="77"/>
      <c r="FF345" s="77"/>
      <c r="FG345" s="77"/>
      <c r="FH345" s="77"/>
      <c r="FI345" s="77"/>
      <c r="FJ345" s="77"/>
      <c r="FK345" s="77"/>
      <c r="FL345" s="77"/>
      <c r="FM345" s="77"/>
      <c r="FN345" s="77"/>
      <c r="FO345" s="77"/>
      <c r="FP345" s="77"/>
      <c r="FQ345" s="77"/>
      <c r="FR345" s="77"/>
      <c r="FS345" s="77"/>
      <c r="FT345" s="77"/>
      <c r="FU345" s="77"/>
      <c r="FV345" s="77"/>
      <c r="FW345" s="77"/>
      <c r="FX345" s="77"/>
      <c r="FY345" s="77"/>
      <c r="FZ345" s="77"/>
      <c r="GA345" s="77"/>
      <c r="GB345" s="77"/>
      <c r="GC345" s="77"/>
      <c r="GD345" s="77"/>
      <c r="GE345" s="77"/>
      <c r="GF345" s="77"/>
      <c r="GG345" s="77"/>
      <c r="GH345" s="77"/>
      <c r="GI345" s="77"/>
      <c r="GJ345" s="77"/>
      <c r="GK345" s="77"/>
      <c r="GL345" s="77"/>
      <c r="GM345" s="77"/>
      <c r="GN345" s="77"/>
      <c r="GO345" s="77"/>
      <c r="GP345" s="77"/>
      <c r="GQ345" s="77"/>
      <c r="GR345" s="77"/>
      <c r="GS345" s="77"/>
      <c r="GT345" s="77"/>
      <c r="GU345" s="77"/>
      <c r="GV345" s="77"/>
      <c r="GW345" s="77"/>
      <c r="GX345" s="77"/>
      <c r="GY345" s="77"/>
      <c r="GZ345" s="77"/>
      <c r="HA345" s="77"/>
      <c r="HB345" s="77"/>
      <c r="HC345" s="77"/>
      <c r="HD345" s="77"/>
      <c r="HE345" s="77"/>
      <c r="HF345" s="77"/>
      <c r="HG345" s="77"/>
      <c r="HH345" s="77"/>
      <c r="HI345" s="77"/>
      <c r="HJ345" s="77"/>
      <c r="HK345" s="77"/>
      <c r="HL345" s="77"/>
      <c r="HM345" s="77"/>
      <c r="HN345" s="77"/>
      <c r="HO345" s="77"/>
      <c r="HP345" s="77"/>
      <c r="HQ345" s="77"/>
      <c r="HR345" s="77"/>
      <c r="HS345" s="77"/>
      <c r="HT345" s="77"/>
      <c r="HU345" s="77"/>
      <c r="HV345" s="77"/>
      <c r="HW345" s="77"/>
      <c r="HX345" s="77"/>
      <c r="HY345" s="77"/>
      <c r="HZ345" s="77"/>
      <c r="IA345" s="77"/>
      <c r="IB345" s="77"/>
      <c r="IC345" s="77"/>
      <c r="ID345" s="77"/>
      <c r="IE345" s="77"/>
      <c r="IF345" s="77"/>
      <c r="IG345" s="77"/>
      <c r="IH345" s="77"/>
      <c r="II345" s="77"/>
      <c r="IJ345" s="77"/>
      <c r="IK345" s="77"/>
      <c r="IL345" s="77"/>
      <c r="IM345" s="77"/>
      <c r="IN345" s="77"/>
      <c r="IO345" s="77"/>
      <c r="IP345" s="77"/>
      <c r="IQ345" s="77"/>
      <c r="IR345" s="77"/>
      <c r="IS345" s="77"/>
      <c r="IT345" s="77"/>
      <c r="IU345" s="77"/>
      <c r="IV345" s="77"/>
      <c r="IW345" s="77"/>
      <c r="IX345" s="77"/>
      <c r="IY345" s="77"/>
      <c r="IZ345" s="77"/>
      <c r="JA345" s="77"/>
      <c r="JB345" s="77"/>
      <c r="JC345" s="77"/>
      <c r="JD345" s="77"/>
      <c r="JE345" s="77"/>
      <c r="JF345" s="77"/>
      <c r="JG345" s="77"/>
      <c r="JH345" s="77"/>
      <c r="JI345" s="77"/>
      <c r="JJ345" s="77"/>
      <c r="JK345" s="77"/>
      <c r="JL345" s="77"/>
      <c r="JM345" s="77"/>
      <c r="JN345" s="77"/>
      <c r="JO345" s="77"/>
      <c r="JP345" s="77"/>
      <c r="JQ345" s="77"/>
      <c r="JR345" s="77"/>
      <c r="JS345" s="77"/>
      <c r="JT345" s="77"/>
      <c r="JU345" s="77"/>
      <c r="JV345" s="77"/>
      <c r="JW345" s="77"/>
      <c r="JX345" s="77"/>
      <c r="JY345" s="77"/>
      <c r="JZ345" s="77"/>
      <c r="KA345" s="77"/>
      <c r="KB345" s="77"/>
      <c r="KC345" s="77"/>
      <c r="KD345" s="77"/>
      <c r="KE345" s="77"/>
      <c r="KF345" s="77"/>
      <c r="KG345" s="77"/>
      <c r="KH345" s="77"/>
      <c r="KI345" s="77"/>
      <c r="KJ345" s="77"/>
      <c r="KK345" s="77"/>
      <c r="KL345" s="77"/>
      <c r="KM345" s="77"/>
      <c r="KN345" s="77"/>
      <c r="KO345" s="77"/>
      <c r="KP345" s="77"/>
      <c r="KQ345" s="77"/>
      <c r="KR345" s="77"/>
      <c r="KS345" s="77"/>
      <c r="KT345" s="77"/>
      <c r="KU345" s="77"/>
      <c r="KV345" s="77"/>
      <c r="KW345" s="77"/>
      <c r="KX345" s="77"/>
      <c r="KY345" s="77"/>
      <c r="KZ345" s="77"/>
      <c r="LA345" s="77"/>
      <c r="LB345" s="77"/>
      <c r="LC345" s="77"/>
      <c r="LD345" s="77"/>
      <c r="LE345" s="77"/>
      <c r="LF345" s="77"/>
      <c r="LG345" s="77"/>
      <c r="LH345" s="77"/>
      <c r="LI345" s="77"/>
      <c r="LJ345" s="77"/>
      <c r="LK345" s="77"/>
      <c r="LL345" s="77"/>
      <c r="LM345" s="77"/>
      <c r="LN345" s="77"/>
      <c r="LO345" s="77"/>
      <c r="LP345" s="77"/>
      <c r="LQ345" s="77"/>
      <c r="LR345" s="77"/>
      <c r="LS345" s="77"/>
      <c r="LT345" s="77"/>
      <c r="LU345" s="77"/>
      <c r="LV345" s="77"/>
      <c r="LW345" s="77"/>
      <c r="LX345" s="77"/>
      <c r="LY345" s="77"/>
      <c r="LZ345" s="77"/>
      <c r="MA345" s="77"/>
      <c r="MB345" s="77"/>
      <c r="MC345" s="77"/>
      <c r="MD345" s="77"/>
      <c r="ME345" s="77"/>
      <c r="MF345" s="77"/>
      <c r="MG345" s="77"/>
      <c r="MH345" s="77"/>
      <c r="MI345" s="77"/>
      <c r="MJ345" s="77"/>
      <c r="MK345" s="77"/>
      <c r="ML345" s="77"/>
      <c r="MM345" s="77"/>
      <c r="MN345" s="77"/>
      <c r="MO345" s="77"/>
      <c r="MP345" s="77"/>
      <c r="MQ345" s="77"/>
      <c r="MR345" s="77"/>
      <c r="MS345" s="77"/>
      <c r="MT345" s="77"/>
      <c r="MU345" s="77"/>
      <c r="MV345" s="77"/>
      <c r="MW345" s="77"/>
      <c r="MX345" s="77"/>
      <c r="MY345" s="77"/>
      <c r="MZ345" s="77"/>
      <c r="NA345" s="77"/>
      <c r="NB345" s="77"/>
      <c r="NC345" s="77"/>
      <c r="ND345" s="77"/>
      <c r="NE345" s="77"/>
      <c r="NF345" s="77"/>
      <c r="NG345" s="77"/>
      <c r="NH345" s="77"/>
      <c r="NI345" s="77"/>
      <c r="NJ345" s="77"/>
      <c r="NK345" s="77"/>
      <c r="NL345" s="77"/>
      <c r="NM345" s="77"/>
      <c r="NN345" s="77"/>
      <c r="NO345" s="77"/>
      <c r="NP345" s="77"/>
      <c r="NQ345" s="77"/>
      <c r="NR345" s="77"/>
    </row>
    <row r="346" spans="1:382">
      <c r="A346" s="32">
        <f>IF(ラインリスト!A338="","",ラインリスト!A338)</f>
        <v>336</v>
      </c>
      <c r="B346" s="32" t="str">
        <f>IF(ラインリスト!B338="","",ラインリスト!B338)</f>
        <v>テスト336</v>
      </c>
      <c r="C346" s="32">
        <f>IF(ラインリスト!C338="","",ラインリスト!C338)</f>
        <v>71</v>
      </c>
      <c r="D346" s="32" t="str">
        <f>IF(ラインリスト!E338="","",ラインリスト!E338)</f>
        <v>女</v>
      </c>
      <c r="E346" s="32" t="str">
        <f>IF(ラインリスト!F338="","",ラインリスト!F338)</f>
        <v/>
      </c>
      <c r="F346" s="29" t="str">
        <f>IF(ラインリスト!G338="","",ラインリスト!G338)</f>
        <v>患者</v>
      </c>
      <c r="G346" s="32" t="str">
        <f>IF(ラインリスト!H338="","",ラインリスト!H338)</f>
        <v>R病院</v>
      </c>
      <c r="H346" s="33" t="str">
        <f>IF(ラインリスト!I338="","",ラインリスト!I338)</f>
        <v/>
      </c>
      <c r="I346" s="33">
        <f>IF(ラインリスト!J338="","",ラインリスト!J338)</f>
        <v>44205</v>
      </c>
      <c r="J346" s="33">
        <f>IF(ラインリスト!K338="","",ラインリスト!K338)</f>
        <v>44205</v>
      </c>
      <c r="K346" s="31">
        <f>IF(ラインリスト!L338="",J346,ラインリスト!L338)</f>
        <v>44205</v>
      </c>
      <c r="L346" s="76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  <c r="BT346" s="77"/>
      <c r="BU346" s="77"/>
      <c r="BV346" s="77"/>
      <c r="BW346" s="77"/>
      <c r="BX346" s="77"/>
      <c r="BY346" s="77"/>
      <c r="BZ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  <c r="CU346" s="77"/>
      <c r="CV346" s="77"/>
      <c r="CW346" s="77"/>
      <c r="CX346" s="77"/>
      <c r="CY346" s="77"/>
      <c r="CZ346" s="77"/>
      <c r="DA346" s="77"/>
      <c r="DB346" s="77"/>
      <c r="DC346" s="77"/>
      <c r="DD346" s="77"/>
      <c r="DE346" s="77"/>
      <c r="DF346" s="77"/>
      <c r="DG346" s="77"/>
      <c r="DH346" s="77"/>
      <c r="DI346" s="77"/>
      <c r="DJ346" s="77"/>
      <c r="DK346" s="77"/>
      <c r="DL346" s="77"/>
      <c r="DM346" s="77"/>
      <c r="DN346" s="77"/>
      <c r="DO346" s="77"/>
      <c r="DP346" s="77"/>
      <c r="DQ346" s="77"/>
      <c r="DR346" s="77"/>
      <c r="DS346" s="77"/>
      <c r="DT346" s="77"/>
      <c r="DU346" s="77"/>
      <c r="DV346" s="77"/>
      <c r="DW346" s="77"/>
      <c r="DX346" s="77"/>
      <c r="DY346" s="77"/>
      <c r="DZ346" s="77"/>
      <c r="EA346" s="77"/>
      <c r="EB346" s="77"/>
      <c r="EC346" s="77"/>
      <c r="ED346" s="77"/>
      <c r="EE346" s="77"/>
      <c r="EF346" s="77"/>
      <c r="EG346" s="77"/>
      <c r="EH346" s="77"/>
      <c r="EI346" s="77"/>
      <c r="EJ346" s="77"/>
      <c r="EK346" s="77"/>
      <c r="EL346" s="77"/>
      <c r="EM346" s="77"/>
      <c r="EN346" s="77"/>
      <c r="EO346" s="77"/>
      <c r="EP346" s="77"/>
      <c r="EQ346" s="77"/>
      <c r="ER346" s="77"/>
      <c r="ES346" s="77"/>
      <c r="ET346" s="77"/>
      <c r="EU346" s="77"/>
      <c r="EV346" s="77"/>
      <c r="EW346" s="77"/>
      <c r="EX346" s="77"/>
      <c r="EY346" s="77"/>
      <c r="EZ346" s="77"/>
      <c r="FA346" s="77"/>
      <c r="FB346" s="77"/>
      <c r="FC346" s="77"/>
      <c r="FD346" s="77"/>
      <c r="FE346" s="77"/>
      <c r="FF346" s="77"/>
      <c r="FG346" s="77"/>
      <c r="FH346" s="77"/>
      <c r="FI346" s="77"/>
      <c r="FJ346" s="77"/>
      <c r="FK346" s="77"/>
      <c r="FL346" s="77"/>
      <c r="FM346" s="77"/>
      <c r="FN346" s="77"/>
      <c r="FO346" s="77"/>
      <c r="FP346" s="77"/>
      <c r="FQ346" s="77"/>
      <c r="FR346" s="77"/>
      <c r="FS346" s="77"/>
      <c r="FT346" s="77"/>
      <c r="FU346" s="77"/>
      <c r="FV346" s="77"/>
      <c r="FW346" s="77"/>
      <c r="FX346" s="77"/>
      <c r="FY346" s="77"/>
      <c r="FZ346" s="77"/>
      <c r="GA346" s="77"/>
      <c r="GB346" s="77"/>
      <c r="GC346" s="77"/>
      <c r="GD346" s="77"/>
      <c r="GE346" s="77"/>
      <c r="GF346" s="77"/>
      <c r="GG346" s="77"/>
      <c r="GH346" s="77"/>
      <c r="GI346" s="77"/>
      <c r="GJ346" s="77"/>
      <c r="GK346" s="77"/>
      <c r="GL346" s="77"/>
      <c r="GM346" s="77"/>
      <c r="GN346" s="77"/>
      <c r="GO346" s="77"/>
      <c r="GP346" s="77"/>
      <c r="GQ346" s="77"/>
      <c r="GR346" s="77"/>
      <c r="GS346" s="77"/>
      <c r="GT346" s="77"/>
      <c r="GU346" s="77"/>
      <c r="GV346" s="77"/>
      <c r="GW346" s="77"/>
      <c r="GX346" s="77"/>
      <c r="GY346" s="77"/>
      <c r="GZ346" s="77"/>
      <c r="HA346" s="77"/>
      <c r="HB346" s="77"/>
      <c r="HC346" s="77"/>
      <c r="HD346" s="77"/>
      <c r="HE346" s="77"/>
      <c r="HF346" s="77"/>
      <c r="HG346" s="77"/>
      <c r="HH346" s="77"/>
      <c r="HI346" s="77"/>
      <c r="HJ346" s="77"/>
      <c r="HK346" s="77"/>
      <c r="HL346" s="77"/>
      <c r="HM346" s="77"/>
      <c r="HN346" s="77"/>
      <c r="HO346" s="77"/>
      <c r="HP346" s="77"/>
      <c r="HQ346" s="77"/>
      <c r="HR346" s="77"/>
      <c r="HS346" s="77"/>
      <c r="HT346" s="77"/>
      <c r="HU346" s="77"/>
      <c r="HV346" s="77"/>
      <c r="HW346" s="77"/>
      <c r="HX346" s="77"/>
      <c r="HY346" s="77"/>
      <c r="HZ346" s="77"/>
      <c r="IA346" s="77"/>
      <c r="IB346" s="77"/>
      <c r="IC346" s="77"/>
      <c r="ID346" s="77"/>
      <c r="IE346" s="77"/>
      <c r="IF346" s="77"/>
      <c r="IG346" s="77"/>
      <c r="IH346" s="77"/>
      <c r="II346" s="77"/>
      <c r="IJ346" s="77"/>
      <c r="IK346" s="77"/>
      <c r="IL346" s="77"/>
      <c r="IM346" s="77"/>
      <c r="IN346" s="77"/>
      <c r="IO346" s="77"/>
      <c r="IP346" s="77"/>
      <c r="IQ346" s="77"/>
      <c r="IR346" s="77"/>
      <c r="IS346" s="77"/>
      <c r="IT346" s="77"/>
      <c r="IU346" s="77"/>
      <c r="IV346" s="77"/>
      <c r="IW346" s="77"/>
      <c r="IX346" s="77"/>
      <c r="IY346" s="77"/>
      <c r="IZ346" s="77"/>
      <c r="JA346" s="77"/>
      <c r="JB346" s="77"/>
      <c r="JC346" s="77"/>
      <c r="JD346" s="77"/>
      <c r="JE346" s="77"/>
      <c r="JF346" s="77"/>
      <c r="JG346" s="77"/>
      <c r="JH346" s="77"/>
      <c r="JI346" s="77"/>
      <c r="JJ346" s="77"/>
      <c r="JK346" s="77"/>
      <c r="JL346" s="77"/>
      <c r="JM346" s="77"/>
      <c r="JN346" s="77"/>
      <c r="JO346" s="77"/>
      <c r="JP346" s="77"/>
      <c r="JQ346" s="77"/>
      <c r="JR346" s="77"/>
      <c r="JS346" s="77"/>
      <c r="JT346" s="77"/>
      <c r="JU346" s="77"/>
      <c r="JV346" s="77"/>
      <c r="JW346" s="77"/>
      <c r="JX346" s="77"/>
      <c r="JY346" s="77"/>
      <c r="JZ346" s="77"/>
      <c r="KA346" s="77"/>
      <c r="KB346" s="77"/>
      <c r="KC346" s="77"/>
      <c r="KD346" s="77"/>
      <c r="KE346" s="77"/>
      <c r="KF346" s="77"/>
      <c r="KG346" s="77"/>
      <c r="KH346" s="77"/>
      <c r="KI346" s="77"/>
      <c r="KJ346" s="77"/>
      <c r="KK346" s="77"/>
      <c r="KL346" s="77"/>
      <c r="KM346" s="77"/>
      <c r="KN346" s="77"/>
      <c r="KO346" s="77"/>
      <c r="KP346" s="77"/>
      <c r="KQ346" s="77"/>
      <c r="KR346" s="77"/>
      <c r="KS346" s="77"/>
      <c r="KT346" s="77"/>
      <c r="KU346" s="77"/>
      <c r="KV346" s="77"/>
      <c r="KW346" s="77"/>
      <c r="KX346" s="77"/>
      <c r="KY346" s="77"/>
      <c r="KZ346" s="77"/>
      <c r="LA346" s="77"/>
      <c r="LB346" s="77"/>
      <c r="LC346" s="77"/>
      <c r="LD346" s="77"/>
      <c r="LE346" s="77"/>
      <c r="LF346" s="77"/>
      <c r="LG346" s="77"/>
      <c r="LH346" s="77"/>
      <c r="LI346" s="77"/>
      <c r="LJ346" s="77"/>
      <c r="LK346" s="77"/>
      <c r="LL346" s="77"/>
      <c r="LM346" s="77"/>
      <c r="LN346" s="77"/>
      <c r="LO346" s="77"/>
      <c r="LP346" s="77"/>
      <c r="LQ346" s="77"/>
      <c r="LR346" s="77"/>
      <c r="LS346" s="77"/>
      <c r="LT346" s="77"/>
      <c r="LU346" s="77"/>
      <c r="LV346" s="77"/>
      <c r="LW346" s="77"/>
      <c r="LX346" s="77"/>
      <c r="LY346" s="77"/>
      <c r="LZ346" s="77"/>
      <c r="MA346" s="77"/>
      <c r="MB346" s="77"/>
      <c r="MC346" s="77"/>
      <c r="MD346" s="77"/>
      <c r="ME346" s="77"/>
      <c r="MF346" s="77"/>
      <c r="MG346" s="77"/>
      <c r="MH346" s="77"/>
      <c r="MI346" s="77"/>
      <c r="MJ346" s="77"/>
      <c r="MK346" s="77"/>
      <c r="ML346" s="77"/>
      <c r="MM346" s="77"/>
      <c r="MN346" s="77"/>
      <c r="MO346" s="77"/>
      <c r="MP346" s="77"/>
      <c r="MQ346" s="77"/>
      <c r="MR346" s="77"/>
      <c r="MS346" s="77"/>
      <c r="MT346" s="77"/>
      <c r="MU346" s="77"/>
      <c r="MV346" s="77"/>
      <c r="MW346" s="77"/>
      <c r="MX346" s="77"/>
      <c r="MY346" s="77"/>
      <c r="MZ346" s="77"/>
      <c r="NA346" s="77"/>
      <c r="NB346" s="77"/>
      <c r="NC346" s="77"/>
      <c r="ND346" s="77"/>
      <c r="NE346" s="77"/>
      <c r="NF346" s="77"/>
      <c r="NG346" s="77"/>
      <c r="NH346" s="77"/>
      <c r="NI346" s="77"/>
      <c r="NJ346" s="77"/>
      <c r="NK346" s="77"/>
      <c r="NL346" s="77"/>
      <c r="NM346" s="77"/>
      <c r="NN346" s="77"/>
      <c r="NO346" s="77"/>
      <c r="NP346" s="77"/>
      <c r="NQ346" s="77"/>
      <c r="NR346" s="77"/>
    </row>
    <row r="347" spans="1:382">
      <c r="A347" s="32">
        <f>IF(ラインリスト!A339="","",ラインリスト!A339)</f>
        <v>337</v>
      </c>
      <c r="B347" s="32" t="str">
        <f>IF(ラインリスト!B339="","",ラインリスト!B339)</f>
        <v>テスト337</v>
      </c>
      <c r="C347" s="32">
        <f>IF(ラインリスト!C339="","",ラインリスト!C339)</f>
        <v>71</v>
      </c>
      <c r="D347" s="32" t="str">
        <f>IF(ラインリスト!E339="","",ラインリスト!E339)</f>
        <v>男</v>
      </c>
      <c r="E347" s="32" t="str">
        <f>IF(ラインリスト!F339="","",ラインリスト!F339)</f>
        <v/>
      </c>
      <c r="F347" s="29" t="str">
        <f>IF(ラインリスト!G339="","",ラインリスト!G339)</f>
        <v>患者</v>
      </c>
      <c r="G347" s="32" t="str">
        <f>IF(ラインリスト!H339="","",ラインリスト!H339)</f>
        <v>R病院</v>
      </c>
      <c r="H347" s="33" t="str">
        <f>IF(ラインリスト!I339="","",ラインリスト!I339)</f>
        <v/>
      </c>
      <c r="I347" s="33" t="str">
        <f>IF(ラインリスト!J339="","",ラインリスト!J339)</f>
        <v>無症状</v>
      </c>
      <c r="J347" s="33">
        <f>IF(ラインリスト!K339="","",ラインリスト!K339)</f>
        <v>44205</v>
      </c>
      <c r="K347" s="31">
        <f>IF(ラインリスト!L339="",J347,ラインリスト!L339)</f>
        <v>44205</v>
      </c>
      <c r="L347" s="76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V347" s="77"/>
      <c r="CW347" s="77"/>
      <c r="CX347" s="77"/>
      <c r="CY347" s="77"/>
      <c r="CZ347" s="77"/>
      <c r="DA347" s="77"/>
      <c r="DB347" s="77"/>
      <c r="DC347" s="77"/>
      <c r="DD347" s="77"/>
      <c r="DE347" s="77"/>
      <c r="DF347" s="77"/>
      <c r="DG347" s="77"/>
      <c r="DH347" s="77"/>
      <c r="DI347" s="77"/>
      <c r="DJ347" s="77"/>
      <c r="DK347" s="77"/>
      <c r="DL347" s="77"/>
      <c r="DM347" s="77"/>
      <c r="DN347" s="77"/>
      <c r="DO347" s="77"/>
      <c r="DP347" s="77"/>
      <c r="DQ347" s="77"/>
      <c r="DR347" s="77"/>
      <c r="DS347" s="77"/>
      <c r="DT347" s="77"/>
      <c r="DU347" s="77"/>
      <c r="DV347" s="77"/>
      <c r="DW347" s="77"/>
      <c r="DX347" s="77"/>
      <c r="DY347" s="77"/>
      <c r="DZ347" s="77"/>
      <c r="EA347" s="77"/>
      <c r="EB347" s="77"/>
      <c r="EC347" s="77"/>
      <c r="ED347" s="77"/>
      <c r="EE347" s="77"/>
      <c r="EF347" s="77"/>
      <c r="EG347" s="77"/>
      <c r="EH347" s="77"/>
      <c r="EI347" s="77"/>
      <c r="EJ347" s="77"/>
      <c r="EK347" s="77"/>
      <c r="EL347" s="77"/>
      <c r="EM347" s="77"/>
      <c r="EN347" s="77"/>
      <c r="EO347" s="77"/>
      <c r="EP347" s="77"/>
      <c r="EQ347" s="77"/>
      <c r="ER347" s="77"/>
      <c r="ES347" s="77"/>
      <c r="ET347" s="77"/>
      <c r="EU347" s="77"/>
      <c r="EV347" s="77"/>
      <c r="EW347" s="77"/>
      <c r="EX347" s="77"/>
      <c r="EY347" s="77"/>
      <c r="EZ347" s="77"/>
      <c r="FA347" s="77"/>
      <c r="FB347" s="77"/>
      <c r="FC347" s="77"/>
      <c r="FD347" s="77"/>
      <c r="FE347" s="77"/>
      <c r="FF347" s="77"/>
      <c r="FG347" s="77"/>
      <c r="FH347" s="77"/>
      <c r="FI347" s="77"/>
      <c r="FJ347" s="77"/>
      <c r="FK347" s="77"/>
      <c r="FL347" s="77"/>
      <c r="FM347" s="77"/>
      <c r="FN347" s="77"/>
      <c r="FO347" s="77"/>
      <c r="FP347" s="77"/>
      <c r="FQ347" s="77"/>
      <c r="FR347" s="77"/>
      <c r="FS347" s="77"/>
      <c r="FT347" s="77"/>
      <c r="FU347" s="77"/>
      <c r="FV347" s="77"/>
      <c r="FW347" s="77"/>
      <c r="FX347" s="77"/>
      <c r="FY347" s="77"/>
      <c r="FZ347" s="77"/>
      <c r="GA347" s="77"/>
      <c r="GB347" s="77"/>
      <c r="GC347" s="77"/>
      <c r="GD347" s="77"/>
      <c r="GE347" s="77"/>
      <c r="GF347" s="77"/>
      <c r="GG347" s="77"/>
      <c r="GH347" s="77"/>
      <c r="GI347" s="77"/>
      <c r="GJ347" s="77"/>
      <c r="GK347" s="77"/>
      <c r="GL347" s="77"/>
      <c r="GM347" s="77"/>
      <c r="GN347" s="77"/>
      <c r="GO347" s="77"/>
      <c r="GP347" s="77"/>
      <c r="GQ347" s="77"/>
      <c r="GR347" s="77"/>
      <c r="GS347" s="77"/>
      <c r="GT347" s="77"/>
      <c r="GU347" s="77"/>
      <c r="GV347" s="77"/>
      <c r="GW347" s="77"/>
      <c r="GX347" s="77"/>
      <c r="GY347" s="77"/>
      <c r="GZ347" s="77"/>
      <c r="HA347" s="77"/>
      <c r="HB347" s="77"/>
      <c r="HC347" s="77"/>
      <c r="HD347" s="77"/>
      <c r="HE347" s="77"/>
      <c r="HF347" s="77"/>
      <c r="HG347" s="77"/>
      <c r="HH347" s="77"/>
      <c r="HI347" s="77"/>
      <c r="HJ347" s="77"/>
      <c r="HK347" s="77"/>
      <c r="HL347" s="77"/>
      <c r="HM347" s="77"/>
      <c r="HN347" s="77"/>
      <c r="HO347" s="77"/>
      <c r="HP347" s="77"/>
      <c r="HQ347" s="77"/>
      <c r="HR347" s="77"/>
      <c r="HS347" s="77"/>
      <c r="HT347" s="77"/>
      <c r="HU347" s="77"/>
      <c r="HV347" s="77"/>
      <c r="HW347" s="77"/>
      <c r="HX347" s="77"/>
      <c r="HY347" s="77"/>
      <c r="HZ347" s="77"/>
      <c r="IA347" s="77"/>
      <c r="IB347" s="77"/>
      <c r="IC347" s="77"/>
      <c r="ID347" s="77"/>
      <c r="IE347" s="77"/>
      <c r="IF347" s="77"/>
      <c r="IG347" s="77"/>
      <c r="IH347" s="77"/>
      <c r="II347" s="77"/>
      <c r="IJ347" s="77"/>
      <c r="IK347" s="77"/>
      <c r="IL347" s="77"/>
      <c r="IM347" s="77"/>
      <c r="IN347" s="77"/>
      <c r="IO347" s="77"/>
      <c r="IP347" s="77"/>
      <c r="IQ347" s="77"/>
      <c r="IR347" s="77"/>
      <c r="IS347" s="77"/>
      <c r="IT347" s="77"/>
      <c r="IU347" s="77"/>
      <c r="IV347" s="77"/>
      <c r="IW347" s="77"/>
      <c r="IX347" s="77"/>
      <c r="IY347" s="77"/>
      <c r="IZ347" s="77"/>
      <c r="JA347" s="77"/>
      <c r="JB347" s="77"/>
      <c r="JC347" s="77"/>
      <c r="JD347" s="77"/>
      <c r="JE347" s="77"/>
      <c r="JF347" s="77"/>
      <c r="JG347" s="77"/>
      <c r="JH347" s="77"/>
      <c r="JI347" s="77"/>
      <c r="JJ347" s="77"/>
      <c r="JK347" s="77"/>
      <c r="JL347" s="77"/>
      <c r="JM347" s="77"/>
      <c r="JN347" s="77"/>
      <c r="JO347" s="77"/>
      <c r="JP347" s="77"/>
      <c r="JQ347" s="77"/>
      <c r="JR347" s="77"/>
      <c r="JS347" s="77"/>
      <c r="JT347" s="77"/>
      <c r="JU347" s="77"/>
      <c r="JV347" s="77"/>
      <c r="JW347" s="77"/>
      <c r="JX347" s="77"/>
      <c r="JY347" s="77"/>
      <c r="JZ347" s="77"/>
      <c r="KA347" s="77"/>
      <c r="KB347" s="77"/>
      <c r="KC347" s="77"/>
      <c r="KD347" s="77"/>
      <c r="KE347" s="77"/>
      <c r="KF347" s="77"/>
      <c r="KG347" s="77"/>
      <c r="KH347" s="77"/>
      <c r="KI347" s="77"/>
      <c r="KJ347" s="77"/>
      <c r="KK347" s="77"/>
      <c r="KL347" s="77"/>
      <c r="KM347" s="77"/>
      <c r="KN347" s="77"/>
      <c r="KO347" s="77"/>
      <c r="KP347" s="77"/>
      <c r="KQ347" s="77"/>
      <c r="KR347" s="77"/>
      <c r="KS347" s="77"/>
      <c r="KT347" s="77"/>
      <c r="KU347" s="77"/>
      <c r="KV347" s="77"/>
      <c r="KW347" s="77"/>
      <c r="KX347" s="77"/>
      <c r="KY347" s="77"/>
      <c r="KZ347" s="77"/>
      <c r="LA347" s="77"/>
      <c r="LB347" s="77"/>
      <c r="LC347" s="77"/>
      <c r="LD347" s="77"/>
      <c r="LE347" s="77"/>
      <c r="LF347" s="77"/>
      <c r="LG347" s="77"/>
      <c r="LH347" s="77"/>
      <c r="LI347" s="77"/>
      <c r="LJ347" s="77"/>
      <c r="LK347" s="77"/>
      <c r="LL347" s="77"/>
      <c r="LM347" s="77"/>
      <c r="LN347" s="77"/>
      <c r="LO347" s="77"/>
      <c r="LP347" s="77"/>
      <c r="LQ347" s="77"/>
      <c r="LR347" s="77"/>
      <c r="LS347" s="77"/>
      <c r="LT347" s="77"/>
      <c r="LU347" s="77"/>
      <c r="LV347" s="77"/>
      <c r="LW347" s="77"/>
      <c r="LX347" s="77"/>
      <c r="LY347" s="77"/>
      <c r="LZ347" s="77"/>
      <c r="MA347" s="77"/>
      <c r="MB347" s="77"/>
      <c r="MC347" s="77"/>
      <c r="MD347" s="77"/>
      <c r="ME347" s="77"/>
      <c r="MF347" s="77"/>
      <c r="MG347" s="77"/>
      <c r="MH347" s="77"/>
      <c r="MI347" s="77"/>
      <c r="MJ347" s="77"/>
      <c r="MK347" s="77"/>
      <c r="ML347" s="77"/>
      <c r="MM347" s="77"/>
      <c r="MN347" s="77"/>
      <c r="MO347" s="77"/>
      <c r="MP347" s="77"/>
      <c r="MQ347" s="77"/>
      <c r="MR347" s="77"/>
      <c r="MS347" s="77"/>
      <c r="MT347" s="77"/>
      <c r="MU347" s="77"/>
      <c r="MV347" s="77"/>
      <c r="MW347" s="77"/>
      <c r="MX347" s="77"/>
      <c r="MY347" s="77"/>
      <c r="MZ347" s="77"/>
      <c r="NA347" s="77"/>
      <c r="NB347" s="77"/>
      <c r="NC347" s="77"/>
      <c r="ND347" s="77"/>
      <c r="NE347" s="77"/>
      <c r="NF347" s="77"/>
      <c r="NG347" s="77"/>
      <c r="NH347" s="77"/>
      <c r="NI347" s="77"/>
      <c r="NJ347" s="77"/>
      <c r="NK347" s="77"/>
      <c r="NL347" s="77"/>
      <c r="NM347" s="77"/>
      <c r="NN347" s="77"/>
      <c r="NO347" s="77"/>
      <c r="NP347" s="77"/>
      <c r="NQ347" s="77"/>
      <c r="NR347" s="77"/>
    </row>
    <row r="348" spans="1:382">
      <c r="A348" s="32">
        <f>IF(ラインリスト!A340="","",ラインリスト!A340)</f>
        <v>338</v>
      </c>
      <c r="B348" s="32" t="str">
        <f>IF(ラインリスト!B340="","",ラインリスト!B340)</f>
        <v>テスト338</v>
      </c>
      <c r="C348" s="32">
        <f>IF(ラインリスト!C340="","",ラインリスト!C340)</f>
        <v>51</v>
      </c>
      <c r="D348" s="32" t="str">
        <f>IF(ラインリスト!E340="","",ラインリスト!E340)</f>
        <v>男</v>
      </c>
      <c r="E348" s="32" t="str">
        <f>IF(ラインリスト!F340="","",ラインリスト!F340)</f>
        <v/>
      </c>
      <c r="F348" s="29" t="str">
        <f>IF(ラインリスト!G340="","",ラインリスト!G340)</f>
        <v>患者</v>
      </c>
      <c r="G348" s="32" t="str">
        <f>IF(ラインリスト!H340="","",ラインリスト!H340)</f>
        <v>R病院</v>
      </c>
      <c r="H348" s="33" t="str">
        <f>IF(ラインリスト!I340="","",ラインリスト!I340)</f>
        <v/>
      </c>
      <c r="I348" s="33">
        <f>IF(ラインリスト!J340="","",ラインリスト!J340)</f>
        <v>44204</v>
      </c>
      <c r="J348" s="33">
        <f>IF(ラインリスト!K340="","",ラインリスト!K340)</f>
        <v>44205</v>
      </c>
      <c r="K348" s="31">
        <f>IF(ラインリスト!L340="",J348,ラインリスト!L340)</f>
        <v>44205</v>
      </c>
      <c r="L348" s="76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V348" s="77"/>
      <c r="CW348" s="77"/>
      <c r="CX348" s="77"/>
      <c r="CY348" s="77"/>
      <c r="CZ348" s="77"/>
      <c r="DA348" s="77"/>
      <c r="DB348" s="77"/>
      <c r="DC348" s="77"/>
      <c r="DD348" s="77"/>
      <c r="DE348" s="77"/>
      <c r="DF348" s="77"/>
      <c r="DG348" s="77"/>
      <c r="DH348" s="77"/>
      <c r="DI348" s="77"/>
      <c r="DJ348" s="77"/>
      <c r="DK348" s="77"/>
      <c r="DL348" s="77"/>
      <c r="DM348" s="77"/>
      <c r="DN348" s="77"/>
      <c r="DO348" s="77"/>
      <c r="DP348" s="77"/>
      <c r="DQ348" s="77"/>
      <c r="DR348" s="77"/>
      <c r="DS348" s="77"/>
      <c r="DT348" s="77"/>
      <c r="DU348" s="77"/>
      <c r="DV348" s="77"/>
      <c r="DW348" s="77"/>
      <c r="DX348" s="77"/>
      <c r="DY348" s="77"/>
      <c r="DZ348" s="77"/>
      <c r="EA348" s="77"/>
      <c r="EB348" s="77"/>
      <c r="EC348" s="77"/>
      <c r="ED348" s="77"/>
      <c r="EE348" s="77"/>
      <c r="EF348" s="77"/>
      <c r="EG348" s="77"/>
      <c r="EH348" s="77"/>
      <c r="EI348" s="77"/>
      <c r="EJ348" s="77"/>
      <c r="EK348" s="77"/>
      <c r="EL348" s="77"/>
      <c r="EM348" s="77"/>
      <c r="EN348" s="77"/>
      <c r="EO348" s="77"/>
      <c r="EP348" s="77"/>
      <c r="EQ348" s="77"/>
      <c r="ER348" s="77"/>
      <c r="ES348" s="77"/>
      <c r="ET348" s="77"/>
      <c r="EU348" s="77"/>
      <c r="EV348" s="77"/>
      <c r="EW348" s="77"/>
      <c r="EX348" s="77"/>
      <c r="EY348" s="77"/>
      <c r="EZ348" s="77"/>
      <c r="FA348" s="77"/>
      <c r="FB348" s="77"/>
      <c r="FC348" s="77"/>
      <c r="FD348" s="77"/>
      <c r="FE348" s="77"/>
      <c r="FF348" s="77"/>
      <c r="FG348" s="77"/>
      <c r="FH348" s="77"/>
      <c r="FI348" s="77"/>
      <c r="FJ348" s="77"/>
      <c r="FK348" s="77"/>
      <c r="FL348" s="77"/>
      <c r="FM348" s="77"/>
      <c r="FN348" s="77"/>
      <c r="FO348" s="77"/>
      <c r="FP348" s="77"/>
      <c r="FQ348" s="77"/>
      <c r="FR348" s="77"/>
      <c r="FS348" s="77"/>
      <c r="FT348" s="77"/>
      <c r="FU348" s="77"/>
      <c r="FV348" s="77"/>
      <c r="FW348" s="77"/>
      <c r="FX348" s="77"/>
      <c r="FY348" s="77"/>
      <c r="FZ348" s="77"/>
      <c r="GA348" s="77"/>
      <c r="GB348" s="77"/>
      <c r="GC348" s="77"/>
      <c r="GD348" s="77"/>
      <c r="GE348" s="77"/>
      <c r="GF348" s="77"/>
      <c r="GG348" s="77"/>
      <c r="GH348" s="77"/>
      <c r="GI348" s="77"/>
      <c r="GJ348" s="77"/>
      <c r="GK348" s="77"/>
      <c r="GL348" s="77"/>
      <c r="GM348" s="77"/>
      <c r="GN348" s="77"/>
      <c r="GO348" s="77"/>
      <c r="GP348" s="77"/>
      <c r="GQ348" s="77"/>
      <c r="GR348" s="77"/>
      <c r="GS348" s="77"/>
      <c r="GT348" s="77"/>
      <c r="GU348" s="77"/>
      <c r="GV348" s="77"/>
      <c r="GW348" s="77"/>
      <c r="GX348" s="77"/>
      <c r="GY348" s="77"/>
      <c r="GZ348" s="77"/>
      <c r="HA348" s="77"/>
      <c r="HB348" s="77"/>
      <c r="HC348" s="77"/>
      <c r="HD348" s="77"/>
      <c r="HE348" s="77"/>
      <c r="HF348" s="77"/>
      <c r="HG348" s="77"/>
      <c r="HH348" s="77"/>
      <c r="HI348" s="77"/>
      <c r="HJ348" s="77"/>
      <c r="HK348" s="77"/>
      <c r="HL348" s="77"/>
      <c r="HM348" s="77"/>
      <c r="HN348" s="77"/>
      <c r="HO348" s="77"/>
      <c r="HP348" s="77"/>
      <c r="HQ348" s="77"/>
      <c r="HR348" s="77"/>
      <c r="HS348" s="77"/>
      <c r="HT348" s="77"/>
      <c r="HU348" s="77"/>
      <c r="HV348" s="77"/>
      <c r="HW348" s="77"/>
      <c r="HX348" s="77"/>
      <c r="HY348" s="77"/>
      <c r="HZ348" s="77"/>
      <c r="IA348" s="77"/>
      <c r="IB348" s="77"/>
      <c r="IC348" s="77"/>
      <c r="ID348" s="77"/>
      <c r="IE348" s="77"/>
      <c r="IF348" s="77"/>
      <c r="IG348" s="77"/>
      <c r="IH348" s="77"/>
      <c r="II348" s="77"/>
      <c r="IJ348" s="77"/>
      <c r="IK348" s="77"/>
      <c r="IL348" s="77"/>
      <c r="IM348" s="77"/>
      <c r="IN348" s="77"/>
      <c r="IO348" s="77"/>
      <c r="IP348" s="77"/>
      <c r="IQ348" s="77"/>
      <c r="IR348" s="77"/>
      <c r="IS348" s="77"/>
      <c r="IT348" s="77"/>
      <c r="IU348" s="77"/>
      <c r="IV348" s="77"/>
      <c r="IW348" s="77"/>
      <c r="IX348" s="77"/>
      <c r="IY348" s="77"/>
      <c r="IZ348" s="77"/>
      <c r="JA348" s="77"/>
      <c r="JB348" s="77"/>
      <c r="JC348" s="77"/>
      <c r="JD348" s="77"/>
      <c r="JE348" s="77"/>
      <c r="JF348" s="77"/>
      <c r="JG348" s="77"/>
      <c r="JH348" s="77"/>
      <c r="JI348" s="77"/>
      <c r="JJ348" s="77"/>
      <c r="JK348" s="77"/>
      <c r="JL348" s="77"/>
      <c r="JM348" s="77"/>
      <c r="JN348" s="77"/>
      <c r="JO348" s="77"/>
      <c r="JP348" s="77"/>
      <c r="JQ348" s="77"/>
      <c r="JR348" s="77"/>
      <c r="JS348" s="77"/>
      <c r="JT348" s="77"/>
      <c r="JU348" s="77"/>
      <c r="JV348" s="77"/>
      <c r="JW348" s="77"/>
      <c r="JX348" s="77"/>
      <c r="JY348" s="77"/>
      <c r="JZ348" s="77"/>
      <c r="KA348" s="77"/>
      <c r="KB348" s="77"/>
      <c r="KC348" s="77"/>
      <c r="KD348" s="77"/>
      <c r="KE348" s="77"/>
      <c r="KF348" s="77"/>
      <c r="KG348" s="77"/>
      <c r="KH348" s="77"/>
      <c r="KI348" s="77"/>
      <c r="KJ348" s="77"/>
      <c r="KK348" s="77"/>
      <c r="KL348" s="77"/>
      <c r="KM348" s="77"/>
      <c r="KN348" s="77"/>
      <c r="KO348" s="77"/>
      <c r="KP348" s="77"/>
      <c r="KQ348" s="77"/>
      <c r="KR348" s="77"/>
      <c r="KS348" s="77"/>
      <c r="KT348" s="77"/>
      <c r="KU348" s="77"/>
      <c r="KV348" s="77"/>
      <c r="KW348" s="77"/>
      <c r="KX348" s="77"/>
      <c r="KY348" s="77"/>
      <c r="KZ348" s="77"/>
      <c r="LA348" s="77"/>
      <c r="LB348" s="77"/>
      <c r="LC348" s="77"/>
      <c r="LD348" s="77"/>
      <c r="LE348" s="77"/>
      <c r="LF348" s="77"/>
      <c r="LG348" s="77"/>
      <c r="LH348" s="77"/>
      <c r="LI348" s="77"/>
      <c r="LJ348" s="77"/>
      <c r="LK348" s="77"/>
      <c r="LL348" s="77"/>
      <c r="LM348" s="77"/>
      <c r="LN348" s="77"/>
      <c r="LO348" s="77"/>
      <c r="LP348" s="77"/>
      <c r="LQ348" s="77"/>
      <c r="LR348" s="77"/>
      <c r="LS348" s="77"/>
      <c r="LT348" s="77"/>
      <c r="LU348" s="77"/>
      <c r="LV348" s="77"/>
      <c r="LW348" s="77"/>
      <c r="LX348" s="77"/>
      <c r="LY348" s="77"/>
      <c r="LZ348" s="77"/>
      <c r="MA348" s="77"/>
      <c r="MB348" s="77"/>
      <c r="MC348" s="77"/>
      <c r="MD348" s="77"/>
      <c r="ME348" s="77"/>
      <c r="MF348" s="77"/>
      <c r="MG348" s="77"/>
      <c r="MH348" s="77"/>
      <c r="MI348" s="77"/>
      <c r="MJ348" s="77"/>
      <c r="MK348" s="77"/>
      <c r="ML348" s="77"/>
      <c r="MM348" s="77"/>
      <c r="MN348" s="77"/>
      <c r="MO348" s="77"/>
      <c r="MP348" s="77"/>
      <c r="MQ348" s="77"/>
      <c r="MR348" s="77"/>
      <c r="MS348" s="77"/>
      <c r="MT348" s="77"/>
      <c r="MU348" s="77"/>
      <c r="MV348" s="77"/>
      <c r="MW348" s="77"/>
      <c r="MX348" s="77"/>
      <c r="MY348" s="77"/>
      <c r="MZ348" s="77"/>
      <c r="NA348" s="77"/>
      <c r="NB348" s="77"/>
      <c r="NC348" s="77"/>
      <c r="ND348" s="77"/>
      <c r="NE348" s="77"/>
      <c r="NF348" s="77"/>
      <c r="NG348" s="77"/>
      <c r="NH348" s="77"/>
      <c r="NI348" s="77"/>
      <c r="NJ348" s="77"/>
      <c r="NK348" s="77"/>
      <c r="NL348" s="77"/>
      <c r="NM348" s="77"/>
      <c r="NN348" s="77"/>
      <c r="NO348" s="77"/>
      <c r="NP348" s="77"/>
      <c r="NQ348" s="77"/>
      <c r="NR348" s="77"/>
    </row>
    <row r="349" spans="1:382">
      <c r="A349" s="32">
        <f>IF(ラインリスト!A341="","",ラインリスト!A341)</f>
        <v>339</v>
      </c>
      <c r="B349" s="32" t="str">
        <f>IF(ラインリスト!B341="","",ラインリスト!B341)</f>
        <v>テスト339</v>
      </c>
      <c r="C349" s="32">
        <f>IF(ラインリスト!C341="","",ラインリスト!C341)</f>
        <v>25</v>
      </c>
      <c r="D349" s="32" t="str">
        <f>IF(ラインリスト!E341="","",ラインリスト!E341)</f>
        <v>男</v>
      </c>
      <c r="E349" s="32" t="str">
        <f>IF(ラインリスト!F341="","",ラインリスト!F341)</f>
        <v>研修医</v>
      </c>
      <c r="F349" s="29" t="str">
        <f>IF(ラインリスト!G341="","",ラインリスト!G341)</f>
        <v>職員</v>
      </c>
      <c r="G349" s="32" t="str">
        <f>IF(ラインリスト!H341="","",ラインリスト!H341)</f>
        <v>T病院</v>
      </c>
      <c r="H349" s="33" t="str">
        <f>IF(ラインリスト!I341="","",ラインリスト!I341)</f>
        <v/>
      </c>
      <c r="I349" s="33" t="str">
        <f>IF(ラインリスト!J341="","",ラインリスト!J341)</f>
        <v>無症状</v>
      </c>
      <c r="J349" s="33">
        <f>IF(ラインリスト!K341="","",ラインリスト!K341)</f>
        <v>44205</v>
      </c>
      <c r="K349" s="31">
        <f>IF(ラインリスト!L341="",J349,ラインリスト!L341)</f>
        <v>44205</v>
      </c>
      <c r="L349" s="76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  <c r="DC349" s="77"/>
      <c r="DD349" s="77"/>
      <c r="DE349" s="77"/>
      <c r="DF349" s="77"/>
      <c r="DG349" s="77"/>
      <c r="DH349" s="77"/>
      <c r="DI349" s="77"/>
      <c r="DJ349" s="77"/>
      <c r="DK349" s="77"/>
      <c r="DL349" s="77"/>
      <c r="DM349" s="77"/>
      <c r="DN349" s="77"/>
      <c r="DO349" s="77"/>
      <c r="DP349" s="77"/>
      <c r="DQ349" s="77"/>
      <c r="DR349" s="77"/>
      <c r="DS349" s="77"/>
      <c r="DT349" s="77"/>
      <c r="DU349" s="77"/>
      <c r="DV349" s="77"/>
      <c r="DW349" s="77"/>
      <c r="DX349" s="77"/>
      <c r="DY349" s="77"/>
      <c r="DZ349" s="77"/>
      <c r="EA349" s="77"/>
      <c r="EB349" s="77"/>
      <c r="EC349" s="77"/>
      <c r="ED349" s="77"/>
      <c r="EE349" s="77"/>
      <c r="EF349" s="77"/>
      <c r="EG349" s="77"/>
      <c r="EH349" s="77"/>
      <c r="EI349" s="77"/>
      <c r="EJ349" s="77"/>
      <c r="EK349" s="77"/>
      <c r="EL349" s="77"/>
      <c r="EM349" s="77"/>
      <c r="EN349" s="77"/>
      <c r="EO349" s="77"/>
      <c r="EP349" s="77"/>
      <c r="EQ349" s="77"/>
      <c r="ER349" s="77"/>
      <c r="ES349" s="77"/>
      <c r="ET349" s="77"/>
      <c r="EU349" s="77"/>
      <c r="EV349" s="77"/>
      <c r="EW349" s="77"/>
      <c r="EX349" s="77"/>
      <c r="EY349" s="77"/>
      <c r="EZ349" s="77"/>
      <c r="FA349" s="77"/>
      <c r="FB349" s="77"/>
      <c r="FC349" s="77"/>
      <c r="FD349" s="77"/>
      <c r="FE349" s="77"/>
      <c r="FF349" s="77"/>
      <c r="FG349" s="77"/>
      <c r="FH349" s="77"/>
      <c r="FI349" s="77"/>
      <c r="FJ349" s="77"/>
      <c r="FK349" s="77"/>
      <c r="FL349" s="77"/>
      <c r="FM349" s="77"/>
      <c r="FN349" s="77"/>
      <c r="FO349" s="77"/>
      <c r="FP349" s="77"/>
      <c r="FQ349" s="77"/>
      <c r="FR349" s="77"/>
      <c r="FS349" s="77"/>
      <c r="FT349" s="77"/>
      <c r="FU349" s="77"/>
      <c r="FV349" s="77"/>
      <c r="FW349" s="77"/>
      <c r="FX349" s="77"/>
      <c r="FY349" s="77"/>
      <c r="FZ349" s="77"/>
      <c r="GA349" s="77"/>
      <c r="GB349" s="77"/>
      <c r="GC349" s="77"/>
      <c r="GD349" s="77"/>
      <c r="GE349" s="77"/>
      <c r="GF349" s="77"/>
      <c r="GG349" s="77"/>
      <c r="GH349" s="77"/>
      <c r="GI349" s="77"/>
      <c r="GJ349" s="77"/>
      <c r="GK349" s="77"/>
      <c r="GL349" s="77"/>
      <c r="GM349" s="77"/>
      <c r="GN349" s="77"/>
      <c r="GO349" s="77"/>
      <c r="GP349" s="77"/>
      <c r="GQ349" s="77"/>
      <c r="GR349" s="77"/>
      <c r="GS349" s="77"/>
      <c r="GT349" s="77"/>
      <c r="GU349" s="77"/>
      <c r="GV349" s="77"/>
      <c r="GW349" s="77"/>
      <c r="GX349" s="77"/>
      <c r="GY349" s="77"/>
      <c r="GZ349" s="77"/>
      <c r="HA349" s="77"/>
      <c r="HB349" s="77"/>
      <c r="HC349" s="77"/>
      <c r="HD349" s="77"/>
      <c r="HE349" s="77"/>
      <c r="HF349" s="77"/>
      <c r="HG349" s="77"/>
      <c r="HH349" s="77"/>
      <c r="HI349" s="77"/>
      <c r="HJ349" s="77"/>
      <c r="HK349" s="77"/>
      <c r="HL349" s="77"/>
      <c r="HM349" s="77"/>
      <c r="HN349" s="77"/>
      <c r="HO349" s="77"/>
      <c r="HP349" s="77"/>
      <c r="HQ349" s="77"/>
      <c r="HR349" s="77"/>
      <c r="HS349" s="77"/>
      <c r="HT349" s="77"/>
      <c r="HU349" s="77"/>
      <c r="HV349" s="77"/>
      <c r="HW349" s="77"/>
      <c r="HX349" s="77"/>
      <c r="HY349" s="77"/>
      <c r="HZ349" s="77"/>
      <c r="IA349" s="77"/>
      <c r="IB349" s="77"/>
      <c r="IC349" s="77"/>
      <c r="ID349" s="77"/>
      <c r="IE349" s="77"/>
      <c r="IF349" s="77"/>
      <c r="IG349" s="77"/>
      <c r="IH349" s="77"/>
      <c r="II349" s="77"/>
      <c r="IJ349" s="77"/>
      <c r="IK349" s="77"/>
      <c r="IL349" s="77"/>
      <c r="IM349" s="77"/>
      <c r="IN349" s="77"/>
      <c r="IO349" s="77"/>
      <c r="IP349" s="77"/>
      <c r="IQ349" s="77"/>
      <c r="IR349" s="77"/>
      <c r="IS349" s="77"/>
      <c r="IT349" s="77"/>
      <c r="IU349" s="77"/>
      <c r="IV349" s="77"/>
      <c r="IW349" s="77"/>
      <c r="IX349" s="77"/>
      <c r="IY349" s="77"/>
      <c r="IZ349" s="77"/>
      <c r="JA349" s="77"/>
      <c r="JB349" s="77"/>
      <c r="JC349" s="77"/>
      <c r="JD349" s="77"/>
      <c r="JE349" s="77"/>
      <c r="JF349" s="77"/>
      <c r="JG349" s="77"/>
      <c r="JH349" s="77"/>
      <c r="JI349" s="77"/>
      <c r="JJ349" s="77"/>
      <c r="JK349" s="77"/>
      <c r="JL349" s="77"/>
      <c r="JM349" s="77"/>
      <c r="JN349" s="77"/>
      <c r="JO349" s="77"/>
      <c r="JP349" s="77"/>
      <c r="JQ349" s="77"/>
      <c r="JR349" s="77"/>
      <c r="JS349" s="77"/>
      <c r="JT349" s="77"/>
      <c r="JU349" s="77"/>
      <c r="JV349" s="77"/>
      <c r="JW349" s="77"/>
      <c r="JX349" s="77"/>
      <c r="JY349" s="77"/>
      <c r="JZ349" s="77"/>
      <c r="KA349" s="77"/>
      <c r="KB349" s="77"/>
      <c r="KC349" s="77"/>
      <c r="KD349" s="77"/>
      <c r="KE349" s="77"/>
      <c r="KF349" s="77"/>
      <c r="KG349" s="77"/>
      <c r="KH349" s="77"/>
      <c r="KI349" s="77"/>
      <c r="KJ349" s="77"/>
      <c r="KK349" s="77"/>
      <c r="KL349" s="77"/>
      <c r="KM349" s="77"/>
      <c r="KN349" s="77"/>
      <c r="KO349" s="77"/>
      <c r="KP349" s="77"/>
      <c r="KQ349" s="77"/>
      <c r="KR349" s="77"/>
      <c r="KS349" s="77"/>
      <c r="KT349" s="77"/>
      <c r="KU349" s="77"/>
      <c r="KV349" s="77"/>
      <c r="KW349" s="77"/>
      <c r="KX349" s="77"/>
      <c r="KY349" s="77"/>
      <c r="KZ349" s="77"/>
      <c r="LA349" s="77"/>
      <c r="LB349" s="77"/>
      <c r="LC349" s="77"/>
      <c r="LD349" s="77"/>
      <c r="LE349" s="77"/>
      <c r="LF349" s="77"/>
      <c r="LG349" s="77"/>
      <c r="LH349" s="77"/>
      <c r="LI349" s="77"/>
      <c r="LJ349" s="77"/>
      <c r="LK349" s="77"/>
      <c r="LL349" s="77"/>
      <c r="LM349" s="77"/>
      <c r="LN349" s="77"/>
      <c r="LO349" s="77"/>
      <c r="LP349" s="77"/>
      <c r="LQ349" s="77"/>
      <c r="LR349" s="77"/>
      <c r="LS349" s="77"/>
      <c r="LT349" s="77"/>
      <c r="LU349" s="77"/>
      <c r="LV349" s="77"/>
      <c r="LW349" s="77"/>
      <c r="LX349" s="77"/>
      <c r="LY349" s="77"/>
      <c r="LZ349" s="77"/>
      <c r="MA349" s="77"/>
      <c r="MB349" s="77"/>
      <c r="MC349" s="77"/>
      <c r="MD349" s="77"/>
      <c r="ME349" s="77"/>
      <c r="MF349" s="77"/>
      <c r="MG349" s="77"/>
      <c r="MH349" s="77"/>
      <c r="MI349" s="77"/>
      <c r="MJ349" s="77"/>
      <c r="MK349" s="77"/>
      <c r="ML349" s="77"/>
      <c r="MM349" s="77"/>
      <c r="MN349" s="77"/>
      <c r="MO349" s="77"/>
      <c r="MP349" s="77"/>
      <c r="MQ349" s="77"/>
      <c r="MR349" s="77"/>
      <c r="MS349" s="77"/>
      <c r="MT349" s="77"/>
      <c r="MU349" s="77"/>
      <c r="MV349" s="77"/>
      <c r="MW349" s="77"/>
      <c r="MX349" s="77"/>
      <c r="MY349" s="77"/>
      <c r="MZ349" s="77"/>
      <c r="NA349" s="77"/>
      <c r="NB349" s="77"/>
      <c r="NC349" s="77"/>
      <c r="ND349" s="77"/>
      <c r="NE349" s="77"/>
      <c r="NF349" s="77"/>
      <c r="NG349" s="77"/>
      <c r="NH349" s="77"/>
      <c r="NI349" s="77"/>
      <c r="NJ349" s="77"/>
      <c r="NK349" s="77"/>
      <c r="NL349" s="77"/>
      <c r="NM349" s="77"/>
      <c r="NN349" s="77"/>
      <c r="NO349" s="77"/>
      <c r="NP349" s="77"/>
      <c r="NQ349" s="77"/>
      <c r="NR349" s="77"/>
    </row>
    <row r="350" spans="1:382">
      <c r="A350" s="32">
        <f>IF(ラインリスト!A342="","",ラインリスト!A342)</f>
        <v>340</v>
      </c>
      <c r="B350" s="32" t="str">
        <f>IF(ラインリスト!B342="","",ラインリスト!B342)</f>
        <v>テスト340</v>
      </c>
      <c r="C350" s="32">
        <f>IF(ラインリスト!C342="","",ラインリスト!C342)</f>
        <v>30</v>
      </c>
      <c r="D350" s="32" t="str">
        <f>IF(ラインリスト!E342="","",ラインリスト!E342)</f>
        <v>男</v>
      </c>
      <c r="E350" s="32" t="str">
        <f>IF(ラインリスト!F342="","",ラインリスト!F342)</f>
        <v>消防隊員</v>
      </c>
      <c r="F350" s="29" t="str">
        <f>IF(ラインリスト!G342="","",ラインリスト!G342)</f>
        <v/>
      </c>
      <c r="G350" s="32" t="str">
        <f>IF(ラインリスト!H342="","",ラインリスト!H342)</f>
        <v>C消防</v>
      </c>
      <c r="H350" s="33" t="str">
        <f>IF(ラインリスト!I342="","",ラインリスト!I342)</f>
        <v/>
      </c>
      <c r="I350" s="33">
        <f>IF(ラインリスト!J342="","",ラインリスト!J342)</f>
        <v>44205</v>
      </c>
      <c r="J350" s="33">
        <f>IF(ラインリスト!K342="","",ラインリスト!K342)</f>
        <v>44205</v>
      </c>
      <c r="K350" s="31">
        <f>IF(ラインリスト!L342="",J350,ラインリスト!L342)</f>
        <v>44205</v>
      </c>
      <c r="L350" s="76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V350" s="77"/>
      <c r="CW350" s="77"/>
      <c r="CX350" s="77"/>
      <c r="CY350" s="77"/>
      <c r="CZ350" s="77"/>
      <c r="DA350" s="77"/>
      <c r="DB350" s="77"/>
      <c r="DC350" s="77"/>
      <c r="DD350" s="77"/>
      <c r="DE350" s="77"/>
      <c r="DF350" s="77"/>
      <c r="DG350" s="77"/>
      <c r="DH350" s="77"/>
      <c r="DI350" s="77"/>
      <c r="DJ350" s="77"/>
      <c r="DK350" s="77"/>
      <c r="DL350" s="77"/>
      <c r="DM350" s="77"/>
      <c r="DN350" s="77"/>
      <c r="DO350" s="77"/>
      <c r="DP350" s="77"/>
      <c r="DQ350" s="77"/>
      <c r="DR350" s="77"/>
      <c r="DS350" s="77"/>
      <c r="DT350" s="77"/>
      <c r="DU350" s="77"/>
      <c r="DV350" s="77"/>
      <c r="DW350" s="77"/>
      <c r="DX350" s="77"/>
      <c r="DY350" s="77"/>
      <c r="DZ350" s="77"/>
      <c r="EA350" s="77"/>
      <c r="EB350" s="77"/>
      <c r="EC350" s="77"/>
      <c r="ED350" s="77"/>
      <c r="EE350" s="77"/>
      <c r="EF350" s="77"/>
      <c r="EG350" s="77"/>
      <c r="EH350" s="77"/>
      <c r="EI350" s="77"/>
      <c r="EJ350" s="77"/>
      <c r="EK350" s="77"/>
      <c r="EL350" s="77"/>
      <c r="EM350" s="77"/>
      <c r="EN350" s="77"/>
      <c r="EO350" s="77"/>
      <c r="EP350" s="77"/>
      <c r="EQ350" s="77"/>
      <c r="ER350" s="77"/>
      <c r="ES350" s="77"/>
      <c r="ET350" s="77"/>
      <c r="EU350" s="77"/>
      <c r="EV350" s="77"/>
      <c r="EW350" s="77"/>
      <c r="EX350" s="77"/>
      <c r="EY350" s="77"/>
      <c r="EZ350" s="77"/>
      <c r="FA350" s="77"/>
      <c r="FB350" s="77"/>
      <c r="FC350" s="77"/>
      <c r="FD350" s="77"/>
      <c r="FE350" s="77"/>
      <c r="FF350" s="77"/>
      <c r="FG350" s="77"/>
      <c r="FH350" s="77"/>
      <c r="FI350" s="77"/>
      <c r="FJ350" s="77"/>
      <c r="FK350" s="77"/>
      <c r="FL350" s="77"/>
      <c r="FM350" s="77"/>
      <c r="FN350" s="77"/>
      <c r="FO350" s="77"/>
      <c r="FP350" s="77"/>
      <c r="FQ350" s="77"/>
      <c r="FR350" s="77"/>
      <c r="FS350" s="77"/>
      <c r="FT350" s="77"/>
      <c r="FU350" s="77"/>
      <c r="FV350" s="77"/>
      <c r="FW350" s="77"/>
      <c r="FX350" s="77"/>
      <c r="FY350" s="77"/>
      <c r="FZ350" s="77"/>
      <c r="GA350" s="77"/>
      <c r="GB350" s="77"/>
      <c r="GC350" s="77"/>
      <c r="GD350" s="77"/>
      <c r="GE350" s="77"/>
      <c r="GF350" s="77"/>
      <c r="GG350" s="77"/>
      <c r="GH350" s="77"/>
      <c r="GI350" s="77"/>
      <c r="GJ350" s="77"/>
      <c r="GK350" s="77"/>
      <c r="GL350" s="77"/>
      <c r="GM350" s="77"/>
      <c r="GN350" s="77"/>
      <c r="GO350" s="77"/>
      <c r="GP350" s="77"/>
      <c r="GQ350" s="77"/>
      <c r="GR350" s="77"/>
      <c r="GS350" s="77"/>
      <c r="GT350" s="77"/>
      <c r="GU350" s="77"/>
      <c r="GV350" s="77"/>
      <c r="GW350" s="77"/>
      <c r="GX350" s="77"/>
      <c r="GY350" s="77"/>
      <c r="GZ350" s="77"/>
      <c r="HA350" s="77"/>
      <c r="HB350" s="77"/>
      <c r="HC350" s="77"/>
      <c r="HD350" s="77"/>
      <c r="HE350" s="77"/>
      <c r="HF350" s="77"/>
      <c r="HG350" s="77"/>
      <c r="HH350" s="77"/>
      <c r="HI350" s="77"/>
      <c r="HJ350" s="77"/>
      <c r="HK350" s="77"/>
      <c r="HL350" s="77"/>
      <c r="HM350" s="77"/>
      <c r="HN350" s="77"/>
      <c r="HO350" s="77"/>
      <c r="HP350" s="77"/>
      <c r="HQ350" s="77"/>
      <c r="HR350" s="77"/>
      <c r="HS350" s="77"/>
      <c r="HT350" s="77"/>
      <c r="HU350" s="77"/>
      <c r="HV350" s="77"/>
      <c r="HW350" s="77"/>
      <c r="HX350" s="77"/>
      <c r="HY350" s="77"/>
      <c r="HZ350" s="77"/>
      <c r="IA350" s="77"/>
      <c r="IB350" s="77"/>
      <c r="IC350" s="77"/>
      <c r="ID350" s="77"/>
      <c r="IE350" s="77"/>
      <c r="IF350" s="77"/>
      <c r="IG350" s="77"/>
      <c r="IH350" s="77"/>
      <c r="II350" s="77"/>
      <c r="IJ350" s="77"/>
      <c r="IK350" s="77"/>
      <c r="IL350" s="77"/>
      <c r="IM350" s="77"/>
      <c r="IN350" s="77"/>
      <c r="IO350" s="77"/>
      <c r="IP350" s="77"/>
      <c r="IQ350" s="77"/>
      <c r="IR350" s="77"/>
      <c r="IS350" s="77"/>
      <c r="IT350" s="77"/>
      <c r="IU350" s="77"/>
      <c r="IV350" s="77"/>
      <c r="IW350" s="77"/>
      <c r="IX350" s="77"/>
      <c r="IY350" s="77"/>
      <c r="IZ350" s="77"/>
      <c r="JA350" s="77"/>
      <c r="JB350" s="77"/>
      <c r="JC350" s="77"/>
      <c r="JD350" s="77"/>
      <c r="JE350" s="77"/>
      <c r="JF350" s="77"/>
      <c r="JG350" s="77"/>
      <c r="JH350" s="77"/>
      <c r="JI350" s="77"/>
      <c r="JJ350" s="77"/>
      <c r="JK350" s="77"/>
      <c r="JL350" s="77"/>
      <c r="JM350" s="77"/>
      <c r="JN350" s="77"/>
      <c r="JO350" s="77"/>
      <c r="JP350" s="77"/>
      <c r="JQ350" s="77"/>
      <c r="JR350" s="77"/>
      <c r="JS350" s="77"/>
      <c r="JT350" s="77"/>
      <c r="JU350" s="77"/>
      <c r="JV350" s="77"/>
      <c r="JW350" s="77"/>
      <c r="JX350" s="77"/>
      <c r="JY350" s="77"/>
      <c r="JZ350" s="77"/>
      <c r="KA350" s="77"/>
      <c r="KB350" s="77"/>
      <c r="KC350" s="77"/>
      <c r="KD350" s="77"/>
      <c r="KE350" s="77"/>
      <c r="KF350" s="77"/>
      <c r="KG350" s="77"/>
      <c r="KH350" s="77"/>
      <c r="KI350" s="77"/>
      <c r="KJ350" s="77"/>
      <c r="KK350" s="77"/>
      <c r="KL350" s="77"/>
      <c r="KM350" s="77"/>
      <c r="KN350" s="77"/>
      <c r="KO350" s="77"/>
      <c r="KP350" s="77"/>
      <c r="KQ350" s="77"/>
      <c r="KR350" s="77"/>
      <c r="KS350" s="77"/>
      <c r="KT350" s="77"/>
      <c r="KU350" s="77"/>
      <c r="KV350" s="77"/>
      <c r="KW350" s="77"/>
      <c r="KX350" s="77"/>
      <c r="KY350" s="77"/>
      <c r="KZ350" s="77"/>
      <c r="LA350" s="77"/>
      <c r="LB350" s="77"/>
      <c r="LC350" s="77"/>
      <c r="LD350" s="77"/>
      <c r="LE350" s="77"/>
      <c r="LF350" s="77"/>
      <c r="LG350" s="77"/>
      <c r="LH350" s="77"/>
      <c r="LI350" s="77"/>
      <c r="LJ350" s="77"/>
      <c r="LK350" s="77"/>
      <c r="LL350" s="77"/>
      <c r="LM350" s="77"/>
      <c r="LN350" s="77"/>
      <c r="LO350" s="77"/>
      <c r="LP350" s="77"/>
      <c r="LQ350" s="77"/>
      <c r="LR350" s="77"/>
      <c r="LS350" s="77"/>
      <c r="LT350" s="77"/>
      <c r="LU350" s="77"/>
      <c r="LV350" s="77"/>
      <c r="LW350" s="77"/>
      <c r="LX350" s="77"/>
      <c r="LY350" s="77"/>
      <c r="LZ350" s="77"/>
      <c r="MA350" s="77"/>
      <c r="MB350" s="77"/>
      <c r="MC350" s="77"/>
      <c r="MD350" s="77"/>
      <c r="ME350" s="77"/>
      <c r="MF350" s="77"/>
      <c r="MG350" s="77"/>
      <c r="MH350" s="77"/>
      <c r="MI350" s="77"/>
      <c r="MJ350" s="77"/>
      <c r="MK350" s="77"/>
      <c r="ML350" s="77"/>
      <c r="MM350" s="77"/>
      <c r="MN350" s="77"/>
      <c r="MO350" s="77"/>
      <c r="MP350" s="77"/>
      <c r="MQ350" s="77"/>
      <c r="MR350" s="77"/>
      <c r="MS350" s="77"/>
      <c r="MT350" s="77"/>
      <c r="MU350" s="77"/>
      <c r="MV350" s="77"/>
      <c r="MW350" s="77"/>
      <c r="MX350" s="77"/>
      <c r="MY350" s="77"/>
      <c r="MZ350" s="77"/>
      <c r="NA350" s="77"/>
      <c r="NB350" s="77"/>
      <c r="NC350" s="77"/>
      <c r="ND350" s="77"/>
      <c r="NE350" s="77"/>
      <c r="NF350" s="77"/>
      <c r="NG350" s="77"/>
      <c r="NH350" s="77"/>
      <c r="NI350" s="77"/>
      <c r="NJ350" s="77"/>
      <c r="NK350" s="77"/>
      <c r="NL350" s="77"/>
      <c r="NM350" s="77"/>
      <c r="NN350" s="77"/>
      <c r="NO350" s="77"/>
      <c r="NP350" s="77"/>
      <c r="NQ350" s="77"/>
      <c r="NR350" s="77"/>
    </row>
    <row r="351" spans="1:382">
      <c r="A351" s="32">
        <f>IF(ラインリスト!A343="","",ラインリスト!A343)</f>
        <v>341</v>
      </c>
      <c r="B351" s="32" t="str">
        <f>IF(ラインリスト!B343="","",ラインリスト!B343)</f>
        <v>テスト341</v>
      </c>
      <c r="C351" s="32">
        <f>IF(ラインリスト!C343="","",ラインリスト!C343)</f>
        <v>69</v>
      </c>
      <c r="D351" s="32" t="str">
        <f>IF(ラインリスト!E343="","",ラインリスト!E343)</f>
        <v>男</v>
      </c>
      <c r="E351" s="32" t="str">
        <f>IF(ラインリスト!F343="","",ラインリスト!F343)</f>
        <v>無職</v>
      </c>
      <c r="F351" s="29" t="str">
        <f>IF(ラインリスト!G343="","",ラインリスト!G343)</f>
        <v/>
      </c>
      <c r="G351" s="32" t="str">
        <f>IF(ラインリスト!H343="","",ラインリスト!H343)</f>
        <v/>
      </c>
      <c r="H351" s="33" t="str">
        <f>IF(ラインリスト!I343="","",ラインリスト!I343)</f>
        <v/>
      </c>
      <c r="I351" s="33" t="str">
        <f>IF(ラインリスト!J343="","",ラインリスト!J343)</f>
        <v>無症状</v>
      </c>
      <c r="J351" s="33">
        <f>IF(ラインリスト!K343="","",ラインリスト!K343)</f>
        <v>44205</v>
      </c>
      <c r="K351" s="31">
        <f>IF(ラインリスト!L343="",J351,ラインリスト!L343)</f>
        <v>44205</v>
      </c>
      <c r="L351" s="76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V351" s="77"/>
      <c r="CW351" s="77"/>
      <c r="CX351" s="77"/>
      <c r="CY351" s="77"/>
      <c r="CZ351" s="77"/>
      <c r="DA351" s="77"/>
      <c r="DB351" s="77"/>
      <c r="DC351" s="77"/>
      <c r="DD351" s="77"/>
      <c r="DE351" s="77"/>
      <c r="DF351" s="77"/>
      <c r="DG351" s="77"/>
      <c r="DH351" s="77"/>
      <c r="DI351" s="77"/>
      <c r="DJ351" s="77"/>
      <c r="DK351" s="77"/>
      <c r="DL351" s="77"/>
      <c r="DM351" s="77"/>
      <c r="DN351" s="77"/>
      <c r="DO351" s="77"/>
      <c r="DP351" s="77"/>
      <c r="DQ351" s="77"/>
      <c r="DR351" s="77"/>
      <c r="DS351" s="77"/>
      <c r="DT351" s="77"/>
      <c r="DU351" s="77"/>
      <c r="DV351" s="77"/>
      <c r="DW351" s="77"/>
      <c r="DX351" s="77"/>
      <c r="DY351" s="77"/>
      <c r="DZ351" s="77"/>
      <c r="EA351" s="77"/>
      <c r="EB351" s="77"/>
      <c r="EC351" s="77"/>
      <c r="ED351" s="77"/>
      <c r="EE351" s="77"/>
      <c r="EF351" s="77"/>
      <c r="EG351" s="77"/>
      <c r="EH351" s="77"/>
      <c r="EI351" s="77"/>
      <c r="EJ351" s="77"/>
      <c r="EK351" s="77"/>
      <c r="EL351" s="77"/>
      <c r="EM351" s="77"/>
      <c r="EN351" s="77"/>
      <c r="EO351" s="77"/>
      <c r="EP351" s="77"/>
      <c r="EQ351" s="77"/>
      <c r="ER351" s="77"/>
      <c r="ES351" s="77"/>
      <c r="ET351" s="77"/>
      <c r="EU351" s="77"/>
      <c r="EV351" s="77"/>
      <c r="EW351" s="77"/>
      <c r="EX351" s="77"/>
      <c r="EY351" s="77"/>
      <c r="EZ351" s="77"/>
      <c r="FA351" s="77"/>
      <c r="FB351" s="77"/>
      <c r="FC351" s="77"/>
      <c r="FD351" s="77"/>
      <c r="FE351" s="77"/>
      <c r="FF351" s="77"/>
      <c r="FG351" s="77"/>
      <c r="FH351" s="77"/>
      <c r="FI351" s="77"/>
      <c r="FJ351" s="77"/>
      <c r="FK351" s="77"/>
      <c r="FL351" s="77"/>
      <c r="FM351" s="77"/>
      <c r="FN351" s="77"/>
      <c r="FO351" s="77"/>
      <c r="FP351" s="77"/>
      <c r="FQ351" s="77"/>
      <c r="FR351" s="77"/>
      <c r="FS351" s="77"/>
      <c r="FT351" s="77"/>
      <c r="FU351" s="77"/>
      <c r="FV351" s="77"/>
      <c r="FW351" s="77"/>
      <c r="FX351" s="77"/>
      <c r="FY351" s="77"/>
      <c r="FZ351" s="77"/>
      <c r="GA351" s="77"/>
      <c r="GB351" s="77"/>
      <c r="GC351" s="77"/>
      <c r="GD351" s="77"/>
      <c r="GE351" s="77"/>
      <c r="GF351" s="77"/>
      <c r="GG351" s="77"/>
      <c r="GH351" s="77"/>
      <c r="GI351" s="77"/>
      <c r="GJ351" s="77"/>
      <c r="GK351" s="77"/>
      <c r="GL351" s="77"/>
      <c r="GM351" s="77"/>
      <c r="GN351" s="77"/>
      <c r="GO351" s="77"/>
      <c r="GP351" s="77"/>
      <c r="GQ351" s="77"/>
      <c r="GR351" s="77"/>
      <c r="GS351" s="77"/>
      <c r="GT351" s="77"/>
      <c r="GU351" s="77"/>
      <c r="GV351" s="77"/>
      <c r="GW351" s="77"/>
      <c r="GX351" s="77"/>
      <c r="GY351" s="77"/>
      <c r="GZ351" s="77"/>
      <c r="HA351" s="77"/>
      <c r="HB351" s="77"/>
      <c r="HC351" s="77"/>
      <c r="HD351" s="77"/>
      <c r="HE351" s="77"/>
      <c r="HF351" s="77"/>
      <c r="HG351" s="77"/>
      <c r="HH351" s="77"/>
      <c r="HI351" s="77"/>
      <c r="HJ351" s="77"/>
      <c r="HK351" s="77"/>
      <c r="HL351" s="77"/>
      <c r="HM351" s="77"/>
      <c r="HN351" s="77"/>
      <c r="HO351" s="77"/>
      <c r="HP351" s="77"/>
      <c r="HQ351" s="77"/>
      <c r="HR351" s="77"/>
      <c r="HS351" s="77"/>
      <c r="HT351" s="77"/>
      <c r="HU351" s="77"/>
      <c r="HV351" s="77"/>
      <c r="HW351" s="77"/>
      <c r="HX351" s="77"/>
      <c r="HY351" s="77"/>
      <c r="HZ351" s="77"/>
      <c r="IA351" s="77"/>
      <c r="IB351" s="77"/>
      <c r="IC351" s="77"/>
      <c r="ID351" s="77"/>
      <c r="IE351" s="77"/>
      <c r="IF351" s="77"/>
      <c r="IG351" s="77"/>
      <c r="IH351" s="77"/>
      <c r="II351" s="77"/>
      <c r="IJ351" s="77"/>
      <c r="IK351" s="77"/>
      <c r="IL351" s="77"/>
      <c r="IM351" s="77"/>
      <c r="IN351" s="77"/>
      <c r="IO351" s="77"/>
      <c r="IP351" s="77"/>
      <c r="IQ351" s="77"/>
      <c r="IR351" s="77"/>
      <c r="IS351" s="77"/>
      <c r="IT351" s="77"/>
      <c r="IU351" s="77"/>
      <c r="IV351" s="77"/>
      <c r="IW351" s="77"/>
      <c r="IX351" s="77"/>
      <c r="IY351" s="77"/>
      <c r="IZ351" s="77"/>
      <c r="JA351" s="77"/>
      <c r="JB351" s="77"/>
      <c r="JC351" s="77"/>
      <c r="JD351" s="77"/>
      <c r="JE351" s="77"/>
      <c r="JF351" s="77"/>
      <c r="JG351" s="77"/>
      <c r="JH351" s="77"/>
      <c r="JI351" s="77"/>
      <c r="JJ351" s="77"/>
      <c r="JK351" s="77"/>
      <c r="JL351" s="77"/>
      <c r="JM351" s="77"/>
      <c r="JN351" s="77"/>
      <c r="JO351" s="77"/>
      <c r="JP351" s="77"/>
      <c r="JQ351" s="77"/>
      <c r="JR351" s="77"/>
      <c r="JS351" s="77"/>
      <c r="JT351" s="77"/>
      <c r="JU351" s="77"/>
      <c r="JV351" s="77"/>
      <c r="JW351" s="77"/>
      <c r="JX351" s="77"/>
      <c r="JY351" s="77"/>
      <c r="JZ351" s="77"/>
      <c r="KA351" s="77"/>
      <c r="KB351" s="77"/>
      <c r="KC351" s="77"/>
      <c r="KD351" s="77"/>
      <c r="KE351" s="77"/>
      <c r="KF351" s="77"/>
      <c r="KG351" s="77"/>
      <c r="KH351" s="77"/>
      <c r="KI351" s="77"/>
      <c r="KJ351" s="77"/>
      <c r="KK351" s="77"/>
      <c r="KL351" s="77"/>
      <c r="KM351" s="77"/>
      <c r="KN351" s="77"/>
      <c r="KO351" s="77"/>
      <c r="KP351" s="77"/>
      <c r="KQ351" s="77"/>
      <c r="KR351" s="77"/>
      <c r="KS351" s="77"/>
      <c r="KT351" s="77"/>
      <c r="KU351" s="77"/>
      <c r="KV351" s="77"/>
      <c r="KW351" s="77"/>
      <c r="KX351" s="77"/>
      <c r="KY351" s="77"/>
      <c r="KZ351" s="77"/>
      <c r="LA351" s="77"/>
      <c r="LB351" s="77"/>
      <c r="LC351" s="77"/>
      <c r="LD351" s="77"/>
      <c r="LE351" s="77"/>
      <c r="LF351" s="77"/>
      <c r="LG351" s="77"/>
      <c r="LH351" s="77"/>
      <c r="LI351" s="77"/>
      <c r="LJ351" s="77"/>
      <c r="LK351" s="77"/>
      <c r="LL351" s="77"/>
      <c r="LM351" s="77"/>
      <c r="LN351" s="77"/>
      <c r="LO351" s="77"/>
      <c r="LP351" s="77"/>
      <c r="LQ351" s="77"/>
      <c r="LR351" s="77"/>
      <c r="LS351" s="77"/>
      <c r="LT351" s="77"/>
      <c r="LU351" s="77"/>
      <c r="LV351" s="77"/>
      <c r="LW351" s="77"/>
      <c r="LX351" s="77"/>
      <c r="LY351" s="77"/>
      <c r="LZ351" s="77"/>
      <c r="MA351" s="77"/>
      <c r="MB351" s="77"/>
      <c r="MC351" s="77"/>
      <c r="MD351" s="77"/>
      <c r="ME351" s="77"/>
      <c r="MF351" s="77"/>
      <c r="MG351" s="77"/>
      <c r="MH351" s="77"/>
      <c r="MI351" s="77"/>
      <c r="MJ351" s="77"/>
      <c r="MK351" s="77"/>
      <c r="ML351" s="77"/>
      <c r="MM351" s="77"/>
      <c r="MN351" s="77"/>
      <c r="MO351" s="77"/>
      <c r="MP351" s="77"/>
      <c r="MQ351" s="77"/>
      <c r="MR351" s="77"/>
      <c r="MS351" s="77"/>
      <c r="MT351" s="77"/>
      <c r="MU351" s="77"/>
      <c r="MV351" s="77"/>
      <c r="MW351" s="77"/>
      <c r="MX351" s="77"/>
      <c r="MY351" s="77"/>
      <c r="MZ351" s="77"/>
      <c r="NA351" s="77"/>
      <c r="NB351" s="77"/>
      <c r="NC351" s="77"/>
      <c r="ND351" s="77"/>
      <c r="NE351" s="77"/>
      <c r="NF351" s="77"/>
      <c r="NG351" s="77"/>
      <c r="NH351" s="77"/>
      <c r="NI351" s="77"/>
      <c r="NJ351" s="77"/>
      <c r="NK351" s="77"/>
      <c r="NL351" s="77"/>
      <c r="NM351" s="77"/>
      <c r="NN351" s="77"/>
      <c r="NO351" s="77"/>
      <c r="NP351" s="77"/>
      <c r="NQ351" s="77"/>
      <c r="NR351" s="77"/>
    </row>
    <row r="352" spans="1:382">
      <c r="A352" s="32">
        <f>IF(ラインリスト!A344="","",ラインリスト!A344)</f>
        <v>342</v>
      </c>
      <c r="B352" s="32" t="str">
        <f>IF(ラインリスト!B344="","",ラインリスト!B344)</f>
        <v>テスト342</v>
      </c>
      <c r="C352" s="32">
        <f>IF(ラインリスト!C344="","",ラインリスト!C344)</f>
        <v>17</v>
      </c>
      <c r="D352" s="32" t="str">
        <f>IF(ラインリスト!E344="","",ラインリスト!E344)</f>
        <v>女</v>
      </c>
      <c r="E352" s="32" t="str">
        <f>IF(ラインリスト!F344="","",ラインリスト!F344)</f>
        <v>高校生</v>
      </c>
      <c r="F352" s="29" t="str">
        <f>IF(ラインリスト!G344="","",ラインリスト!G344)</f>
        <v>生徒</v>
      </c>
      <c r="G352" s="32" t="str">
        <f>IF(ラインリスト!H344="","",ラインリスト!H344)</f>
        <v>F高校</v>
      </c>
      <c r="H352" s="33" t="str">
        <f>IF(ラインリスト!I344="","",ラインリスト!I344)</f>
        <v/>
      </c>
      <c r="I352" s="33">
        <f>IF(ラインリスト!J344="","",ラインリスト!J344)</f>
        <v>44204</v>
      </c>
      <c r="J352" s="33">
        <f>IF(ラインリスト!K344="","",ラインリスト!K344)</f>
        <v>44205</v>
      </c>
      <c r="K352" s="31">
        <f>IF(ラインリスト!L344="",J352,ラインリスト!L344)</f>
        <v>44205</v>
      </c>
      <c r="L352" s="76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V352" s="77"/>
      <c r="CW352" s="77"/>
      <c r="CX352" s="77"/>
      <c r="CY352" s="77"/>
      <c r="CZ352" s="77"/>
      <c r="DA352" s="77"/>
      <c r="DB352" s="77"/>
      <c r="DC352" s="77"/>
      <c r="DD352" s="77"/>
      <c r="DE352" s="77"/>
      <c r="DF352" s="77"/>
      <c r="DG352" s="77"/>
      <c r="DH352" s="77"/>
      <c r="DI352" s="77"/>
      <c r="DJ352" s="77"/>
      <c r="DK352" s="77"/>
      <c r="DL352" s="77"/>
      <c r="DM352" s="77"/>
      <c r="DN352" s="77"/>
      <c r="DO352" s="77"/>
      <c r="DP352" s="77"/>
      <c r="DQ352" s="77"/>
      <c r="DR352" s="77"/>
      <c r="DS352" s="77"/>
      <c r="DT352" s="77"/>
      <c r="DU352" s="77"/>
      <c r="DV352" s="77"/>
      <c r="DW352" s="77"/>
      <c r="DX352" s="77"/>
      <c r="DY352" s="77"/>
      <c r="DZ352" s="77"/>
      <c r="EA352" s="77"/>
      <c r="EB352" s="77"/>
      <c r="EC352" s="77"/>
      <c r="ED352" s="77"/>
      <c r="EE352" s="77"/>
      <c r="EF352" s="77"/>
      <c r="EG352" s="77"/>
      <c r="EH352" s="77"/>
      <c r="EI352" s="77"/>
      <c r="EJ352" s="77"/>
      <c r="EK352" s="77"/>
      <c r="EL352" s="77"/>
      <c r="EM352" s="77"/>
      <c r="EN352" s="77"/>
      <c r="EO352" s="77"/>
      <c r="EP352" s="77"/>
      <c r="EQ352" s="77"/>
      <c r="ER352" s="77"/>
      <c r="ES352" s="77"/>
      <c r="ET352" s="77"/>
      <c r="EU352" s="77"/>
      <c r="EV352" s="77"/>
      <c r="EW352" s="77"/>
      <c r="EX352" s="77"/>
      <c r="EY352" s="77"/>
      <c r="EZ352" s="77"/>
      <c r="FA352" s="77"/>
      <c r="FB352" s="77"/>
      <c r="FC352" s="77"/>
      <c r="FD352" s="77"/>
      <c r="FE352" s="77"/>
      <c r="FF352" s="77"/>
      <c r="FG352" s="77"/>
      <c r="FH352" s="77"/>
      <c r="FI352" s="77"/>
      <c r="FJ352" s="77"/>
      <c r="FK352" s="77"/>
      <c r="FL352" s="77"/>
      <c r="FM352" s="77"/>
      <c r="FN352" s="77"/>
      <c r="FO352" s="77"/>
      <c r="FP352" s="77"/>
      <c r="FQ352" s="77"/>
      <c r="FR352" s="77"/>
      <c r="FS352" s="77"/>
      <c r="FT352" s="77"/>
      <c r="FU352" s="77"/>
      <c r="FV352" s="77"/>
      <c r="FW352" s="77"/>
      <c r="FX352" s="77"/>
      <c r="FY352" s="77"/>
      <c r="FZ352" s="77"/>
      <c r="GA352" s="77"/>
      <c r="GB352" s="77"/>
      <c r="GC352" s="77"/>
      <c r="GD352" s="77"/>
      <c r="GE352" s="77"/>
      <c r="GF352" s="77"/>
      <c r="GG352" s="77"/>
      <c r="GH352" s="77"/>
      <c r="GI352" s="77"/>
      <c r="GJ352" s="77"/>
      <c r="GK352" s="77"/>
      <c r="GL352" s="77"/>
      <c r="GM352" s="77"/>
      <c r="GN352" s="77"/>
      <c r="GO352" s="77"/>
      <c r="GP352" s="77"/>
      <c r="GQ352" s="77"/>
      <c r="GR352" s="77"/>
      <c r="GS352" s="77"/>
      <c r="GT352" s="77"/>
      <c r="GU352" s="77"/>
      <c r="GV352" s="77"/>
      <c r="GW352" s="77"/>
      <c r="GX352" s="77"/>
      <c r="GY352" s="77"/>
      <c r="GZ352" s="77"/>
      <c r="HA352" s="77"/>
      <c r="HB352" s="77"/>
      <c r="HC352" s="77"/>
      <c r="HD352" s="77"/>
      <c r="HE352" s="77"/>
      <c r="HF352" s="77"/>
      <c r="HG352" s="77"/>
      <c r="HH352" s="77"/>
      <c r="HI352" s="77"/>
      <c r="HJ352" s="77"/>
      <c r="HK352" s="77"/>
      <c r="HL352" s="77"/>
      <c r="HM352" s="77"/>
      <c r="HN352" s="77"/>
      <c r="HO352" s="77"/>
      <c r="HP352" s="77"/>
      <c r="HQ352" s="77"/>
      <c r="HR352" s="77"/>
      <c r="HS352" s="77"/>
      <c r="HT352" s="77"/>
      <c r="HU352" s="77"/>
      <c r="HV352" s="77"/>
      <c r="HW352" s="77"/>
      <c r="HX352" s="77"/>
      <c r="HY352" s="77"/>
      <c r="HZ352" s="77"/>
      <c r="IA352" s="77"/>
      <c r="IB352" s="77"/>
      <c r="IC352" s="77"/>
      <c r="ID352" s="77"/>
      <c r="IE352" s="77"/>
      <c r="IF352" s="77"/>
      <c r="IG352" s="77"/>
      <c r="IH352" s="77"/>
      <c r="II352" s="77"/>
      <c r="IJ352" s="77"/>
      <c r="IK352" s="77"/>
      <c r="IL352" s="77"/>
      <c r="IM352" s="77"/>
      <c r="IN352" s="77"/>
      <c r="IO352" s="77"/>
      <c r="IP352" s="77"/>
      <c r="IQ352" s="77"/>
      <c r="IR352" s="77"/>
      <c r="IS352" s="77"/>
      <c r="IT352" s="77"/>
      <c r="IU352" s="77"/>
      <c r="IV352" s="77"/>
      <c r="IW352" s="77"/>
      <c r="IX352" s="77"/>
      <c r="IY352" s="77"/>
      <c r="IZ352" s="77"/>
      <c r="JA352" s="77"/>
      <c r="JB352" s="77"/>
      <c r="JC352" s="77"/>
      <c r="JD352" s="77"/>
      <c r="JE352" s="77"/>
      <c r="JF352" s="77"/>
      <c r="JG352" s="77"/>
      <c r="JH352" s="77"/>
      <c r="JI352" s="77"/>
      <c r="JJ352" s="77"/>
      <c r="JK352" s="77"/>
      <c r="JL352" s="77"/>
      <c r="JM352" s="77"/>
      <c r="JN352" s="77"/>
      <c r="JO352" s="77"/>
      <c r="JP352" s="77"/>
      <c r="JQ352" s="77"/>
      <c r="JR352" s="77"/>
      <c r="JS352" s="77"/>
      <c r="JT352" s="77"/>
      <c r="JU352" s="77"/>
      <c r="JV352" s="77"/>
      <c r="JW352" s="77"/>
      <c r="JX352" s="77"/>
      <c r="JY352" s="77"/>
      <c r="JZ352" s="77"/>
      <c r="KA352" s="77"/>
      <c r="KB352" s="77"/>
      <c r="KC352" s="77"/>
      <c r="KD352" s="77"/>
      <c r="KE352" s="77"/>
      <c r="KF352" s="77"/>
      <c r="KG352" s="77"/>
      <c r="KH352" s="77"/>
      <c r="KI352" s="77"/>
      <c r="KJ352" s="77"/>
      <c r="KK352" s="77"/>
      <c r="KL352" s="77"/>
      <c r="KM352" s="77"/>
      <c r="KN352" s="77"/>
      <c r="KO352" s="77"/>
      <c r="KP352" s="77"/>
      <c r="KQ352" s="77"/>
      <c r="KR352" s="77"/>
      <c r="KS352" s="77"/>
      <c r="KT352" s="77"/>
      <c r="KU352" s="77"/>
      <c r="KV352" s="77"/>
      <c r="KW352" s="77"/>
      <c r="KX352" s="77"/>
      <c r="KY352" s="77"/>
      <c r="KZ352" s="77"/>
      <c r="LA352" s="77"/>
      <c r="LB352" s="77"/>
      <c r="LC352" s="77"/>
      <c r="LD352" s="77"/>
      <c r="LE352" s="77"/>
      <c r="LF352" s="77"/>
      <c r="LG352" s="77"/>
      <c r="LH352" s="77"/>
      <c r="LI352" s="77"/>
      <c r="LJ352" s="77"/>
      <c r="LK352" s="77"/>
      <c r="LL352" s="77"/>
      <c r="LM352" s="77"/>
      <c r="LN352" s="77"/>
      <c r="LO352" s="77"/>
      <c r="LP352" s="77"/>
      <c r="LQ352" s="77"/>
      <c r="LR352" s="77"/>
      <c r="LS352" s="77"/>
      <c r="LT352" s="77"/>
      <c r="LU352" s="77"/>
      <c r="LV352" s="77"/>
      <c r="LW352" s="77"/>
      <c r="LX352" s="77"/>
      <c r="LY352" s="77"/>
      <c r="LZ352" s="77"/>
      <c r="MA352" s="77"/>
      <c r="MB352" s="77"/>
      <c r="MC352" s="77"/>
      <c r="MD352" s="77"/>
      <c r="ME352" s="77"/>
      <c r="MF352" s="77"/>
      <c r="MG352" s="77"/>
      <c r="MH352" s="77"/>
      <c r="MI352" s="77"/>
      <c r="MJ352" s="77"/>
      <c r="MK352" s="77"/>
      <c r="ML352" s="77"/>
      <c r="MM352" s="77"/>
      <c r="MN352" s="77"/>
      <c r="MO352" s="77"/>
      <c r="MP352" s="77"/>
      <c r="MQ352" s="77"/>
      <c r="MR352" s="77"/>
      <c r="MS352" s="77"/>
      <c r="MT352" s="77"/>
      <c r="MU352" s="77"/>
      <c r="MV352" s="77"/>
      <c r="MW352" s="77"/>
      <c r="MX352" s="77"/>
      <c r="MY352" s="77"/>
      <c r="MZ352" s="77"/>
      <c r="NA352" s="77"/>
      <c r="NB352" s="77"/>
      <c r="NC352" s="77"/>
      <c r="ND352" s="77"/>
      <c r="NE352" s="77"/>
      <c r="NF352" s="77"/>
      <c r="NG352" s="77"/>
      <c r="NH352" s="77"/>
      <c r="NI352" s="77"/>
      <c r="NJ352" s="77"/>
      <c r="NK352" s="77"/>
      <c r="NL352" s="77"/>
      <c r="NM352" s="77"/>
      <c r="NN352" s="77"/>
      <c r="NO352" s="77"/>
      <c r="NP352" s="77"/>
      <c r="NQ352" s="77"/>
      <c r="NR352" s="77"/>
    </row>
    <row r="353" spans="1:382">
      <c r="A353" s="32">
        <f>IF(ラインリスト!A345="","",ラインリスト!A345)</f>
        <v>343</v>
      </c>
      <c r="B353" s="32" t="str">
        <f>IF(ラインリスト!B345="","",ラインリスト!B345)</f>
        <v>テスト343</v>
      </c>
      <c r="C353" s="32">
        <f>IF(ラインリスト!C345="","",ラインリスト!C345)</f>
        <v>94</v>
      </c>
      <c r="D353" s="32" t="str">
        <f>IF(ラインリスト!E345="","",ラインリスト!E345)</f>
        <v>女</v>
      </c>
      <c r="E353" s="32" t="str">
        <f>IF(ラインリスト!F345="","",ラインリスト!F345)</f>
        <v/>
      </c>
      <c r="F353" s="29" t="str">
        <f>IF(ラインリスト!G345="","",ラインリスト!G345)</f>
        <v>患者</v>
      </c>
      <c r="G353" s="32" t="str">
        <f>IF(ラインリスト!H345="","",ラインリスト!H345)</f>
        <v>X病院</v>
      </c>
      <c r="H353" s="33" t="str">
        <f>IF(ラインリスト!I345="","",ラインリスト!I345)</f>
        <v/>
      </c>
      <c r="I353" s="33">
        <f>IF(ラインリスト!J345="","",ラインリスト!J345)</f>
        <v>44205</v>
      </c>
      <c r="J353" s="33">
        <f>IF(ラインリスト!K345="","",ラインリスト!K345)</f>
        <v>44206</v>
      </c>
      <c r="K353" s="31">
        <f>IF(ラインリスト!L345="",J353,ラインリスト!L345)</f>
        <v>44206</v>
      </c>
      <c r="L353" s="76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  <c r="BR353" s="77"/>
      <c r="BS353" s="77"/>
      <c r="BT353" s="77"/>
      <c r="BU353" s="77"/>
      <c r="BV353" s="77"/>
      <c r="BW353" s="77"/>
      <c r="BX353" s="77"/>
      <c r="BY353" s="77"/>
      <c r="BZ353" s="77"/>
      <c r="CA353" s="77"/>
      <c r="CB353" s="77"/>
      <c r="CC353" s="77"/>
      <c r="CD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  <c r="CU353" s="77"/>
      <c r="CV353" s="77"/>
      <c r="CW353" s="77"/>
      <c r="CX353" s="77"/>
      <c r="CY353" s="77"/>
      <c r="CZ353" s="77"/>
      <c r="DA353" s="77"/>
      <c r="DB353" s="77"/>
      <c r="DC353" s="77"/>
      <c r="DD353" s="77"/>
      <c r="DE353" s="77"/>
      <c r="DF353" s="77"/>
      <c r="DG353" s="77"/>
      <c r="DH353" s="77"/>
      <c r="DI353" s="77"/>
      <c r="DJ353" s="77"/>
      <c r="DK353" s="77"/>
      <c r="DL353" s="77"/>
      <c r="DM353" s="77"/>
      <c r="DN353" s="77"/>
      <c r="DO353" s="77"/>
      <c r="DP353" s="77"/>
      <c r="DQ353" s="77"/>
      <c r="DR353" s="77"/>
      <c r="DS353" s="77"/>
      <c r="DT353" s="77"/>
      <c r="DU353" s="77"/>
      <c r="DV353" s="77"/>
      <c r="DW353" s="77"/>
      <c r="DX353" s="77"/>
      <c r="DY353" s="77"/>
      <c r="DZ353" s="77"/>
      <c r="EA353" s="77"/>
      <c r="EB353" s="77"/>
      <c r="EC353" s="77"/>
      <c r="ED353" s="77"/>
      <c r="EE353" s="77"/>
      <c r="EF353" s="77"/>
      <c r="EG353" s="77"/>
      <c r="EH353" s="77"/>
      <c r="EI353" s="77"/>
      <c r="EJ353" s="77"/>
      <c r="EK353" s="77"/>
      <c r="EL353" s="77"/>
      <c r="EM353" s="77"/>
      <c r="EN353" s="77"/>
      <c r="EO353" s="77"/>
      <c r="EP353" s="77"/>
      <c r="EQ353" s="77"/>
      <c r="ER353" s="77"/>
      <c r="ES353" s="77"/>
      <c r="ET353" s="77"/>
      <c r="EU353" s="77"/>
      <c r="EV353" s="77"/>
      <c r="EW353" s="77"/>
      <c r="EX353" s="77"/>
      <c r="EY353" s="77"/>
      <c r="EZ353" s="77"/>
      <c r="FA353" s="77"/>
      <c r="FB353" s="77"/>
      <c r="FC353" s="77"/>
      <c r="FD353" s="77"/>
      <c r="FE353" s="77"/>
      <c r="FF353" s="77"/>
      <c r="FG353" s="77"/>
      <c r="FH353" s="77"/>
      <c r="FI353" s="77"/>
      <c r="FJ353" s="77"/>
      <c r="FK353" s="77"/>
      <c r="FL353" s="77"/>
      <c r="FM353" s="77"/>
      <c r="FN353" s="77"/>
      <c r="FO353" s="77"/>
      <c r="FP353" s="77"/>
      <c r="FQ353" s="77"/>
      <c r="FR353" s="77"/>
      <c r="FS353" s="77"/>
      <c r="FT353" s="77"/>
      <c r="FU353" s="77"/>
      <c r="FV353" s="77"/>
      <c r="FW353" s="77"/>
      <c r="FX353" s="77"/>
      <c r="FY353" s="77"/>
      <c r="FZ353" s="77"/>
      <c r="GA353" s="77"/>
      <c r="GB353" s="77"/>
      <c r="GC353" s="77"/>
      <c r="GD353" s="77"/>
      <c r="GE353" s="77"/>
      <c r="GF353" s="77"/>
      <c r="GG353" s="77"/>
      <c r="GH353" s="77"/>
      <c r="GI353" s="77"/>
      <c r="GJ353" s="77"/>
      <c r="GK353" s="77"/>
      <c r="GL353" s="77"/>
      <c r="GM353" s="77"/>
      <c r="GN353" s="77"/>
      <c r="GO353" s="77"/>
      <c r="GP353" s="77"/>
      <c r="GQ353" s="77"/>
      <c r="GR353" s="77"/>
      <c r="GS353" s="77"/>
      <c r="GT353" s="77"/>
      <c r="GU353" s="77"/>
      <c r="GV353" s="77"/>
      <c r="GW353" s="77"/>
      <c r="GX353" s="77"/>
      <c r="GY353" s="77"/>
      <c r="GZ353" s="77"/>
      <c r="HA353" s="77"/>
      <c r="HB353" s="77"/>
      <c r="HC353" s="77"/>
      <c r="HD353" s="77"/>
      <c r="HE353" s="77"/>
      <c r="HF353" s="77"/>
      <c r="HG353" s="77"/>
      <c r="HH353" s="77"/>
      <c r="HI353" s="77"/>
      <c r="HJ353" s="77"/>
      <c r="HK353" s="77"/>
      <c r="HL353" s="77"/>
      <c r="HM353" s="77"/>
      <c r="HN353" s="77"/>
      <c r="HO353" s="77"/>
      <c r="HP353" s="77"/>
      <c r="HQ353" s="77"/>
      <c r="HR353" s="77"/>
      <c r="HS353" s="77"/>
      <c r="HT353" s="77"/>
      <c r="HU353" s="77"/>
      <c r="HV353" s="77"/>
      <c r="HW353" s="77"/>
      <c r="HX353" s="77"/>
      <c r="HY353" s="77"/>
      <c r="HZ353" s="77"/>
      <c r="IA353" s="77"/>
      <c r="IB353" s="77"/>
      <c r="IC353" s="77"/>
      <c r="ID353" s="77"/>
      <c r="IE353" s="77"/>
      <c r="IF353" s="77"/>
      <c r="IG353" s="77"/>
      <c r="IH353" s="77"/>
      <c r="II353" s="77"/>
      <c r="IJ353" s="77"/>
      <c r="IK353" s="77"/>
      <c r="IL353" s="77"/>
      <c r="IM353" s="77"/>
      <c r="IN353" s="77"/>
      <c r="IO353" s="77"/>
      <c r="IP353" s="77"/>
      <c r="IQ353" s="77"/>
      <c r="IR353" s="77"/>
      <c r="IS353" s="77"/>
      <c r="IT353" s="77"/>
      <c r="IU353" s="77"/>
      <c r="IV353" s="77"/>
      <c r="IW353" s="77"/>
      <c r="IX353" s="77"/>
      <c r="IY353" s="77"/>
      <c r="IZ353" s="77"/>
      <c r="JA353" s="77"/>
      <c r="JB353" s="77"/>
      <c r="JC353" s="77"/>
      <c r="JD353" s="77"/>
      <c r="JE353" s="77"/>
      <c r="JF353" s="77"/>
      <c r="JG353" s="77"/>
      <c r="JH353" s="77"/>
      <c r="JI353" s="77"/>
      <c r="JJ353" s="77"/>
      <c r="JK353" s="77"/>
      <c r="JL353" s="77"/>
      <c r="JM353" s="77"/>
      <c r="JN353" s="77"/>
      <c r="JO353" s="77"/>
      <c r="JP353" s="77"/>
      <c r="JQ353" s="77"/>
      <c r="JR353" s="77"/>
      <c r="JS353" s="77"/>
      <c r="JT353" s="77"/>
      <c r="JU353" s="77"/>
      <c r="JV353" s="77"/>
      <c r="JW353" s="77"/>
      <c r="JX353" s="77"/>
      <c r="JY353" s="77"/>
      <c r="JZ353" s="77"/>
      <c r="KA353" s="77"/>
      <c r="KB353" s="77"/>
      <c r="KC353" s="77"/>
      <c r="KD353" s="77"/>
      <c r="KE353" s="77"/>
      <c r="KF353" s="77"/>
      <c r="KG353" s="77"/>
      <c r="KH353" s="77"/>
      <c r="KI353" s="77"/>
      <c r="KJ353" s="77"/>
      <c r="KK353" s="77"/>
      <c r="KL353" s="77"/>
      <c r="KM353" s="77"/>
      <c r="KN353" s="77"/>
      <c r="KO353" s="77"/>
      <c r="KP353" s="77"/>
      <c r="KQ353" s="77"/>
      <c r="KR353" s="77"/>
      <c r="KS353" s="77"/>
      <c r="KT353" s="77"/>
      <c r="KU353" s="77"/>
      <c r="KV353" s="77"/>
      <c r="KW353" s="77"/>
      <c r="KX353" s="77"/>
      <c r="KY353" s="77"/>
      <c r="KZ353" s="77"/>
      <c r="LA353" s="77"/>
      <c r="LB353" s="77"/>
      <c r="LC353" s="77"/>
      <c r="LD353" s="77"/>
      <c r="LE353" s="77"/>
      <c r="LF353" s="77"/>
      <c r="LG353" s="77"/>
      <c r="LH353" s="77"/>
      <c r="LI353" s="77"/>
      <c r="LJ353" s="77"/>
      <c r="LK353" s="77"/>
      <c r="LL353" s="77"/>
      <c r="LM353" s="77"/>
      <c r="LN353" s="77"/>
      <c r="LO353" s="77"/>
      <c r="LP353" s="77"/>
      <c r="LQ353" s="77"/>
      <c r="LR353" s="77"/>
      <c r="LS353" s="77"/>
      <c r="LT353" s="77"/>
      <c r="LU353" s="77"/>
      <c r="LV353" s="77"/>
      <c r="LW353" s="77"/>
      <c r="LX353" s="77"/>
      <c r="LY353" s="77"/>
      <c r="LZ353" s="77"/>
      <c r="MA353" s="77"/>
      <c r="MB353" s="77"/>
      <c r="MC353" s="77"/>
      <c r="MD353" s="77"/>
      <c r="ME353" s="77"/>
      <c r="MF353" s="77"/>
      <c r="MG353" s="77"/>
      <c r="MH353" s="77"/>
      <c r="MI353" s="77"/>
      <c r="MJ353" s="77"/>
      <c r="MK353" s="77"/>
      <c r="ML353" s="77"/>
      <c r="MM353" s="77"/>
      <c r="MN353" s="77"/>
      <c r="MO353" s="77"/>
      <c r="MP353" s="77"/>
      <c r="MQ353" s="77"/>
      <c r="MR353" s="77"/>
      <c r="MS353" s="77"/>
      <c r="MT353" s="77"/>
      <c r="MU353" s="77"/>
      <c r="MV353" s="77"/>
      <c r="MW353" s="77"/>
      <c r="MX353" s="77"/>
      <c r="MY353" s="77"/>
      <c r="MZ353" s="77"/>
      <c r="NA353" s="77"/>
      <c r="NB353" s="77"/>
      <c r="NC353" s="77"/>
      <c r="ND353" s="77"/>
      <c r="NE353" s="77"/>
      <c r="NF353" s="77"/>
      <c r="NG353" s="77"/>
      <c r="NH353" s="77"/>
      <c r="NI353" s="77"/>
      <c r="NJ353" s="77"/>
      <c r="NK353" s="77"/>
      <c r="NL353" s="77"/>
      <c r="NM353" s="77"/>
      <c r="NN353" s="77"/>
      <c r="NO353" s="77"/>
      <c r="NP353" s="77"/>
      <c r="NQ353" s="77"/>
      <c r="NR353" s="77"/>
    </row>
    <row r="354" spans="1:382">
      <c r="A354" s="32">
        <f>IF(ラインリスト!A346="","",ラインリスト!A346)</f>
        <v>344</v>
      </c>
      <c r="B354" s="32" t="str">
        <f>IF(ラインリスト!B346="","",ラインリスト!B346)</f>
        <v>テスト344</v>
      </c>
      <c r="C354" s="32">
        <f>IF(ラインリスト!C346="","",ラインリスト!C346)</f>
        <v>84</v>
      </c>
      <c r="D354" s="32" t="str">
        <f>IF(ラインリスト!E346="","",ラインリスト!E346)</f>
        <v>女</v>
      </c>
      <c r="E354" s="32" t="str">
        <f>IF(ラインリスト!F346="","",ラインリスト!F346)</f>
        <v/>
      </c>
      <c r="F354" s="29" t="str">
        <f>IF(ラインリスト!G346="","",ラインリスト!G346)</f>
        <v>患者</v>
      </c>
      <c r="G354" s="32" t="str">
        <f>IF(ラインリスト!H346="","",ラインリスト!H346)</f>
        <v>X病院</v>
      </c>
      <c r="H354" s="33" t="str">
        <f>IF(ラインリスト!I346="","",ラインリスト!I346)</f>
        <v/>
      </c>
      <c r="I354" s="33">
        <f>IF(ラインリスト!J346="","",ラインリスト!J346)</f>
        <v>44205</v>
      </c>
      <c r="J354" s="33">
        <f>IF(ラインリスト!K346="","",ラインリスト!K346)</f>
        <v>44206</v>
      </c>
      <c r="K354" s="31">
        <f>IF(ラインリスト!L346="",J354,ラインリスト!L346)</f>
        <v>44206</v>
      </c>
      <c r="L354" s="76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  <c r="BT354" s="77"/>
      <c r="BU354" s="77"/>
      <c r="BV354" s="77"/>
      <c r="BW354" s="77"/>
      <c r="BX354" s="77"/>
      <c r="BY354" s="77"/>
      <c r="BZ354" s="77"/>
      <c r="CA354" s="77"/>
      <c r="CB354" s="77"/>
      <c r="CC354" s="77"/>
      <c r="CD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  <c r="CU354" s="77"/>
      <c r="CV354" s="77"/>
      <c r="CW354" s="77"/>
      <c r="CX354" s="77"/>
      <c r="CY354" s="77"/>
      <c r="CZ354" s="77"/>
      <c r="DA354" s="77"/>
      <c r="DB354" s="77"/>
      <c r="DC354" s="77"/>
      <c r="DD354" s="77"/>
      <c r="DE354" s="77"/>
      <c r="DF354" s="77"/>
      <c r="DG354" s="77"/>
      <c r="DH354" s="77"/>
      <c r="DI354" s="77"/>
      <c r="DJ354" s="77"/>
      <c r="DK354" s="77"/>
      <c r="DL354" s="77"/>
      <c r="DM354" s="77"/>
      <c r="DN354" s="77"/>
      <c r="DO354" s="77"/>
      <c r="DP354" s="77"/>
      <c r="DQ354" s="77"/>
      <c r="DR354" s="77"/>
      <c r="DS354" s="77"/>
      <c r="DT354" s="77"/>
      <c r="DU354" s="77"/>
      <c r="DV354" s="77"/>
      <c r="DW354" s="77"/>
      <c r="DX354" s="77"/>
      <c r="DY354" s="77"/>
      <c r="DZ354" s="77"/>
      <c r="EA354" s="77"/>
      <c r="EB354" s="77"/>
      <c r="EC354" s="77"/>
      <c r="ED354" s="77"/>
      <c r="EE354" s="77"/>
      <c r="EF354" s="77"/>
      <c r="EG354" s="77"/>
      <c r="EH354" s="77"/>
      <c r="EI354" s="77"/>
      <c r="EJ354" s="77"/>
      <c r="EK354" s="77"/>
      <c r="EL354" s="77"/>
      <c r="EM354" s="77"/>
      <c r="EN354" s="77"/>
      <c r="EO354" s="77"/>
      <c r="EP354" s="77"/>
      <c r="EQ354" s="77"/>
      <c r="ER354" s="77"/>
      <c r="ES354" s="77"/>
      <c r="ET354" s="77"/>
      <c r="EU354" s="77"/>
      <c r="EV354" s="77"/>
      <c r="EW354" s="77"/>
      <c r="EX354" s="77"/>
      <c r="EY354" s="77"/>
      <c r="EZ354" s="77"/>
      <c r="FA354" s="77"/>
      <c r="FB354" s="77"/>
      <c r="FC354" s="77"/>
      <c r="FD354" s="77"/>
      <c r="FE354" s="77"/>
      <c r="FF354" s="77"/>
      <c r="FG354" s="77"/>
      <c r="FH354" s="77"/>
      <c r="FI354" s="77"/>
      <c r="FJ354" s="77"/>
      <c r="FK354" s="77"/>
      <c r="FL354" s="77"/>
      <c r="FM354" s="77"/>
      <c r="FN354" s="77"/>
      <c r="FO354" s="77"/>
      <c r="FP354" s="77"/>
      <c r="FQ354" s="77"/>
      <c r="FR354" s="77"/>
      <c r="FS354" s="77"/>
      <c r="FT354" s="77"/>
      <c r="FU354" s="77"/>
      <c r="FV354" s="77"/>
      <c r="FW354" s="77"/>
      <c r="FX354" s="77"/>
      <c r="FY354" s="77"/>
      <c r="FZ354" s="77"/>
      <c r="GA354" s="77"/>
      <c r="GB354" s="77"/>
      <c r="GC354" s="77"/>
      <c r="GD354" s="77"/>
      <c r="GE354" s="77"/>
      <c r="GF354" s="77"/>
      <c r="GG354" s="77"/>
      <c r="GH354" s="77"/>
      <c r="GI354" s="77"/>
      <c r="GJ354" s="77"/>
      <c r="GK354" s="77"/>
      <c r="GL354" s="77"/>
      <c r="GM354" s="77"/>
      <c r="GN354" s="77"/>
      <c r="GO354" s="77"/>
      <c r="GP354" s="77"/>
      <c r="GQ354" s="77"/>
      <c r="GR354" s="77"/>
      <c r="GS354" s="77"/>
      <c r="GT354" s="77"/>
      <c r="GU354" s="77"/>
      <c r="GV354" s="77"/>
      <c r="GW354" s="77"/>
      <c r="GX354" s="77"/>
      <c r="GY354" s="77"/>
      <c r="GZ354" s="77"/>
      <c r="HA354" s="77"/>
      <c r="HB354" s="77"/>
      <c r="HC354" s="77"/>
      <c r="HD354" s="77"/>
      <c r="HE354" s="77"/>
      <c r="HF354" s="77"/>
      <c r="HG354" s="77"/>
      <c r="HH354" s="77"/>
      <c r="HI354" s="77"/>
      <c r="HJ354" s="77"/>
      <c r="HK354" s="77"/>
      <c r="HL354" s="77"/>
      <c r="HM354" s="77"/>
      <c r="HN354" s="77"/>
      <c r="HO354" s="77"/>
      <c r="HP354" s="77"/>
      <c r="HQ354" s="77"/>
      <c r="HR354" s="77"/>
      <c r="HS354" s="77"/>
      <c r="HT354" s="77"/>
      <c r="HU354" s="77"/>
      <c r="HV354" s="77"/>
      <c r="HW354" s="77"/>
      <c r="HX354" s="77"/>
      <c r="HY354" s="77"/>
      <c r="HZ354" s="77"/>
      <c r="IA354" s="77"/>
      <c r="IB354" s="77"/>
      <c r="IC354" s="77"/>
      <c r="ID354" s="77"/>
      <c r="IE354" s="77"/>
      <c r="IF354" s="77"/>
      <c r="IG354" s="77"/>
      <c r="IH354" s="77"/>
      <c r="II354" s="77"/>
      <c r="IJ354" s="77"/>
      <c r="IK354" s="77"/>
      <c r="IL354" s="77"/>
      <c r="IM354" s="77"/>
      <c r="IN354" s="77"/>
      <c r="IO354" s="77"/>
      <c r="IP354" s="77"/>
      <c r="IQ354" s="77"/>
      <c r="IR354" s="77"/>
      <c r="IS354" s="77"/>
      <c r="IT354" s="77"/>
      <c r="IU354" s="77"/>
      <c r="IV354" s="77"/>
      <c r="IW354" s="77"/>
      <c r="IX354" s="77"/>
      <c r="IY354" s="77"/>
      <c r="IZ354" s="77"/>
      <c r="JA354" s="77"/>
      <c r="JB354" s="77"/>
      <c r="JC354" s="77"/>
      <c r="JD354" s="77"/>
      <c r="JE354" s="77"/>
      <c r="JF354" s="77"/>
      <c r="JG354" s="77"/>
      <c r="JH354" s="77"/>
      <c r="JI354" s="77"/>
      <c r="JJ354" s="77"/>
      <c r="JK354" s="77"/>
      <c r="JL354" s="77"/>
      <c r="JM354" s="77"/>
      <c r="JN354" s="77"/>
      <c r="JO354" s="77"/>
      <c r="JP354" s="77"/>
      <c r="JQ354" s="77"/>
      <c r="JR354" s="77"/>
      <c r="JS354" s="77"/>
      <c r="JT354" s="77"/>
      <c r="JU354" s="77"/>
      <c r="JV354" s="77"/>
      <c r="JW354" s="77"/>
      <c r="JX354" s="77"/>
      <c r="JY354" s="77"/>
      <c r="JZ354" s="77"/>
      <c r="KA354" s="77"/>
      <c r="KB354" s="77"/>
      <c r="KC354" s="77"/>
      <c r="KD354" s="77"/>
      <c r="KE354" s="77"/>
      <c r="KF354" s="77"/>
      <c r="KG354" s="77"/>
      <c r="KH354" s="77"/>
      <c r="KI354" s="77"/>
      <c r="KJ354" s="77"/>
      <c r="KK354" s="77"/>
      <c r="KL354" s="77"/>
      <c r="KM354" s="77"/>
      <c r="KN354" s="77"/>
      <c r="KO354" s="77"/>
      <c r="KP354" s="77"/>
      <c r="KQ354" s="77"/>
      <c r="KR354" s="77"/>
      <c r="KS354" s="77"/>
      <c r="KT354" s="77"/>
      <c r="KU354" s="77"/>
      <c r="KV354" s="77"/>
      <c r="KW354" s="77"/>
      <c r="KX354" s="77"/>
      <c r="KY354" s="77"/>
      <c r="KZ354" s="77"/>
      <c r="LA354" s="77"/>
      <c r="LB354" s="77"/>
      <c r="LC354" s="77"/>
      <c r="LD354" s="77"/>
      <c r="LE354" s="77"/>
      <c r="LF354" s="77"/>
      <c r="LG354" s="77"/>
      <c r="LH354" s="77"/>
      <c r="LI354" s="77"/>
      <c r="LJ354" s="77"/>
      <c r="LK354" s="77"/>
      <c r="LL354" s="77"/>
      <c r="LM354" s="77"/>
      <c r="LN354" s="77"/>
      <c r="LO354" s="77"/>
      <c r="LP354" s="77"/>
      <c r="LQ354" s="77"/>
      <c r="LR354" s="77"/>
      <c r="LS354" s="77"/>
      <c r="LT354" s="77"/>
      <c r="LU354" s="77"/>
      <c r="LV354" s="77"/>
      <c r="LW354" s="77"/>
      <c r="LX354" s="77"/>
      <c r="LY354" s="77"/>
      <c r="LZ354" s="77"/>
      <c r="MA354" s="77"/>
      <c r="MB354" s="77"/>
      <c r="MC354" s="77"/>
      <c r="MD354" s="77"/>
      <c r="ME354" s="77"/>
      <c r="MF354" s="77"/>
      <c r="MG354" s="77"/>
      <c r="MH354" s="77"/>
      <c r="MI354" s="77"/>
      <c r="MJ354" s="77"/>
      <c r="MK354" s="77"/>
      <c r="ML354" s="77"/>
      <c r="MM354" s="77"/>
      <c r="MN354" s="77"/>
      <c r="MO354" s="77"/>
      <c r="MP354" s="77"/>
      <c r="MQ354" s="77"/>
      <c r="MR354" s="77"/>
      <c r="MS354" s="77"/>
      <c r="MT354" s="77"/>
      <c r="MU354" s="77"/>
      <c r="MV354" s="77"/>
      <c r="MW354" s="77"/>
      <c r="MX354" s="77"/>
      <c r="MY354" s="77"/>
      <c r="MZ354" s="77"/>
      <c r="NA354" s="77"/>
      <c r="NB354" s="77"/>
      <c r="NC354" s="77"/>
      <c r="ND354" s="77"/>
      <c r="NE354" s="77"/>
      <c r="NF354" s="77"/>
      <c r="NG354" s="77"/>
      <c r="NH354" s="77"/>
      <c r="NI354" s="77"/>
      <c r="NJ354" s="77"/>
      <c r="NK354" s="77"/>
      <c r="NL354" s="77"/>
      <c r="NM354" s="77"/>
      <c r="NN354" s="77"/>
      <c r="NO354" s="77"/>
      <c r="NP354" s="77"/>
      <c r="NQ354" s="77"/>
      <c r="NR354" s="77"/>
    </row>
    <row r="355" spans="1:382">
      <c r="A355" s="32">
        <f>IF(ラインリスト!A347="","",ラインリスト!A347)</f>
        <v>345</v>
      </c>
      <c r="B355" s="32" t="str">
        <f>IF(ラインリスト!B347="","",ラインリスト!B347)</f>
        <v>テスト345</v>
      </c>
      <c r="C355" s="32">
        <f>IF(ラインリスト!C347="","",ラインリスト!C347)</f>
        <v>38</v>
      </c>
      <c r="D355" s="32" t="str">
        <f>IF(ラインリスト!E347="","",ラインリスト!E347)</f>
        <v>女</v>
      </c>
      <c r="E355" s="32" t="str">
        <f>IF(ラインリスト!F347="","",ラインリスト!F347)</f>
        <v>准看護師</v>
      </c>
      <c r="F355" s="29" t="str">
        <f>IF(ラインリスト!G347="","",ラインリスト!G347)</f>
        <v>職員</v>
      </c>
      <c r="G355" s="32" t="str">
        <f>IF(ラインリスト!H347="","",ラインリスト!H347)</f>
        <v>X病院</v>
      </c>
      <c r="H355" s="33" t="str">
        <f>IF(ラインリスト!I347="","",ラインリスト!I347)</f>
        <v/>
      </c>
      <c r="I355" s="33">
        <f>IF(ラインリスト!J347="","",ラインリスト!J347)</f>
        <v>44206</v>
      </c>
      <c r="J355" s="33">
        <f>IF(ラインリスト!K347="","",ラインリスト!K347)</f>
        <v>44206</v>
      </c>
      <c r="K355" s="31">
        <f>IF(ラインリスト!L347="",J355,ラインリスト!L347)</f>
        <v>44206</v>
      </c>
      <c r="L355" s="76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  <c r="BT355" s="77"/>
      <c r="BU355" s="77"/>
      <c r="BV355" s="77"/>
      <c r="BW355" s="77"/>
      <c r="BX355" s="77"/>
      <c r="BY355" s="77"/>
      <c r="BZ355" s="77"/>
      <c r="CA355" s="77"/>
      <c r="CB355" s="77"/>
      <c r="CC355" s="77"/>
      <c r="CD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  <c r="CU355" s="77"/>
      <c r="CV355" s="77"/>
      <c r="CW355" s="77"/>
      <c r="CX355" s="77"/>
      <c r="CY355" s="77"/>
      <c r="CZ355" s="77"/>
      <c r="DA355" s="77"/>
      <c r="DB355" s="77"/>
      <c r="DC355" s="77"/>
      <c r="DD355" s="77"/>
      <c r="DE355" s="77"/>
      <c r="DF355" s="77"/>
      <c r="DG355" s="77"/>
      <c r="DH355" s="77"/>
      <c r="DI355" s="77"/>
      <c r="DJ355" s="77"/>
      <c r="DK355" s="77"/>
      <c r="DL355" s="77"/>
      <c r="DM355" s="77"/>
      <c r="DN355" s="77"/>
      <c r="DO355" s="77"/>
      <c r="DP355" s="77"/>
      <c r="DQ355" s="77"/>
      <c r="DR355" s="77"/>
      <c r="DS355" s="77"/>
      <c r="DT355" s="77"/>
      <c r="DU355" s="77"/>
      <c r="DV355" s="77"/>
      <c r="DW355" s="77"/>
      <c r="DX355" s="77"/>
      <c r="DY355" s="77"/>
      <c r="DZ355" s="77"/>
      <c r="EA355" s="77"/>
      <c r="EB355" s="77"/>
      <c r="EC355" s="77"/>
      <c r="ED355" s="77"/>
      <c r="EE355" s="77"/>
      <c r="EF355" s="77"/>
      <c r="EG355" s="77"/>
      <c r="EH355" s="77"/>
      <c r="EI355" s="77"/>
      <c r="EJ355" s="77"/>
      <c r="EK355" s="77"/>
      <c r="EL355" s="77"/>
      <c r="EM355" s="77"/>
      <c r="EN355" s="77"/>
      <c r="EO355" s="77"/>
      <c r="EP355" s="77"/>
      <c r="EQ355" s="77"/>
      <c r="ER355" s="77"/>
      <c r="ES355" s="77"/>
      <c r="ET355" s="77"/>
      <c r="EU355" s="77"/>
      <c r="EV355" s="77"/>
      <c r="EW355" s="77"/>
      <c r="EX355" s="77"/>
      <c r="EY355" s="77"/>
      <c r="EZ355" s="77"/>
      <c r="FA355" s="77"/>
      <c r="FB355" s="77"/>
      <c r="FC355" s="77"/>
      <c r="FD355" s="77"/>
      <c r="FE355" s="77"/>
      <c r="FF355" s="77"/>
      <c r="FG355" s="77"/>
      <c r="FH355" s="77"/>
      <c r="FI355" s="77"/>
      <c r="FJ355" s="77"/>
      <c r="FK355" s="77"/>
      <c r="FL355" s="77"/>
      <c r="FM355" s="77"/>
      <c r="FN355" s="77"/>
      <c r="FO355" s="77"/>
      <c r="FP355" s="77"/>
      <c r="FQ355" s="77"/>
      <c r="FR355" s="77"/>
      <c r="FS355" s="77"/>
      <c r="FT355" s="77"/>
      <c r="FU355" s="77"/>
      <c r="FV355" s="77"/>
      <c r="FW355" s="77"/>
      <c r="FX355" s="77"/>
      <c r="FY355" s="77"/>
      <c r="FZ355" s="77"/>
      <c r="GA355" s="77"/>
      <c r="GB355" s="77"/>
      <c r="GC355" s="77"/>
      <c r="GD355" s="77"/>
      <c r="GE355" s="77"/>
      <c r="GF355" s="77"/>
      <c r="GG355" s="77"/>
      <c r="GH355" s="77"/>
      <c r="GI355" s="77"/>
      <c r="GJ355" s="77"/>
      <c r="GK355" s="77"/>
      <c r="GL355" s="77"/>
      <c r="GM355" s="77"/>
      <c r="GN355" s="77"/>
      <c r="GO355" s="77"/>
      <c r="GP355" s="77"/>
      <c r="GQ355" s="77"/>
      <c r="GR355" s="77"/>
      <c r="GS355" s="77"/>
      <c r="GT355" s="77"/>
      <c r="GU355" s="77"/>
      <c r="GV355" s="77"/>
      <c r="GW355" s="77"/>
      <c r="GX355" s="77"/>
      <c r="GY355" s="77"/>
      <c r="GZ355" s="77"/>
      <c r="HA355" s="77"/>
      <c r="HB355" s="77"/>
      <c r="HC355" s="77"/>
      <c r="HD355" s="77"/>
      <c r="HE355" s="77"/>
      <c r="HF355" s="77"/>
      <c r="HG355" s="77"/>
      <c r="HH355" s="77"/>
      <c r="HI355" s="77"/>
      <c r="HJ355" s="77"/>
      <c r="HK355" s="77"/>
      <c r="HL355" s="77"/>
      <c r="HM355" s="77"/>
      <c r="HN355" s="77"/>
      <c r="HO355" s="77"/>
      <c r="HP355" s="77"/>
      <c r="HQ355" s="77"/>
      <c r="HR355" s="77"/>
      <c r="HS355" s="77"/>
      <c r="HT355" s="77"/>
      <c r="HU355" s="77"/>
      <c r="HV355" s="77"/>
      <c r="HW355" s="77"/>
      <c r="HX355" s="77"/>
      <c r="HY355" s="77"/>
      <c r="HZ355" s="77"/>
      <c r="IA355" s="77"/>
      <c r="IB355" s="77"/>
      <c r="IC355" s="77"/>
      <c r="ID355" s="77"/>
      <c r="IE355" s="77"/>
      <c r="IF355" s="77"/>
      <c r="IG355" s="77"/>
      <c r="IH355" s="77"/>
      <c r="II355" s="77"/>
      <c r="IJ355" s="77"/>
      <c r="IK355" s="77"/>
      <c r="IL355" s="77"/>
      <c r="IM355" s="77"/>
      <c r="IN355" s="77"/>
      <c r="IO355" s="77"/>
      <c r="IP355" s="77"/>
      <c r="IQ355" s="77"/>
      <c r="IR355" s="77"/>
      <c r="IS355" s="77"/>
      <c r="IT355" s="77"/>
      <c r="IU355" s="77"/>
      <c r="IV355" s="77"/>
      <c r="IW355" s="77"/>
      <c r="IX355" s="77"/>
      <c r="IY355" s="77"/>
      <c r="IZ355" s="77"/>
      <c r="JA355" s="77"/>
      <c r="JB355" s="77"/>
      <c r="JC355" s="77"/>
      <c r="JD355" s="77"/>
      <c r="JE355" s="77"/>
      <c r="JF355" s="77"/>
      <c r="JG355" s="77"/>
      <c r="JH355" s="77"/>
      <c r="JI355" s="77"/>
      <c r="JJ355" s="77"/>
      <c r="JK355" s="77"/>
      <c r="JL355" s="77"/>
      <c r="JM355" s="77"/>
      <c r="JN355" s="77"/>
      <c r="JO355" s="77"/>
      <c r="JP355" s="77"/>
      <c r="JQ355" s="77"/>
      <c r="JR355" s="77"/>
      <c r="JS355" s="77"/>
      <c r="JT355" s="77"/>
      <c r="JU355" s="77"/>
      <c r="JV355" s="77"/>
      <c r="JW355" s="77"/>
      <c r="JX355" s="77"/>
      <c r="JY355" s="77"/>
      <c r="JZ355" s="77"/>
      <c r="KA355" s="77"/>
      <c r="KB355" s="77"/>
      <c r="KC355" s="77"/>
      <c r="KD355" s="77"/>
      <c r="KE355" s="77"/>
      <c r="KF355" s="77"/>
      <c r="KG355" s="77"/>
      <c r="KH355" s="77"/>
      <c r="KI355" s="77"/>
      <c r="KJ355" s="77"/>
      <c r="KK355" s="77"/>
      <c r="KL355" s="77"/>
      <c r="KM355" s="77"/>
      <c r="KN355" s="77"/>
      <c r="KO355" s="77"/>
      <c r="KP355" s="77"/>
      <c r="KQ355" s="77"/>
      <c r="KR355" s="77"/>
      <c r="KS355" s="77"/>
      <c r="KT355" s="77"/>
      <c r="KU355" s="77"/>
      <c r="KV355" s="77"/>
      <c r="KW355" s="77"/>
      <c r="KX355" s="77"/>
      <c r="KY355" s="77"/>
      <c r="KZ355" s="77"/>
      <c r="LA355" s="77"/>
      <c r="LB355" s="77"/>
      <c r="LC355" s="77"/>
      <c r="LD355" s="77"/>
      <c r="LE355" s="77"/>
      <c r="LF355" s="77"/>
      <c r="LG355" s="77"/>
      <c r="LH355" s="77"/>
      <c r="LI355" s="77"/>
      <c r="LJ355" s="77"/>
      <c r="LK355" s="77"/>
      <c r="LL355" s="77"/>
      <c r="LM355" s="77"/>
      <c r="LN355" s="77"/>
      <c r="LO355" s="77"/>
      <c r="LP355" s="77"/>
      <c r="LQ355" s="77"/>
      <c r="LR355" s="77"/>
      <c r="LS355" s="77"/>
      <c r="LT355" s="77"/>
      <c r="LU355" s="77"/>
      <c r="LV355" s="77"/>
      <c r="LW355" s="77"/>
      <c r="LX355" s="77"/>
      <c r="LY355" s="77"/>
      <c r="LZ355" s="77"/>
      <c r="MA355" s="77"/>
      <c r="MB355" s="77"/>
      <c r="MC355" s="77"/>
      <c r="MD355" s="77"/>
      <c r="ME355" s="77"/>
      <c r="MF355" s="77"/>
      <c r="MG355" s="77"/>
      <c r="MH355" s="77"/>
      <c r="MI355" s="77"/>
      <c r="MJ355" s="77"/>
      <c r="MK355" s="77"/>
      <c r="ML355" s="77"/>
      <c r="MM355" s="77"/>
      <c r="MN355" s="77"/>
      <c r="MO355" s="77"/>
      <c r="MP355" s="77"/>
      <c r="MQ355" s="77"/>
      <c r="MR355" s="77"/>
      <c r="MS355" s="77"/>
      <c r="MT355" s="77"/>
      <c r="MU355" s="77"/>
      <c r="MV355" s="77"/>
      <c r="MW355" s="77"/>
      <c r="MX355" s="77"/>
      <c r="MY355" s="77"/>
      <c r="MZ355" s="77"/>
      <c r="NA355" s="77"/>
      <c r="NB355" s="77"/>
      <c r="NC355" s="77"/>
      <c r="ND355" s="77"/>
      <c r="NE355" s="77"/>
      <c r="NF355" s="77"/>
      <c r="NG355" s="77"/>
      <c r="NH355" s="77"/>
      <c r="NI355" s="77"/>
      <c r="NJ355" s="77"/>
      <c r="NK355" s="77"/>
      <c r="NL355" s="77"/>
      <c r="NM355" s="77"/>
      <c r="NN355" s="77"/>
      <c r="NO355" s="77"/>
      <c r="NP355" s="77"/>
      <c r="NQ355" s="77"/>
      <c r="NR355" s="77"/>
    </row>
    <row r="356" spans="1:382">
      <c r="A356" s="32">
        <f>IF(ラインリスト!A348="","",ラインリスト!A348)</f>
        <v>346</v>
      </c>
      <c r="B356" s="32" t="str">
        <f>IF(ラインリスト!B348="","",ラインリスト!B348)</f>
        <v>テスト346</v>
      </c>
      <c r="C356" s="32">
        <f>IF(ラインリスト!C348="","",ラインリスト!C348)</f>
        <v>89</v>
      </c>
      <c r="D356" s="32" t="str">
        <f>IF(ラインリスト!E348="","",ラインリスト!E348)</f>
        <v>女</v>
      </c>
      <c r="E356" s="32" t="str">
        <f>IF(ラインリスト!F348="","",ラインリスト!F348)</f>
        <v/>
      </c>
      <c r="F356" s="29" t="str">
        <f>IF(ラインリスト!G348="","",ラインリスト!G348)</f>
        <v>患者</v>
      </c>
      <c r="G356" s="32" t="str">
        <f>IF(ラインリスト!H348="","",ラインリスト!H348)</f>
        <v>X病院</v>
      </c>
      <c r="H356" s="33" t="str">
        <f>IF(ラインリスト!I348="","",ラインリスト!I348)</f>
        <v/>
      </c>
      <c r="I356" s="33">
        <f>IF(ラインリスト!J348="","",ラインリスト!J348)</f>
        <v>44205</v>
      </c>
      <c r="J356" s="33">
        <f>IF(ラインリスト!K348="","",ラインリスト!K348)</f>
        <v>44206</v>
      </c>
      <c r="K356" s="31">
        <f>IF(ラインリスト!L348="",J356,ラインリスト!L348)</f>
        <v>44206</v>
      </c>
      <c r="L356" s="76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V356" s="77"/>
      <c r="CW356" s="77"/>
      <c r="CX356" s="77"/>
      <c r="CY356" s="77"/>
      <c r="CZ356" s="77"/>
      <c r="DA356" s="77"/>
      <c r="DB356" s="77"/>
      <c r="DC356" s="77"/>
      <c r="DD356" s="77"/>
      <c r="DE356" s="77"/>
      <c r="DF356" s="77"/>
      <c r="DG356" s="77"/>
      <c r="DH356" s="77"/>
      <c r="DI356" s="77"/>
      <c r="DJ356" s="77"/>
      <c r="DK356" s="77"/>
      <c r="DL356" s="77"/>
      <c r="DM356" s="77"/>
      <c r="DN356" s="77"/>
      <c r="DO356" s="77"/>
      <c r="DP356" s="77"/>
      <c r="DQ356" s="77"/>
      <c r="DR356" s="77"/>
      <c r="DS356" s="77"/>
      <c r="DT356" s="77"/>
      <c r="DU356" s="77"/>
      <c r="DV356" s="77"/>
      <c r="DW356" s="77"/>
      <c r="DX356" s="77"/>
      <c r="DY356" s="77"/>
      <c r="DZ356" s="77"/>
      <c r="EA356" s="77"/>
      <c r="EB356" s="77"/>
      <c r="EC356" s="77"/>
      <c r="ED356" s="77"/>
      <c r="EE356" s="77"/>
      <c r="EF356" s="77"/>
      <c r="EG356" s="77"/>
      <c r="EH356" s="77"/>
      <c r="EI356" s="77"/>
      <c r="EJ356" s="77"/>
      <c r="EK356" s="77"/>
      <c r="EL356" s="77"/>
      <c r="EM356" s="77"/>
      <c r="EN356" s="77"/>
      <c r="EO356" s="77"/>
      <c r="EP356" s="77"/>
      <c r="EQ356" s="77"/>
      <c r="ER356" s="77"/>
      <c r="ES356" s="77"/>
      <c r="ET356" s="77"/>
      <c r="EU356" s="77"/>
      <c r="EV356" s="77"/>
      <c r="EW356" s="77"/>
      <c r="EX356" s="77"/>
      <c r="EY356" s="77"/>
      <c r="EZ356" s="77"/>
      <c r="FA356" s="77"/>
      <c r="FB356" s="77"/>
      <c r="FC356" s="77"/>
      <c r="FD356" s="77"/>
      <c r="FE356" s="77"/>
      <c r="FF356" s="77"/>
      <c r="FG356" s="77"/>
      <c r="FH356" s="77"/>
      <c r="FI356" s="77"/>
      <c r="FJ356" s="77"/>
      <c r="FK356" s="77"/>
      <c r="FL356" s="77"/>
      <c r="FM356" s="77"/>
      <c r="FN356" s="77"/>
      <c r="FO356" s="77"/>
      <c r="FP356" s="77"/>
      <c r="FQ356" s="77"/>
      <c r="FR356" s="77"/>
      <c r="FS356" s="77"/>
      <c r="FT356" s="77"/>
      <c r="FU356" s="77"/>
      <c r="FV356" s="77"/>
      <c r="FW356" s="77"/>
      <c r="FX356" s="77"/>
      <c r="FY356" s="77"/>
      <c r="FZ356" s="77"/>
      <c r="GA356" s="77"/>
      <c r="GB356" s="77"/>
      <c r="GC356" s="77"/>
      <c r="GD356" s="77"/>
      <c r="GE356" s="77"/>
      <c r="GF356" s="77"/>
      <c r="GG356" s="77"/>
      <c r="GH356" s="77"/>
      <c r="GI356" s="77"/>
      <c r="GJ356" s="77"/>
      <c r="GK356" s="77"/>
      <c r="GL356" s="77"/>
      <c r="GM356" s="77"/>
      <c r="GN356" s="77"/>
      <c r="GO356" s="77"/>
      <c r="GP356" s="77"/>
      <c r="GQ356" s="77"/>
      <c r="GR356" s="77"/>
      <c r="GS356" s="77"/>
      <c r="GT356" s="77"/>
      <c r="GU356" s="77"/>
      <c r="GV356" s="77"/>
      <c r="GW356" s="77"/>
      <c r="GX356" s="77"/>
      <c r="GY356" s="77"/>
      <c r="GZ356" s="77"/>
      <c r="HA356" s="77"/>
      <c r="HB356" s="77"/>
      <c r="HC356" s="77"/>
      <c r="HD356" s="77"/>
      <c r="HE356" s="77"/>
      <c r="HF356" s="77"/>
      <c r="HG356" s="77"/>
      <c r="HH356" s="77"/>
      <c r="HI356" s="77"/>
      <c r="HJ356" s="77"/>
      <c r="HK356" s="77"/>
      <c r="HL356" s="77"/>
      <c r="HM356" s="77"/>
      <c r="HN356" s="77"/>
      <c r="HO356" s="77"/>
      <c r="HP356" s="77"/>
      <c r="HQ356" s="77"/>
      <c r="HR356" s="77"/>
      <c r="HS356" s="77"/>
      <c r="HT356" s="77"/>
      <c r="HU356" s="77"/>
      <c r="HV356" s="77"/>
      <c r="HW356" s="77"/>
      <c r="HX356" s="77"/>
      <c r="HY356" s="77"/>
      <c r="HZ356" s="77"/>
      <c r="IA356" s="77"/>
      <c r="IB356" s="77"/>
      <c r="IC356" s="77"/>
      <c r="ID356" s="77"/>
      <c r="IE356" s="77"/>
      <c r="IF356" s="77"/>
      <c r="IG356" s="77"/>
      <c r="IH356" s="77"/>
      <c r="II356" s="77"/>
      <c r="IJ356" s="77"/>
      <c r="IK356" s="77"/>
      <c r="IL356" s="77"/>
      <c r="IM356" s="77"/>
      <c r="IN356" s="77"/>
      <c r="IO356" s="77"/>
      <c r="IP356" s="77"/>
      <c r="IQ356" s="77"/>
      <c r="IR356" s="77"/>
      <c r="IS356" s="77"/>
      <c r="IT356" s="77"/>
      <c r="IU356" s="77"/>
      <c r="IV356" s="77"/>
      <c r="IW356" s="77"/>
      <c r="IX356" s="77"/>
      <c r="IY356" s="77"/>
      <c r="IZ356" s="77"/>
      <c r="JA356" s="77"/>
      <c r="JB356" s="77"/>
      <c r="JC356" s="77"/>
      <c r="JD356" s="77"/>
      <c r="JE356" s="77"/>
      <c r="JF356" s="77"/>
      <c r="JG356" s="77"/>
      <c r="JH356" s="77"/>
      <c r="JI356" s="77"/>
      <c r="JJ356" s="77"/>
      <c r="JK356" s="77"/>
      <c r="JL356" s="77"/>
      <c r="JM356" s="77"/>
      <c r="JN356" s="77"/>
      <c r="JO356" s="77"/>
      <c r="JP356" s="77"/>
      <c r="JQ356" s="77"/>
      <c r="JR356" s="77"/>
      <c r="JS356" s="77"/>
      <c r="JT356" s="77"/>
      <c r="JU356" s="77"/>
      <c r="JV356" s="77"/>
      <c r="JW356" s="77"/>
      <c r="JX356" s="77"/>
      <c r="JY356" s="77"/>
      <c r="JZ356" s="77"/>
      <c r="KA356" s="77"/>
      <c r="KB356" s="77"/>
      <c r="KC356" s="77"/>
      <c r="KD356" s="77"/>
      <c r="KE356" s="77"/>
      <c r="KF356" s="77"/>
      <c r="KG356" s="77"/>
      <c r="KH356" s="77"/>
      <c r="KI356" s="77"/>
      <c r="KJ356" s="77"/>
      <c r="KK356" s="77"/>
      <c r="KL356" s="77"/>
      <c r="KM356" s="77"/>
      <c r="KN356" s="77"/>
      <c r="KO356" s="77"/>
      <c r="KP356" s="77"/>
      <c r="KQ356" s="77"/>
      <c r="KR356" s="77"/>
      <c r="KS356" s="77"/>
      <c r="KT356" s="77"/>
      <c r="KU356" s="77"/>
      <c r="KV356" s="77"/>
      <c r="KW356" s="77"/>
      <c r="KX356" s="77"/>
      <c r="KY356" s="77"/>
      <c r="KZ356" s="77"/>
      <c r="LA356" s="77"/>
      <c r="LB356" s="77"/>
      <c r="LC356" s="77"/>
      <c r="LD356" s="77"/>
      <c r="LE356" s="77"/>
      <c r="LF356" s="77"/>
      <c r="LG356" s="77"/>
      <c r="LH356" s="77"/>
      <c r="LI356" s="77"/>
      <c r="LJ356" s="77"/>
      <c r="LK356" s="77"/>
      <c r="LL356" s="77"/>
      <c r="LM356" s="77"/>
      <c r="LN356" s="77"/>
      <c r="LO356" s="77"/>
      <c r="LP356" s="77"/>
      <c r="LQ356" s="77"/>
      <c r="LR356" s="77"/>
      <c r="LS356" s="77"/>
      <c r="LT356" s="77"/>
      <c r="LU356" s="77"/>
      <c r="LV356" s="77"/>
      <c r="LW356" s="77"/>
      <c r="LX356" s="77"/>
      <c r="LY356" s="77"/>
      <c r="LZ356" s="77"/>
      <c r="MA356" s="77"/>
      <c r="MB356" s="77"/>
      <c r="MC356" s="77"/>
      <c r="MD356" s="77"/>
      <c r="ME356" s="77"/>
      <c r="MF356" s="77"/>
      <c r="MG356" s="77"/>
      <c r="MH356" s="77"/>
      <c r="MI356" s="77"/>
      <c r="MJ356" s="77"/>
      <c r="MK356" s="77"/>
      <c r="ML356" s="77"/>
      <c r="MM356" s="77"/>
      <c r="MN356" s="77"/>
      <c r="MO356" s="77"/>
      <c r="MP356" s="77"/>
      <c r="MQ356" s="77"/>
      <c r="MR356" s="77"/>
      <c r="MS356" s="77"/>
      <c r="MT356" s="77"/>
      <c r="MU356" s="77"/>
      <c r="MV356" s="77"/>
      <c r="MW356" s="77"/>
      <c r="MX356" s="77"/>
      <c r="MY356" s="77"/>
      <c r="MZ356" s="77"/>
      <c r="NA356" s="77"/>
      <c r="NB356" s="77"/>
      <c r="NC356" s="77"/>
      <c r="ND356" s="77"/>
      <c r="NE356" s="77"/>
      <c r="NF356" s="77"/>
      <c r="NG356" s="77"/>
      <c r="NH356" s="77"/>
      <c r="NI356" s="77"/>
      <c r="NJ356" s="77"/>
      <c r="NK356" s="77"/>
      <c r="NL356" s="77"/>
      <c r="NM356" s="77"/>
      <c r="NN356" s="77"/>
      <c r="NO356" s="77"/>
      <c r="NP356" s="77"/>
      <c r="NQ356" s="77"/>
      <c r="NR356" s="77"/>
    </row>
    <row r="357" spans="1:382">
      <c r="A357" s="32">
        <f>IF(ラインリスト!A349="","",ラインリスト!A349)</f>
        <v>347</v>
      </c>
      <c r="B357" s="32" t="str">
        <f>IF(ラインリスト!B349="","",ラインリスト!B349)</f>
        <v>テスト347</v>
      </c>
      <c r="C357" s="32">
        <f>IF(ラインリスト!C349="","",ラインリスト!C349)</f>
        <v>96</v>
      </c>
      <c r="D357" s="32" t="str">
        <f>IF(ラインリスト!E349="","",ラインリスト!E349)</f>
        <v>女</v>
      </c>
      <c r="E357" s="32" t="str">
        <f>IF(ラインリスト!F349="","",ラインリスト!F349)</f>
        <v/>
      </c>
      <c r="F357" s="29" t="str">
        <f>IF(ラインリスト!G349="","",ラインリスト!G349)</f>
        <v>患者</v>
      </c>
      <c r="G357" s="32" t="str">
        <f>IF(ラインリスト!H349="","",ラインリスト!H349)</f>
        <v>X病院</v>
      </c>
      <c r="H357" s="33" t="str">
        <f>IF(ラインリスト!I349="","",ラインリスト!I349)</f>
        <v/>
      </c>
      <c r="I357" s="33">
        <f>IF(ラインリスト!J349="","",ラインリスト!J349)</f>
        <v>44203</v>
      </c>
      <c r="J357" s="33">
        <f>IF(ラインリスト!K349="","",ラインリスト!K349)</f>
        <v>44206</v>
      </c>
      <c r="K357" s="31">
        <f>IF(ラインリスト!L349="",J357,ラインリスト!L349)</f>
        <v>44206</v>
      </c>
      <c r="L357" s="76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 s="77"/>
      <c r="BY357" s="77"/>
      <c r="BZ357" s="77"/>
      <c r="CA357" s="77"/>
      <c r="CB357" s="77"/>
      <c r="CC357" s="77"/>
      <c r="CD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  <c r="CU357" s="77"/>
      <c r="CV357" s="77"/>
      <c r="CW357" s="77"/>
      <c r="CX357" s="77"/>
      <c r="CY357" s="77"/>
      <c r="CZ357" s="77"/>
      <c r="DA357" s="77"/>
      <c r="DB357" s="77"/>
      <c r="DC357" s="77"/>
      <c r="DD357" s="77"/>
      <c r="DE357" s="77"/>
      <c r="DF357" s="77"/>
      <c r="DG357" s="77"/>
      <c r="DH357" s="77"/>
      <c r="DI357" s="77"/>
      <c r="DJ357" s="77"/>
      <c r="DK357" s="77"/>
      <c r="DL357" s="77"/>
      <c r="DM357" s="77"/>
      <c r="DN357" s="77"/>
      <c r="DO357" s="77"/>
      <c r="DP357" s="77"/>
      <c r="DQ357" s="77"/>
      <c r="DR357" s="77"/>
      <c r="DS357" s="77"/>
      <c r="DT357" s="77"/>
      <c r="DU357" s="77"/>
      <c r="DV357" s="77"/>
      <c r="DW357" s="77"/>
      <c r="DX357" s="77"/>
      <c r="DY357" s="77"/>
      <c r="DZ357" s="77"/>
      <c r="EA357" s="77"/>
      <c r="EB357" s="77"/>
      <c r="EC357" s="77"/>
      <c r="ED357" s="77"/>
      <c r="EE357" s="77"/>
      <c r="EF357" s="77"/>
      <c r="EG357" s="77"/>
      <c r="EH357" s="77"/>
      <c r="EI357" s="77"/>
      <c r="EJ357" s="77"/>
      <c r="EK357" s="77"/>
      <c r="EL357" s="77"/>
      <c r="EM357" s="77"/>
      <c r="EN357" s="77"/>
      <c r="EO357" s="77"/>
      <c r="EP357" s="77"/>
      <c r="EQ357" s="77"/>
      <c r="ER357" s="77"/>
      <c r="ES357" s="77"/>
      <c r="ET357" s="77"/>
      <c r="EU357" s="77"/>
      <c r="EV357" s="77"/>
      <c r="EW357" s="77"/>
      <c r="EX357" s="77"/>
      <c r="EY357" s="77"/>
      <c r="EZ357" s="77"/>
      <c r="FA357" s="77"/>
      <c r="FB357" s="77"/>
      <c r="FC357" s="77"/>
      <c r="FD357" s="77"/>
      <c r="FE357" s="77"/>
      <c r="FF357" s="77"/>
      <c r="FG357" s="77"/>
      <c r="FH357" s="77"/>
      <c r="FI357" s="77"/>
      <c r="FJ357" s="77"/>
      <c r="FK357" s="77"/>
      <c r="FL357" s="77"/>
      <c r="FM357" s="77"/>
      <c r="FN357" s="77"/>
      <c r="FO357" s="77"/>
      <c r="FP357" s="77"/>
      <c r="FQ357" s="77"/>
      <c r="FR357" s="77"/>
      <c r="FS357" s="77"/>
      <c r="FT357" s="77"/>
      <c r="FU357" s="77"/>
      <c r="FV357" s="77"/>
      <c r="FW357" s="77"/>
      <c r="FX357" s="77"/>
      <c r="FY357" s="77"/>
      <c r="FZ357" s="77"/>
      <c r="GA357" s="77"/>
      <c r="GB357" s="77"/>
      <c r="GC357" s="77"/>
      <c r="GD357" s="77"/>
      <c r="GE357" s="77"/>
      <c r="GF357" s="77"/>
      <c r="GG357" s="77"/>
      <c r="GH357" s="77"/>
      <c r="GI357" s="77"/>
      <c r="GJ357" s="77"/>
      <c r="GK357" s="77"/>
      <c r="GL357" s="77"/>
      <c r="GM357" s="77"/>
      <c r="GN357" s="77"/>
      <c r="GO357" s="77"/>
      <c r="GP357" s="77"/>
      <c r="GQ357" s="77"/>
      <c r="GR357" s="77"/>
      <c r="GS357" s="77"/>
      <c r="GT357" s="77"/>
      <c r="GU357" s="77"/>
      <c r="GV357" s="77"/>
      <c r="GW357" s="77"/>
      <c r="GX357" s="77"/>
      <c r="GY357" s="77"/>
      <c r="GZ357" s="77"/>
      <c r="HA357" s="77"/>
      <c r="HB357" s="77"/>
      <c r="HC357" s="77"/>
      <c r="HD357" s="77"/>
      <c r="HE357" s="77"/>
      <c r="HF357" s="77"/>
      <c r="HG357" s="77"/>
      <c r="HH357" s="77"/>
      <c r="HI357" s="77"/>
      <c r="HJ357" s="77"/>
      <c r="HK357" s="77"/>
      <c r="HL357" s="77"/>
      <c r="HM357" s="77"/>
      <c r="HN357" s="77"/>
      <c r="HO357" s="77"/>
      <c r="HP357" s="77"/>
      <c r="HQ357" s="77"/>
      <c r="HR357" s="77"/>
      <c r="HS357" s="77"/>
      <c r="HT357" s="77"/>
      <c r="HU357" s="77"/>
      <c r="HV357" s="77"/>
      <c r="HW357" s="77"/>
      <c r="HX357" s="77"/>
      <c r="HY357" s="77"/>
      <c r="HZ357" s="77"/>
      <c r="IA357" s="77"/>
      <c r="IB357" s="77"/>
      <c r="IC357" s="77"/>
      <c r="ID357" s="77"/>
      <c r="IE357" s="77"/>
      <c r="IF357" s="77"/>
      <c r="IG357" s="77"/>
      <c r="IH357" s="77"/>
      <c r="II357" s="77"/>
      <c r="IJ357" s="77"/>
      <c r="IK357" s="77"/>
      <c r="IL357" s="77"/>
      <c r="IM357" s="77"/>
      <c r="IN357" s="77"/>
      <c r="IO357" s="77"/>
      <c r="IP357" s="77"/>
      <c r="IQ357" s="77"/>
      <c r="IR357" s="77"/>
      <c r="IS357" s="77"/>
      <c r="IT357" s="77"/>
      <c r="IU357" s="77"/>
      <c r="IV357" s="77"/>
      <c r="IW357" s="77"/>
      <c r="IX357" s="77"/>
      <c r="IY357" s="77"/>
      <c r="IZ357" s="77"/>
      <c r="JA357" s="77"/>
      <c r="JB357" s="77"/>
      <c r="JC357" s="77"/>
      <c r="JD357" s="77"/>
      <c r="JE357" s="77"/>
      <c r="JF357" s="77"/>
      <c r="JG357" s="77"/>
      <c r="JH357" s="77"/>
      <c r="JI357" s="77"/>
      <c r="JJ357" s="77"/>
      <c r="JK357" s="77"/>
      <c r="JL357" s="77"/>
      <c r="JM357" s="77"/>
      <c r="JN357" s="77"/>
      <c r="JO357" s="77"/>
      <c r="JP357" s="77"/>
      <c r="JQ357" s="77"/>
      <c r="JR357" s="77"/>
      <c r="JS357" s="77"/>
      <c r="JT357" s="77"/>
      <c r="JU357" s="77"/>
      <c r="JV357" s="77"/>
      <c r="JW357" s="77"/>
      <c r="JX357" s="77"/>
      <c r="JY357" s="77"/>
      <c r="JZ357" s="77"/>
      <c r="KA357" s="77"/>
      <c r="KB357" s="77"/>
      <c r="KC357" s="77"/>
      <c r="KD357" s="77"/>
      <c r="KE357" s="77"/>
      <c r="KF357" s="77"/>
      <c r="KG357" s="77"/>
      <c r="KH357" s="77"/>
      <c r="KI357" s="77"/>
      <c r="KJ357" s="77"/>
      <c r="KK357" s="77"/>
      <c r="KL357" s="77"/>
      <c r="KM357" s="77"/>
      <c r="KN357" s="77"/>
      <c r="KO357" s="77"/>
      <c r="KP357" s="77"/>
      <c r="KQ357" s="77"/>
      <c r="KR357" s="77"/>
      <c r="KS357" s="77"/>
      <c r="KT357" s="77"/>
      <c r="KU357" s="77"/>
      <c r="KV357" s="77"/>
      <c r="KW357" s="77"/>
      <c r="KX357" s="77"/>
      <c r="KY357" s="77"/>
      <c r="KZ357" s="77"/>
      <c r="LA357" s="77"/>
      <c r="LB357" s="77"/>
      <c r="LC357" s="77"/>
      <c r="LD357" s="77"/>
      <c r="LE357" s="77"/>
      <c r="LF357" s="77"/>
      <c r="LG357" s="77"/>
      <c r="LH357" s="77"/>
      <c r="LI357" s="77"/>
      <c r="LJ357" s="77"/>
      <c r="LK357" s="77"/>
      <c r="LL357" s="77"/>
      <c r="LM357" s="77"/>
      <c r="LN357" s="77"/>
      <c r="LO357" s="77"/>
      <c r="LP357" s="77"/>
      <c r="LQ357" s="77"/>
      <c r="LR357" s="77"/>
      <c r="LS357" s="77"/>
      <c r="LT357" s="77"/>
      <c r="LU357" s="77"/>
      <c r="LV357" s="77"/>
      <c r="LW357" s="77"/>
      <c r="LX357" s="77"/>
      <c r="LY357" s="77"/>
      <c r="LZ357" s="77"/>
      <c r="MA357" s="77"/>
      <c r="MB357" s="77"/>
      <c r="MC357" s="77"/>
      <c r="MD357" s="77"/>
      <c r="ME357" s="77"/>
      <c r="MF357" s="77"/>
      <c r="MG357" s="77"/>
      <c r="MH357" s="77"/>
      <c r="MI357" s="77"/>
      <c r="MJ357" s="77"/>
      <c r="MK357" s="77"/>
      <c r="ML357" s="77"/>
      <c r="MM357" s="77"/>
      <c r="MN357" s="77"/>
      <c r="MO357" s="77"/>
      <c r="MP357" s="77"/>
      <c r="MQ357" s="77"/>
      <c r="MR357" s="77"/>
      <c r="MS357" s="77"/>
      <c r="MT357" s="77"/>
      <c r="MU357" s="77"/>
      <c r="MV357" s="77"/>
      <c r="MW357" s="77"/>
      <c r="MX357" s="77"/>
      <c r="MY357" s="77"/>
      <c r="MZ357" s="77"/>
      <c r="NA357" s="77"/>
      <c r="NB357" s="77"/>
      <c r="NC357" s="77"/>
      <c r="ND357" s="77"/>
      <c r="NE357" s="77"/>
      <c r="NF357" s="77"/>
      <c r="NG357" s="77"/>
      <c r="NH357" s="77"/>
      <c r="NI357" s="77"/>
      <c r="NJ357" s="77"/>
      <c r="NK357" s="77"/>
      <c r="NL357" s="77"/>
      <c r="NM357" s="77"/>
      <c r="NN357" s="77"/>
      <c r="NO357" s="77"/>
      <c r="NP357" s="77"/>
      <c r="NQ357" s="77"/>
      <c r="NR357" s="77"/>
    </row>
    <row r="358" spans="1:382">
      <c r="A358" s="32">
        <f>IF(ラインリスト!A350="","",ラインリスト!A350)</f>
        <v>348</v>
      </c>
      <c r="B358" s="32" t="str">
        <f>IF(ラインリスト!B350="","",ラインリスト!B350)</f>
        <v>テスト348</v>
      </c>
      <c r="C358" s="32">
        <f>IF(ラインリスト!C350="","",ラインリスト!C350)</f>
        <v>86</v>
      </c>
      <c r="D358" s="32" t="str">
        <f>IF(ラインリスト!E350="","",ラインリスト!E350)</f>
        <v>女</v>
      </c>
      <c r="E358" s="32" t="str">
        <f>IF(ラインリスト!F350="","",ラインリスト!F350)</f>
        <v/>
      </c>
      <c r="F358" s="29" t="str">
        <f>IF(ラインリスト!G350="","",ラインリスト!G350)</f>
        <v>患者</v>
      </c>
      <c r="G358" s="32" t="str">
        <f>IF(ラインリスト!H350="","",ラインリスト!H350)</f>
        <v>X病院</v>
      </c>
      <c r="H358" s="33" t="str">
        <f>IF(ラインリスト!I350="","",ラインリスト!I350)</f>
        <v/>
      </c>
      <c r="I358" s="33">
        <f>IF(ラインリスト!J350="","",ラインリスト!J350)</f>
        <v>44206</v>
      </c>
      <c r="J358" s="33">
        <f>IF(ラインリスト!K350="","",ラインリスト!K350)</f>
        <v>44206</v>
      </c>
      <c r="K358" s="31">
        <f>IF(ラインリスト!L350="",J358,ラインリスト!L350)</f>
        <v>44206</v>
      </c>
      <c r="L358" s="76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  <c r="CU358" s="77"/>
      <c r="CV358" s="77"/>
      <c r="CW358" s="77"/>
      <c r="CX358" s="77"/>
      <c r="CY358" s="77"/>
      <c r="CZ358" s="77"/>
      <c r="DA358" s="77"/>
      <c r="DB358" s="77"/>
      <c r="DC358" s="77"/>
      <c r="DD358" s="77"/>
      <c r="DE358" s="77"/>
      <c r="DF358" s="77"/>
      <c r="DG358" s="77"/>
      <c r="DH358" s="77"/>
      <c r="DI358" s="77"/>
      <c r="DJ358" s="77"/>
      <c r="DK358" s="77"/>
      <c r="DL358" s="77"/>
      <c r="DM358" s="77"/>
      <c r="DN358" s="77"/>
      <c r="DO358" s="77"/>
      <c r="DP358" s="77"/>
      <c r="DQ358" s="77"/>
      <c r="DR358" s="77"/>
      <c r="DS358" s="77"/>
      <c r="DT358" s="77"/>
      <c r="DU358" s="77"/>
      <c r="DV358" s="77"/>
      <c r="DW358" s="77"/>
      <c r="DX358" s="77"/>
      <c r="DY358" s="77"/>
      <c r="DZ358" s="77"/>
      <c r="EA358" s="77"/>
      <c r="EB358" s="77"/>
      <c r="EC358" s="77"/>
      <c r="ED358" s="77"/>
      <c r="EE358" s="77"/>
      <c r="EF358" s="77"/>
      <c r="EG358" s="77"/>
      <c r="EH358" s="77"/>
      <c r="EI358" s="77"/>
      <c r="EJ358" s="77"/>
      <c r="EK358" s="77"/>
      <c r="EL358" s="77"/>
      <c r="EM358" s="77"/>
      <c r="EN358" s="77"/>
      <c r="EO358" s="77"/>
      <c r="EP358" s="77"/>
      <c r="EQ358" s="77"/>
      <c r="ER358" s="77"/>
      <c r="ES358" s="77"/>
      <c r="ET358" s="77"/>
      <c r="EU358" s="77"/>
      <c r="EV358" s="77"/>
      <c r="EW358" s="77"/>
      <c r="EX358" s="77"/>
      <c r="EY358" s="77"/>
      <c r="EZ358" s="77"/>
      <c r="FA358" s="77"/>
      <c r="FB358" s="77"/>
      <c r="FC358" s="77"/>
      <c r="FD358" s="77"/>
      <c r="FE358" s="77"/>
      <c r="FF358" s="77"/>
      <c r="FG358" s="77"/>
      <c r="FH358" s="77"/>
      <c r="FI358" s="77"/>
      <c r="FJ358" s="77"/>
      <c r="FK358" s="77"/>
      <c r="FL358" s="77"/>
      <c r="FM358" s="77"/>
      <c r="FN358" s="77"/>
      <c r="FO358" s="77"/>
      <c r="FP358" s="77"/>
      <c r="FQ358" s="77"/>
      <c r="FR358" s="77"/>
      <c r="FS358" s="77"/>
      <c r="FT358" s="77"/>
      <c r="FU358" s="77"/>
      <c r="FV358" s="77"/>
      <c r="FW358" s="77"/>
      <c r="FX358" s="77"/>
      <c r="FY358" s="77"/>
      <c r="FZ358" s="77"/>
      <c r="GA358" s="77"/>
      <c r="GB358" s="77"/>
      <c r="GC358" s="77"/>
      <c r="GD358" s="77"/>
      <c r="GE358" s="77"/>
      <c r="GF358" s="77"/>
      <c r="GG358" s="77"/>
      <c r="GH358" s="77"/>
      <c r="GI358" s="77"/>
      <c r="GJ358" s="77"/>
      <c r="GK358" s="77"/>
      <c r="GL358" s="77"/>
      <c r="GM358" s="77"/>
      <c r="GN358" s="77"/>
      <c r="GO358" s="77"/>
      <c r="GP358" s="77"/>
      <c r="GQ358" s="77"/>
      <c r="GR358" s="77"/>
      <c r="GS358" s="77"/>
      <c r="GT358" s="77"/>
      <c r="GU358" s="77"/>
      <c r="GV358" s="77"/>
      <c r="GW358" s="77"/>
      <c r="GX358" s="77"/>
      <c r="GY358" s="77"/>
      <c r="GZ358" s="77"/>
      <c r="HA358" s="77"/>
      <c r="HB358" s="77"/>
      <c r="HC358" s="77"/>
      <c r="HD358" s="77"/>
      <c r="HE358" s="77"/>
      <c r="HF358" s="77"/>
      <c r="HG358" s="77"/>
      <c r="HH358" s="77"/>
      <c r="HI358" s="77"/>
      <c r="HJ358" s="77"/>
      <c r="HK358" s="77"/>
      <c r="HL358" s="77"/>
      <c r="HM358" s="77"/>
      <c r="HN358" s="77"/>
      <c r="HO358" s="77"/>
      <c r="HP358" s="77"/>
      <c r="HQ358" s="77"/>
      <c r="HR358" s="77"/>
      <c r="HS358" s="77"/>
      <c r="HT358" s="77"/>
      <c r="HU358" s="77"/>
      <c r="HV358" s="77"/>
      <c r="HW358" s="77"/>
      <c r="HX358" s="77"/>
      <c r="HY358" s="77"/>
      <c r="HZ358" s="77"/>
      <c r="IA358" s="77"/>
      <c r="IB358" s="77"/>
      <c r="IC358" s="77"/>
      <c r="ID358" s="77"/>
      <c r="IE358" s="77"/>
      <c r="IF358" s="77"/>
      <c r="IG358" s="77"/>
      <c r="IH358" s="77"/>
      <c r="II358" s="77"/>
      <c r="IJ358" s="77"/>
      <c r="IK358" s="77"/>
      <c r="IL358" s="77"/>
      <c r="IM358" s="77"/>
      <c r="IN358" s="77"/>
      <c r="IO358" s="77"/>
      <c r="IP358" s="77"/>
      <c r="IQ358" s="77"/>
      <c r="IR358" s="77"/>
      <c r="IS358" s="77"/>
      <c r="IT358" s="77"/>
      <c r="IU358" s="77"/>
      <c r="IV358" s="77"/>
      <c r="IW358" s="77"/>
      <c r="IX358" s="77"/>
      <c r="IY358" s="77"/>
      <c r="IZ358" s="77"/>
      <c r="JA358" s="77"/>
      <c r="JB358" s="77"/>
      <c r="JC358" s="77"/>
      <c r="JD358" s="77"/>
      <c r="JE358" s="77"/>
      <c r="JF358" s="77"/>
      <c r="JG358" s="77"/>
      <c r="JH358" s="77"/>
      <c r="JI358" s="77"/>
      <c r="JJ358" s="77"/>
      <c r="JK358" s="77"/>
      <c r="JL358" s="77"/>
      <c r="JM358" s="77"/>
      <c r="JN358" s="77"/>
      <c r="JO358" s="77"/>
      <c r="JP358" s="77"/>
      <c r="JQ358" s="77"/>
      <c r="JR358" s="77"/>
      <c r="JS358" s="77"/>
      <c r="JT358" s="77"/>
      <c r="JU358" s="77"/>
      <c r="JV358" s="77"/>
      <c r="JW358" s="77"/>
      <c r="JX358" s="77"/>
      <c r="JY358" s="77"/>
      <c r="JZ358" s="77"/>
      <c r="KA358" s="77"/>
      <c r="KB358" s="77"/>
      <c r="KC358" s="77"/>
      <c r="KD358" s="77"/>
      <c r="KE358" s="77"/>
      <c r="KF358" s="77"/>
      <c r="KG358" s="77"/>
      <c r="KH358" s="77"/>
      <c r="KI358" s="77"/>
      <c r="KJ358" s="77"/>
      <c r="KK358" s="77"/>
      <c r="KL358" s="77"/>
      <c r="KM358" s="77"/>
      <c r="KN358" s="77"/>
      <c r="KO358" s="77"/>
      <c r="KP358" s="77"/>
      <c r="KQ358" s="77"/>
      <c r="KR358" s="77"/>
      <c r="KS358" s="77"/>
      <c r="KT358" s="77"/>
      <c r="KU358" s="77"/>
      <c r="KV358" s="77"/>
      <c r="KW358" s="77"/>
      <c r="KX358" s="77"/>
      <c r="KY358" s="77"/>
      <c r="KZ358" s="77"/>
      <c r="LA358" s="77"/>
      <c r="LB358" s="77"/>
      <c r="LC358" s="77"/>
      <c r="LD358" s="77"/>
      <c r="LE358" s="77"/>
      <c r="LF358" s="77"/>
      <c r="LG358" s="77"/>
      <c r="LH358" s="77"/>
      <c r="LI358" s="77"/>
      <c r="LJ358" s="77"/>
      <c r="LK358" s="77"/>
      <c r="LL358" s="77"/>
      <c r="LM358" s="77"/>
      <c r="LN358" s="77"/>
      <c r="LO358" s="77"/>
      <c r="LP358" s="77"/>
      <c r="LQ358" s="77"/>
      <c r="LR358" s="77"/>
      <c r="LS358" s="77"/>
      <c r="LT358" s="77"/>
      <c r="LU358" s="77"/>
      <c r="LV358" s="77"/>
      <c r="LW358" s="77"/>
      <c r="LX358" s="77"/>
      <c r="LY358" s="77"/>
      <c r="LZ358" s="77"/>
      <c r="MA358" s="77"/>
      <c r="MB358" s="77"/>
      <c r="MC358" s="77"/>
      <c r="MD358" s="77"/>
      <c r="ME358" s="77"/>
      <c r="MF358" s="77"/>
      <c r="MG358" s="77"/>
      <c r="MH358" s="77"/>
      <c r="MI358" s="77"/>
      <c r="MJ358" s="77"/>
      <c r="MK358" s="77"/>
      <c r="ML358" s="77"/>
      <c r="MM358" s="77"/>
      <c r="MN358" s="77"/>
      <c r="MO358" s="77"/>
      <c r="MP358" s="77"/>
      <c r="MQ358" s="77"/>
      <c r="MR358" s="77"/>
      <c r="MS358" s="77"/>
      <c r="MT358" s="77"/>
      <c r="MU358" s="77"/>
      <c r="MV358" s="77"/>
      <c r="MW358" s="77"/>
      <c r="MX358" s="77"/>
      <c r="MY358" s="77"/>
      <c r="MZ358" s="77"/>
      <c r="NA358" s="77"/>
      <c r="NB358" s="77"/>
      <c r="NC358" s="77"/>
      <c r="ND358" s="77"/>
      <c r="NE358" s="77"/>
      <c r="NF358" s="77"/>
      <c r="NG358" s="77"/>
      <c r="NH358" s="77"/>
      <c r="NI358" s="77"/>
      <c r="NJ358" s="77"/>
      <c r="NK358" s="77"/>
      <c r="NL358" s="77"/>
      <c r="NM358" s="77"/>
      <c r="NN358" s="77"/>
      <c r="NO358" s="77"/>
      <c r="NP358" s="77"/>
      <c r="NQ358" s="77"/>
      <c r="NR358" s="77"/>
    </row>
    <row r="359" spans="1:382">
      <c r="A359" s="32">
        <f>IF(ラインリスト!A351="","",ラインリスト!A351)</f>
        <v>349</v>
      </c>
      <c r="B359" s="32" t="str">
        <f>IF(ラインリスト!B351="","",ラインリスト!B351)</f>
        <v>テスト349</v>
      </c>
      <c r="C359" s="32">
        <f>IF(ラインリスト!C351="","",ラインリスト!C351)</f>
        <v>93</v>
      </c>
      <c r="D359" s="32" t="str">
        <f>IF(ラインリスト!E351="","",ラインリスト!E351)</f>
        <v>女</v>
      </c>
      <c r="E359" s="32" t="str">
        <f>IF(ラインリスト!F351="","",ラインリスト!F351)</f>
        <v/>
      </c>
      <c r="F359" s="29" t="str">
        <f>IF(ラインリスト!G351="","",ラインリスト!G351)</f>
        <v>患者</v>
      </c>
      <c r="G359" s="32" t="str">
        <f>IF(ラインリスト!H351="","",ラインリスト!H351)</f>
        <v>X病院</v>
      </c>
      <c r="H359" s="33" t="str">
        <f>IF(ラインリスト!I351="","",ラインリスト!I351)</f>
        <v/>
      </c>
      <c r="I359" s="33">
        <f>IF(ラインリスト!J351="","",ラインリスト!J351)</f>
        <v>44205</v>
      </c>
      <c r="J359" s="33">
        <f>IF(ラインリスト!K351="","",ラインリスト!K351)</f>
        <v>44206</v>
      </c>
      <c r="K359" s="31">
        <f>IF(ラインリスト!L351="",J359,ラインリスト!L351)</f>
        <v>44206</v>
      </c>
      <c r="L359" s="76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  <c r="CU359" s="77"/>
      <c r="CV359" s="77"/>
      <c r="CW359" s="77"/>
      <c r="CX359" s="77"/>
      <c r="CY359" s="77"/>
      <c r="CZ359" s="77"/>
      <c r="DA359" s="77"/>
      <c r="DB359" s="77"/>
      <c r="DC359" s="77"/>
      <c r="DD359" s="77"/>
      <c r="DE359" s="77"/>
      <c r="DF359" s="77"/>
      <c r="DG359" s="77"/>
      <c r="DH359" s="77"/>
      <c r="DI359" s="77"/>
      <c r="DJ359" s="77"/>
      <c r="DK359" s="77"/>
      <c r="DL359" s="77"/>
      <c r="DM359" s="77"/>
      <c r="DN359" s="77"/>
      <c r="DO359" s="77"/>
      <c r="DP359" s="77"/>
      <c r="DQ359" s="77"/>
      <c r="DR359" s="77"/>
      <c r="DS359" s="77"/>
      <c r="DT359" s="77"/>
      <c r="DU359" s="77"/>
      <c r="DV359" s="77"/>
      <c r="DW359" s="77"/>
      <c r="DX359" s="77"/>
      <c r="DY359" s="77"/>
      <c r="DZ359" s="77"/>
      <c r="EA359" s="77"/>
      <c r="EB359" s="77"/>
      <c r="EC359" s="77"/>
      <c r="ED359" s="77"/>
      <c r="EE359" s="77"/>
      <c r="EF359" s="77"/>
      <c r="EG359" s="77"/>
      <c r="EH359" s="77"/>
      <c r="EI359" s="77"/>
      <c r="EJ359" s="77"/>
      <c r="EK359" s="77"/>
      <c r="EL359" s="77"/>
      <c r="EM359" s="77"/>
      <c r="EN359" s="77"/>
      <c r="EO359" s="77"/>
      <c r="EP359" s="77"/>
      <c r="EQ359" s="77"/>
      <c r="ER359" s="77"/>
      <c r="ES359" s="77"/>
      <c r="ET359" s="77"/>
      <c r="EU359" s="77"/>
      <c r="EV359" s="77"/>
      <c r="EW359" s="77"/>
      <c r="EX359" s="77"/>
      <c r="EY359" s="77"/>
      <c r="EZ359" s="77"/>
      <c r="FA359" s="77"/>
      <c r="FB359" s="77"/>
      <c r="FC359" s="77"/>
      <c r="FD359" s="77"/>
      <c r="FE359" s="77"/>
      <c r="FF359" s="77"/>
      <c r="FG359" s="77"/>
      <c r="FH359" s="77"/>
      <c r="FI359" s="77"/>
      <c r="FJ359" s="77"/>
      <c r="FK359" s="77"/>
      <c r="FL359" s="77"/>
      <c r="FM359" s="77"/>
      <c r="FN359" s="77"/>
      <c r="FO359" s="77"/>
      <c r="FP359" s="77"/>
      <c r="FQ359" s="77"/>
      <c r="FR359" s="77"/>
      <c r="FS359" s="77"/>
      <c r="FT359" s="77"/>
      <c r="FU359" s="77"/>
      <c r="FV359" s="77"/>
      <c r="FW359" s="77"/>
      <c r="FX359" s="77"/>
      <c r="FY359" s="77"/>
      <c r="FZ359" s="77"/>
      <c r="GA359" s="77"/>
      <c r="GB359" s="77"/>
      <c r="GC359" s="77"/>
      <c r="GD359" s="77"/>
      <c r="GE359" s="77"/>
      <c r="GF359" s="77"/>
      <c r="GG359" s="77"/>
      <c r="GH359" s="77"/>
      <c r="GI359" s="77"/>
      <c r="GJ359" s="77"/>
      <c r="GK359" s="77"/>
      <c r="GL359" s="77"/>
      <c r="GM359" s="77"/>
      <c r="GN359" s="77"/>
      <c r="GO359" s="77"/>
      <c r="GP359" s="77"/>
      <c r="GQ359" s="77"/>
      <c r="GR359" s="77"/>
      <c r="GS359" s="77"/>
      <c r="GT359" s="77"/>
      <c r="GU359" s="77"/>
      <c r="GV359" s="77"/>
      <c r="GW359" s="77"/>
      <c r="GX359" s="77"/>
      <c r="GY359" s="77"/>
      <c r="GZ359" s="77"/>
      <c r="HA359" s="77"/>
      <c r="HB359" s="77"/>
      <c r="HC359" s="77"/>
      <c r="HD359" s="77"/>
      <c r="HE359" s="77"/>
      <c r="HF359" s="77"/>
      <c r="HG359" s="77"/>
      <c r="HH359" s="77"/>
      <c r="HI359" s="77"/>
      <c r="HJ359" s="77"/>
      <c r="HK359" s="77"/>
      <c r="HL359" s="77"/>
      <c r="HM359" s="77"/>
      <c r="HN359" s="77"/>
      <c r="HO359" s="77"/>
      <c r="HP359" s="77"/>
      <c r="HQ359" s="77"/>
      <c r="HR359" s="77"/>
      <c r="HS359" s="77"/>
      <c r="HT359" s="77"/>
      <c r="HU359" s="77"/>
      <c r="HV359" s="77"/>
      <c r="HW359" s="77"/>
      <c r="HX359" s="77"/>
      <c r="HY359" s="77"/>
      <c r="HZ359" s="77"/>
      <c r="IA359" s="77"/>
      <c r="IB359" s="77"/>
      <c r="IC359" s="77"/>
      <c r="ID359" s="77"/>
      <c r="IE359" s="77"/>
      <c r="IF359" s="77"/>
      <c r="IG359" s="77"/>
      <c r="IH359" s="77"/>
      <c r="II359" s="77"/>
      <c r="IJ359" s="77"/>
      <c r="IK359" s="77"/>
      <c r="IL359" s="77"/>
      <c r="IM359" s="77"/>
      <c r="IN359" s="77"/>
      <c r="IO359" s="77"/>
      <c r="IP359" s="77"/>
      <c r="IQ359" s="77"/>
      <c r="IR359" s="77"/>
      <c r="IS359" s="77"/>
      <c r="IT359" s="77"/>
      <c r="IU359" s="77"/>
      <c r="IV359" s="77"/>
      <c r="IW359" s="77"/>
      <c r="IX359" s="77"/>
      <c r="IY359" s="77"/>
      <c r="IZ359" s="77"/>
      <c r="JA359" s="77"/>
      <c r="JB359" s="77"/>
      <c r="JC359" s="77"/>
      <c r="JD359" s="77"/>
      <c r="JE359" s="77"/>
      <c r="JF359" s="77"/>
      <c r="JG359" s="77"/>
      <c r="JH359" s="77"/>
      <c r="JI359" s="77"/>
      <c r="JJ359" s="77"/>
      <c r="JK359" s="77"/>
      <c r="JL359" s="77"/>
      <c r="JM359" s="77"/>
      <c r="JN359" s="77"/>
      <c r="JO359" s="77"/>
      <c r="JP359" s="77"/>
      <c r="JQ359" s="77"/>
      <c r="JR359" s="77"/>
      <c r="JS359" s="77"/>
      <c r="JT359" s="77"/>
      <c r="JU359" s="77"/>
      <c r="JV359" s="77"/>
      <c r="JW359" s="77"/>
      <c r="JX359" s="77"/>
      <c r="JY359" s="77"/>
      <c r="JZ359" s="77"/>
      <c r="KA359" s="77"/>
      <c r="KB359" s="77"/>
      <c r="KC359" s="77"/>
      <c r="KD359" s="77"/>
      <c r="KE359" s="77"/>
      <c r="KF359" s="77"/>
      <c r="KG359" s="77"/>
      <c r="KH359" s="77"/>
      <c r="KI359" s="77"/>
      <c r="KJ359" s="77"/>
      <c r="KK359" s="77"/>
      <c r="KL359" s="77"/>
      <c r="KM359" s="77"/>
      <c r="KN359" s="77"/>
      <c r="KO359" s="77"/>
      <c r="KP359" s="77"/>
      <c r="KQ359" s="77"/>
      <c r="KR359" s="77"/>
      <c r="KS359" s="77"/>
      <c r="KT359" s="77"/>
      <c r="KU359" s="77"/>
      <c r="KV359" s="77"/>
      <c r="KW359" s="77"/>
      <c r="KX359" s="77"/>
      <c r="KY359" s="77"/>
      <c r="KZ359" s="77"/>
      <c r="LA359" s="77"/>
      <c r="LB359" s="77"/>
      <c r="LC359" s="77"/>
      <c r="LD359" s="77"/>
      <c r="LE359" s="77"/>
      <c r="LF359" s="77"/>
      <c r="LG359" s="77"/>
      <c r="LH359" s="77"/>
      <c r="LI359" s="77"/>
      <c r="LJ359" s="77"/>
      <c r="LK359" s="77"/>
      <c r="LL359" s="77"/>
      <c r="LM359" s="77"/>
      <c r="LN359" s="77"/>
      <c r="LO359" s="77"/>
      <c r="LP359" s="77"/>
      <c r="LQ359" s="77"/>
      <c r="LR359" s="77"/>
      <c r="LS359" s="77"/>
      <c r="LT359" s="77"/>
      <c r="LU359" s="77"/>
      <c r="LV359" s="77"/>
      <c r="LW359" s="77"/>
      <c r="LX359" s="77"/>
      <c r="LY359" s="77"/>
      <c r="LZ359" s="77"/>
      <c r="MA359" s="77"/>
      <c r="MB359" s="77"/>
      <c r="MC359" s="77"/>
      <c r="MD359" s="77"/>
      <c r="ME359" s="77"/>
      <c r="MF359" s="77"/>
      <c r="MG359" s="77"/>
      <c r="MH359" s="77"/>
      <c r="MI359" s="77"/>
      <c r="MJ359" s="77"/>
      <c r="MK359" s="77"/>
      <c r="ML359" s="77"/>
      <c r="MM359" s="77"/>
      <c r="MN359" s="77"/>
      <c r="MO359" s="77"/>
      <c r="MP359" s="77"/>
      <c r="MQ359" s="77"/>
      <c r="MR359" s="77"/>
      <c r="MS359" s="77"/>
      <c r="MT359" s="77"/>
      <c r="MU359" s="77"/>
      <c r="MV359" s="77"/>
      <c r="MW359" s="77"/>
      <c r="MX359" s="77"/>
      <c r="MY359" s="77"/>
      <c r="MZ359" s="77"/>
      <c r="NA359" s="77"/>
      <c r="NB359" s="77"/>
      <c r="NC359" s="77"/>
      <c r="ND359" s="77"/>
      <c r="NE359" s="77"/>
      <c r="NF359" s="77"/>
      <c r="NG359" s="77"/>
      <c r="NH359" s="77"/>
      <c r="NI359" s="77"/>
      <c r="NJ359" s="77"/>
      <c r="NK359" s="77"/>
      <c r="NL359" s="77"/>
      <c r="NM359" s="77"/>
      <c r="NN359" s="77"/>
      <c r="NO359" s="77"/>
      <c r="NP359" s="77"/>
      <c r="NQ359" s="77"/>
      <c r="NR359" s="77"/>
    </row>
    <row r="360" spans="1:382">
      <c r="A360" s="32">
        <f>IF(ラインリスト!A352="","",ラインリスト!A352)</f>
        <v>350</v>
      </c>
      <c r="B360" s="32" t="str">
        <f>IF(ラインリスト!B352="","",ラインリスト!B352)</f>
        <v>テスト350</v>
      </c>
      <c r="C360" s="32">
        <f>IF(ラインリスト!C352="","",ラインリスト!C352)</f>
        <v>86</v>
      </c>
      <c r="D360" s="32" t="str">
        <f>IF(ラインリスト!E352="","",ラインリスト!E352)</f>
        <v>男</v>
      </c>
      <c r="E360" s="32" t="str">
        <f>IF(ラインリスト!F352="","",ラインリスト!F352)</f>
        <v/>
      </c>
      <c r="F360" s="29" t="str">
        <f>IF(ラインリスト!G352="","",ラインリスト!G352)</f>
        <v>患者</v>
      </c>
      <c r="G360" s="32" t="str">
        <f>IF(ラインリスト!H352="","",ラインリスト!H352)</f>
        <v>R病院</v>
      </c>
      <c r="H360" s="33" t="str">
        <f>IF(ラインリスト!I352="","",ラインリスト!I352)</f>
        <v/>
      </c>
      <c r="I360" s="33">
        <f>IF(ラインリスト!J352="","",ラインリスト!J352)</f>
        <v>44205</v>
      </c>
      <c r="J360" s="33">
        <f>IF(ラインリスト!K352="","",ラインリスト!K352)</f>
        <v>44206</v>
      </c>
      <c r="K360" s="31">
        <f>IF(ラインリスト!L352="",J360,ラインリスト!L352)</f>
        <v>44206</v>
      </c>
      <c r="L360" s="76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V360" s="77"/>
      <c r="CW360" s="77"/>
      <c r="CX360" s="77"/>
      <c r="CY360" s="77"/>
      <c r="CZ360" s="77"/>
      <c r="DA360" s="77"/>
      <c r="DB360" s="77"/>
      <c r="DC360" s="77"/>
      <c r="DD360" s="77"/>
      <c r="DE360" s="77"/>
      <c r="DF360" s="77"/>
      <c r="DG360" s="77"/>
      <c r="DH360" s="77"/>
      <c r="DI360" s="77"/>
      <c r="DJ360" s="77"/>
      <c r="DK360" s="77"/>
      <c r="DL360" s="77"/>
      <c r="DM360" s="77"/>
      <c r="DN360" s="77"/>
      <c r="DO360" s="77"/>
      <c r="DP360" s="77"/>
      <c r="DQ360" s="77"/>
      <c r="DR360" s="77"/>
      <c r="DS360" s="77"/>
      <c r="DT360" s="77"/>
      <c r="DU360" s="77"/>
      <c r="DV360" s="77"/>
      <c r="DW360" s="77"/>
      <c r="DX360" s="77"/>
      <c r="DY360" s="77"/>
      <c r="DZ360" s="77"/>
      <c r="EA360" s="77"/>
      <c r="EB360" s="77"/>
      <c r="EC360" s="77"/>
      <c r="ED360" s="77"/>
      <c r="EE360" s="77"/>
      <c r="EF360" s="77"/>
      <c r="EG360" s="77"/>
      <c r="EH360" s="77"/>
      <c r="EI360" s="77"/>
      <c r="EJ360" s="77"/>
      <c r="EK360" s="77"/>
      <c r="EL360" s="77"/>
      <c r="EM360" s="77"/>
      <c r="EN360" s="77"/>
      <c r="EO360" s="77"/>
      <c r="EP360" s="77"/>
      <c r="EQ360" s="77"/>
      <c r="ER360" s="77"/>
      <c r="ES360" s="77"/>
      <c r="ET360" s="77"/>
      <c r="EU360" s="77"/>
      <c r="EV360" s="77"/>
      <c r="EW360" s="77"/>
      <c r="EX360" s="77"/>
      <c r="EY360" s="77"/>
      <c r="EZ360" s="77"/>
      <c r="FA360" s="77"/>
      <c r="FB360" s="77"/>
      <c r="FC360" s="77"/>
      <c r="FD360" s="77"/>
      <c r="FE360" s="77"/>
      <c r="FF360" s="77"/>
      <c r="FG360" s="77"/>
      <c r="FH360" s="77"/>
      <c r="FI360" s="77"/>
      <c r="FJ360" s="77"/>
      <c r="FK360" s="77"/>
      <c r="FL360" s="77"/>
      <c r="FM360" s="77"/>
      <c r="FN360" s="77"/>
      <c r="FO360" s="77"/>
      <c r="FP360" s="77"/>
      <c r="FQ360" s="77"/>
      <c r="FR360" s="77"/>
      <c r="FS360" s="77"/>
      <c r="FT360" s="77"/>
      <c r="FU360" s="77"/>
      <c r="FV360" s="77"/>
      <c r="FW360" s="77"/>
      <c r="FX360" s="77"/>
      <c r="FY360" s="77"/>
      <c r="FZ360" s="77"/>
      <c r="GA360" s="77"/>
      <c r="GB360" s="77"/>
      <c r="GC360" s="77"/>
      <c r="GD360" s="77"/>
      <c r="GE360" s="77"/>
      <c r="GF360" s="77"/>
      <c r="GG360" s="77"/>
      <c r="GH360" s="77"/>
      <c r="GI360" s="77"/>
      <c r="GJ360" s="77"/>
      <c r="GK360" s="77"/>
      <c r="GL360" s="77"/>
      <c r="GM360" s="77"/>
      <c r="GN360" s="77"/>
      <c r="GO360" s="77"/>
      <c r="GP360" s="77"/>
      <c r="GQ360" s="77"/>
      <c r="GR360" s="77"/>
      <c r="GS360" s="77"/>
      <c r="GT360" s="77"/>
      <c r="GU360" s="77"/>
      <c r="GV360" s="77"/>
      <c r="GW360" s="77"/>
      <c r="GX360" s="77"/>
      <c r="GY360" s="77"/>
      <c r="GZ360" s="77"/>
      <c r="HA360" s="77"/>
      <c r="HB360" s="77"/>
      <c r="HC360" s="77"/>
      <c r="HD360" s="77"/>
      <c r="HE360" s="77"/>
      <c r="HF360" s="77"/>
      <c r="HG360" s="77"/>
      <c r="HH360" s="77"/>
      <c r="HI360" s="77"/>
      <c r="HJ360" s="77"/>
      <c r="HK360" s="77"/>
      <c r="HL360" s="77"/>
      <c r="HM360" s="77"/>
      <c r="HN360" s="77"/>
      <c r="HO360" s="77"/>
      <c r="HP360" s="77"/>
      <c r="HQ360" s="77"/>
      <c r="HR360" s="77"/>
      <c r="HS360" s="77"/>
      <c r="HT360" s="77"/>
      <c r="HU360" s="77"/>
      <c r="HV360" s="77"/>
      <c r="HW360" s="77"/>
      <c r="HX360" s="77"/>
      <c r="HY360" s="77"/>
      <c r="HZ360" s="77"/>
      <c r="IA360" s="77"/>
      <c r="IB360" s="77"/>
      <c r="IC360" s="77"/>
      <c r="ID360" s="77"/>
      <c r="IE360" s="77"/>
      <c r="IF360" s="77"/>
      <c r="IG360" s="77"/>
      <c r="IH360" s="77"/>
      <c r="II360" s="77"/>
      <c r="IJ360" s="77"/>
      <c r="IK360" s="77"/>
      <c r="IL360" s="77"/>
      <c r="IM360" s="77"/>
      <c r="IN360" s="77"/>
      <c r="IO360" s="77"/>
      <c r="IP360" s="77"/>
      <c r="IQ360" s="77"/>
      <c r="IR360" s="77"/>
      <c r="IS360" s="77"/>
      <c r="IT360" s="77"/>
      <c r="IU360" s="77"/>
      <c r="IV360" s="77"/>
      <c r="IW360" s="77"/>
      <c r="IX360" s="77"/>
      <c r="IY360" s="77"/>
      <c r="IZ360" s="77"/>
      <c r="JA360" s="77"/>
      <c r="JB360" s="77"/>
      <c r="JC360" s="77"/>
      <c r="JD360" s="77"/>
      <c r="JE360" s="77"/>
      <c r="JF360" s="77"/>
      <c r="JG360" s="77"/>
      <c r="JH360" s="77"/>
      <c r="JI360" s="77"/>
      <c r="JJ360" s="77"/>
      <c r="JK360" s="77"/>
      <c r="JL360" s="77"/>
      <c r="JM360" s="77"/>
      <c r="JN360" s="77"/>
      <c r="JO360" s="77"/>
      <c r="JP360" s="77"/>
      <c r="JQ360" s="77"/>
      <c r="JR360" s="77"/>
      <c r="JS360" s="77"/>
      <c r="JT360" s="77"/>
      <c r="JU360" s="77"/>
      <c r="JV360" s="77"/>
      <c r="JW360" s="77"/>
      <c r="JX360" s="77"/>
      <c r="JY360" s="77"/>
      <c r="JZ360" s="77"/>
      <c r="KA360" s="77"/>
      <c r="KB360" s="77"/>
      <c r="KC360" s="77"/>
      <c r="KD360" s="77"/>
      <c r="KE360" s="77"/>
      <c r="KF360" s="77"/>
      <c r="KG360" s="77"/>
      <c r="KH360" s="77"/>
      <c r="KI360" s="77"/>
      <c r="KJ360" s="77"/>
      <c r="KK360" s="77"/>
      <c r="KL360" s="77"/>
      <c r="KM360" s="77"/>
      <c r="KN360" s="77"/>
      <c r="KO360" s="77"/>
      <c r="KP360" s="77"/>
      <c r="KQ360" s="77"/>
      <c r="KR360" s="77"/>
      <c r="KS360" s="77"/>
      <c r="KT360" s="77"/>
      <c r="KU360" s="77"/>
      <c r="KV360" s="77"/>
      <c r="KW360" s="77"/>
      <c r="KX360" s="77"/>
      <c r="KY360" s="77"/>
      <c r="KZ360" s="77"/>
      <c r="LA360" s="77"/>
      <c r="LB360" s="77"/>
      <c r="LC360" s="77"/>
      <c r="LD360" s="77"/>
      <c r="LE360" s="77"/>
      <c r="LF360" s="77"/>
      <c r="LG360" s="77"/>
      <c r="LH360" s="77"/>
      <c r="LI360" s="77"/>
      <c r="LJ360" s="77"/>
      <c r="LK360" s="77"/>
      <c r="LL360" s="77"/>
      <c r="LM360" s="77"/>
      <c r="LN360" s="77"/>
      <c r="LO360" s="77"/>
      <c r="LP360" s="77"/>
      <c r="LQ360" s="77"/>
      <c r="LR360" s="77"/>
      <c r="LS360" s="77"/>
      <c r="LT360" s="77"/>
      <c r="LU360" s="77"/>
      <c r="LV360" s="77"/>
      <c r="LW360" s="77"/>
      <c r="LX360" s="77"/>
      <c r="LY360" s="77"/>
      <c r="LZ360" s="77"/>
      <c r="MA360" s="77"/>
      <c r="MB360" s="77"/>
      <c r="MC360" s="77"/>
      <c r="MD360" s="77"/>
      <c r="ME360" s="77"/>
      <c r="MF360" s="77"/>
      <c r="MG360" s="77"/>
      <c r="MH360" s="77"/>
      <c r="MI360" s="77"/>
      <c r="MJ360" s="77"/>
      <c r="MK360" s="77"/>
      <c r="ML360" s="77"/>
      <c r="MM360" s="77"/>
      <c r="MN360" s="77"/>
      <c r="MO360" s="77"/>
      <c r="MP360" s="77"/>
      <c r="MQ360" s="77"/>
      <c r="MR360" s="77"/>
      <c r="MS360" s="77"/>
      <c r="MT360" s="77"/>
      <c r="MU360" s="77"/>
      <c r="MV360" s="77"/>
      <c r="MW360" s="77"/>
      <c r="MX360" s="77"/>
      <c r="MY360" s="77"/>
      <c r="MZ360" s="77"/>
      <c r="NA360" s="77"/>
      <c r="NB360" s="77"/>
      <c r="NC360" s="77"/>
      <c r="ND360" s="77"/>
      <c r="NE360" s="77"/>
      <c r="NF360" s="77"/>
      <c r="NG360" s="77"/>
      <c r="NH360" s="77"/>
      <c r="NI360" s="77"/>
      <c r="NJ360" s="77"/>
      <c r="NK360" s="77"/>
      <c r="NL360" s="77"/>
      <c r="NM360" s="77"/>
      <c r="NN360" s="77"/>
      <c r="NO360" s="77"/>
      <c r="NP360" s="77"/>
      <c r="NQ360" s="77"/>
      <c r="NR360" s="77"/>
    </row>
    <row r="361" spans="1:382">
      <c r="A361" s="32">
        <f>IF(ラインリスト!A353="","",ラインリスト!A353)</f>
        <v>351</v>
      </c>
      <c r="B361" s="32" t="str">
        <f>IF(ラインリスト!B353="","",ラインリスト!B353)</f>
        <v>テスト351</v>
      </c>
      <c r="C361" s="32">
        <f>IF(ラインリスト!C353="","",ラインリスト!C353)</f>
        <v>66</v>
      </c>
      <c r="D361" s="32" t="str">
        <f>IF(ラインリスト!E353="","",ラインリスト!E353)</f>
        <v>男</v>
      </c>
      <c r="E361" s="32" t="str">
        <f>IF(ラインリスト!F353="","",ラインリスト!F353)</f>
        <v/>
      </c>
      <c r="F361" s="29" t="str">
        <f>IF(ラインリスト!G353="","",ラインリスト!G353)</f>
        <v>患者</v>
      </c>
      <c r="G361" s="32" t="str">
        <f>IF(ラインリスト!H353="","",ラインリスト!H353)</f>
        <v>R病院</v>
      </c>
      <c r="H361" s="33" t="str">
        <f>IF(ラインリスト!I353="","",ラインリスト!I353)</f>
        <v/>
      </c>
      <c r="I361" s="33">
        <f>IF(ラインリスト!J353="","",ラインリスト!J353)</f>
        <v>44205</v>
      </c>
      <c r="J361" s="33">
        <f>IF(ラインリスト!K353="","",ラインリスト!K353)</f>
        <v>44206</v>
      </c>
      <c r="K361" s="31">
        <f>IF(ラインリスト!L353="",J361,ラインリスト!L353)</f>
        <v>44206</v>
      </c>
      <c r="L361" s="76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V361" s="77"/>
      <c r="CW361" s="77"/>
      <c r="CX361" s="77"/>
      <c r="CY361" s="77"/>
      <c r="CZ361" s="77"/>
      <c r="DA361" s="77"/>
      <c r="DB361" s="77"/>
      <c r="DC361" s="77"/>
      <c r="DD361" s="77"/>
      <c r="DE361" s="77"/>
      <c r="DF361" s="77"/>
      <c r="DG361" s="77"/>
      <c r="DH361" s="77"/>
      <c r="DI361" s="77"/>
      <c r="DJ361" s="77"/>
      <c r="DK361" s="77"/>
      <c r="DL361" s="77"/>
      <c r="DM361" s="77"/>
      <c r="DN361" s="77"/>
      <c r="DO361" s="77"/>
      <c r="DP361" s="77"/>
      <c r="DQ361" s="77"/>
      <c r="DR361" s="77"/>
      <c r="DS361" s="77"/>
      <c r="DT361" s="77"/>
      <c r="DU361" s="77"/>
      <c r="DV361" s="77"/>
      <c r="DW361" s="77"/>
      <c r="DX361" s="77"/>
      <c r="DY361" s="77"/>
      <c r="DZ361" s="77"/>
      <c r="EA361" s="77"/>
      <c r="EB361" s="77"/>
      <c r="EC361" s="77"/>
      <c r="ED361" s="77"/>
      <c r="EE361" s="77"/>
      <c r="EF361" s="77"/>
      <c r="EG361" s="77"/>
      <c r="EH361" s="77"/>
      <c r="EI361" s="77"/>
      <c r="EJ361" s="77"/>
      <c r="EK361" s="77"/>
      <c r="EL361" s="77"/>
      <c r="EM361" s="77"/>
      <c r="EN361" s="77"/>
      <c r="EO361" s="77"/>
      <c r="EP361" s="77"/>
      <c r="EQ361" s="77"/>
      <c r="ER361" s="77"/>
      <c r="ES361" s="77"/>
      <c r="ET361" s="77"/>
      <c r="EU361" s="77"/>
      <c r="EV361" s="77"/>
      <c r="EW361" s="77"/>
      <c r="EX361" s="77"/>
      <c r="EY361" s="77"/>
      <c r="EZ361" s="77"/>
      <c r="FA361" s="77"/>
      <c r="FB361" s="77"/>
      <c r="FC361" s="77"/>
      <c r="FD361" s="77"/>
      <c r="FE361" s="77"/>
      <c r="FF361" s="77"/>
      <c r="FG361" s="77"/>
      <c r="FH361" s="77"/>
      <c r="FI361" s="77"/>
      <c r="FJ361" s="77"/>
      <c r="FK361" s="77"/>
      <c r="FL361" s="77"/>
      <c r="FM361" s="77"/>
      <c r="FN361" s="77"/>
      <c r="FO361" s="77"/>
      <c r="FP361" s="77"/>
      <c r="FQ361" s="77"/>
      <c r="FR361" s="77"/>
      <c r="FS361" s="77"/>
      <c r="FT361" s="77"/>
      <c r="FU361" s="77"/>
      <c r="FV361" s="77"/>
      <c r="FW361" s="77"/>
      <c r="FX361" s="77"/>
      <c r="FY361" s="77"/>
      <c r="FZ361" s="77"/>
      <c r="GA361" s="77"/>
      <c r="GB361" s="77"/>
      <c r="GC361" s="77"/>
      <c r="GD361" s="77"/>
      <c r="GE361" s="77"/>
      <c r="GF361" s="77"/>
      <c r="GG361" s="77"/>
      <c r="GH361" s="77"/>
      <c r="GI361" s="77"/>
      <c r="GJ361" s="77"/>
      <c r="GK361" s="77"/>
      <c r="GL361" s="77"/>
      <c r="GM361" s="77"/>
      <c r="GN361" s="77"/>
      <c r="GO361" s="77"/>
      <c r="GP361" s="77"/>
      <c r="GQ361" s="77"/>
      <c r="GR361" s="77"/>
      <c r="GS361" s="77"/>
      <c r="GT361" s="77"/>
      <c r="GU361" s="77"/>
      <c r="GV361" s="77"/>
      <c r="GW361" s="77"/>
      <c r="GX361" s="77"/>
      <c r="GY361" s="77"/>
      <c r="GZ361" s="77"/>
      <c r="HA361" s="77"/>
      <c r="HB361" s="77"/>
      <c r="HC361" s="77"/>
      <c r="HD361" s="77"/>
      <c r="HE361" s="77"/>
      <c r="HF361" s="77"/>
      <c r="HG361" s="77"/>
      <c r="HH361" s="77"/>
      <c r="HI361" s="77"/>
      <c r="HJ361" s="77"/>
      <c r="HK361" s="77"/>
      <c r="HL361" s="77"/>
      <c r="HM361" s="77"/>
      <c r="HN361" s="77"/>
      <c r="HO361" s="77"/>
      <c r="HP361" s="77"/>
      <c r="HQ361" s="77"/>
      <c r="HR361" s="77"/>
      <c r="HS361" s="77"/>
      <c r="HT361" s="77"/>
      <c r="HU361" s="77"/>
      <c r="HV361" s="77"/>
      <c r="HW361" s="77"/>
      <c r="HX361" s="77"/>
      <c r="HY361" s="77"/>
      <c r="HZ361" s="77"/>
      <c r="IA361" s="77"/>
      <c r="IB361" s="77"/>
      <c r="IC361" s="77"/>
      <c r="ID361" s="77"/>
      <c r="IE361" s="77"/>
      <c r="IF361" s="77"/>
      <c r="IG361" s="77"/>
      <c r="IH361" s="77"/>
      <c r="II361" s="77"/>
      <c r="IJ361" s="77"/>
      <c r="IK361" s="77"/>
      <c r="IL361" s="77"/>
      <c r="IM361" s="77"/>
      <c r="IN361" s="77"/>
      <c r="IO361" s="77"/>
      <c r="IP361" s="77"/>
      <c r="IQ361" s="77"/>
      <c r="IR361" s="77"/>
      <c r="IS361" s="77"/>
      <c r="IT361" s="77"/>
      <c r="IU361" s="77"/>
      <c r="IV361" s="77"/>
      <c r="IW361" s="77"/>
      <c r="IX361" s="77"/>
      <c r="IY361" s="77"/>
      <c r="IZ361" s="77"/>
      <c r="JA361" s="77"/>
      <c r="JB361" s="77"/>
      <c r="JC361" s="77"/>
      <c r="JD361" s="77"/>
      <c r="JE361" s="77"/>
      <c r="JF361" s="77"/>
      <c r="JG361" s="77"/>
      <c r="JH361" s="77"/>
      <c r="JI361" s="77"/>
      <c r="JJ361" s="77"/>
      <c r="JK361" s="77"/>
      <c r="JL361" s="77"/>
      <c r="JM361" s="77"/>
      <c r="JN361" s="77"/>
      <c r="JO361" s="77"/>
      <c r="JP361" s="77"/>
      <c r="JQ361" s="77"/>
      <c r="JR361" s="77"/>
      <c r="JS361" s="77"/>
      <c r="JT361" s="77"/>
      <c r="JU361" s="77"/>
      <c r="JV361" s="77"/>
      <c r="JW361" s="77"/>
      <c r="JX361" s="77"/>
      <c r="JY361" s="77"/>
      <c r="JZ361" s="77"/>
      <c r="KA361" s="77"/>
      <c r="KB361" s="77"/>
      <c r="KC361" s="77"/>
      <c r="KD361" s="77"/>
      <c r="KE361" s="77"/>
      <c r="KF361" s="77"/>
      <c r="KG361" s="77"/>
      <c r="KH361" s="77"/>
      <c r="KI361" s="77"/>
      <c r="KJ361" s="77"/>
      <c r="KK361" s="77"/>
      <c r="KL361" s="77"/>
      <c r="KM361" s="77"/>
      <c r="KN361" s="77"/>
      <c r="KO361" s="77"/>
      <c r="KP361" s="77"/>
      <c r="KQ361" s="77"/>
      <c r="KR361" s="77"/>
      <c r="KS361" s="77"/>
      <c r="KT361" s="77"/>
      <c r="KU361" s="77"/>
      <c r="KV361" s="77"/>
      <c r="KW361" s="77"/>
      <c r="KX361" s="77"/>
      <c r="KY361" s="77"/>
      <c r="KZ361" s="77"/>
      <c r="LA361" s="77"/>
      <c r="LB361" s="77"/>
      <c r="LC361" s="77"/>
      <c r="LD361" s="77"/>
      <c r="LE361" s="77"/>
      <c r="LF361" s="77"/>
      <c r="LG361" s="77"/>
      <c r="LH361" s="77"/>
      <c r="LI361" s="77"/>
      <c r="LJ361" s="77"/>
      <c r="LK361" s="77"/>
      <c r="LL361" s="77"/>
      <c r="LM361" s="77"/>
      <c r="LN361" s="77"/>
      <c r="LO361" s="77"/>
      <c r="LP361" s="77"/>
      <c r="LQ361" s="77"/>
      <c r="LR361" s="77"/>
      <c r="LS361" s="77"/>
      <c r="LT361" s="77"/>
      <c r="LU361" s="77"/>
      <c r="LV361" s="77"/>
      <c r="LW361" s="77"/>
      <c r="LX361" s="77"/>
      <c r="LY361" s="77"/>
      <c r="LZ361" s="77"/>
      <c r="MA361" s="77"/>
      <c r="MB361" s="77"/>
      <c r="MC361" s="77"/>
      <c r="MD361" s="77"/>
      <c r="ME361" s="77"/>
      <c r="MF361" s="77"/>
      <c r="MG361" s="77"/>
      <c r="MH361" s="77"/>
      <c r="MI361" s="77"/>
      <c r="MJ361" s="77"/>
      <c r="MK361" s="77"/>
      <c r="ML361" s="77"/>
      <c r="MM361" s="77"/>
      <c r="MN361" s="77"/>
      <c r="MO361" s="77"/>
      <c r="MP361" s="77"/>
      <c r="MQ361" s="77"/>
      <c r="MR361" s="77"/>
      <c r="MS361" s="77"/>
      <c r="MT361" s="77"/>
      <c r="MU361" s="77"/>
      <c r="MV361" s="77"/>
      <c r="MW361" s="77"/>
      <c r="MX361" s="77"/>
      <c r="MY361" s="77"/>
      <c r="MZ361" s="77"/>
      <c r="NA361" s="77"/>
      <c r="NB361" s="77"/>
      <c r="NC361" s="77"/>
      <c r="ND361" s="77"/>
      <c r="NE361" s="77"/>
      <c r="NF361" s="77"/>
      <c r="NG361" s="77"/>
      <c r="NH361" s="77"/>
      <c r="NI361" s="77"/>
      <c r="NJ361" s="77"/>
      <c r="NK361" s="77"/>
      <c r="NL361" s="77"/>
      <c r="NM361" s="77"/>
      <c r="NN361" s="77"/>
      <c r="NO361" s="77"/>
      <c r="NP361" s="77"/>
      <c r="NQ361" s="77"/>
      <c r="NR361" s="77"/>
    </row>
    <row r="362" spans="1:382">
      <c r="A362" s="32">
        <f>IF(ラインリスト!A354="","",ラインリスト!A354)</f>
        <v>352</v>
      </c>
      <c r="B362" s="32" t="str">
        <f>IF(ラインリスト!B354="","",ラインリスト!B354)</f>
        <v>テスト352</v>
      </c>
      <c r="C362" s="32">
        <f>IF(ラインリスト!C354="","",ラインリスト!C354)</f>
        <v>71</v>
      </c>
      <c r="D362" s="32" t="str">
        <f>IF(ラインリスト!E354="","",ラインリスト!E354)</f>
        <v>男</v>
      </c>
      <c r="E362" s="32" t="str">
        <f>IF(ラインリスト!F354="","",ラインリスト!F354)</f>
        <v/>
      </c>
      <c r="F362" s="29" t="str">
        <f>IF(ラインリスト!G354="","",ラインリスト!G354)</f>
        <v>患者</v>
      </c>
      <c r="G362" s="32" t="str">
        <f>IF(ラインリスト!H354="","",ラインリスト!H354)</f>
        <v>R病院</v>
      </c>
      <c r="H362" s="33" t="str">
        <f>IF(ラインリスト!I354="","",ラインリスト!I354)</f>
        <v/>
      </c>
      <c r="I362" s="33">
        <f>IF(ラインリスト!J354="","",ラインリスト!J354)</f>
        <v>44205</v>
      </c>
      <c r="J362" s="33">
        <f>IF(ラインリスト!K354="","",ラインリスト!K354)</f>
        <v>44206</v>
      </c>
      <c r="K362" s="31">
        <f>IF(ラインリスト!L354="",J362,ラインリスト!L354)</f>
        <v>44206</v>
      </c>
      <c r="L362" s="76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V362" s="77"/>
      <c r="CW362" s="77"/>
      <c r="CX362" s="77"/>
      <c r="CY362" s="77"/>
      <c r="CZ362" s="77"/>
      <c r="DA362" s="77"/>
      <c r="DB362" s="77"/>
      <c r="DC362" s="77"/>
      <c r="DD362" s="77"/>
      <c r="DE362" s="77"/>
      <c r="DF362" s="77"/>
      <c r="DG362" s="77"/>
      <c r="DH362" s="77"/>
      <c r="DI362" s="77"/>
      <c r="DJ362" s="77"/>
      <c r="DK362" s="77"/>
      <c r="DL362" s="77"/>
      <c r="DM362" s="77"/>
      <c r="DN362" s="77"/>
      <c r="DO362" s="77"/>
      <c r="DP362" s="77"/>
      <c r="DQ362" s="77"/>
      <c r="DR362" s="77"/>
      <c r="DS362" s="77"/>
      <c r="DT362" s="77"/>
      <c r="DU362" s="77"/>
      <c r="DV362" s="77"/>
      <c r="DW362" s="77"/>
      <c r="DX362" s="77"/>
      <c r="DY362" s="77"/>
      <c r="DZ362" s="77"/>
      <c r="EA362" s="77"/>
      <c r="EB362" s="77"/>
      <c r="EC362" s="77"/>
      <c r="ED362" s="77"/>
      <c r="EE362" s="77"/>
      <c r="EF362" s="77"/>
      <c r="EG362" s="77"/>
      <c r="EH362" s="77"/>
      <c r="EI362" s="77"/>
      <c r="EJ362" s="77"/>
      <c r="EK362" s="77"/>
      <c r="EL362" s="77"/>
      <c r="EM362" s="77"/>
      <c r="EN362" s="77"/>
      <c r="EO362" s="77"/>
      <c r="EP362" s="77"/>
      <c r="EQ362" s="77"/>
      <c r="ER362" s="77"/>
      <c r="ES362" s="77"/>
      <c r="ET362" s="77"/>
      <c r="EU362" s="77"/>
      <c r="EV362" s="77"/>
      <c r="EW362" s="77"/>
      <c r="EX362" s="77"/>
      <c r="EY362" s="77"/>
      <c r="EZ362" s="77"/>
      <c r="FA362" s="77"/>
      <c r="FB362" s="77"/>
      <c r="FC362" s="77"/>
      <c r="FD362" s="77"/>
      <c r="FE362" s="77"/>
      <c r="FF362" s="77"/>
      <c r="FG362" s="77"/>
      <c r="FH362" s="77"/>
      <c r="FI362" s="77"/>
      <c r="FJ362" s="77"/>
      <c r="FK362" s="77"/>
      <c r="FL362" s="77"/>
      <c r="FM362" s="77"/>
      <c r="FN362" s="77"/>
      <c r="FO362" s="77"/>
      <c r="FP362" s="77"/>
      <c r="FQ362" s="77"/>
      <c r="FR362" s="77"/>
      <c r="FS362" s="77"/>
      <c r="FT362" s="77"/>
      <c r="FU362" s="77"/>
      <c r="FV362" s="77"/>
      <c r="FW362" s="77"/>
      <c r="FX362" s="77"/>
      <c r="FY362" s="77"/>
      <c r="FZ362" s="77"/>
      <c r="GA362" s="77"/>
      <c r="GB362" s="77"/>
      <c r="GC362" s="77"/>
      <c r="GD362" s="77"/>
      <c r="GE362" s="77"/>
      <c r="GF362" s="77"/>
      <c r="GG362" s="77"/>
      <c r="GH362" s="77"/>
      <c r="GI362" s="77"/>
      <c r="GJ362" s="77"/>
      <c r="GK362" s="77"/>
      <c r="GL362" s="77"/>
      <c r="GM362" s="77"/>
      <c r="GN362" s="77"/>
      <c r="GO362" s="77"/>
      <c r="GP362" s="77"/>
      <c r="GQ362" s="77"/>
      <c r="GR362" s="77"/>
      <c r="GS362" s="77"/>
      <c r="GT362" s="77"/>
      <c r="GU362" s="77"/>
      <c r="GV362" s="77"/>
      <c r="GW362" s="77"/>
      <c r="GX362" s="77"/>
      <c r="GY362" s="77"/>
      <c r="GZ362" s="77"/>
      <c r="HA362" s="77"/>
      <c r="HB362" s="77"/>
      <c r="HC362" s="77"/>
      <c r="HD362" s="77"/>
      <c r="HE362" s="77"/>
      <c r="HF362" s="77"/>
      <c r="HG362" s="77"/>
      <c r="HH362" s="77"/>
      <c r="HI362" s="77"/>
      <c r="HJ362" s="77"/>
      <c r="HK362" s="77"/>
      <c r="HL362" s="77"/>
      <c r="HM362" s="77"/>
      <c r="HN362" s="77"/>
      <c r="HO362" s="77"/>
      <c r="HP362" s="77"/>
      <c r="HQ362" s="77"/>
      <c r="HR362" s="77"/>
      <c r="HS362" s="77"/>
      <c r="HT362" s="77"/>
      <c r="HU362" s="77"/>
      <c r="HV362" s="77"/>
      <c r="HW362" s="77"/>
      <c r="HX362" s="77"/>
      <c r="HY362" s="77"/>
      <c r="HZ362" s="77"/>
      <c r="IA362" s="77"/>
      <c r="IB362" s="77"/>
      <c r="IC362" s="77"/>
      <c r="ID362" s="77"/>
      <c r="IE362" s="77"/>
      <c r="IF362" s="77"/>
      <c r="IG362" s="77"/>
      <c r="IH362" s="77"/>
      <c r="II362" s="77"/>
      <c r="IJ362" s="77"/>
      <c r="IK362" s="77"/>
      <c r="IL362" s="77"/>
      <c r="IM362" s="77"/>
      <c r="IN362" s="77"/>
      <c r="IO362" s="77"/>
      <c r="IP362" s="77"/>
      <c r="IQ362" s="77"/>
      <c r="IR362" s="77"/>
      <c r="IS362" s="77"/>
      <c r="IT362" s="77"/>
      <c r="IU362" s="77"/>
      <c r="IV362" s="77"/>
      <c r="IW362" s="77"/>
      <c r="IX362" s="77"/>
      <c r="IY362" s="77"/>
      <c r="IZ362" s="77"/>
      <c r="JA362" s="77"/>
      <c r="JB362" s="77"/>
      <c r="JC362" s="77"/>
      <c r="JD362" s="77"/>
      <c r="JE362" s="77"/>
      <c r="JF362" s="77"/>
      <c r="JG362" s="77"/>
      <c r="JH362" s="77"/>
      <c r="JI362" s="77"/>
      <c r="JJ362" s="77"/>
      <c r="JK362" s="77"/>
      <c r="JL362" s="77"/>
      <c r="JM362" s="77"/>
      <c r="JN362" s="77"/>
      <c r="JO362" s="77"/>
      <c r="JP362" s="77"/>
      <c r="JQ362" s="77"/>
      <c r="JR362" s="77"/>
      <c r="JS362" s="77"/>
      <c r="JT362" s="77"/>
      <c r="JU362" s="77"/>
      <c r="JV362" s="77"/>
      <c r="JW362" s="77"/>
      <c r="JX362" s="77"/>
      <c r="JY362" s="77"/>
      <c r="JZ362" s="77"/>
      <c r="KA362" s="77"/>
      <c r="KB362" s="77"/>
      <c r="KC362" s="77"/>
      <c r="KD362" s="77"/>
      <c r="KE362" s="77"/>
      <c r="KF362" s="77"/>
      <c r="KG362" s="77"/>
      <c r="KH362" s="77"/>
      <c r="KI362" s="77"/>
      <c r="KJ362" s="77"/>
      <c r="KK362" s="77"/>
      <c r="KL362" s="77"/>
      <c r="KM362" s="77"/>
      <c r="KN362" s="77"/>
      <c r="KO362" s="77"/>
      <c r="KP362" s="77"/>
      <c r="KQ362" s="77"/>
      <c r="KR362" s="77"/>
      <c r="KS362" s="77"/>
      <c r="KT362" s="77"/>
      <c r="KU362" s="77"/>
      <c r="KV362" s="77"/>
      <c r="KW362" s="77"/>
      <c r="KX362" s="77"/>
      <c r="KY362" s="77"/>
      <c r="KZ362" s="77"/>
      <c r="LA362" s="77"/>
      <c r="LB362" s="77"/>
      <c r="LC362" s="77"/>
      <c r="LD362" s="77"/>
      <c r="LE362" s="77"/>
      <c r="LF362" s="77"/>
      <c r="LG362" s="77"/>
      <c r="LH362" s="77"/>
      <c r="LI362" s="77"/>
      <c r="LJ362" s="77"/>
      <c r="LK362" s="77"/>
      <c r="LL362" s="77"/>
      <c r="LM362" s="77"/>
      <c r="LN362" s="77"/>
      <c r="LO362" s="77"/>
      <c r="LP362" s="77"/>
      <c r="LQ362" s="77"/>
      <c r="LR362" s="77"/>
      <c r="LS362" s="77"/>
      <c r="LT362" s="77"/>
      <c r="LU362" s="77"/>
      <c r="LV362" s="77"/>
      <c r="LW362" s="77"/>
      <c r="LX362" s="77"/>
      <c r="LY362" s="77"/>
      <c r="LZ362" s="77"/>
      <c r="MA362" s="77"/>
      <c r="MB362" s="77"/>
      <c r="MC362" s="77"/>
      <c r="MD362" s="77"/>
      <c r="ME362" s="77"/>
      <c r="MF362" s="77"/>
      <c r="MG362" s="77"/>
      <c r="MH362" s="77"/>
      <c r="MI362" s="77"/>
      <c r="MJ362" s="77"/>
      <c r="MK362" s="77"/>
      <c r="ML362" s="77"/>
      <c r="MM362" s="77"/>
      <c r="MN362" s="77"/>
      <c r="MO362" s="77"/>
      <c r="MP362" s="77"/>
      <c r="MQ362" s="77"/>
      <c r="MR362" s="77"/>
      <c r="MS362" s="77"/>
      <c r="MT362" s="77"/>
      <c r="MU362" s="77"/>
      <c r="MV362" s="77"/>
      <c r="MW362" s="77"/>
      <c r="MX362" s="77"/>
      <c r="MY362" s="77"/>
      <c r="MZ362" s="77"/>
      <c r="NA362" s="77"/>
      <c r="NB362" s="77"/>
      <c r="NC362" s="77"/>
      <c r="ND362" s="77"/>
      <c r="NE362" s="77"/>
      <c r="NF362" s="77"/>
      <c r="NG362" s="77"/>
      <c r="NH362" s="77"/>
      <c r="NI362" s="77"/>
      <c r="NJ362" s="77"/>
      <c r="NK362" s="77"/>
      <c r="NL362" s="77"/>
      <c r="NM362" s="77"/>
      <c r="NN362" s="77"/>
      <c r="NO362" s="77"/>
      <c r="NP362" s="77"/>
      <c r="NQ362" s="77"/>
      <c r="NR362" s="77"/>
    </row>
    <row r="363" spans="1:382">
      <c r="A363" s="32">
        <f>IF(ラインリスト!A355="","",ラインリスト!A355)</f>
        <v>353</v>
      </c>
      <c r="B363" s="32" t="str">
        <f>IF(ラインリスト!B355="","",ラインリスト!B355)</f>
        <v>テスト353</v>
      </c>
      <c r="C363" s="32">
        <f>IF(ラインリスト!C355="","",ラインリスト!C355)</f>
        <v>64</v>
      </c>
      <c r="D363" s="32" t="str">
        <f>IF(ラインリスト!E355="","",ラインリスト!E355)</f>
        <v>男</v>
      </c>
      <c r="E363" s="32" t="str">
        <f>IF(ラインリスト!F355="","",ラインリスト!F355)</f>
        <v/>
      </c>
      <c r="F363" s="29" t="str">
        <f>IF(ラインリスト!G355="","",ラインリスト!G355)</f>
        <v>患者</v>
      </c>
      <c r="G363" s="32" t="str">
        <f>IF(ラインリスト!H355="","",ラインリスト!H355)</f>
        <v>R病院</v>
      </c>
      <c r="H363" s="33" t="str">
        <f>IF(ラインリスト!I355="","",ラインリスト!I355)</f>
        <v/>
      </c>
      <c r="I363" s="33">
        <f>IF(ラインリスト!J355="","",ラインリスト!J355)</f>
        <v>44206</v>
      </c>
      <c r="J363" s="33">
        <f>IF(ラインリスト!K355="","",ラインリスト!K355)</f>
        <v>44206</v>
      </c>
      <c r="K363" s="31">
        <f>IF(ラインリスト!L355="",J363,ラインリスト!L355)</f>
        <v>44206</v>
      </c>
      <c r="L363" s="76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  <c r="BT363" s="77"/>
      <c r="BU363" s="77"/>
      <c r="BV363" s="77"/>
      <c r="BW363" s="77"/>
      <c r="BX363" s="77"/>
      <c r="BY363" s="77"/>
      <c r="BZ363" s="77"/>
      <c r="CA363" s="77"/>
      <c r="CB363" s="77"/>
      <c r="CC363" s="77"/>
      <c r="CD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  <c r="CU363" s="77"/>
      <c r="CV363" s="77"/>
      <c r="CW363" s="77"/>
      <c r="CX363" s="77"/>
      <c r="CY363" s="77"/>
      <c r="CZ363" s="77"/>
      <c r="DA363" s="77"/>
      <c r="DB363" s="77"/>
      <c r="DC363" s="77"/>
      <c r="DD363" s="77"/>
      <c r="DE363" s="77"/>
      <c r="DF363" s="77"/>
      <c r="DG363" s="77"/>
      <c r="DH363" s="77"/>
      <c r="DI363" s="77"/>
      <c r="DJ363" s="77"/>
      <c r="DK363" s="77"/>
      <c r="DL363" s="77"/>
      <c r="DM363" s="77"/>
      <c r="DN363" s="77"/>
      <c r="DO363" s="77"/>
      <c r="DP363" s="77"/>
      <c r="DQ363" s="77"/>
      <c r="DR363" s="77"/>
      <c r="DS363" s="77"/>
      <c r="DT363" s="77"/>
      <c r="DU363" s="77"/>
      <c r="DV363" s="77"/>
      <c r="DW363" s="77"/>
      <c r="DX363" s="77"/>
      <c r="DY363" s="77"/>
      <c r="DZ363" s="77"/>
      <c r="EA363" s="77"/>
      <c r="EB363" s="77"/>
      <c r="EC363" s="77"/>
      <c r="ED363" s="77"/>
      <c r="EE363" s="77"/>
      <c r="EF363" s="77"/>
      <c r="EG363" s="77"/>
      <c r="EH363" s="77"/>
      <c r="EI363" s="77"/>
      <c r="EJ363" s="77"/>
      <c r="EK363" s="77"/>
      <c r="EL363" s="77"/>
      <c r="EM363" s="77"/>
      <c r="EN363" s="77"/>
      <c r="EO363" s="77"/>
      <c r="EP363" s="77"/>
      <c r="EQ363" s="77"/>
      <c r="ER363" s="77"/>
      <c r="ES363" s="77"/>
      <c r="ET363" s="77"/>
      <c r="EU363" s="77"/>
      <c r="EV363" s="77"/>
      <c r="EW363" s="77"/>
      <c r="EX363" s="77"/>
      <c r="EY363" s="77"/>
      <c r="EZ363" s="77"/>
      <c r="FA363" s="77"/>
      <c r="FB363" s="77"/>
      <c r="FC363" s="77"/>
      <c r="FD363" s="77"/>
      <c r="FE363" s="77"/>
      <c r="FF363" s="77"/>
      <c r="FG363" s="77"/>
      <c r="FH363" s="77"/>
      <c r="FI363" s="77"/>
      <c r="FJ363" s="77"/>
      <c r="FK363" s="77"/>
      <c r="FL363" s="77"/>
      <c r="FM363" s="77"/>
      <c r="FN363" s="77"/>
      <c r="FO363" s="77"/>
      <c r="FP363" s="77"/>
      <c r="FQ363" s="77"/>
      <c r="FR363" s="77"/>
      <c r="FS363" s="77"/>
      <c r="FT363" s="77"/>
      <c r="FU363" s="77"/>
      <c r="FV363" s="77"/>
      <c r="FW363" s="77"/>
      <c r="FX363" s="77"/>
      <c r="FY363" s="77"/>
      <c r="FZ363" s="77"/>
      <c r="GA363" s="77"/>
      <c r="GB363" s="77"/>
      <c r="GC363" s="77"/>
      <c r="GD363" s="77"/>
      <c r="GE363" s="77"/>
      <c r="GF363" s="77"/>
      <c r="GG363" s="77"/>
      <c r="GH363" s="77"/>
      <c r="GI363" s="77"/>
      <c r="GJ363" s="77"/>
      <c r="GK363" s="77"/>
      <c r="GL363" s="77"/>
      <c r="GM363" s="77"/>
      <c r="GN363" s="77"/>
      <c r="GO363" s="77"/>
      <c r="GP363" s="77"/>
      <c r="GQ363" s="77"/>
      <c r="GR363" s="77"/>
      <c r="GS363" s="77"/>
      <c r="GT363" s="77"/>
      <c r="GU363" s="77"/>
      <c r="GV363" s="77"/>
      <c r="GW363" s="77"/>
      <c r="GX363" s="77"/>
      <c r="GY363" s="77"/>
      <c r="GZ363" s="77"/>
      <c r="HA363" s="77"/>
      <c r="HB363" s="77"/>
      <c r="HC363" s="77"/>
      <c r="HD363" s="77"/>
      <c r="HE363" s="77"/>
      <c r="HF363" s="77"/>
      <c r="HG363" s="77"/>
      <c r="HH363" s="77"/>
      <c r="HI363" s="77"/>
      <c r="HJ363" s="77"/>
      <c r="HK363" s="77"/>
      <c r="HL363" s="77"/>
      <c r="HM363" s="77"/>
      <c r="HN363" s="77"/>
      <c r="HO363" s="77"/>
      <c r="HP363" s="77"/>
      <c r="HQ363" s="77"/>
      <c r="HR363" s="77"/>
      <c r="HS363" s="77"/>
      <c r="HT363" s="77"/>
      <c r="HU363" s="77"/>
      <c r="HV363" s="77"/>
      <c r="HW363" s="77"/>
      <c r="HX363" s="77"/>
      <c r="HY363" s="77"/>
      <c r="HZ363" s="77"/>
      <c r="IA363" s="77"/>
      <c r="IB363" s="77"/>
      <c r="IC363" s="77"/>
      <c r="ID363" s="77"/>
      <c r="IE363" s="77"/>
      <c r="IF363" s="77"/>
      <c r="IG363" s="77"/>
      <c r="IH363" s="77"/>
      <c r="II363" s="77"/>
      <c r="IJ363" s="77"/>
      <c r="IK363" s="77"/>
      <c r="IL363" s="77"/>
      <c r="IM363" s="77"/>
      <c r="IN363" s="77"/>
      <c r="IO363" s="77"/>
      <c r="IP363" s="77"/>
      <c r="IQ363" s="77"/>
      <c r="IR363" s="77"/>
      <c r="IS363" s="77"/>
      <c r="IT363" s="77"/>
      <c r="IU363" s="77"/>
      <c r="IV363" s="77"/>
      <c r="IW363" s="77"/>
      <c r="IX363" s="77"/>
      <c r="IY363" s="77"/>
      <c r="IZ363" s="77"/>
      <c r="JA363" s="77"/>
      <c r="JB363" s="77"/>
      <c r="JC363" s="77"/>
      <c r="JD363" s="77"/>
      <c r="JE363" s="77"/>
      <c r="JF363" s="77"/>
      <c r="JG363" s="77"/>
      <c r="JH363" s="77"/>
      <c r="JI363" s="77"/>
      <c r="JJ363" s="77"/>
      <c r="JK363" s="77"/>
      <c r="JL363" s="77"/>
      <c r="JM363" s="77"/>
      <c r="JN363" s="77"/>
      <c r="JO363" s="77"/>
      <c r="JP363" s="77"/>
      <c r="JQ363" s="77"/>
      <c r="JR363" s="77"/>
      <c r="JS363" s="77"/>
      <c r="JT363" s="77"/>
      <c r="JU363" s="77"/>
      <c r="JV363" s="77"/>
      <c r="JW363" s="77"/>
      <c r="JX363" s="77"/>
      <c r="JY363" s="77"/>
      <c r="JZ363" s="77"/>
      <c r="KA363" s="77"/>
      <c r="KB363" s="77"/>
      <c r="KC363" s="77"/>
      <c r="KD363" s="77"/>
      <c r="KE363" s="77"/>
      <c r="KF363" s="77"/>
      <c r="KG363" s="77"/>
      <c r="KH363" s="77"/>
      <c r="KI363" s="77"/>
      <c r="KJ363" s="77"/>
      <c r="KK363" s="77"/>
      <c r="KL363" s="77"/>
      <c r="KM363" s="77"/>
      <c r="KN363" s="77"/>
      <c r="KO363" s="77"/>
      <c r="KP363" s="77"/>
      <c r="KQ363" s="77"/>
      <c r="KR363" s="77"/>
      <c r="KS363" s="77"/>
      <c r="KT363" s="77"/>
      <c r="KU363" s="77"/>
      <c r="KV363" s="77"/>
      <c r="KW363" s="77"/>
      <c r="KX363" s="77"/>
      <c r="KY363" s="77"/>
      <c r="KZ363" s="77"/>
      <c r="LA363" s="77"/>
      <c r="LB363" s="77"/>
      <c r="LC363" s="77"/>
      <c r="LD363" s="77"/>
      <c r="LE363" s="77"/>
      <c r="LF363" s="77"/>
      <c r="LG363" s="77"/>
      <c r="LH363" s="77"/>
      <c r="LI363" s="77"/>
      <c r="LJ363" s="77"/>
      <c r="LK363" s="77"/>
      <c r="LL363" s="77"/>
      <c r="LM363" s="77"/>
      <c r="LN363" s="77"/>
      <c r="LO363" s="77"/>
      <c r="LP363" s="77"/>
      <c r="LQ363" s="77"/>
      <c r="LR363" s="77"/>
      <c r="LS363" s="77"/>
      <c r="LT363" s="77"/>
      <c r="LU363" s="77"/>
      <c r="LV363" s="77"/>
      <c r="LW363" s="77"/>
      <c r="LX363" s="77"/>
      <c r="LY363" s="77"/>
      <c r="LZ363" s="77"/>
      <c r="MA363" s="77"/>
      <c r="MB363" s="77"/>
      <c r="MC363" s="77"/>
      <c r="MD363" s="77"/>
      <c r="ME363" s="77"/>
      <c r="MF363" s="77"/>
      <c r="MG363" s="77"/>
      <c r="MH363" s="77"/>
      <c r="MI363" s="77"/>
      <c r="MJ363" s="77"/>
      <c r="MK363" s="77"/>
      <c r="ML363" s="77"/>
      <c r="MM363" s="77"/>
      <c r="MN363" s="77"/>
      <c r="MO363" s="77"/>
      <c r="MP363" s="77"/>
      <c r="MQ363" s="77"/>
      <c r="MR363" s="77"/>
      <c r="MS363" s="77"/>
      <c r="MT363" s="77"/>
      <c r="MU363" s="77"/>
      <c r="MV363" s="77"/>
      <c r="MW363" s="77"/>
      <c r="MX363" s="77"/>
      <c r="MY363" s="77"/>
      <c r="MZ363" s="77"/>
      <c r="NA363" s="77"/>
      <c r="NB363" s="77"/>
      <c r="NC363" s="77"/>
      <c r="ND363" s="77"/>
      <c r="NE363" s="77"/>
      <c r="NF363" s="77"/>
      <c r="NG363" s="77"/>
      <c r="NH363" s="77"/>
      <c r="NI363" s="77"/>
      <c r="NJ363" s="77"/>
      <c r="NK363" s="77"/>
      <c r="NL363" s="77"/>
      <c r="NM363" s="77"/>
      <c r="NN363" s="77"/>
      <c r="NO363" s="77"/>
      <c r="NP363" s="77"/>
      <c r="NQ363" s="77"/>
      <c r="NR363" s="77"/>
    </row>
    <row r="364" spans="1:382">
      <c r="A364" s="32">
        <f>IF(ラインリスト!A356="","",ラインリスト!A356)</f>
        <v>354</v>
      </c>
      <c r="B364" s="32" t="str">
        <f>IF(ラインリスト!B356="","",ラインリスト!B356)</f>
        <v>テスト354</v>
      </c>
      <c r="C364" s="32">
        <f>IF(ラインリスト!C356="","",ラインリスト!C356)</f>
        <v>86</v>
      </c>
      <c r="D364" s="32" t="str">
        <f>IF(ラインリスト!E356="","",ラインリスト!E356)</f>
        <v>男</v>
      </c>
      <c r="E364" s="32" t="str">
        <f>IF(ラインリスト!F356="","",ラインリスト!F356)</f>
        <v/>
      </c>
      <c r="F364" s="29" t="str">
        <f>IF(ラインリスト!G356="","",ラインリスト!G356)</f>
        <v>患者</v>
      </c>
      <c r="G364" s="32" t="str">
        <f>IF(ラインリスト!H356="","",ラインリスト!H356)</f>
        <v>R病院</v>
      </c>
      <c r="H364" s="33" t="str">
        <f>IF(ラインリスト!I356="","",ラインリスト!I356)</f>
        <v/>
      </c>
      <c r="I364" s="33">
        <f>IF(ラインリスト!J356="","",ラインリスト!J356)</f>
        <v>44206</v>
      </c>
      <c r="J364" s="33">
        <f>IF(ラインリスト!K356="","",ラインリスト!K356)</f>
        <v>44206</v>
      </c>
      <c r="K364" s="31">
        <f>IF(ラインリスト!L356="",J364,ラインリスト!L356)</f>
        <v>44206</v>
      </c>
      <c r="L364" s="76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  <c r="CU364" s="77"/>
      <c r="CV364" s="77"/>
      <c r="CW364" s="77"/>
      <c r="CX364" s="77"/>
      <c r="CY364" s="77"/>
      <c r="CZ364" s="77"/>
      <c r="DA364" s="77"/>
      <c r="DB364" s="77"/>
      <c r="DC364" s="77"/>
      <c r="DD364" s="77"/>
      <c r="DE364" s="77"/>
      <c r="DF364" s="77"/>
      <c r="DG364" s="77"/>
      <c r="DH364" s="77"/>
      <c r="DI364" s="77"/>
      <c r="DJ364" s="77"/>
      <c r="DK364" s="77"/>
      <c r="DL364" s="77"/>
      <c r="DM364" s="77"/>
      <c r="DN364" s="77"/>
      <c r="DO364" s="77"/>
      <c r="DP364" s="77"/>
      <c r="DQ364" s="77"/>
      <c r="DR364" s="77"/>
      <c r="DS364" s="77"/>
      <c r="DT364" s="77"/>
      <c r="DU364" s="77"/>
      <c r="DV364" s="77"/>
      <c r="DW364" s="77"/>
      <c r="DX364" s="77"/>
      <c r="DY364" s="77"/>
      <c r="DZ364" s="77"/>
      <c r="EA364" s="77"/>
      <c r="EB364" s="77"/>
      <c r="EC364" s="77"/>
      <c r="ED364" s="77"/>
      <c r="EE364" s="77"/>
      <c r="EF364" s="77"/>
      <c r="EG364" s="77"/>
      <c r="EH364" s="77"/>
      <c r="EI364" s="77"/>
      <c r="EJ364" s="77"/>
      <c r="EK364" s="77"/>
      <c r="EL364" s="77"/>
      <c r="EM364" s="77"/>
      <c r="EN364" s="77"/>
      <c r="EO364" s="77"/>
      <c r="EP364" s="77"/>
      <c r="EQ364" s="77"/>
      <c r="ER364" s="77"/>
      <c r="ES364" s="77"/>
      <c r="ET364" s="77"/>
      <c r="EU364" s="77"/>
      <c r="EV364" s="77"/>
      <c r="EW364" s="77"/>
      <c r="EX364" s="77"/>
      <c r="EY364" s="77"/>
      <c r="EZ364" s="77"/>
      <c r="FA364" s="77"/>
      <c r="FB364" s="77"/>
      <c r="FC364" s="77"/>
      <c r="FD364" s="77"/>
      <c r="FE364" s="77"/>
      <c r="FF364" s="77"/>
      <c r="FG364" s="77"/>
      <c r="FH364" s="77"/>
      <c r="FI364" s="77"/>
      <c r="FJ364" s="77"/>
      <c r="FK364" s="77"/>
      <c r="FL364" s="77"/>
      <c r="FM364" s="77"/>
      <c r="FN364" s="77"/>
      <c r="FO364" s="77"/>
      <c r="FP364" s="77"/>
      <c r="FQ364" s="77"/>
      <c r="FR364" s="77"/>
      <c r="FS364" s="77"/>
      <c r="FT364" s="77"/>
      <c r="FU364" s="77"/>
      <c r="FV364" s="77"/>
      <c r="FW364" s="77"/>
      <c r="FX364" s="77"/>
      <c r="FY364" s="77"/>
      <c r="FZ364" s="77"/>
      <c r="GA364" s="77"/>
      <c r="GB364" s="77"/>
      <c r="GC364" s="77"/>
      <c r="GD364" s="77"/>
      <c r="GE364" s="77"/>
      <c r="GF364" s="77"/>
      <c r="GG364" s="77"/>
      <c r="GH364" s="77"/>
      <c r="GI364" s="77"/>
      <c r="GJ364" s="77"/>
      <c r="GK364" s="77"/>
      <c r="GL364" s="77"/>
      <c r="GM364" s="77"/>
      <c r="GN364" s="77"/>
      <c r="GO364" s="77"/>
      <c r="GP364" s="77"/>
      <c r="GQ364" s="77"/>
      <c r="GR364" s="77"/>
      <c r="GS364" s="77"/>
      <c r="GT364" s="77"/>
      <c r="GU364" s="77"/>
      <c r="GV364" s="77"/>
      <c r="GW364" s="77"/>
      <c r="GX364" s="77"/>
      <c r="GY364" s="77"/>
      <c r="GZ364" s="77"/>
      <c r="HA364" s="77"/>
      <c r="HB364" s="77"/>
      <c r="HC364" s="77"/>
      <c r="HD364" s="77"/>
      <c r="HE364" s="77"/>
      <c r="HF364" s="77"/>
      <c r="HG364" s="77"/>
      <c r="HH364" s="77"/>
      <c r="HI364" s="77"/>
      <c r="HJ364" s="77"/>
      <c r="HK364" s="77"/>
      <c r="HL364" s="77"/>
      <c r="HM364" s="77"/>
      <c r="HN364" s="77"/>
      <c r="HO364" s="77"/>
      <c r="HP364" s="77"/>
      <c r="HQ364" s="77"/>
      <c r="HR364" s="77"/>
      <c r="HS364" s="77"/>
      <c r="HT364" s="77"/>
      <c r="HU364" s="77"/>
      <c r="HV364" s="77"/>
      <c r="HW364" s="77"/>
      <c r="HX364" s="77"/>
      <c r="HY364" s="77"/>
      <c r="HZ364" s="77"/>
      <c r="IA364" s="77"/>
      <c r="IB364" s="77"/>
      <c r="IC364" s="77"/>
      <c r="ID364" s="77"/>
      <c r="IE364" s="77"/>
      <c r="IF364" s="77"/>
      <c r="IG364" s="77"/>
      <c r="IH364" s="77"/>
      <c r="II364" s="77"/>
      <c r="IJ364" s="77"/>
      <c r="IK364" s="77"/>
      <c r="IL364" s="77"/>
      <c r="IM364" s="77"/>
      <c r="IN364" s="77"/>
      <c r="IO364" s="77"/>
      <c r="IP364" s="77"/>
      <c r="IQ364" s="77"/>
      <c r="IR364" s="77"/>
      <c r="IS364" s="77"/>
      <c r="IT364" s="77"/>
      <c r="IU364" s="77"/>
      <c r="IV364" s="77"/>
      <c r="IW364" s="77"/>
      <c r="IX364" s="77"/>
      <c r="IY364" s="77"/>
      <c r="IZ364" s="77"/>
      <c r="JA364" s="77"/>
      <c r="JB364" s="77"/>
      <c r="JC364" s="77"/>
      <c r="JD364" s="77"/>
      <c r="JE364" s="77"/>
      <c r="JF364" s="77"/>
      <c r="JG364" s="77"/>
      <c r="JH364" s="77"/>
      <c r="JI364" s="77"/>
      <c r="JJ364" s="77"/>
      <c r="JK364" s="77"/>
      <c r="JL364" s="77"/>
      <c r="JM364" s="77"/>
      <c r="JN364" s="77"/>
      <c r="JO364" s="77"/>
      <c r="JP364" s="77"/>
      <c r="JQ364" s="77"/>
      <c r="JR364" s="77"/>
      <c r="JS364" s="77"/>
      <c r="JT364" s="77"/>
      <c r="JU364" s="77"/>
      <c r="JV364" s="77"/>
      <c r="JW364" s="77"/>
      <c r="JX364" s="77"/>
      <c r="JY364" s="77"/>
      <c r="JZ364" s="77"/>
      <c r="KA364" s="77"/>
      <c r="KB364" s="77"/>
      <c r="KC364" s="77"/>
      <c r="KD364" s="77"/>
      <c r="KE364" s="77"/>
      <c r="KF364" s="77"/>
      <c r="KG364" s="77"/>
      <c r="KH364" s="77"/>
      <c r="KI364" s="77"/>
      <c r="KJ364" s="77"/>
      <c r="KK364" s="77"/>
      <c r="KL364" s="77"/>
      <c r="KM364" s="77"/>
      <c r="KN364" s="77"/>
      <c r="KO364" s="77"/>
      <c r="KP364" s="77"/>
      <c r="KQ364" s="77"/>
      <c r="KR364" s="77"/>
      <c r="KS364" s="77"/>
      <c r="KT364" s="77"/>
      <c r="KU364" s="77"/>
      <c r="KV364" s="77"/>
      <c r="KW364" s="77"/>
      <c r="KX364" s="77"/>
      <c r="KY364" s="77"/>
      <c r="KZ364" s="77"/>
      <c r="LA364" s="77"/>
      <c r="LB364" s="77"/>
      <c r="LC364" s="77"/>
      <c r="LD364" s="77"/>
      <c r="LE364" s="77"/>
      <c r="LF364" s="77"/>
      <c r="LG364" s="77"/>
      <c r="LH364" s="77"/>
      <c r="LI364" s="77"/>
      <c r="LJ364" s="77"/>
      <c r="LK364" s="77"/>
      <c r="LL364" s="77"/>
      <c r="LM364" s="77"/>
      <c r="LN364" s="77"/>
      <c r="LO364" s="77"/>
      <c r="LP364" s="77"/>
      <c r="LQ364" s="77"/>
      <c r="LR364" s="77"/>
      <c r="LS364" s="77"/>
      <c r="LT364" s="77"/>
      <c r="LU364" s="77"/>
      <c r="LV364" s="77"/>
      <c r="LW364" s="77"/>
      <c r="LX364" s="77"/>
      <c r="LY364" s="77"/>
      <c r="LZ364" s="77"/>
      <c r="MA364" s="77"/>
      <c r="MB364" s="77"/>
      <c r="MC364" s="77"/>
      <c r="MD364" s="77"/>
      <c r="ME364" s="77"/>
      <c r="MF364" s="77"/>
      <c r="MG364" s="77"/>
      <c r="MH364" s="77"/>
      <c r="MI364" s="77"/>
      <c r="MJ364" s="77"/>
      <c r="MK364" s="77"/>
      <c r="ML364" s="77"/>
      <c r="MM364" s="77"/>
      <c r="MN364" s="77"/>
      <c r="MO364" s="77"/>
      <c r="MP364" s="77"/>
      <c r="MQ364" s="77"/>
      <c r="MR364" s="77"/>
      <c r="MS364" s="77"/>
      <c r="MT364" s="77"/>
      <c r="MU364" s="77"/>
      <c r="MV364" s="77"/>
      <c r="MW364" s="77"/>
      <c r="MX364" s="77"/>
      <c r="MY364" s="77"/>
      <c r="MZ364" s="77"/>
      <c r="NA364" s="77"/>
      <c r="NB364" s="77"/>
      <c r="NC364" s="77"/>
      <c r="ND364" s="77"/>
      <c r="NE364" s="77"/>
      <c r="NF364" s="77"/>
      <c r="NG364" s="77"/>
      <c r="NH364" s="77"/>
      <c r="NI364" s="77"/>
      <c r="NJ364" s="77"/>
      <c r="NK364" s="77"/>
      <c r="NL364" s="77"/>
      <c r="NM364" s="77"/>
      <c r="NN364" s="77"/>
      <c r="NO364" s="77"/>
      <c r="NP364" s="77"/>
      <c r="NQ364" s="77"/>
      <c r="NR364" s="77"/>
    </row>
    <row r="365" spans="1:382">
      <c r="A365" s="32">
        <f>IF(ラインリスト!A357="","",ラインリスト!A357)</f>
        <v>355</v>
      </c>
      <c r="B365" s="32" t="str">
        <f>IF(ラインリスト!B357="","",ラインリスト!B357)</f>
        <v>テスト355</v>
      </c>
      <c r="C365" s="32">
        <f>IF(ラインリスト!C357="","",ラインリスト!C357)</f>
        <v>27</v>
      </c>
      <c r="D365" s="32" t="str">
        <f>IF(ラインリスト!E357="","",ラインリスト!E357)</f>
        <v>女</v>
      </c>
      <c r="E365" s="32" t="str">
        <f>IF(ラインリスト!F357="","",ラインリスト!F357)</f>
        <v>看護師</v>
      </c>
      <c r="F365" s="29" t="str">
        <f>IF(ラインリスト!G357="","",ラインリスト!G357)</f>
        <v>職員</v>
      </c>
      <c r="G365" s="32" t="str">
        <f>IF(ラインリスト!H357="","",ラインリスト!H357)</f>
        <v>R病院</v>
      </c>
      <c r="H365" s="33" t="str">
        <f>IF(ラインリスト!I357="","",ラインリスト!I357)</f>
        <v/>
      </c>
      <c r="I365" s="33" t="str">
        <f>IF(ラインリスト!J357="","",ラインリスト!J357)</f>
        <v>無症状</v>
      </c>
      <c r="J365" s="33">
        <f>IF(ラインリスト!K357="","",ラインリスト!K357)</f>
        <v>44206</v>
      </c>
      <c r="K365" s="31">
        <f>IF(ラインリスト!L357="",J365,ラインリスト!L357)</f>
        <v>44206</v>
      </c>
      <c r="L365" s="76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  <c r="CU365" s="77"/>
      <c r="CV365" s="77"/>
      <c r="CW365" s="77"/>
      <c r="CX365" s="77"/>
      <c r="CY365" s="77"/>
      <c r="CZ365" s="77"/>
      <c r="DA365" s="77"/>
      <c r="DB365" s="77"/>
      <c r="DC365" s="77"/>
      <c r="DD365" s="77"/>
      <c r="DE365" s="77"/>
      <c r="DF365" s="77"/>
      <c r="DG365" s="77"/>
      <c r="DH365" s="77"/>
      <c r="DI365" s="77"/>
      <c r="DJ365" s="77"/>
      <c r="DK365" s="77"/>
      <c r="DL365" s="77"/>
      <c r="DM365" s="77"/>
      <c r="DN365" s="77"/>
      <c r="DO365" s="77"/>
      <c r="DP365" s="77"/>
      <c r="DQ365" s="77"/>
      <c r="DR365" s="77"/>
      <c r="DS365" s="77"/>
      <c r="DT365" s="77"/>
      <c r="DU365" s="77"/>
      <c r="DV365" s="77"/>
      <c r="DW365" s="77"/>
      <c r="DX365" s="77"/>
      <c r="DY365" s="77"/>
      <c r="DZ365" s="77"/>
      <c r="EA365" s="77"/>
      <c r="EB365" s="77"/>
      <c r="EC365" s="77"/>
      <c r="ED365" s="77"/>
      <c r="EE365" s="77"/>
      <c r="EF365" s="77"/>
      <c r="EG365" s="77"/>
      <c r="EH365" s="77"/>
      <c r="EI365" s="77"/>
      <c r="EJ365" s="77"/>
      <c r="EK365" s="77"/>
      <c r="EL365" s="77"/>
      <c r="EM365" s="77"/>
      <c r="EN365" s="77"/>
      <c r="EO365" s="77"/>
      <c r="EP365" s="77"/>
      <c r="EQ365" s="77"/>
      <c r="ER365" s="77"/>
      <c r="ES365" s="77"/>
      <c r="ET365" s="77"/>
      <c r="EU365" s="77"/>
      <c r="EV365" s="77"/>
      <c r="EW365" s="77"/>
      <c r="EX365" s="77"/>
      <c r="EY365" s="77"/>
      <c r="EZ365" s="77"/>
      <c r="FA365" s="77"/>
      <c r="FB365" s="77"/>
      <c r="FC365" s="77"/>
      <c r="FD365" s="77"/>
      <c r="FE365" s="77"/>
      <c r="FF365" s="77"/>
      <c r="FG365" s="77"/>
      <c r="FH365" s="77"/>
      <c r="FI365" s="77"/>
      <c r="FJ365" s="77"/>
      <c r="FK365" s="77"/>
      <c r="FL365" s="77"/>
      <c r="FM365" s="77"/>
      <c r="FN365" s="77"/>
      <c r="FO365" s="77"/>
      <c r="FP365" s="77"/>
      <c r="FQ365" s="77"/>
      <c r="FR365" s="77"/>
      <c r="FS365" s="77"/>
      <c r="FT365" s="77"/>
      <c r="FU365" s="77"/>
      <c r="FV365" s="77"/>
      <c r="FW365" s="77"/>
      <c r="FX365" s="77"/>
      <c r="FY365" s="77"/>
      <c r="FZ365" s="77"/>
      <c r="GA365" s="77"/>
      <c r="GB365" s="77"/>
      <c r="GC365" s="77"/>
      <c r="GD365" s="77"/>
      <c r="GE365" s="77"/>
      <c r="GF365" s="77"/>
      <c r="GG365" s="77"/>
      <c r="GH365" s="77"/>
      <c r="GI365" s="77"/>
      <c r="GJ365" s="77"/>
      <c r="GK365" s="77"/>
      <c r="GL365" s="77"/>
      <c r="GM365" s="77"/>
      <c r="GN365" s="77"/>
      <c r="GO365" s="77"/>
      <c r="GP365" s="77"/>
      <c r="GQ365" s="77"/>
      <c r="GR365" s="77"/>
      <c r="GS365" s="77"/>
      <c r="GT365" s="77"/>
      <c r="GU365" s="77"/>
      <c r="GV365" s="77"/>
      <c r="GW365" s="77"/>
      <c r="GX365" s="77"/>
      <c r="GY365" s="77"/>
      <c r="GZ365" s="77"/>
      <c r="HA365" s="77"/>
      <c r="HB365" s="77"/>
      <c r="HC365" s="77"/>
      <c r="HD365" s="77"/>
      <c r="HE365" s="77"/>
      <c r="HF365" s="77"/>
      <c r="HG365" s="77"/>
      <c r="HH365" s="77"/>
      <c r="HI365" s="77"/>
      <c r="HJ365" s="77"/>
      <c r="HK365" s="77"/>
      <c r="HL365" s="77"/>
      <c r="HM365" s="77"/>
      <c r="HN365" s="77"/>
      <c r="HO365" s="77"/>
      <c r="HP365" s="77"/>
      <c r="HQ365" s="77"/>
      <c r="HR365" s="77"/>
      <c r="HS365" s="77"/>
      <c r="HT365" s="77"/>
      <c r="HU365" s="77"/>
      <c r="HV365" s="77"/>
      <c r="HW365" s="77"/>
      <c r="HX365" s="77"/>
      <c r="HY365" s="77"/>
      <c r="HZ365" s="77"/>
      <c r="IA365" s="77"/>
      <c r="IB365" s="77"/>
      <c r="IC365" s="77"/>
      <c r="ID365" s="77"/>
      <c r="IE365" s="77"/>
      <c r="IF365" s="77"/>
      <c r="IG365" s="77"/>
      <c r="IH365" s="77"/>
      <c r="II365" s="77"/>
      <c r="IJ365" s="77"/>
      <c r="IK365" s="77"/>
      <c r="IL365" s="77"/>
      <c r="IM365" s="77"/>
      <c r="IN365" s="77"/>
      <c r="IO365" s="77"/>
      <c r="IP365" s="77"/>
      <c r="IQ365" s="77"/>
      <c r="IR365" s="77"/>
      <c r="IS365" s="77"/>
      <c r="IT365" s="77"/>
      <c r="IU365" s="77"/>
      <c r="IV365" s="77"/>
      <c r="IW365" s="77"/>
      <c r="IX365" s="77"/>
      <c r="IY365" s="77"/>
      <c r="IZ365" s="77"/>
      <c r="JA365" s="77"/>
      <c r="JB365" s="77"/>
      <c r="JC365" s="77"/>
      <c r="JD365" s="77"/>
      <c r="JE365" s="77"/>
      <c r="JF365" s="77"/>
      <c r="JG365" s="77"/>
      <c r="JH365" s="77"/>
      <c r="JI365" s="77"/>
      <c r="JJ365" s="77"/>
      <c r="JK365" s="77"/>
      <c r="JL365" s="77"/>
      <c r="JM365" s="77"/>
      <c r="JN365" s="77"/>
      <c r="JO365" s="77"/>
      <c r="JP365" s="77"/>
      <c r="JQ365" s="77"/>
      <c r="JR365" s="77"/>
      <c r="JS365" s="77"/>
      <c r="JT365" s="77"/>
      <c r="JU365" s="77"/>
      <c r="JV365" s="77"/>
      <c r="JW365" s="77"/>
      <c r="JX365" s="77"/>
      <c r="JY365" s="77"/>
      <c r="JZ365" s="77"/>
      <c r="KA365" s="77"/>
      <c r="KB365" s="77"/>
      <c r="KC365" s="77"/>
      <c r="KD365" s="77"/>
      <c r="KE365" s="77"/>
      <c r="KF365" s="77"/>
      <c r="KG365" s="77"/>
      <c r="KH365" s="77"/>
      <c r="KI365" s="77"/>
      <c r="KJ365" s="77"/>
      <c r="KK365" s="77"/>
      <c r="KL365" s="77"/>
      <c r="KM365" s="77"/>
      <c r="KN365" s="77"/>
      <c r="KO365" s="77"/>
      <c r="KP365" s="77"/>
      <c r="KQ365" s="77"/>
      <c r="KR365" s="77"/>
      <c r="KS365" s="77"/>
      <c r="KT365" s="77"/>
      <c r="KU365" s="77"/>
      <c r="KV365" s="77"/>
      <c r="KW365" s="77"/>
      <c r="KX365" s="77"/>
      <c r="KY365" s="77"/>
      <c r="KZ365" s="77"/>
      <c r="LA365" s="77"/>
      <c r="LB365" s="77"/>
      <c r="LC365" s="77"/>
      <c r="LD365" s="77"/>
      <c r="LE365" s="77"/>
      <c r="LF365" s="77"/>
      <c r="LG365" s="77"/>
      <c r="LH365" s="77"/>
      <c r="LI365" s="77"/>
      <c r="LJ365" s="77"/>
      <c r="LK365" s="77"/>
      <c r="LL365" s="77"/>
      <c r="LM365" s="77"/>
      <c r="LN365" s="77"/>
      <c r="LO365" s="77"/>
      <c r="LP365" s="77"/>
      <c r="LQ365" s="77"/>
      <c r="LR365" s="77"/>
      <c r="LS365" s="77"/>
      <c r="LT365" s="77"/>
      <c r="LU365" s="77"/>
      <c r="LV365" s="77"/>
      <c r="LW365" s="77"/>
      <c r="LX365" s="77"/>
      <c r="LY365" s="77"/>
      <c r="LZ365" s="77"/>
      <c r="MA365" s="77"/>
      <c r="MB365" s="77"/>
      <c r="MC365" s="77"/>
      <c r="MD365" s="77"/>
      <c r="ME365" s="77"/>
      <c r="MF365" s="77"/>
      <c r="MG365" s="77"/>
      <c r="MH365" s="77"/>
      <c r="MI365" s="77"/>
      <c r="MJ365" s="77"/>
      <c r="MK365" s="77"/>
      <c r="ML365" s="77"/>
      <c r="MM365" s="77"/>
      <c r="MN365" s="77"/>
      <c r="MO365" s="77"/>
      <c r="MP365" s="77"/>
      <c r="MQ365" s="77"/>
      <c r="MR365" s="77"/>
      <c r="MS365" s="77"/>
      <c r="MT365" s="77"/>
      <c r="MU365" s="77"/>
      <c r="MV365" s="77"/>
      <c r="MW365" s="77"/>
      <c r="MX365" s="77"/>
      <c r="MY365" s="77"/>
      <c r="MZ365" s="77"/>
      <c r="NA365" s="77"/>
      <c r="NB365" s="77"/>
      <c r="NC365" s="77"/>
      <c r="ND365" s="77"/>
      <c r="NE365" s="77"/>
      <c r="NF365" s="77"/>
      <c r="NG365" s="77"/>
      <c r="NH365" s="77"/>
      <c r="NI365" s="77"/>
      <c r="NJ365" s="77"/>
      <c r="NK365" s="77"/>
      <c r="NL365" s="77"/>
      <c r="NM365" s="77"/>
      <c r="NN365" s="77"/>
      <c r="NO365" s="77"/>
      <c r="NP365" s="77"/>
      <c r="NQ365" s="77"/>
      <c r="NR365" s="77"/>
    </row>
    <row r="366" spans="1:382">
      <c r="A366" s="32">
        <f>IF(ラインリスト!A358="","",ラインリスト!A358)</f>
        <v>356</v>
      </c>
      <c r="B366" s="32" t="str">
        <f>IF(ラインリスト!B358="","",ラインリスト!B358)</f>
        <v>テスト356</v>
      </c>
      <c r="C366" s="32">
        <f>IF(ラインリスト!C358="","",ラインリスト!C358)</f>
        <v>56</v>
      </c>
      <c r="D366" s="32" t="str">
        <f>IF(ラインリスト!E358="","",ラインリスト!E358)</f>
        <v>女</v>
      </c>
      <c r="E366" s="32" t="str">
        <f>IF(ラインリスト!F358="","",ラインリスト!F358)</f>
        <v>看護師</v>
      </c>
      <c r="F366" s="29" t="str">
        <f>IF(ラインリスト!G358="","",ラインリスト!G358)</f>
        <v>職員</v>
      </c>
      <c r="G366" s="32" t="str">
        <f>IF(ラインリスト!H358="","",ラインリスト!H358)</f>
        <v>R病院</v>
      </c>
      <c r="H366" s="33" t="str">
        <f>IF(ラインリスト!I358="","",ラインリスト!I358)</f>
        <v/>
      </c>
      <c r="I366" s="33">
        <f>IF(ラインリスト!J358="","",ラインリスト!J358)</f>
        <v>44206</v>
      </c>
      <c r="J366" s="33">
        <f>IF(ラインリスト!K358="","",ラインリスト!K358)</f>
        <v>44206</v>
      </c>
      <c r="K366" s="31">
        <f>IF(ラインリスト!L358="",J366,ラインリスト!L358)</f>
        <v>44206</v>
      </c>
      <c r="L366" s="76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  <c r="CU366" s="77"/>
      <c r="CV366" s="77"/>
      <c r="CW366" s="77"/>
      <c r="CX366" s="77"/>
      <c r="CY366" s="77"/>
      <c r="CZ366" s="77"/>
      <c r="DA366" s="77"/>
      <c r="DB366" s="77"/>
      <c r="DC366" s="77"/>
      <c r="DD366" s="77"/>
      <c r="DE366" s="77"/>
      <c r="DF366" s="77"/>
      <c r="DG366" s="77"/>
      <c r="DH366" s="77"/>
      <c r="DI366" s="77"/>
      <c r="DJ366" s="77"/>
      <c r="DK366" s="77"/>
      <c r="DL366" s="77"/>
      <c r="DM366" s="77"/>
      <c r="DN366" s="77"/>
      <c r="DO366" s="77"/>
      <c r="DP366" s="77"/>
      <c r="DQ366" s="77"/>
      <c r="DR366" s="77"/>
      <c r="DS366" s="77"/>
      <c r="DT366" s="77"/>
      <c r="DU366" s="77"/>
      <c r="DV366" s="77"/>
      <c r="DW366" s="77"/>
      <c r="DX366" s="77"/>
      <c r="DY366" s="77"/>
      <c r="DZ366" s="77"/>
      <c r="EA366" s="77"/>
      <c r="EB366" s="77"/>
      <c r="EC366" s="77"/>
      <c r="ED366" s="77"/>
      <c r="EE366" s="77"/>
      <c r="EF366" s="77"/>
      <c r="EG366" s="77"/>
      <c r="EH366" s="77"/>
      <c r="EI366" s="77"/>
      <c r="EJ366" s="77"/>
      <c r="EK366" s="77"/>
      <c r="EL366" s="77"/>
      <c r="EM366" s="77"/>
      <c r="EN366" s="77"/>
      <c r="EO366" s="77"/>
      <c r="EP366" s="77"/>
      <c r="EQ366" s="77"/>
      <c r="ER366" s="77"/>
      <c r="ES366" s="77"/>
      <c r="ET366" s="77"/>
      <c r="EU366" s="77"/>
      <c r="EV366" s="77"/>
      <c r="EW366" s="77"/>
      <c r="EX366" s="77"/>
      <c r="EY366" s="77"/>
      <c r="EZ366" s="77"/>
      <c r="FA366" s="77"/>
      <c r="FB366" s="77"/>
      <c r="FC366" s="77"/>
      <c r="FD366" s="77"/>
      <c r="FE366" s="77"/>
      <c r="FF366" s="77"/>
      <c r="FG366" s="77"/>
      <c r="FH366" s="77"/>
      <c r="FI366" s="77"/>
      <c r="FJ366" s="77"/>
      <c r="FK366" s="77"/>
      <c r="FL366" s="77"/>
      <c r="FM366" s="77"/>
      <c r="FN366" s="77"/>
      <c r="FO366" s="77"/>
      <c r="FP366" s="77"/>
      <c r="FQ366" s="77"/>
      <c r="FR366" s="77"/>
      <c r="FS366" s="77"/>
      <c r="FT366" s="77"/>
      <c r="FU366" s="77"/>
      <c r="FV366" s="77"/>
      <c r="FW366" s="77"/>
      <c r="FX366" s="77"/>
      <c r="FY366" s="77"/>
      <c r="FZ366" s="77"/>
      <c r="GA366" s="77"/>
      <c r="GB366" s="77"/>
      <c r="GC366" s="77"/>
      <c r="GD366" s="77"/>
      <c r="GE366" s="77"/>
      <c r="GF366" s="77"/>
      <c r="GG366" s="77"/>
      <c r="GH366" s="77"/>
      <c r="GI366" s="77"/>
      <c r="GJ366" s="77"/>
      <c r="GK366" s="77"/>
      <c r="GL366" s="77"/>
      <c r="GM366" s="77"/>
      <c r="GN366" s="77"/>
      <c r="GO366" s="77"/>
      <c r="GP366" s="77"/>
      <c r="GQ366" s="77"/>
      <c r="GR366" s="77"/>
      <c r="GS366" s="77"/>
      <c r="GT366" s="77"/>
      <c r="GU366" s="77"/>
      <c r="GV366" s="77"/>
      <c r="GW366" s="77"/>
      <c r="GX366" s="77"/>
      <c r="GY366" s="77"/>
      <c r="GZ366" s="77"/>
      <c r="HA366" s="77"/>
      <c r="HB366" s="77"/>
      <c r="HC366" s="77"/>
      <c r="HD366" s="77"/>
      <c r="HE366" s="77"/>
      <c r="HF366" s="77"/>
      <c r="HG366" s="77"/>
      <c r="HH366" s="77"/>
      <c r="HI366" s="77"/>
      <c r="HJ366" s="77"/>
      <c r="HK366" s="77"/>
      <c r="HL366" s="77"/>
      <c r="HM366" s="77"/>
      <c r="HN366" s="77"/>
      <c r="HO366" s="77"/>
      <c r="HP366" s="77"/>
      <c r="HQ366" s="77"/>
      <c r="HR366" s="77"/>
      <c r="HS366" s="77"/>
      <c r="HT366" s="77"/>
      <c r="HU366" s="77"/>
      <c r="HV366" s="77"/>
      <c r="HW366" s="77"/>
      <c r="HX366" s="77"/>
      <c r="HY366" s="77"/>
      <c r="HZ366" s="77"/>
      <c r="IA366" s="77"/>
      <c r="IB366" s="77"/>
      <c r="IC366" s="77"/>
      <c r="ID366" s="77"/>
      <c r="IE366" s="77"/>
      <c r="IF366" s="77"/>
      <c r="IG366" s="77"/>
      <c r="IH366" s="77"/>
      <c r="II366" s="77"/>
      <c r="IJ366" s="77"/>
      <c r="IK366" s="77"/>
      <c r="IL366" s="77"/>
      <c r="IM366" s="77"/>
      <c r="IN366" s="77"/>
      <c r="IO366" s="77"/>
      <c r="IP366" s="77"/>
      <c r="IQ366" s="77"/>
      <c r="IR366" s="77"/>
      <c r="IS366" s="77"/>
      <c r="IT366" s="77"/>
      <c r="IU366" s="77"/>
      <c r="IV366" s="77"/>
      <c r="IW366" s="77"/>
      <c r="IX366" s="77"/>
      <c r="IY366" s="77"/>
      <c r="IZ366" s="77"/>
      <c r="JA366" s="77"/>
      <c r="JB366" s="77"/>
      <c r="JC366" s="77"/>
      <c r="JD366" s="77"/>
      <c r="JE366" s="77"/>
      <c r="JF366" s="77"/>
      <c r="JG366" s="77"/>
      <c r="JH366" s="77"/>
      <c r="JI366" s="77"/>
      <c r="JJ366" s="77"/>
      <c r="JK366" s="77"/>
      <c r="JL366" s="77"/>
      <c r="JM366" s="77"/>
      <c r="JN366" s="77"/>
      <c r="JO366" s="77"/>
      <c r="JP366" s="77"/>
      <c r="JQ366" s="77"/>
      <c r="JR366" s="77"/>
      <c r="JS366" s="77"/>
      <c r="JT366" s="77"/>
      <c r="JU366" s="77"/>
      <c r="JV366" s="77"/>
      <c r="JW366" s="77"/>
      <c r="JX366" s="77"/>
      <c r="JY366" s="77"/>
      <c r="JZ366" s="77"/>
      <c r="KA366" s="77"/>
      <c r="KB366" s="77"/>
      <c r="KC366" s="77"/>
      <c r="KD366" s="77"/>
      <c r="KE366" s="77"/>
      <c r="KF366" s="77"/>
      <c r="KG366" s="77"/>
      <c r="KH366" s="77"/>
      <c r="KI366" s="77"/>
      <c r="KJ366" s="77"/>
      <c r="KK366" s="77"/>
      <c r="KL366" s="77"/>
      <c r="KM366" s="77"/>
      <c r="KN366" s="77"/>
      <c r="KO366" s="77"/>
      <c r="KP366" s="77"/>
      <c r="KQ366" s="77"/>
      <c r="KR366" s="77"/>
      <c r="KS366" s="77"/>
      <c r="KT366" s="77"/>
      <c r="KU366" s="77"/>
      <c r="KV366" s="77"/>
      <c r="KW366" s="77"/>
      <c r="KX366" s="77"/>
      <c r="KY366" s="77"/>
      <c r="KZ366" s="77"/>
      <c r="LA366" s="77"/>
      <c r="LB366" s="77"/>
      <c r="LC366" s="77"/>
      <c r="LD366" s="77"/>
      <c r="LE366" s="77"/>
      <c r="LF366" s="77"/>
      <c r="LG366" s="77"/>
      <c r="LH366" s="77"/>
      <c r="LI366" s="77"/>
      <c r="LJ366" s="77"/>
      <c r="LK366" s="77"/>
      <c r="LL366" s="77"/>
      <c r="LM366" s="77"/>
      <c r="LN366" s="77"/>
      <c r="LO366" s="77"/>
      <c r="LP366" s="77"/>
      <c r="LQ366" s="77"/>
      <c r="LR366" s="77"/>
      <c r="LS366" s="77"/>
      <c r="LT366" s="77"/>
      <c r="LU366" s="77"/>
      <c r="LV366" s="77"/>
      <c r="LW366" s="77"/>
      <c r="LX366" s="77"/>
      <c r="LY366" s="77"/>
      <c r="LZ366" s="77"/>
      <c r="MA366" s="77"/>
      <c r="MB366" s="77"/>
      <c r="MC366" s="77"/>
      <c r="MD366" s="77"/>
      <c r="ME366" s="77"/>
      <c r="MF366" s="77"/>
      <c r="MG366" s="77"/>
      <c r="MH366" s="77"/>
      <c r="MI366" s="77"/>
      <c r="MJ366" s="77"/>
      <c r="MK366" s="77"/>
      <c r="ML366" s="77"/>
      <c r="MM366" s="77"/>
      <c r="MN366" s="77"/>
      <c r="MO366" s="77"/>
      <c r="MP366" s="77"/>
      <c r="MQ366" s="77"/>
      <c r="MR366" s="77"/>
      <c r="MS366" s="77"/>
      <c r="MT366" s="77"/>
      <c r="MU366" s="77"/>
      <c r="MV366" s="77"/>
      <c r="MW366" s="77"/>
      <c r="MX366" s="77"/>
      <c r="MY366" s="77"/>
      <c r="MZ366" s="77"/>
      <c r="NA366" s="77"/>
      <c r="NB366" s="77"/>
      <c r="NC366" s="77"/>
      <c r="ND366" s="77"/>
      <c r="NE366" s="77"/>
      <c r="NF366" s="77"/>
      <c r="NG366" s="77"/>
      <c r="NH366" s="77"/>
      <c r="NI366" s="77"/>
      <c r="NJ366" s="77"/>
      <c r="NK366" s="77"/>
      <c r="NL366" s="77"/>
      <c r="NM366" s="77"/>
      <c r="NN366" s="77"/>
      <c r="NO366" s="77"/>
      <c r="NP366" s="77"/>
      <c r="NQ366" s="77"/>
      <c r="NR366" s="77"/>
    </row>
    <row r="367" spans="1:382">
      <c r="A367" s="32">
        <f>IF(ラインリスト!A359="","",ラインリスト!A359)</f>
        <v>357</v>
      </c>
      <c r="B367" s="32" t="str">
        <f>IF(ラインリスト!B359="","",ラインリスト!B359)</f>
        <v>テスト357</v>
      </c>
      <c r="C367" s="32">
        <f>IF(ラインリスト!C359="","",ラインリスト!C359)</f>
        <v>84</v>
      </c>
      <c r="D367" s="32" t="str">
        <f>IF(ラインリスト!E359="","",ラインリスト!E359)</f>
        <v>女</v>
      </c>
      <c r="E367" s="32" t="str">
        <f>IF(ラインリスト!F359="","",ラインリスト!F359)</f>
        <v/>
      </c>
      <c r="F367" s="29" t="str">
        <f>IF(ラインリスト!G359="","",ラインリスト!G359)</f>
        <v>患者</v>
      </c>
      <c r="G367" s="32" t="str">
        <f>IF(ラインリスト!H359="","",ラインリスト!H359)</f>
        <v>R病院</v>
      </c>
      <c r="H367" s="33" t="str">
        <f>IF(ラインリスト!I359="","",ラインリスト!I359)</f>
        <v/>
      </c>
      <c r="I367" s="33">
        <f>IF(ラインリスト!J359="","",ラインリスト!J359)</f>
        <v>44204</v>
      </c>
      <c r="J367" s="33">
        <f>IF(ラインリスト!K359="","",ラインリスト!K359)</f>
        <v>44206</v>
      </c>
      <c r="K367" s="31">
        <f>IF(ラインリスト!L359="",J367,ラインリスト!L359)</f>
        <v>44206</v>
      </c>
      <c r="L367" s="76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  <c r="CU367" s="77"/>
      <c r="CV367" s="77"/>
      <c r="CW367" s="77"/>
      <c r="CX367" s="77"/>
      <c r="CY367" s="77"/>
      <c r="CZ367" s="77"/>
      <c r="DA367" s="77"/>
      <c r="DB367" s="77"/>
      <c r="DC367" s="77"/>
      <c r="DD367" s="77"/>
      <c r="DE367" s="77"/>
      <c r="DF367" s="77"/>
      <c r="DG367" s="77"/>
      <c r="DH367" s="77"/>
      <c r="DI367" s="77"/>
      <c r="DJ367" s="77"/>
      <c r="DK367" s="77"/>
      <c r="DL367" s="77"/>
      <c r="DM367" s="77"/>
      <c r="DN367" s="77"/>
      <c r="DO367" s="77"/>
      <c r="DP367" s="77"/>
      <c r="DQ367" s="77"/>
      <c r="DR367" s="77"/>
      <c r="DS367" s="77"/>
      <c r="DT367" s="77"/>
      <c r="DU367" s="77"/>
      <c r="DV367" s="77"/>
      <c r="DW367" s="77"/>
      <c r="DX367" s="77"/>
      <c r="DY367" s="77"/>
      <c r="DZ367" s="77"/>
      <c r="EA367" s="77"/>
      <c r="EB367" s="77"/>
      <c r="EC367" s="77"/>
      <c r="ED367" s="77"/>
      <c r="EE367" s="77"/>
      <c r="EF367" s="77"/>
      <c r="EG367" s="77"/>
      <c r="EH367" s="77"/>
      <c r="EI367" s="77"/>
      <c r="EJ367" s="77"/>
      <c r="EK367" s="77"/>
      <c r="EL367" s="77"/>
      <c r="EM367" s="77"/>
      <c r="EN367" s="77"/>
      <c r="EO367" s="77"/>
      <c r="EP367" s="77"/>
      <c r="EQ367" s="77"/>
      <c r="ER367" s="77"/>
      <c r="ES367" s="77"/>
      <c r="ET367" s="77"/>
      <c r="EU367" s="77"/>
      <c r="EV367" s="77"/>
      <c r="EW367" s="77"/>
      <c r="EX367" s="77"/>
      <c r="EY367" s="77"/>
      <c r="EZ367" s="77"/>
      <c r="FA367" s="77"/>
      <c r="FB367" s="77"/>
      <c r="FC367" s="77"/>
      <c r="FD367" s="77"/>
      <c r="FE367" s="77"/>
      <c r="FF367" s="77"/>
      <c r="FG367" s="77"/>
      <c r="FH367" s="77"/>
      <c r="FI367" s="77"/>
      <c r="FJ367" s="77"/>
      <c r="FK367" s="77"/>
      <c r="FL367" s="77"/>
      <c r="FM367" s="77"/>
      <c r="FN367" s="77"/>
      <c r="FO367" s="77"/>
      <c r="FP367" s="77"/>
      <c r="FQ367" s="77"/>
      <c r="FR367" s="77"/>
      <c r="FS367" s="77"/>
      <c r="FT367" s="77"/>
      <c r="FU367" s="77"/>
      <c r="FV367" s="77"/>
      <c r="FW367" s="77"/>
      <c r="FX367" s="77"/>
      <c r="FY367" s="77"/>
      <c r="FZ367" s="77"/>
      <c r="GA367" s="77"/>
      <c r="GB367" s="77"/>
      <c r="GC367" s="77"/>
      <c r="GD367" s="77"/>
      <c r="GE367" s="77"/>
      <c r="GF367" s="77"/>
      <c r="GG367" s="77"/>
      <c r="GH367" s="77"/>
      <c r="GI367" s="77"/>
      <c r="GJ367" s="77"/>
      <c r="GK367" s="77"/>
      <c r="GL367" s="77"/>
      <c r="GM367" s="77"/>
      <c r="GN367" s="77"/>
      <c r="GO367" s="77"/>
      <c r="GP367" s="77"/>
      <c r="GQ367" s="77"/>
      <c r="GR367" s="77"/>
      <c r="GS367" s="77"/>
      <c r="GT367" s="77"/>
      <c r="GU367" s="77"/>
      <c r="GV367" s="77"/>
      <c r="GW367" s="77"/>
      <c r="GX367" s="77"/>
      <c r="GY367" s="77"/>
      <c r="GZ367" s="77"/>
      <c r="HA367" s="77"/>
      <c r="HB367" s="77"/>
      <c r="HC367" s="77"/>
      <c r="HD367" s="77"/>
      <c r="HE367" s="77"/>
      <c r="HF367" s="77"/>
      <c r="HG367" s="77"/>
      <c r="HH367" s="77"/>
      <c r="HI367" s="77"/>
      <c r="HJ367" s="77"/>
      <c r="HK367" s="77"/>
      <c r="HL367" s="77"/>
      <c r="HM367" s="77"/>
      <c r="HN367" s="77"/>
      <c r="HO367" s="77"/>
      <c r="HP367" s="77"/>
      <c r="HQ367" s="77"/>
      <c r="HR367" s="77"/>
      <c r="HS367" s="77"/>
      <c r="HT367" s="77"/>
      <c r="HU367" s="77"/>
      <c r="HV367" s="77"/>
      <c r="HW367" s="77"/>
      <c r="HX367" s="77"/>
      <c r="HY367" s="77"/>
      <c r="HZ367" s="77"/>
      <c r="IA367" s="77"/>
      <c r="IB367" s="77"/>
      <c r="IC367" s="77"/>
      <c r="ID367" s="77"/>
      <c r="IE367" s="77"/>
      <c r="IF367" s="77"/>
      <c r="IG367" s="77"/>
      <c r="IH367" s="77"/>
      <c r="II367" s="77"/>
      <c r="IJ367" s="77"/>
      <c r="IK367" s="77"/>
      <c r="IL367" s="77"/>
      <c r="IM367" s="77"/>
      <c r="IN367" s="77"/>
      <c r="IO367" s="77"/>
      <c r="IP367" s="77"/>
      <c r="IQ367" s="77"/>
      <c r="IR367" s="77"/>
      <c r="IS367" s="77"/>
      <c r="IT367" s="77"/>
      <c r="IU367" s="77"/>
      <c r="IV367" s="77"/>
      <c r="IW367" s="77"/>
      <c r="IX367" s="77"/>
      <c r="IY367" s="77"/>
      <c r="IZ367" s="77"/>
      <c r="JA367" s="77"/>
      <c r="JB367" s="77"/>
      <c r="JC367" s="77"/>
      <c r="JD367" s="77"/>
      <c r="JE367" s="77"/>
      <c r="JF367" s="77"/>
      <c r="JG367" s="77"/>
      <c r="JH367" s="77"/>
      <c r="JI367" s="77"/>
      <c r="JJ367" s="77"/>
      <c r="JK367" s="77"/>
      <c r="JL367" s="77"/>
      <c r="JM367" s="77"/>
      <c r="JN367" s="77"/>
      <c r="JO367" s="77"/>
      <c r="JP367" s="77"/>
      <c r="JQ367" s="77"/>
      <c r="JR367" s="77"/>
      <c r="JS367" s="77"/>
      <c r="JT367" s="77"/>
      <c r="JU367" s="77"/>
      <c r="JV367" s="77"/>
      <c r="JW367" s="77"/>
      <c r="JX367" s="77"/>
      <c r="JY367" s="77"/>
      <c r="JZ367" s="77"/>
      <c r="KA367" s="77"/>
      <c r="KB367" s="77"/>
      <c r="KC367" s="77"/>
      <c r="KD367" s="77"/>
      <c r="KE367" s="77"/>
      <c r="KF367" s="77"/>
      <c r="KG367" s="77"/>
      <c r="KH367" s="77"/>
      <c r="KI367" s="77"/>
      <c r="KJ367" s="77"/>
      <c r="KK367" s="77"/>
      <c r="KL367" s="77"/>
      <c r="KM367" s="77"/>
      <c r="KN367" s="77"/>
      <c r="KO367" s="77"/>
      <c r="KP367" s="77"/>
      <c r="KQ367" s="77"/>
      <c r="KR367" s="77"/>
      <c r="KS367" s="77"/>
      <c r="KT367" s="77"/>
      <c r="KU367" s="77"/>
      <c r="KV367" s="77"/>
      <c r="KW367" s="77"/>
      <c r="KX367" s="77"/>
      <c r="KY367" s="77"/>
      <c r="KZ367" s="77"/>
      <c r="LA367" s="77"/>
      <c r="LB367" s="77"/>
      <c r="LC367" s="77"/>
      <c r="LD367" s="77"/>
      <c r="LE367" s="77"/>
      <c r="LF367" s="77"/>
      <c r="LG367" s="77"/>
      <c r="LH367" s="77"/>
      <c r="LI367" s="77"/>
      <c r="LJ367" s="77"/>
      <c r="LK367" s="77"/>
      <c r="LL367" s="77"/>
      <c r="LM367" s="77"/>
      <c r="LN367" s="77"/>
      <c r="LO367" s="77"/>
      <c r="LP367" s="77"/>
      <c r="LQ367" s="77"/>
      <c r="LR367" s="77"/>
      <c r="LS367" s="77"/>
      <c r="LT367" s="77"/>
      <c r="LU367" s="77"/>
      <c r="LV367" s="77"/>
      <c r="LW367" s="77"/>
      <c r="LX367" s="77"/>
      <c r="LY367" s="77"/>
      <c r="LZ367" s="77"/>
      <c r="MA367" s="77"/>
      <c r="MB367" s="77"/>
      <c r="MC367" s="77"/>
      <c r="MD367" s="77"/>
      <c r="ME367" s="77"/>
      <c r="MF367" s="77"/>
      <c r="MG367" s="77"/>
      <c r="MH367" s="77"/>
      <c r="MI367" s="77"/>
      <c r="MJ367" s="77"/>
      <c r="MK367" s="77"/>
      <c r="ML367" s="77"/>
      <c r="MM367" s="77"/>
      <c r="MN367" s="77"/>
      <c r="MO367" s="77"/>
      <c r="MP367" s="77"/>
      <c r="MQ367" s="77"/>
      <c r="MR367" s="77"/>
      <c r="MS367" s="77"/>
      <c r="MT367" s="77"/>
      <c r="MU367" s="77"/>
      <c r="MV367" s="77"/>
      <c r="MW367" s="77"/>
      <c r="MX367" s="77"/>
      <c r="MY367" s="77"/>
      <c r="MZ367" s="77"/>
      <c r="NA367" s="77"/>
      <c r="NB367" s="77"/>
      <c r="NC367" s="77"/>
      <c r="ND367" s="77"/>
      <c r="NE367" s="77"/>
      <c r="NF367" s="77"/>
      <c r="NG367" s="77"/>
      <c r="NH367" s="77"/>
      <c r="NI367" s="77"/>
      <c r="NJ367" s="77"/>
      <c r="NK367" s="77"/>
      <c r="NL367" s="77"/>
      <c r="NM367" s="77"/>
      <c r="NN367" s="77"/>
      <c r="NO367" s="77"/>
      <c r="NP367" s="77"/>
      <c r="NQ367" s="77"/>
      <c r="NR367" s="77"/>
    </row>
    <row r="368" spans="1:382">
      <c r="A368" s="32">
        <f>IF(ラインリスト!A360="","",ラインリスト!A360)</f>
        <v>358</v>
      </c>
      <c r="B368" s="32" t="str">
        <f>IF(ラインリスト!B360="","",ラインリスト!B360)</f>
        <v>テスト358</v>
      </c>
      <c r="C368" s="32">
        <f>IF(ラインリスト!C360="","",ラインリスト!C360)</f>
        <v>69</v>
      </c>
      <c r="D368" s="32" t="str">
        <f>IF(ラインリスト!E360="","",ラインリスト!E360)</f>
        <v>男</v>
      </c>
      <c r="E368" s="32" t="str">
        <f>IF(ラインリスト!F360="","",ラインリスト!F360)</f>
        <v/>
      </c>
      <c r="F368" s="29" t="str">
        <f>IF(ラインリスト!G360="","",ラインリスト!G360)</f>
        <v>患者</v>
      </c>
      <c r="G368" s="32" t="str">
        <f>IF(ラインリスト!H360="","",ラインリスト!H360)</f>
        <v>R病院</v>
      </c>
      <c r="H368" s="33" t="str">
        <f>IF(ラインリスト!I360="","",ラインリスト!I360)</f>
        <v/>
      </c>
      <c r="I368" s="33">
        <f>IF(ラインリスト!J360="","",ラインリスト!J360)</f>
        <v>44204</v>
      </c>
      <c r="J368" s="33">
        <f>IF(ラインリスト!K360="","",ラインリスト!K360)</f>
        <v>44206</v>
      </c>
      <c r="K368" s="31">
        <f>IF(ラインリスト!L360="",J368,ラインリスト!L360)</f>
        <v>44206</v>
      </c>
      <c r="L368" s="76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  <c r="CU368" s="77"/>
      <c r="CV368" s="77"/>
      <c r="CW368" s="77"/>
      <c r="CX368" s="77"/>
      <c r="CY368" s="77"/>
      <c r="CZ368" s="77"/>
      <c r="DA368" s="77"/>
      <c r="DB368" s="77"/>
      <c r="DC368" s="77"/>
      <c r="DD368" s="77"/>
      <c r="DE368" s="77"/>
      <c r="DF368" s="77"/>
      <c r="DG368" s="77"/>
      <c r="DH368" s="77"/>
      <c r="DI368" s="77"/>
      <c r="DJ368" s="77"/>
      <c r="DK368" s="77"/>
      <c r="DL368" s="77"/>
      <c r="DM368" s="77"/>
      <c r="DN368" s="77"/>
      <c r="DO368" s="77"/>
      <c r="DP368" s="77"/>
      <c r="DQ368" s="77"/>
      <c r="DR368" s="77"/>
      <c r="DS368" s="77"/>
      <c r="DT368" s="77"/>
      <c r="DU368" s="77"/>
      <c r="DV368" s="77"/>
      <c r="DW368" s="77"/>
      <c r="DX368" s="77"/>
      <c r="DY368" s="77"/>
      <c r="DZ368" s="77"/>
      <c r="EA368" s="77"/>
      <c r="EB368" s="77"/>
      <c r="EC368" s="77"/>
      <c r="ED368" s="77"/>
      <c r="EE368" s="77"/>
      <c r="EF368" s="77"/>
      <c r="EG368" s="77"/>
      <c r="EH368" s="77"/>
      <c r="EI368" s="77"/>
      <c r="EJ368" s="77"/>
      <c r="EK368" s="77"/>
      <c r="EL368" s="77"/>
      <c r="EM368" s="77"/>
      <c r="EN368" s="77"/>
      <c r="EO368" s="77"/>
      <c r="EP368" s="77"/>
      <c r="EQ368" s="77"/>
      <c r="ER368" s="77"/>
      <c r="ES368" s="77"/>
      <c r="ET368" s="77"/>
      <c r="EU368" s="77"/>
      <c r="EV368" s="77"/>
      <c r="EW368" s="77"/>
      <c r="EX368" s="77"/>
      <c r="EY368" s="77"/>
      <c r="EZ368" s="77"/>
      <c r="FA368" s="77"/>
      <c r="FB368" s="77"/>
      <c r="FC368" s="77"/>
      <c r="FD368" s="77"/>
      <c r="FE368" s="77"/>
      <c r="FF368" s="77"/>
      <c r="FG368" s="77"/>
      <c r="FH368" s="77"/>
      <c r="FI368" s="77"/>
      <c r="FJ368" s="77"/>
      <c r="FK368" s="77"/>
      <c r="FL368" s="77"/>
      <c r="FM368" s="77"/>
      <c r="FN368" s="77"/>
      <c r="FO368" s="77"/>
      <c r="FP368" s="77"/>
      <c r="FQ368" s="77"/>
      <c r="FR368" s="77"/>
      <c r="FS368" s="77"/>
      <c r="FT368" s="77"/>
      <c r="FU368" s="77"/>
      <c r="FV368" s="77"/>
      <c r="FW368" s="77"/>
      <c r="FX368" s="77"/>
      <c r="FY368" s="77"/>
      <c r="FZ368" s="77"/>
      <c r="GA368" s="77"/>
      <c r="GB368" s="77"/>
      <c r="GC368" s="77"/>
      <c r="GD368" s="77"/>
      <c r="GE368" s="77"/>
      <c r="GF368" s="77"/>
      <c r="GG368" s="77"/>
      <c r="GH368" s="77"/>
      <c r="GI368" s="77"/>
      <c r="GJ368" s="77"/>
      <c r="GK368" s="77"/>
      <c r="GL368" s="77"/>
      <c r="GM368" s="77"/>
      <c r="GN368" s="77"/>
      <c r="GO368" s="77"/>
      <c r="GP368" s="77"/>
      <c r="GQ368" s="77"/>
      <c r="GR368" s="77"/>
      <c r="GS368" s="77"/>
      <c r="GT368" s="77"/>
      <c r="GU368" s="77"/>
      <c r="GV368" s="77"/>
      <c r="GW368" s="77"/>
      <c r="GX368" s="77"/>
      <c r="GY368" s="77"/>
      <c r="GZ368" s="77"/>
      <c r="HA368" s="77"/>
      <c r="HB368" s="77"/>
      <c r="HC368" s="77"/>
      <c r="HD368" s="77"/>
      <c r="HE368" s="77"/>
      <c r="HF368" s="77"/>
      <c r="HG368" s="77"/>
      <c r="HH368" s="77"/>
      <c r="HI368" s="77"/>
      <c r="HJ368" s="77"/>
      <c r="HK368" s="77"/>
      <c r="HL368" s="77"/>
      <c r="HM368" s="77"/>
      <c r="HN368" s="77"/>
      <c r="HO368" s="77"/>
      <c r="HP368" s="77"/>
      <c r="HQ368" s="77"/>
      <c r="HR368" s="77"/>
      <c r="HS368" s="77"/>
      <c r="HT368" s="77"/>
      <c r="HU368" s="77"/>
      <c r="HV368" s="77"/>
      <c r="HW368" s="77"/>
      <c r="HX368" s="77"/>
      <c r="HY368" s="77"/>
      <c r="HZ368" s="77"/>
      <c r="IA368" s="77"/>
      <c r="IB368" s="77"/>
      <c r="IC368" s="77"/>
      <c r="ID368" s="77"/>
      <c r="IE368" s="77"/>
      <c r="IF368" s="77"/>
      <c r="IG368" s="77"/>
      <c r="IH368" s="77"/>
      <c r="II368" s="77"/>
      <c r="IJ368" s="77"/>
      <c r="IK368" s="77"/>
      <c r="IL368" s="77"/>
      <c r="IM368" s="77"/>
      <c r="IN368" s="77"/>
      <c r="IO368" s="77"/>
      <c r="IP368" s="77"/>
      <c r="IQ368" s="77"/>
      <c r="IR368" s="77"/>
      <c r="IS368" s="77"/>
      <c r="IT368" s="77"/>
      <c r="IU368" s="77"/>
      <c r="IV368" s="77"/>
      <c r="IW368" s="77"/>
      <c r="IX368" s="77"/>
      <c r="IY368" s="77"/>
      <c r="IZ368" s="77"/>
      <c r="JA368" s="77"/>
      <c r="JB368" s="77"/>
      <c r="JC368" s="77"/>
      <c r="JD368" s="77"/>
      <c r="JE368" s="77"/>
      <c r="JF368" s="77"/>
      <c r="JG368" s="77"/>
      <c r="JH368" s="77"/>
      <c r="JI368" s="77"/>
      <c r="JJ368" s="77"/>
      <c r="JK368" s="77"/>
      <c r="JL368" s="77"/>
      <c r="JM368" s="77"/>
      <c r="JN368" s="77"/>
      <c r="JO368" s="77"/>
      <c r="JP368" s="77"/>
      <c r="JQ368" s="77"/>
      <c r="JR368" s="77"/>
      <c r="JS368" s="77"/>
      <c r="JT368" s="77"/>
      <c r="JU368" s="77"/>
      <c r="JV368" s="77"/>
      <c r="JW368" s="77"/>
      <c r="JX368" s="77"/>
      <c r="JY368" s="77"/>
      <c r="JZ368" s="77"/>
      <c r="KA368" s="77"/>
      <c r="KB368" s="77"/>
      <c r="KC368" s="77"/>
      <c r="KD368" s="77"/>
      <c r="KE368" s="77"/>
      <c r="KF368" s="77"/>
      <c r="KG368" s="77"/>
      <c r="KH368" s="77"/>
      <c r="KI368" s="77"/>
      <c r="KJ368" s="77"/>
      <c r="KK368" s="77"/>
      <c r="KL368" s="77"/>
      <c r="KM368" s="77"/>
      <c r="KN368" s="77"/>
      <c r="KO368" s="77"/>
      <c r="KP368" s="77"/>
      <c r="KQ368" s="77"/>
      <c r="KR368" s="77"/>
      <c r="KS368" s="77"/>
      <c r="KT368" s="77"/>
      <c r="KU368" s="77"/>
      <c r="KV368" s="77"/>
      <c r="KW368" s="77"/>
      <c r="KX368" s="77"/>
      <c r="KY368" s="77"/>
      <c r="KZ368" s="77"/>
      <c r="LA368" s="77"/>
      <c r="LB368" s="77"/>
      <c r="LC368" s="77"/>
      <c r="LD368" s="77"/>
      <c r="LE368" s="77"/>
      <c r="LF368" s="77"/>
      <c r="LG368" s="77"/>
      <c r="LH368" s="77"/>
      <c r="LI368" s="77"/>
      <c r="LJ368" s="77"/>
      <c r="LK368" s="77"/>
      <c r="LL368" s="77"/>
      <c r="LM368" s="77"/>
      <c r="LN368" s="77"/>
      <c r="LO368" s="77"/>
      <c r="LP368" s="77"/>
      <c r="LQ368" s="77"/>
      <c r="LR368" s="77"/>
      <c r="LS368" s="77"/>
      <c r="LT368" s="77"/>
      <c r="LU368" s="77"/>
      <c r="LV368" s="77"/>
      <c r="LW368" s="77"/>
      <c r="LX368" s="77"/>
      <c r="LY368" s="77"/>
      <c r="LZ368" s="77"/>
      <c r="MA368" s="77"/>
      <c r="MB368" s="77"/>
      <c r="MC368" s="77"/>
      <c r="MD368" s="77"/>
      <c r="ME368" s="77"/>
      <c r="MF368" s="77"/>
      <c r="MG368" s="77"/>
      <c r="MH368" s="77"/>
      <c r="MI368" s="77"/>
      <c r="MJ368" s="77"/>
      <c r="MK368" s="77"/>
      <c r="ML368" s="77"/>
      <c r="MM368" s="77"/>
      <c r="MN368" s="77"/>
      <c r="MO368" s="77"/>
      <c r="MP368" s="77"/>
      <c r="MQ368" s="77"/>
      <c r="MR368" s="77"/>
      <c r="MS368" s="77"/>
      <c r="MT368" s="77"/>
      <c r="MU368" s="77"/>
      <c r="MV368" s="77"/>
      <c r="MW368" s="77"/>
      <c r="MX368" s="77"/>
      <c r="MY368" s="77"/>
      <c r="MZ368" s="77"/>
      <c r="NA368" s="77"/>
      <c r="NB368" s="77"/>
      <c r="NC368" s="77"/>
      <c r="ND368" s="77"/>
      <c r="NE368" s="77"/>
      <c r="NF368" s="77"/>
      <c r="NG368" s="77"/>
      <c r="NH368" s="77"/>
      <c r="NI368" s="77"/>
      <c r="NJ368" s="77"/>
      <c r="NK368" s="77"/>
      <c r="NL368" s="77"/>
      <c r="NM368" s="77"/>
      <c r="NN368" s="77"/>
      <c r="NO368" s="77"/>
      <c r="NP368" s="77"/>
      <c r="NQ368" s="77"/>
      <c r="NR368" s="77"/>
    </row>
    <row r="369" spans="1:382">
      <c r="A369" s="32">
        <f>IF(ラインリスト!A361="","",ラインリスト!A361)</f>
        <v>359</v>
      </c>
      <c r="B369" s="32" t="str">
        <f>IF(ラインリスト!B361="","",ラインリスト!B361)</f>
        <v>テスト359</v>
      </c>
      <c r="C369" s="32">
        <f>IF(ラインリスト!C361="","",ラインリスト!C361)</f>
        <v>57</v>
      </c>
      <c r="D369" s="32" t="str">
        <f>IF(ラインリスト!E361="","",ラインリスト!E361)</f>
        <v>男</v>
      </c>
      <c r="E369" s="32" t="str">
        <f>IF(ラインリスト!F361="","",ラインリスト!F361)</f>
        <v/>
      </c>
      <c r="F369" s="29" t="str">
        <f>IF(ラインリスト!G361="","",ラインリスト!G361)</f>
        <v>患者</v>
      </c>
      <c r="G369" s="32" t="str">
        <f>IF(ラインリスト!H361="","",ラインリスト!H361)</f>
        <v>R病院</v>
      </c>
      <c r="H369" s="33" t="str">
        <f>IF(ラインリスト!I361="","",ラインリスト!I361)</f>
        <v/>
      </c>
      <c r="I369" s="33">
        <f>IF(ラインリスト!J361="","",ラインリスト!J361)</f>
        <v>44205</v>
      </c>
      <c r="J369" s="33">
        <f>IF(ラインリスト!K361="","",ラインリスト!K361)</f>
        <v>44206</v>
      </c>
      <c r="K369" s="31">
        <f>IF(ラインリスト!L361="",J369,ラインリスト!L361)</f>
        <v>44206</v>
      </c>
      <c r="L369" s="76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  <c r="CU369" s="77"/>
      <c r="CV369" s="77"/>
      <c r="CW369" s="77"/>
      <c r="CX369" s="77"/>
      <c r="CY369" s="77"/>
      <c r="CZ369" s="77"/>
      <c r="DA369" s="77"/>
      <c r="DB369" s="77"/>
      <c r="DC369" s="77"/>
      <c r="DD369" s="77"/>
      <c r="DE369" s="77"/>
      <c r="DF369" s="77"/>
      <c r="DG369" s="77"/>
      <c r="DH369" s="77"/>
      <c r="DI369" s="77"/>
      <c r="DJ369" s="77"/>
      <c r="DK369" s="77"/>
      <c r="DL369" s="77"/>
      <c r="DM369" s="77"/>
      <c r="DN369" s="77"/>
      <c r="DO369" s="77"/>
      <c r="DP369" s="77"/>
      <c r="DQ369" s="77"/>
      <c r="DR369" s="77"/>
      <c r="DS369" s="77"/>
      <c r="DT369" s="77"/>
      <c r="DU369" s="77"/>
      <c r="DV369" s="77"/>
      <c r="DW369" s="77"/>
      <c r="DX369" s="77"/>
      <c r="DY369" s="77"/>
      <c r="DZ369" s="77"/>
      <c r="EA369" s="77"/>
      <c r="EB369" s="77"/>
      <c r="EC369" s="77"/>
      <c r="ED369" s="77"/>
      <c r="EE369" s="77"/>
      <c r="EF369" s="77"/>
      <c r="EG369" s="77"/>
      <c r="EH369" s="77"/>
      <c r="EI369" s="77"/>
      <c r="EJ369" s="77"/>
      <c r="EK369" s="77"/>
      <c r="EL369" s="77"/>
      <c r="EM369" s="77"/>
      <c r="EN369" s="77"/>
      <c r="EO369" s="77"/>
      <c r="EP369" s="77"/>
      <c r="EQ369" s="77"/>
      <c r="ER369" s="77"/>
      <c r="ES369" s="77"/>
      <c r="ET369" s="77"/>
      <c r="EU369" s="77"/>
      <c r="EV369" s="77"/>
      <c r="EW369" s="77"/>
      <c r="EX369" s="77"/>
      <c r="EY369" s="77"/>
      <c r="EZ369" s="77"/>
      <c r="FA369" s="77"/>
      <c r="FB369" s="77"/>
      <c r="FC369" s="77"/>
      <c r="FD369" s="77"/>
      <c r="FE369" s="77"/>
      <c r="FF369" s="77"/>
      <c r="FG369" s="77"/>
      <c r="FH369" s="77"/>
      <c r="FI369" s="77"/>
      <c r="FJ369" s="77"/>
      <c r="FK369" s="77"/>
      <c r="FL369" s="77"/>
      <c r="FM369" s="77"/>
      <c r="FN369" s="77"/>
      <c r="FO369" s="77"/>
      <c r="FP369" s="77"/>
      <c r="FQ369" s="77"/>
      <c r="FR369" s="77"/>
      <c r="FS369" s="77"/>
      <c r="FT369" s="77"/>
      <c r="FU369" s="77"/>
      <c r="FV369" s="77"/>
      <c r="FW369" s="77"/>
      <c r="FX369" s="77"/>
      <c r="FY369" s="77"/>
      <c r="FZ369" s="77"/>
      <c r="GA369" s="77"/>
      <c r="GB369" s="77"/>
      <c r="GC369" s="77"/>
      <c r="GD369" s="77"/>
      <c r="GE369" s="77"/>
      <c r="GF369" s="77"/>
      <c r="GG369" s="77"/>
      <c r="GH369" s="77"/>
      <c r="GI369" s="77"/>
      <c r="GJ369" s="77"/>
      <c r="GK369" s="77"/>
      <c r="GL369" s="77"/>
      <c r="GM369" s="77"/>
      <c r="GN369" s="77"/>
      <c r="GO369" s="77"/>
      <c r="GP369" s="77"/>
      <c r="GQ369" s="77"/>
      <c r="GR369" s="77"/>
      <c r="GS369" s="77"/>
      <c r="GT369" s="77"/>
      <c r="GU369" s="77"/>
      <c r="GV369" s="77"/>
      <c r="GW369" s="77"/>
      <c r="GX369" s="77"/>
      <c r="GY369" s="77"/>
      <c r="GZ369" s="77"/>
      <c r="HA369" s="77"/>
      <c r="HB369" s="77"/>
      <c r="HC369" s="77"/>
      <c r="HD369" s="77"/>
      <c r="HE369" s="77"/>
      <c r="HF369" s="77"/>
      <c r="HG369" s="77"/>
      <c r="HH369" s="77"/>
      <c r="HI369" s="77"/>
      <c r="HJ369" s="77"/>
      <c r="HK369" s="77"/>
      <c r="HL369" s="77"/>
      <c r="HM369" s="77"/>
      <c r="HN369" s="77"/>
      <c r="HO369" s="77"/>
      <c r="HP369" s="77"/>
      <c r="HQ369" s="77"/>
      <c r="HR369" s="77"/>
      <c r="HS369" s="77"/>
      <c r="HT369" s="77"/>
      <c r="HU369" s="77"/>
      <c r="HV369" s="77"/>
      <c r="HW369" s="77"/>
      <c r="HX369" s="77"/>
      <c r="HY369" s="77"/>
      <c r="HZ369" s="77"/>
      <c r="IA369" s="77"/>
      <c r="IB369" s="77"/>
      <c r="IC369" s="77"/>
      <c r="ID369" s="77"/>
      <c r="IE369" s="77"/>
      <c r="IF369" s="77"/>
      <c r="IG369" s="77"/>
      <c r="IH369" s="77"/>
      <c r="II369" s="77"/>
      <c r="IJ369" s="77"/>
      <c r="IK369" s="77"/>
      <c r="IL369" s="77"/>
      <c r="IM369" s="77"/>
      <c r="IN369" s="77"/>
      <c r="IO369" s="77"/>
      <c r="IP369" s="77"/>
      <c r="IQ369" s="77"/>
      <c r="IR369" s="77"/>
      <c r="IS369" s="77"/>
      <c r="IT369" s="77"/>
      <c r="IU369" s="77"/>
      <c r="IV369" s="77"/>
      <c r="IW369" s="77"/>
      <c r="IX369" s="77"/>
      <c r="IY369" s="77"/>
      <c r="IZ369" s="77"/>
      <c r="JA369" s="77"/>
      <c r="JB369" s="77"/>
      <c r="JC369" s="77"/>
      <c r="JD369" s="77"/>
      <c r="JE369" s="77"/>
      <c r="JF369" s="77"/>
      <c r="JG369" s="77"/>
      <c r="JH369" s="77"/>
      <c r="JI369" s="77"/>
      <c r="JJ369" s="77"/>
      <c r="JK369" s="77"/>
      <c r="JL369" s="77"/>
      <c r="JM369" s="77"/>
      <c r="JN369" s="77"/>
      <c r="JO369" s="77"/>
      <c r="JP369" s="77"/>
      <c r="JQ369" s="77"/>
      <c r="JR369" s="77"/>
      <c r="JS369" s="77"/>
      <c r="JT369" s="77"/>
      <c r="JU369" s="77"/>
      <c r="JV369" s="77"/>
      <c r="JW369" s="77"/>
      <c r="JX369" s="77"/>
      <c r="JY369" s="77"/>
      <c r="JZ369" s="77"/>
      <c r="KA369" s="77"/>
      <c r="KB369" s="77"/>
      <c r="KC369" s="77"/>
      <c r="KD369" s="77"/>
      <c r="KE369" s="77"/>
      <c r="KF369" s="77"/>
      <c r="KG369" s="77"/>
      <c r="KH369" s="77"/>
      <c r="KI369" s="77"/>
      <c r="KJ369" s="77"/>
      <c r="KK369" s="77"/>
      <c r="KL369" s="77"/>
      <c r="KM369" s="77"/>
      <c r="KN369" s="77"/>
      <c r="KO369" s="77"/>
      <c r="KP369" s="77"/>
      <c r="KQ369" s="77"/>
      <c r="KR369" s="77"/>
      <c r="KS369" s="77"/>
      <c r="KT369" s="77"/>
      <c r="KU369" s="77"/>
      <c r="KV369" s="77"/>
      <c r="KW369" s="77"/>
      <c r="KX369" s="77"/>
      <c r="KY369" s="77"/>
      <c r="KZ369" s="77"/>
      <c r="LA369" s="77"/>
      <c r="LB369" s="77"/>
      <c r="LC369" s="77"/>
      <c r="LD369" s="77"/>
      <c r="LE369" s="77"/>
      <c r="LF369" s="77"/>
      <c r="LG369" s="77"/>
      <c r="LH369" s="77"/>
      <c r="LI369" s="77"/>
      <c r="LJ369" s="77"/>
      <c r="LK369" s="77"/>
      <c r="LL369" s="77"/>
      <c r="LM369" s="77"/>
      <c r="LN369" s="77"/>
      <c r="LO369" s="77"/>
      <c r="LP369" s="77"/>
      <c r="LQ369" s="77"/>
      <c r="LR369" s="77"/>
      <c r="LS369" s="77"/>
      <c r="LT369" s="77"/>
      <c r="LU369" s="77"/>
      <c r="LV369" s="77"/>
      <c r="LW369" s="77"/>
      <c r="LX369" s="77"/>
      <c r="LY369" s="77"/>
      <c r="LZ369" s="77"/>
      <c r="MA369" s="77"/>
      <c r="MB369" s="77"/>
      <c r="MC369" s="77"/>
      <c r="MD369" s="77"/>
      <c r="ME369" s="77"/>
      <c r="MF369" s="77"/>
      <c r="MG369" s="77"/>
      <c r="MH369" s="77"/>
      <c r="MI369" s="77"/>
      <c r="MJ369" s="77"/>
      <c r="MK369" s="77"/>
      <c r="ML369" s="77"/>
      <c r="MM369" s="77"/>
      <c r="MN369" s="77"/>
      <c r="MO369" s="77"/>
      <c r="MP369" s="77"/>
      <c r="MQ369" s="77"/>
      <c r="MR369" s="77"/>
      <c r="MS369" s="77"/>
      <c r="MT369" s="77"/>
      <c r="MU369" s="77"/>
      <c r="MV369" s="77"/>
      <c r="MW369" s="77"/>
      <c r="MX369" s="77"/>
      <c r="MY369" s="77"/>
      <c r="MZ369" s="77"/>
      <c r="NA369" s="77"/>
      <c r="NB369" s="77"/>
      <c r="NC369" s="77"/>
      <c r="ND369" s="77"/>
      <c r="NE369" s="77"/>
      <c r="NF369" s="77"/>
      <c r="NG369" s="77"/>
      <c r="NH369" s="77"/>
      <c r="NI369" s="77"/>
      <c r="NJ369" s="77"/>
      <c r="NK369" s="77"/>
      <c r="NL369" s="77"/>
      <c r="NM369" s="77"/>
      <c r="NN369" s="77"/>
      <c r="NO369" s="77"/>
      <c r="NP369" s="77"/>
      <c r="NQ369" s="77"/>
      <c r="NR369" s="77"/>
    </row>
    <row r="370" spans="1:382">
      <c r="A370" s="32">
        <f>IF(ラインリスト!A362="","",ラインリスト!A362)</f>
        <v>360</v>
      </c>
      <c r="B370" s="32" t="str">
        <f>IF(ラインリスト!B362="","",ラインリスト!B362)</f>
        <v>テスト360</v>
      </c>
      <c r="C370" s="32">
        <f>IF(ラインリスト!C362="","",ラインリスト!C362)</f>
        <v>63</v>
      </c>
      <c r="D370" s="32" t="str">
        <f>IF(ラインリスト!E362="","",ラインリスト!E362)</f>
        <v>女</v>
      </c>
      <c r="E370" s="32" t="str">
        <f>IF(ラインリスト!F362="","",ラインリスト!F362)</f>
        <v/>
      </c>
      <c r="F370" s="29" t="str">
        <f>IF(ラインリスト!G362="","",ラインリスト!G362)</f>
        <v>患者</v>
      </c>
      <c r="G370" s="32" t="str">
        <f>IF(ラインリスト!H362="","",ラインリスト!H362)</f>
        <v>R病院</v>
      </c>
      <c r="H370" s="33" t="str">
        <f>IF(ラインリスト!I362="","",ラインリスト!I362)</f>
        <v/>
      </c>
      <c r="I370" s="33">
        <f>IF(ラインリスト!J362="","",ラインリスト!J362)</f>
        <v>44205</v>
      </c>
      <c r="J370" s="33">
        <f>IF(ラインリスト!K362="","",ラインリスト!K362)</f>
        <v>44206</v>
      </c>
      <c r="K370" s="31">
        <f>IF(ラインリスト!L362="",J370,ラインリスト!L362)</f>
        <v>44206</v>
      </c>
      <c r="L370" s="76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V370" s="77"/>
      <c r="CW370" s="77"/>
      <c r="CX370" s="77"/>
      <c r="CY370" s="77"/>
      <c r="CZ370" s="77"/>
      <c r="DA370" s="77"/>
      <c r="DB370" s="77"/>
      <c r="DC370" s="77"/>
      <c r="DD370" s="77"/>
      <c r="DE370" s="77"/>
      <c r="DF370" s="77"/>
      <c r="DG370" s="77"/>
      <c r="DH370" s="77"/>
      <c r="DI370" s="77"/>
      <c r="DJ370" s="77"/>
      <c r="DK370" s="77"/>
      <c r="DL370" s="77"/>
      <c r="DM370" s="77"/>
      <c r="DN370" s="77"/>
      <c r="DO370" s="77"/>
      <c r="DP370" s="77"/>
      <c r="DQ370" s="77"/>
      <c r="DR370" s="77"/>
      <c r="DS370" s="77"/>
      <c r="DT370" s="77"/>
      <c r="DU370" s="77"/>
      <c r="DV370" s="77"/>
      <c r="DW370" s="77"/>
      <c r="DX370" s="77"/>
      <c r="DY370" s="77"/>
      <c r="DZ370" s="77"/>
      <c r="EA370" s="77"/>
      <c r="EB370" s="77"/>
      <c r="EC370" s="77"/>
      <c r="ED370" s="77"/>
      <c r="EE370" s="77"/>
      <c r="EF370" s="77"/>
      <c r="EG370" s="77"/>
      <c r="EH370" s="77"/>
      <c r="EI370" s="77"/>
      <c r="EJ370" s="77"/>
      <c r="EK370" s="77"/>
      <c r="EL370" s="77"/>
      <c r="EM370" s="77"/>
      <c r="EN370" s="77"/>
      <c r="EO370" s="77"/>
      <c r="EP370" s="77"/>
      <c r="EQ370" s="77"/>
      <c r="ER370" s="77"/>
      <c r="ES370" s="77"/>
      <c r="ET370" s="77"/>
      <c r="EU370" s="77"/>
      <c r="EV370" s="77"/>
      <c r="EW370" s="77"/>
      <c r="EX370" s="77"/>
      <c r="EY370" s="77"/>
      <c r="EZ370" s="77"/>
      <c r="FA370" s="77"/>
      <c r="FB370" s="77"/>
      <c r="FC370" s="77"/>
      <c r="FD370" s="77"/>
      <c r="FE370" s="77"/>
      <c r="FF370" s="77"/>
      <c r="FG370" s="77"/>
      <c r="FH370" s="77"/>
      <c r="FI370" s="77"/>
      <c r="FJ370" s="77"/>
      <c r="FK370" s="77"/>
      <c r="FL370" s="77"/>
      <c r="FM370" s="77"/>
      <c r="FN370" s="77"/>
      <c r="FO370" s="77"/>
      <c r="FP370" s="77"/>
      <c r="FQ370" s="77"/>
      <c r="FR370" s="77"/>
      <c r="FS370" s="77"/>
      <c r="FT370" s="77"/>
      <c r="FU370" s="77"/>
      <c r="FV370" s="77"/>
      <c r="FW370" s="77"/>
      <c r="FX370" s="77"/>
      <c r="FY370" s="77"/>
      <c r="FZ370" s="77"/>
      <c r="GA370" s="77"/>
      <c r="GB370" s="77"/>
      <c r="GC370" s="77"/>
      <c r="GD370" s="77"/>
      <c r="GE370" s="77"/>
      <c r="GF370" s="77"/>
      <c r="GG370" s="77"/>
      <c r="GH370" s="77"/>
      <c r="GI370" s="77"/>
      <c r="GJ370" s="77"/>
      <c r="GK370" s="77"/>
      <c r="GL370" s="77"/>
      <c r="GM370" s="77"/>
      <c r="GN370" s="77"/>
      <c r="GO370" s="77"/>
      <c r="GP370" s="77"/>
      <c r="GQ370" s="77"/>
      <c r="GR370" s="77"/>
      <c r="GS370" s="77"/>
      <c r="GT370" s="77"/>
      <c r="GU370" s="77"/>
      <c r="GV370" s="77"/>
      <c r="GW370" s="77"/>
      <c r="GX370" s="77"/>
      <c r="GY370" s="77"/>
      <c r="GZ370" s="77"/>
      <c r="HA370" s="77"/>
      <c r="HB370" s="77"/>
      <c r="HC370" s="77"/>
      <c r="HD370" s="77"/>
      <c r="HE370" s="77"/>
      <c r="HF370" s="77"/>
      <c r="HG370" s="77"/>
      <c r="HH370" s="77"/>
      <c r="HI370" s="77"/>
      <c r="HJ370" s="77"/>
      <c r="HK370" s="77"/>
      <c r="HL370" s="77"/>
      <c r="HM370" s="77"/>
      <c r="HN370" s="77"/>
      <c r="HO370" s="77"/>
      <c r="HP370" s="77"/>
      <c r="HQ370" s="77"/>
      <c r="HR370" s="77"/>
      <c r="HS370" s="77"/>
      <c r="HT370" s="77"/>
      <c r="HU370" s="77"/>
      <c r="HV370" s="77"/>
      <c r="HW370" s="77"/>
      <c r="HX370" s="77"/>
      <c r="HY370" s="77"/>
      <c r="HZ370" s="77"/>
      <c r="IA370" s="77"/>
      <c r="IB370" s="77"/>
      <c r="IC370" s="77"/>
      <c r="ID370" s="77"/>
      <c r="IE370" s="77"/>
      <c r="IF370" s="77"/>
      <c r="IG370" s="77"/>
      <c r="IH370" s="77"/>
      <c r="II370" s="77"/>
      <c r="IJ370" s="77"/>
      <c r="IK370" s="77"/>
      <c r="IL370" s="77"/>
      <c r="IM370" s="77"/>
      <c r="IN370" s="77"/>
      <c r="IO370" s="77"/>
      <c r="IP370" s="77"/>
      <c r="IQ370" s="77"/>
      <c r="IR370" s="77"/>
      <c r="IS370" s="77"/>
      <c r="IT370" s="77"/>
      <c r="IU370" s="77"/>
      <c r="IV370" s="77"/>
      <c r="IW370" s="77"/>
      <c r="IX370" s="77"/>
      <c r="IY370" s="77"/>
      <c r="IZ370" s="77"/>
      <c r="JA370" s="77"/>
      <c r="JB370" s="77"/>
      <c r="JC370" s="77"/>
      <c r="JD370" s="77"/>
      <c r="JE370" s="77"/>
      <c r="JF370" s="77"/>
      <c r="JG370" s="77"/>
      <c r="JH370" s="77"/>
      <c r="JI370" s="77"/>
      <c r="JJ370" s="77"/>
      <c r="JK370" s="77"/>
      <c r="JL370" s="77"/>
      <c r="JM370" s="77"/>
      <c r="JN370" s="77"/>
      <c r="JO370" s="77"/>
      <c r="JP370" s="77"/>
      <c r="JQ370" s="77"/>
      <c r="JR370" s="77"/>
      <c r="JS370" s="77"/>
      <c r="JT370" s="77"/>
      <c r="JU370" s="77"/>
      <c r="JV370" s="77"/>
      <c r="JW370" s="77"/>
      <c r="JX370" s="77"/>
      <c r="JY370" s="77"/>
      <c r="JZ370" s="77"/>
      <c r="KA370" s="77"/>
      <c r="KB370" s="77"/>
      <c r="KC370" s="77"/>
      <c r="KD370" s="77"/>
      <c r="KE370" s="77"/>
      <c r="KF370" s="77"/>
      <c r="KG370" s="77"/>
      <c r="KH370" s="77"/>
      <c r="KI370" s="77"/>
      <c r="KJ370" s="77"/>
      <c r="KK370" s="77"/>
      <c r="KL370" s="77"/>
      <c r="KM370" s="77"/>
      <c r="KN370" s="77"/>
      <c r="KO370" s="77"/>
      <c r="KP370" s="77"/>
      <c r="KQ370" s="77"/>
      <c r="KR370" s="77"/>
      <c r="KS370" s="77"/>
      <c r="KT370" s="77"/>
      <c r="KU370" s="77"/>
      <c r="KV370" s="77"/>
      <c r="KW370" s="77"/>
      <c r="KX370" s="77"/>
      <c r="KY370" s="77"/>
      <c r="KZ370" s="77"/>
      <c r="LA370" s="77"/>
      <c r="LB370" s="77"/>
      <c r="LC370" s="77"/>
      <c r="LD370" s="77"/>
      <c r="LE370" s="77"/>
      <c r="LF370" s="77"/>
      <c r="LG370" s="77"/>
      <c r="LH370" s="77"/>
      <c r="LI370" s="77"/>
      <c r="LJ370" s="77"/>
      <c r="LK370" s="77"/>
      <c r="LL370" s="77"/>
      <c r="LM370" s="77"/>
      <c r="LN370" s="77"/>
      <c r="LO370" s="77"/>
      <c r="LP370" s="77"/>
      <c r="LQ370" s="77"/>
      <c r="LR370" s="77"/>
      <c r="LS370" s="77"/>
      <c r="LT370" s="77"/>
      <c r="LU370" s="77"/>
      <c r="LV370" s="77"/>
      <c r="LW370" s="77"/>
      <c r="LX370" s="77"/>
      <c r="LY370" s="77"/>
      <c r="LZ370" s="77"/>
      <c r="MA370" s="77"/>
      <c r="MB370" s="77"/>
      <c r="MC370" s="77"/>
      <c r="MD370" s="77"/>
      <c r="ME370" s="77"/>
      <c r="MF370" s="77"/>
      <c r="MG370" s="77"/>
      <c r="MH370" s="77"/>
      <c r="MI370" s="77"/>
      <c r="MJ370" s="77"/>
      <c r="MK370" s="77"/>
      <c r="ML370" s="77"/>
      <c r="MM370" s="77"/>
      <c r="MN370" s="77"/>
      <c r="MO370" s="77"/>
      <c r="MP370" s="77"/>
      <c r="MQ370" s="77"/>
      <c r="MR370" s="77"/>
      <c r="MS370" s="77"/>
      <c r="MT370" s="77"/>
      <c r="MU370" s="77"/>
      <c r="MV370" s="77"/>
      <c r="MW370" s="77"/>
      <c r="MX370" s="77"/>
      <c r="MY370" s="77"/>
      <c r="MZ370" s="77"/>
      <c r="NA370" s="77"/>
      <c r="NB370" s="77"/>
      <c r="NC370" s="77"/>
      <c r="ND370" s="77"/>
      <c r="NE370" s="77"/>
      <c r="NF370" s="77"/>
      <c r="NG370" s="77"/>
      <c r="NH370" s="77"/>
      <c r="NI370" s="77"/>
      <c r="NJ370" s="77"/>
      <c r="NK370" s="77"/>
      <c r="NL370" s="77"/>
      <c r="NM370" s="77"/>
      <c r="NN370" s="77"/>
      <c r="NO370" s="77"/>
      <c r="NP370" s="77"/>
      <c r="NQ370" s="77"/>
      <c r="NR370" s="77"/>
    </row>
    <row r="371" spans="1:382">
      <c r="A371" s="32">
        <f>IF(ラインリスト!A363="","",ラインリスト!A363)</f>
        <v>361</v>
      </c>
      <c r="B371" s="32" t="str">
        <f>IF(ラインリスト!B363="","",ラインリスト!B363)</f>
        <v>テスト361</v>
      </c>
      <c r="C371" s="32">
        <f>IF(ラインリスト!C363="","",ラインリスト!C363)</f>
        <v>75</v>
      </c>
      <c r="D371" s="32" t="str">
        <f>IF(ラインリスト!E363="","",ラインリスト!E363)</f>
        <v>女</v>
      </c>
      <c r="E371" s="32" t="str">
        <f>IF(ラインリスト!F363="","",ラインリスト!F363)</f>
        <v/>
      </c>
      <c r="F371" s="29" t="str">
        <f>IF(ラインリスト!G363="","",ラインリスト!G363)</f>
        <v>患者</v>
      </c>
      <c r="G371" s="32" t="str">
        <f>IF(ラインリスト!H363="","",ラインリスト!H363)</f>
        <v>R病院</v>
      </c>
      <c r="H371" s="33" t="str">
        <f>IF(ラインリスト!I363="","",ラインリスト!I363)</f>
        <v/>
      </c>
      <c r="I371" s="33">
        <f>IF(ラインリスト!J363="","",ラインリスト!J363)</f>
        <v>44205</v>
      </c>
      <c r="J371" s="33">
        <f>IF(ラインリスト!K363="","",ラインリスト!K363)</f>
        <v>44206</v>
      </c>
      <c r="K371" s="31">
        <f>IF(ラインリスト!L363="",J371,ラインリスト!L363)</f>
        <v>44206</v>
      </c>
      <c r="L371" s="76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  <c r="CU371" s="77"/>
      <c r="CV371" s="77"/>
      <c r="CW371" s="77"/>
      <c r="CX371" s="77"/>
      <c r="CY371" s="77"/>
      <c r="CZ371" s="77"/>
      <c r="DA371" s="77"/>
      <c r="DB371" s="77"/>
      <c r="DC371" s="77"/>
      <c r="DD371" s="77"/>
      <c r="DE371" s="77"/>
      <c r="DF371" s="77"/>
      <c r="DG371" s="77"/>
      <c r="DH371" s="77"/>
      <c r="DI371" s="77"/>
      <c r="DJ371" s="77"/>
      <c r="DK371" s="77"/>
      <c r="DL371" s="77"/>
      <c r="DM371" s="77"/>
      <c r="DN371" s="77"/>
      <c r="DO371" s="77"/>
      <c r="DP371" s="77"/>
      <c r="DQ371" s="77"/>
      <c r="DR371" s="77"/>
      <c r="DS371" s="77"/>
      <c r="DT371" s="77"/>
      <c r="DU371" s="77"/>
      <c r="DV371" s="77"/>
      <c r="DW371" s="77"/>
      <c r="DX371" s="77"/>
      <c r="DY371" s="77"/>
      <c r="DZ371" s="77"/>
      <c r="EA371" s="77"/>
      <c r="EB371" s="77"/>
      <c r="EC371" s="77"/>
      <c r="ED371" s="77"/>
      <c r="EE371" s="77"/>
      <c r="EF371" s="77"/>
      <c r="EG371" s="77"/>
      <c r="EH371" s="77"/>
      <c r="EI371" s="77"/>
      <c r="EJ371" s="77"/>
      <c r="EK371" s="77"/>
      <c r="EL371" s="77"/>
      <c r="EM371" s="77"/>
      <c r="EN371" s="77"/>
      <c r="EO371" s="77"/>
      <c r="EP371" s="77"/>
      <c r="EQ371" s="77"/>
      <c r="ER371" s="77"/>
      <c r="ES371" s="77"/>
      <c r="ET371" s="77"/>
      <c r="EU371" s="77"/>
      <c r="EV371" s="77"/>
      <c r="EW371" s="77"/>
      <c r="EX371" s="77"/>
      <c r="EY371" s="77"/>
      <c r="EZ371" s="77"/>
      <c r="FA371" s="77"/>
      <c r="FB371" s="77"/>
      <c r="FC371" s="77"/>
      <c r="FD371" s="77"/>
      <c r="FE371" s="77"/>
      <c r="FF371" s="77"/>
      <c r="FG371" s="77"/>
      <c r="FH371" s="77"/>
      <c r="FI371" s="77"/>
      <c r="FJ371" s="77"/>
      <c r="FK371" s="77"/>
      <c r="FL371" s="77"/>
      <c r="FM371" s="77"/>
      <c r="FN371" s="77"/>
      <c r="FO371" s="77"/>
      <c r="FP371" s="77"/>
      <c r="FQ371" s="77"/>
      <c r="FR371" s="77"/>
      <c r="FS371" s="77"/>
      <c r="FT371" s="77"/>
      <c r="FU371" s="77"/>
      <c r="FV371" s="77"/>
      <c r="FW371" s="77"/>
      <c r="FX371" s="77"/>
      <c r="FY371" s="77"/>
      <c r="FZ371" s="77"/>
      <c r="GA371" s="77"/>
      <c r="GB371" s="77"/>
      <c r="GC371" s="77"/>
      <c r="GD371" s="77"/>
      <c r="GE371" s="77"/>
      <c r="GF371" s="77"/>
      <c r="GG371" s="77"/>
      <c r="GH371" s="77"/>
      <c r="GI371" s="77"/>
      <c r="GJ371" s="77"/>
      <c r="GK371" s="77"/>
      <c r="GL371" s="77"/>
      <c r="GM371" s="77"/>
      <c r="GN371" s="77"/>
      <c r="GO371" s="77"/>
      <c r="GP371" s="77"/>
      <c r="GQ371" s="77"/>
      <c r="GR371" s="77"/>
      <c r="GS371" s="77"/>
      <c r="GT371" s="77"/>
      <c r="GU371" s="77"/>
      <c r="GV371" s="77"/>
      <c r="GW371" s="77"/>
      <c r="GX371" s="77"/>
      <c r="GY371" s="77"/>
      <c r="GZ371" s="77"/>
      <c r="HA371" s="77"/>
      <c r="HB371" s="77"/>
      <c r="HC371" s="77"/>
      <c r="HD371" s="77"/>
      <c r="HE371" s="77"/>
      <c r="HF371" s="77"/>
      <c r="HG371" s="77"/>
      <c r="HH371" s="77"/>
      <c r="HI371" s="77"/>
      <c r="HJ371" s="77"/>
      <c r="HK371" s="77"/>
      <c r="HL371" s="77"/>
      <c r="HM371" s="77"/>
      <c r="HN371" s="77"/>
      <c r="HO371" s="77"/>
      <c r="HP371" s="77"/>
      <c r="HQ371" s="77"/>
      <c r="HR371" s="77"/>
      <c r="HS371" s="77"/>
      <c r="HT371" s="77"/>
      <c r="HU371" s="77"/>
      <c r="HV371" s="77"/>
      <c r="HW371" s="77"/>
      <c r="HX371" s="77"/>
      <c r="HY371" s="77"/>
      <c r="HZ371" s="77"/>
      <c r="IA371" s="77"/>
      <c r="IB371" s="77"/>
      <c r="IC371" s="77"/>
      <c r="ID371" s="77"/>
      <c r="IE371" s="77"/>
      <c r="IF371" s="77"/>
      <c r="IG371" s="77"/>
      <c r="IH371" s="77"/>
      <c r="II371" s="77"/>
      <c r="IJ371" s="77"/>
      <c r="IK371" s="77"/>
      <c r="IL371" s="77"/>
      <c r="IM371" s="77"/>
      <c r="IN371" s="77"/>
      <c r="IO371" s="77"/>
      <c r="IP371" s="77"/>
      <c r="IQ371" s="77"/>
      <c r="IR371" s="77"/>
      <c r="IS371" s="77"/>
      <c r="IT371" s="77"/>
      <c r="IU371" s="77"/>
      <c r="IV371" s="77"/>
      <c r="IW371" s="77"/>
      <c r="IX371" s="77"/>
      <c r="IY371" s="77"/>
      <c r="IZ371" s="77"/>
      <c r="JA371" s="77"/>
      <c r="JB371" s="77"/>
      <c r="JC371" s="77"/>
      <c r="JD371" s="77"/>
      <c r="JE371" s="77"/>
      <c r="JF371" s="77"/>
      <c r="JG371" s="77"/>
      <c r="JH371" s="77"/>
      <c r="JI371" s="77"/>
      <c r="JJ371" s="77"/>
      <c r="JK371" s="77"/>
      <c r="JL371" s="77"/>
      <c r="JM371" s="77"/>
      <c r="JN371" s="77"/>
      <c r="JO371" s="77"/>
      <c r="JP371" s="77"/>
      <c r="JQ371" s="77"/>
      <c r="JR371" s="77"/>
      <c r="JS371" s="77"/>
      <c r="JT371" s="77"/>
      <c r="JU371" s="77"/>
      <c r="JV371" s="77"/>
      <c r="JW371" s="77"/>
      <c r="JX371" s="77"/>
      <c r="JY371" s="77"/>
      <c r="JZ371" s="77"/>
      <c r="KA371" s="77"/>
      <c r="KB371" s="77"/>
      <c r="KC371" s="77"/>
      <c r="KD371" s="77"/>
      <c r="KE371" s="77"/>
      <c r="KF371" s="77"/>
      <c r="KG371" s="77"/>
      <c r="KH371" s="77"/>
      <c r="KI371" s="77"/>
      <c r="KJ371" s="77"/>
      <c r="KK371" s="77"/>
      <c r="KL371" s="77"/>
      <c r="KM371" s="77"/>
      <c r="KN371" s="77"/>
      <c r="KO371" s="77"/>
      <c r="KP371" s="77"/>
      <c r="KQ371" s="77"/>
      <c r="KR371" s="77"/>
      <c r="KS371" s="77"/>
      <c r="KT371" s="77"/>
      <c r="KU371" s="77"/>
      <c r="KV371" s="77"/>
      <c r="KW371" s="77"/>
      <c r="KX371" s="77"/>
      <c r="KY371" s="77"/>
      <c r="KZ371" s="77"/>
      <c r="LA371" s="77"/>
      <c r="LB371" s="77"/>
      <c r="LC371" s="77"/>
      <c r="LD371" s="77"/>
      <c r="LE371" s="77"/>
      <c r="LF371" s="77"/>
      <c r="LG371" s="77"/>
      <c r="LH371" s="77"/>
      <c r="LI371" s="77"/>
      <c r="LJ371" s="77"/>
      <c r="LK371" s="77"/>
      <c r="LL371" s="77"/>
      <c r="LM371" s="77"/>
      <c r="LN371" s="77"/>
      <c r="LO371" s="77"/>
      <c r="LP371" s="77"/>
      <c r="LQ371" s="77"/>
      <c r="LR371" s="77"/>
      <c r="LS371" s="77"/>
      <c r="LT371" s="77"/>
      <c r="LU371" s="77"/>
      <c r="LV371" s="77"/>
      <c r="LW371" s="77"/>
      <c r="LX371" s="77"/>
      <c r="LY371" s="77"/>
      <c r="LZ371" s="77"/>
      <c r="MA371" s="77"/>
      <c r="MB371" s="77"/>
      <c r="MC371" s="77"/>
      <c r="MD371" s="77"/>
      <c r="ME371" s="77"/>
      <c r="MF371" s="77"/>
      <c r="MG371" s="77"/>
      <c r="MH371" s="77"/>
      <c r="MI371" s="77"/>
      <c r="MJ371" s="77"/>
      <c r="MK371" s="77"/>
      <c r="ML371" s="77"/>
      <c r="MM371" s="77"/>
      <c r="MN371" s="77"/>
      <c r="MO371" s="77"/>
      <c r="MP371" s="77"/>
      <c r="MQ371" s="77"/>
      <c r="MR371" s="77"/>
      <c r="MS371" s="77"/>
      <c r="MT371" s="77"/>
      <c r="MU371" s="77"/>
      <c r="MV371" s="77"/>
      <c r="MW371" s="77"/>
      <c r="MX371" s="77"/>
      <c r="MY371" s="77"/>
      <c r="MZ371" s="77"/>
      <c r="NA371" s="77"/>
      <c r="NB371" s="77"/>
      <c r="NC371" s="77"/>
      <c r="ND371" s="77"/>
      <c r="NE371" s="77"/>
      <c r="NF371" s="77"/>
      <c r="NG371" s="77"/>
      <c r="NH371" s="77"/>
      <c r="NI371" s="77"/>
      <c r="NJ371" s="77"/>
      <c r="NK371" s="77"/>
      <c r="NL371" s="77"/>
      <c r="NM371" s="77"/>
      <c r="NN371" s="77"/>
      <c r="NO371" s="77"/>
      <c r="NP371" s="77"/>
      <c r="NQ371" s="77"/>
      <c r="NR371" s="77"/>
    </row>
    <row r="372" spans="1:382">
      <c r="A372" s="32">
        <f>IF(ラインリスト!A364="","",ラインリスト!A364)</f>
        <v>362</v>
      </c>
      <c r="B372" s="32" t="str">
        <f>IF(ラインリスト!B364="","",ラインリスト!B364)</f>
        <v>テスト362</v>
      </c>
      <c r="C372" s="32">
        <f>IF(ラインリスト!C364="","",ラインリスト!C364)</f>
        <v>48</v>
      </c>
      <c r="D372" s="32" t="str">
        <f>IF(ラインリスト!E364="","",ラインリスト!E364)</f>
        <v>男</v>
      </c>
      <c r="E372" s="32" t="str">
        <f>IF(ラインリスト!F364="","",ラインリスト!F364)</f>
        <v/>
      </c>
      <c r="F372" s="29" t="str">
        <f>IF(ラインリスト!G364="","",ラインリスト!G364)</f>
        <v>患者</v>
      </c>
      <c r="G372" s="32" t="str">
        <f>IF(ラインリスト!H364="","",ラインリスト!H364)</f>
        <v>R病院</v>
      </c>
      <c r="H372" s="33" t="str">
        <f>IF(ラインリスト!I364="","",ラインリスト!I364)</f>
        <v/>
      </c>
      <c r="I372" s="33" t="str">
        <f>IF(ラインリスト!J364="","",ラインリスト!J364)</f>
        <v>無症状</v>
      </c>
      <c r="J372" s="33">
        <f>IF(ラインリスト!K364="","",ラインリスト!K364)</f>
        <v>44206</v>
      </c>
      <c r="K372" s="31">
        <f>IF(ラインリスト!L364="",J372,ラインリスト!L364)</f>
        <v>44206</v>
      </c>
      <c r="L372" s="76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  <c r="CU372" s="77"/>
      <c r="CV372" s="77"/>
      <c r="CW372" s="77"/>
      <c r="CX372" s="77"/>
      <c r="CY372" s="77"/>
      <c r="CZ372" s="77"/>
      <c r="DA372" s="77"/>
      <c r="DB372" s="77"/>
      <c r="DC372" s="77"/>
      <c r="DD372" s="77"/>
      <c r="DE372" s="77"/>
      <c r="DF372" s="77"/>
      <c r="DG372" s="77"/>
      <c r="DH372" s="77"/>
      <c r="DI372" s="77"/>
      <c r="DJ372" s="77"/>
      <c r="DK372" s="77"/>
      <c r="DL372" s="77"/>
      <c r="DM372" s="77"/>
      <c r="DN372" s="77"/>
      <c r="DO372" s="77"/>
      <c r="DP372" s="77"/>
      <c r="DQ372" s="77"/>
      <c r="DR372" s="77"/>
      <c r="DS372" s="77"/>
      <c r="DT372" s="77"/>
      <c r="DU372" s="77"/>
      <c r="DV372" s="77"/>
      <c r="DW372" s="77"/>
      <c r="DX372" s="77"/>
      <c r="DY372" s="77"/>
      <c r="DZ372" s="77"/>
      <c r="EA372" s="77"/>
      <c r="EB372" s="77"/>
      <c r="EC372" s="77"/>
      <c r="ED372" s="77"/>
      <c r="EE372" s="77"/>
      <c r="EF372" s="77"/>
      <c r="EG372" s="77"/>
      <c r="EH372" s="77"/>
      <c r="EI372" s="77"/>
      <c r="EJ372" s="77"/>
      <c r="EK372" s="77"/>
      <c r="EL372" s="77"/>
      <c r="EM372" s="77"/>
      <c r="EN372" s="77"/>
      <c r="EO372" s="77"/>
      <c r="EP372" s="77"/>
      <c r="EQ372" s="77"/>
      <c r="ER372" s="77"/>
      <c r="ES372" s="77"/>
      <c r="ET372" s="77"/>
      <c r="EU372" s="77"/>
      <c r="EV372" s="77"/>
      <c r="EW372" s="77"/>
      <c r="EX372" s="77"/>
      <c r="EY372" s="77"/>
      <c r="EZ372" s="77"/>
      <c r="FA372" s="77"/>
      <c r="FB372" s="77"/>
      <c r="FC372" s="77"/>
      <c r="FD372" s="77"/>
      <c r="FE372" s="77"/>
      <c r="FF372" s="77"/>
      <c r="FG372" s="77"/>
      <c r="FH372" s="77"/>
      <c r="FI372" s="77"/>
      <c r="FJ372" s="77"/>
      <c r="FK372" s="77"/>
      <c r="FL372" s="77"/>
      <c r="FM372" s="77"/>
      <c r="FN372" s="77"/>
      <c r="FO372" s="77"/>
      <c r="FP372" s="77"/>
      <c r="FQ372" s="77"/>
      <c r="FR372" s="77"/>
      <c r="FS372" s="77"/>
      <c r="FT372" s="77"/>
      <c r="FU372" s="77"/>
      <c r="FV372" s="77"/>
      <c r="FW372" s="77"/>
      <c r="FX372" s="77"/>
      <c r="FY372" s="77"/>
      <c r="FZ372" s="77"/>
      <c r="GA372" s="77"/>
      <c r="GB372" s="77"/>
      <c r="GC372" s="77"/>
      <c r="GD372" s="77"/>
      <c r="GE372" s="77"/>
      <c r="GF372" s="77"/>
      <c r="GG372" s="77"/>
      <c r="GH372" s="77"/>
      <c r="GI372" s="77"/>
      <c r="GJ372" s="77"/>
      <c r="GK372" s="77"/>
      <c r="GL372" s="77"/>
      <c r="GM372" s="77"/>
      <c r="GN372" s="77"/>
      <c r="GO372" s="77"/>
      <c r="GP372" s="77"/>
      <c r="GQ372" s="77"/>
      <c r="GR372" s="77"/>
      <c r="GS372" s="77"/>
      <c r="GT372" s="77"/>
      <c r="GU372" s="77"/>
      <c r="GV372" s="77"/>
      <c r="GW372" s="77"/>
      <c r="GX372" s="77"/>
      <c r="GY372" s="77"/>
      <c r="GZ372" s="77"/>
      <c r="HA372" s="77"/>
      <c r="HB372" s="77"/>
      <c r="HC372" s="77"/>
      <c r="HD372" s="77"/>
      <c r="HE372" s="77"/>
      <c r="HF372" s="77"/>
      <c r="HG372" s="77"/>
      <c r="HH372" s="77"/>
      <c r="HI372" s="77"/>
      <c r="HJ372" s="77"/>
      <c r="HK372" s="77"/>
      <c r="HL372" s="77"/>
      <c r="HM372" s="77"/>
      <c r="HN372" s="77"/>
      <c r="HO372" s="77"/>
      <c r="HP372" s="77"/>
      <c r="HQ372" s="77"/>
      <c r="HR372" s="77"/>
      <c r="HS372" s="77"/>
      <c r="HT372" s="77"/>
      <c r="HU372" s="77"/>
      <c r="HV372" s="77"/>
      <c r="HW372" s="77"/>
      <c r="HX372" s="77"/>
      <c r="HY372" s="77"/>
      <c r="HZ372" s="77"/>
      <c r="IA372" s="77"/>
      <c r="IB372" s="77"/>
      <c r="IC372" s="77"/>
      <c r="ID372" s="77"/>
      <c r="IE372" s="77"/>
      <c r="IF372" s="77"/>
      <c r="IG372" s="77"/>
      <c r="IH372" s="77"/>
      <c r="II372" s="77"/>
      <c r="IJ372" s="77"/>
      <c r="IK372" s="77"/>
      <c r="IL372" s="77"/>
      <c r="IM372" s="77"/>
      <c r="IN372" s="77"/>
      <c r="IO372" s="77"/>
      <c r="IP372" s="77"/>
      <c r="IQ372" s="77"/>
      <c r="IR372" s="77"/>
      <c r="IS372" s="77"/>
      <c r="IT372" s="77"/>
      <c r="IU372" s="77"/>
      <c r="IV372" s="77"/>
      <c r="IW372" s="77"/>
      <c r="IX372" s="77"/>
      <c r="IY372" s="77"/>
      <c r="IZ372" s="77"/>
      <c r="JA372" s="77"/>
      <c r="JB372" s="77"/>
      <c r="JC372" s="77"/>
      <c r="JD372" s="77"/>
      <c r="JE372" s="77"/>
      <c r="JF372" s="77"/>
      <c r="JG372" s="77"/>
      <c r="JH372" s="77"/>
      <c r="JI372" s="77"/>
      <c r="JJ372" s="77"/>
      <c r="JK372" s="77"/>
      <c r="JL372" s="77"/>
      <c r="JM372" s="77"/>
      <c r="JN372" s="77"/>
      <c r="JO372" s="77"/>
      <c r="JP372" s="77"/>
      <c r="JQ372" s="77"/>
      <c r="JR372" s="77"/>
      <c r="JS372" s="77"/>
      <c r="JT372" s="77"/>
      <c r="JU372" s="77"/>
      <c r="JV372" s="77"/>
      <c r="JW372" s="77"/>
      <c r="JX372" s="77"/>
      <c r="JY372" s="77"/>
      <c r="JZ372" s="77"/>
      <c r="KA372" s="77"/>
      <c r="KB372" s="77"/>
      <c r="KC372" s="77"/>
      <c r="KD372" s="77"/>
      <c r="KE372" s="77"/>
      <c r="KF372" s="77"/>
      <c r="KG372" s="77"/>
      <c r="KH372" s="77"/>
      <c r="KI372" s="77"/>
      <c r="KJ372" s="77"/>
      <c r="KK372" s="77"/>
      <c r="KL372" s="77"/>
      <c r="KM372" s="77"/>
      <c r="KN372" s="77"/>
      <c r="KO372" s="77"/>
      <c r="KP372" s="77"/>
      <c r="KQ372" s="77"/>
      <c r="KR372" s="77"/>
      <c r="KS372" s="77"/>
      <c r="KT372" s="77"/>
      <c r="KU372" s="77"/>
      <c r="KV372" s="77"/>
      <c r="KW372" s="77"/>
      <c r="KX372" s="77"/>
      <c r="KY372" s="77"/>
      <c r="KZ372" s="77"/>
      <c r="LA372" s="77"/>
      <c r="LB372" s="77"/>
      <c r="LC372" s="77"/>
      <c r="LD372" s="77"/>
      <c r="LE372" s="77"/>
      <c r="LF372" s="77"/>
      <c r="LG372" s="77"/>
      <c r="LH372" s="77"/>
      <c r="LI372" s="77"/>
      <c r="LJ372" s="77"/>
      <c r="LK372" s="77"/>
      <c r="LL372" s="77"/>
      <c r="LM372" s="77"/>
      <c r="LN372" s="77"/>
      <c r="LO372" s="77"/>
      <c r="LP372" s="77"/>
      <c r="LQ372" s="77"/>
      <c r="LR372" s="77"/>
      <c r="LS372" s="77"/>
      <c r="LT372" s="77"/>
      <c r="LU372" s="77"/>
      <c r="LV372" s="77"/>
      <c r="LW372" s="77"/>
      <c r="LX372" s="77"/>
      <c r="LY372" s="77"/>
      <c r="LZ372" s="77"/>
      <c r="MA372" s="77"/>
      <c r="MB372" s="77"/>
      <c r="MC372" s="77"/>
      <c r="MD372" s="77"/>
      <c r="ME372" s="77"/>
      <c r="MF372" s="77"/>
      <c r="MG372" s="77"/>
      <c r="MH372" s="77"/>
      <c r="MI372" s="77"/>
      <c r="MJ372" s="77"/>
      <c r="MK372" s="77"/>
      <c r="ML372" s="77"/>
      <c r="MM372" s="77"/>
      <c r="MN372" s="77"/>
      <c r="MO372" s="77"/>
      <c r="MP372" s="77"/>
      <c r="MQ372" s="77"/>
      <c r="MR372" s="77"/>
      <c r="MS372" s="77"/>
      <c r="MT372" s="77"/>
      <c r="MU372" s="77"/>
      <c r="MV372" s="77"/>
      <c r="MW372" s="77"/>
      <c r="MX372" s="77"/>
      <c r="MY372" s="77"/>
      <c r="MZ372" s="77"/>
      <c r="NA372" s="77"/>
      <c r="NB372" s="77"/>
      <c r="NC372" s="77"/>
      <c r="ND372" s="77"/>
      <c r="NE372" s="77"/>
      <c r="NF372" s="77"/>
      <c r="NG372" s="77"/>
      <c r="NH372" s="77"/>
      <c r="NI372" s="77"/>
      <c r="NJ372" s="77"/>
      <c r="NK372" s="77"/>
      <c r="NL372" s="77"/>
      <c r="NM372" s="77"/>
      <c r="NN372" s="77"/>
      <c r="NO372" s="77"/>
      <c r="NP372" s="77"/>
      <c r="NQ372" s="77"/>
      <c r="NR372" s="77"/>
    </row>
    <row r="373" spans="1:382">
      <c r="A373" s="32">
        <f>IF(ラインリスト!A365="","",ラインリスト!A365)</f>
        <v>363</v>
      </c>
      <c r="B373" s="32" t="str">
        <f>IF(ラインリスト!B365="","",ラインリスト!B365)</f>
        <v>テスト363</v>
      </c>
      <c r="C373" s="32">
        <f>IF(ラインリスト!C365="","",ラインリスト!C365)</f>
        <v>79</v>
      </c>
      <c r="D373" s="32" t="str">
        <f>IF(ラインリスト!E365="","",ラインリスト!E365)</f>
        <v>男</v>
      </c>
      <c r="E373" s="32" t="str">
        <f>IF(ラインリスト!F365="","",ラインリスト!F365)</f>
        <v/>
      </c>
      <c r="F373" s="29" t="str">
        <f>IF(ラインリスト!G365="","",ラインリスト!G365)</f>
        <v>患者</v>
      </c>
      <c r="G373" s="32" t="str">
        <f>IF(ラインリスト!H365="","",ラインリスト!H365)</f>
        <v>R病院</v>
      </c>
      <c r="H373" s="33" t="str">
        <f>IF(ラインリスト!I365="","",ラインリスト!I365)</f>
        <v/>
      </c>
      <c r="I373" s="33">
        <f>IF(ラインリスト!J365="","",ラインリスト!J365)</f>
        <v>44205</v>
      </c>
      <c r="J373" s="33">
        <f>IF(ラインリスト!K365="","",ラインリスト!K365)</f>
        <v>44206</v>
      </c>
      <c r="K373" s="31">
        <f>IF(ラインリスト!L365="",J373,ラインリスト!L365)</f>
        <v>44206</v>
      </c>
      <c r="L373" s="76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  <c r="CU373" s="77"/>
      <c r="CV373" s="77"/>
      <c r="CW373" s="77"/>
      <c r="CX373" s="77"/>
      <c r="CY373" s="77"/>
      <c r="CZ373" s="77"/>
      <c r="DA373" s="77"/>
      <c r="DB373" s="77"/>
      <c r="DC373" s="77"/>
      <c r="DD373" s="77"/>
      <c r="DE373" s="77"/>
      <c r="DF373" s="77"/>
      <c r="DG373" s="77"/>
      <c r="DH373" s="77"/>
      <c r="DI373" s="77"/>
      <c r="DJ373" s="77"/>
      <c r="DK373" s="77"/>
      <c r="DL373" s="77"/>
      <c r="DM373" s="77"/>
      <c r="DN373" s="77"/>
      <c r="DO373" s="77"/>
      <c r="DP373" s="77"/>
      <c r="DQ373" s="77"/>
      <c r="DR373" s="77"/>
      <c r="DS373" s="77"/>
      <c r="DT373" s="77"/>
      <c r="DU373" s="77"/>
      <c r="DV373" s="77"/>
      <c r="DW373" s="77"/>
      <c r="DX373" s="77"/>
      <c r="DY373" s="77"/>
      <c r="DZ373" s="77"/>
      <c r="EA373" s="77"/>
      <c r="EB373" s="77"/>
      <c r="EC373" s="77"/>
      <c r="ED373" s="77"/>
      <c r="EE373" s="77"/>
      <c r="EF373" s="77"/>
      <c r="EG373" s="77"/>
      <c r="EH373" s="77"/>
      <c r="EI373" s="77"/>
      <c r="EJ373" s="77"/>
      <c r="EK373" s="77"/>
      <c r="EL373" s="77"/>
      <c r="EM373" s="77"/>
      <c r="EN373" s="77"/>
      <c r="EO373" s="77"/>
      <c r="EP373" s="77"/>
      <c r="EQ373" s="77"/>
      <c r="ER373" s="77"/>
      <c r="ES373" s="77"/>
      <c r="ET373" s="77"/>
      <c r="EU373" s="77"/>
      <c r="EV373" s="77"/>
      <c r="EW373" s="77"/>
      <c r="EX373" s="77"/>
      <c r="EY373" s="77"/>
      <c r="EZ373" s="77"/>
      <c r="FA373" s="77"/>
      <c r="FB373" s="77"/>
      <c r="FC373" s="77"/>
      <c r="FD373" s="77"/>
      <c r="FE373" s="77"/>
      <c r="FF373" s="77"/>
      <c r="FG373" s="77"/>
      <c r="FH373" s="77"/>
      <c r="FI373" s="77"/>
      <c r="FJ373" s="77"/>
      <c r="FK373" s="77"/>
      <c r="FL373" s="77"/>
      <c r="FM373" s="77"/>
      <c r="FN373" s="77"/>
      <c r="FO373" s="77"/>
      <c r="FP373" s="77"/>
      <c r="FQ373" s="77"/>
      <c r="FR373" s="77"/>
      <c r="FS373" s="77"/>
      <c r="FT373" s="77"/>
      <c r="FU373" s="77"/>
      <c r="FV373" s="77"/>
      <c r="FW373" s="77"/>
      <c r="FX373" s="77"/>
      <c r="FY373" s="77"/>
      <c r="FZ373" s="77"/>
      <c r="GA373" s="77"/>
      <c r="GB373" s="77"/>
      <c r="GC373" s="77"/>
      <c r="GD373" s="77"/>
      <c r="GE373" s="77"/>
      <c r="GF373" s="77"/>
      <c r="GG373" s="77"/>
      <c r="GH373" s="77"/>
      <c r="GI373" s="77"/>
      <c r="GJ373" s="77"/>
      <c r="GK373" s="77"/>
      <c r="GL373" s="77"/>
      <c r="GM373" s="77"/>
      <c r="GN373" s="77"/>
      <c r="GO373" s="77"/>
      <c r="GP373" s="77"/>
      <c r="GQ373" s="77"/>
      <c r="GR373" s="77"/>
      <c r="GS373" s="77"/>
      <c r="GT373" s="77"/>
      <c r="GU373" s="77"/>
      <c r="GV373" s="77"/>
      <c r="GW373" s="77"/>
      <c r="GX373" s="77"/>
      <c r="GY373" s="77"/>
      <c r="GZ373" s="77"/>
      <c r="HA373" s="77"/>
      <c r="HB373" s="77"/>
      <c r="HC373" s="77"/>
      <c r="HD373" s="77"/>
      <c r="HE373" s="77"/>
      <c r="HF373" s="77"/>
      <c r="HG373" s="77"/>
      <c r="HH373" s="77"/>
      <c r="HI373" s="77"/>
      <c r="HJ373" s="77"/>
      <c r="HK373" s="77"/>
      <c r="HL373" s="77"/>
      <c r="HM373" s="77"/>
      <c r="HN373" s="77"/>
      <c r="HO373" s="77"/>
      <c r="HP373" s="77"/>
      <c r="HQ373" s="77"/>
      <c r="HR373" s="77"/>
      <c r="HS373" s="77"/>
      <c r="HT373" s="77"/>
      <c r="HU373" s="77"/>
      <c r="HV373" s="77"/>
      <c r="HW373" s="77"/>
      <c r="HX373" s="77"/>
      <c r="HY373" s="77"/>
      <c r="HZ373" s="77"/>
      <c r="IA373" s="77"/>
      <c r="IB373" s="77"/>
      <c r="IC373" s="77"/>
      <c r="ID373" s="77"/>
      <c r="IE373" s="77"/>
      <c r="IF373" s="77"/>
      <c r="IG373" s="77"/>
      <c r="IH373" s="77"/>
      <c r="II373" s="77"/>
      <c r="IJ373" s="77"/>
      <c r="IK373" s="77"/>
      <c r="IL373" s="77"/>
      <c r="IM373" s="77"/>
      <c r="IN373" s="77"/>
      <c r="IO373" s="77"/>
      <c r="IP373" s="77"/>
      <c r="IQ373" s="77"/>
      <c r="IR373" s="77"/>
      <c r="IS373" s="77"/>
      <c r="IT373" s="77"/>
      <c r="IU373" s="77"/>
      <c r="IV373" s="77"/>
      <c r="IW373" s="77"/>
      <c r="IX373" s="77"/>
      <c r="IY373" s="77"/>
      <c r="IZ373" s="77"/>
      <c r="JA373" s="77"/>
      <c r="JB373" s="77"/>
      <c r="JC373" s="77"/>
      <c r="JD373" s="77"/>
      <c r="JE373" s="77"/>
      <c r="JF373" s="77"/>
      <c r="JG373" s="77"/>
      <c r="JH373" s="77"/>
      <c r="JI373" s="77"/>
      <c r="JJ373" s="77"/>
      <c r="JK373" s="77"/>
      <c r="JL373" s="77"/>
      <c r="JM373" s="77"/>
      <c r="JN373" s="77"/>
      <c r="JO373" s="77"/>
      <c r="JP373" s="77"/>
      <c r="JQ373" s="77"/>
      <c r="JR373" s="77"/>
      <c r="JS373" s="77"/>
      <c r="JT373" s="77"/>
      <c r="JU373" s="77"/>
      <c r="JV373" s="77"/>
      <c r="JW373" s="77"/>
      <c r="JX373" s="77"/>
      <c r="JY373" s="77"/>
      <c r="JZ373" s="77"/>
      <c r="KA373" s="77"/>
      <c r="KB373" s="77"/>
      <c r="KC373" s="77"/>
      <c r="KD373" s="77"/>
      <c r="KE373" s="77"/>
      <c r="KF373" s="77"/>
      <c r="KG373" s="77"/>
      <c r="KH373" s="77"/>
      <c r="KI373" s="77"/>
      <c r="KJ373" s="77"/>
      <c r="KK373" s="77"/>
      <c r="KL373" s="77"/>
      <c r="KM373" s="77"/>
      <c r="KN373" s="77"/>
      <c r="KO373" s="77"/>
      <c r="KP373" s="77"/>
      <c r="KQ373" s="77"/>
      <c r="KR373" s="77"/>
      <c r="KS373" s="77"/>
      <c r="KT373" s="77"/>
      <c r="KU373" s="77"/>
      <c r="KV373" s="77"/>
      <c r="KW373" s="77"/>
      <c r="KX373" s="77"/>
      <c r="KY373" s="77"/>
      <c r="KZ373" s="77"/>
      <c r="LA373" s="77"/>
      <c r="LB373" s="77"/>
      <c r="LC373" s="77"/>
      <c r="LD373" s="77"/>
      <c r="LE373" s="77"/>
      <c r="LF373" s="77"/>
      <c r="LG373" s="77"/>
      <c r="LH373" s="77"/>
      <c r="LI373" s="77"/>
      <c r="LJ373" s="77"/>
      <c r="LK373" s="77"/>
      <c r="LL373" s="77"/>
      <c r="LM373" s="77"/>
      <c r="LN373" s="77"/>
      <c r="LO373" s="77"/>
      <c r="LP373" s="77"/>
      <c r="LQ373" s="77"/>
      <c r="LR373" s="77"/>
      <c r="LS373" s="77"/>
      <c r="LT373" s="77"/>
      <c r="LU373" s="77"/>
      <c r="LV373" s="77"/>
      <c r="LW373" s="77"/>
      <c r="LX373" s="77"/>
      <c r="LY373" s="77"/>
      <c r="LZ373" s="77"/>
      <c r="MA373" s="77"/>
      <c r="MB373" s="77"/>
      <c r="MC373" s="77"/>
      <c r="MD373" s="77"/>
      <c r="ME373" s="77"/>
      <c r="MF373" s="77"/>
      <c r="MG373" s="77"/>
      <c r="MH373" s="77"/>
      <c r="MI373" s="77"/>
      <c r="MJ373" s="77"/>
      <c r="MK373" s="77"/>
      <c r="ML373" s="77"/>
      <c r="MM373" s="77"/>
      <c r="MN373" s="77"/>
      <c r="MO373" s="77"/>
      <c r="MP373" s="77"/>
      <c r="MQ373" s="77"/>
      <c r="MR373" s="77"/>
      <c r="MS373" s="77"/>
      <c r="MT373" s="77"/>
      <c r="MU373" s="77"/>
      <c r="MV373" s="77"/>
      <c r="MW373" s="77"/>
      <c r="MX373" s="77"/>
      <c r="MY373" s="77"/>
      <c r="MZ373" s="77"/>
      <c r="NA373" s="77"/>
      <c r="NB373" s="77"/>
      <c r="NC373" s="77"/>
      <c r="ND373" s="77"/>
      <c r="NE373" s="77"/>
      <c r="NF373" s="77"/>
      <c r="NG373" s="77"/>
      <c r="NH373" s="77"/>
      <c r="NI373" s="77"/>
      <c r="NJ373" s="77"/>
      <c r="NK373" s="77"/>
      <c r="NL373" s="77"/>
      <c r="NM373" s="77"/>
      <c r="NN373" s="77"/>
      <c r="NO373" s="77"/>
      <c r="NP373" s="77"/>
      <c r="NQ373" s="77"/>
      <c r="NR373" s="77"/>
    </row>
    <row r="374" spans="1:382">
      <c r="A374" s="32">
        <f>IF(ラインリスト!A366="","",ラインリスト!A366)</f>
        <v>364</v>
      </c>
      <c r="B374" s="32" t="str">
        <f>IF(ラインリスト!B366="","",ラインリスト!B366)</f>
        <v>テスト364</v>
      </c>
      <c r="C374" s="32">
        <f>IF(ラインリスト!C366="","",ラインリスト!C366)</f>
        <v>80</v>
      </c>
      <c r="D374" s="32" t="str">
        <f>IF(ラインリスト!E366="","",ラインリスト!E366)</f>
        <v>男</v>
      </c>
      <c r="E374" s="32" t="str">
        <f>IF(ラインリスト!F366="","",ラインリスト!F366)</f>
        <v/>
      </c>
      <c r="F374" s="29" t="str">
        <f>IF(ラインリスト!G366="","",ラインリスト!G366)</f>
        <v>患者</v>
      </c>
      <c r="G374" s="32" t="str">
        <f>IF(ラインリスト!H366="","",ラインリスト!H366)</f>
        <v>R病院</v>
      </c>
      <c r="H374" s="33" t="str">
        <f>IF(ラインリスト!I366="","",ラインリスト!I366)</f>
        <v/>
      </c>
      <c r="I374" s="33" t="str">
        <f>IF(ラインリスト!J366="","",ラインリスト!J366)</f>
        <v>無症状</v>
      </c>
      <c r="J374" s="33">
        <f>IF(ラインリスト!K366="","",ラインリスト!K366)</f>
        <v>44206</v>
      </c>
      <c r="K374" s="31">
        <f>IF(ラインリスト!L366="",J374,ラインリスト!L366)</f>
        <v>44206</v>
      </c>
      <c r="L374" s="76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  <c r="CU374" s="77"/>
      <c r="CV374" s="77"/>
      <c r="CW374" s="77"/>
      <c r="CX374" s="77"/>
      <c r="CY374" s="77"/>
      <c r="CZ374" s="77"/>
      <c r="DA374" s="77"/>
      <c r="DB374" s="77"/>
      <c r="DC374" s="77"/>
      <c r="DD374" s="77"/>
      <c r="DE374" s="77"/>
      <c r="DF374" s="77"/>
      <c r="DG374" s="77"/>
      <c r="DH374" s="77"/>
      <c r="DI374" s="77"/>
      <c r="DJ374" s="77"/>
      <c r="DK374" s="77"/>
      <c r="DL374" s="77"/>
      <c r="DM374" s="77"/>
      <c r="DN374" s="77"/>
      <c r="DO374" s="77"/>
      <c r="DP374" s="77"/>
      <c r="DQ374" s="77"/>
      <c r="DR374" s="77"/>
      <c r="DS374" s="77"/>
      <c r="DT374" s="77"/>
      <c r="DU374" s="77"/>
      <c r="DV374" s="77"/>
      <c r="DW374" s="77"/>
      <c r="DX374" s="77"/>
      <c r="DY374" s="77"/>
      <c r="DZ374" s="77"/>
      <c r="EA374" s="77"/>
      <c r="EB374" s="77"/>
      <c r="EC374" s="77"/>
      <c r="ED374" s="77"/>
      <c r="EE374" s="77"/>
      <c r="EF374" s="77"/>
      <c r="EG374" s="77"/>
      <c r="EH374" s="77"/>
      <c r="EI374" s="77"/>
      <c r="EJ374" s="77"/>
      <c r="EK374" s="77"/>
      <c r="EL374" s="77"/>
      <c r="EM374" s="77"/>
      <c r="EN374" s="77"/>
      <c r="EO374" s="77"/>
      <c r="EP374" s="77"/>
      <c r="EQ374" s="77"/>
      <c r="ER374" s="77"/>
      <c r="ES374" s="77"/>
      <c r="ET374" s="77"/>
      <c r="EU374" s="77"/>
      <c r="EV374" s="77"/>
      <c r="EW374" s="77"/>
      <c r="EX374" s="77"/>
      <c r="EY374" s="77"/>
      <c r="EZ374" s="77"/>
      <c r="FA374" s="77"/>
      <c r="FB374" s="77"/>
      <c r="FC374" s="77"/>
      <c r="FD374" s="77"/>
      <c r="FE374" s="77"/>
      <c r="FF374" s="77"/>
      <c r="FG374" s="77"/>
      <c r="FH374" s="77"/>
      <c r="FI374" s="77"/>
      <c r="FJ374" s="77"/>
      <c r="FK374" s="77"/>
      <c r="FL374" s="77"/>
      <c r="FM374" s="77"/>
      <c r="FN374" s="77"/>
      <c r="FO374" s="77"/>
      <c r="FP374" s="77"/>
      <c r="FQ374" s="77"/>
      <c r="FR374" s="77"/>
      <c r="FS374" s="77"/>
      <c r="FT374" s="77"/>
      <c r="FU374" s="77"/>
      <c r="FV374" s="77"/>
      <c r="FW374" s="77"/>
      <c r="FX374" s="77"/>
      <c r="FY374" s="77"/>
      <c r="FZ374" s="77"/>
      <c r="GA374" s="77"/>
      <c r="GB374" s="77"/>
      <c r="GC374" s="77"/>
      <c r="GD374" s="77"/>
      <c r="GE374" s="77"/>
      <c r="GF374" s="77"/>
      <c r="GG374" s="77"/>
      <c r="GH374" s="77"/>
      <c r="GI374" s="77"/>
      <c r="GJ374" s="77"/>
      <c r="GK374" s="77"/>
      <c r="GL374" s="77"/>
      <c r="GM374" s="77"/>
      <c r="GN374" s="77"/>
      <c r="GO374" s="77"/>
      <c r="GP374" s="77"/>
      <c r="GQ374" s="77"/>
      <c r="GR374" s="77"/>
      <c r="GS374" s="77"/>
      <c r="GT374" s="77"/>
      <c r="GU374" s="77"/>
      <c r="GV374" s="77"/>
      <c r="GW374" s="77"/>
      <c r="GX374" s="77"/>
      <c r="GY374" s="77"/>
      <c r="GZ374" s="77"/>
      <c r="HA374" s="77"/>
      <c r="HB374" s="77"/>
      <c r="HC374" s="77"/>
      <c r="HD374" s="77"/>
      <c r="HE374" s="77"/>
      <c r="HF374" s="77"/>
      <c r="HG374" s="77"/>
      <c r="HH374" s="77"/>
      <c r="HI374" s="77"/>
      <c r="HJ374" s="77"/>
      <c r="HK374" s="77"/>
      <c r="HL374" s="77"/>
      <c r="HM374" s="77"/>
      <c r="HN374" s="77"/>
      <c r="HO374" s="77"/>
      <c r="HP374" s="77"/>
      <c r="HQ374" s="77"/>
      <c r="HR374" s="77"/>
      <c r="HS374" s="77"/>
      <c r="HT374" s="77"/>
      <c r="HU374" s="77"/>
      <c r="HV374" s="77"/>
      <c r="HW374" s="77"/>
      <c r="HX374" s="77"/>
      <c r="HY374" s="77"/>
      <c r="HZ374" s="77"/>
      <c r="IA374" s="77"/>
      <c r="IB374" s="77"/>
      <c r="IC374" s="77"/>
      <c r="ID374" s="77"/>
      <c r="IE374" s="77"/>
      <c r="IF374" s="77"/>
      <c r="IG374" s="77"/>
      <c r="IH374" s="77"/>
      <c r="II374" s="77"/>
      <c r="IJ374" s="77"/>
      <c r="IK374" s="77"/>
      <c r="IL374" s="77"/>
      <c r="IM374" s="77"/>
      <c r="IN374" s="77"/>
      <c r="IO374" s="77"/>
      <c r="IP374" s="77"/>
      <c r="IQ374" s="77"/>
      <c r="IR374" s="77"/>
      <c r="IS374" s="77"/>
      <c r="IT374" s="77"/>
      <c r="IU374" s="77"/>
      <c r="IV374" s="77"/>
      <c r="IW374" s="77"/>
      <c r="IX374" s="77"/>
      <c r="IY374" s="77"/>
      <c r="IZ374" s="77"/>
      <c r="JA374" s="77"/>
      <c r="JB374" s="77"/>
      <c r="JC374" s="77"/>
      <c r="JD374" s="77"/>
      <c r="JE374" s="77"/>
      <c r="JF374" s="77"/>
      <c r="JG374" s="77"/>
      <c r="JH374" s="77"/>
      <c r="JI374" s="77"/>
      <c r="JJ374" s="77"/>
      <c r="JK374" s="77"/>
      <c r="JL374" s="77"/>
      <c r="JM374" s="77"/>
      <c r="JN374" s="77"/>
      <c r="JO374" s="77"/>
      <c r="JP374" s="77"/>
      <c r="JQ374" s="77"/>
      <c r="JR374" s="77"/>
      <c r="JS374" s="77"/>
      <c r="JT374" s="77"/>
      <c r="JU374" s="77"/>
      <c r="JV374" s="77"/>
      <c r="JW374" s="77"/>
      <c r="JX374" s="77"/>
      <c r="JY374" s="77"/>
      <c r="JZ374" s="77"/>
      <c r="KA374" s="77"/>
      <c r="KB374" s="77"/>
      <c r="KC374" s="77"/>
      <c r="KD374" s="77"/>
      <c r="KE374" s="77"/>
      <c r="KF374" s="77"/>
      <c r="KG374" s="77"/>
      <c r="KH374" s="77"/>
      <c r="KI374" s="77"/>
      <c r="KJ374" s="77"/>
      <c r="KK374" s="77"/>
      <c r="KL374" s="77"/>
      <c r="KM374" s="77"/>
      <c r="KN374" s="77"/>
      <c r="KO374" s="77"/>
      <c r="KP374" s="77"/>
      <c r="KQ374" s="77"/>
      <c r="KR374" s="77"/>
      <c r="KS374" s="77"/>
      <c r="KT374" s="77"/>
      <c r="KU374" s="77"/>
      <c r="KV374" s="77"/>
      <c r="KW374" s="77"/>
      <c r="KX374" s="77"/>
      <c r="KY374" s="77"/>
      <c r="KZ374" s="77"/>
      <c r="LA374" s="77"/>
      <c r="LB374" s="77"/>
      <c r="LC374" s="77"/>
      <c r="LD374" s="77"/>
      <c r="LE374" s="77"/>
      <c r="LF374" s="77"/>
      <c r="LG374" s="77"/>
      <c r="LH374" s="77"/>
      <c r="LI374" s="77"/>
      <c r="LJ374" s="77"/>
      <c r="LK374" s="77"/>
      <c r="LL374" s="77"/>
      <c r="LM374" s="77"/>
      <c r="LN374" s="77"/>
      <c r="LO374" s="77"/>
      <c r="LP374" s="77"/>
      <c r="LQ374" s="77"/>
      <c r="LR374" s="77"/>
      <c r="LS374" s="77"/>
      <c r="LT374" s="77"/>
      <c r="LU374" s="77"/>
      <c r="LV374" s="77"/>
      <c r="LW374" s="77"/>
      <c r="LX374" s="77"/>
      <c r="LY374" s="77"/>
      <c r="LZ374" s="77"/>
      <c r="MA374" s="77"/>
      <c r="MB374" s="77"/>
      <c r="MC374" s="77"/>
      <c r="MD374" s="77"/>
      <c r="ME374" s="77"/>
      <c r="MF374" s="77"/>
      <c r="MG374" s="77"/>
      <c r="MH374" s="77"/>
      <c r="MI374" s="77"/>
      <c r="MJ374" s="77"/>
      <c r="MK374" s="77"/>
      <c r="ML374" s="77"/>
      <c r="MM374" s="77"/>
      <c r="MN374" s="77"/>
      <c r="MO374" s="77"/>
      <c r="MP374" s="77"/>
      <c r="MQ374" s="77"/>
      <c r="MR374" s="77"/>
      <c r="MS374" s="77"/>
      <c r="MT374" s="77"/>
      <c r="MU374" s="77"/>
      <c r="MV374" s="77"/>
      <c r="MW374" s="77"/>
      <c r="MX374" s="77"/>
      <c r="MY374" s="77"/>
      <c r="MZ374" s="77"/>
      <c r="NA374" s="77"/>
      <c r="NB374" s="77"/>
      <c r="NC374" s="77"/>
      <c r="ND374" s="77"/>
      <c r="NE374" s="77"/>
      <c r="NF374" s="77"/>
      <c r="NG374" s="77"/>
      <c r="NH374" s="77"/>
      <c r="NI374" s="77"/>
      <c r="NJ374" s="77"/>
      <c r="NK374" s="77"/>
      <c r="NL374" s="77"/>
      <c r="NM374" s="77"/>
      <c r="NN374" s="77"/>
      <c r="NO374" s="77"/>
      <c r="NP374" s="77"/>
      <c r="NQ374" s="77"/>
      <c r="NR374" s="77"/>
    </row>
    <row r="375" spans="1:382">
      <c r="A375" s="32">
        <f>IF(ラインリスト!A367="","",ラインリスト!A367)</f>
        <v>365</v>
      </c>
      <c r="B375" s="32" t="str">
        <f>IF(ラインリスト!B367="","",ラインリスト!B367)</f>
        <v>テスト365</v>
      </c>
      <c r="C375" s="32">
        <f>IF(ラインリスト!C367="","",ラインリスト!C367)</f>
        <v>60</v>
      </c>
      <c r="D375" s="32" t="str">
        <f>IF(ラインリスト!E367="","",ラインリスト!E367)</f>
        <v>女</v>
      </c>
      <c r="E375" s="32" t="str">
        <f>IF(ラインリスト!F367="","",ラインリスト!F367)</f>
        <v/>
      </c>
      <c r="F375" s="29" t="str">
        <f>IF(ラインリスト!G367="","",ラインリスト!G367)</f>
        <v>患者</v>
      </c>
      <c r="G375" s="32" t="str">
        <f>IF(ラインリスト!H367="","",ラインリスト!H367)</f>
        <v>R病院</v>
      </c>
      <c r="H375" s="33" t="str">
        <f>IF(ラインリスト!I367="","",ラインリスト!I367)</f>
        <v/>
      </c>
      <c r="I375" s="33">
        <f>IF(ラインリスト!J367="","",ラインリスト!J367)</f>
        <v>44204</v>
      </c>
      <c r="J375" s="33">
        <f>IF(ラインリスト!K367="","",ラインリスト!K367)</f>
        <v>44206</v>
      </c>
      <c r="K375" s="31">
        <f>IF(ラインリスト!L367="",J375,ラインリスト!L367)</f>
        <v>44206</v>
      </c>
      <c r="L375" s="76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V375" s="77"/>
      <c r="CW375" s="77"/>
      <c r="CX375" s="77"/>
      <c r="CY375" s="77"/>
      <c r="CZ375" s="77"/>
      <c r="DA375" s="77"/>
      <c r="DB375" s="77"/>
      <c r="DC375" s="77"/>
      <c r="DD375" s="77"/>
      <c r="DE375" s="77"/>
      <c r="DF375" s="77"/>
      <c r="DG375" s="77"/>
      <c r="DH375" s="77"/>
      <c r="DI375" s="77"/>
      <c r="DJ375" s="77"/>
      <c r="DK375" s="77"/>
      <c r="DL375" s="77"/>
      <c r="DM375" s="77"/>
      <c r="DN375" s="77"/>
      <c r="DO375" s="77"/>
      <c r="DP375" s="77"/>
      <c r="DQ375" s="77"/>
      <c r="DR375" s="77"/>
      <c r="DS375" s="77"/>
      <c r="DT375" s="77"/>
      <c r="DU375" s="77"/>
      <c r="DV375" s="77"/>
      <c r="DW375" s="77"/>
      <c r="DX375" s="77"/>
      <c r="DY375" s="77"/>
      <c r="DZ375" s="77"/>
      <c r="EA375" s="77"/>
      <c r="EB375" s="77"/>
      <c r="EC375" s="77"/>
      <c r="ED375" s="77"/>
      <c r="EE375" s="77"/>
      <c r="EF375" s="77"/>
      <c r="EG375" s="77"/>
      <c r="EH375" s="77"/>
      <c r="EI375" s="77"/>
      <c r="EJ375" s="77"/>
      <c r="EK375" s="77"/>
      <c r="EL375" s="77"/>
      <c r="EM375" s="77"/>
      <c r="EN375" s="77"/>
      <c r="EO375" s="77"/>
      <c r="EP375" s="77"/>
      <c r="EQ375" s="77"/>
      <c r="ER375" s="77"/>
      <c r="ES375" s="77"/>
      <c r="ET375" s="77"/>
      <c r="EU375" s="77"/>
      <c r="EV375" s="77"/>
      <c r="EW375" s="77"/>
      <c r="EX375" s="77"/>
      <c r="EY375" s="77"/>
      <c r="EZ375" s="77"/>
      <c r="FA375" s="77"/>
      <c r="FB375" s="77"/>
      <c r="FC375" s="77"/>
      <c r="FD375" s="77"/>
      <c r="FE375" s="77"/>
      <c r="FF375" s="77"/>
      <c r="FG375" s="77"/>
      <c r="FH375" s="77"/>
      <c r="FI375" s="77"/>
      <c r="FJ375" s="77"/>
      <c r="FK375" s="77"/>
      <c r="FL375" s="77"/>
      <c r="FM375" s="77"/>
      <c r="FN375" s="77"/>
      <c r="FO375" s="77"/>
      <c r="FP375" s="77"/>
      <c r="FQ375" s="77"/>
      <c r="FR375" s="77"/>
      <c r="FS375" s="77"/>
      <c r="FT375" s="77"/>
      <c r="FU375" s="77"/>
      <c r="FV375" s="77"/>
      <c r="FW375" s="77"/>
      <c r="FX375" s="77"/>
      <c r="FY375" s="77"/>
      <c r="FZ375" s="77"/>
      <c r="GA375" s="77"/>
      <c r="GB375" s="77"/>
      <c r="GC375" s="77"/>
      <c r="GD375" s="77"/>
      <c r="GE375" s="77"/>
      <c r="GF375" s="77"/>
      <c r="GG375" s="77"/>
      <c r="GH375" s="77"/>
      <c r="GI375" s="77"/>
      <c r="GJ375" s="77"/>
      <c r="GK375" s="77"/>
      <c r="GL375" s="77"/>
      <c r="GM375" s="77"/>
      <c r="GN375" s="77"/>
      <c r="GO375" s="77"/>
      <c r="GP375" s="77"/>
      <c r="GQ375" s="77"/>
      <c r="GR375" s="77"/>
      <c r="GS375" s="77"/>
      <c r="GT375" s="77"/>
      <c r="GU375" s="77"/>
      <c r="GV375" s="77"/>
      <c r="GW375" s="77"/>
      <c r="GX375" s="77"/>
      <c r="GY375" s="77"/>
      <c r="GZ375" s="77"/>
      <c r="HA375" s="77"/>
      <c r="HB375" s="77"/>
      <c r="HC375" s="77"/>
      <c r="HD375" s="77"/>
      <c r="HE375" s="77"/>
      <c r="HF375" s="77"/>
      <c r="HG375" s="77"/>
      <c r="HH375" s="77"/>
      <c r="HI375" s="77"/>
      <c r="HJ375" s="77"/>
      <c r="HK375" s="77"/>
      <c r="HL375" s="77"/>
      <c r="HM375" s="77"/>
      <c r="HN375" s="77"/>
      <c r="HO375" s="77"/>
      <c r="HP375" s="77"/>
      <c r="HQ375" s="77"/>
      <c r="HR375" s="77"/>
      <c r="HS375" s="77"/>
      <c r="HT375" s="77"/>
      <c r="HU375" s="77"/>
      <c r="HV375" s="77"/>
      <c r="HW375" s="77"/>
      <c r="HX375" s="77"/>
      <c r="HY375" s="77"/>
      <c r="HZ375" s="77"/>
      <c r="IA375" s="77"/>
      <c r="IB375" s="77"/>
      <c r="IC375" s="77"/>
      <c r="ID375" s="77"/>
      <c r="IE375" s="77"/>
      <c r="IF375" s="77"/>
      <c r="IG375" s="77"/>
      <c r="IH375" s="77"/>
      <c r="II375" s="77"/>
      <c r="IJ375" s="77"/>
      <c r="IK375" s="77"/>
      <c r="IL375" s="77"/>
      <c r="IM375" s="77"/>
      <c r="IN375" s="77"/>
      <c r="IO375" s="77"/>
      <c r="IP375" s="77"/>
      <c r="IQ375" s="77"/>
      <c r="IR375" s="77"/>
      <c r="IS375" s="77"/>
      <c r="IT375" s="77"/>
      <c r="IU375" s="77"/>
      <c r="IV375" s="77"/>
      <c r="IW375" s="77"/>
      <c r="IX375" s="77"/>
      <c r="IY375" s="77"/>
      <c r="IZ375" s="77"/>
      <c r="JA375" s="77"/>
      <c r="JB375" s="77"/>
      <c r="JC375" s="77"/>
      <c r="JD375" s="77"/>
      <c r="JE375" s="77"/>
      <c r="JF375" s="77"/>
      <c r="JG375" s="77"/>
      <c r="JH375" s="77"/>
      <c r="JI375" s="77"/>
      <c r="JJ375" s="77"/>
      <c r="JK375" s="77"/>
      <c r="JL375" s="77"/>
      <c r="JM375" s="77"/>
      <c r="JN375" s="77"/>
      <c r="JO375" s="77"/>
      <c r="JP375" s="77"/>
      <c r="JQ375" s="77"/>
      <c r="JR375" s="77"/>
      <c r="JS375" s="77"/>
      <c r="JT375" s="77"/>
      <c r="JU375" s="77"/>
      <c r="JV375" s="77"/>
      <c r="JW375" s="77"/>
      <c r="JX375" s="77"/>
      <c r="JY375" s="77"/>
      <c r="JZ375" s="77"/>
      <c r="KA375" s="77"/>
      <c r="KB375" s="77"/>
      <c r="KC375" s="77"/>
      <c r="KD375" s="77"/>
      <c r="KE375" s="77"/>
      <c r="KF375" s="77"/>
      <c r="KG375" s="77"/>
      <c r="KH375" s="77"/>
      <c r="KI375" s="77"/>
      <c r="KJ375" s="77"/>
      <c r="KK375" s="77"/>
      <c r="KL375" s="77"/>
      <c r="KM375" s="77"/>
      <c r="KN375" s="77"/>
      <c r="KO375" s="77"/>
      <c r="KP375" s="77"/>
      <c r="KQ375" s="77"/>
      <c r="KR375" s="77"/>
      <c r="KS375" s="77"/>
      <c r="KT375" s="77"/>
      <c r="KU375" s="77"/>
      <c r="KV375" s="77"/>
      <c r="KW375" s="77"/>
      <c r="KX375" s="77"/>
      <c r="KY375" s="77"/>
      <c r="KZ375" s="77"/>
      <c r="LA375" s="77"/>
      <c r="LB375" s="77"/>
      <c r="LC375" s="77"/>
      <c r="LD375" s="77"/>
      <c r="LE375" s="77"/>
      <c r="LF375" s="77"/>
      <c r="LG375" s="77"/>
      <c r="LH375" s="77"/>
      <c r="LI375" s="77"/>
      <c r="LJ375" s="77"/>
      <c r="LK375" s="77"/>
      <c r="LL375" s="77"/>
      <c r="LM375" s="77"/>
      <c r="LN375" s="77"/>
      <c r="LO375" s="77"/>
      <c r="LP375" s="77"/>
      <c r="LQ375" s="77"/>
      <c r="LR375" s="77"/>
      <c r="LS375" s="77"/>
      <c r="LT375" s="77"/>
      <c r="LU375" s="77"/>
      <c r="LV375" s="77"/>
      <c r="LW375" s="77"/>
      <c r="LX375" s="77"/>
      <c r="LY375" s="77"/>
      <c r="LZ375" s="77"/>
      <c r="MA375" s="77"/>
      <c r="MB375" s="77"/>
      <c r="MC375" s="77"/>
      <c r="MD375" s="77"/>
      <c r="ME375" s="77"/>
      <c r="MF375" s="77"/>
      <c r="MG375" s="77"/>
      <c r="MH375" s="77"/>
      <c r="MI375" s="77"/>
      <c r="MJ375" s="77"/>
      <c r="MK375" s="77"/>
      <c r="ML375" s="77"/>
      <c r="MM375" s="77"/>
      <c r="MN375" s="77"/>
      <c r="MO375" s="77"/>
      <c r="MP375" s="77"/>
      <c r="MQ375" s="77"/>
      <c r="MR375" s="77"/>
      <c r="MS375" s="77"/>
      <c r="MT375" s="77"/>
      <c r="MU375" s="77"/>
      <c r="MV375" s="77"/>
      <c r="MW375" s="77"/>
      <c r="MX375" s="77"/>
      <c r="MY375" s="77"/>
      <c r="MZ375" s="77"/>
      <c r="NA375" s="77"/>
      <c r="NB375" s="77"/>
      <c r="NC375" s="77"/>
      <c r="ND375" s="77"/>
      <c r="NE375" s="77"/>
      <c r="NF375" s="77"/>
      <c r="NG375" s="77"/>
      <c r="NH375" s="77"/>
      <c r="NI375" s="77"/>
      <c r="NJ375" s="77"/>
      <c r="NK375" s="77"/>
      <c r="NL375" s="77"/>
      <c r="NM375" s="77"/>
      <c r="NN375" s="77"/>
      <c r="NO375" s="77"/>
      <c r="NP375" s="77"/>
      <c r="NQ375" s="77"/>
      <c r="NR375" s="77"/>
    </row>
    <row r="376" spans="1:382">
      <c r="A376" s="32">
        <f>IF(ラインリスト!A368="","",ラインリスト!A368)</f>
        <v>366</v>
      </c>
      <c r="B376" s="32" t="str">
        <f>IF(ラインリスト!B368="","",ラインリスト!B368)</f>
        <v>テスト366</v>
      </c>
      <c r="C376" s="32">
        <f>IF(ラインリスト!C368="","",ラインリスト!C368)</f>
        <v>36</v>
      </c>
      <c r="D376" s="32" t="str">
        <f>IF(ラインリスト!E368="","",ラインリスト!E368)</f>
        <v>男</v>
      </c>
      <c r="E376" s="32" t="str">
        <f>IF(ラインリスト!F368="","",ラインリスト!F368)</f>
        <v>配達員</v>
      </c>
      <c r="F376" s="29" t="str">
        <f>IF(ラインリスト!G368="","",ラインリスト!G368)</f>
        <v/>
      </c>
      <c r="G376" s="32" t="str">
        <f>IF(ラインリスト!H368="","",ラインリスト!H368)</f>
        <v>Y郵便局</v>
      </c>
      <c r="H376" s="33" t="str">
        <f>IF(ラインリスト!I368="","",ラインリスト!I368)</f>
        <v/>
      </c>
      <c r="I376" s="33" t="str">
        <f>IF(ラインリスト!J368="","",ラインリスト!J368)</f>
        <v>無症状</v>
      </c>
      <c r="J376" s="33">
        <f>IF(ラインリスト!K368="","",ラインリスト!K368)</f>
        <v>44206</v>
      </c>
      <c r="K376" s="31">
        <f>IF(ラインリスト!L368="",J376,ラインリスト!L368)</f>
        <v>44206</v>
      </c>
      <c r="L376" s="76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  <c r="CU376" s="77"/>
      <c r="CV376" s="77"/>
      <c r="CW376" s="77"/>
      <c r="CX376" s="77"/>
      <c r="CY376" s="77"/>
      <c r="CZ376" s="77"/>
      <c r="DA376" s="77"/>
      <c r="DB376" s="77"/>
      <c r="DC376" s="77"/>
      <c r="DD376" s="77"/>
      <c r="DE376" s="77"/>
      <c r="DF376" s="77"/>
      <c r="DG376" s="77"/>
      <c r="DH376" s="77"/>
      <c r="DI376" s="77"/>
      <c r="DJ376" s="77"/>
      <c r="DK376" s="77"/>
      <c r="DL376" s="77"/>
      <c r="DM376" s="77"/>
      <c r="DN376" s="77"/>
      <c r="DO376" s="77"/>
      <c r="DP376" s="77"/>
      <c r="DQ376" s="77"/>
      <c r="DR376" s="77"/>
      <c r="DS376" s="77"/>
      <c r="DT376" s="77"/>
      <c r="DU376" s="77"/>
      <c r="DV376" s="77"/>
      <c r="DW376" s="77"/>
      <c r="DX376" s="77"/>
      <c r="DY376" s="77"/>
      <c r="DZ376" s="77"/>
      <c r="EA376" s="77"/>
      <c r="EB376" s="77"/>
      <c r="EC376" s="77"/>
      <c r="ED376" s="77"/>
      <c r="EE376" s="77"/>
      <c r="EF376" s="77"/>
      <c r="EG376" s="77"/>
      <c r="EH376" s="77"/>
      <c r="EI376" s="77"/>
      <c r="EJ376" s="77"/>
      <c r="EK376" s="77"/>
      <c r="EL376" s="77"/>
      <c r="EM376" s="77"/>
      <c r="EN376" s="77"/>
      <c r="EO376" s="77"/>
      <c r="EP376" s="77"/>
      <c r="EQ376" s="77"/>
      <c r="ER376" s="77"/>
      <c r="ES376" s="77"/>
      <c r="ET376" s="77"/>
      <c r="EU376" s="77"/>
      <c r="EV376" s="77"/>
      <c r="EW376" s="77"/>
      <c r="EX376" s="77"/>
      <c r="EY376" s="77"/>
      <c r="EZ376" s="77"/>
      <c r="FA376" s="77"/>
      <c r="FB376" s="77"/>
      <c r="FC376" s="77"/>
      <c r="FD376" s="77"/>
      <c r="FE376" s="77"/>
      <c r="FF376" s="77"/>
      <c r="FG376" s="77"/>
      <c r="FH376" s="77"/>
      <c r="FI376" s="77"/>
      <c r="FJ376" s="77"/>
      <c r="FK376" s="77"/>
      <c r="FL376" s="77"/>
      <c r="FM376" s="77"/>
      <c r="FN376" s="77"/>
      <c r="FO376" s="77"/>
      <c r="FP376" s="77"/>
      <c r="FQ376" s="77"/>
      <c r="FR376" s="77"/>
      <c r="FS376" s="77"/>
      <c r="FT376" s="77"/>
      <c r="FU376" s="77"/>
      <c r="FV376" s="77"/>
      <c r="FW376" s="77"/>
      <c r="FX376" s="77"/>
      <c r="FY376" s="77"/>
      <c r="FZ376" s="77"/>
      <c r="GA376" s="77"/>
      <c r="GB376" s="77"/>
      <c r="GC376" s="77"/>
      <c r="GD376" s="77"/>
      <c r="GE376" s="77"/>
      <c r="GF376" s="77"/>
      <c r="GG376" s="77"/>
      <c r="GH376" s="77"/>
      <c r="GI376" s="77"/>
      <c r="GJ376" s="77"/>
      <c r="GK376" s="77"/>
      <c r="GL376" s="77"/>
      <c r="GM376" s="77"/>
      <c r="GN376" s="77"/>
      <c r="GO376" s="77"/>
      <c r="GP376" s="77"/>
      <c r="GQ376" s="77"/>
      <c r="GR376" s="77"/>
      <c r="GS376" s="77"/>
      <c r="GT376" s="77"/>
      <c r="GU376" s="77"/>
      <c r="GV376" s="77"/>
      <c r="GW376" s="77"/>
      <c r="GX376" s="77"/>
      <c r="GY376" s="77"/>
      <c r="GZ376" s="77"/>
      <c r="HA376" s="77"/>
      <c r="HB376" s="77"/>
      <c r="HC376" s="77"/>
      <c r="HD376" s="77"/>
      <c r="HE376" s="77"/>
      <c r="HF376" s="77"/>
      <c r="HG376" s="77"/>
      <c r="HH376" s="77"/>
      <c r="HI376" s="77"/>
      <c r="HJ376" s="77"/>
      <c r="HK376" s="77"/>
      <c r="HL376" s="77"/>
      <c r="HM376" s="77"/>
      <c r="HN376" s="77"/>
      <c r="HO376" s="77"/>
      <c r="HP376" s="77"/>
      <c r="HQ376" s="77"/>
      <c r="HR376" s="77"/>
      <c r="HS376" s="77"/>
      <c r="HT376" s="77"/>
      <c r="HU376" s="77"/>
      <c r="HV376" s="77"/>
      <c r="HW376" s="77"/>
      <c r="HX376" s="77"/>
      <c r="HY376" s="77"/>
      <c r="HZ376" s="77"/>
      <c r="IA376" s="77"/>
      <c r="IB376" s="77"/>
      <c r="IC376" s="77"/>
      <c r="ID376" s="77"/>
      <c r="IE376" s="77"/>
      <c r="IF376" s="77"/>
      <c r="IG376" s="77"/>
      <c r="IH376" s="77"/>
      <c r="II376" s="77"/>
      <c r="IJ376" s="77"/>
      <c r="IK376" s="77"/>
      <c r="IL376" s="77"/>
      <c r="IM376" s="77"/>
      <c r="IN376" s="77"/>
      <c r="IO376" s="77"/>
      <c r="IP376" s="77"/>
      <c r="IQ376" s="77"/>
      <c r="IR376" s="77"/>
      <c r="IS376" s="77"/>
      <c r="IT376" s="77"/>
      <c r="IU376" s="77"/>
      <c r="IV376" s="77"/>
      <c r="IW376" s="77"/>
      <c r="IX376" s="77"/>
      <c r="IY376" s="77"/>
      <c r="IZ376" s="77"/>
      <c r="JA376" s="77"/>
      <c r="JB376" s="77"/>
      <c r="JC376" s="77"/>
      <c r="JD376" s="77"/>
      <c r="JE376" s="77"/>
      <c r="JF376" s="77"/>
      <c r="JG376" s="77"/>
      <c r="JH376" s="77"/>
      <c r="JI376" s="77"/>
      <c r="JJ376" s="77"/>
      <c r="JK376" s="77"/>
      <c r="JL376" s="77"/>
      <c r="JM376" s="77"/>
      <c r="JN376" s="77"/>
      <c r="JO376" s="77"/>
      <c r="JP376" s="77"/>
      <c r="JQ376" s="77"/>
      <c r="JR376" s="77"/>
      <c r="JS376" s="77"/>
      <c r="JT376" s="77"/>
      <c r="JU376" s="77"/>
      <c r="JV376" s="77"/>
      <c r="JW376" s="77"/>
      <c r="JX376" s="77"/>
      <c r="JY376" s="77"/>
      <c r="JZ376" s="77"/>
      <c r="KA376" s="77"/>
      <c r="KB376" s="77"/>
      <c r="KC376" s="77"/>
      <c r="KD376" s="77"/>
      <c r="KE376" s="77"/>
      <c r="KF376" s="77"/>
      <c r="KG376" s="77"/>
      <c r="KH376" s="77"/>
      <c r="KI376" s="77"/>
      <c r="KJ376" s="77"/>
      <c r="KK376" s="77"/>
      <c r="KL376" s="77"/>
      <c r="KM376" s="77"/>
      <c r="KN376" s="77"/>
      <c r="KO376" s="77"/>
      <c r="KP376" s="77"/>
      <c r="KQ376" s="77"/>
      <c r="KR376" s="77"/>
      <c r="KS376" s="77"/>
      <c r="KT376" s="77"/>
      <c r="KU376" s="77"/>
      <c r="KV376" s="77"/>
      <c r="KW376" s="77"/>
      <c r="KX376" s="77"/>
      <c r="KY376" s="77"/>
      <c r="KZ376" s="77"/>
      <c r="LA376" s="77"/>
      <c r="LB376" s="77"/>
      <c r="LC376" s="77"/>
      <c r="LD376" s="77"/>
      <c r="LE376" s="77"/>
      <c r="LF376" s="77"/>
      <c r="LG376" s="77"/>
      <c r="LH376" s="77"/>
      <c r="LI376" s="77"/>
      <c r="LJ376" s="77"/>
      <c r="LK376" s="77"/>
      <c r="LL376" s="77"/>
      <c r="LM376" s="77"/>
      <c r="LN376" s="77"/>
      <c r="LO376" s="77"/>
      <c r="LP376" s="77"/>
      <c r="LQ376" s="77"/>
      <c r="LR376" s="77"/>
      <c r="LS376" s="77"/>
      <c r="LT376" s="77"/>
      <c r="LU376" s="77"/>
      <c r="LV376" s="77"/>
      <c r="LW376" s="77"/>
      <c r="LX376" s="77"/>
      <c r="LY376" s="77"/>
      <c r="LZ376" s="77"/>
      <c r="MA376" s="77"/>
      <c r="MB376" s="77"/>
      <c r="MC376" s="77"/>
      <c r="MD376" s="77"/>
      <c r="ME376" s="77"/>
      <c r="MF376" s="77"/>
      <c r="MG376" s="77"/>
      <c r="MH376" s="77"/>
      <c r="MI376" s="77"/>
      <c r="MJ376" s="77"/>
      <c r="MK376" s="77"/>
      <c r="ML376" s="77"/>
      <c r="MM376" s="77"/>
      <c r="MN376" s="77"/>
      <c r="MO376" s="77"/>
      <c r="MP376" s="77"/>
      <c r="MQ376" s="77"/>
      <c r="MR376" s="77"/>
      <c r="MS376" s="77"/>
      <c r="MT376" s="77"/>
      <c r="MU376" s="77"/>
      <c r="MV376" s="77"/>
      <c r="MW376" s="77"/>
      <c r="MX376" s="77"/>
      <c r="MY376" s="77"/>
      <c r="MZ376" s="77"/>
      <c r="NA376" s="77"/>
      <c r="NB376" s="77"/>
      <c r="NC376" s="77"/>
      <c r="ND376" s="77"/>
      <c r="NE376" s="77"/>
      <c r="NF376" s="77"/>
      <c r="NG376" s="77"/>
      <c r="NH376" s="77"/>
      <c r="NI376" s="77"/>
      <c r="NJ376" s="77"/>
      <c r="NK376" s="77"/>
      <c r="NL376" s="77"/>
      <c r="NM376" s="77"/>
      <c r="NN376" s="77"/>
      <c r="NO376" s="77"/>
      <c r="NP376" s="77"/>
      <c r="NQ376" s="77"/>
      <c r="NR376" s="77"/>
    </row>
    <row r="377" spans="1:382">
      <c r="A377" s="32">
        <f>IF(ラインリスト!A369="","",ラインリスト!A369)</f>
        <v>367</v>
      </c>
      <c r="B377" s="32" t="str">
        <f>IF(ラインリスト!B369="","",ラインリスト!B369)</f>
        <v>テスト367</v>
      </c>
      <c r="C377" s="32">
        <f>IF(ラインリスト!C369="","",ラインリスト!C369)</f>
        <v>23</v>
      </c>
      <c r="D377" s="32" t="str">
        <f>IF(ラインリスト!E369="","",ラインリスト!E369)</f>
        <v>男</v>
      </c>
      <c r="E377" s="32" t="str">
        <f>IF(ラインリスト!F369="","",ラインリスト!F369)</f>
        <v>会社員</v>
      </c>
      <c r="F377" s="29" t="str">
        <f>IF(ラインリスト!G369="","",ラインリスト!G369)</f>
        <v/>
      </c>
      <c r="G377" s="32" t="str">
        <f>IF(ラインリスト!H369="","",ラインリスト!H369)</f>
        <v>L酒店</v>
      </c>
      <c r="H377" s="33" t="str">
        <f>IF(ラインリスト!I369="","",ラインリスト!I369)</f>
        <v/>
      </c>
      <c r="I377" s="33">
        <f>IF(ラインリスト!J369="","",ラインリスト!J369)</f>
        <v>44207</v>
      </c>
      <c r="J377" s="33">
        <f>IF(ラインリスト!K369="","",ラインリスト!K369)</f>
        <v>44206</v>
      </c>
      <c r="K377" s="31">
        <f>IF(ラインリスト!L369="",J377,ラインリスト!L369)</f>
        <v>44206</v>
      </c>
      <c r="L377" s="76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V377" s="77"/>
      <c r="CW377" s="77"/>
      <c r="CX377" s="77"/>
      <c r="CY377" s="77"/>
      <c r="CZ377" s="77"/>
      <c r="DA377" s="77"/>
      <c r="DB377" s="77"/>
      <c r="DC377" s="77"/>
      <c r="DD377" s="77"/>
      <c r="DE377" s="77"/>
      <c r="DF377" s="77"/>
      <c r="DG377" s="77"/>
      <c r="DH377" s="77"/>
      <c r="DI377" s="77"/>
      <c r="DJ377" s="77"/>
      <c r="DK377" s="77"/>
      <c r="DL377" s="77"/>
      <c r="DM377" s="77"/>
      <c r="DN377" s="77"/>
      <c r="DO377" s="77"/>
      <c r="DP377" s="77"/>
      <c r="DQ377" s="77"/>
      <c r="DR377" s="77"/>
      <c r="DS377" s="77"/>
      <c r="DT377" s="77"/>
      <c r="DU377" s="77"/>
      <c r="DV377" s="77"/>
      <c r="DW377" s="77"/>
      <c r="DX377" s="77"/>
      <c r="DY377" s="77"/>
      <c r="DZ377" s="77"/>
      <c r="EA377" s="77"/>
      <c r="EB377" s="77"/>
      <c r="EC377" s="77"/>
      <c r="ED377" s="77"/>
      <c r="EE377" s="77"/>
      <c r="EF377" s="77"/>
      <c r="EG377" s="77"/>
      <c r="EH377" s="77"/>
      <c r="EI377" s="77"/>
      <c r="EJ377" s="77"/>
      <c r="EK377" s="77"/>
      <c r="EL377" s="77"/>
      <c r="EM377" s="77"/>
      <c r="EN377" s="77"/>
      <c r="EO377" s="77"/>
      <c r="EP377" s="77"/>
      <c r="EQ377" s="77"/>
      <c r="ER377" s="77"/>
      <c r="ES377" s="77"/>
      <c r="ET377" s="77"/>
      <c r="EU377" s="77"/>
      <c r="EV377" s="77"/>
      <c r="EW377" s="77"/>
      <c r="EX377" s="77"/>
      <c r="EY377" s="77"/>
      <c r="EZ377" s="77"/>
      <c r="FA377" s="77"/>
      <c r="FB377" s="77"/>
      <c r="FC377" s="77"/>
      <c r="FD377" s="77"/>
      <c r="FE377" s="77"/>
      <c r="FF377" s="77"/>
      <c r="FG377" s="77"/>
      <c r="FH377" s="77"/>
      <c r="FI377" s="77"/>
      <c r="FJ377" s="77"/>
      <c r="FK377" s="77"/>
      <c r="FL377" s="77"/>
      <c r="FM377" s="77"/>
      <c r="FN377" s="77"/>
      <c r="FO377" s="77"/>
      <c r="FP377" s="77"/>
      <c r="FQ377" s="77"/>
      <c r="FR377" s="77"/>
      <c r="FS377" s="77"/>
      <c r="FT377" s="77"/>
      <c r="FU377" s="77"/>
      <c r="FV377" s="77"/>
      <c r="FW377" s="77"/>
      <c r="FX377" s="77"/>
      <c r="FY377" s="77"/>
      <c r="FZ377" s="77"/>
      <c r="GA377" s="77"/>
      <c r="GB377" s="77"/>
      <c r="GC377" s="77"/>
      <c r="GD377" s="77"/>
      <c r="GE377" s="77"/>
      <c r="GF377" s="77"/>
      <c r="GG377" s="77"/>
      <c r="GH377" s="77"/>
      <c r="GI377" s="77"/>
      <c r="GJ377" s="77"/>
      <c r="GK377" s="77"/>
      <c r="GL377" s="77"/>
      <c r="GM377" s="77"/>
      <c r="GN377" s="77"/>
      <c r="GO377" s="77"/>
      <c r="GP377" s="77"/>
      <c r="GQ377" s="77"/>
      <c r="GR377" s="77"/>
      <c r="GS377" s="77"/>
      <c r="GT377" s="77"/>
      <c r="GU377" s="77"/>
      <c r="GV377" s="77"/>
      <c r="GW377" s="77"/>
      <c r="GX377" s="77"/>
      <c r="GY377" s="77"/>
      <c r="GZ377" s="77"/>
      <c r="HA377" s="77"/>
      <c r="HB377" s="77"/>
      <c r="HC377" s="77"/>
      <c r="HD377" s="77"/>
      <c r="HE377" s="77"/>
      <c r="HF377" s="77"/>
      <c r="HG377" s="77"/>
      <c r="HH377" s="77"/>
      <c r="HI377" s="77"/>
      <c r="HJ377" s="77"/>
      <c r="HK377" s="77"/>
      <c r="HL377" s="77"/>
      <c r="HM377" s="77"/>
      <c r="HN377" s="77"/>
      <c r="HO377" s="77"/>
      <c r="HP377" s="77"/>
      <c r="HQ377" s="77"/>
      <c r="HR377" s="77"/>
      <c r="HS377" s="77"/>
      <c r="HT377" s="77"/>
      <c r="HU377" s="77"/>
      <c r="HV377" s="77"/>
      <c r="HW377" s="77"/>
      <c r="HX377" s="77"/>
      <c r="HY377" s="77"/>
      <c r="HZ377" s="77"/>
      <c r="IA377" s="77"/>
      <c r="IB377" s="77"/>
      <c r="IC377" s="77"/>
      <c r="ID377" s="77"/>
      <c r="IE377" s="77"/>
      <c r="IF377" s="77"/>
      <c r="IG377" s="77"/>
      <c r="IH377" s="77"/>
      <c r="II377" s="77"/>
      <c r="IJ377" s="77"/>
      <c r="IK377" s="77"/>
      <c r="IL377" s="77"/>
      <c r="IM377" s="77"/>
      <c r="IN377" s="77"/>
      <c r="IO377" s="77"/>
      <c r="IP377" s="77"/>
      <c r="IQ377" s="77"/>
      <c r="IR377" s="77"/>
      <c r="IS377" s="77"/>
      <c r="IT377" s="77"/>
      <c r="IU377" s="77"/>
      <c r="IV377" s="77"/>
      <c r="IW377" s="77"/>
      <c r="IX377" s="77"/>
      <c r="IY377" s="77"/>
      <c r="IZ377" s="77"/>
      <c r="JA377" s="77"/>
      <c r="JB377" s="77"/>
      <c r="JC377" s="77"/>
      <c r="JD377" s="77"/>
      <c r="JE377" s="77"/>
      <c r="JF377" s="77"/>
      <c r="JG377" s="77"/>
      <c r="JH377" s="77"/>
      <c r="JI377" s="77"/>
      <c r="JJ377" s="77"/>
      <c r="JK377" s="77"/>
      <c r="JL377" s="77"/>
      <c r="JM377" s="77"/>
      <c r="JN377" s="77"/>
      <c r="JO377" s="77"/>
      <c r="JP377" s="77"/>
      <c r="JQ377" s="77"/>
      <c r="JR377" s="77"/>
      <c r="JS377" s="77"/>
      <c r="JT377" s="77"/>
      <c r="JU377" s="77"/>
      <c r="JV377" s="77"/>
      <c r="JW377" s="77"/>
      <c r="JX377" s="77"/>
      <c r="JY377" s="77"/>
      <c r="JZ377" s="77"/>
      <c r="KA377" s="77"/>
      <c r="KB377" s="77"/>
      <c r="KC377" s="77"/>
      <c r="KD377" s="77"/>
      <c r="KE377" s="77"/>
      <c r="KF377" s="77"/>
      <c r="KG377" s="77"/>
      <c r="KH377" s="77"/>
      <c r="KI377" s="77"/>
      <c r="KJ377" s="77"/>
      <c r="KK377" s="77"/>
      <c r="KL377" s="77"/>
      <c r="KM377" s="77"/>
      <c r="KN377" s="77"/>
      <c r="KO377" s="77"/>
      <c r="KP377" s="77"/>
      <c r="KQ377" s="77"/>
      <c r="KR377" s="77"/>
      <c r="KS377" s="77"/>
      <c r="KT377" s="77"/>
      <c r="KU377" s="77"/>
      <c r="KV377" s="77"/>
      <c r="KW377" s="77"/>
      <c r="KX377" s="77"/>
      <c r="KY377" s="77"/>
      <c r="KZ377" s="77"/>
      <c r="LA377" s="77"/>
      <c r="LB377" s="77"/>
      <c r="LC377" s="77"/>
      <c r="LD377" s="77"/>
      <c r="LE377" s="77"/>
      <c r="LF377" s="77"/>
      <c r="LG377" s="77"/>
      <c r="LH377" s="77"/>
      <c r="LI377" s="77"/>
      <c r="LJ377" s="77"/>
      <c r="LK377" s="77"/>
      <c r="LL377" s="77"/>
      <c r="LM377" s="77"/>
      <c r="LN377" s="77"/>
      <c r="LO377" s="77"/>
      <c r="LP377" s="77"/>
      <c r="LQ377" s="77"/>
      <c r="LR377" s="77"/>
      <c r="LS377" s="77"/>
      <c r="LT377" s="77"/>
      <c r="LU377" s="77"/>
      <c r="LV377" s="77"/>
      <c r="LW377" s="77"/>
      <c r="LX377" s="77"/>
      <c r="LY377" s="77"/>
      <c r="LZ377" s="77"/>
      <c r="MA377" s="77"/>
      <c r="MB377" s="77"/>
      <c r="MC377" s="77"/>
      <c r="MD377" s="77"/>
      <c r="ME377" s="77"/>
      <c r="MF377" s="77"/>
      <c r="MG377" s="77"/>
      <c r="MH377" s="77"/>
      <c r="MI377" s="77"/>
      <c r="MJ377" s="77"/>
      <c r="MK377" s="77"/>
      <c r="ML377" s="77"/>
      <c r="MM377" s="77"/>
      <c r="MN377" s="77"/>
      <c r="MO377" s="77"/>
      <c r="MP377" s="77"/>
      <c r="MQ377" s="77"/>
      <c r="MR377" s="77"/>
      <c r="MS377" s="77"/>
      <c r="MT377" s="77"/>
      <c r="MU377" s="77"/>
      <c r="MV377" s="77"/>
      <c r="MW377" s="77"/>
      <c r="MX377" s="77"/>
      <c r="MY377" s="77"/>
      <c r="MZ377" s="77"/>
      <c r="NA377" s="77"/>
      <c r="NB377" s="77"/>
      <c r="NC377" s="77"/>
      <c r="ND377" s="77"/>
      <c r="NE377" s="77"/>
      <c r="NF377" s="77"/>
      <c r="NG377" s="77"/>
      <c r="NH377" s="77"/>
      <c r="NI377" s="77"/>
      <c r="NJ377" s="77"/>
      <c r="NK377" s="77"/>
      <c r="NL377" s="77"/>
      <c r="NM377" s="77"/>
      <c r="NN377" s="77"/>
      <c r="NO377" s="77"/>
      <c r="NP377" s="77"/>
      <c r="NQ377" s="77"/>
      <c r="NR377" s="77"/>
    </row>
    <row r="378" spans="1:382">
      <c r="A378" s="32">
        <f>IF(ラインリスト!A370="","",ラインリスト!A370)</f>
        <v>368</v>
      </c>
      <c r="B378" s="32" t="str">
        <f>IF(ラインリスト!B370="","",ラインリスト!B370)</f>
        <v>テスト368</v>
      </c>
      <c r="C378" s="32">
        <f>IF(ラインリスト!C370="","",ラインリスト!C370)</f>
        <v>74</v>
      </c>
      <c r="D378" s="32" t="str">
        <f>IF(ラインリスト!E370="","",ラインリスト!E370)</f>
        <v>女</v>
      </c>
      <c r="E378" s="32" t="str">
        <f>IF(ラインリスト!F370="","",ラインリスト!F370)</f>
        <v>無職</v>
      </c>
      <c r="F378" s="29" t="str">
        <f>IF(ラインリスト!G370="","",ラインリスト!G370)</f>
        <v>入所者</v>
      </c>
      <c r="G378" s="32" t="str">
        <f>IF(ラインリスト!H370="","",ラインリスト!H370)</f>
        <v>B老人ホーム</v>
      </c>
      <c r="H378" s="33" t="str">
        <f>IF(ラインリスト!I370="","",ラインリスト!I370)</f>
        <v/>
      </c>
      <c r="I378" s="33">
        <f>IF(ラインリスト!J370="","",ラインリスト!J370)</f>
        <v>44204</v>
      </c>
      <c r="J378" s="33">
        <f>IF(ラインリスト!K370="","",ラインリスト!K370)</f>
        <v>44206</v>
      </c>
      <c r="K378" s="31">
        <f>IF(ラインリスト!L370="",J378,ラインリスト!L370)</f>
        <v>44206</v>
      </c>
      <c r="L378" s="76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  <c r="CU378" s="77"/>
      <c r="CV378" s="77"/>
      <c r="CW378" s="77"/>
      <c r="CX378" s="77"/>
      <c r="CY378" s="77"/>
      <c r="CZ378" s="77"/>
      <c r="DA378" s="77"/>
      <c r="DB378" s="77"/>
      <c r="DC378" s="77"/>
      <c r="DD378" s="77"/>
      <c r="DE378" s="77"/>
      <c r="DF378" s="77"/>
      <c r="DG378" s="77"/>
      <c r="DH378" s="77"/>
      <c r="DI378" s="77"/>
      <c r="DJ378" s="77"/>
      <c r="DK378" s="77"/>
      <c r="DL378" s="77"/>
      <c r="DM378" s="77"/>
      <c r="DN378" s="77"/>
      <c r="DO378" s="77"/>
      <c r="DP378" s="77"/>
      <c r="DQ378" s="77"/>
      <c r="DR378" s="77"/>
      <c r="DS378" s="77"/>
      <c r="DT378" s="77"/>
      <c r="DU378" s="77"/>
      <c r="DV378" s="77"/>
      <c r="DW378" s="77"/>
      <c r="DX378" s="77"/>
      <c r="DY378" s="77"/>
      <c r="DZ378" s="77"/>
      <c r="EA378" s="77"/>
      <c r="EB378" s="77"/>
      <c r="EC378" s="77"/>
      <c r="ED378" s="77"/>
      <c r="EE378" s="77"/>
      <c r="EF378" s="77"/>
      <c r="EG378" s="77"/>
      <c r="EH378" s="77"/>
      <c r="EI378" s="77"/>
      <c r="EJ378" s="77"/>
      <c r="EK378" s="77"/>
      <c r="EL378" s="77"/>
      <c r="EM378" s="77"/>
      <c r="EN378" s="77"/>
      <c r="EO378" s="77"/>
      <c r="EP378" s="77"/>
      <c r="EQ378" s="77"/>
      <c r="ER378" s="77"/>
      <c r="ES378" s="77"/>
      <c r="ET378" s="77"/>
      <c r="EU378" s="77"/>
      <c r="EV378" s="77"/>
      <c r="EW378" s="77"/>
      <c r="EX378" s="77"/>
      <c r="EY378" s="77"/>
      <c r="EZ378" s="77"/>
      <c r="FA378" s="77"/>
      <c r="FB378" s="77"/>
      <c r="FC378" s="77"/>
      <c r="FD378" s="77"/>
      <c r="FE378" s="77"/>
      <c r="FF378" s="77"/>
      <c r="FG378" s="77"/>
      <c r="FH378" s="77"/>
      <c r="FI378" s="77"/>
      <c r="FJ378" s="77"/>
      <c r="FK378" s="77"/>
      <c r="FL378" s="77"/>
      <c r="FM378" s="77"/>
      <c r="FN378" s="77"/>
      <c r="FO378" s="77"/>
      <c r="FP378" s="77"/>
      <c r="FQ378" s="77"/>
      <c r="FR378" s="77"/>
      <c r="FS378" s="77"/>
      <c r="FT378" s="77"/>
      <c r="FU378" s="77"/>
      <c r="FV378" s="77"/>
      <c r="FW378" s="77"/>
      <c r="FX378" s="77"/>
      <c r="FY378" s="77"/>
      <c r="FZ378" s="77"/>
      <c r="GA378" s="77"/>
      <c r="GB378" s="77"/>
      <c r="GC378" s="77"/>
      <c r="GD378" s="77"/>
      <c r="GE378" s="77"/>
      <c r="GF378" s="77"/>
      <c r="GG378" s="77"/>
      <c r="GH378" s="77"/>
      <c r="GI378" s="77"/>
      <c r="GJ378" s="77"/>
      <c r="GK378" s="77"/>
      <c r="GL378" s="77"/>
      <c r="GM378" s="77"/>
      <c r="GN378" s="77"/>
      <c r="GO378" s="77"/>
      <c r="GP378" s="77"/>
      <c r="GQ378" s="77"/>
      <c r="GR378" s="77"/>
      <c r="GS378" s="77"/>
      <c r="GT378" s="77"/>
      <c r="GU378" s="77"/>
      <c r="GV378" s="77"/>
      <c r="GW378" s="77"/>
      <c r="GX378" s="77"/>
      <c r="GY378" s="77"/>
      <c r="GZ378" s="77"/>
      <c r="HA378" s="77"/>
      <c r="HB378" s="77"/>
      <c r="HC378" s="77"/>
      <c r="HD378" s="77"/>
      <c r="HE378" s="77"/>
      <c r="HF378" s="77"/>
      <c r="HG378" s="77"/>
      <c r="HH378" s="77"/>
      <c r="HI378" s="77"/>
      <c r="HJ378" s="77"/>
      <c r="HK378" s="77"/>
      <c r="HL378" s="77"/>
      <c r="HM378" s="77"/>
      <c r="HN378" s="77"/>
      <c r="HO378" s="77"/>
      <c r="HP378" s="77"/>
      <c r="HQ378" s="77"/>
      <c r="HR378" s="77"/>
      <c r="HS378" s="77"/>
      <c r="HT378" s="77"/>
      <c r="HU378" s="77"/>
      <c r="HV378" s="77"/>
      <c r="HW378" s="77"/>
      <c r="HX378" s="77"/>
      <c r="HY378" s="77"/>
      <c r="HZ378" s="77"/>
      <c r="IA378" s="77"/>
      <c r="IB378" s="77"/>
      <c r="IC378" s="77"/>
      <c r="ID378" s="77"/>
      <c r="IE378" s="77"/>
      <c r="IF378" s="77"/>
      <c r="IG378" s="77"/>
      <c r="IH378" s="77"/>
      <c r="II378" s="77"/>
      <c r="IJ378" s="77"/>
      <c r="IK378" s="77"/>
      <c r="IL378" s="77"/>
      <c r="IM378" s="77"/>
      <c r="IN378" s="77"/>
      <c r="IO378" s="77"/>
      <c r="IP378" s="77"/>
      <c r="IQ378" s="77"/>
      <c r="IR378" s="77"/>
      <c r="IS378" s="77"/>
      <c r="IT378" s="77"/>
      <c r="IU378" s="77"/>
      <c r="IV378" s="77"/>
      <c r="IW378" s="77"/>
      <c r="IX378" s="77"/>
      <c r="IY378" s="77"/>
      <c r="IZ378" s="77"/>
      <c r="JA378" s="77"/>
      <c r="JB378" s="77"/>
      <c r="JC378" s="77"/>
      <c r="JD378" s="77"/>
      <c r="JE378" s="77"/>
      <c r="JF378" s="77"/>
      <c r="JG378" s="77"/>
      <c r="JH378" s="77"/>
      <c r="JI378" s="77"/>
      <c r="JJ378" s="77"/>
      <c r="JK378" s="77"/>
      <c r="JL378" s="77"/>
      <c r="JM378" s="77"/>
      <c r="JN378" s="77"/>
      <c r="JO378" s="77"/>
      <c r="JP378" s="77"/>
      <c r="JQ378" s="77"/>
      <c r="JR378" s="77"/>
      <c r="JS378" s="77"/>
      <c r="JT378" s="77"/>
      <c r="JU378" s="77"/>
      <c r="JV378" s="77"/>
      <c r="JW378" s="77"/>
      <c r="JX378" s="77"/>
      <c r="JY378" s="77"/>
      <c r="JZ378" s="77"/>
      <c r="KA378" s="77"/>
      <c r="KB378" s="77"/>
      <c r="KC378" s="77"/>
      <c r="KD378" s="77"/>
      <c r="KE378" s="77"/>
      <c r="KF378" s="77"/>
      <c r="KG378" s="77"/>
      <c r="KH378" s="77"/>
      <c r="KI378" s="77"/>
      <c r="KJ378" s="77"/>
      <c r="KK378" s="77"/>
      <c r="KL378" s="77"/>
      <c r="KM378" s="77"/>
      <c r="KN378" s="77"/>
      <c r="KO378" s="77"/>
      <c r="KP378" s="77"/>
      <c r="KQ378" s="77"/>
      <c r="KR378" s="77"/>
      <c r="KS378" s="77"/>
      <c r="KT378" s="77"/>
      <c r="KU378" s="77"/>
      <c r="KV378" s="77"/>
      <c r="KW378" s="77"/>
      <c r="KX378" s="77"/>
      <c r="KY378" s="77"/>
      <c r="KZ378" s="77"/>
      <c r="LA378" s="77"/>
      <c r="LB378" s="77"/>
      <c r="LC378" s="77"/>
      <c r="LD378" s="77"/>
      <c r="LE378" s="77"/>
      <c r="LF378" s="77"/>
      <c r="LG378" s="77"/>
      <c r="LH378" s="77"/>
      <c r="LI378" s="77"/>
      <c r="LJ378" s="77"/>
      <c r="LK378" s="77"/>
      <c r="LL378" s="77"/>
      <c r="LM378" s="77"/>
      <c r="LN378" s="77"/>
      <c r="LO378" s="77"/>
      <c r="LP378" s="77"/>
      <c r="LQ378" s="77"/>
      <c r="LR378" s="77"/>
      <c r="LS378" s="77"/>
      <c r="LT378" s="77"/>
      <c r="LU378" s="77"/>
      <c r="LV378" s="77"/>
      <c r="LW378" s="77"/>
      <c r="LX378" s="77"/>
      <c r="LY378" s="77"/>
      <c r="LZ378" s="77"/>
      <c r="MA378" s="77"/>
      <c r="MB378" s="77"/>
      <c r="MC378" s="77"/>
      <c r="MD378" s="77"/>
      <c r="ME378" s="77"/>
      <c r="MF378" s="77"/>
      <c r="MG378" s="77"/>
      <c r="MH378" s="77"/>
      <c r="MI378" s="77"/>
      <c r="MJ378" s="77"/>
      <c r="MK378" s="77"/>
      <c r="ML378" s="77"/>
      <c r="MM378" s="77"/>
      <c r="MN378" s="77"/>
      <c r="MO378" s="77"/>
      <c r="MP378" s="77"/>
      <c r="MQ378" s="77"/>
      <c r="MR378" s="77"/>
      <c r="MS378" s="77"/>
      <c r="MT378" s="77"/>
      <c r="MU378" s="77"/>
      <c r="MV378" s="77"/>
      <c r="MW378" s="77"/>
      <c r="MX378" s="77"/>
      <c r="MY378" s="77"/>
      <c r="MZ378" s="77"/>
      <c r="NA378" s="77"/>
      <c r="NB378" s="77"/>
      <c r="NC378" s="77"/>
      <c r="ND378" s="77"/>
      <c r="NE378" s="77"/>
      <c r="NF378" s="77"/>
      <c r="NG378" s="77"/>
      <c r="NH378" s="77"/>
      <c r="NI378" s="77"/>
      <c r="NJ378" s="77"/>
      <c r="NK378" s="77"/>
      <c r="NL378" s="77"/>
      <c r="NM378" s="77"/>
      <c r="NN378" s="77"/>
      <c r="NO378" s="77"/>
      <c r="NP378" s="77"/>
      <c r="NQ378" s="77"/>
      <c r="NR378" s="77"/>
    </row>
    <row r="379" spans="1:382">
      <c r="A379" s="32">
        <f>IF(ラインリスト!A371="","",ラインリスト!A371)</f>
        <v>369</v>
      </c>
      <c r="B379" s="32" t="str">
        <f>IF(ラインリスト!B371="","",ラインリスト!B371)</f>
        <v>テスト369</v>
      </c>
      <c r="C379" s="32">
        <f>IF(ラインリスト!C371="","",ラインリスト!C371)</f>
        <v>21</v>
      </c>
      <c r="D379" s="32" t="str">
        <f>IF(ラインリスト!E371="","",ラインリスト!E371)</f>
        <v>男</v>
      </c>
      <c r="E379" s="32" t="str">
        <f>IF(ラインリスト!F371="","",ラインリスト!F371)</f>
        <v>動物看護師</v>
      </c>
      <c r="F379" s="29" t="str">
        <f>IF(ラインリスト!G371="","",ラインリスト!G371)</f>
        <v>職員</v>
      </c>
      <c r="G379" s="32" t="str">
        <f>IF(ラインリスト!H371="","",ラインリスト!H371)</f>
        <v>F動物病院</v>
      </c>
      <c r="H379" s="33" t="str">
        <f>IF(ラインリスト!I371="","",ラインリスト!I371)</f>
        <v/>
      </c>
      <c r="I379" s="33">
        <f>IF(ラインリスト!J371="","",ラインリスト!J371)</f>
        <v>44205</v>
      </c>
      <c r="J379" s="33">
        <f>IF(ラインリスト!K371="","",ラインリスト!K371)</f>
        <v>44206</v>
      </c>
      <c r="K379" s="31">
        <f>IF(ラインリスト!L371="",J379,ラインリスト!L371)</f>
        <v>44206</v>
      </c>
      <c r="L379" s="76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  <c r="CU379" s="77"/>
      <c r="CV379" s="77"/>
      <c r="CW379" s="77"/>
      <c r="CX379" s="77"/>
      <c r="CY379" s="77"/>
      <c r="CZ379" s="77"/>
      <c r="DA379" s="77"/>
      <c r="DB379" s="77"/>
      <c r="DC379" s="77"/>
      <c r="DD379" s="77"/>
      <c r="DE379" s="77"/>
      <c r="DF379" s="77"/>
      <c r="DG379" s="77"/>
      <c r="DH379" s="77"/>
      <c r="DI379" s="77"/>
      <c r="DJ379" s="77"/>
      <c r="DK379" s="77"/>
      <c r="DL379" s="77"/>
      <c r="DM379" s="77"/>
      <c r="DN379" s="77"/>
      <c r="DO379" s="77"/>
      <c r="DP379" s="77"/>
      <c r="DQ379" s="77"/>
      <c r="DR379" s="77"/>
      <c r="DS379" s="77"/>
      <c r="DT379" s="77"/>
      <c r="DU379" s="77"/>
      <c r="DV379" s="77"/>
      <c r="DW379" s="77"/>
      <c r="DX379" s="77"/>
      <c r="DY379" s="77"/>
      <c r="DZ379" s="77"/>
      <c r="EA379" s="77"/>
      <c r="EB379" s="77"/>
      <c r="EC379" s="77"/>
      <c r="ED379" s="77"/>
      <c r="EE379" s="77"/>
      <c r="EF379" s="77"/>
      <c r="EG379" s="77"/>
      <c r="EH379" s="77"/>
      <c r="EI379" s="77"/>
      <c r="EJ379" s="77"/>
      <c r="EK379" s="77"/>
      <c r="EL379" s="77"/>
      <c r="EM379" s="77"/>
      <c r="EN379" s="77"/>
      <c r="EO379" s="77"/>
      <c r="EP379" s="77"/>
      <c r="EQ379" s="77"/>
      <c r="ER379" s="77"/>
      <c r="ES379" s="77"/>
      <c r="ET379" s="77"/>
      <c r="EU379" s="77"/>
      <c r="EV379" s="77"/>
      <c r="EW379" s="77"/>
      <c r="EX379" s="77"/>
      <c r="EY379" s="77"/>
      <c r="EZ379" s="77"/>
      <c r="FA379" s="77"/>
      <c r="FB379" s="77"/>
      <c r="FC379" s="77"/>
      <c r="FD379" s="77"/>
      <c r="FE379" s="77"/>
      <c r="FF379" s="77"/>
      <c r="FG379" s="77"/>
      <c r="FH379" s="77"/>
      <c r="FI379" s="77"/>
      <c r="FJ379" s="77"/>
      <c r="FK379" s="77"/>
      <c r="FL379" s="77"/>
      <c r="FM379" s="77"/>
      <c r="FN379" s="77"/>
      <c r="FO379" s="77"/>
      <c r="FP379" s="77"/>
      <c r="FQ379" s="77"/>
      <c r="FR379" s="77"/>
      <c r="FS379" s="77"/>
      <c r="FT379" s="77"/>
      <c r="FU379" s="77"/>
      <c r="FV379" s="77"/>
      <c r="FW379" s="77"/>
      <c r="FX379" s="77"/>
      <c r="FY379" s="77"/>
      <c r="FZ379" s="77"/>
      <c r="GA379" s="77"/>
      <c r="GB379" s="77"/>
      <c r="GC379" s="77"/>
      <c r="GD379" s="77"/>
      <c r="GE379" s="77"/>
      <c r="GF379" s="77"/>
      <c r="GG379" s="77"/>
      <c r="GH379" s="77"/>
      <c r="GI379" s="77"/>
      <c r="GJ379" s="77"/>
      <c r="GK379" s="77"/>
      <c r="GL379" s="77"/>
      <c r="GM379" s="77"/>
      <c r="GN379" s="77"/>
      <c r="GO379" s="77"/>
      <c r="GP379" s="77"/>
      <c r="GQ379" s="77"/>
      <c r="GR379" s="77"/>
      <c r="GS379" s="77"/>
      <c r="GT379" s="77"/>
      <c r="GU379" s="77"/>
      <c r="GV379" s="77"/>
      <c r="GW379" s="77"/>
      <c r="GX379" s="77"/>
      <c r="GY379" s="77"/>
      <c r="GZ379" s="77"/>
      <c r="HA379" s="77"/>
      <c r="HB379" s="77"/>
      <c r="HC379" s="77"/>
      <c r="HD379" s="77"/>
      <c r="HE379" s="77"/>
      <c r="HF379" s="77"/>
      <c r="HG379" s="77"/>
      <c r="HH379" s="77"/>
      <c r="HI379" s="77"/>
      <c r="HJ379" s="77"/>
      <c r="HK379" s="77"/>
      <c r="HL379" s="77"/>
      <c r="HM379" s="77"/>
      <c r="HN379" s="77"/>
      <c r="HO379" s="77"/>
      <c r="HP379" s="77"/>
      <c r="HQ379" s="77"/>
      <c r="HR379" s="77"/>
      <c r="HS379" s="77"/>
      <c r="HT379" s="77"/>
      <c r="HU379" s="77"/>
      <c r="HV379" s="77"/>
      <c r="HW379" s="77"/>
      <c r="HX379" s="77"/>
      <c r="HY379" s="77"/>
      <c r="HZ379" s="77"/>
      <c r="IA379" s="77"/>
      <c r="IB379" s="77"/>
      <c r="IC379" s="77"/>
      <c r="ID379" s="77"/>
      <c r="IE379" s="77"/>
      <c r="IF379" s="77"/>
      <c r="IG379" s="77"/>
      <c r="IH379" s="77"/>
      <c r="II379" s="77"/>
      <c r="IJ379" s="77"/>
      <c r="IK379" s="77"/>
      <c r="IL379" s="77"/>
      <c r="IM379" s="77"/>
      <c r="IN379" s="77"/>
      <c r="IO379" s="77"/>
      <c r="IP379" s="77"/>
      <c r="IQ379" s="77"/>
      <c r="IR379" s="77"/>
      <c r="IS379" s="77"/>
      <c r="IT379" s="77"/>
      <c r="IU379" s="77"/>
      <c r="IV379" s="77"/>
      <c r="IW379" s="77"/>
      <c r="IX379" s="77"/>
      <c r="IY379" s="77"/>
      <c r="IZ379" s="77"/>
      <c r="JA379" s="77"/>
      <c r="JB379" s="77"/>
      <c r="JC379" s="77"/>
      <c r="JD379" s="77"/>
      <c r="JE379" s="77"/>
      <c r="JF379" s="77"/>
      <c r="JG379" s="77"/>
      <c r="JH379" s="77"/>
      <c r="JI379" s="77"/>
      <c r="JJ379" s="77"/>
      <c r="JK379" s="77"/>
      <c r="JL379" s="77"/>
      <c r="JM379" s="77"/>
      <c r="JN379" s="77"/>
      <c r="JO379" s="77"/>
      <c r="JP379" s="77"/>
      <c r="JQ379" s="77"/>
      <c r="JR379" s="77"/>
      <c r="JS379" s="77"/>
      <c r="JT379" s="77"/>
      <c r="JU379" s="77"/>
      <c r="JV379" s="77"/>
      <c r="JW379" s="77"/>
      <c r="JX379" s="77"/>
      <c r="JY379" s="77"/>
      <c r="JZ379" s="77"/>
      <c r="KA379" s="77"/>
      <c r="KB379" s="77"/>
      <c r="KC379" s="77"/>
      <c r="KD379" s="77"/>
      <c r="KE379" s="77"/>
      <c r="KF379" s="77"/>
      <c r="KG379" s="77"/>
      <c r="KH379" s="77"/>
      <c r="KI379" s="77"/>
      <c r="KJ379" s="77"/>
      <c r="KK379" s="77"/>
      <c r="KL379" s="77"/>
      <c r="KM379" s="77"/>
      <c r="KN379" s="77"/>
      <c r="KO379" s="77"/>
      <c r="KP379" s="77"/>
      <c r="KQ379" s="77"/>
      <c r="KR379" s="77"/>
      <c r="KS379" s="77"/>
      <c r="KT379" s="77"/>
      <c r="KU379" s="77"/>
      <c r="KV379" s="77"/>
      <c r="KW379" s="77"/>
      <c r="KX379" s="77"/>
      <c r="KY379" s="77"/>
      <c r="KZ379" s="77"/>
      <c r="LA379" s="77"/>
      <c r="LB379" s="77"/>
      <c r="LC379" s="77"/>
      <c r="LD379" s="77"/>
      <c r="LE379" s="77"/>
      <c r="LF379" s="77"/>
      <c r="LG379" s="77"/>
      <c r="LH379" s="77"/>
      <c r="LI379" s="77"/>
      <c r="LJ379" s="77"/>
      <c r="LK379" s="77"/>
      <c r="LL379" s="77"/>
      <c r="LM379" s="77"/>
      <c r="LN379" s="77"/>
      <c r="LO379" s="77"/>
      <c r="LP379" s="77"/>
      <c r="LQ379" s="77"/>
      <c r="LR379" s="77"/>
      <c r="LS379" s="77"/>
      <c r="LT379" s="77"/>
      <c r="LU379" s="77"/>
      <c r="LV379" s="77"/>
      <c r="LW379" s="77"/>
      <c r="LX379" s="77"/>
      <c r="LY379" s="77"/>
      <c r="LZ379" s="77"/>
      <c r="MA379" s="77"/>
      <c r="MB379" s="77"/>
      <c r="MC379" s="77"/>
      <c r="MD379" s="77"/>
      <c r="ME379" s="77"/>
      <c r="MF379" s="77"/>
      <c r="MG379" s="77"/>
      <c r="MH379" s="77"/>
      <c r="MI379" s="77"/>
      <c r="MJ379" s="77"/>
      <c r="MK379" s="77"/>
      <c r="ML379" s="77"/>
      <c r="MM379" s="77"/>
      <c r="MN379" s="77"/>
      <c r="MO379" s="77"/>
      <c r="MP379" s="77"/>
      <c r="MQ379" s="77"/>
      <c r="MR379" s="77"/>
      <c r="MS379" s="77"/>
      <c r="MT379" s="77"/>
      <c r="MU379" s="77"/>
      <c r="MV379" s="77"/>
      <c r="MW379" s="77"/>
      <c r="MX379" s="77"/>
      <c r="MY379" s="77"/>
      <c r="MZ379" s="77"/>
      <c r="NA379" s="77"/>
      <c r="NB379" s="77"/>
      <c r="NC379" s="77"/>
      <c r="ND379" s="77"/>
      <c r="NE379" s="77"/>
      <c r="NF379" s="77"/>
      <c r="NG379" s="77"/>
      <c r="NH379" s="77"/>
      <c r="NI379" s="77"/>
      <c r="NJ379" s="77"/>
      <c r="NK379" s="77"/>
      <c r="NL379" s="77"/>
      <c r="NM379" s="77"/>
      <c r="NN379" s="77"/>
      <c r="NO379" s="77"/>
      <c r="NP379" s="77"/>
      <c r="NQ379" s="77"/>
      <c r="NR379" s="77"/>
    </row>
    <row r="380" spans="1:382">
      <c r="A380" s="32">
        <f>IF(ラインリスト!A372="","",ラインリスト!A372)</f>
        <v>370</v>
      </c>
      <c r="B380" s="32" t="str">
        <f>IF(ラインリスト!B372="","",ラインリスト!B372)</f>
        <v>テスト370</v>
      </c>
      <c r="C380" s="32">
        <f>IF(ラインリスト!C372="","",ラインリスト!C372)</f>
        <v>17</v>
      </c>
      <c r="D380" s="32" t="str">
        <f>IF(ラインリスト!E372="","",ラインリスト!E372)</f>
        <v>女</v>
      </c>
      <c r="E380" s="32" t="str">
        <f>IF(ラインリスト!F372="","",ラインリスト!F372)</f>
        <v>高校生</v>
      </c>
      <c r="F380" s="29" t="str">
        <f>IF(ラインリスト!G372="","",ラインリスト!G372)</f>
        <v>生徒</v>
      </c>
      <c r="G380" s="32" t="str">
        <f>IF(ラインリスト!H372="","",ラインリスト!H372)</f>
        <v>F高校</v>
      </c>
      <c r="H380" s="33" t="str">
        <f>IF(ラインリスト!I372="","",ラインリスト!I372)</f>
        <v/>
      </c>
      <c r="I380" s="33" t="str">
        <f>IF(ラインリスト!J372="","",ラインリスト!J372)</f>
        <v>無症状</v>
      </c>
      <c r="J380" s="33">
        <f>IF(ラインリスト!K372="","",ラインリスト!K372)</f>
        <v>44206</v>
      </c>
      <c r="K380" s="31">
        <f>IF(ラインリスト!L372="",J380,ラインリスト!L372)</f>
        <v>44206</v>
      </c>
      <c r="L380" s="76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  <c r="CU380" s="77"/>
      <c r="CV380" s="77"/>
      <c r="CW380" s="77"/>
      <c r="CX380" s="77"/>
      <c r="CY380" s="77"/>
      <c r="CZ380" s="77"/>
      <c r="DA380" s="77"/>
      <c r="DB380" s="77"/>
      <c r="DC380" s="77"/>
      <c r="DD380" s="77"/>
      <c r="DE380" s="77"/>
      <c r="DF380" s="77"/>
      <c r="DG380" s="77"/>
      <c r="DH380" s="77"/>
      <c r="DI380" s="77"/>
      <c r="DJ380" s="77"/>
      <c r="DK380" s="77"/>
      <c r="DL380" s="77"/>
      <c r="DM380" s="77"/>
      <c r="DN380" s="77"/>
      <c r="DO380" s="77"/>
      <c r="DP380" s="77"/>
      <c r="DQ380" s="77"/>
      <c r="DR380" s="77"/>
      <c r="DS380" s="77"/>
      <c r="DT380" s="77"/>
      <c r="DU380" s="77"/>
      <c r="DV380" s="77"/>
      <c r="DW380" s="77"/>
      <c r="DX380" s="77"/>
      <c r="DY380" s="77"/>
      <c r="DZ380" s="77"/>
      <c r="EA380" s="77"/>
      <c r="EB380" s="77"/>
      <c r="EC380" s="77"/>
      <c r="ED380" s="77"/>
      <c r="EE380" s="77"/>
      <c r="EF380" s="77"/>
      <c r="EG380" s="77"/>
      <c r="EH380" s="77"/>
      <c r="EI380" s="77"/>
      <c r="EJ380" s="77"/>
      <c r="EK380" s="77"/>
      <c r="EL380" s="77"/>
      <c r="EM380" s="77"/>
      <c r="EN380" s="77"/>
      <c r="EO380" s="77"/>
      <c r="EP380" s="77"/>
      <c r="EQ380" s="77"/>
      <c r="ER380" s="77"/>
      <c r="ES380" s="77"/>
      <c r="ET380" s="77"/>
      <c r="EU380" s="77"/>
      <c r="EV380" s="77"/>
      <c r="EW380" s="77"/>
      <c r="EX380" s="77"/>
      <c r="EY380" s="77"/>
      <c r="EZ380" s="77"/>
      <c r="FA380" s="77"/>
      <c r="FB380" s="77"/>
      <c r="FC380" s="77"/>
      <c r="FD380" s="77"/>
      <c r="FE380" s="77"/>
      <c r="FF380" s="77"/>
      <c r="FG380" s="77"/>
      <c r="FH380" s="77"/>
      <c r="FI380" s="77"/>
      <c r="FJ380" s="77"/>
      <c r="FK380" s="77"/>
      <c r="FL380" s="77"/>
      <c r="FM380" s="77"/>
      <c r="FN380" s="77"/>
      <c r="FO380" s="77"/>
      <c r="FP380" s="77"/>
      <c r="FQ380" s="77"/>
      <c r="FR380" s="77"/>
      <c r="FS380" s="77"/>
      <c r="FT380" s="77"/>
      <c r="FU380" s="77"/>
      <c r="FV380" s="77"/>
      <c r="FW380" s="77"/>
      <c r="FX380" s="77"/>
      <c r="FY380" s="77"/>
      <c r="FZ380" s="77"/>
      <c r="GA380" s="77"/>
      <c r="GB380" s="77"/>
      <c r="GC380" s="77"/>
      <c r="GD380" s="77"/>
      <c r="GE380" s="77"/>
      <c r="GF380" s="77"/>
      <c r="GG380" s="77"/>
      <c r="GH380" s="77"/>
      <c r="GI380" s="77"/>
      <c r="GJ380" s="77"/>
      <c r="GK380" s="77"/>
      <c r="GL380" s="77"/>
      <c r="GM380" s="77"/>
      <c r="GN380" s="77"/>
      <c r="GO380" s="77"/>
      <c r="GP380" s="77"/>
      <c r="GQ380" s="77"/>
      <c r="GR380" s="77"/>
      <c r="GS380" s="77"/>
      <c r="GT380" s="77"/>
      <c r="GU380" s="77"/>
      <c r="GV380" s="77"/>
      <c r="GW380" s="77"/>
      <c r="GX380" s="77"/>
      <c r="GY380" s="77"/>
      <c r="GZ380" s="77"/>
      <c r="HA380" s="77"/>
      <c r="HB380" s="77"/>
      <c r="HC380" s="77"/>
      <c r="HD380" s="77"/>
      <c r="HE380" s="77"/>
      <c r="HF380" s="77"/>
      <c r="HG380" s="77"/>
      <c r="HH380" s="77"/>
      <c r="HI380" s="77"/>
      <c r="HJ380" s="77"/>
      <c r="HK380" s="77"/>
      <c r="HL380" s="77"/>
      <c r="HM380" s="77"/>
      <c r="HN380" s="77"/>
      <c r="HO380" s="77"/>
      <c r="HP380" s="77"/>
      <c r="HQ380" s="77"/>
      <c r="HR380" s="77"/>
      <c r="HS380" s="77"/>
      <c r="HT380" s="77"/>
      <c r="HU380" s="77"/>
      <c r="HV380" s="77"/>
      <c r="HW380" s="77"/>
      <c r="HX380" s="77"/>
      <c r="HY380" s="77"/>
      <c r="HZ380" s="77"/>
      <c r="IA380" s="77"/>
      <c r="IB380" s="77"/>
      <c r="IC380" s="77"/>
      <c r="ID380" s="77"/>
      <c r="IE380" s="77"/>
      <c r="IF380" s="77"/>
      <c r="IG380" s="77"/>
      <c r="IH380" s="77"/>
      <c r="II380" s="77"/>
      <c r="IJ380" s="77"/>
      <c r="IK380" s="77"/>
      <c r="IL380" s="77"/>
      <c r="IM380" s="77"/>
      <c r="IN380" s="77"/>
      <c r="IO380" s="77"/>
      <c r="IP380" s="77"/>
      <c r="IQ380" s="77"/>
      <c r="IR380" s="77"/>
      <c r="IS380" s="77"/>
      <c r="IT380" s="77"/>
      <c r="IU380" s="77"/>
      <c r="IV380" s="77"/>
      <c r="IW380" s="77"/>
      <c r="IX380" s="77"/>
      <c r="IY380" s="77"/>
      <c r="IZ380" s="77"/>
      <c r="JA380" s="77"/>
      <c r="JB380" s="77"/>
      <c r="JC380" s="77"/>
      <c r="JD380" s="77"/>
      <c r="JE380" s="77"/>
      <c r="JF380" s="77"/>
      <c r="JG380" s="77"/>
      <c r="JH380" s="77"/>
      <c r="JI380" s="77"/>
      <c r="JJ380" s="77"/>
      <c r="JK380" s="77"/>
      <c r="JL380" s="77"/>
      <c r="JM380" s="77"/>
      <c r="JN380" s="77"/>
      <c r="JO380" s="77"/>
      <c r="JP380" s="77"/>
      <c r="JQ380" s="77"/>
      <c r="JR380" s="77"/>
      <c r="JS380" s="77"/>
      <c r="JT380" s="77"/>
      <c r="JU380" s="77"/>
      <c r="JV380" s="77"/>
      <c r="JW380" s="77"/>
      <c r="JX380" s="77"/>
      <c r="JY380" s="77"/>
      <c r="JZ380" s="77"/>
      <c r="KA380" s="77"/>
      <c r="KB380" s="77"/>
      <c r="KC380" s="77"/>
      <c r="KD380" s="77"/>
      <c r="KE380" s="77"/>
      <c r="KF380" s="77"/>
      <c r="KG380" s="77"/>
      <c r="KH380" s="77"/>
      <c r="KI380" s="77"/>
      <c r="KJ380" s="77"/>
      <c r="KK380" s="77"/>
      <c r="KL380" s="77"/>
      <c r="KM380" s="77"/>
      <c r="KN380" s="77"/>
      <c r="KO380" s="77"/>
      <c r="KP380" s="77"/>
      <c r="KQ380" s="77"/>
      <c r="KR380" s="77"/>
      <c r="KS380" s="77"/>
      <c r="KT380" s="77"/>
      <c r="KU380" s="77"/>
      <c r="KV380" s="77"/>
      <c r="KW380" s="77"/>
      <c r="KX380" s="77"/>
      <c r="KY380" s="77"/>
      <c r="KZ380" s="77"/>
      <c r="LA380" s="77"/>
      <c r="LB380" s="77"/>
      <c r="LC380" s="77"/>
      <c r="LD380" s="77"/>
      <c r="LE380" s="77"/>
      <c r="LF380" s="77"/>
      <c r="LG380" s="77"/>
      <c r="LH380" s="77"/>
      <c r="LI380" s="77"/>
      <c r="LJ380" s="77"/>
      <c r="LK380" s="77"/>
      <c r="LL380" s="77"/>
      <c r="LM380" s="77"/>
      <c r="LN380" s="77"/>
      <c r="LO380" s="77"/>
      <c r="LP380" s="77"/>
      <c r="LQ380" s="77"/>
      <c r="LR380" s="77"/>
      <c r="LS380" s="77"/>
      <c r="LT380" s="77"/>
      <c r="LU380" s="77"/>
      <c r="LV380" s="77"/>
      <c r="LW380" s="77"/>
      <c r="LX380" s="77"/>
      <c r="LY380" s="77"/>
      <c r="LZ380" s="77"/>
      <c r="MA380" s="77"/>
      <c r="MB380" s="77"/>
      <c r="MC380" s="77"/>
      <c r="MD380" s="77"/>
      <c r="ME380" s="77"/>
      <c r="MF380" s="77"/>
      <c r="MG380" s="77"/>
      <c r="MH380" s="77"/>
      <c r="MI380" s="77"/>
      <c r="MJ380" s="77"/>
      <c r="MK380" s="77"/>
      <c r="ML380" s="77"/>
      <c r="MM380" s="77"/>
      <c r="MN380" s="77"/>
      <c r="MO380" s="77"/>
      <c r="MP380" s="77"/>
      <c r="MQ380" s="77"/>
      <c r="MR380" s="77"/>
      <c r="MS380" s="77"/>
      <c r="MT380" s="77"/>
      <c r="MU380" s="77"/>
      <c r="MV380" s="77"/>
      <c r="MW380" s="77"/>
      <c r="MX380" s="77"/>
      <c r="MY380" s="77"/>
      <c r="MZ380" s="77"/>
      <c r="NA380" s="77"/>
      <c r="NB380" s="77"/>
      <c r="NC380" s="77"/>
      <c r="ND380" s="77"/>
      <c r="NE380" s="77"/>
      <c r="NF380" s="77"/>
      <c r="NG380" s="77"/>
      <c r="NH380" s="77"/>
      <c r="NI380" s="77"/>
      <c r="NJ380" s="77"/>
      <c r="NK380" s="77"/>
      <c r="NL380" s="77"/>
      <c r="NM380" s="77"/>
      <c r="NN380" s="77"/>
      <c r="NO380" s="77"/>
      <c r="NP380" s="77"/>
      <c r="NQ380" s="77"/>
      <c r="NR380" s="77"/>
    </row>
    <row r="381" spans="1:382">
      <c r="A381" s="32">
        <f>IF(ラインリスト!A373="","",ラインリスト!A373)</f>
        <v>371</v>
      </c>
      <c r="B381" s="32" t="str">
        <f>IF(ラインリスト!B373="","",ラインリスト!B373)</f>
        <v>テスト371</v>
      </c>
      <c r="C381" s="32">
        <f>IF(ラインリスト!C373="","",ラインリスト!C373)</f>
        <v>24</v>
      </c>
      <c r="D381" s="32" t="str">
        <f>IF(ラインリスト!E373="","",ラインリスト!E373)</f>
        <v>男</v>
      </c>
      <c r="E381" s="32" t="str">
        <f>IF(ラインリスト!F373="","",ラインリスト!F373)</f>
        <v>クリーニング業</v>
      </c>
      <c r="F381" s="29" t="str">
        <f>IF(ラインリスト!G373="","",ラインリスト!G373)</f>
        <v>利用者</v>
      </c>
      <c r="G381" s="32" t="str">
        <f>IF(ラインリスト!H373="","",ラインリスト!H373)</f>
        <v>A障害者施設</v>
      </c>
      <c r="H381" s="33" t="str">
        <f>IF(ラインリスト!I373="","",ラインリスト!I373)</f>
        <v/>
      </c>
      <c r="I381" s="33" t="str">
        <f>IF(ラインリスト!J373="","",ラインリスト!J373)</f>
        <v>無症状</v>
      </c>
      <c r="J381" s="33">
        <f>IF(ラインリスト!K373="","",ラインリスト!K373)</f>
        <v>44206</v>
      </c>
      <c r="K381" s="31">
        <f>IF(ラインリスト!L373="",J381,ラインリスト!L373)</f>
        <v>44206</v>
      </c>
      <c r="L381" s="76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  <c r="CU381" s="77"/>
      <c r="CV381" s="77"/>
      <c r="CW381" s="77"/>
      <c r="CX381" s="77"/>
      <c r="CY381" s="77"/>
      <c r="CZ381" s="77"/>
      <c r="DA381" s="77"/>
      <c r="DB381" s="77"/>
      <c r="DC381" s="77"/>
      <c r="DD381" s="77"/>
      <c r="DE381" s="77"/>
      <c r="DF381" s="77"/>
      <c r="DG381" s="77"/>
      <c r="DH381" s="77"/>
      <c r="DI381" s="77"/>
      <c r="DJ381" s="77"/>
      <c r="DK381" s="77"/>
      <c r="DL381" s="77"/>
      <c r="DM381" s="77"/>
      <c r="DN381" s="77"/>
      <c r="DO381" s="77"/>
      <c r="DP381" s="77"/>
      <c r="DQ381" s="77"/>
      <c r="DR381" s="77"/>
      <c r="DS381" s="77"/>
      <c r="DT381" s="77"/>
      <c r="DU381" s="77"/>
      <c r="DV381" s="77"/>
      <c r="DW381" s="77"/>
      <c r="DX381" s="77"/>
      <c r="DY381" s="77"/>
      <c r="DZ381" s="77"/>
      <c r="EA381" s="77"/>
      <c r="EB381" s="77"/>
      <c r="EC381" s="77"/>
      <c r="ED381" s="77"/>
      <c r="EE381" s="77"/>
      <c r="EF381" s="77"/>
      <c r="EG381" s="77"/>
      <c r="EH381" s="77"/>
      <c r="EI381" s="77"/>
      <c r="EJ381" s="77"/>
      <c r="EK381" s="77"/>
      <c r="EL381" s="77"/>
      <c r="EM381" s="77"/>
      <c r="EN381" s="77"/>
      <c r="EO381" s="77"/>
      <c r="EP381" s="77"/>
      <c r="EQ381" s="77"/>
      <c r="ER381" s="77"/>
      <c r="ES381" s="77"/>
      <c r="ET381" s="77"/>
      <c r="EU381" s="77"/>
      <c r="EV381" s="77"/>
      <c r="EW381" s="77"/>
      <c r="EX381" s="77"/>
      <c r="EY381" s="77"/>
      <c r="EZ381" s="77"/>
      <c r="FA381" s="77"/>
      <c r="FB381" s="77"/>
      <c r="FC381" s="77"/>
      <c r="FD381" s="77"/>
      <c r="FE381" s="77"/>
      <c r="FF381" s="77"/>
      <c r="FG381" s="77"/>
      <c r="FH381" s="77"/>
      <c r="FI381" s="77"/>
      <c r="FJ381" s="77"/>
      <c r="FK381" s="77"/>
      <c r="FL381" s="77"/>
      <c r="FM381" s="77"/>
      <c r="FN381" s="77"/>
      <c r="FO381" s="77"/>
      <c r="FP381" s="77"/>
      <c r="FQ381" s="77"/>
      <c r="FR381" s="77"/>
      <c r="FS381" s="77"/>
      <c r="FT381" s="77"/>
      <c r="FU381" s="77"/>
      <c r="FV381" s="77"/>
      <c r="FW381" s="77"/>
      <c r="FX381" s="77"/>
      <c r="FY381" s="77"/>
      <c r="FZ381" s="77"/>
      <c r="GA381" s="77"/>
      <c r="GB381" s="77"/>
      <c r="GC381" s="77"/>
      <c r="GD381" s="77"/>
      <c r="GE381" s="77"/>
      <c r="GF381" s="77"/>
      <c r="GG381" s="77"/>
      <c r="GH381" s="77"/>
      <c r="GI381" s="77"/>
      <c r="GJ381" s="77"/>
      <c r="GK381" s="77"/>
      <c r="GL381" s="77"/>
      <c r="GM381" s="77"/>
      <c r="GN381" s="77"/>
      <c r="GO381" s="77"/>
      <c r="GP381" s="77"/>
      <c r="GQ381" s="77"/>
      <c r="GR381" s="77"/>
      <c r="GS381" s="77"/>
      <c r="GT381" s="77"/>
      <c r="GU381" s="77"/>
      <c r="GV381" s="77"/>
      <c r="GW381" s="77"/>
      <c r="GX381" s="77"/>
      <c r="GY381" s="77"/>
      <c r="GZ381" s="77"/>
      <c r="HA381" s="77"/>
      <c r="HB381" s="77"/>
      <c r="HC381" s="77"/>
      <c r="HD381" s="77"/>
      <c r="HE381" s="77"/>
      <c r="HF381" s="77"/>
      <c r="HG381" s="77"/>
      <c r="HH381" s="77"/>
      <c r="HI381" s="77"/>
      <c r="HJ381" s="77"/>
      <c r="HK381" s="77"/>
      <c r="HL381" s="77"/>
      <c r="HM381" s="77"/>
      <c r="HN381" s="77"/>
      <c r="HO381" s="77"/>
      <c r="HP381" s="77"/>
      <c r="HQ381" s="77"/>
      <c r="HR381" s="77"/>
      <c r="HS381" s="77"/>
      <c r="HT381" s="77"/>
      <c r="HU381" s="77"/>
      <c r="HV381" s="77"/>
      <c r="HW381" s="77"/>
      <c r="HX381" s="77"/>
      <c r="HY381" s="77"/>
      <c r="HZ381" s="77"/>
      <c r="IA381" s="77"/>
      <c r="IB381" s="77"/>
      <c r="IC381" s="77"/>
      <c r="ID381" s="77"/>
      <c r="IE381" s="77"/>
      <c r="IF381" s="77"/>
      <c r="IG381" s="77"/>
      <c r="IH381" s="77"/>
      <c r="II381" s="77"/>
      <c r="IJ381" s="77"/>
      <c r="IK381" s="77"/>
      <c r="IL381" s="77"/>
      <c r="IM381" s="77"/>
      <c r="IN381" s="77"/>
      <c r="IO381" s="77"/>
      <c r="IP381" s="77"/>
      <c r="IQ381" s="77"/>
      <c r="IR381" s="77"/>
      <c r="IS381" s="77"/>
      <c r="IT381" s="77"/>
      <c r="IU381" s="77"/>
      <c r="IV381" s="77"/>
      <c r="IW381" s="77"/>
      <c r="IX381" s="77"/>
      <c r="IY381" s="77"/>
      <c r="IZ381" s="77"/>
      <c r="JA381" s="77"/>
      <c r="JB381" s="77"/>
      <c r="JC381" s="77"/>
      <c r="JD381" s="77"/>
      <c r="JE381" s="77"/>
      <c r="JF381" s="77"/>
      <c r="JG381" s="77"/>
      <c r="JH381" s="77"/>
      <c r="JI381" s="77"/>
      <c r="JJ381" s="77"/>
      <c r="JK381" s="77"/>
      <c r="JL381" s="77"/>
      <c r="JM381" s="77"/>
      <c r="JN381" s="77"/>
      <c r="JO381" s="77"/>
      <c r="JP381" s="77"/>
      <c r="JQ381" s="77"/>
      <c r="JR381" s="77"/>
      <c r="JS381" s="77"/>
      <c r="JT381" s="77"/>
      <c r="JU381" s="77"/>
      <c r="JV381" s="77"/>
      <c r="JW381" s="77"/>
      <c r="JX381" s="77"/>
      <c r="JY381" s="77"/>
      <c r="JZ381" s="77"/>
      <c r="KA381" s="77"/>
      <c r="KB381" s="77"/>
      <c r="KC381" s="77"/>
      <c r="KD381" s="77"/>
      <c r="KE381" s="77"/>
      <c r="KF381" s="77"/>
      <c r="KG381" s="77"/>
      <c r="KH381" s="77"/>
      <c r="KI381" s="77"/>
      <c r="KJ381" s="77"/>
      <c r="KK381" s="77"/>
      <c r="KL381" s="77"/>
      <c r="KM381" s="77"/>
      <c r="KN381" s="77"/>
      <c r="KO381" s="77"/>
      <c r="KP381" s="77"/>
      <c r="KQ381" s="77"/>
      <c r="KR381" s="77"/>
      <c r="KS381" s="77"/>
      <c r="KT381" s="77"/>
      <c r="KU381" s="77"/>
      <c r="KV381" s="77"/>
      <c r="KW381" s="77"/>
      <c r="KX381" s="77"/>
      <c r="KY381" s="77"/>
      <c r="KZ381" s="77"/>
      <c r="LA381" s="77"/>
      <c r="LB381" s="77"/>
      <c r="LC381" s="77"/>
      <c r="LD381" s="77"/>
      <c r="LE381" s="77"/>
      <c r="LF381" s="77"/>
      <c r="LG381" s="77"/>
      <c r="LH381" s="77"/>
      <c r="LI381" s="77"/>
      <c r="LJ381" s="77"/>
      <c r="LK381" s="77"/>
      <c r="LL381" s="77"/>
      <c r="LM381" s="77"/>
      <c r="LN381" s="77"/>
      <c r="LO381" s="77"/>
      <c r="LP381" s="77"/>
      <c r="LQ381" s="77"/>
      <c r="LR381" s="77"/>
      <c r="LS381" s="77"/>
      <c r="LT381" s="77"/>
      <c r="LU381" s="77"/>
      <c r="LV381" s="77"/>
      <c r="LW381" s="77"/>
      <c r="LX381" s="77"/>
      <c r="LY381" s="77"/>
      <c r="LZ381" s="77"/>
      <c r="MA381" s="77"/>
      <c r="MB381" s="77"/>
      <c r="MC381" s="77"/>
      <c r="MD381" s="77"/>
      <c r="ME381" s="77"/>
      <c r="MF381" s="77"/>
      <c r="MG381" s="77"/>
      <c r="MH381" s="77"/>
      <c r="MI381" s="77"/>
      <c r="MJ381" s="77"/>
      <c r="MK381" s="77"/>
      <c r="ML381" s="77"/>
      <c r="MM381" s="77"/>
      <c r="MN381" s="77"/>
      <c r="MO381" s="77"/>
      <c r="MP381" s="77"/>
      <c r="MQ381" s="77"/>
      <c r="MR381" s="77"/>
      <c r="MS381" s="77"/>
      <c r="MT381" s="77"/>
      <c r="MU381" s="77"/>
      <c r="MV381" s="77"/>
      <c r="MW381" s="77"/>
      <c r="MX381" s="77"/>
      <c r="MY381" s="77"/>
      <c r="MZ381" s="77"/>
      <c r="NA381" s="77"/>
      <c r="NB381" s="77"/>
      <c r="NC381" s="77"/>
      <c r="ND381" s="77"/>
      <c r="NE381" s="77"/>
      <c r="NF381" s="77"/>
      <c r="NG381" s="77"/>
      <c r="NH381" s="77"/>
      <c r="NI381" s="77"/>
      <c r="NJ381" s="77"/>
      <c r="NK381" s="77"/>
      <c r="NL381" s="77"/>
      <c r="NM381" s="77"/>
      <c r="NN381" s="77"/>
      <c r="NO381" s="77"/>
      <c r="NP381" s="77"/>
      <c r="NQ381" s="77"/>
      <c r="NR381" s="77"/>
    </row>
    <row r="382" spans="1:382">
      <c r="A382" s="32">
        <f>IF(ラインリスト!A374="","",ラインリスト!A374)</f>
        <v>372</v>
      </c>
      <c r="B382" s="32" t="str">
        <f>IF(ラインリスト!B374="","",ラインリスト!B374)</f>
        <v>テスト372</v>
      </c>
      <c r="C382" s="32">
        <f>IF(ラインリスト!C374="","",ラインリスト!C374)</f>
        <v>35</v>
      </c>
      <c r="D382" s="32" t="str">
        <f>IF(ラインリスト!E374="","",ラインリスト!E374)</f>
        <v>女</v>
      </c>
      <c r="E382" s="32" t="str">
        <f>IF(ラインリスト!F374="","",ラインリスト!F374)</f>
        <v>クリーニング業</v>
      </c>
      <c r="F382" s="29" t="str">
        <f>IF(ラインリスト!G374="","",ラインリスト!G374)</f>
        <v>利用者</v>
      </c>
      <c r="G382" s="32" t="str">
        <f>IF(ラインリスト!H374="","",ラインリスト!H374)</f>
        <v>A障害者施設</v>
      </c>
      <c r="H382" s="33" t="str">
        <f>IF(ラインリスト!I374="","",ラインリスト!I374)</f>
        <v/>
      </c>
      <c r="I382" s="33" t="str">
        <f>IF(ラインリスト!J374="","",ラインリスト!J374)</f>
        <v>無症状</v>
      </c>
      <c r="J382" s="33">
        <f>IF(ラインリスト!K374="","",ラインリスト!K374)</f>
        <v>44206</v>
      </c>
      <c r="K382" s="31">
        <f>IF(ラインリスト!L374="",J382,ラインリスト!L374)</f>
        <v>44206</v>
      </c>
      <c r="L382" s="76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  <c r="CU382" s="77"/>
      <c r="CV382" s="77"/>
      <c r="CW382" s="77"/>
      <c r="CX382" s="77"/>
      <c r="CY382" s="77"/>
      <c r="CZ382" s="77"/>
      <c r="DA382" s="77"/>
      <c r="DB382" s="77"/>
      <c r="DC382" s="77"/>
      <c r="DD382" s="77"/>
      <c r="DE382" s="77"/>
      <c r="DF382" s="77"/>
      <c r="DG382" s="77"/>
      <c r="DH382" s="77"/>
      <c r="DI382" s="77"/>
      <c r="DJ382" s="77"/>
      <c r="DK382" s="77"/>
      <c r="DL382" s="77"/>
      <c r="DM382" s="77"/>
      <c r="DN382" s="77"/>
      <c r="DO382" s="77"/>
      <c r="DP382" s="77"/>
      <c r="DQ382" s="77"/>
      <c r="DR382" s="77"/>
      <c r="DS382" s="77"/>
      <c r="DT382" s="77"/>
      <c r="DU382" s="77"/>
      <c r="DV382" s="77"/>
      <c r="DW382" s="77"/>
      <c r="DX382" s="77"/>
      <c r="DY382" s="77"/>
      <c r="DZ382" s="77"/>
      <c r="EA382" s="77"/>
      <c r="EB382" s="77"/>
      <c r="EC382" s="77"/>
      <c r="ED382" s="77"/>
      <c r="EE382" s="77"/>
      <c r="EF382" s="77"/>
      <c r="EG382" s="77"/>
      <c r="EH382" s="77"/>
      <c r="EI382" s="77"/>
      <c r="EJ382" s="77"/>
      <c r="EK382" s="77"/>
      <c r="EL382" s="77"/>
      <c r="EM382" s="77"/>
      <c r="EN382" s="77"/>
      <c r="EO382" s="77"/>
      <c r="EP382" s="77"/>
      <c r="EQ382" s="77"/>
      <c r="ER382" s="77"/>
      <c r="ES382" s="77"/>
      <c r="ET382" s="77"/>
      <c r="EU382" s="77"/>
      <c r="EV382" s="77"/>
      <c r="EW382" s="77"/>
      <c r="EX382" s="77"/>
      <c r="EY382" s="77"/>
      <c r="EZ382" s="77"/>
      <c r="FA382" s="77"/>
      <c r="FB382" s="77"/>
      <c r="FC382" s="77"/>
      <c r="FD382" s="77"/>
      <c r="FE382" s="77"/>
      <c r="FF382" s="77"/>
      <c r="FG382" s="77"/>
      <c r="FH382" s="77"/>
      <c r="FI382" s="77"/>
      <c r="FJ382" s="77"/>
      <c r="FK382" s="77"/>
      <c r="FL382" s="77"/>
      <c r="FM382" s="77"/>
      <c r="FN382" s="77"/>
      <c r="FO382" s="77"/>
      <c r="FP382" s="77"/>
      <c r="FQ382" s="77"/>
      <c r="FR382" s="77"/>
      <c r="FS382" s="77"/>
      <c r="FT382" s="77"/>
      <c r="FU382" s="77"/>
      <c r="FV382" s="77"/>
      <c r="FW382" s="77"/>
      <c r="FX382" s="77"/>
      <c r="FY382" s="77"/>
      <c r="FZ382" s="77"/>
      <c r="GA382" s="77"/>
      <c r="GB382" s="77"/>
      <c r="GC382" s="77"/>
      <c r="GD382" s="77"/>
      <c r="GE382" s="77"/>
      <c r="GF382" s="77"/>
      <c r="GG382" s="77"/>
      <c r="GH382" s="77"/>
      <c r="GI382" s="77"/>
      <c r="GJ382" s="77"/>
      <c r="GK382" s="77"/>
      <c r="GL382" s="77"/>
      <c r="GM382" s="77"/>
      <c r="GN382" s="77"/>
      <c r="GO382" s="77"/>
      <c r="GP382" s="77"/>
      <c r="GQ382" s="77"/>
      <c r="GR382" s="77"/>
      <c r="GS382" s="77"/>
      <c r="GT382" s="77"/>
      <c r="GU382" s="77"/>
      <c r="GV382" s="77"/>
      <c r="GW382" s="77"/>
      <c r="GX382" s="77"/>
      <c r="GY382" s="77"/>
      <c r="GZ382" s="77"/>
      <c r="HA382" s="77"/>
      <c r="HB382" s="77"/>
      <c r="HC382" s="77"/>
      <c r="HD382" s="77"/>
      <c r="HE382" s="77"/>
      <c r="HF382" s="77"/>
      <c r="HG382" s="77"/>
      <c r="HH382" s="77"/>
      <c r="HI382" s="77"/>
      <c r="HJ382" s="77"/>
      <c r="HK382" s="77"/>
      <c r="HL382" s="77"/>
      <c r="HM382" s="77"/>
      <c r="HN382" s="77"/>
      <c r="HO382" s="77"/>
      <c r="HP382" s="77"/>
      <c r="HQ382" s="77"/>
      <c r="HR382" s="77"/>
      <c r="HS382" s="77"/>
      <c r="HT382" s="77"/>
      <c r="HU382" s="77"/>
      <c r="HV382" s="77"/>
      <c r="HW382" s="77"/>
      <c r="HX382" s="77"/>
      <c r="HY382" s="77"/>
      <c r="HZ382" s="77"/>
      <c r="IA382" s="77"/>
      <c r="IB382" s="77"/>
      <c r="IC382" s="77"/>
      <c r="ID382" s="77"/>
      <c r="IE382" s="77"/>
      <c r="IF382" s="77"/>
      <c r="IG382" s="77"/>
      <c r="IH382" s="77"/>
      <c r="II382" s="77"/>
      <c r="IJ382" s="77"/>
      <c r="IK382" s="77"/>
      <c r="IL382" s="77"/>
      <c r="IM382" s="77"/>
      <c r="IN382" s="77"/>
      <c r="IO382" s="77"/>
      <c r="IP382" s="77"/>
      <c r="IQ382" s="77"/>
      <c r="IR382" s="77"/>
      <c r="IS382" s="77"/>
      <c r="IT382" s="77"/>
      <c r="IU382" s="77"/>
      <c r="IV382" s="77"/>
      <c r="IW382" s="77"/>
      <c r="IX382" s="77"/>
      <c r="IY382" s="77"/>
      <c r="IZ382" s="77"/>
      <c r="JA382" s="77"/>
      <c r="JB382" s="77"/>
      <c r="JC382" s="77"/>
      <c r="JD382" s="77"/>
      <c r="JE382" s="77"/>
      <c r="JF382" s="77"/>
      <c r="JG382" s="77"/>
      <c r="JH382" s="77"/>
      <c r="JI382" s="77"/>
      <c r="JJ382" s="77"/>
      <c r="JK382" s="77"/>
      <c r="JL382" s="77"/>
      <c r="JM382" s="77"/>
      <c r="JN382" s="77"/>
      <c r="JO382" s="77"/>
      <c r="JP382" s="77"/>
      <c r="JQ382" s="77"/>
      <c r="JR382" s="77"/>
      <c r="JS382" s="77"/>
      <c r="JT382" s="77"/>
      <c r="JU382" s="77"/>
      <c r="JV382" s="77"/>
      <c r="JW382" s="77"/>
      <c r="JX382" s="77"/>
      <c r="JY382" s="77"/>
      <c r="JZ382" s="77"/>
      <c r="KA382" s="77"/>
      <c r="KB382" s="77"/>
      <c r="KC382" s="77"/>
      <c r="KD382" s="77"/>
      <c r="KE382" s="77"/>
      <c r="KF382" s="77"/>
      <c r="KG382" s="77"/>
      <c r="KH382" s="77"/>
      <c r="KI382" s="77"/>
      <c r="KJ382" s="77"/>
      <c r="KK382" s="77"/>
      <c r="KL382" s="77"/>
      <c r="KM382" s="77"/>
      <c r="KN382" s="77"/>
      <c r="KO382" s="77"/>
      <c r="KP382" s="77"/>
      <c r="KQ382" s="77"/>
      <c r="KR382" s="77"/>
      <c r="KS382" s="77"/>
      <c r="KT382" s="77"/>
      <c r="KU382" s="77"/>
      <c r="KV382" s="77"/>
      <c r="KW382" s="77"/>
      <c r="KX382" s="77"/>
      <c r="KY382" s="77"/>
      <c r="KZ382" s="77"/>
      <c r="LA382" s="77"/>
      <c r="LB382" s="77"/>
      <c r="LC382" s="77"/>
      <c r="LD382" s="77"/>
      <c r="LE382" s="77"/>
      <c r="LF382" s="77"/>
      <c r="LG382" s="77"/>
      <c r="LH382" s="77"/>
      <c r="LI382" s="77"/>
      <c r="LJ382" s="77"/>
      <c r="LK382" s="77"/>
      <c r="LL382" s="77"/>
      <c r="LM382" s="77"/>
      <c r="LN382" s="77"/>
      <c r="LO382" s="77"/>
      <c r="LP382" s="77"/>
      <c r="LQ382" s="77"/>
      <c r="LR382" s="77"/>
      <c r="LS382" s="77"/>
      <c r="LT382" s="77"/>
      <c r="LU382" s="77"/>
      <c r="LV382" s="77"/>
      <c r="LW382" s="77"/>
      <c r="LX382" s="77"/>
      <c r="LY382" s="77"/>
      <c r="LZ382" s="77"/>
      <c r="MA382" s="77"/>
      <c r="MB382" s="77"/>
      <c r="MC382" s="77"/>
      <c r="MD382" s="77"/>
      <c r="ME382" s="77"/>
      <c r="MF382" s="77"/>
      <c r="MG382" s="77"/>
      <c r="MH382" s="77"/>
      <c r="MI382" s="77"/>
      <c r="MJ382" s="77"/>
      <c r="MK382" s="77"/>
      <c r="ML382" s="77"/>
      <c r="MM382" s="77"/>
      <c r="MN382" s="77"/>
      <c r="MO382" s="77"/>
      <c r="MP382" s="77"/>
      <c r="MQ382" s="77"/>
      <c r="MR382" s="77"/>
      <c r="MS382" s="77"/>
      <c r="MT382" s="77"/>
      <c r="MU382" s="77"/>
      <c r="MV382" s="77"/>
      <c r="MW382" s="77"/>
      <c r="MX382" s="77"/>
      <c r="MY382" s="77"/>
      <c r="MZ382" s="77"/>
      <c r="NA382" s="77"/>
      <c r="NB382" s="77"/>
      <c r="NC382" s="77"/>
      <c r="ND382" s="77"/>
      <c r="NE382" s="77"/>
      <c r="NF382" s="77"/>
      <c r="NG382" s="77"/>
      <c r="NH382" s="77"/>
      <c r="NI382" s="77"/>
      <c r="NJ382" s="77"/>
      <c r="NK382" s="77"/>
      <c r="NL382" s="77"/>
      <c r="NM382" s="77"/>
      <c r="NN382" s="77"/>
      <c r="NO382" s="77"/>
      <c r="NP382" s="77"/>
      <c r="NQ382" s="77"/>
      <c r="NR382" s="77"/>
    </row>
    <row r="383" spans="1:382">
      <c r="A383" s="32">
        <f>IF(ラインリスト!A375="","",ラインリスト!A375)</f>
        <v>373</v>
      </c>
      <c r="B383" s="32" t="str">
        <f>IF(ラインリスト!B375="","",ラインリスト!B375)</f>
        <v>テスト373</v>
      </c>
      <c r="C383" s="32">
        <f>IF(ラインリスト!C375="","",ラインリスト!C375)</f>
        <v>32</v>
      </c>
      <c r="D383" s="32" t="str">
        <f>IF(ラインリスト!E375="","",ラインリスト!E375)</f>
        <v>女</v>
      </c>
      <c r="E383" s="32" t="str">
        <f>IF(ラインリスト!F375="","",ラインリスト!F375)</f>
        <v>クリーニング業</v>
      </c>
      <c r="F383" s="29" t="str">
        <f>IF(ラインリスト!G375="","",ラインリスト!G375)</f>
        <v>利用者</v>
      </c>
      <c r="G383" s="32" t="str">
        <f>IF(ラインリスト!H375="","",ラインリスト!H375)</f>
        <v>A障害者施設</v>
      </c>
      <c r="H383" s="33" t="str">
        <f>IF(ラインリスト!I375="","",ラインリスト!I375)</f>
        <v/>
      </c>
      <c r="I383" s="33" t="str">
        <f>IF(ラインリスト!J375="","",ラインリスト!J375)</f>
        <v>無症状</v>
      </c>
      <c r="J383" s="33">
        <f>IF(ラインリスト!K375="","",ラインリスト!K375)</f>
        <v>44206</v>
      </c>
      <c r="K383" s="31">
        <f>IF(ラインリスト!L375="",J383,ラインリスト!L375)</f>
        <v>44206</v>
      </c>
      <c r="L383" s="76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  <c r="CU383" s="77"/>
      <c r="CV383" s="77"/>
      <c r="CW383" s="77"/>
      <c r="CX383" s="77"/>
      <c r="CY383" s="77"/>
      <c r="CZ383" s="77"/>
      <c r="DA383" s="77"/>
      <c r="DB383" s="77"/>
      <c r="DC383" s="77"/>
      <c r="DD383" s="77"/>
      <c r="DE383" s="77"/>
      <c r="DF383" s="77"/>
      <c r="DG383" s="77"/>
      <c r="DH383" s="77"/>
      <c r="DI383" s="77"/>
      <c r="DJ383" s="77"/>
      <c r="DK383" s="77"/>
      <c r="DL383" s="77"/>
      <c r="DM383" s="77"/>
      <c r="DN383" s="77"/>
      <c r="DO383" s="77"/>
      <c r="DP383" s="77"/>
      <c r="DQ383" s="77"/>
      <c r="DR383" s="77"/>
      <c r="DS383" s="77"/>
      <c r="DT383" s="77"/>
      <c r="DU383" s="77"/>
      <c r="DV383" s="77"/>
      <c r="DW383" s="77"/>
      <c r="DX383" s="77"/>
      <c r="DY383" s="77"/>
      <c r="DZ383" s="77"/>
      <c r="EA383" s="77"/>
      <c r="EB383" s="77"/>
      <c r="EC383" s="77"/>
      <c r="ED383" s="77"/>
      <c r="EE383" s="77"/>
      <c r="EF383" s="77"/>
      <c r="EG383" s="77"/>
      <c r="EH383" s="77"/>
      <c r="EI383" s="77"/>
      <c r="EJ383" s="77"/>
      <c r="EK383" s="77"/>
      <c r="EL383" s="77"/>
      <c r="EM383" s="77"/>
      <c r="EN383" s="77"/>
      <c r="EO383" s="77"/>
      <c r="EP383" s="77"/>
      <c r="EQ383" s="77"/>
      <c r="ER383" s="77"/>
      <c r="ES383" s="77"/>
      <c r="ET383" s="77"/>
      <c r="EU383" s="77"/>
      <c r="EV383" s="77"/>
      <c r="EW383" s="77"/>
      <c r="EX383" s="77"/>
      <c r="EY383" s="77"/>
      <c r="EZ383" s="77"/>
      <c r="FA383" s="77"/>
      <c r="FB383" s="77"/>
      <c r="FC383" s="77"/>
      <c r="FD383" s="77"/>
      <c r="FE383" s="77"/>
      <c r="FF383" s="77"/>
      <c r="FG383" s="77"/>
      <c r="FH383" s="77"/>
      <c r="FI383" s="77"/>
      <c r="FJ383" s="77"/>
      <c r="FK383" s="77"/>
      <c r="FL383" s="77"/>
      <c r="FM383" s="77"/>
      <c r="FN383" s="77"/>
      <c r="FO383" s="77"/>
      <c r="FP383" s="77"/>
      <c r="FQ383" s="77"/>
      <c r="FR383" s="77"/>
      <c r="FS383" s="77"/>
      <c r="FT383" s="77"/>
      <c r="FU383" s="77"/>
      <c r="FV383" s="77"/>
      <c r="FW383" s="77"/>
      <c r="FX383" s="77"/>
      <c r="FY383" s="77"/>
      <c r="FZ383" s="77"/>
      <c r="GA383" s="77"/>
      <c r="GB383" s="77"/>
      <c r="GC383" s="77"/>
      <c r="GD383" s="77"/>
      <c r="GE383" s="77"/>
      <c r="GF383" s="77"/>
      <c r="GG383" s="77"/>
      <c r="GH383" s="77"/>
      <c r="GI383" s="77"/>
      <c r="GJ383" s="77"/>
      <c r="GK383" s="77"/>
      <c r="GL383" s="77"/>
      <c r="GM383" s="77"/>
      <c r="GN383" s="77"/>
      <c r="GO383" s="77"/>
      <c r="GP383" s="77"/>
      <c r="GQ383" s="77"/>
      <c r="GR383" s="77"/>
      <c r="GS383" s="77"/>
      <c r="GT383" s="77"/>
      <c r="GU383" s="77"/>
      <c r="GV383" s="77"/>
      <c r="GW383" s="77"/>
      <c r="GX383" s="77"/>
      <c r="GY383" s="77"/>
      <c r="GZ383" s="77"/>
      <c r="HA383" s="77"/>
      <c r="HB383" s="77"/>
      <c r="HC383" s="77"/>
      <c r="HD383" s="77"/>
      <c r="HE383" s="77"/>
      <c r="HF383" s="77"/>
      <c r="HG383" s="77"/>
      <c r="HH383" s="77"/>
      <c r="HI383" s="77"/>
      <c r="HJ383" s="77"/>
      <c r="HK383" s="77"/>
      <c r="HL383" s="77"/>
      <c r="HM383" s="77"/>
      <c r="HN383" s="77"/>
      <c r="HO383" s="77"/>
      <c r="HP383" s="77"/>
      <c r="HQ383" s="77"/>
      <c r="HR383" s="77"/>
      <c r="HS383" s="77"/>
      <c r="HT383" s="77"/>
      <c r="HU383" s="77"/>
      <c r="HV383" s="77"/>
      <c r="HW383" s="77"/>
      <c r="HX383" s="77"/>
      <c r="HY383" s="77"/>
      <c r="HZ383" s="77"/>
      <c r="IA383" s="77"/>
      <c r="IB383" s="77"/>
      <c r="IC383" s="77"/>
      <c r="ID383" s="77"/>
      <c r="IE383" s="77"/>
      <c r="IF383" s="77"/>
      <c r="IG383" s="77"/>
      <c r="IH383" s="77"/>
      <c r="II383" s="77"/>
      <c r="IJ383" s="77"/>
      <c r="IK383" s="77"/>
      <c r="IL383" s="77"/>
      <c r="IM383" s="77"/>
      <c r="IN383" s="77"/>
      <c r="IO383" s="77"/>
      <c r="IP383" s="77"/>
      <c r="IQ383" s="77"/>
      <c r="IR383" s="77"/>
      <c r="IS383" s="77"/>
      <c r="IT383" s="77"/>
      <c r="IU383" s="77"/>
      <c r="IV383" s="77"/>
      <c r="IW383" s="77"/>
      <c r="IX383" s="77"/>
      <c r="IY383" s="77"/>
      <c r="IZ383" s="77"/>
      <c r="JA383" s="77"/>
      <c r="JB383" s="77"/>
      <c r="JC383" s="77"/>
      <c r="JD383" s="77"/>
      <c r="JE383" s="77"/>
      <c r="JF383" s="77"/>
      <c r="JG383" s="77"/>
      <c r="JH383" s="77"/>
      <c r="JI383" s="77"/>
      <c r="JJ383" s="77"/>
      <c r="JK383" s="77"/>
      <c r="JL383" s="77"/>
      <c r="JM383" s="77"/>
      <c r="JN383" s="77"/>
      <c r="JO383" s="77"/>
      <c r="JP383" s="77"/>
      <c r="JQ383" s="77"/>
      <c r="JR383" s="77"/>
      <c r="JS383" s="77"/>
      <c r="JT383" s="77"/>
      <c r="JU383" s="77"/>
      <c r="JV383" s="77"/>
      <c r="JW383" s="77"/>
      <c r="JX383" s="77"/>
      <c r="JY383" s="77"/>
      <c r="JZ383" s="77"/>
      <c r="KA383" s="77"/>
      <c r="KB383" s="77"/>
      <c r="KC383" s="77"/>
      <c r="KD383" s="77"/>
      <c r="KE383" s="77"/>
      <c r="KF383" s="77"/>
      <c r="KG383" s="77"/>
      <c r="KH383" s="77"/>
      <c r="KI383" s="77"/>
      <c r="KJ383" s="77"/>
      <c r="KK383" s="77"/>
      <c r="KL383" s="77"/>
      <c r="KM383" s="77"/>
      <c r="KN383" s="77"/>
      <c r="KO383" s="77"/>
      <c r="KP383" s="77"/>
      <c r="KQ383" s="77"/>
      <c r="KR383" s="77"/>
      <c r="KS383" s="77"/>
      <c r="KT383" s="77"/>
      <c r="KU383" s="77"/>
      <c r="KV383" s="77"/>
      <c r="KW383" s="77"/>
      <c r="KX383" s="77"/>
      <c r="KY383" s="77"/>
      <c r="KZ383" s="77"/>
      <c r="LA383" s="77"/>
      <c r="LB383" s="77"/>
      <c r="LC383" s="77"/>
      <c r="LD383" s="77"/>
      <c r="LE383" s="77"/>
      <c r="LF383" s="77"/>
      <c r="LG383" s="77"/>
      <c r="LH383" s="77"/>
      <c r="LI383" s="77"/>
      <c r="LJ383" s="77"/>
      <c r="LK383" s="77"/>
      <c r="LL383" s="77"/>
      <c r="LM383" s="77"/>
      <c r="LN383" s="77"/>
      <c r="LO383" s="77"/>
      <c r="LP383" s="77"/>
      <c r="LQ383" s="77"/>
      <c r="LR383" s="77"/>
      <c r="LS383" s="77"/>
      <c r="LT383" s="77"/>
      <c r="LU383" s="77"/>
      <c r="LV383" s="77"/>
      <c r="LW383" s="77"/>
      <c r="LX383" s="77"/>
      <c r="LY383" s="77"/>
      <c r="LZ383" s="77"/>
      <c r="MA383" s="77"/>
      <c r="MB383" s="77"/>
      <c r="MC383" s="77"/>
      <c r="MD383" s="77"/>
      <c r="ME383" s="77"/>
      <c r="MF383" s="77"/>
      <c r="MG383" s="77"/>
      <c r="MH383" s="77"/>
      <c r="MI383" s="77"/>
      <c r="MJ383" s="77"/>
      <c r="MK383" s="77"/>
      <c r="ML383" s="77"/>
      <c r="MM383" s="77"/>
      <c r="MN383" s="77"/>
      <c r="MO383" s="77"/>
      <c r="MP383" s="77"/>
      <c r="MQ383" s="77"/>
      <c r="MR383" s="77"/>
      <c r="MS383" s="77"/>
      <c r="MT383" s="77"/>
      <c r="MU383" s="77"/>
      <c r="MV383" s="77"/>
      <c r="MW383" s="77"/>
      <c r="MX383" s="77"/>
      <c r="MY383" s="77"/>
      <c r="MZ383" s="77"/>
      <c r="NA383" s="77"/>
      <c r="NB383" s="77"/>
      <c r="NC383" s="77"/>
      <c r="ND383" s="77"/>
      <c r="NE383" s="77"/>
      <c r="NF383" s="77"/>
      <c r="NG383" s="77"/>
      <c r="NH383" s="77"/>
      <c r="NI383" s="77"/>
      <c r="NJ383" s="77"/>
      <c r="NK383" s="77"/>
      <c r="NL383" s="77"/>
      <c r="NM383" s="77"/>
      <c r="NN383" s="77"/>
      <c r="NO383" s="77"/>
      <c r="NP383" s="77"/>
      <c r="NQ383" s="77"/>
      <c r="NR383" s="77"/>
    </row>
    <row r="384" spans="1:382">
      <c r="A384" s="32">
        <f>IF(ラインリスト!A376="","",ラインリスト!A376)</f>
        <v>374</v>
      </c>
      <c r="B384" s="32" t="str">
        <f>IF(ラインリスト!B376="","",ラインリスト!B376)</f>
        <v>テスト374</v>
      </c>
      <c r="C384" s="32">
        <f>IF(ラインリスト!C376="","",ラインリスト!C376)</f>
        <v>80</v>
      </c>
      <c r="D384" s="32" t="str">
        <f>IF(ラインリスト!E376="","",ラインリスト!E376)</f>
        <v>女</v>
      </c>
      <c r="E384" s="32" t="str">
        <f>IF(ラインリスト!F376="","",ラインリスト!F376)</f>
        <v/>
      </c>
      <c r="F384" s="29" t="str">
        <f>IF(ラインリスト!G376="","",ラインリスト!G376)</f>
        <v>患者</v>
      </c>
      <c r="G384" s="32" t="str">
        <f>IF(ラインリスト!H376="","",ラインリスト!H376)</f>
        <v>X病院</v>
      </c>
      <c r="H384" s="33" t="str">
        <f>IF(ラインリスト!I376="","",ラインリスト!I376)</f>
        <v/>
      </c>
      <c r="I384" s="33">
        <f>IF(ラインリスト!J376="","",ラインリスト!J376)</f>
        <v>44207</v>
      </c>
      <c r="J384" s="33">
        <f>IF(ラインリスト!K376="","",ラインリスト!K376)</f>
        <v>44207</v>
      </c>
      <c r="K384" s="31">
        <f>IF(ラインリスト!L376="",J384,ラインリスト!L376)</f>
        <v>44207</v>
      </c>
      <c r="L384" s="76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 s="77"/>
      <c r="BY384" s="77"/>
      <c r="BZ384" s="77"/>
      <c r="CA384" s="77"/>
      <c r="CB384" s="77"/>
      <c r="CC384" s="77"/>
      <c r="CD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  <c r="CU384" s="77"/>
      <c r="CV384" s="77"/>
      <c r="CW384" s="77"/>
      <c r="CX384" s="77"/>
      <c r="CY384" s="77"/>
      <c r="CZ384" s="77"/>
      <c r="DA384" s="77"/>
      <c r="DB384" s="77"/>
      <c r="DC384" s="77"/>
      <c r="DD384" s="77"/>
      <c r="DE384" s="77"/>
      <c r="DF384" s="77"/>
      <c r="DG384" s="77"/>
      <c r="DH384" s="77"/>
      <c r="DI384" s="77"/>
      <c r="DJ384" s="77"/>
      <c r="DK384" s="77"/>
      <c r="DL384" s="77"/>
      <c r="DM384" s="77"/>
      <c r="DN384" s="77"/>
      <c r="DO384" s="77"/>
      <c r="DP384" s="77"/>
      <c r="DQ384" s="77"/>
      <c r="DR384" s="77"/>
      <c r="DS384" s="77"/>
      <c r="DT384" s="77"/>
      <c r="DU384" s="77"/>
      <c r="DV384" s="77"/>
      <c r="DW384" s="77"/>
      <c r="DX384" s="77"/>
      <c r="DY384" s="77"/>
      <c r="DZ384" s="77"/>
      <c r="EA384" s="77"/>
      <c r="EB384" s="77"/>
      <c r="EC384" s="77"/>
      <c r="ED384" s="77"/>
      <c r="EE384" s="77"/>
      <c r="EF384" s="77"/>
      <c r="EG384" s="77"/>
      <c r="EH384" s="77"/>
      <c r="EI384" s="77"/>
      <c r="EJ384" s="77"/>
      <c r="EK384" s="77"/>
      <c r="EL384" s="77"/>
      <c r="EM384" s="77"/>
      <c r="EN384" s="77"/>
      <c r="EO384" s="77"/>
      <c r="EP384" s="77"/>
      <c r="EQ384" s="77"/>
      <c r="ER384" s="77"/>
      <c r="ES384" s="77"/>
      <c r="ET384" s="77"/>
      <c r="EU384" s="77"/>
      <c r="EV384" s="77"/>
      <c r="EW384" s="77"/>
      <c r="EX384" s="77"/>
      <c r="EY384" s="77"/>
      <c r="EZ384" s="77"/>
      <c r="FA384" s="77"/>
      <c r="FB384" s="77"/>
      <c r="FC384" s="77"/>
      <c r="FD384" s="77"/>
      <c r="FE384" s="77"/>
      <c r="FF384" s="77"/>
      <c r="FG384" s="77"/>
      <c r="FH384" s="77"/>
      <c r="FI384" s="77"/>
      <c r="FJ384" s="77"/>
      <c r="FK384" s="77"/>
      <c r="FL384" s="77"/>
      <c r="FM384" s="77"/>
      <c r="FN384" s="77"/>
      <c r="FO384" s="77"/>
      <c r="FP384" s="77"/>
      <c r="FQ384" s="77"/>
      <c r="FR384" s="77"/>
      <c r="FS384" s="77"/>
      <c r="FT384" s="77"/>
      <c r="FU384" s="77"/>
      <c r="FV384" s="77"/>
      <c r="FW384" s="77"/>
      <c r="FX384" s="77"/>
      <c r="FY384" s="77"/>
      <c r="FZ384" s="77"/>
      <c r="GA384" s="77"/>
      <c r="GB384" s="77"/>
      <c r="GC384" s="77"/>
      <c r="GD384" s="77"/>
      <c r="GE384" s="77"/>
      <c r="GF384" s="77"/>
      <c r="GG384" s="77"/>
      <c r="GH384" s="77"/>
      <c r="GI384" s="77"/>
      <c r="GJ384" s="77"/>
      <c r="GK384" s="77"/>
      <c r="GL384" s="77"/>
      <c r="GM384" s="77"/>
      <c r="GN384" s="77"/>
      <c r="GO384" s="77"/>
      <c r="GP384" s="77"/>
      <c r="GQ384" s="77"/>
      <c r="GR384" s="77"/>
      <c r="GS384" s="77"/>
      <c r="GT384" s="77"/>
      <c r="GU384" s="77"/>
      <c r="GV384" s="77"/>
      <c r="GW384" s="77"/>
      <c r="GX384" s="77"/>
      <c r="GY384" s="77"/>
      <c r="GZ384" s="77"/>
      <c r="HA384" s="77"/>
      <c r="HB384" s="77"/>
      <c r="HC384" s="77"/>
      <c r="HD384" s="77"/>
      <c r="HE384" s="77"/>
      <c r="HF384" s="77"/>
      <c r="HG384" s="77"/>
      <c r="HH384" s="77"/>
      <c r="HI384" s="77"/>
      <c r="HJ384" s="77"/>
      <c r="HK384" s="77"/>
      <c r="HL384" s="77"/>
      <c r="HM384" s="77"/>
      <c r="HN384" s="77"/>
      <c r="HO384" s="77"/>
      <c r="HP384" s="77"/>
      <c r="HQ384" s="77"/>
      <c r="HR384" s="77"/>
      <c r="HS384" s="77"/>
      <c r="HT384" s="77"/>
      <c r="HU384" s="77"/>
      <c r="HV384" s="77"/>
      <c r="HW384" s="77"/>
      <c r="HX384" s="77"/>
      <c r="HY384" s="77"/>
      <c r="HZ384" s="77"/>
      <c r="IA384" s="77"/>
      <c r="IB384" s="77"/>
      <c r="IC384" s="77"/>
      <c r="ID384" s="77"/>
      <c r="IE384" s="77"/>
      <c r="IF384" s="77"/>
      <c r="IG384" s="77"/>
      <c r="IH384" s="77"/>
      <c r="II384" s="77"/>
      <c r="IJ384" s="77"/>
      <c r="IK384" s="77"/>
      <c r="IL384" s="77"/>
      <c r="IM384" s="77"/>
      <c r="IN384" s="77"/>
      <c r="IO384" s="77"/>
      <c r="IP384" s="77"/>
      <c r="IQ384" s="77"/>
      <c r="IR384" s="77"/>
      <c r="IS384" s="77"/>
      <c r="IT384" s="77"/>
      <c r="IU384" s="77"/>
      <c r="IV384" s="77"/>
      <c r="IW384" s="77"/>
      <c r="IX384" s="77"/>
      <c r="IY384" s="77"/>
      <c r="IZ384" s="77"/>
      <c r="JA384" s="77"/>
      <c r="JB384" s="77"/>
      <c r="JC384" s="77"/>
      <c r="JD384" s="77"/>
      <c r="JE384" s="77"/>
      <c r="JF384" s="77"/>
      <c r="JG384" s="77"/>
      <c r="JH384" s="77"/>
      <c r="JI384" s="77"/>
      <c r="JJ384" s="77"/>
      <c r="JK384" s="77"/>
      <c r="JL384" s="77"/>
      <c r="JM384" s="77"/>
      <c r="JN384" s="77"/>
      <c r="JO384" s="77"/>
      <c r="JP384" s="77"/>
      <c r="JQ384" s="77"/>
      <c r="JR384" s="77"/>
      <c r="JS384" s="77"/>
      <c r="JT384" s="77"/>
      <c r="JU384" s="77"/>
      <c r="JV384" s="77"/>
      <c r="JW384" s="77"/>
      <c r="JX384" s="77"/>
      <c r="JY384" s="77"/>
      <c r="JZ384" s="77"/>
      <c r="KA384" s="77"/>
      <c r="KB384" s="77"/>
      <c r="KC384" s="77"/>
      <c r="KD384" s="77"/>
      <c r="KE384" s="77"/>
      <c r="KF384" s="77"/>
      <c r="KG384" s="77"/>
      <c r="KH384" s="77"/>
      <c r="KI384" s="77"/>
      <c r="KJ384" s="77"/>
      <c r="KK384" s="77"/>
      <c r="KL384" s="77"/>
      <c r="KM384" s="77"/>
      <c r="KN384" s="77"/>
      <c r="KO384" s="77"/>
      <c r="KP384" s="77"/>
      <c r="KQ384" s="77"/>
      <c r="KR384" s="77"/>
      <c r="KS384" s="77"/>
      <c r="KT384" s="77"/>
      <c r="KU384" s="77"/>
      <c r="KV384" s="77"/>
      <c r="KW384" s="77"/>
      <c r="KX384" s="77"/>
      <c r="KY384" s="77"/>
      <c r="KZ384" s="77"/>
      <c r="LA384" s="77"/>
      <c r="LB384" s="77"/>
      <c r="LC384" s="77"/>
      <c r="LD384" s="77"/>
      <c r="LE384" s="77"/>
      <c r="LF384" s="77"/>
      <c r="LG384" s="77"/>
      <c r="LH384" s="77"/>
      <c r="LI384" s="77"/>
      <c r="LJ384" s="77"/>
      <c r="LK384" s="77"/>
      <c r="LL384" s="77"/>
      <c r="LM384" s="77"/>
      <c r="LN384" s="77"/>
      <c r="LO384" s="77"/>
      <c r="LP384" s="77"/>
      <c r="LQ384" s="77"/>
      <c r="LR384" s="77"/>
      <c r="LS384" s="77"/>
      <c r="LT384" s="77"/>
      <c r="LU384" s="77"/>
      <c r="LV384" s="77"/>
      <c r="LW384" s="77"/>
      <c r="LX384" s="77"/>
      <c r="LY384" s="77"/>
      <c r="LZ384" s="77"/>
      <c r="MA384" s="77"/>
      <c r="MB384" s="77"/>
      <c r="MC384" s="77"/>
      <c r="MD384" s="77"/>
      <c r="ME384" s="77"/>
      <c r="MF384" s="77"/>
      <c r="MG384" s="77"/>
      <c r="MH384" s="77"/>
      <c r="MI384" s="77"/>
      <c r="MJ384" s="77"/>
      <c r="MK384" s="77"/>
      <c r="ML384" s="77"/>
      <c r="MM384" s="77"/>
      <c r="MN384" s="77"/>
      <c r="MO384" s="77"/>
      <c r="MP384" s="77"/>
      <c r="MQ384" s="77"/>
      <c r="MR384" s="77"/>
      <c r="MS384" s="77"/>
      <c r="MT384" s="77"/>
      <c r="MU384" s="77"/>
      <c r="MV384" s="77"/>
      <c r="MW384" s="77"/>
      <c r="MX384" s="77"/>
      <c r="MY384" s="77"/>
      <c r="MZ384" s="77"/>
      <c r="NA384" s="77"/>
      <c r="NB384" s="77"/>
      <c r="NC384" s="77"/>
      <c r="ND384" s="77"/>
      <c r="NE384" s="77"/>
      <c r="NF384" s="77"/>
      <c r="NG384" s="77"/>
      <c r="NH384" s="77"/>
      <c r="NI384" s="77"/>
      <c r="NJ384" s="77"/>
      <c r="NK384" s="77"/>
      <c r="NL384" s="77"/>
      <c r="NM384" s="77"/>
      <c r="NN384" s="77"/>
      <c r="NO384" s="77"/>
      <c r="NP384" s="77"/>
      <c r="NQ384" s="77"/>
      <c r="NR384" s="77"/>
    </row>
    <row r="385" spans="1:382">
      <c r="A385" s="32">
        <f>IF(ラインリスト!A377="","",ラインリスト!A377)</f>
        <v>375</v>
      </c>
      <c r="B385" s="32" t="str">
        <f>IF(ラインリスト!B377="","",ラインリスト!B377)</f>
        <v>テスト375</v>
      </c>
      <c r="C385" s="32">
        <f>IF(ラインリスト!C377="","",ラインリスト!C377)</f>
        <v>43</v>
      </c>
      <c r="D385" s="32" t="str">
        <f>IF(ラインリスト!E377="","",ラインリスト!E377)</f>
        <v>女</v>
      </c>
      <c r="E385" s="32" t="str">
        <f>IF(ラインリスト!F377="","",ラインリスト!F377)</f>
        <v>臨床検査技師</v>
      </c>
      <c r="F385" s="29" t="str">
        <f>IF(ラインリスト!G377="","",ラインリスト!G377)</f>
        <v>職員</v>
      </c>
      <c r="G385" s="32" t="str">
        <f>IF(ラインリスト!H377="","",ラインリスト!H377)</f>
        <v>X病院</v>
      </c>
      <c r="H385" s="33" t="str">
        <f>IF(ラインリスト!I377="","",ラインリスト!I377)</f>
        <v/>
      </c>
      <c r="I385" s="33">
        <f>IF(ラインリスト!J377="","",ラインリスト!J377)</f>
        <v>44207</v>
      </c>
      <c r="J385" s="33">
        <f>IF(ラインリスト!K377="","",ラインリスト!K377)</f>
        <v>44207</v>
      </c>
      <c r="K385" s="31">
        <f>IF(ラインリスト!L377="",J385,ラインリスト!L377)</f>
        <v>44207</v>
      </c>
      <c r="L385" s="76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V385" s="77"/>
      <c r="CW385" s="77"/>
      <c r="CX385" s="77"/>
      <c r="CY385" s="77"/>
      <c r="CZ385" s="77"/>
      <c r="DA385" s="77"/>
      <c r="DB385" s="77"/>
      <c r="DC385" s="77"/>
      <c r="DD385" s="77"/>
      <c r="DE385" s="77"/>
      <c r="DF385" s="77"/>
      <c r="DG385" s="77"/>
      <c r="DH385" s="77"/>
      <c r="DI385" s="77"/>
      <c r="DJ385" s="77"/>
      <c r="DK385" s="77"/>
      <c r="DL385" s="77"/>
      <c r="DM385" s="77"/>
      <c r="DN385" s="77"/>
      <c r="DO385" s="77"/>
      <c r="DP385" s="77"/>
      <c r="DQ385" s="77"/>
      <c r="DR385" s="77"/>
      <c r="DS385" s="77"/>
      <c r="DT385" s="77"/>
      <c r="DU385" s="77"/>
      <c r="DV385" s="77"/>
      <c r="DW385" s="77"/>
      <c r="DX385" s="77"/>
      <c r="DY385" s="77"/>
      <c r="DZ385" s="77"/>
      <c r="EA385" s="77"/>
      <c r="EB385" s="77"/>
      <c r="EC385" s="77"/>
      <c r="ED385" s="77"/>
      <c r="EE385" s="77"/>
      <c r="EF385" s="77"/>
      <c r="EG385" s="77"/>
      <c r="EH385" s="77"/>
      <c r="EI385" s="77"/>
      <c r="EJ385" s="77"/>
      <c r="EK385" s="77"/>
      <c r="EL385" s="77"/>
      <c r="EM385" s="77"/>
      <c r="EN385" s="77"/>
      <c r="EO385" s="77"/>
      <c r="EP385" s="77"/>
      <c r="EQ385" s="77"/>
      <c r="ER385" s="77"/>
      <c r="ES385" s="77"/>
      <c r="ET385" s="77"/>
      <c r="EU385" s="77"/>
      <c r="EV385" s="77"/>
      <c r="EW385" s="77"/>
      <c r="EX385" s="77"/>
      <c r="EY385" s="77"/>
      <c r="EZ385" s="77"/>
      <c r="FA385" s="77"/>
      <c r="FB385" s="77"/>
      <c r="FC385" s="77"/>
      <c r="FD385" s="77"/>
      <c r="FE385" s="77"/>
      <c r="FF385" s="77"/>
      <c r="FG385" s="77"/>
      <c r="FH385" s="77"/>
      <c r="FI385" s="77"/>
      <c r="FJ385" s="77"/>
      <c r="FK385" s="77"/>
      <c r="FL385" s="77"/>
      <c r="FM385" s="77"/>
      <c r="FN385" s="77"/>
      <c r="FO385" s="77"/>
      <c r="FP385" s="77"/>
      <c r="FQ385" s="77"/>
      <c r="FR385" s="77"/>
      <c r="FS385" s="77"/>
      <c r="FT385" s="77"/>
      <c r="FU385" s="77"/>
      <c r="FV385" s="77"/>
      <c r="FW385" s="77"/>
      <c r="FX385" s="77"/>
      <c r="FY385" s="77"/>
      <c r="FZ385" s="77"/>
      <c r="GA385" s="77"/>
      <c r="GB385" s="77"/>
      <c r="GC385" s="77"/>
      <c r="GD385" s="77"/>
      <c r="GE385" s="77"/>
      <c r="GF385" s="77"/>
      <c r="GG385" s="77"/>
      <c r="GH385" s="77"/>
      <c r="GI385" s="77"/>
      <c r="GJ385" s="77"/>
      <c r="GK385" s="77"/>
      <c r="GL385" s="77"/>
      <c r="GM385" s="77"/>
      <c r="GN385" s="77"/>
      <c r="GO385" s="77"/>
      <c r="GP385" s="77"/>
      <c r="GQ385" s="77"/>
      <c r="GR385" s="77"/>
      <c r="GS385" s="77"/>
      <c r="GT385" s="77"/>
      <c r="GU385" s="77"/>
      <c r="GV385" s="77"/>
      <c r="GW385" s="77"/>
      <c r="GX385" s="77"/>
      <c r="GY385" s="77"/>
      <c r="GZ385" s="77"/>
      <c r="HA385" s="77"/>
      <c r="HB385" s="77"/>
      <c r="HC385" s="77"/>
      <c r="HD385" s="77"/>
      <c r="HE385" s="77"/>
      <c r="HF385" s="77"/>
      <c r="HG385" s="77"/>
      <c r="HH385" s="77"/>
      <c r="HI385" s="77"/>
      <c r="HJ385" s="77"/>
      <c r="HK385" s="77"/>
      <c r="HL385" s="77"/>
      <c r="HM385" s="77"/>
      <c r="HN385" s="77"/>
      <c r="HO385" s="77"/>
      <c r="HP385" s="77"/>
      <c r="HQ385" s="77"/>
      <c r="HR385" s="77"/>
      <c r="HS385" s="77"/>
      <c r="HT385" s="77"/>
      <c r="HU385" s="77"/>
      <c r="HV385" s="77"/>
      <c r="HW385" s="77"/>
      <c r="HX385" s="77"/>
      <c r="HY385" s="77"/>
      <c r="HZ385" s="77"/>
      <c r="IA385" s="77"/>
      <c r="IB385" s="77"/>
      <c r="IC385" s="77"/>
      <c r="ID385" s="77"/>
      <c r="IE385" s="77"/>
      <c r="IF385" s="77"/>
      <c r="IG385" s="77"/>
      <c r="IH385" s="77"/>
      <c r="II385" s="77"/>
      <c r="IJ385" s="77"/>
      <c r="IK385" s="77"/>
      <c r="IL385" s="77"/>
      <c r="IM385" s="77"/>
      <c r="IN385" s="77"/>
      <c r="IO385" s="77"/>
      <c r="IP385" s="77"/>
      <c r="IQ385" s="77"/>
      <c r="IR385" s="77"/>
      <c r="IS385" s="77"/>
      <c r="IT385" s="77"/>
      <c r="IU385" s="77"/>
      <c r="IV385" s="77"/>
      <c r="IW385" s="77"/>
      <c r="IX385" s="77"/>
      <c r="IY385" s="77"/>
      <c r="IZ385" s="77"/>
      <c r="JA385" s="77"/>
      <c r="JB385" s="77"/>
      <c r="JC385" s="77"/>
      <c r="JD385" s="77"/>
      <c r="JE385" s="77"/>
      <c r="JF385" s="77"/>
      <c r="JG385" s="77"/>
      <c r="JH385" s="77"/>
      <c r="JI385" s="77"/>
      <c r="JJ385" s="77"/>
      <c r="JK385" s="77"/>
      <c r="JL385" s="77"/>
      <c r="JM385" s="77"/>
      <c r="JN385" s="77"/>
      <c r="JO385" s="77"/>
      <c r="JP385" s="77"/>
      <c r="JQ385" s="77"/>
      <c r="JR385" s="77"/>
      <c r="JS385" s="77"/>
      <c r="JT385" s="77"/>
      <c r="JU385" s="77"/>
      <c r="JV385" s="77"/>
      <c r="JW385" s="77"/>
      <c r="JX385" s="77"/>
      <c r="JY385" s="77"/>
      <c r="JZ385" s="77"/>
      <c r="KA385" s="77"/>
      <c r="KB385" s="77"/>
      <c r="KC385" s="77"/>
      <c r="KD385" s="77"/>
      <c r="KE385" s="77"/>
      <c r="KF385" s="77"/>
      <c r="KG385" s="77"/>
      <c r="KH385" s="77"/>
      <c r="KI385" s="77"/>
      <c r="KJ385" s="77"/>
      <c r="KK385" s="77"/>
      <c r="KL385" s="77"/>
      <c r="KM385" s="77"/>
      <c r="KN385" s="77"/>
      <c r="KO385" s="77"/>
      <c r="KP385" s="77"/>
      <c r="KQ385" s="77"/>
      <c r="KR385" s="77"/>
      <c r="KS385" s="77"/>
      <c r="KT385" s="77"/>
      <c r="KU385" s="77"/>
      <c r="KV385" s="77"/>
      <c r="KW385" s="77"/>
      <c r="KX385" s="77"/>
      <c r="KY385" s="77"/>
      <c r="KZ385" s="77"/>
      <c r="LA385" s="77"/>
      <c r="LB385" s="77"/>
      <c r="LC385" s="77"/>
      <c r="LD385" s="77"/>
      <c r="LE385" s="77"/>
      <c r="LF385" s="77"/>
      <c r="LG385" s="77"/>
      <c r="LH385" s="77"/>
      <c r="LI385" s="77"/>
      <c r="LJ385" s="77"/>
      <c r="LK385" s="77"/>
      <c r="LL385" s="77"/>
      <c r="LM385" s="77"/>
      <c r="LN385" s="77"/>
      <c r="LO385" s="77"/>
      <c r="LP385" s="77"/>
      <c r="LQ385" s="77"/>
      <c r="LR385" s="77"/>
      <c r="LS385" s="77"/>
      <c r="LT385" s="77"/>
      <c r="LU385" s="77"/>
      <c r="LV385" s="77"/>
      <c r="LW385" s="77"/>
      <c r="LX385" s="77"/>
      <c r="LY385" s="77"/>
      <c r="LZ385" s="77"/>
      <c r="MA385" s="77"/>
      <c r="MB385" s="77"/>
      <c r="MC385" s="77"/>
      <c r="MD385" s="77"/>
      <c r="ME385" s="77"/>
      <c r="MF385" s="77"/>
      <c r="MG385" s="77"/>
      <c r="MH385" s="77"/>
      <c r="MI385" s="77"/>
      <c r="MJ385" s="77"/>
      <c r="MK385" s="77"/>
      <c r="ML385" s="77"/>
      <c r="MM385" s="77"/>
      <c r="MN385" s="77"/>
      <c r="MO385" s="77"/>
      <c r="MP385" s="77"/>
      <c r="MQ385" s="77"/>
      <c r="MR385" s="77"/>
      <c r="MS385" s="77"/>
      <c r="MT385" s="77"/>
      <c r="MU385" s="77"/>
      <c r="MV385" s="77"/>
      <c r="MW385" s="77"/>
      <c r="MX385" s="77"/>
      <c r="MY385" s="77"/>
      <c r="MZ385" s="77"/>
      <c r="NA385" s="77"/>
      <c r="NB385" s="77"/>
      <c r="NC385" s="77"/>
      <c r="ND385" s="77"/>
      <c r="NE385" s="77"/>
      <c r="NF385" s="77"/>
      <c r="NG385" s="77"/>
      <c r="NH385" s="77"/>
      <c r="NI385" s="77"/>
      <c r="NJ385" s="77"/>
      <c r="NK385" s="77"/>
      <c r="NL385" s="77"/>
      <c r="NM385" s="77"/>
      <c r="NN385" s="77"/>
      <c r="NO385" s="77"/>
      <c r="NP385" s="77"/>
      <c r="NQ385" s="77"/>
      <c r="NR385" s="77"/>
    </row>
    <row r="386" spans="1:382">
      <c r="A386" s="32">
        <f>IF(ラインリスト!A378="","",ラインリスト!A378)</f>
        <v>376</v>
      </c>
      <c r="B386" s="32" t="str">
        <f>IF(ラインリスト!B378="","",ラインリスト!B378)</f>
        <v>テスト376</v>
      </c>
      <c r="C386" s="32">
        <f>IF(ラインリスト!C378="","",ラインリスト!C378)</f>
        <v>44</v>
      </c>
      <c r="D386" s="32" t="str">
        <f>IF(ラインリスト!E378="","",ラインリスト!E378)</f>
        <v>女</v>
      </c>
      <c r="E386" s="32" t="str">
        <f>IF(ラインリスト!F378="","",ラインリスト!F378)</f>
        <v>薬局補助</v>
      </c>
      <c r="F386" s="29" t="str">
        <f>IF(ラインリスト!G378="","",ラインリスト!G378)</f>
        <v>職員</v>
      </c>
      <c r="G386" s="32" t="str">
        <f>IF(ラインリスト!H378="","",ラインリスト!H378)</f>
        <v>X病院</v>
      </c>
      <c r="H386" s="33" t="str">
        <f>IF(ラインリスト!I378="","",ラインリスト!I378)</f>
        <v/>
      </c>
      <c r="I386" s="33">
        <f>IF(ラインリスト!J378="","",ラインリスト!J378)</f>
        <v>44206</v>
      </c>
      <c r="J386" s="33">
        <f>IF(ラインリスト!K378="","",ラインリスト!K378)</f>
        <v>44207</v>
      </c>
      <c r="K386" s="31">
        <f>IF(ラインリスト!L378="",J386,ラインリスト!L378)</f>
        <v>44207</v>
      </c>
      <c r="L386" s="76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V386" s="77"/>
      <c r="CW386" s="77"/>
      <c r="CX386" s="77"/>
      <c r="CY386" s="77"/>
      <c r="CZ386" s="77"/>
      <c r="DA386" s="77"/>
      <c r="DB386" s="77"/>
      <c r="DC386" s="77"/>
      <c r="DD386" s="77"/>
      <c r="DE386" s="77"/>
      <c r="DF386" s="77"/>
      <c r="DG386" s="77"/>
      <c r="DH386" s="77"/>
      <c r="DI386" s="77"/>
      <c r="DJ386" s="77"/>
      <c r="DK386" s="77"/>
      <c r="DL386" s="77"/>
      <c r="DM386" s="77"/>
      <c r="DN386" s="77"/>
      <c r="DO386" s="77"/>
      <c r="DP386" s="77"/>
      <c r="DQ386" s="77"/>
      <c r="DR386" s="77"/>
      <c r="DS386" s="77"/>
      <c r="DT386" s="77"/>
      <c r="DU386" s="77"/>
      <c r="DV386" s="77"/>
      <c r="DW386" s="77"/>
      <c r="DX386" s="77"/>
      <c r="DY386" s="77"/>
      <c r="DZ386" s="77"/>
      <c r="EA386" s="77"/>
      <c r="EB386" s="77"/>
      <c r="EC386" s="77"/>
      <c r="ED386" s="77"/>
      <c r="EE386" s="77"/>
      <c r="EF386" s="77"/>
      <c r="EG386" s="77"/>
      <c r="EH386" s="77"/>
      <c r="EI386" s="77"/>
      <c r="EJ386" s="77"/>
      <c r="EK386" s="77"/>
      <c r="EL386" s="77"/>
      <c r="EM386" s="77"/>
      <c r="EN386" s="77"/>
      <c r="EO386" s="77"/>
      <c r="EP386" s="77"/>
      <c r="EQ386" s="77"/>
      <c r="ER386" s="77"/>
      <c r="ES386" s="77"/>
      <c r="ET386" s="77"/>
      <c r="EU386" s="77"/>
      <c r="EV386" s="77"/>
      <c r="EW386" s="77"/>
      <c r="EX386" s="77"/>
      <c r="EY386" s="77"/>
      <c r="EZ386" s="77"/>
      <c r="FA386" s="77"/>
      <c r="FB386" s="77"/>
      <c r="FC386" s="77"/>
      <c r="FD386" s="77"/>
      <c r="FE386" s="77"/>
      <c r="FF386" s="77"/>
      <c r="FG386" s="77"/>
      <c r="FH386" s="77"/>
      <c r="FI386" s="77"/>
      <c r="FJ386" s="77"/>
      <c r="FK386" s="77"/>
      <c r="FL386" s="77"/>
      <c r="FM386" s="77"/>
      <c r="FN386" s="77"/>
      <c r="FO386" s="77"/>
      <c r="FP386" s="77"/>
      <c r="FQ386" s="77"/>
      <c r="FR386" s="77"/>
      <c r="FS386" s="77"/>
      <c r="FT386" s="77"/>
      <c r="FU386" s="77"/>
      <c r="FV386" s="77"/>
      <c r="FW386" s="77"/>
      <c r="FX386" s="77"/>
      <c r="FY386" s="77"/>
      <c r="FZ386" s="77"/>
      <c r="GA386" s="77"/>
      <c r="GB386" s="77"/>
      <c r="GC386" s="77"/>
      <c r="GD386" s="77"/>
      <c r="GE386" s="77"/>
      <c r="GF386" s="77"/>
      <c r="GG386" s="77"/>
      <c r="GH386" s="77"/>
      <c r="GI386" s="77"/>
      <c r="GJ386" s="77"/>
      <c r="GK386" s="77"/>
      <c r="GL386" s="77"/>
      <c r="GM386" s="77"/>
      <c r="GN386" s="77"/>
      <c r="GO386" s="77"/>
      <c r="GP386" s="77"/>
      <c r="GQ386" s="77"/>
      <c r="GR386" s="77"/>
      <c r="GS386" s="77"/>
      <c r="GT386" s="77"/>
      <c r="GU386" s="77"/>
      <c r="GV386" s="77"/>
      <c r="GW386" s="77"/>
      <c r="GX386" s="77"/>
      <c r="GY386" s="77"/>
      <c r="GZ386" s="77"/>
      <c r="HA386" s="77"/>
      <c r="HB386" s="77"/>
      <c r="HC386" s="77"/>
      <c r="HD386" s="77"/>
      <c r="HE386" s="77"/>
      <c r="HF386" s="77"/>
      <c r="HG386" s="77"/>
      <c r="HH386" s="77"/>
      <c r="HI386" s="77"/>
      <c r="HJ386" s="77"/>
      <c r="HK386" s="77"/>
      <c r="HL386" s="77"/>
      <c r="HM386" s="77"/>
      <c r="HN386" s="77"/>
      <c r="HO386" s="77"/>
      <c r="HP386" s="77"/>
      <c r="HQ386" s="77"/>
      <c r="HR386" s="77"/>
      <c r="HS386" s="77"/>
      <c r="HT386" s="77"/>
      <c r="HU386" s="77"/>
      <c r="HV386" s="77"/>
      <c r="HW386" s="77"/>
      <c r="HX386" s="77"/>
      <c r="HY386" s="77"/>
      <c r="HZ386" s="77"/>
      <c r="IA386" s="77"/>
      <c r="IB386" s="77"/>
      <c r="IC386" s="77"/>
      <c r="ID386" s="77"/>
      <c r="IE386" s="77"/>
      <c r="IF386" s="77"/>
      <c r="IG386" s="77"/>
      <c r="IH386" s="77"/>
      <c r="II386" s="77"/>
      <c r="IJ386" s="77"/>
      <c r="IK386" s="77"/>
      <c r="IL386" s="77"/>
      <c r="IM386" s="77"/>
      <c r="IN386" s="77"/>
      <c r="IO386" s="77"/>
      <c r="IP386" s="77"/>
      <c r="IQ386" s="77"/>
      <c r="IR386" s="77"/>
      <c r="IS386" s="77"/>
      <c r="IT386" s="77"/>
      <c r="IU386" s="77"/>
      <c r="IV386" s="77"/>
      <c r="IW386" s="77"/>
      <c r="IX386" s="77"/>
      <c r="IY386" s="77"/>
      <c r="IZ386" s="77"/>
      <c r="JA386" s="77"/>
      <c r="JB386" s="77"/>
      <c r="JC386" s="77"/>
      <c r="JD386" s="77"/>
      <c r="JE386" s="77"/>
      <c r="JF386" s="77"/>
      <c r="JG386" s="77"/>
      <c r="JH386" s="77"/>
      <c r="JI386" s="77"/>
      <c r="JJ386" s="77"/>
      <c r="JK386" s="77"/>
      <c r="JL386" s="77"/>
      <c r="JM386" s="77"/>
      <c r="JN386" s="77"/>
      <c r="JO386" s="77"/>
      <c r="JP386" s="77"/>
      <c r="JQ386" s="77"/>
      <c r="JR386" s="77"/>
      <c r="JS386" s="77"/>
      <c r="JT386" s="77"/>
      <c r="JU386" s="77"/>
      <c r="JV386" s="77"/>
      <c r="JW386" s="77"/>
      <c r="JX386" s="77"/>
      <c r="JY386" s="77"/>
      <c r="JZ386" s="77"/>
      <c r="KA386" s="77"/>
      <c r="KB386" s="77"/>
      <c r="KC386" s="77"/>
      <c r="KD386" s="77"/>
      <c r="KE386" s="77"/>
      <c r="KF386" s="77"/>
      <c r="KG386" s="77"/>
      <c r="KH386" s="77"/>
      <c r="KI386" s="77"/>
      <c r="KJ386" s="77"/>
      <c r="KK386" s="77"/>
      <c r="KL386" s="77"/>
      <c r="KM386" s="77"/>
      <c r="KN386" s="77"/>
      <c r="KO386" s="77"/>
      <c r="KP386" s="77"/>
      <c r="KQ386" s="77"/>
      <c r="KR386" s="77"/>
      <c r="KS386" s="77"/>
      <c r="KT386" s="77"/>
      <c r="KU386" s="77"/>
      <c r="KV386" s="77"/>
      <c r="KW386" s="77"/>
      <c r="KX386" s="77"/>
      <c r="KY386" s="77"/>
      <c r="KZ386" s="77"/>
      <c r="LA386" s="77"/>
      <c r="LB386" s="77"/>
      <c r="LC386" s="77"/>
      <c r="LD386" s="77"/>
      <c r="LE386" s="77"/>
      <c r="LF386" s="77"/>
      <c r="LG386" s="77"/>
      <c r="LH386" s="77"/>
      <c r="LI386" s="77"/>
      <c r="LJ386" s="77"/>
      <c r="LK386" s="77"/>
      <c r="LL386" s="77"/>
      <c r="LM386" s="77"/>
      <c r="LN386" s="77"/>
      <c r="LO386" s="77"/>
      <c r="LP386" s="77"/>
      <c r="LQ386" s="77"/>
      <c r="LR386" s="77"/>
      <c r="LS386" s="77"/>
      <c r="LT386" s="77"/>
      <c r="LU386" s="77"/>
      <c r="LV386" s="77"/>
      <c r="LW386" s="77"/>
      <c r="LX386" s="77"/>
      <c r="LY386" s="77"/>
      <c r="LZ386" s="77"/>
      <c r="MA386" s="77"/>
      <c r="MB386" s="77"/>
      <c r="MC386" s="77"/>
      <c r="MD386" s="77"/>
      <c r="ME386" s="77"/>
      <c r="MF386" s="77"/>
      <c r="MG386" s="77"/>
      <c r="MH386" s="77"/>
      <c r="MI386" s="77"/>
      <c r="MJ386" s="77"/>
      <c r="MK386" s="77"/>
      <c r="ML386" s="77"/>
      <c r="MM386" s="77"/>
      <c r="MN386" s="77"/>
      <c r="MO386" s="77"/>
      <c r="MP386" s="77"/>
      <c r="MQ386" s="77"/>
      <c r="MR386" s="77"/>
      <c r="MS386" s="77"/>
      <c r="MT386" s="77"/>
      <c r="MU386" s="77"/>
      <c r="MV386" s="77"/>
      <c r="MW386" s="77"/>
      <c r="MX386" s="77"/>
      <c r="MY386" s="77"/>
      <c r="MZ386" s="77"/>
      <c r="NA386" s="77"/>
      <c r="NB386" s="77"/>
      <c r="NC386" s="77"/>
      <c r="ND386" s="77"/>
      <c r="NE386" s="77"/>
      <c r="NF386" s="77"/>
      <c r="NG386" s="77"/>
      <c r="NH386" s="77"/>
      <c r="NI386" s="77"/>
      <c r="NJ386" s="77"/>
      <c r="NK386" s="77"/>
      <c r="NL386" s="77"/>
      <c r="NM386" s="77"/>
      <c r="NN386" s="77"/>
      <c r="NO386" s="77"/>
      <c r="NP386" s="77"/>
      <c r="NQ386" s="77"/>
      <c r="NR386" s="77"/>
    </row>
    <row r="387" spans="1:382">
      <c r="A387" s="32">
        <f>IF(ラインリスト!A379="","",ラインリスト!A379)</f>
        <v>377</v>
      </c>
      <c r="B387" s="32" t="str">
        <f>IF(ラインリスト!B379="","",ラインリスト!B379)</f>
        <v>テスト377</v>
      </c>
      <c r="C387" s="32">
        <f>IF(ラインリスト!C379="","",ラインリスト!C379)</f>
        <v>75</v>
      </c>
      <c r="D387" s="32" t="str">
        <f>IF(ラインリスト!E379="","",ラインリスト!E379)</f>
        <v>男</v>
      </c>
      <c r="E387" s="32" t="str">
        <f>IF(ラインリスト!F379="","",ラインリスト!F379)</f>
        <v/>
      </c>
      <c r="F387" s="29" t="str">
        <f>IF(ラインリスト!G379="","",ラインリスト!G379)</f>
        <v>患者</v>
      </c>
      <c r="G387" s="32" t="str">
        <f>IF(ラインリスト!H379="","",ラインリスト!H379)</f>
        <v>X病院</v>
      </c>
      <c r="H387" s="33" t="str">
        <f>IF(ラインリスト!I379="","",ラインリスト!I379)</f>
        <v/>
      </c>
      <c r="I387" s="33">
        <f>IF(ラインリスト!J379="","",ラインリスト!J379)</f>
        <v>44207</v>
      </c>
      <c r="J387" s="33">
        <f>IF(ラインリスト!K379="","",ラインリスト!K379)</f>
        <v>44207</v>
      </c>
      <c r="K387" s="31">
        <f>IF(ラインリスト!L379="",J387,ラインリスト!L379)</f>
        <v>44207</v>
      </c>
      <c r="L387" s="76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  <c r="BT387" s="77"/>
      <c r="BU387" s="77"/>
      <c r="BV387" s="77"/>
      <c r="BW387" s="77"/>
      <c r="BX387" s="77"/>
      <c r="BY387" s="77"/>
      <c r="BZ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  <c r="CU387" s="77"/>
      <c r="CV387" s="77"/>
      <c r="CW387" s="77"/>
      <c r="CX387" s="77"/>
      <c r="CY387" s="77"/>
      <c r="CZ387" s="77"/>
      <c r="DA387" s="77"/>
      <c r="DB387" s="77"/>
      <c r="DC387" s="77"/>
      <c r="DD387" s="77"/>
      <c r="DE387" s="77"/>
      <c r="DF387" s="77"/>
      <c r="DG387" s="77"/>
      <c r="DH387" s="77"/>
      <c r="DI387" s="77"/>
      <c r="DJ387" s="77"/>
      <c r="DK387" s="77"/>
      <c r="DL387" s="77"/>
      <c r="DM387" s="77"/>
      <c r="DN387" s="77"/>
      <c r="DO387" s="77"/>
      <c r="DP387" s="77"/>
      <c r="DQ387" s="77"/>
      <c r="DR387" s="77"/>
      <c r="DS387" s="77"/>
      <c r="DT387" s="77"/>
      <c r="DU387" s="77"/>
      <c r="DV387" s="77"/>
      <c r="DW387" s="77"/>
      <c r="DX387" s="77"/>
      <c r="DY387" s="77"/>
      <c r="DZ387" s="77"/>
      <c r="EA387" s="77"/>
      <c r="EB387" s="77"/>
      <c r="EC387" s="77"/>
      <c r="ED387" s="77"/>
      <c r="EE387" s="77"/>
      <c r="EF387" s="77"/>
      <c r="EG387" s="77"/>
      <c r="EH387" s="77"/>
      <c r="EI387" s="77"/>
      <c r="EJ387" s="77"/>
      <c r="EK387" s="77"/>
      <c r="EL387" s="77"/>
      <c r="EM387" s="77"/>
      <c r="EN387" s="77"/>
      <c r="EO387" s="77"/>
      <c r="EP387" s="77"/>
      <c r="EQ387" s="77"/>
      <c r="ER387" s="77"/>
      <c r="ES387" s="77"/>
      <c r="ET387" s="77"/>
      <c r="EU387" s="77"/>
      <c r="EV387" s="77"/>
      <c r="EW387" s="77"/>
      <c r="EX387" s="77"/>
      <c r="EY387" s="77"/>
      <c r="EZ387" s="77"/>
      <c r="FA387" s="77"/>
      <c r="FB387" s="77"/>
      <c r="FC387" s="77"/>
      <c r="FD387" s="77"/>
      <c r="FE387" s="77"/>
      <c r="FF387" s="77"/>
      <c r="FG387" s="77"/>
      <c r="FH387" s="77"/>
      <c r="FI387" s="77"/>
      <c r="FJ387" s="77"/>
      <c r="FK387" s="77"/>
      <c r="FL387" s="77"/>
      <c r="FM387" s="77"/>
      <c r="FN387" s="77"/>
      <c r="FO387" s="77"/>
      <c r="FP387" s="77"/>
      <c r="FQ387" s="77"/>
      <c r="FR387" s="77"/>
      <c r="FS387" s="77"/>
      <c r="FT387" s="77"/>
      <c r="FU387" s="77"/>
      <c r="FV387" s="77"/>
      <c r="FW387" s="77"/>
      <c r="FX387" s="77"/>
      <c r="FY387" s="77"/>
      <c r="FZ387" s="77"/>
      <c r="GA387" s="77"/>
      <c r="GB387" s="77"/>
      <c r="GC387" s="77"/>
      <c r="GD387" s="77"/>
      <c r="GE387" s="77"/>
      <c r="GF387" s="77"/>
      <c r="GG387" s="77"/>
      <c r="GH387" s="77"/>
      <c r="GI387" s="77"/>
      <c r="GJ387" s="77"/>
      <c r="GK387" s="77"/>
      <c r="GL387" s="77"/>
      <c r="GM387" s="77"/>
      <c r="GN387" s="77"/>
      <c r="GO387" s="77"/>
      <c r="GP387" s="77"/>
      <c r="GQ387" s="77"/>
      <c r="GR387" s="77"/>
      <c r="GS387" s="77"/>
      <c r="GT387" s="77"/>
      <c r="GU387" s="77"/>
      <c r="GV387" s="77"/>
      <c r="GW387" s="77"/>
      <c r="GX387" s="77"/>
      <c r="GY387" s="77"/>
      <c r="GZ387" s="77"/>
      <c r="HA387" s="77"/>
      <c r="HB387" s="77"/>
      <c r="HC387" s="77"/>
      <c r="HD387" s="77"/>
      <c r="HE387" s="77"/>
      <c r="HF387" s="77"/>
      <c r="HG387" s="77"/>
      <c r="HH387" s="77"/>
      <c r="HI387" s="77"/>
      <c r="HJ387" s="77"/>
      <c r="HK387" s="77"/>
      <c r="HL387" s="77"/>
      <c r="HM387" s="77"/>
      <c r="HN387" s="77"/>
      <c r="HO387" s="77"/>
      <c r="HP387" s="77"/>
      <c r="HQ387" s="77"/>
      <c r="HR387" s="77"/>
      <c r="HS387" s="77"/>
      <c r="HT387" s="77"/>
      <c r="HU387" s="77"/>
      <c r="HV387" s="77"/>
      <c r="HW387" s="77"/>
      <c r="HX387" s="77"/>
      <c r="HY387" s="77"/>
      <c r="HZ387" s="77"/>
      <c r="IA387" s="77"/>
      <c r="IB387" s="77"/>
      <c r="IC387" s="77"/>
      <c r="ID387" s="77"/>
      <c r="IE387" s="77"/>
      <c r="IF387" s="77"/>
      <c r="IG387" s="77"/>
      <c r="IH387" s="77"/>
      <c r="II387" s="77"/>
      <c r="IJ387" s="77"/>
      <c r="IK387" s="77"/>
      <c r="IL387" s="77"/>
      <c r="IM387" s="77"/>
      <c r="IN387" s="77"/>
      <c r="IO387" s="77"/>
      <c r="IP387" s="77"/>
      <c r="IQ387" s="77"/>
      <c r="IR387" s="77"/>
      <c r="IS387" s="77"/>
      <c r="IT387" s="77"/>
      <c r="IU387" s="77"/>
      <c r="IV387" s="77"/>
      <c r="IW387" s="77"/>
      <c r="IX387" s="77"/>
      <c r="IY387" s="77"/>
      <c r="IZ387" s="77"/>
      <c r="JA387" s="77"/>
      <c r="JB387" s="77"/>
      <c r="JC387" s="77"/>
      <c r="JD387" s="77"/>
      <c r="JE387" s="77"/>
      <c r="JF387" s="77"/>
      <c r="JG387" s="77"/>
      <c r="JH387" s="77"/>
      <c r="JI387" s="77"/>
      <c r="JJ387" s="77"/>
      <c r="JK387" s="77"/>
      <c r="JL387" s="77"/>
      <c r="JM387" s="77"/>
      <c r="JN387" s="77"/>
      <c r="JO387" s="77"/>
      <c r="JP387" s="77"/>
      <c r="JQ387" s="77"/>
      <c r="JR387" s="77"/>
      <c r="JS387" s="77"/>
      <c r="JT387" s="77"/>
      <c r="JU387" s="77"/>
      <c r="JV387" s="77"/>
      <c r="JW387" s="77"/>
      <c r="JX387" s="77"/>
      <c r="JY387" s="77"/>
      <c r="JZ387" s="77"/>
      <c r="KA387" s="77"/>
      <c r="KB387" s="77"/>
      <c r="KC387" s="77"/>
      <c r="KD387" s="77"/>
      <c r="KE387" s="77"/>
      <c r="KF387" s="77"/>
      <c r="KG387" s="77"/>
      <c r="KH387" s="77"/>
      <c r="KI387" s="77"/>
      <c r="KJ387" s="77"/>
      <c r="KK387" s="77"/>
      <c r="KL387" s="77"/>
      <c r="KM387" s="77"/>
      <c r="KN387" s="77"/>
      <c r="KO387" s="77"/>
      <c r="KP387" s="77"/>
      <c r="KQ387" s="77"/>
      <c r="KR387" s="77"/>
      <c r="KS387" s="77"/>
      <c r="KT387" s="77"/>
      <c r="KU387" s="77"/>
      <c r="KV387" s="77"/>
      <c r="KW387" s="77"/>
      <c r="KX387" s="77"/>
      <c r="KY387" s="77"/>
      <c r="KZ387" s="77"/>
      <c r="LA387" s="77"/>
      <c r="LB387" s="77"/>
      <c r="LC387" s="77"/>
      <c r="LD387" s="77"/>
      <c r="LE387" s="77"/>
      <c r="LF387" s="77"/>
      <c r="LG387" s="77"/>
      <c r="LH387" s="77"/>
      <c r="LI387" s="77"/>
      <c r="LJ387" s="77"/>
      <c r="LK387" s="77"/>
      <c r="LL387" s="77"/>
      <c r="LM387" s="77"/>
      <c r="LN387" s="77"/>
      <c r="LO387" s="77"/>
      <c r="LP387" s="77"/>
      <c r="LQ387" s="77"/>
      <c r="LR387" s="77"/>
      <c r="LS387" s="77"/>
      <c r="LT387" s="77"/>
      <c r="LU387" s="77"/>
      <c r="LV387" s="77"/>
      <c r="LW387" s="77"/>
      <c r="LX387" s="77"/>
      <c r="LY387" s="77"/>
      <c r="LZ387" s="77"/>
      <c r="MA387" s="77"/>
      <c r="MB387" s="77"/>
      <c r="MC387" s="77"/>
      <c r="MD387" s="77"/>
      <c r="ME387" s="77"/>
      <c r="MF387" s="77"/>
      <c r="MG387" s="77"/>
      <c r="MH387" s="77"/>
      <c r="MI387" s="77"/>
      <c r="MJ387" s="77"/>
      <c r="MK387" s="77"/>
      <c r="ML387" s="77"/>
      <c r="MM387" s="77"/>
      <c r="MN387" s="77"/>
      <c r="MO387" s="77"/>
      <c r="MP387" s="77"/>
      <c r="MQ387" s="77"/>
      <c r="MR387" s="77"/>
      <c r="MS387" s="77"/>
      <c r="MT387" s="77"/>
      <c r="MU387" s="77"/>
      <c r="MV387" s="77"/>
      <c r="MW387" s="77"/>
      <c r="MX387" s="77"/>
      <c r="MY387" s="77"/>
      <c r="MZ387" s="77"/>
      <c r="NA387" s="77"/>
      <c r="NB387" s="77"/>
      <c r="NC387" s="77"/>
      <c r="ND387" s="77"/>
      <c r="NE387" s="77"/>
      <c r="NF387" s="77"/>
      <c r="NG387" s="77"/>
      <c r="NH387" s="77"/>
      <c r="NI387" s="77"/>
      <c r="NJ387" s="77"/>
      <c r="NK387" s="77"/>
      <c r="NL387" s="77"/>
      <c r="NM387" s="77"/>
      <c r="NN387" s="77"/>
      <c r="NO387" s="77"/>
      <c r="NP387" s="77"/>
      <c r="NQ387" s="77"/>
      <c r="NR387" s="77"/>
    </row>
    <row r="388" spans="1:382">
      <c r="A388" s="32">
        <f>IF(ラインリスト!A380="","",ラインリスト!A380)</f>
        <v>378</v>
      </c>
      <c r="B388" s="32" t="str">
        <f>IF(ラインリスト!B380="","",ラインリスト!B380)</f>
        <v>テスト378</v>
      </c>
      <c r="C388" s="32">
        <f>IF(ラインリスト!C380="","",ラインリスト!C380)</f>
        <v>73</v>
      </c>
      <c r="D388" s="32" t="str">
        <f>IF(ラインリスト!E380="","",ラインリスト!E380)</f>
        <v>女</v>
      </c>
      <c r="E388" s="32" t="str">
        <f>IF(ラインリスト!F380="","",ラインリスト!F380)</f>
        <v/>
      </c>
      <c r="F388" s="29" t="str">
        <f>IF(ラインリスト!G380="","",ラインリスト!G380)</f>
        <v>患者</v>
      </c>
      <c r="G388" s="32" t="str">
        <f>IF(ラインリスト!H380="","",ラインリスト!H380)</f>
        <v>X病院</v>
      </c>
      <c r="H388" s="33" t="str">
        <f>IF(ラインリスト!I380="","",ラインリスト!I380)</f>
        <v/>
      </c>
      <c r="I388" s="33">
        <f>IF(ラインリスト!J380="","",ラインリスト!J380)</f>
        <v>44207</v>
      </c>
      <c r="J388" s="33">
        <f>IF(ラインリスト!K380="","",ラインリスト!K380)</f>
        <v>44207</v>
      </c>
      <c r="K388" s="31">
        <f>IF(ラインリスト!L380="",J388,ラインリスト!L380)</f>
        <v>44207</v>
      </c>
      <c r="L388" s="76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  <c r="BT388" s="77"/>
      <c r="BU388" s="77"/>
      <c r="BV388" s="77"/>
      <c r="BW388" s="77"/>
      <c r="BX388" s="77"/>
      <c r="BY388" s="77"/>
      <c r="BZ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  <c r="CU388" s="77"/>
      <c r="CV388" s="77"/>
      <c r="CW388" s="77"/>
      <c r="CX388" s="77"/>
      <c r="CY388" s="77"/>
      <c r="CZ388" s="77"/>
      <c r="DA388" s="77"/>
      <c r="DB388" s="77"/>
      <c r="DC388" s="77"/>
      <c r="DD388" s="77"/>
      <c r="DE388" s="77"/>
      <c r="DF388" s="77"/>
      <c r="DG388" s="77"/>
      <c r="DH388" s="77"/>
      <c r="DI388" s="77"/>
      <c r="DJ388" s="77"/>
      <c r="DK388" s="77"/>
      <c r="DL388" s="77"/>
      <c r="DM388" s="77"/>
      <c r="DN388" s="77"/>
      <c r="DO388" s="77"/>
      <c r="DP388" s="77"/>
      <c r="DQ388" s="77"/>
      <c r="DR388" s="77"/>
      <c r="DS388" s="77"/>
      <c r="DT388" s="77"/>
      <c r="DU388" s="77"/>
      <c r="DV388" s="77"/>
      <c r="DW388" s="77"/>
      <c r="DX388" s="77"/>
      <c r="DY388" s="77"/>
      <c r="DZ388" s="77"/>
      <c r="EA388" s="77"/>
      <c r="EB388" s="77"/>
      <c r="EC388" s="77"/>
      <c r="ED388" s="77"/>
      <c r="EE388" s="77"/>
      <c r="EF388" s="77"/>
      <c r="EG388" s="77"/>
      <c r="EH388" s="77"/>
      <c r="EI388" s="77"/>
      <c r="EJ388" s="77"/>
      <c r="EK388" s="77"/>
      <c r="EL388" s="77"/>
      <c r="EM388" s="77"/>
      <c r="EN388" s="77"/>
      <c r="EO388" s="77"/>
      <c r="EP388" s="77"/>
      <c r="EQ388" s="77"/>
      <c r="ER388" s="77"/>
      <c r="ES388" s="77"/>
      <c r="ET388" s="77"/>
      <c r="EU388" s="77"/>
      <c r="EV388" s="77"/>
      <c r="EW388" s="77"/>
      <c r="EX388" s="77"/>
      <c r="EY388" s="77"/>
      <c r="EZ388" s="77"/>
      <c r="FA388" s="77"/>
      <c r="FB388" s="77"/>
      <c r="FC388" s="77"/>
      <c r="FD388" s="77"/>
      <c r="FE388" s="77"/>
      <c r="FF388" s="77"/>
      <c r="FG388" s="77"/>
      <c r="FH388" s="77"/>
      <c r="FI388" s="77"/>
      <c r="FJ388" s="77"/>
      <c r="FK388" s="77"/>
      <c r="FL388" s="77"/>
      <c r="FM388" s="77"/>
      <c r="FN388" s="77"/>
      <c r="FO388" s="77"/>
      <c r="FP388" s="77"/>
      <c r="FQ388" s="77"/>
      <c r="FR388" s="77"/>
      <c r="FS388" s="77"/>
      <c r="FT388" s="77"/>
      <c r="FU388" s="77"/>
      <c r="FV388" s="77"/>
      <c r="FW388" s="77"/>
      <c r="FX388" s="77"/>
      <c r="FY388" s="77"/>
      <c r="FZ388" s="77"/>
      <c r="GA388" s="77"/>
      <c r="GB388" s="77"/>
      <c r="GC388" s="77"/>
      <c r="GD388" s="77"/>
      <c r="GE388" s="77"/>
      <c r="GF388" s="77"/>
      <c r="GG388" s="77"/>
      <c r="GH388" s="77"/>
      <c r="GI388" s="77"/>
      <c r="GJ388" s="77"/>
      <c r="GK388" s="77"/>
      <c r="GL388" s="77"/>
      <c r="GM388" s="77"/>
      <c r="GN388" s="77"/>
      <c r="GO388" s="77"/>
      <c r="GP388" s="77"/>
      <c r="GQ388" s="77"/>
      <c r="GR388" s="77"/>
      <c r="GS388" s="77"/>
      <c r="GT388" s="77"/>
      <c r="GU388" s="77"/>
      <c r="GV388" s="77"/>
      <c r="GW388" s="77"/>
      <c r="GX388" s="77"/>
      <c r="GY388" s="77"/>
      <c r="GZ388" s="77"/>
      <c r="HA388" s="77"/>
      <c r="HB388" s="77"/>
      <c r="HC388" s="77"/>
      <c r="HD388" s="77"/>
      <c r="HE388" s="77"/>
      <c r="HF388" s="77"/>
      <c r="HG388" s="77"/>
      <c r="HH388" s="77"/>
      <c r="HI388" s="77"/>
      <c r="HJ388" s="77"/>
      <c r="HK388" s="77"/>
      <c r="HL388" s="77"/>
      <c r="HM388" s="77"/>
      <c r="HN388" s="77"/>
      <c r="HO388" s="77"/>
      <c r="HP388" s="77"/>
      <c r="HQ388" s="77"/>
      <c r="HR388" s="77"/>
      <c r="HS388" s="77"/>
      <c r="HT388" s="77"/>
      <c r="HU388" s="77"/>
      <c r="HV388" s="77"/>
      <c r="HW388" s="77"/>
      <c r="HX388" s="77"/>
      <c r="HY388" s="77"/>
      <c r="HZ388" s="77"/>
      <c r="IA388" s="77"/>
      <c r="IB388" s="77"/>
      <c r="IC388" s="77"/>
      <c r="ID388" s="77"/>
      <c r="IE388" s="77"/>
      <c r="IF388" s="77"/>
      <c r="IG388" s="77"/>
      <c r="IH388" s="77"/>
      <c r="II388" s="77"/>
      <c r="IJ388" s="77"/>
      <c r="IK388" s="77"/>
      <c r="IL388" s="77"/>
      <c r="IM388" s="77"/>
      <c r="IN388" s="77"/>
      <c r="IO388" s="77"/>
      <c r="IP388" s="77"/>
      <c r="IQ388" s="77"/>
      <c r="IR388" s="77"/>
      <c r="IS388" s="77"/>
      <c r="IT388" s="77"/>
      <c r="IU388" s="77"/>
      <c r="IV388" s="77"/>
      <c r="IW388" s="77"/>
      <c r="IX388" s="77"/>
      <c r="IY388" s="77"/>
      <c r="IZ388" s="77"/>
      <c r="JA388" s="77"/>
      <c r="JB388" s="77"/>
      <c r="JC388" s="77"/>
      <c r="JD388" s="77"/>
      <c r="JE388" s="77"/>
      <c r="JF388" s="77"/>
      <c r="JG388" s="77"/>
      <c r="JH388" s="77"/>
      <c r="JI388" s="77"/>
      <c r="JJ388" s="77"/>
      <c r="JK388" s="77"/>
      <c r="JL388" s="77"/>
      <c r="JM388" s="77"/>
      <c r="JN388" s="77"/>
      <c r="JO388" s="77"/>
      <c r="JP388" s="77"/>
      <c r="JQ388" s="77"/>
      <c r="JR388" s="77"/>
      <c r="JS388" s="77"/>
      <c r="JT388" s="77"/>
      <c r="JU388" s="77"/>
      <c r="JV388" s="77"/>
      <c r="JW388" s="77"/>
      <c r="JX388" s="77"/>
      <c r="JY388" s="77"/>
      <c r="JZ388" s="77"/>
      <c r="KA388" s="77"/>
      <c r="KB388" s="77"/>
      <c r="KC388" s="77"/>
      <c r="KD388" s="77"/>
      <c r="KE388" s="77"/>
      <c r="KF388" s="77"/>
      <c r="KG388" s="77"/>
      <c r="KH388" s="77"/>
      <c r="KI388" s="77"/>
      <c r="KJ388" s="77"/>
      <c r="KK388" s="77"/>
      <c r="KL388" s="77"/>
      <c r="KM388" s="77"/>
      <c r="KN388" s="77"/>
      <c r="KO388" s="77"/>
      <c r="KP388" s="77"/>
      <c r="KQ388" s="77"/>
      <c r="KR388" s="77"/>
      <c r="KS388" s="77"/>
      <c r="KT388" s="77"/>
      <c r="KU388" s="77"/>
      <c r="KV388" s="77"/>
      <c r="KW388" s="77"/>
      <c r="KX388" s="77"/>
      <c r="KY388" s="77"/>
      <c r="KZ388" s="77"/>
      <c r="LA388" s="77"/>
      <c r="LB388" s="77"/>
      <c r="LC388" s="77"/>
      <c r="LD388" s="77"/>
      <c r="LE388" s="77"/>
      <c r="LF388" s="77"/>
      <c r="LG388" s="77"/>
      <c r="LH388" s="77"/>
      <c r="LI388" s="77"/>
      <c r="LJ388" s="77"/>
      <c r="LK388" s="77"/>
      <c r="LL388" s="77"/>
      <c r="LM388" s="77"/>
      <c r="LN388" s="77"/>
      <c r="LO388" s="77"/>
      <c r="LP388" s="77"/>
      <c r="LQ388" s="77"/>
      <c r="LR388" s="77"/>
      <c r="LS388" s="77"/>
      <c r="LT388" s="77"/>
      <c r="LU388" s="77"/>
      <c r="LV388" s="77"/>
      <c r="LW388" s="77"/>
      <c r="LX388" s="77"/>
      <c r="LY388" s="77"/>
      <c r="LZ388" s="77"/>
      <c r="MA388" s="77"/>
      <c r="MB388" s="77"/>
      <c r="MC388" s="77"/>
      <c r="MD388" s="77"/>
      <c r="ME388" s="77"/>
      <c r="MF388" s="77"/>
      <c r="MG388" s="77"/>
      <c r="MH388" s="77"/>
      <c r="MI388" s="77"/>
      <c r="MJ388" s="77"/>
      <c r="MK388" s="77"/>
      <c r="ML388" s="77"/>
      <c r="MM388" s="77"/>
      <c r="MN388" s="77"/>
      <c r="MO388" s="77"/>
      <c r="MP388" s="77"/>
      <c r="MQ388" s="77"/>
      <c r="MR388" s="77"/>
      <c r="MS388" s="77"/>
      <c r="MT388" s="77"/>
      <c r="MU388" s="77"/>
      <c r="MV388" s="77"/>
      <c r="MW388" s="77"/>
      <c r="MX388" s="77"/>
      <c r="MY388" s="77"/>
      <c r="MZ388" s="77"/>
      <c r="NA388" s="77"/>
      <c r="NB388" s="77"/>
      <c r="NC388" s="77"/>
      <c r="ND388" s="77"/>
      <c r="NE388" s="77"/>
      <c r="NF388" s="77"/>
      <c r="NG388" s="77"/>
      <c r="NH388" s="77"/>
      <c r="NI388" s="77"/>
      <c r="NJ388" s="77"/>
      <c r="NK388" s="77"/>
      <c r="NL388" s="77"/>
      <c r="NM388" s="77"/>
      <c r="NN388" s="77"/>
      <c r="NO388" s="77"/>
      <c r="NP388" s="77"/>
      <c r="NQ388" s="77"/>
      <c r="NR388" s="77"/>
    </row>
    <row r="389" spans="1:382">
      <c r="A389" s="32">
        <f>IF(ラインリスト!A381="","",ラインリスト!A381)</f>
        <v>379</v>
      </c>
      <c r="B389" s="32" t="str">
        <f>IF(ラインリスト!B381="","",ラインリスト!B381)</f>
        <v>テスト379</v>
      </c>
      <c r="C389" s="32">
        <f>IF(ラインリスト!C381="","",ラインリスト!C381)</f>
        <v>88</v>
      </c>
      <c r="D389" s="32" t="str">
        <f>IF(ラインリスト!E381="","",ラインリスト!E381)</f>
        <v>男</v>
      </c>
      <c r="E389" s="32" t="str">
        <f>IF(ラインリスト!F381="","",ラインリスト!F381)</f>
        <v/>
      </c>
      <c r="F389" s="29" t="str">
        <f>IF(ラインリスト!G381="","",ラインリスト!G381)</f>
        <v>患者</v>
      </c>
      <c r="G389" s="32" t="str">
        <f>IF(ラインリスト!H381="","",ラインリスト!H381)</f>
        <v>R病院</v>
      </c>
      <c r="H389" s="33" t="str">
        <f>IF(ラインリスト!I381="","",ラインリスト!I381)</f>
        <v/>
      </c>
      <c r="I389" s="33">
        <f>IF(ラインリスト!J381="","",ラインリスト!J381)</f>
        <v>44207</v>
      </c>
      <c r="J389" s="33">
        <f>IF(ラインリスト!K381="","",ラインリスト!K381)</f>
        <v>44207</v>
      </c>
      <c r="K389" s="31">
        <f>IF(ラインリスト!L381="",J389,ラインリスト!L381)</f>
        <v>44207</v>
      </c>
      <c r="L389" s="76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  <c r="BR389" s="77"/>
      <c r="BS389" s="77"/>
      <c r="BT389" s="77"/>
      <c r="BU389" s="77"/>
      <c r="BV389" s="77"/>
      <c r="BW389" s="77"/>
      <c r="BX389" s="77"/>
      <c r="BY389" s="77"/>
      <c r="BZ389" s="77"/>
      <c r="CA389" s="77"/>
      <c r="CB389" s="77"/>
      <c r="CC389" s="77"/>
      <c r="CD389" s="77"/>
      <c r="CE389" s="77"/>
      <c r="CF389" s="77"/>
      <c r="CG389" s="77"/>
      <c r="CH389" s="77"/>
      <c r="CI389" s="77"/>
      <c r="CJ389" s="77"/>
      <c r="CK389" s="77"/>
      <c r="CL389" s="77"/>
      <c r="CM389" s="77"/>
      <c r="CN389" s="77"/>
      <c r="CO389" s="77"/>
      <c r="CP389" s="77"/>
      <c r="CQ389" s="77"/>
      <c r="CR389" s="77"/>
      <c r="CS389" s="77"/>
      <c r="CT389" s="77"/>
      <c r="CU389" s="77"/>
      <c r="CV389" s="77"/>
      <c r="CW389" s="77"/>
      <c r="CX389" s="77"/>
      <c r="CY389" s="77"/>
      <c r="CZ389" s="77"/>
      <c r="DA389" s="77"/>
      <c r="DB389" s="77"/>
      <c r="DC389" s="77"/>
      <c r="DD389" s="77"/>
      <c r="DE389" s="77"/>
      <c r="DF389" s="77"/>
      <c r="DG389" s="77"/>
      <c r="DH389" s="77"/>
      <c r="DI389" s="77"/>
      <c r="DJ389" s="77"/>
      <c r="DK389" s="77"/>
      <c r="DL389" s="77"/>
      <c r="DM389" s="77"/>
      <c r="DN389" s="77"/>
      <c r="DO389" s="77"/>
      <c r="DP389" s="77"/>
      <c r="DQ389" s="77"/>
      <c r="DR389" s="77"/>
      <c r="DS389" s="77"/>
      <c r="DT389" s="77"/>
      <c r="DU389" s="77"/>
      <c r="DV389" s="77"/>
      <c r="DW389" s="77"/>
      <c r="DX389" s="77"/>
      <c r="DY389" s="77"/>
      <c r="DZ389" s="77"/>
      <c r="EA389" s="77"/>
      <c r="EB389" s="77"/>
      <c r="EC389" s="77"/>
      <c r="ED389" s="77"/>
      <c r="EE389" s="77"/>
      <c r="EF389" s="77"/>
      <c r="EG389" s="77"/>
      <c r="EH389" s="77"/>
      <c r="EI389" s="77"/>
      <c r="EJ389" s="77"/>
      <c r="EK389" s="77"/>
      <c r="EL389" s="77"/>
      <c r="EM389" s="77"/>
      <c r="EN389" s="77"/>
      <c r="EO389" s="77"/>
      <c r="EP389" s="77"/>
      <c r="EQ389" s="77"/>
      <c r="ER389" s="77"/>
      <c r="ES389" s="77"/>
      <c r="ET389" s="77"/>
      <c r="EU389" s="77"/>
      <c r="EV389" s="77"/>
      <c r="EW389" s="77"/>
      <c r="EX389" s="77"/>
      <c r="EY389" s="77"/>
      <c r="EZ389" s="77"/>
      <c r="FA389" s="77"/>
      <c r="FB389" s="77"/>
      <c r="FC389" s="77"/>
      <c r="FD389" s="77"/>
      <c r="FE389" s="77"/>
      <c r="FF389" s="77"/>
      <c r="FG389" s="77"/>
      <c r="FH389" s="77"/>
      <c r="FI389" s="77"/>
      <c r="FJ389" s="77"/>
      <c r="FK389" s="77"/>
      <c r="FL389" s="77"/>
      <c r="FM389" s="77"/>
      <c r="FN389" s="77"/>
      <c r="FO389" s="77"/>
      <c r="FP389" s="77"/>
      <c r="FQ389" s="77"/>
      <c r="FR389" s="77"/>
      <c r="FS389" s="77"/>
      <c r="FT389" s="77"/>
      <c r="FU389" s="77"/>
      <c r="FV389" s="77"/>
      <c r="FW389" s="77"/>
      <c r="FX389" s="77"/>
      <c r="FY389" s="77"/>
      <c r="FZ389" s="77"/>
      <c r="GA389" s="77"/>
      <c r="GB389" s="77"/>
      <c r="GC389" s="77"/>
      <c r="GD389" s="77"/>
      <c r="GE389" s="77"/>
      <c r="GF389" s="77"/>
      <c r="GG389" s="77"/>
      <c r="GH389" s="77"/>
      <c r="GI389" s="77"/>
      <c r="GJ389" s="77"/>
      <c r="GK389" s="77"/>
      <c r="GL389" s="77"/>
      <c r="GM389" s="77"/>
      <c r="GN389" s="77"/>
      <c r="GO389" s="77"/>
      <c r="GP389" s="77"/>
      <c r="GQ389" s="77"/>
      <c r="GR389" s="77"/>
      <c r="GS389" s="77"/>
      <c r="GT389" s="77"/>
      <c r="GU389" s="77"/>
      <c r="GV389" s="77"/>
      <c r="GW389" s="77"/>
      <c r="GX389" s="77"/>
      <c r="GY389" s="77"/>
      <c r="GZ389" s="77"/>
      <c r="HA389" s="77"/>
      <c r="HB389" s="77"/>
      <c r="HC389" s="77"/>
      <c r="HD389" s="77"/>
      <c r="HE389" s="77"/>
      <c r="HF389" s="77"/>
      <c r="HG389" s="77"/>
      <c r="HH389" s="77"/>
      <c r="HI389" s="77"/>
      <c r="HJ389" s="77"/>
      <c r="HK389" s="77"/>
      <c r="HL389" s="77"/>
      <c r="HM389" s="77"/>
      <c r="HN389" s="77"/>
      <c r="HO389" s="77"/>
      <c r="HP389" s="77"/>
      <c r="HQ389" s="77"/>
      <c r="HR389" s="77"/>
      <c r="HS389" s="77"/>
      <c r="HT389" s="77"/>
      <c r="HU389" s="77"/>
      <c r="HV389" s="77"/>
      <c r="HW389" s="77"/>
      <c r="HX389" s="77"/>
      <c r="HY389" s="77"/>
      <c r="HZ389" s="77"/>
      <c r="IA389" s="77"/>
      <c r="IB389" s="77"/>
      <c r="IC389" s="77"/>
      <c r="ID389" s="77"/>
      <c r="IE389" s="77"/>
      <c r="IF389" s="77"/>
      <c r="IG389" s="77"/>
      <c r="IH389" s="77"/>
      <c r="II389" s="77"/>
      <c r="IJ389" s="77"/>
      <c r="IK389" s="77"/>
      <c r="IL389" s="77"/>
      <c r="IM389" s="77"/>
      <c r="IN389" s="77"/>
      <c r="IO389" s="77"/>
      <c r="IP389" s="77"/>
      <c r="IQ389" s="77"/>
      <c r="IR389" s="77"/>
      <c r="IS389" s="77"/>
      <c r="IT389" s="77"/>
      <c r="IU389" s="77"/>
      <c r="IV389" s="77"/>
      <c r="IW389" s="77"/>
      <c r="IX389" s="77"/>
      <c r="IY389" s="77"/>
      <c r="IZ389" s="77"/>
      <c r="JA389" s="77"/>
      <c r="JB389" s="77"/>
      <c r="JC389" s="77"/>
      <c r="JD389" s="77"/>
      <c r="JE389" s="77"/>
      <c r="JF389" s="77"/>
      <c r="JG389" s="77"/>
      <c r="JH389" s="77"/>
      <c r="JI389" s="77"/>
      <c r="JJ389" s="77"/>
      <c r="JK389" s="77"/>
      <c r="JL389" s="77"/>
      <c r="JM389" s="77"/>
      <c r="JN389" s="77"/>
      <c r="JO389" s="77"/>
      <c r="JP389" s="77"/>
      <c r="JQ389" s="77"/>
      <c r="JR389" s="77"/>
      <c r="JS389" s="77"/>
      <c r="JT389" s="77"/>
      <c r="JU389" s="77"/>
      <c r="JV389" s="77"/>
      <c r="JW389" s="77"/>
      <c r="JX389" s="77"/>
      <c r="JY389" s="77"/>
      <c r="JZ389" s="77"/>
      <c r="KA389" s="77"/>
      <c r="KB389" s="77"/>
      <c r="KC389" s="77"/>
      <c r="KD389" s="77"/>
      <c r="KE389" s="77"/>
      <c r="KF389" s="77"/>
      <c r="KG389" s="77"/>
      <c r="KH389" s="77"/>
      <c r="KI389" s="77"/>
      <c r="KJ389" s="77"/>
      <c r="KK389" s="77"/>
      <c r="KL389" s="77"/>
      <c r="KM389" s="77"/>
      <c r="KN389" s="77"/>
      <c r="KO389" s="77"/>
      <c r="KP389" s="77"/>
      <c r="KQ389" s="77"/>
      <c r="KR389" s="77"/>
      <c r="KS389" s="77"/>
      <c r="KT389" s="77"/>
      <c r="KU389" s="77"/>
      <c r="KV389" s="77"/>
      <c r="KW389" s="77"/>
      <c r="KX389" s="77"/>
      <c r="KY389" s="77"/>
      <c r="KZ389" s="77"/>
      <c r="LA389" s="77"/>
      <c r="LB389" s="77"/>
      <c r="LC389" s="77"/>
      <c r="LD389" s="77"/>
      <c r="LE389" s="77"/>
      <c r="LF389" s="77"/>
      <c r="LG389" s="77"/>
      <c r="LH389" s="77"/>
      <c r="LI389" s="77"/>
      <c r="LJ389" s="77"/>
      <c r="LK389" s="77"/>
      <c r="LL389" s="77"/>
      <c r="LM389" s="77"/>
      <c r="LN389" s="77"/>
      <c r="LO389" s="77"/>
      <c r="LP389" s="77"/>
      <c r="LQ389" s="77"/>
      <c r="LR389" s="77"/>
      <c r="LS389" s="77"/>
      <c r="LT389" s="77"/>
      <c r="LU389" s="77"/>
      <c r="LV389" s="77"/>
      <c r="LW389" s="77"/>
      <c r="LX389" s="77"/>
      <c r="LY389" s="77"/>
      <c r="LZ389" s="77"/>
      <c r="MA389" s="77"/>
      <c r="MB389" s="77"/>
      <c r="MC389" s="77"/>
      <c r="MD389" s="77"/>
      <c r="ME389" s="77"/>
      <c r="MF389" s="77"/>
      <c r="MG389" s="77"/>
      <c r="MH389" s="77"/>
      <c r="MI389" s="77"/>
      <c r="MJ389" s="77"/>
      <c r="MK389" s="77"/>
      <c r="ML389" s="77"/>
      <c r="MM389" s="77"/>
      <c r="MN389" s="77"/>
      <c r="MO389" s="77"/>
      <c r="MP389" s="77"/>
      <c r="MQ389" s="77"/>
      <c r="MR389" s="77"/>
      <c r="MS389" s="77"/>
      <c r="MT389" s="77"/>
      <c r="MU389" s="77"/>
      <c r="MV389" s="77"/>
      <c r="MW389" s="77"/>
      <c r="MX389" s="77"/>
      <c r="MY389" s="77"/>
      <c r="MZ389" s="77"/>
      <c r="NA389" s="77"/>
      <c r="NB389" s="77"/>
      <c r="NC389" s="77"/>
      <c r="ND389" s="77"/>
      <c r="NE389" s="77"/>
      <c r="NF389" s="77"/>
      <c r="NG389" s="77"/>
      <c r="NH389" s="77"/>
      <c r="NI389" s="77"/>
      <c r="NJ389" s="77"/>
      <c r="NK389" s="77"/>
      <c r="NL389" s="77"/>
      <c r="NM389" s="77"/>
      <c r="NN389" s="77"/>
      <c r="NO389" s="77"/>
      <c r="NP389" s="77"/>
      <c r="NQ389" s="77"/>
      <c r="NR389" s="77"/>
    </row>
    <row r="390" spans="1:382">
      <c r="A390" s="32">
        <f>IF(ラインリスト!A382="","",ラインリスト!A382)</f>
        <v>380</v>
      </c>
      <c r="B390" s="32" t="str">
        <f>IF(ラインリスト!B382="","",ラインリスト!B382)</f>
        <v>テスト380</v>
      </c>
      <c r="C390" s="32">
        <f>IF(ラインリスト!C382="","",ラインリスト!C382)</f>
        <v>75</v>
      </c>
      <c r="D390" s="32" t="str">
        <f>IF(ラインリスト!E382="","",ラインリスト!E382)</f>
        <v>女</v>
      </c>
      <c r="E390" s="32" t="str">
        <f>IF(ラインリスト!F382="","",ラインリスト!F382)</f>
        <v/>
      </c>
      <c r="F390" s="29" t="str">
        <f>IF(ラインリスト!G382="","",ラインリスト!G382)</f>
        <v>患者</v>
      </c>
      <c r="G390" s="32" t="str">
        <f>IF(ラインリスト!H382="","",ラインリスト!H382)</f>
        <v>R病院</v>
      </c>
      <c r="H390" s="33" t="str">
        <f>IF(ラインリスト!I382="","",ラインリスト!I382)</f>
        <v/>
      </c>
      <c r="I390" s="33" t="str">
        <f>IF(ラインリスト!J382="","",ラインリスト!J382)</f>
        <v>無症状</v>
      </c>
      <c r="J390" s="33">
        <f>IF(ラインリスト!K382="","",ラインリスト!K382)</f>
        <v>44207</v>
      </c>
      <c r="K390" s="31">
        <f>IF(ラインリスト!L382="",J390,ラインリスト!L382)</f>
        <v>44207</v>
      </c>
      <c r="L390" s="76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  <c r="BR390" s="77"/>
      <c r="BS390" s="77"/>
      <c r="BT390" s="77"/>
      <c r="BU390" s="77"/>
      <c r="BV390" s="77"/>
      <c r="BW390" s="77"/>
      <c r="BX390" s="77"/>
      <c r="BY390" s="77"/>
      <c r="BZ390" s="77"/>
      <c r="CA390" s="77"/>
      <c r="CB390" s="77"/>
      <c r="CC390" s="77"/>
      <c r="CD390" s="77"/>
      <c r="CE390" s="77"/>
      <c r="CF390" s="77"/>
      <c r="CG390" s="77"/>
      <c r="CH390" s="77"/>
      <c r="CI390" s="77"/>
      <c r="CJ390" s="77"/>
      <c r="CK390" s="77"/>
      <c r="CL390" s="77"/>
      <c r="CM390" s="77"/>
      <c r="CN390" s="77"/>
      <c r="CO390" s="77"/>
      <c r="CP390" s="77"/>
      <c r="CQ390" s="77"/>
      <c r="CR390" s="77"/>
      <c r="CS390" s="77"/>
      <c r="CT390" s="77"/>
      <c r="CU390" s="77"/>
      <c r="CV390" s="77"/>
      <c r="CW390" s="77"/>
      <c r="CX390" s="77"/>
      <c r="CY390" s="77"/>
      <c r="CZ390" s="77"/>
      <c r="DA390" s="77"/>
      <c r="DB390" s="77"/>
      <c r="DC390" s="77"/>
      <c r="DD390" s="77"/>
      <c r="DE390" s="77"/>
      <c r="DF390" s="77"/>
      <c r="DG390" s="77"/>
      <c r="DH390" s="77"/>
      <c r="DI390" s="77"/>
      <c r="DJ390" s="77"/>
      <c r="DK390" s="77"/>
      <c r="DL390" s="77"/>
      <c r="DM390" s="77"/>
      <c r="DN390" s="77"/>
      <c r="DO390" s="77"/>
      <c r="DP390" s="77"/>
      <c r="DQ390" s="77"/>
      <c r="DR390" s="77"/>
      <c r="DS390" s="77"/>
      <c r="DT390" s="77"/>
      <c r="DU390" s="77"/>
      <c r="DV390" s="77"/>
      <c r="DW390" s="77"/>
      <c r="DX390" s="77"/>
      <c r="DY390" s="77"/>
      <c r="DZ390" s="77"/>
      <c r="EA390" s="77"/>
      <c r="EB390" s="77"/>
      <c r="EC390" s="77"/>
      <c r="ED390" s="77"/>
      <c r="EE390" s="77"/>
      <c r="EF390" s="77"/>
      <c r="EG390" s="77"/>
      <c r="EH390" s="77"/>
      <c r="EI390" s="77"/>
      <c r="EJ390" s="77"/>
      <c r="EK390" s="77"/>
      <c r="EL390" s="77"/>
      <c r="EM390" s="77"/>
      <c r="EN390" s="77"/>
      <c r="EO390" s="77"/>
      <c r="EP390" s="77"/>
      <c r="EQ390" s="77"/>
      <c r="ER390" s="77"/>
      <c r="ES390" s="77"/>
      <c r="ET390" s="77"/>
      <c r="EU390" s="77"/>
      <c r="EV390" s="77"/>
      <c r="EW390" s="77"/>
      <c r="EX390" s="77"/>
      <c r="EY390" s="77"/>
      <c r="EZ390" s="77"/>
      <c r="FA390" s="77"/>
      <c r="FB390" s="77"/>
      <c r="FC390" s="77"/>
      <c r="FD390" s="77"/>
      <c r="FE390" s="77"/>
      <c r="FF390" s="77"/>
      <c r="FG390" s="77"/>
      <c r="FH390" s="77"/>
      <c r="FI390" s="77"/>
      <c r="FJ390" s="77"/>
      <c r="FK390" s="77"/>
      <c r="FL390" s="77"/>
      <c r="FM390" s="77"/>
      <c r="FN390" s="77"/>
      <c r="FO390" s="77"/>
      <c r="FP390" s="77"/>
      <c r="FQ390" s="77"/>
      <c r="FR390" s="77"/>
      <c r="FS390" s="77"/>
      <c r="FT390" s="77"/>
      <c r="FU390" s="77"/>
      <c r="FV390" s="77"/>
      <c r="FW390" s="77"/>
      <c r="FX390" s="77"/>
      <c r="FY390" s="77"/>
      <c r="FZ390" s="77"/>
      <c r="GA390" s="77"/>
      <c r="GB390" s="77"/>
      <c r="GC390" s="77"/>
      <c r="GD390" s="77"/>
      <c r="GE390" s="77"/>
      <c r="GF390" s="77"/>
      <c r="GG390" s="77"/>
      <c r="GH390" s="77"/>
      <c r="GI390" s="77"/>
      <c r="GJ390" s="77"/>
      <c r="GK390" s="77"/>
      <c r="GL390" s="77"/>
      <c r="GM390" s="77"/>
      <c r="GN390" s="77"/>
      <c r="GO390" s="77"/>
      <c r="GP390" s="77"/>
      <c r="GQ390" s="77"/>
      <c r="GR390" s="77"/>
      <c r="GS390" s="77"/>
      <c r="GT390" s="77"/>
      <c r="GU390" s="77"/>
      <c r="GV390" s="77"/>
      <c r="GW390" s="77"/>
      <c r="GX390" s="77"/>
      <c r="GY390" s="77"/>
      <c r="GZ390" s="77"/>
      <c r="HA390" s="77"/>
      <c r="HB390" s="77"/>
      <c r="HC390" s="77"/>
      <c r="HD390" s="77"/>
      <c r="HE390" s="77"/>
      <c r="HF390" s="77"/>
      <c r="HG390" s="77"/>
      <c r="HH390" s="77"/>
      <c r="HI390" s="77"/>
      <c r="HJ390" s="77"/>
      <c r="HK390" s="77"/>
      <c r="HL390" s="77"/>
      <c r="HM390" s="77"/>
      <c r="HN390" s="77"/>
      <c r="HO390" s="77"/>
      <c r="HP390" s="77"/>
      <c r="HQ390" s="77"/>
      <c r="HR390" s="77"/>
      <c r="HS390" s="77"/>
      <c r="HT390" s="77"/>
      <c r="HU390" s="77"/>
      <c r="HV390" s="77"/>
      <c r="HW390" s="77"/>
      <c r="HX390" s="77"/>
      <c r="HY390" s="77"/>
      <c r="HZ390" s="77"/>
      <c r="IA390" s="77"/>
      <c r="IB390" s="77"/>
      <c r="IC390" s="77"/>
      <c r="ID390" s="77"/>
      <c r="IE390" s="77"/>
      <c r="IF390" s="77"/>
      <c r="IG390" s="77"/>
      <c r="IH390" s="77"/>
      <c r="II390" s="77"/>
      <c r="IJ390" s="77"/>
      <c r="IK390" s="77"/>
      <c r="IL390" s="77"/>
      <c r="IM390" s="77"/>
      <c r="IN390" s="77"/>
      <c r="IO390" s="77"/>
      <c r="IP390" s="77"/>
      <c r="IQ390" s="77"/>
      <c r="IR390" s="77"/>
      <c r="IS390" s="77"/>
      <c r="IT390" s="77"/>
      <c r="IU390" s="77"/>
      <c r="IV390" s="77"/>
      <c r="IW390" s="77"/>
      <c r="IX390" s="77"/>
      <c r="IY390" s="77"/>
      <c r="IZ390" s="77"/>
      <c r="JA390" s="77"/>
      <c r="JB390" s="77"/>
      <c r="JC390" s="77"/>
      <c r="JD390" s="77"/>
      <c r="JE390" s="77"/>
      <c r="JF390" s="77"/>
      <c r="JG390" s="77"/>
      <c r="JH390" s="77"/>
      <c r="JI390" s="77"/>
      <c r="JJ390" s="77"/>
      <c r="JK390" s="77"/>
      <c r="JL390" s="77"/>
      <c r="JM390" s="77"/>
      <c r="JN390" s="77"/>
      <c r="JO390" s="77"/>
      <c r="JP390" s="77"/>
      <c r="JQ390" s="77"/>
      <c r="JR390" s="77"/>
      <c r="JS390" s="77"/>
      <c r="JT390" s="77"/>
      <c r="JU390" s="77"/>
      <c r="JV390" s="77"/>
      <c r="JW390" s="77"/>
      <c r="JX390" s="77"/>
      <c r="JY390" s="77"/>
      <c r="JZ390" s="77"/>
      <c r="KA390" s="77"/>
      <c r="KB390" s="77"/>
      <c r="KC390" s="77"/>
      <c r="KD390" s="77"/>
      <c r="KE390" s="77"/>
      <c r="KF390" s="77"/>
      <c r="KG390" s="77"/>
      <c r="KH390" s="77"/>
      <c r="KI390" s="77"/>
      <c r="KJ390" s="77"/>
      <c r="KK390" s="77"/>
      <c r="KL390" s="77"/>
      <c r="KM390" s="77"/>
      <c r="KN390" s="77"/>
      <c r="KO390" s="77"/>
      <c r="KP390" s="77"/>
      <c r="KQ390" s="77"/>
      <c r="KR390" s="77"/>
      <c r="KS390" s="77"/>
      <c r="KT390" s="77"/>
      <c r="KU390" s="77"/>
      <c r="KV390" s="77"/>
      <c r="KW390" s="77"/>
      <c r="KX390" s="77"/>
      <c r="KY390" s="77"/>
      <c r="KZ390" s="77"/>
      <c r="LA390" s="77"/>
      <c r="LB390" s="77"/>
      <c r="LC390" s="77"/>
      <c r="LD390" s="77"/>
      <c r="LE390" s="77"/>
      <c r="LF390" s="77"/>
      <c r="LG390" s="77"/>
      <c r="LH390" s="77"/>
      <c r="LI390" s="77"/>
      <c r="LJ390" s="77"/>
      <c r="LK390" s="77"/>
      <c r="LL390" s="77"/>
      <c r="LM390" s="77"/>
      <c r="LN390" s="77"/>
      <c r="LO390" s="77"/>
      <c r="LP390" s="77"/>
      <c r="LQ390" s="77"/>
      <c r="LR390" s="77"/>
      <c r="LS390" s="77"/>
      <c r="LT390" s="77"/>
      <c r="LU390" s="77"/>
      <c r="LV390" s="77"/>
      <c r="LW390" s="77"/>
      <c r="LX390" s="77"/>
      <c r="LY390" s="77"/>
      <c r="LZ390" s="77"/>
      <c r="MA390" s="77"/>
      <c r="MB390" s="77"/>
      <c r="MC390" s="77"/>
      <c r="MD390" s="77"/>
      <c r="ME390" s="77"/>
      <c r="MF390" s="77"/>
      <c r="MG390" s="77"/>
      <c r="MH390" s="77"/>
      <c r="MI390" s="77"/>
      <c r="MJ390" s="77"/>
      <c r="MK390" s="77"/>
      <c r="ML390" s="77"/>
      <c r="MM390" s="77"/>
      <c r="MN390" s="77"/>
      <c r="MO390" s="77"/>
      <c r="MP390" s="77"/>
      <c r="MQ390" s="77"/>
      <c r="MR390" s="77"/>
      <c r="MS390" s="77"/>
      <c r="MT390" s="77"/>
      <c r="MU390" s="77"/>
      <c r="MV390" s="77"/>
      <c r="MW390" s="77"/>
      <c r="MX390" s="77"/>
      <c r="MY390" s="77"/>
      <c r="MZ390" s="77"/>
      <c r="NA390" s="77"/>
      <c r="NB390" s="77"/>
      <c r="NC390" s="77"/>
      <c r="ND390" s="77"/>
      <c r="NE390" s="77"/>
      <c r="NF390" s="77"/>
      <c r="NG390" s="77"/>
      <c r="NH390" s="77"/>
      <c r="NI390" s="77"/>
      <c r="NJ390" s="77"/>
      <c r="NK390" s="77"/>
      <c r="NL390" s="77"/>
      <c r="NM390" s="77"/>
      <c r="NN390" s="77"/>
      <c r="NO390" s="77"/>
      <c r="NP390" s="77"/>
      <c r="NQ390" s="77"/>
      <c r="NR390" s="77"/>
    </row>
    <row r="391" spans="1:382">
      <c r="A391" s="32">
        <f>IF(ラインリスト!A383="","",ラインリスト!A383)</f>
        <v>381</v>
      </c>
      <c r="B391" s="32" t="str">
        <f>IF(ラインリスト!B383="","",ラインリスト!B383)</f>
        <v>テスト381</v>
      </c>
      <c r="C391" s="32">
        <f>IF(ラインリスト!C383="","",ラインリスト!C383)</f>
        <v>86</v>
      </c>
      <c r="D391" s="32" t="str">
        <f>IF(ラインリスト!E383="","",ラインリスト!E383)</f>
        <v>女</v>
      </c>
      <c r="E391" s="32" t="str">
        <f>IF(ラインリスト!F383="","",ラインリスト!F383)</f>
        <v/>
      </c>
      <c r="F391" s="29" t="str">
        <f>IF(ラインリスト!G383="","",ラインリスト!G383)</f>
        <v>患者</v>
      </c>
      <c r="G391" s="32" t="str">
        <f>IF(ラインリスト!H383="","",ラインリスト!H383)</f>
        <v>R病院</v>
      </c>
      <c r="H391" s="33" t="str">
        <f>IF(ラインリスト!I383="","",ラインリスト!I383)</f>
        <v/>
      </c>
      <c r="I391" s="33" t="str">
        <f>IF(ラインリスト!J383="","",ラインリスト!J383)</f>
        <v>無症状</v>
      </c>
      <c r="J391" s="33">
        <f>IF(ラインリスト!K383="","",ラインリスト!K383)</f>
        <v>44207</v>
      </c>
      <c r="K391" s="31">
        <f>IF(ラインリスト!L383="",J391,ラインリスト!L383)</f>
        <v>44207</v>
      </c>
      <c r="L391" s="76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  <c r="BR391" s="77"/>
      <c r="BS391" s="77"/>
      <c r="BT391" s="77"/>
      <c r="BU391" s="77"/>
      <c r="BV391" s="77"/>
      <c r="BW391" s="77"/>
      <c r="BX391" s="77"/>
      <c r="BY391" s="77"/>
      <c r="BZ391" s="77"/>
      <c r="CA391" s="77"/>
      <c r="CB391" s="77"/>
      <c r="CC391" s="77"/>
      <c r="CD391" s="77"/>
      <c r="CE391" s="77"/>
      <c r="CF391" s="77"/>
      <c r="CG391" s="77"/>
      <c r="CH391" s="77"/>
      <c r="CI391" s="77"/>
      <c r="CJ391" s="77"/>
      <c r="CK391" s="77"/>
      <c r="CL391" s="77"/>
      <c r="CM391" s="77"/>
      <c r="CN391" s="77"/>
      <c r="CO391" s="77"/>
      <c r="CP391" s="77"/>
      <c r="CQ391" s="77"/>
      <c r="CR391" s="77"/>
      <c r="CS391" s="77"/>
      <c r="CT391" s="77"/>
      <c r="CU391" s="77"/>
      <c r="CV391" s="77"/>
      <c r="CW391" s="77"/>
      <c r="CX391" s="77"/>
      <c r="CY391" s="77"/>
      <c r="CZ391" s="77"/>
      <c r="DA391" s="77"/>
      <c r="DB391" s="77"/>
      <c r="DC391" s="77"/>
      <c r="DD391" s="77"/>
      <c r="DE391" s="77"/>
      <c r="DF391" s="77"/>
      <c r="DG391" s="77"/>
      <c r="DH391" s="77"/>
      <c r="DI391" s="77"/>
      <c r="DJ391" s="77"/>
      <c r="DK391" s="77"/>
      <c r="DL391" s="77"/>
      <c r="DM391" s="77"/>
      <c r="DN391" s="77"/>
      <c r="DO391" s="77"/>
      <c r="DP391" s="77"/>
      <c r="DQ391" s="77"/>
      <c r="DR391" s="77"/>
      <c r="DS391" s="77"/>
      <c r="DT391" s="77"/>
      <c r="DU391" s="77"/>
      <c r="DV391" s="77"/>
      <c r="DW391" s="77"/>
      <c r="DX391" s="77"/>
      <c r="DY391" s="77"/>
      <c r="DZ391" s="77"/>
      <c r="EA391" s="77"/>
      <c r="EB391" s="77"/>
      <c r="EC391" s="77"/>
      <c r="ED391" s="77"/>
      <c r="EE391" s="77"/>
      <c r="EF391" s="77"/>
      <c r="EG391" s="77"/>
      <c r="EH391" s="77"/>
      <c r="EI391" s="77"/>
      <c r="EJ391" s="77"/>
      <c r="EK391" s="77"/>
      <c r="EL391" s="77"/>
      <c r="EM391" s="77"/>
      <c r="EN391" s="77"/>
      <c r="EO391" s="77"/>
      <c r="EP391" s="77"/>
      <c r="EQ391" s="77"/>
      <c r="ER391" s="77"/>
      <c r="ES391" s="77"/>
      <c r="ET391" s="77"/>
      <c r="EU391" s="77"/>
      <c r="EV391" s="77"/>
      <c r="EW391" s="77"/>
      <c r="EX391" s="77"/>
      <c r="EY391" s="77"/>
      <c r="EZ391" s="77"/>
      <c r="FA391" s="77"/>
      <c r="FB391" s="77"/>
      <c r="FC391" s="77"/>
      <c r="FD391" s="77"/>
      <c r="FE391" s="77"/>
      <c r="FF391" s="77"/>
      <c r="FG391" s="77"/>
      <c r="FH391" s="77"/>
      <c r="FI391" s="77"/>
      <c r="FJ391" s="77"/>
      <c r="FK391" s="77"/>
      <c r="FL391" s="77"/>
      <c r="FM391" s="77"/>
      <c r="FN391" s="77"/>
      <c r="FO391" s="77"/>
      <c r="FP391" s="77"/>
      <c r="FQ391" s="77"/>
      <c r="FR391" s="77"/>
      <c r="FS391" s="77"/>
      <c r="FT391" s="77"/>
      <c r="FU391" s="77"/>
      <c r="FV391" s="77"/>
      <c r="FW391" s="77"/>
      <c r="FX391" s="77"/>
      <c r="FY391" s="77"/>
      <c r="FZ391" s="77"/>
      <c r="GA391" s="77"/>
      <c r="GB391" s="77"/>
      <c r="GC391" s="77"/>
      <c r="GD391" s="77"/>
      <c r="GE391" s="77"/>
      <c r="GF391" s="77"/>
      <c r="GG391" s="77"/>
      <c r="GH391" s="77"/>
      <c r="GI391" s="77"/>
      <c r="GJ391" s="77"/>
      <c r="GK391" s="77"/>
      <c r="GL391" s="77"/>
      <c r="GM391" s="77"/>
      <c r="GN391" s="77"/>
      <c r="GO391" s="77"/>
      <c r="GP391" s="77"/>
      <c r="GQ391" s="77"/>
      <c r="GR391" s="77"/>
      <c r="GS391" s="77"/>
      <c r="GT391" s="77"/>
      <c r="GU391" s="77"/>
      <c r="GV391" s="77"/>
      <c r="GW391" s="77"/>
      <c r="GX391" s="77"/>
      <c r="GY391" s="77"/>
      <c r="GZ391" s="77"/>
      <c r="HA391" s="77"/>
      <c r="HB391" s="77"/>
      <c r="HC391" s="77"/>
      <c r="HD391" s="77"/>
      <c r="HE391" s="77"/>
      <c r="HF391" s="77"/>
      <c r="HG391" s="77"/>
      <c r="HH391" s="77"/>
      <c r="HI391" s="77"/>
      <c r="HJ391" s="77"/>
      <c r="HK391" s="77"/>
      <c r="HL391" s="77"/>
      <c r="HM391" s="77"/>
      <c r="HN391" s="77"/>
      <c r="HO391" s="77"/>
      <c r="HP391" s="77"/>
      <c r="HQ391" s="77"/>
      <c r="HR391" s="77"/>
      <c r="HS391" s="77"/>
      <c r="HT391" s="77"/>
      <c r="HU391" s="77"/>
      <c r="HV391" s="77"/>
      <c r="HW391" s="77"/>
      <c r="HX391" s="77"/>
      <c r="HY391" s="77"/>
      <c r="HZ391" s="77"/>
      <c r="IA391" s="77"/>
      <c r="IB391" s="77"/>
      <c r="IC391" s="77"/>
      <c r="ID391" s="77"/>
      <c r="IE391" s="77"/>
      <c r="IF391" s="77"/>
      <c r="IG391" s="77"/>
      <c r="IH391" s="77"/>
      <c r="II391" s="77"/>
      <c r="IJ391" s="77"/>
      <c r="IK391" s="77"/>
      <c r="IL391" s="77"/>
      <c r="IM391" s="77"/>
      <c r="IN391" s="77"/>
      <c r="IO391" s="77"/>
      <c r="IP391" s="77"/>
      <c r="IQ391" s="77"/>
      <c r="IR391" s="77"/>
      <c r="IS391" s="77"/>
      <c r="IT391" s="77"/>
      <c r="IU391" s="77"/>
      <c r="IV391" s="77"/>
      <c r="IW391" s="77"/>
      <c r="IX391" s="77"/>
      <c r="IY391" s="77"/>
      <c r="IZ391" s="77"/>
      <c r="JA391" s="77"/>
      <c r="JB391" s="77"/>
      <c r="JC391" s="77"/>
      <c r="JD391" s="77"/>
      <c r="JE391" s="77"/>
      <c r="JF391" s="77"/>
      <c r="JG391" s="77"/>
      <c r="JH391" s="77"/>
      <c r="JI391" s="77"/>
      <c r="JJ391" s="77"/>
      <c r="JK391" s="77"/>
      <c r="JL391" s="77"/>
      <c r="JM391" s="77"/>
      <c r="JN391" s="77"/>
      <c r="JO391" s="77"/>
      <c r="JP391" s="77"/>
      <c r="JQ391" s="77"/>
      <c r="JR391" s="77"/>
      <c r="JS391" s="77"/>
      <c r="JT391" s="77"/>
      <c r="JU391" s="77"/>
      <c r="JV391" s="77"/>
      <c r="JW391" s="77"/>
      <c r="JX391" s="77"/>
      <c r="JY391" s="77"/>
      <c r="JZ391" s="77"/>
      <c r="KA391" s="77"/>
      <c r="KB391" s="77"/>
      <c r="KC391" s="77"/>
      <c r="KD391" s="77"/>
      <c r="KE391" s="77"/>
      <c r="KF391" s="77"/>
      <c r="KG391" s="77"/>
      <c r="KH391" s="77"/>
      <c r="KI391" s="77"/>
      <c r="KJ391" s="77"/>
      <c r="KK391" s="77"/>
      <c r="KL391" s="77"/>
      <c r="KM391" s="77"/>
      <c r="KN391" s="77"/>
      <c r="KO391" s="77"/>
      <c r="KP391" s="77"/>
      <c r="KQ391" s="77"/>
      <c r="KR391" s="77"/>
      <c r="KS391" s="77"/>
      <c r="KT391" s="77"/>
      <c r="KU391" s="77"/>
      <c r="KV391" s="77"/>
      <c r="KW391" s="77"/>
      <c r="KX391" s="77"/>
      <c r="KY391" s="77"/>
      <c r="KZ391" s="77"/>
      <c r="LA391" s="77"/>
      <c r="LB391" s="77"/>
      <c r="LC391" s="77"/>
      <c r="LD391" s="77"/>
      <c r="LE391" s="77"/>
      <c r="LF391" s="77"/>
      <c r="LG391" s="77"/>
      <c r="LH391" s="77"/>
      <c r="LI391" s="77"/>
      <c r="LJ391" s="77"/>
      <c r="LK391" s="77"/>
      <c r="LL391" s="77"/>
      <c r="LM391" s="77"/>
      <c r="LN391" s="77"/>
      <c r="LO391" s="77"/>
      <c r="LP391" s="77"/>
      <c r="LQ391" s="77"/>
      <c r="LR391" s="77"/>
      <c r="LS391" s="77"/>
      <c r="LT391" s="77"/>
      <c r="LU391" s="77"/>
      <c r="LV391" s="77"/>
      <c r="LW391" s="77"/>
      <c r="LX391" s="77"/>
      <c r="LY391" s="77"/>
      <c r="LZ391" s="77"/>
      <c r="MA391" s="77"/>
      <c r="MB391" s="77"/>
      <c r="MC391" s="77"/>
      <c r="MD391" s="77"/>
      <c r="ME391" s="77"/>
      <c r="MF391" s="77"/>
      <c r="MG391" s="77"/>
      <c r="MH391" s="77"/>
      <c r="MI391" s="77"/>
      <c r="MJ391" s="77"/>
      <c r="MK391" s="77"/>
      <c r="ML391" s="77"/>
      <c r="MM391" s="77"/>
      <c r="MN391" s="77"/>
      <c r="MO391" s="77"/>
      <c r="MP391" s="77"/>
      <c r="MQ391" s="77"/>
      <c r="MR391" s="77"/>
      <c r="MS391" s="77"/>
      <c r="MT391" s="77"/>
      <c r="MU391" s="77"/>
      <c r="MV391" s="77"/>
      <c r="MW391" s="77"/>
      <c r="MX391" s="77"/>
      <c r="MY391" s="77"/>
      <c r="MZ391" s="77"/>
      <c r="NA391" s="77"/>
      <c r="NB391" s="77"/>
      <c r="NC391" s="77"/>
      <c r="ND391" s="77"/>
      <c r="NE391" s="77"/>
      <c r="NF391" s="77"/>
      <c r="NG391" s="77"/>
      <c r="NH391" s="77"/>
      <c r="NI391" s="77"/>
      <c r="NJ391" s="77"/>
      <c r="NK391" s="77"/>
      <c r="NL391" s="77"/>
      <c r="NM391" s="77"/>
      <c r="NN391" s="77"/>
      <c r="NO391" s="77"/>
      <c r="NP391" s="77"/>
      <c r="NQ391" s="77"/>
      <c r="NR391" s="77"/>
    </row>
    <row r="392" spans="1:382">
      <c r="A392" s="32">
        <f>IF(ラインリスト!A384="","",ラインリスト!A384)</f>
        <v>382</v>
      </c>
      <c r="B392" s="32" t="str">
        <f>IF(ラインリスト!B384="","",ラインリスト!B384)</f>
        <v>テスト382</v>
      </c>
      <c r="C392" s="32">
        <f>IF(ラインリスト!C384="","",ラインリスト!C384)</f>
        <v>94</v>
      </c>
      <c r="D392" s="32" t="str">
        <f>IF(ラインリスト!E384="","",ラインリスト!E384)</f>
        <v>女</v>
      </c>
      <c r="E392" s="32" t="str">
        <f>IF(ラインリスト!F384="","",ラインリスト!F384)</f>
        <v/>
      </c>
      <c r="F392" s="29" t="str">
        <f>IF(ラインリスト!G384="","",ラインリスト!G384)</f>
        <v>患者</v>
      </c>
      <c r="G392" s="32" t="str">
        <f>IF(ラインリスト!H384="","",ラインリスト!H384)</f>
        <v>R病院</v>
      </c>
      <c r="H392" s="33" t="str">
        <f>IF(ラインリスト!I384="","",ラインリスト!I384)</f>
        <v/>
      </c>
      <c r="I392" s="33">
        <f>IF(ラインリスト!J384="","",ラインリスト!J384)</f>
        <v>44204</v>
      </c>
      <c r="J392" s="33">
        <f>IF(ラインリスト!K384="","",ラインリスト!K384)</f>
        <v>44207</v>
      </c>
      <c r="K392" s="31">
        <f>IF(ラインリスト!L384="",J392,ラインリスト!L384)</f>
        <v>44207</v>
      </c>
      <c r="L392" s="76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  <c r="BT392" s="77"/>
      <c r="BU392" s="77"/>
      <c r="BV392" s="77"/>
      <c r="BW392" s="77"/>
      <c r="BX392" s="77"/>
      <c r="BY392" s="77"/>
      <c r="BZ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  <c r="CU392" s="77"/>
      <c r="CV392" s="77"/>
      <c r="CW392" s="77"/>
      <c r="CX392" s="77"/>
      <c r="CY392" s="77"/>
      <c r="CZ392" s="77"/>
      <c r="DA392" s="77"/>
      <c r="DB392" s="77"/>
      <c r="DC392" s="77"/>
      <c r="DD392" s="77"/>
      <c r="DE392" s="77"/>
      <c r="DF392" s="77"/>
      <c r="DG392" s="77"/>
      <c r="DH392" s="77"/>
      <c r="DI392" s="77"/>
      <c r="DJ392" s="77"/>
      <c r="DK392" s="77"/>
      <c r="DL392" s="77"/>
      <c r="DM392" s="77"/>
      <c r="DN392" s="77"/>
      <c r="DO392" s="77"/>
      <c r="DP392" s="77"/>
      <c r="DQ392" s="77"/>
      <c r="DR392" s="77"/>
      <c r="DS392" s="77"/>
      <c r="DT392" s="77"/>
      <c r="DU392" s="77"/>
      <c r="DV392" s="77"/>
      <c r="DW392" s="77"/>
      <c r="DX392" s="77"/>
      <c r="DY392" s="77"/>
      <c r="DZ392" s="77"/>
      <c r="EA392" s="77"/>
      <c r="EB392" s="77"/>
      <c r="EC392" s="77"/>
      <c r="ED392" s="77"/>
      <c r="EE392" s="77"/>
      <c r="EF392" s="77"/>
      <c r="EG392" s="77"/>
      <c r="EH392" s="77"/>
      <c r="EI392" s="77"/>
      <c r="EJ392" s="77"/>
      <c r="EK392" s="77"/>
      <c r="EL392" s="77"/>
      <c r="EM392" s="77"/>
      <c r="EN392" s="77"/>
      <c r="EO392" s="77"/>
      <c r="EP392" s="77"/>
      <c r="EQ392" s="77"/>
      <c r="ER392" s="77"/>
      <c r="ES392" s="77"/>
      <c r="ET392" s="77"/>
      <c r="EU392" s="77"/>
      <c r="EV392" s="77"/>
      <c r="EW392" s="77"/>
      <c r="EX392" s="77"/>
      <c r="EY392" s="77"/>
      <c r="EZ392" s="77"/>
      <c r="FA392" s="77"/>
      <c r="FB392" s="77"/>
      <c r="FC392" s="77"/>
      <c r="FD392" s="77"/>
      <c r="FE392" s="77"/>
      <c r="FF392" s="77"/>
      <c r="FG392" s="77"/>
      <c r="FH392" s="77"/>
      <c r="FI392" s="77"/>
      <c r="FJ392" s="77"/>
      <c r="FK392" s="77"/>
      <c r="FL392" s="77"/>
      <c r="FM392" s="77"/>
      <c r="FN392" s="77"/>
      <c r="FO392" s="77"/>
      <c r="FP392" s="77"/>
      <c r="FQ392" s="77"/>
      <c r="FR392" s="77"/>
      <c r="FS392" s="77"/>
      <c r="FT392" s="77"/>
      <c r="FU392" s="77"/>
      <c r="FV392" s="77"/>
      <c r="FW392" s="77"/>
      <c r="FX392" s="77"/>
      <c r="FY392" s="77"/>
      <c r="FZ392" s="77"/>
      <c r="GA392" s="77"/>
      <c r="GB392" s="77"/>
      <c r="GC392" s="77"/>
      <c r="GD392" s="77"/>
      <c r="GE392" s="77"/>
      <c r="GF392" s="77"/>
      <c r="GG392" s="77"/>
      <c r="GH392" s="77"/>
      <c r="GI392" s="77"/>
      <c r="GJ392" s="77"/>
      <c r="GK392" s="77"/>
      <c r="GL392" s="77"/>
      <c r="GM392" s="77"/>
      <c r="GN392" s="77"/>
      <c r="GO392" s="77"/>
      <c r="GP392" s="77"/>
      <c r="GQ392" s="77"/>
      <c r="GR392" s="77"/>
      <c r="GS392" s="77"/>
      <c r="GT392" s="77"/>
      <c r="GU392" s="77"/>
      <c r="GV392" s="77"/>
      <c r="GW392" s="77"/>
      <c r="GX392" s="77"/>
      <c r="GY392" s="77"/>
      <c r="GZ392" s="77"/>
      <c r="HA392" s="77"/>
      <c r="HB392" s="77"/>
      <c r="HC392" s="77"/>
      <c r="HD392" s="77"/>
      <c r="HE392" s="77"/>
      <c r="HF392" s="77"/>
      <c r="HG392" s="77"/>
      <c r="HH392" s="77"/>
      <c r="HI392" s="77"/>
      <c r="HJ392" s="77"/>
      <c r="HK392" s="77"/>
      <c r="HL392" s="77"/>
      <c r="HM392" s="77"/>
      <c r="HN392" s="77"/>
      <c r="HO392" s="77"/>
      <c r="HP392" s="77"/>
      <c r="HQ392" s="77"/>
      <c r="HR392" s="77"/>
      <c r="HS392" s="77"/>
      <c r="HT392" s="77"/>
      <c r="HU392" s="77"/>
      <c r="HV392" s="77"/>
      <c r="HW392" s="77"/>
      <c r="HX392" s="77"/>
      <c r="HY392" s="77"/>
      <c r="HZ392" s="77"/>
      <c r="IA392" s="77"/>
      <c r="IB392" s="77"/>
      <c r="IC392" s="77"/>
      <c r="ID392" s="77"/>
      <c r="IE392" s="77"/>
      <c r="IF392" s="77"/>
      <c r="IG392" s="77"/>
      <c r="IH392" s="77"/>
      <c r="II392" s="77"/>
      <c r="IJ392" s="77"/>
      <c r="IK392" s="77"/>
      <c r="IL392" s="77"/>
      <c r="IM392" s="77"/>
      <c r="IN392" s="77"/>
      <c r="IO392" s="77"/>
      <c r="IP392" s="77"/>
      <c r="IQ392" s="77"/>
      <c r="IR392" s="77"/>
      <c r="IS392" s="77"/>
      <c r="IT392" s="77"/>
      <c r="IU392" s="77"/>
      <c r="IV392" s="77"/>
      <c r="IW392" s="77"/>
      <c r="IX392" s="77"/>
      <c r="IY392" s="77"/>
      <c r="IZ392" s="77"/>
      <c r="JA392" s="77"/>
      <c r="JB392" s="77"/>
      <c r="JC392" s="77"/>
      <c r="JD392" s="77"/>
      <c r="JE392" s="77"/>
      <c r="JF392" s="77"/>
      <c r="JG392" s="77"/>
      <c r="JH392" s="77"/>
      <c r="JI392" s="77"/>
      <c r="JJ392" s="77"/>
      <c r="JK392" s="77"/>
      <c r="JL392" s="77"/>
      <c r="JM392" s="77"/>
      <c r="JN392" s="77"/>
      <c r="JO392" s="77"/>
      <c r="JP392" s="77"/>
      <c r="JQ392" s="77"/>
      <c r="JR392" s="77"/>
      <c r="JS392" s="77"/>
      <c r="JT392" s="77"/>
      <c r="JU392" s="77"/>
      <c r="JV392" s="77"/>
      <c r="JW392" s="77"/>
      <c r="JX392" s="77"/>
      <c r="JY392" s="77"/>
      <c r="JZ392" s="77"/>
      <c r="KA392" s="77"/>
      <c r="KB392" s="77"/>
      <c r="KC392" s="77"/>
      <c r="KD392" s="77"/>
      <c r="KE392" s="77"/>
      <c r="KF392" s="77"/>
      <c r="KG392" s="77"/>
      <c r="KH392" s="77"/>
      <c r="KI392" s="77"/>
      <c r="KJ392" s="77"/>
      <c r="KK392" s="77"/>
      <c r="KL392" s="77"/>
      <c r="KM392" s="77"/>
      <c r="KN392" s="77"/>
      <c r="KO392" s="77"/>
      <c r="KP392" s="77"/>
      <c r="KQ392" s="77"/>
      <c r="KR392" s="77"/>
      <c r="KS392" s="77"/>
      <c r="KT392" s="77"/>
      <c r="KU392" s="77"/>
      <c r="KV392" s="77"/>
      <c r="KW392" s="77"/>
      <c r="KX392" s="77"/>
      <c r="KY392" s="77"/>
      <c r="KZ392" s="77"/>
      <c r="LA392" s="77"/>
      <c r="LB392" s="77"/>
      <c r="LC392" s="77"/>
      <c r="LD392" s="77"/>
      <c r="LE392" s="77"/>
      <c r="LF392" s="77"/>
      <c r="LG392" s="77"/>
      <c r="LH392" s="77"/>
      <c r="LI392" s="77"/>
      <c r="LJ392" s="77"/>
      <c r="LK392" s="77"/>
      <c r="LL392" s="77"/>
      <c r="LM392" s="77"/>
      <c r="LN392" s="77"/>
      <c r="LO392" s="77"/>
      <c r="LP392" s="77"/>
      <c r="LQ392" s="77"/>
      <c r="LR392" s="77"/>
      <c r="LS392" s="77"/>
      <c r="LT392" s="77"/>
      <c r="LU392" s="77"/>
      <c r="LV392" s="77"/>
      <c r="LW392" s="77"/>
      <c r="LX392" s="77"/>
      <c r="LY392" s="77"/>
      <c r="LZ392" s="77"/>
      <c r="MA392" s="77"/>
      <c r="MB392" s="77"/>
      <c r="MC392" s="77"/>
      <c r="MD392" s="77"/>
      <c r="ME392" s="77"/>
      <c r="MF392" s="77"/>
      <c r="MG392" s="77"/>
      <c r="MH392" s="77"/>
      <c r="MI392" s="77"/>
      <c r="MJ392" s="77"/>
      <c r="MK392" s="77"/>
      <c r="ML392" s="77"/>
      <c r="MM392" s="77"/>
      <c r="MN392" s="77"/>
      <c r="MO392" s="77"/>
      <c r="MP392" s="77"/>
      <c r="MQ392" s="77"/>
      <c r="MR392" s="77"/>
      <c r="MS392" s="77"/>
      <c r="MT392" s="77"/>
      <c r="MU392" s="77"/>
      <c r="MV392" s="77"/>
      <c r="MW392" s="77"/>
      <c r="MX392" s="77"/>
      <c r="MY392" s="77"/>
      <c r="MZ392" s="77"/>
      <c r="NA392" s="77"/>
      <c r="NB392" s="77"/>
      <c r="NC392" s="77"/>
      <c r="ND392" s="77"/>
      <c r="NE392" s="77"/>
      <c r="NF392" s="77"/>
      <c r="NG392" s="77"/>
      <c r="NH392" s="77"/>
      <c r="NI392" s="77"/>
      <c r="NJ392" s="77"/>
      <c r="NK392" s="77"/>
      <c r="NL392" s="77"/>
      <c r="NM392" s="77"/>
      <c r="NN392" s="77"/>
      <c r="NO392" s="77"/>
      <c r="NP392" s="77"/>
      <c r="NQ392" s="77"/>
      <c r="NR392" s="77"/>
    </row>
    <row r="393" spans="1:382">
      <c r="A393" s="32">
        <f>IF(ラインリスト!A385="","",ラインリスト!A385)</f>
        <v>383</v>
      </c>
      <c r="B393" s="32" t="str">
        <f>IF(ラインリスト!B385="","",ラインリスト!B385)</f>
        <v>テスト383</v>
      </c>
      <c r="C393" s="32">
        <f>IF(ラインリスト!C385="","",ラインリスト!C385)</f>
        <v>71</v>
      </c>
      <c r="D393" s="32" t="str">
        <f>IF(ラインリスト!E385="","",ラインリスト!E385)</f>
        <v>男</v>
      </c>
      <c r="E393" s="32" t="str">
        <f>IF(ラインリスト!F385="","",ラインリスト!F385)</f>
        <v/>
      </c>
      <c r="F393" s="29" t="str">
        <f>IF(ラインリスト!G385="","",ラインリスト!G385)</f>
        <v>患者</v>
      </c>
      <c r="G393" s="32" t="str">
        <f>IF(ラインリスト!H385="","",ラインリスト!H385)</f>
        <v>R病院</v>
      </c>
      <c r="H393" s="33" t="str">
        <f>IF(ラインリスト!I385="","",ラインリスト!I385)</f>
        <v/>
      </c>
      <c r="I393" s="33" t="str">
        <f>IF(ラインリスト!J385="","",ラインリスト!J385)</f>
        <v>無症状</v>
      </c>
      <c r="J393" s="33">
        <f>IF(ラインリスト!K385="","",ラインリスト!K385)</f>
        <v>44207</v>
      </c>
      <c r="K393" s="31">
        <f>IF(ラインリスト!L385="",J393,ラインリスト!L385)</f>
        <v>44207</v>
      </c>
      <c r="L393" s="76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  <c r="BT393" s="77"/>
      <c r="BU393" s="77"/>
      <c r="BV393" s="77"/>
      <c r="BW393" s="77"/>
      <c r="BX393" s="77"/>
      <c r="BY393" s="77"/>
      <c r="BZ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  <c r="CU393" s="77"/>
      <c r="CV393" s="77"/>
      <c r="CW393" s="77"/>
      <c r="CX393" s="77"/>
      <c r="CY393" s="77"/>
      <c r="CZ393" s="77"/>
      <c r="DA393" s="77"/>
      <c r="DB393" s="77"/>
      <c r="DC393" s="77"/>
      <c r="DD393" s="77"/>
      <c r="DE393" s="77"/>
      <c r="DF393" s="77"/>
      <c r="DG393" s="77"/>
      <c r="DH393" s="77"/>
      <c r="DI393" s="77"/>
      <c r="DJ393" s="77"/>
      <c r="DK393" s="77"/>
      <c r="DL393" s="77"/>
      <c r="DM393" s="77"/>
      <c r="DN393" s="77"/>
      <c r="DO393" s="77"/>
      <c r="DP393" s="77"/>
      <c r="DQ393" s="77"/>
      <c r="DR393" s="77"/>
      <c r="DS393" s="77"/>
      <c r="DT393" s="77"/>
      <c r="DU393" s="77"/>
      <c r="DV393" s="77"/>
      <c r="DW393" s="77"/>
      <c r="DX393" s="77"/>
      <c r="DY393" s="77"/>
      <c r="DZ393" s="77"/>
      <c r="EA393" s="77"/>
      <c r="EB393" s="77"/>
      <c r="EC393" s="77"/>
      <c r="ED393" s="77"/>
      <c r="EE393" s="77"/>
      <c r="EF393" s="77"/>
      <c r="EG393" s="77"/>
      <c r="EH393" s="77"/>
      <c r="EI393" s="77"/>
      <c r="EJ393" s="77"/>
      <c r="EK393" s="77"/>
      <c r="EL393" s="77"/>
      <c r="EM393" s="77"/>
      <c r="EN393" s="77"/>
      <c r="EO393" s="77"/>
      <c r="EP393" s="77"/>
      <c r="EQ393" s="77"/>
      <c r="ER393" s="77"/>
      <c r="ES393" s="77"/>
      <c r="ET393" s="77"/>
      <c r="EU393" s="77"/>
      <c r="EV393" s="77"/>
      <c r="EW393" s="77"/>
      <c r="EX393" s="77"/>
      <c r="EY393" s="77"/>
      <c r="EZ393" s="77"/>
      <c r="FA393" s="77"/>
      <c r="FB393" s="77"/>
      <c r="FC393" s="77"/>
      <c r="FD393" s="77"/>
      <c r="FE393" s="77"/>
      <c r="FF393" s="77"/>
      <c r="FG393" s="77"/>
      <c r="FH393" s="77"/>
      <c r="FI393" s="77"/>
      <c r="FJ393" s="77"/>
      <c r="FK393" s="77"/>
      <c r="FL393" s="77"/>
      <c r="FM393" s="77"/>
      <c r="FN393" s="77"/>
      <c r="FO393" s="77"/>
      <c r="FP393" s="77"/>
      <c r="FQ393" s="77"/>
      <c r="FR393" s="77"/>
      <c r="FS393" s="77"/>
      <c r="FT393" s="77"/>
      <c r="FU393" s="77"/>
      <c r="FV393" s="77"/>
      <c r="FW393" s="77"/>
      <c r="FX393" s="77"/>
      <c r="FY393" s="77"/>
      <c r="FZ393" s="77"/>
      <c r="GA393" s="77"/>
      <c r="GB393" s="77"/>
      <c r="GC393" s="77"/>
      <c r="GD393" s="77"/>
      <c r="GE393" s="77"/>
      <c r="GF393" s="77"/>
      <c r="GG393" s="77"/>
      <c r="GH393" s="77"/>
      <c r="GI393" s="77"/>
      <c r="GJ393" s="77"/>
      <c r="GK393" s="77"/>
      <c r="GL393" s="77"/>
      <c r="GM393" s="77"/>
      <c r="GN393" s="77"/>
      <c r="GO393" s="77"/>
      <c r="GP393" s="77"/>
      <c r="GQ393" s="77"/>
      <c r="GR393" s="77"/>
      <c r="GS393" s="77"/>
      <c r="GT393" s="77"/>
      <c r="GU393" s="77"/>
      <c r="GV393" s="77"/>
      <c r="GW393" s="77"/>
      <c r="GX393" s="77"/>
      <c r="GY393" s="77"/>
      <c r="GZ393" s="77"/>
      <c r="HA393" s="77"/>
      <c r="HB393" s="77"/>
      <c r="HC393" s="77"/>
      <c r="HD393" s="77"/>
      <c r="HE393" s="77"/>
      <c r="HF393" s="77"/>
      <c r="HG393" s="77"/>
      <c r="HH393" s="77"/>
      <c r="HI393" s="77"/>
      <c r="HJ393" s="77"/>
      <c r="HK393" s="77"/>
      <c r="HL393" s="77"/>
      <c r="HM393" s="77"/>
      <c r="HN393" s="77"/>
      <c r="HO393" s="77"/>
      <c r="HP393" s="77"/>
      <c r="HQ393" s="77"/>
      <c r="HR393" s="77"/>
      <c r="HS393" s="77"/>
      <c r="HT393" s="77"/>
      <c r="HU393" s="77"/>
      <c r="HV393" s="77"/>
      <c r="HW393" s="77"/>
      <c r="HX393" s="77"/>
      <c r="HY393" s="77"/>
      <c r="HZ393" s="77"/>
      <c r="IA393" s="77"/>
      <c r="IB393" s="77"/>
      <c r="IC393" s="77"/>
      <c r="ID393" s="77"/>
      <c r="IE393" s="77"/>
      <c r="IF393" s="77"/>
      <c r="IG393" s="77"/>
      <c r="IH393" s="77"/>
      <c r="II393" s="77"/>
      <c r="IJ393" s="77"/>
      <c r="IK393" s="77"/>
      <c r="IL393" s="77"/>
      <c r="IM393" s="77"/>
      <c r="IN393" s="77"/>
      <c r="IO393" s="77"/>
      <c r="IP393" s="77"/>
      <c r="IQ393" s="77"/>
      <c r="IR393" s="77"/>
      <c r="IS393" s="77"/>
      <c r="IT393" s="77"/>
      <c r="IU393" s="77"/>
      <c r="IV393" s="77"/>
      <c r="IW393" s="77"/>
      <c r="IX393" s="77"/>
      <c r="IY393" s="77"/>
      <c r="IZ393" s="77"/>
      <c r="JA393" s="77"/>
      <c r="JB393" s="77"/>
      <c r="JC393" s="77"/>
      <c r="JD393" s="77"/>
      <c r="JE393" s="77"/>
      <c r="JF393" s="77"/>
      <c r="JG393" s="77"/>
      <c r="JH393" s="77"/>
      <c r="JI393" s="77"/>
      <c r="JJ393" s="77"/>
      <c r="JK393" s="77"/>
      <c r="JL393" s="77"/>
      <c r="JM393" s="77"/>
      <c r="JN393" s="77"/>
      <c r="JO393" s="77"/>
      <c r="JP393" s="77"/>
      <c r="JQ393" s="77"/>
      <c r="JR393" s="77"/>
      <c r="JS393" s="77"/>
      <c r="JT393" s="77"/>
      <c r="JU393" s="77"/>
      <c r="JV393" s="77"/>
      <c r="JW393" s="77"/>
      <c r="JX393" s="77"/>
      <c r="JY393" s="77"/>
      <c r="JZ393" s="77"/>
      <c r="KA393" s="77"/>
      <c r="KB393" s="77"/>
      <c r="KC393" s="77"/>
      <c r="KD393" s="77"/>
      <c r="KE393" s="77"/>
      <c r="KF393" s="77"/>
      <c r="KG393" s="77"/>
      <c r="KH393" s="77"/>
      <c r="KI393" s="77"/>
      <c r="KJ393" s="77"/>
      <c r="KK393" s="77"/>
      <c r="KL393" s="77"/>
      <c r="KM393" s="77"/>
      <c r="KN393" s="77"/>
      <c r="KO393" s="77"/>
      <c r="KP393" s="77"/>
      <c r="KQ393" s="77"/>
      <c r="KR393" s="77"/>
      <c r="KS393" s="77"/>
      <c r="KT393" s="77"/>
      <c r="KU393" s="77"/>
      <c r="KV393" s="77"/>
      <c r="KW393" s="77"/>
      <c r="KX393" s="77"/>
      <c r="KY393" s="77"/>
      <c r="KZ393" s="77"/>
      <c r="LA393" s="77"/>
      <c r="LB393" s="77"/>
      <c r="LC393" s="77"/>
      <c r="LD393" s="77"/>
      <c r="LE393" s="77"/>
      <c r="LF393" s="77"/>
      <c r="LG393" s="77"/>
      <c r="LH393" s="77"/>
      <c r="LI393" s="77"/>
      <c r="LJ393" s="77"/>
      <c r="LK393" s="77"/>
      <c r="LL393" s="77"/>
      <c r="LM393" s="77"/>
      <c r="LN393" s="77"/>
      <c r="LO393" s="77"/>
      <c r="LP393" s="77"/>
      <c r="LQ393" s="77"/>
      <c r="LR393" s="77"/>
      <c r="LS393" s="77"/>
      <c r="LT393" s="77"/>
      <c r="LU393" s="77"/>
      <c r="LV393" s="77"/>
      <c r="LW393" s="77"/>
      <c r="LX393" s="77"/>
      <c r="LY393" s="77"/>
      <c r="LZ393" s="77"/>
      <c r="MA393" s="77"/>
      <c r="MB393" s="77"/>
      <c r="MC393" s="77"/>
      <c r="MD393" s="77"/>
      <c r="ME393" s="77"/>
      <c r="MF393" s="77"/>
      <c r="MG393" s="77"/>
      <c r="MH393" s="77"/>
      <c r="MI393" s="77"/>
      <c r="MJ393" s="77"/>
      <c r="MK393" s="77"/>
      <c r="ML393" s="77"/>
      <c r="MM393" s="77"/>
      <c r="MN393" s="77"/>
      <c r="MO393" s="77"/>
      <c r="MP393" s="77"/>
      <c r="MQ393" s="77"/>
      <c r="MR393" s="77"/>
      <c r="MS393" s="77"/>
      <c r="MT393" s="77"/>
      <c r="MU393" s="77"/>
      <c r="MV393" s="77"/>
      <c r="MW393" s="77"/>
      <c r="MX393" s="77"/>
      <c r="MY393" s="77"/>
      <c r="MZ393" s="77"/>
      <c r="NA393" s="77"/>
      <c r="NB393" s="77"/>
      <c r="NC393" s="77"/>
      <c r="ND393" s="77"/>
      <c r="NE393" s="77"/>
      <c r="NF393" s="77"/>
      <c r="NG393" s="77"/>
      <c r="NH393" s="77"/>
      <c r="NI393" s="77"/>
      <c r="NJ393" s="77"/>
      <c r="NK393" s="77"/>
      <c r="NL393" s="77"/>
      <c r="NM393" s="77"/>
      <c r="NN393" s="77"/>
      <c r="NO393" s="77"/>
      <c r="NP393" s="77"/>
      <c r="NQ393" s="77"/>
      <c r="NR393" s="77"/>
    </row>
    <row r="394" spans="1:382">
      <c r="A394" s="32">
        <f>IF(ラインリスト!A386="","",ラインリスト!A386)</f>
        <v>384</v>
      </c>
      <c r="B394" s="32" t="str">
        <f>IF(ラインリスト!B386="","",ラインリスト!B386)</f>
        <v>テスト384</v>
      </c>
      <c r="C394" s="32">
        <f>IF(ラインリスト!C386="","",ラインリスト!C386)</f>
        <v>72</v>
      </c>
      <c r="D394" s="32" t="str">
        <f>IF(ラインリスト!E386="","",ラインリスト!E386)</f>
        <v>男</v>
      </c>
      <c r="E394" s="32" t="str">
        <f>IF(ラインリスト!F386="","",ラインリスト!F386)</f>
        <v/>
      </c>
      <c r="F394" s="29" t="str">
        <f>IF(ラインリスト!G386="","",ラインリスト!G386)</f>
        <v>患者</v>
      </c>
      <c r="G394" s="32" t="str">
        <f>IF(ラインリスト!H386="","",ラインリスト!H386)</f>
        <v>R病院</v>
      </c>
      <c r="H394" s="33" t="str">
        <f>IF(ラインリスト!I386="","",ラインリスト!I386)</f>
        <v/>
      </c>
      <c r="I394" s="33">
        <f>IF(ラインリスト!J386="","",ラインリスト!J386)</f>
        <v>44207</v>
      </c>
      <c r="J394" s="33">
        <f>IF(ラインリスト!K386="","",ラインリスト!K386)</f>
        <v>44207</v>
      </c>
      <c r="K394" s="31">
        <f>IF(ラインリスト!L386="",J394,ラインリスト!L386)</f>
        <v>44207</v>
      </c>
      <c r="L394" s="76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  <c r="BT394" s="77"/>
      <c r="BU394" s="77"/>
      <c r="BV394" s="77"/>
      <c r="BW394" s="77"/>
      <c r="BX394" s="77"/>
      <c r="BY394" s="77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  <c r="DC394" s="77"/>
      <c r="DD394" s="77"/>
      <c r="DE394" s="77"/>
      <c r="DF394" s="77"/>
      <c r="DG394" s="77"/>
      <c r="DH394" s="77"/>
      <c r="DI394" s="77"/>
      <c r="DJ394" s="77"/>
      <c r="DK394" s="77"/>
      <c r="DL394" s="77"/>
      <c r="DM394" s="77"/>
      <c r="DN394" s="77"/>
      <c r="DO394" s="77"/>
      <c r="DP394" s="77"/>
      <c r="DQ394" s="77"/>
      <c r="DR394" s="77"/>
      <c r="DS394" s="77"/>
      <c r="DT394" s="77"/>
      <c r="DU394" s="77"/>
      <c r="DV394" s="77"/>
      <c r="DW394" s="77"/>
      <c r="DX394" s="77"/>
      <c r="DY394" s="77"/>
      <c r="DZ394" s="77"/>
      <c r="EA394" s="77"/>
      <c r="EB394" s="77"/>
      <c r="EC394" s="77"/>
      <c r="ED394" s="77"/>
      <c r="EE394" s="77"/>
      <c r="EF394" s="77"/>
      <c r="EG394" s="77"/>
      <c r="EH394" s="77"/>
      <c r="EI394" s="77"/>
      <c r="EJ394" s="77"/>
      <c r="EK394" s="77"/>
      <c r="EL394" s="77"/>
      <c r="EM394" s="77"/>
      <c r="EN394" s="77"/>
      <c r="EO394" s="77"/>
      <c r="EP394" s="77"/>
      <c r="EQ394" s="77"/>
      <c r="ER394" s="77"/>
      <c r="ES394" s="77"/>
      <c r="ET394" s="77"/>
      <c r="EU394" s="77"/>
      <c r="EV394" s="77"/>
      <c r="EW394" s="77"/>
      <c r="EX394" s="77"/>
      <c r="EY394" s="77"/>
      <c r="EZ394" s="77"/>
      <c r="FA394" s="77"/>
      <c r="FB394" s="77"/>
      <c r="FC394" s="77"/>
      <c r="FD394" s="77"/>
      <c r="FE394" s="77"/>
      <c r="FF394" s="77"/>
      <c r="FG394" s="77"/>
      <c r="FH394" s="77"/>
      <c r="FI394" s="77"/>
      <c r="FJ394" s="77"/>
      <c r="FK394" s="77"/>
      <c r="FL394" s="77"/>
      <c r="FM394" s="77"/>
      <c r="FN394" s="77"/>
      <c r="FO394" s="77"/>
      <c r="FP394" s="77"/>
      <c r="FQ394" s="77"/>
      <c r="FR394" s="77"/>
      <c r="FS394" s="77"/>
      <c r="FT394" s="77"/>
      <c r="FU394" s="77"/>
      <c r="FV394" s="77"/>
      <c r="FW394" s="77"/>
      <c r="FX394" s="77"/>
      <c r="FY394" s="77"/>
      <c r="FZ394" s="77"/>
      <c r="GA394" s="77"/>
      <c r="GB394" s="77"/>
      <c r="GC394" s="77"/>
      <c r="GD394" s="77"/>
      <c r="GE394" s="77"/>
      <c r="GF394" s="77"/>
      <c r="GG394" s="77"/>
      <c r="GH394" s="77"/>
      <c r="GI394" s="77"/>
      <c r="GJ394" s="77"/>
      <c r="GK394" s="77"/>
      <c r="GL394" s="77"/>
      <c r="GM394" s="77"/>
      <c r="GN394" s="77"/>
      <c r="GO394" s="77"/>
      <c r="GP394" s="77"/>
      <c r="GQ394" s="77"/>
      <c r="GR394" s="77"/>
      <c r="GS394" s="77"/>
      <c r="GT394" s="77"/>
      <c r="GU394" s="77"/>
      <c r="GV394" s="77"/>
      <c r="GW394" s="77"/>
      <c r="GX394" s="77"/>
      <c r="GY394" s="77"/>
      <c r="GZ394" s="77"/>
      <c r="HA394" s="77"/>
      <c r="HB394" s="77"/>
      <c r="HC394" s="77"/>
      <c r="HD394" s="77"/>
      <c r="HE394" s="77"/>
      <c r="HF394" s="77"/>
      <c r="HG394" s="77"/>
      <c r="HH394" s="77"/>
      <c r="HI394" s="77"/>
      <c r="HJ394" s="77"/>
      <c r="HK394" s="77"/>
      <c r="HL394" s="77"/>
      <c r="HM394" s="77"/>
      <c r="HN394" s="77"/>
      <c r="HO394" s="77"/>
      <c r="HP394" s="77"/>
      <c r="HQ394" s="77"/>
      <c r="HR394" s="77"/>
      <c r="HS394" s="77"/>
      <c r="HT394" s="77"/>
      <c r="HU394" s="77"/>
      <c r="HV394" s="77"/>
      <c r="HW394" s="77"/>
      <c r="HX394" s="77"/>
      <c r="HY394" s="77"/>
      <c r="HZ394" s="77"/>
      <c r="IA394" s="77"/>
      <c r="IB394" s="77"/>
      <c r="IC394" s="77"/>
      <c r="ID394" s="77"/>
      <c r="IE394" s="77"/>
      <c r="IF394" s="77"/>
      <c r="IG394" s="77"/>
      <c r="IH394" s="77"/>
      <c r="II394" s="77"/>
      <c r="IJ394" s="77"/>
      <c r="IK394" s="77"/>
      <c r="IL394" s="77"/>
      <c r="IM394" s="77"/>
      <c r="IN394" s="77"/>
      <c r="IO394" s="77"/>
      <c r="IP394" s="77"/>
      <c r="IQ394" s="77"/>
      <c r="IR394" s="77"/>
      <c r="IS394" s="77"/>
      <c r="IT394" s="77"/>
      <c r="IU394" s="77"/>
      <c r="IV394" s="77"/>
      <c r="IW394" s="77"/>
      <c r="IX394" s="77"/>
      <c r="IY394" s="77"/>
      <c r="IZ394" s="77"/>
      <c r="JA394" s="77"/>
      <c r="JB394" s="77"/>
      <c r="JC394" s="77"/>
      <c r="JD394" s="77"/>
      <c r="JE394" s="77"/>
      <c r="JF394" s="77"/>
      <c r="JG394" s="77"/>
      <c r="JH394" s="77"/>
      <c r="JI394" s="77"/>
      <c r="JJ394" s="77"/>
      <c r="JK394" s="77"/>
      <c r="JL394" s="77"/>
      <c r="JM394" s="77"/>
      <c r="JN394" s="77"/>
      <c r="JO394" s="77"/>
      <c r="JP394" s="77"/>
      <c r="JQ394" s="77"/>
      <c r="JR394" s="77"/>
      <c r="JS394" s="77"/>
      <c r="JT394" s="77"/>
      <c r="JU394" s="77"/>
      <c r="JV394" s="77"/>
      <c r="JW394" s="77"/>
      <c r="JX394" s="77"/>
      <c r="JY394" s="77"/>
      <c r="JZ394" s="77"/>
      <c r="KA394" s="77"/>
      <c r="KB394" s="77"/>
      <c r="KC394" s="77"/>
      <c r="KD394" s="77"/>
      <c r="KE394" s="77"/>
      <c r="KF394" s="77"/>
      <c r="KG394" s="77"/>
      <c r="KH394" s="77"/>
      <c r="KI394" s="77"/>
      <c r="KJ394" s="77"/>
      <c r="KK394" s="77"/>
      <c r="KL394" s="77"/>
      <c r="KM394" s="77"/>
      <c r="KN394" s="77"/>
      <c r="KO394" s="77"/>
      <c r="KP394" s="77"/>
      <c r="KQ394" s="77"/>
      <c r="KR394" s="77"/>
      <c r="KS394" s="77"/>
      <c r="KT394" s="77"/>
      <c r="KU394" s="77"/>
      <c r="KV394" s="77"/>
      <c r="KW394" s="77"/>
      <c r="KX394" s="77"/>
      <c r="KY394" s="77"/>
      <c r="KZ394" s="77"/>
      <c r="LA394" s="77"/>
      <c r="LB394" s="77"/>
      <c r="LC394" s="77"/>
      <c r="LD394" s="77"/>
      <c r="LE394" s="77"/>
      <c r="LF394" s="77"/>
      <c r="LG394" s="77"/>
      <c r="LH394" s="77"/>
      <c r="LI394" s="77"/>
      <c r="LJ394" s="77"/>
      <c r="LK394" s="77"/>
      <c r="LL394" s="77"/>
      <c r="LM394" s="77"/>
      <c r="LN394" s="77"/>
      <c r="LO394" s="77"/>
      <c r="LP394" s="77"/>
      <c r="LQ394" s="77"/>
      <c r="LR394" s="77"/>
      <c r="LS394" s="77"/>
      <c r="LT394" s="77"/>
      <c r="LU394" s="77"/>
      <c r="LV394" s="77"/>
      <c r="LW394" s="77"/>
      <c r="LX394" s="77"/>
      <c r="LY394" s="77"/>
      <c r="LZ394" s="77"/>
      <c r="MA394" s="77"/>
      <c r="MB394" s="77"/>
      <c r="MC394" s="77"/>
      <c r="MD394" s="77"/>
      <c r="ME394" s="77"/>
      <c r="MF394" s="77"/>
      <c r="MG394" s="77"/>
      <c r="MH394" s="77"/>
      <c r="MI394" s="77"/>
      <c r="MJ394" s="77"/>
      <c r="MK394" s="77"/>
      <c r="ML394" s="77"/>
      <c r="MM394" s="77"/>
      <c r="MN394" s="77"/>
      <c r="MO394" s="77"/>
      <c r="MP394" s="77"/>
      <c r="MQ394" s="77"/>
      <c r="MR394" s="77"/>
      <c r="MS394" s="77"/>
      <c r="MT394" s="77"/>
      <c r="MU394" s="77"/>
      <c r="MV394" s="77"/>
      <c r="MW394" s="77"/>
      <c r="MX394" s="77"/>
      <c r="MY394" s="77"/>
      <c r="MZ394" s="77"/>
      <c r="NA394" s="77"/>
      <c r="NB394" s="77"/>
      <c r="NC394" s="77"/>
      <c r="ND394" s="77"/>
      <c r="NE394" s="77"/>
      <c r="NF394" s="77"/>
      <c r="NG394" s="77"/>
      <c r="NH394" s="77"/>
      <c r="NI394" s="77"/>
      <c r="NJ394" s="77"/>
      <c r="NK394" s="77"/>
      <c r="NL394" s="77"/>
      <c r="NM394" s="77"/>
      <c r="NN394" s="77"/>
      <c r="NO394" s="77"/>
      <c r="NP394" s="77"/>
      <c r="NQ394" s="77"/>
      <c r="NR394" s="77"/>
    </row>
    <row r="395" spans="1:382">
      <c r="A395" s="32">
        <f>IF(ラインリスト!A387="","",ラインリスト!A387)</f>
        <v>385</v>
      </c>
      <c r="B395" s="32" t="str">
        <f>IF(ラインリスト!B387="","",ラインリスト!B387)</f>
        <v>テスト385</v>
      </c>
      <c r="C395" s="32">
        <f>IF(ラインリスト!C387="","",ラインリスト!C387)</f>
        <v>61</v>
      </c>
      <c r="D395" s="32" t="str">
        <f>IF(ラインリスト!E387="","",ラインリスト!E387)</f>
        <v>女</v>
      </c>
      <c r="E395" s="32" t="str">
        <f>IF(ラインリスト!F387="","",ラインリスト!F387)</f>
        <v/>
      </c>
      <c r="F395" s="29" t="str">
        <f>IF(ラインリスト!G387="","",ラインリスト!G387)</f>
        <v>患者</v>
      </c>
      <c r="G395" s="32" t="str">
        <f>IF(ラインリスト!H387="","",ラインリスト!H387)</f>
        <v>R病院</v>
      </c>
      <c r="H395" s="33" t="str">
        <f>IF(ラインリスト!I387="","",ラインリスト!I387)</f>
        <v/>
      </c>
      <c r="I395" s="33">
        <f>IF(ラインリスト!J387="","",ラインリスト!J387)</f>
        <v>44208</v>
      </c>
      <c r="J395" s="33">
        <f>IF(ラインリスト!K387="","",ラインリスト!K387)</f>
        <v>44207</v>
      </c>
      <c r="K395" s="31">
        <f>IF(ラインリスト!L387="",J395,ラインリスト!L387)</f>
        <v>44207</v>
      </c>
      <c r="L395" s="76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  <c r="BT395" s="77"/>
      <c r="BU395" s="77"/>
      <c r="BV395" s="77"/>
      <c r="BW395" s="77"/>
      <c r="BX395" s="77"/>
      <c r="BY395" s="77"/>
      <c r="BZ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  <c r="CU395" s="77"/>
      <c r="CV395" s="77"/>
      <c r="CW395" s="77"/>
      <c r="CX395" s="77"/>
      <c r="CY395" s="77"/>
      <c r="CZ395" s="77"/>
      <c r="DA395" s="77"/>
      <c r="DB395" s="77"/>
      <c r="DC395" s="77"/>
      <c r="DD395" s="77"/>
      <c r="DE395" s="77"/>
      <c r="DF395" s="77"/>
      <c r="DG395" s="77"/>
      <c r="DH395" s="77"/>
      <c r="DI395" s="77"/>
      <c r="DJ395" s="77"/>
      <c r="DK395" s="77"/>
      <c r="DL395" s="77"/>
      <c r="DM395" s="77"/>
      <c r="DN395" s="77"/>
      <c r="DO395" s="77"/>
      <c r="DP395" s="77"/>
      <c r="DQ395" s="77"/>
      <c r="DR395" s="77"/>
      <c r="DS395" s="77"/>
      <c r="DT395" s="77"/>
      <c r="DU395" s="77"/>
      <c r="DV395" s="77"/>
      <c r="DW395" s="77"/>
      <c r="DX395" s="77"/>
      <c r="DY395" s="77"/>
      <c r="DZ395" s="77"/>
      <c r="EA395" s="77"/>
      <c r="EB395" s="77"/>
      <c r="EC395" s="77"/>
      <c r="ED395" s="77"/>
      <c r="EE395" s="77"/>
      <c r="EF395" s="77"/>
      <c r="EG395" s="77"/>
      <c r="EH395" s="77"/>
      <c r="EI395" s="77"/>
      <c r="EJ395" s="77"/>
      <c r="EK395" s="77"/>
      <c r="EL395" s="77"/>
      <c r="EM395" s="77"/>
      <c r="EN395" s="77"/>
      <c r="EO395" s="77"/>
      <c r="EP395" s="77"/>
      <c r="EQ395" s="77"/>
      <c r="ER395" s="77"/>
      <c r="ES395" s="77"/>
      <c r="ET395" s="77"/>
      <c r="EU395" s="77"/>
      <c r="EV395" s="77"/>
      <c r="EW395" s="77"/>
      <c r="EX395" s="77"/>
      <c r="EY395" s="77"/>
      <c r="EZ395" s="77"/>
      <c r="FA395" s="77"/>
      <c r="FB395" s="77"/>
      <c r="FC395" s="77"/>
      <c r="FD395" s="77"/>
      <c r="FE395" s="77"/>
      <c r="FF395" s="77"/>
      <c r="FG395" s="77"/>
      <c r="FH395" s="77"/>
      <c r="FI395" s="77"/>
      <c r="FJ395" s="77"/>
      <c r="FK395" s="77"/>
      <c r="FL395" s="77"/>
      <c r="FM395" s="77"/>
      <c r="FN395" s="77"/>
      <c r="FO395" s="77"/>
      <c r="FP395" s="77"/>
      <c r="FQ395" s="77"/>
      <c r="FR395" s="77"/>
      <c r="FS395" s="77"/>
      <c r="FT395" s="77"/>
      <c r="FU395" s="77"/>
      <c r="FV395" s="77"/>
      <c r="FW395" s="77"/>
      <c r="FX395" s="77"/>
      <c r="FY395" s="77"/>
      <c r="FZ395" s="77"/>
      <c r="GA395" s="77"/>
      <c r="GB395" s="77"/>
      <c r="GC395" s="77"/>
      <c r="GD395" s="77"/>
      <c r="GE395" s="77"/>
      <c r="GF395" s="77"/>
      <c r="GG395" s="77"/>
      <c r="GH395" s="77"/>
      <c r="GI395" s="77"/>
      <c r="GJ395" s="77"/>
      <c r="GK395" s="77"/>
      <c r="GL395" s="77"/>
      <c r="GM395" s="77"/>
      <c r="GN395" s="77"/>
      <c r="GO395" s="77"/>
      <c r="GP395" s="77"/>
      <c r="GQ395" s="77"/>
      <c r="GR395" s="77"/>
      <c r="GS395" s="77"/>
      <c r="GT395" s="77"/>
      <c r="GU395" s="77"/>
      <c r="GV395" s="77"/>
      <c r="GW395" s="77"/>
      <c r="GX395" s="77"/>
      <c r="GY395" s="77"/>
      <c r="GZ395" s="77"/>
      <c r="HA395" s="77"/>
      <c r="HB395" s="77"/>
      <c r="HC395" s="77"/>
      <c r="HD395" s="77"/>
      <c r="HE395" s="77"/>
      <c r="HF395" s="77"/>
      <c r="HG395" s="77"/>
      <c r="HH395" s="77"/>
      <c r="HI395" s="77"/>
      <c r="HJ395" s="77"/>
      <c r="HK395" s="77"/>
      <c r="HL395" s="77"/>
      <c r="HM395" s="77"/>
      <c r="HN395" s="77"/>
      <c r="HO395" s="77"/>
      <c r="HP395" s="77"/>
      <c r="HQ395" s="77"/>
      <c r="HR395" s="77"/>
      <c r="HS395" s="77"/>
      <c r="HT395" s="77"/>
      <c r="HU395" s="77"/>
      <c r="HV395" s="77"/>
      <c r="HW395" s="77"/>
      <c r="HX395" s="77"/>
      <c r="HY395" s="77"/>
      <c r="HZ395" s="77"/>
      <c r="IA395" s="77"/>
      <c r="IB395" s="77"/>
      <c r="IC395" s="77"/>
      <c r="ID395" s="77"/>
      <c r="IE395" s="77"/>
      <c r="IF395" s="77"/>
      <c r="IG395" s="77"/>
      <c r="IH395" s="77"/>
      <c r="II395" s="77"/>
      <c r="IJ395" s="77"/>
      <c r="IK395" s="77"/>
      <c r="IL395" s="77"/>
      <c r="IM395" s="77"/>
      <c r="IN395" s="77"/>
      <c r="IO395" s="77"/>
      <c r="IP395" s="77"/>
      <c r="IQ395" s="77"/>
      <c r="IR395" s="77"/>
      <c r="IS395" s="77"/>
      <c r="IT395" s="77"/>
      <c r="IU395" s="77"/>
      <c r="IV395" s="77"/>
      <c r="IW395" s="77"/>
      <c r="IX395" s="77"/>
      <c r="IY395" s="77"/>
      <c r="IZ395" s="77"/>
      <c r="JA395" s="77"/>
      <c r="JB395" s="77"/>
      <c r="JC395" s="77"/>
      <c r="JD395" s="77"/>
      <c r="JE395" s="77"/>
      <c r="JF395" s="77"/>
      <c r="JG395" s="77"/>
      <c r="JH395" s="77"/>
      <c r="JI395" s="77"/>
      <c r="JJ395" s="77"/>
      <c r="JK395" s="77"/>
      <c r="JL395" s="77"/>
      <c r="JM395" s="77"/>
      <c r="JN395" s="77"/>
      <c r="JO395" s="77"/>
      <c r="JP395" s="77"/>
      <c r="JQ395" s="77"/>
      <c r="JR395" s="77"/>
      <c r="JS395" s="77"/>
      <c r="JT395" s="77"/>
      <c r="JU395" s="77"/>
      <c r="JV395" s="77"/>
      <c r="JW395" s="77"/>
      <c r="JX395" s="77"/>
      <c r="JY395" s="77"/>
      <c r="JZ395" s="77"/>
      <c r="KA395" s="77"/>
      <c r="KB395" s="77"/>
      <c r="KC395" s="77"/>
      <c r="KD395" s="77"/>
      <c r="KE395" s="77"/>
      <c r="KF395" s="77"/>
      <c r="KG395" s="77"/>
      <c r="KH395" s="77"/>
      <c r="KI395" s="77"/>
      <c r="KJ395" s="77"/>
      <c r="KK395" s="77"/>
      <c r="KL395" s="77"/>
      <c r="KM395" s="77"/>
      <c r="KN395" s="77"/>
      <c r="KO395" s="77"/>
      <c r="KP395" s="77"/>
      <c r="KQ395" s="77"/>
      <c r="KR395" s="77"/>
      <c r="KS395" s="77"/>
      <c r="KT395" s="77"/>
      <c r="KU395" s="77"/>
      <c r="KV395" s="77"/>
      <c r="KW395" s="77"/>
      <c r="KX395" s="77"/>
      <c r="KY395" s="77"/>
      <c r="KZ395" s="77"/>
      <c r="LA395" s="77"/>
      <c r="LB395" s="77"/>
      <c r="LC395" s="77"/>
      <c r="LD395" s="77"/>
      <c r="LE395" s="77"/>
      <c r="LF395" s="77"/>
      <c r="LG395" s="77"/>
      <c r="LH395" s="77"/>
      <c r="LI395" s="77"/>
      <c r="LJ395" s="77"/>
      <c r="LK395" s="77"/>
      <c r="LL395" s="77"/>
      <c r="LM395" s="77"/>
      <c r="LN395" s="77"/>
      <c r="LO395" s="77"/>
      <c r="LP395" s="77"/>
      <c r="LQ395" s="77"/>
      <c r="LR395" s="77"/>
      <c r="LS395" s="77"/>
      <c r="LT395" s="77"/>
      <c r="LU395" s="77"/>
      <c r="LV395" s="77"/>
      <c r="LW395" s="77"/>
      <c r="LX395" s="77"/>
      <c r="LY395" s="77"/>
      <c r="LZ395" s="77"/>
      <c r="MA395" s="77"/>
      <c r="MB395" s="77"/>
      <c r="MC395" s="77"/>
      <c r="MD395" s="77"/>
      <c r="ME395" s="77"/>
      <c r="MF395" s="77"/>
      <c r="MG395" s="77"/>
      <c r="MH395" s="77"/>
      <c r="MI395" s="77"/>
      <c r="MJ395" s="77"/>
      <c r="MK395" s="77"/>
      <c r="ML395" s="77"/>
      <c r="MM395" s="77"/>
      <c r="MN395" s="77"/>
      <c r="MO395" s="77"/>
      <c r="MP395" s="77"/>
      <c r="MQ395" s="77"/>
      <c r="MR395" s="77"/>
      <c r="MS395" s="77"/>
      <c r="MT395" s="77"/>
      <c r="MU395" s="77"/>
      <c r="MV395" s="77"/>
      <c r="MW395" s="77"/>
      <c r="MX395" s="77"/>
      <c r="MY395" s="77"/>
      <c r="MZ395" s="77"/>
      <c r="NA395" s="77"/>
      <c r="NB395" s="77"/>
      <c r="NC395" s="77"/>
      <c r="ND395" s="77"/>
      <c r="NE395" s="77"/>
      <c r="NF395" s="77"/>
      <c r="NG395" s="77"/>
      <c r="NH395" s="77"/>
      <c r="NI395" s="77"/>
      <c r="NJ395" s="77"/>
      <c r="NK395" s="77"/>
      <c r="NL395" s="77"/>
      <c r="NM395" s="77"/>
      <c r="NN395" s="77"/>
      <c r="NO395" s="77"/>
      <c r="NP395" s="77"/>
      <c r="NQ395" s="77"/>
      <c r="NR395" s="77"/>
    </row>
    <row r="396" spans="1:382">
      <c r="A396" s="32">
        <f>IF(ラインリスト!A388="","",ラインリスト!A388)</f>
        <v>386</v>
      </c>
      <c r="B396" s="32" t="str">
        <f>IF(ラインリスト!B388="","",ラインリスト!B388)</f>
        <v>テスト386</v>
      </c>
      <c r="C396" s="32">
        <f>IF(ラインリスト!C388="","",ラインリスト!C388)</f>
        <v>82</v>
      </c>
      <c r="D396" s="32" t="str">
        <f>IF(ラインリスト!E388="","",ラインリスト!E388)</f>
        <v>男</v>
      </c>
      <c r="E396" s="32" t="str">
        <f>IF(ラインリスト!F388="","",ラインリスト!F388)</f>
        <v/>
      </c>
      <c r="F396" s="29" t="str">
        <f>IF(ラインリスト!G388="","",ラインリスト!G388)</f>
        <v>患者</v>
      </c>
      <c r="G396" s="32" t="str">
        <f>IF(ラインリスト!H388="","",ラインリスト!H388)</f>
        <v>R病院</v>
      </c>
      <c r="H396" s="33" t="str">
        <f>IF(ラインリスト!I388="","",ラインリスト!I388)</f>
        <v/>
      </c>
      <c r="I396" s="33">
        <f>IF(ラインリスト!J388="","",ラインリスト!J388)</f>
        <v>44205</v>
      </c>
      <c r="J396" s="33">
        <f>IF(ラインリスト!K388="","",ラインリスト!K388)</f>
        <v>44207</v>
      </c>
      <c r="K396" s="31">
        <f>IF(ラインリスト!L388="",J396,ラインリスト!L388)</f>
        <v>44207</v>
      </c>
      <c r="L396" s="76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  <c r="BR396" s="77"/>
      <c r="BS396" s="77"/>
      <c r="BT396" s="77"/>
      <c r="BU396" s="77"/>
      <c r="BV396" s="77"/>
      <c r="BW396" s="77"/>
      <c r="BX396" s="77"/>
      <c r="BY396" s="77"/>
      <c r="BZ396" s="77"/>
      <c r="CA396" s="77"/>
      <c r="CB396" s="77"/>
      <c r="CC396" s="77"/>
      <c r="CD396" s="77"/>
      <c r="CE396" s="77"/>
      <c r="CF396" s="77"/>
      <c r="CG396" s="77"/>
      <c r="CH396" s="77"/>
      <c r="CI396" s="77"/>
      <c r="CJ396" s="77"/>
      <c r="CK396" s="77"/>
      <c r="CL396" s="77"/>
      <c r="CM396" s="77"/>
      <c r="CN396" s="77"/>
      <c r="CO396" s="77"/>
      <c r="CP396" s="77"/>
      <c r="CQ396" s="77"/>
      <c r="CR396" s="77"/>
      <c r="CS396" s="77"/>
      <c r="CT396" s="77"/>
      <c r="CU396" s="77"/>
      <c r="CV396" s="77"/>
      <c r="CW396" s="77"/>
      <c r="CX396" s="77"/>
      <c r="CY396" s="77"/>
      <c r="CZ396" s="77"/>
      <c r="DA396" s="77"/>
      <c r="DB396" s="77"/>
      <c r="DC396" s="77"/>
      <c r="DD396" s="77"/>
      <c r="DE396" s="77"/>
      <c r="DF396" s="77"/>
      <c r="DG396" s="77"/>
      <c r="DH396" s="77"/>
      <c r="DI396" s="77"/>
      <c r="DJ396" s="77"/>
      <c r="DK396" s="77"/>
      <c r="DL396" s="77"/>
      <c r="DM396" s="77"/>
      <c r="DN396" s="77"/>
      <c r="DO396" s="77"/>
      <c r="DP396" s="77"/>
      <c r="DQ396" s="77"/>
      <c r="DR396" s="77"/>
      <c r="DS396" s="77"/>
      <c r="DT396" s="77"/>
      <c r="DU396" s="77"/>
      <c r="DV396" s="77"/>
      <c r="DW396" s="77"/>
      <c r="DX396" s="77"/>
      <c r="DY396" s="77"/>
      <c r="DZ396" s="77"/>
      <c r="EA396" s="77"/>
      <c r="EB396" s="77"/>
      <c r="EC396" s="77"/>
      <c r="ED396" s="77"/>
      <c r="EE396" s="77"/>
      <c r="EF396" s="77"/>
      <c r="EG396" s="77"/>
      <c r="EH396" s="77"/>
      <c r="EI396" s="77"/>
      <c r="EJ396" s="77"/>
      <c r="EK396" s="77"/>
      <c r="EL396" s="77"/>
      <c r="EM396" s="77"/>
      <c r="EN396" s="77"/>
      <c r="EO396" s="77"/>
      <c r="EP396" s="77"/>
      <c r="EQ396" s="77"/>
      <c r="ER396" s="77"/>
      <c r="ES396" s="77"/>
      <c r="ET396" s="77"/>
      <c r="EU396" s="77"/>
      <c r="EV396" s="77"/>
      <c r="EW396" s="77"/>
      <c r="EX396" s="77"/>
      <c r="EY396" s="77"/>
      <c r="EZ396" s="77"/>
      <c r="FA396" s="77"/>
      <c r="FB396" s="77"/>
      <c r="FC396" s="77"/>
      <c r="FD396" s="77"/>
      <c r="FE396" s="77"/>
      <c r="FF396" s="77"/>
      <c r="FG396" s="77"/>
      <c r="FH396" s="77"/>
      <c r="FI396" s="77"/>
      <c r="FJ396" s="77"/>
      <c r="FK396" s="77"/>
      <c r="FL396" s="77"/>
      <c r="FM396" s="77"/>
      <c r="FN396" s="77"/>
      <c r="FO396" s="77"/>
      <c r="FP396" s="77"/>
      <c r="FQ396" s="77"/>
      <c r="FR396" s="77"/>
      <c r="FS396" s="77"/>
      <c r="FT396" s="77"/>
      <c r="FU396" s="77"/>
      <c r="FV396" s="77"/>
      <c r="FW396" s="77"/>
      <c r="FX396" s="77"/>
      <c r="FY396" s="77"/>
      <c r="FZ396" s="77"/>
      <c r="GA396" s="77"/>
      <c r="GB396" s="77"/>
      <c r="GC396" s="77"/>
      <c r="GD396" s="77"/>
      <c r="GE396" s="77"/>
      <c r="GF396" s="77"/>
      <c r="GG396" s="77"/>
      <c r="GH396" s="77"/>
      <c r="GI396" s="77"/>
      <c r="GJ396" s="77"/>
      <c r="GK396" s="77"/>
      <c r="GL396" s="77"/>
      <c r="GM396" s="77"/>
      <c r="GN396" s="77"/>
      <c r="GO396" s="77"/>
      <c r="GP396" s="77"/>
      <c r="GQ396" s="77"/>
      <c r="GR396" s="77"/>
      <c r="GS396" s="77"/>
      <c r="GT396" s="77"/>
      <c r="GU396" s="77"/>
      <c r="GV396" s="77"/>
      <c r="GW396" s="77"/>
      <c r="GX396" s="77"/>
      <c r="GY396" s="77"/>
      <c r="GZ396" s="77"/>
      <c r="HA396" s="77"/>
      <c r="HB396" s="77"/>
      <c r="HC396" s="77"/>
      <c r="HD396" s="77"/>
      <c r="HE396" s="77"/>
      <c r="HF396" s="77"/>
      <c r="HG396" s="77"/>
      <c r="HH396" s="77"/>
      <c r="HI396" s="77"/>
      <c r="HJ396" s="77"/>
      <c r="HK396" s="77"/>
      <c r="HL396" s="77"/>
      <c r="HM396" s="77"/>
      <c r="HN396" s="77"/>
      <c r="HO396" s="77"/>
      <c r="HP396" s="77"/>
      <c r="HQ396" s="77"/>
      <c r="HR396" s="77"/>
      <c r="HS396" s="77"/>
      <c r="HT396" s="77"/>
      <c r="HU396" s="77"/>
      <c r="HV396" s="77"/>
      <c r="HW396" s="77"/>
      <c r="HX396" s="77"/>
      <c r="HY396" s="77"/>
      <c r="HZ396" s="77"/>
      <c r="IA396" s="77"/>
      <c r="IB396" s="77"/>
      <c r="IC396" s="77"/>
      <c r="ID396" s="77"/>
      <c r="IE396" s="77"/>
      <c r="IF396" s="77"/>
      <c r="IG396" s="77"/>
      <c r="IH396" s="77"/>
      <c r="II396" s="77"/>
      <c r="IJ396" s="77"/>
      <c r="IK396" s="77"/>
      <c r="IL396" s="77"/>
      <c r="IM396" s="77"/>
      <c r="IN396" s="77"/>
      <c r="IO396" s="77"/>
      <c r="IP396" s="77"/>
      <c r="IQ396" s="77"/>
      <c r="IR396" s="77"/>
      <c r="IS396" s="77"/>
      <c r="IT396" s="77"/>
      <c r="IU396" s="77"/>
      <c r="IV396" s="77"/>
      <c r="IW396" s="77"/>
      <c r="IX396" s="77"/>
      <c r="IY396" s="77"/>
      <c r="IZ396" s="77"/>
      <c r="JA396" s="77"/>
      <c r="JB396" s="77"/>
      <c r="JC396" s="77"/>
      <c r="JD396" s="77"/>
      <c r="JE396" s="77"/>
      <c r="JF396" s="77"/>
      <c r="JG396" s="77"/>
      <c r="JH396" s="77"/>
      <c r="JI396" s="77"/>
      <c r="JJ396" s="77"/>
      <c r="JK396" s="77"/>
      <c r="JL396" s="77"/>
      <c r="JM396" s="77"/>
      <c r="JN396" s="77"/>
      <c r="JO396" s="77"/>
      <c r="JP396" s="77"/>
      <c r="JQ396" s="77"/>
      <c r="JR396" s="77"/>
      <c r="JS396" s="77"/>
      <c r="JT396" s="77"/>
      <c r="JU396" s="77"/>
      <c r="JV396" s="77"/>
      <c r="JW396" s="77"/>
      <c r="JX396" s="77"/>
      <c r="JY396" s="77"/>
      <c r="JZ396" s="77"/>
      <c r="KA396" s="77"/>
      <c r="KB396" s="77"/>
      <c r="KC396" s="77"/>
      <c r="KD396" s="77"/>
      <c r="KE396" s="77"/>
      <c r="KF396" s="77"/>
      <c r="KG396" s="77"/>
      <c r="KH396" s="77"/>
      <c r="KI396" s="77"/>
      <c r="KJ396" s="77"/>
      <c r="KK396" s="77"/>
      <c r="KL396" s="77"/>
      <c r="KM396" s="77"/>
      <c r="KN396" s="77"/>
      <c r="KO396" s="77"/>
      <c r="KP396" s="77"/>
      <c r="KQ396" s="77"/>
      <c r="KR396" s="77"/>
      <c r="KS396" s="77"/>
      <c r="KT396" s="77"/>
      <c r="KU396" s="77"/>
      <c r="KV396" s="77"/>
      <c r="KW396" s="77"/>
      <c r="KX396" s="77"/>
      <c r="KY396" s="77"/>
      <c r="KZ396" s="77"/>
      <c r="LA396" s="77"/>
      <c r="LB396" s="77"/>
      <c r="LC396" s="77"/>
      <c r="LD396" s="77"/>
      <c r="LE396" s="77"/>
      <c r="LF396" s="77"/>
      <c r="LG396" s="77"/>
      <c r="LH396" s="77"/>
      <c r="LI396" s="77"/>
      <c r="LJ396" s="77"/>
      <c r="LK396" s="77"/>
      <c r="LL396" s="77"/>
      <c r="LM396" s="77"/>
      <c r="LN396" s="77"/>
      <c r="LO396" s="77"/>
      <c r="LP396" s="77"/>
      <c r="LQ396" s="77"/>
      <c r="LR396" s="77"/>
      <c r="LS396" s="77"/>
      <c r="LT396" s="77"/>
      <c r="LU396" s="77"/>
      <c r="LV396" s="77"/>
      <c r="LW396" s="77"/>
      <c r="LX396" s="77"/>
      <c r="LY396" s="77"/>
      <c r="LZ396" s="77"/>
      <c r="MA396" s="77"/>
      <c r="MB396" s="77"/>
      <c r="MC396" s="77"/>
      <c r="MD396" s="77"/>
      <c r="ME396" s="77"/>
      <c r="MF396" s="77"/>
      <c r="MG396" s="77"/>
      <c r="MH396" s="77"/>
      <c r="MI396" s="77"/>
      <c r="MJ396" s="77"/>
      <c r="MK396" s="77"/>
      <c r="ML396" s="77"/>
      <c r="MM396" s="77"/>
      <c r="MN396" s="77"/>
      <c r="MO396" s="77"/>
      <c r="MP396" s="77"/>
      <c r="MQ396" s="77"/>
      <c r="MR396" s="77"/>
      <c r="MS396" s="77"/>
      <c r="MT396" s="77"/>
      <c r="MU396" s="77"/>
      <c r="MV396" s="77"/>
      <c r="MW396" s="77"/>
      <c r="MX396" s="77"/>
      <c r="MY396" s="77"/>
      <c r="MZ396" s="77"/>
      <c r="NA396" s="77"/>
      <c r="NB396" s="77"/>
      <c r="NC396" s="77"/>
      <c r="ND396" s="77"/>
      <c r="NE396" s="77"/>
      <c r="NF396" s="77"/>
      <c r="NG396" s="77"/>
      <c r="NH396" s="77"/>
      <c r="NI396" s="77"/>
      <c r="NJ396" s="77"/>
      <c r="NK396" s="77"/>
      <c r="NL396" s="77"/>
      <c r="NM396" s="77"/>
      <c r="NN396" s="77"/>
      <c r="NO396" s="77"/>
      <c r="NP396" s="77"/>
      <c r="NQ396" s="77"/>
      <c r="NR396" s="77"/>
    </row>
    <row r="397" spans="1:382">
      <c r="A397" s="32">
        <f>IF(ラインリスト!A389="","",ラインリスト!A389)</f>
        <v>387</v>
      </c>
      <c r="B397" s="32" t="str">
        <f>IF(ラインリスト!B389="","",ラインリスト!B389)</f>
        <v>テスト387</v>
      </c>
      <c r="C397" s="32">
        <f>IF(ラインリスト!C389="","",ラインリスト!C389)</f>
        <v>88</v>
      </c>
      <c r="D397" s="32" t="str">
        <f>IF(ラインリスト!E389="","",ラインリスト!E389)</f>
        <v>男</v>
      </c>
      <c r="E397" s="32" t="str">
        <f>IF(ラインリスト!F389="","",ラインリスト!F389)</f>
        <v/>
      </c>
      <c r="F397" s="29" t="str">
        <f>IF(ラインリスト!G389="","",ラインリスト!G389)</f>
        <v>患者</v>
      </c>
      <c r="G397" s="32" t="str">
        <f>IF(ラインリスト!H389="","",ラインリスト!H389)</f>
        <v>R病院</v>
      </c>
      <c r="H397" s="33" t="str">
        <f>IF(ラインリスト!I389="","",ラインリスト!I389)</f>
        <v/>
      </c>
      <c r="I397" s="33">
        <f>IF(ラインリスト!J389="","",ラインリスト!J389)</f>
        <v>44204</v>
      </c>
      <c r="J397" s="33">
        <f>IF(ラインリスト!K389="","",ラインリスト!K389)</f>
        <v>44207</v>
      </c>
      <c r="K397" s="31">
        <f>IF(ラインリスト!L389="",J397,ラインリスト!L389)</f>
        <v>44207</v>
      </c>
      <c r="L397" s="76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  <c r="BR397" s="77"/>
      <c r="BS397" s="77"/>
      <c r="BT397" s="77"/>
      <c r="BU397" s="77"/>
      <c r="BV397" s="77"/>
      <c r="BW397" s="77"/>
      <c r="BX397" s="77"/>
      <c r="BY397" s="77"/>
      <c r="BZ397" s="77"/>
      <c r="CA397" s="77"/>
      <c r="CB397" s="77"/>
      <c r="CC397" s="77"/>
      <c r="CD397" s="77"/>
      <c r="CE397" s="77"/>
      <c r="CF397" s="77"/>
      <c r="CG397" s="77"/>
      <c r="CH397" s="77"/>
      <c r="CI397" s="77"/>
      <c r="CJ397" s="77"/>
      <c r="CK397" s="77"/>
      <c r="CL397" s="77"/>
      <c r="CM397" s="77"/>
      <c r="CN397" s="77"/>
      <c r="CO397" s="77"/>
      <c r="CP397" s="77"/>
      <c r="CQ397" s="77"/>
      <c r="CR397" s="77"/>
      <c r="CS397" s="77"/>
      <c r="CT397" s="77"/>
      <c r="CU397" s="77"/>
      <c r="CV397" s="77"/>
      <c r="CW397" s="77"/>
      <c r="CX397" s="77"/>
      <c r="CY397" s="77"/>
      <c r="CZ397" s="77"/>
      <c r="DA397" s="77"/>
      <c r="DB397" s="77"/>
      <c r="DC397" s="77"/>
      <c r="DD397" s="77"/>
      <c r="DE397" s="77"/>
      <c r="DF397" s="77"/>
      <c r="DG397" s="77"/>
      <c r="DH397" s="77"/>
      <c r="DI397" s="77"/>
      <c r="DJ397" s="77"/>
      <c r="DK397" s="77"/>
      <c r="DL397" s="77"/>
      <c r="DM397" s="77"/>
      <c r="DN397" s="77"/>
      <c r="DO397" s="77"/>
      <c r="DP397" s="77"/>
      <c r="DQ397" s="77"/>
      <c r="DR397" s="77"/>
      <c r="DS397" s="77"/>
      <c r="DT397" s="77"/>
      <c r="DU397" s="77"/>
      <c r="DV397" s="77"/>
      <c r="DW397" s="77"/>
      <c r="DX397" s="77"/>
      <c r="DY397" s="77"/>
      <c r="DZ397" s="77"/>
      <c r="EA397" s="77"/>
      <c r="EB397" s="77"/>
      <c r="EC397" s="77"/>
      <c r="ED397" s="77"/>
      <c r="EE397" s="77"/>
      <c r="EF397" s="77"/>
      <c r="EG397" s="77"/>
      <c r="EH397" s="77"/>
      <c r="EI397" s="77"/>
      <c r="EJ397" s="77"/>
      <c r="EK397" s="77"/>
      <c r="EL397" s="77"/>
      <c r="EM397" s="77"/>
      <c r="EN397" s="77"/>
      <c r="EO397" s="77"/>
      <c r="EP397" s="77"/>
      <c r="EQ397" s="77"/>
      <c r="ER397" s="77"/>
      <c r="ES397" s="77"/>
      <c r="ET397" s="77"/>
      <c r="EU397" s="77"/>
      <c r="EV397" s="77"/>
      <c r="EW397" s="77"/>
      <c r="EX397" s="77"/>
      <c r="EY397" s="77"/>
      <c r="EZ397" s="77"/>
      <c r="FA397" s="77"/>
      <c r="FB397" s="77"/>
      <c r="FC397" s="77"/>
      <c r="FD397" s="77"/>
      <c r="FE397" s="77"/>
      <c r="FF397" s="77"/>
      <c r="FG397" s="77"/>
      <c r="FH397" s="77"/>
      <c r="FI397" s="77"/>
      <c r="FJ397" s="77"/>
      <c r="FK397" s="77"/>
      <c r="FL397" s="77"/>
      <c r="FM397" s="77"/>
      <c r="FN397" s="77"/>
      <c r="FO397" s="77"/>
      <c r="FP397" s="77"/>
      <c r="FQ397" s="77"/>
      <c r="FR397" s="77"/>
      <c r="FS397" s="77"/>
      <c r="FT397" s="77"/>
      <c r="FU397" s="77"/>
      <c r="FV397" s="77"/>
      <c r="FW397" s="77"/>
      <c r="FX397" s="77"/>
      <c r="FY397" s="77"/>
      <c r="FZ397" s="77"/>
      <c r="GA397" s="77"/>
      <c r="GB397" s="77"/>
      <c r="GC397" s="77"/>
      <c r="GD397" s="77"/>
      <c r="GE397" s="77"/>
      <c r="GF397" s="77"/>
      <c r="GG397" s="77"/>
      <c r="GH397" s="77"/>
      <c r="GI397" s="77"/>
      <c r="GJ397" s="77"/>
      <c r="GK397" s="77"/>
      <c r="GL397" s="77"/>
      <c r="GM397" s="77"/>
      <c r="GN397" s="77"/>
      <c r="GO397" s="77"/>
      <c r="GP397" s="77"/>
      <c r="GQ397" s="77"/>
      <c r="GR397" s="77"/>
      <c r="GS397" s="77"/>
      <c r="GT397" s="77"/>
      <c r="GU397" s="77"/>
      <c r="GV397" s="77"/>
      <c r="GW397" s="77"/>
      <c r="GX397" s="77"/>
      <c r="GY397" s="77"/>
      <c r="GZ397" s="77"/>
      <c r="HA397" s="77"/>
      <c r="HB397" s="77"/>
      <c r="HC397" s="77"/>
      <c r="HD397" s="77"/>
      <c r="HE397" s="77"/>
      <c r="HF397" s="77"/>
      <c r="HG397" s="77"/>
      <c r="HH397" s="77"/>
      <c r="HI397" s="77"/>
      <c r="HJ397" s="77"/>
      <c r="HK397" s="77"/>
      <c r="HL397" s="77"/>
      <c r="HM397" s="77"/>
      <c r="HN397" s="77"/>
      <c r="HO397" s="77"/>
      <c r="HP397" s="77"/>
      <c r="HQ397" s="77"/>
      <c r="HR397" s="77"/>
      <c r="HS397" s="77"/>
      <c r="HT397" s="77"/>
      <c r="HU397" s="77"/>
      <c r="HV397" s="77"/>
      <c r="HW397" s="77"/>
      <c r="HX397" s="77"/>
      <c r="HY397" s="77"/>
      <c r="HZ397" s="77"/>
      <c r="IA397" s="77"/>
      <c r="IB397" s="77"/>
      <c r="IC397" s="77"/>
      <c r="ID397" s="77"/>
      <c r="IE397" s="77"/>
      <c r="IF397" s="77"/>
      <c r="IG397" s="77"/>
      <c r="IH397" s="77"/>
      <c r="II397" s="77"/>
      <c r="IJ397" s="77"/>
      <c r="IK397" s="77"/>
      <c r="IL397" s="77"/>
      <c r="IM397" s="77"/>
      <c r="IN397" s="77"/>
      <c r="IO397" s="77"/>
      <c r="IP397" s="77"/>
      <c r="IQ397" s="77"/>
      <c r="IR397" s="77"/>
      <c r="IS397" s="77"/>
      <c r="IT397" s="77"/>
      <c r="IU397" s="77"/>
      <c r="IV397" s="77"/>
      <c r="IW397" s="77"/>
      <c r="IX397" s="77"/>
      <c r="IY397" s="77"/>
      <c r="IZ397" s="77"/>
      <c r="JA397" s="77"/>
      <c r="JB397" s="77"/>
      <c r="JC397" s="77"/>
      <c r="JD397" s="77"/>
      <c r="JE397" s="77"/>
      <c r="JF397" s="77"/>
      <c r="JG397" s="77"/>
      <c r="JH397" s="77"/>
      <c r="JI397" s="77"/>
      <c r="JJ397" s="77"/>
      <c r="JK397" s="77"/>
      <c r="JL397" s="77"/>
      <c r="JM397" s="77"/>
      <c r="JN397" s="77"/>
      <c r="JO397" s="77"/>
      <c r="JP397" s="77"/>
      <c r="JQ397" s="77"/>
      <c r="JR397" s="77"/>
      <c r="JS397" s="77"/>
      <c r="JT397" s="77"/>
      <c r="JU397" s="77"/>
      <c r="JV397" s="77"/>
      <c r="JW397" s="77"/>
      <c r="JX397" s="77"/>
      <c r="JY397" s="77"/>
      <c r="JZ397" s="77"/>
      <c r="KA397" s="77"/>
      <c r="KB397" s="77"/>
      <c r="KC397" s="77"/>
      <c r="KD397" s="77"/>
      <c r="KE397" s="77"/>
      <c r="KF397" s="77"/>
      <c r="KG397" s="77"/>
      <c r="KH397" s="77"/>
      <c r="KI397" s="77"/>
      <c r="KJ397" s="77"/>
      <c r="KK397" s="77"/>
      <c r="KL397" s="77"/>
      <c r="KM397" s="77"/>
      <c r="KN397" s="77"/>
      <c r="KO397" s="77"/>
      <c r="KP397" s="77"/>
      <c r="KQ397" s="77"/>
      <c r="KR397" s="77"/>
      <c r="KS397" s="77"/>
      <c r="KT397" s="77"/>
      <c r="KU397" s="77"/>
      <c r="KV397" s="77"/>
      <c r="KW397" s="77"/>
      <c r="KX397" s="77"/>
      <c r="KY397" s="77"/>
      <c r="KZ397" s="77"/>
      <c r="LA397" s="77"/>
      <c r="LB397" s="77"/>
      <c r="LC397" s="77"/>
      <c r="LD397" s="77"/>
      <c r="LE397" s="77"/>
      <c r="LF397" s="77"/>
      <c r="LG397" s="77"/>
      <c r="LH397" s="77"/>
      <c r="LI397" s="77"/>
      <c r="LJ397" s="77"/>
      <c r="LK397" s="77"/>
      <c r="LL397" s="77"/>
      <c r="LM397" s="77"/>
      <c r="LN397" s="77"/>
      <c r="LO397" s="77"/>
      <c r="LP397" s="77"/>
      <c r="LQ397" s="77"/>
      <c r="LR397" s="77"/>
      <c r="LS397" s="77"/>
      <c r="LT397" s="77"/>
      <c r="LU397" s="77"/>
      <c r="LV397" s="77"/>
      <c r="LW397" s="77"/>
      <c r="LX397" s="77"/>
      <c r="LY397" s="77"/>
      <c r="LZ397" s="77"/>
      <c r="MA397" s="77"/>
      <c r="MB397" s="77"/>
      <c r="MC397" s="77"/>
      <c r="MD397" s="77"/>
      <c r="ME397" s="77"/>
      <c r="MF397" s="77"/>
      <c r="MG397" s="77"/>
      <c r="MH397" s="77"/>
      <c r="MI397" s="77"/>
      <c r="MJ397" s="77"/>
      <c r="MK397" s="77"/>
      <c r="ML397" s="77"/>
      <c r="MM397" s="77"/>
      <c r="MN397" s="77"/>
      <c r="MO397" s="77"/>
      <c r="MP397" s="77"/>
      <c r="MQ397" s="77"/>
      <c r="MR397" s="77"/>
      <c r="MS397" s="77"/>
      <c r="MT397" s="77"/>
      <c r="MU397" s="77"/>
      <c r="MV397" s="77"/>
      <c r="MW397" s="77"/>
      <c r="MX397" s="77"/>
      <c r="MY397" s="77"/>
      <c r="MZ397" s="77"/>
      <c r="NA397" s="77"/>
      <c r="NB397" s="77"/>
      <c r="NC397" s="77"/>
      <c r="ND397" s="77"/>
      <c r="NE397" s="77"/>
      <c r="NF397" s="77"/>
      <c r="NG397" s="77"/>
      <c r="NH397" s="77"/>
      <c r="NI397" s="77"/>
      <c r="NJ397" s="77"/>
      <c r="NK397" s="77"/>
      <c r="NL397" s="77"/>
      <c r="NM397" s="77"/>
      <c r="NN397" s="77"/>
      <c r="NO397" s="77"/>
      <c r="NP397" s="77"/>
      <c r="NQ397" s="77"/>
      <c r="NR397" s="77"/>
    </row>
    <row r="398" spans="1:382">
      <c r="A398" s="32">
        <f>IF(ラインリスト!A390="","",ラインリスト!A390)</f>
        <v>388</v>
      </c>
      <c r="B398" s="32" t="str">
        <f>IF(ラインリスト!B390="","",ラインリスト!B390)</f>
        <v>テスト388</v>
      </c>
      <c r="C398" s="32">
        <f>IF(ラインリスト!C390="","",ラインリスト!C390)</f>
        <v>64</v>
      </c>
      <c r="D398" s="32" t="str">
        <f>IF(ラインリスト!E390="","",ラインリスト!E390)</f>
        <v>男</v>
      </c>
      <c r="E398" s="32" t="str">
        <f>IF(ラインリスト!F390="","",ラインリスト!F390)</f>
        <v/>
      </c>
      <c r="F398" s="29" t="str">
        <f>IF(ラインリスト!G390="","",ラインリスト!G390)</f>
        <v>患者</v>
      </c>
      <c r="G398" s="32" t="str">
        <f>IF(ラインリスト!H390="","",ラインリスト!H390)</f>
        <v>R病院</v>
      </c>
      <c r="H398" s="33" t="str">
        <f>IF(ラインリスト!I390="","",ラインリスト!I390)</f>
        <v/>
      </c>
      <c r="I398" s="33" t="str">
        <f>IF(ラインリスト!J390="","",ラインリスト!J390)</f>
        <v>無症状</v>
      </c>
      <c r="J398" s="33">
        <f>IF(ラインリスト!K390="","",ラインリスト!K390)</f>
        <v>44207</v>
      </c>
      <c r="K398" s="31">
        <f>IF(ラインリスト!L390="",J398,ラインリスト!L390)</f>
        <v>44207</v>
      </c>
      <c r="L398" s="76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  <c r="BR398" s="77"/>
      <c r="BS398" s="77"/>
      <c r="BT398" s="77"/>
      <c r="BU398" s="77"/>
      <c r="BV398" s="77"/>
      <c r="BW398" s="77"/>
      <c r="BX398" s="77"/>
      <c r="BY398" s="77"/>
      <c r="BZ398" s="77"/>
      <c r="CA398" s="77"/>
      <c r="CB398" s="77"/>
      <c r="CC398" s="77"/>
      <c r="CD398" s="77"/>
      <c r="CE398" s="77"/>
      <c r="CF398" s="77"/>
      <c r="CG398" s="77"/>
      <c r="CH398" s="77"/>
      <c r="CI398" s="77"/>
      <c r="CJ398" s="77"/>
      <c r="CK398" s="77"/>
      <c r="CL398" s="77"/>
      <c r="CM398" s="77"/>
      <c r="CN398" s="77"/>
      <c r="CO398" s="77"/>
      <c r="CP398" s="77"/>
      <c r="CQ398" s="77"/>
      <c r="CR398" s="77"/>
      <c r="CS398" s="77"/>
      <c r="CT398" s="77"/>
      <c r="CU398" s="77"/>
      <c r="CV398" s="77"/>
      <c r="CW398" s="77"/>
      <c r="CX398" s="77"/>
      <c r="CY398" s="77"/>
      <c r="CZ398" s="77"/>
      <c r="DA398" s="77"/>
      <c r="DB398" s="77"/>
      <c r="DC398" s="77"/>
      <c r="DD398" s="77"/>
      <c r="DE398" s="77"/>
      <c r="DF398" s="77"/>
      <c r="DG398" s="77"/>
      <c r="DH398" s="77"/>
      <c r="DI398" s="77"/>
      <c r="DJ398" s="77"/>
      <c r="DK398" s="77"/>
      <c r="DL398" s="77"/>
      <c r="DM398" s="77"/>
      <c r="DN398" s="77"/>
      <c r="DO398" s="77"/>
      <c r="DP398" s="77"/>
      <c r="DQ398" s="77"/>
      <c r="DR398" s="77"/>
      <c r="DS398" s="77"/>
      <c r="DT398" s="77"/>
      <c r="DU398" s="77"/>
      <c r="DV398" s="77"/>
      <c r="DW398" s="77"/>
      <c r="DX398" s="77"/>
      <c r="DY398" s="77"/>
      <c r="DZ398" s="77"/>
      <c r="EA398" s="77"/>
      <c r="EB398" s="77"/>
      <c r="EC398" s="77"/>
      <c r="ED398" s="77"/>
      <c r="EE398" s="77"/>
      <c r="EF398" s="77"/>
      <c r="EG398" s="77"/>
      <c r="EH398" s="77"/>
      <c r="EI398" s="77"/>
      <c r="EJ398" s="77"/>
      <c r="EK398" s="77"/>
      <c r="EL398" s="77"/>
      <c r="EM398" s="77"/>
      <c r="EN398" s="77"/>
      <c r="EO398" s="77"/>
      <c r="EP398" s="77"/>
      <c r="EQ398" s="77"/>
      <c r="ER398" s="77"/>
      <c r="ES398" s="77"/>
      <c r="ET398" s="77"/>
      <c r="EU398" s="77"/>
      <c r="EV398" s="77"/>
      <c r="EW398" s="77"/>
      <c r="EX398" s="77"/>
      <c r="EY398" s="77"/>
      <c r="EZ398" s="77"/>
      <c r="FA398" s="77"/>
      <c r="FB398" s="77"/>
      <c r="FC398" s="77"/>
      <c r="FD398" s="77"/>
      <c r="FE398" s="77"/>
      <c r="FF398" s="77"/>
      <c r="FG398" s="77"/>
      <c r="FH398" s="77"/>
      <c r="FI398" s="77"/>
      <c r="FJ398" s="77"/>
      <c r="FK398" s="77"/>
      <c r="FL398" s="77"/>
      <c r="FM398" s="77"/>
      <c r="FN398" s="77"/>
      <c r="FO398" s="77"/>
      <c r="FP398" s="77"/>
      <c r="FQ398" s="77"/>
      <c r="FR398" s="77"/>
      <c r="FS398" s="77"/>
      <c r="FT398" s="77"/>
      <c r="FU398" s="77"/>
      <c r="FV398" s="77"/>
      <c r="FW398" s="77"/>
      <c r="FX398" s="77"/>
      <c r="FY398" s="77"/>
      <c r="FZ398" s="77"/>
      <c r="GA398" s="77"/>
      <c r="GB398" s="77"/>
      <c r="GC398" s="77"/>
      <c r="GD398" s="77"/>
      <c r="GE398" s="77"/>
      <c r="GF398" s="77"/>
      <c r="GG398" s="77"/>
      <c r="GH398" s="77"/>
      <c r="GI398" s="77"/>
      <c r="GJ398" s="77"/>
      <c r="GK398" s="77"/>
      <c r="GL398" s="77"/>
      <c r="GM398" s="77"/>
      <c r="GN398" s="77"/>
      <c r="GO398" s="77"/>
      <c r="GP398" s="77"/>
      <c r="GQ398" s="77"/>
      <c r="GR398" s="77"/>
      <c r="GS398" s="77"/>
      <c r="GT398" s="77"/>
      <c r="GU398" s="77"/>
      <c r="GV398" s="77"/>
      <c r="GW398" s="77"/>
      <c r="GX398" s="77"/>
      <c r="GY398" s="77"/>
      <c r="GZ398" s="77"/>
      <c r="HA398" s="77"/>
      <c r="HB398" s="77"/>
      <c r="HC398" s="77"/>
      <c r="HD398" s="77"/>
      <c r="HE398" s="77"/>
      <c r="HF398" s="77"/>
      <c r="HG398" s="77"/>
      <c r="HH398" s="77"/>
      <c r="HI398" s="77"/>
      <c r="HJ398" s="77"/>
      <c r="HK398" s="77"/>
      <c r="HL398" s="77"/>
      <c r="HM398" s="77"/>
      <c r="HN398" s="77"/>
      <c r="HO398" s="77"/>
      <c r="HP398" s="77"/>
      <c r="HQ398" s="77"/>
      <c r="HR398" s="77"/>
      <c r="HS398" s="77"/>
      <c r="HT398" s="77"/>
      <c r="HU398" s="77"/>
      <c r="HV398" s="77"/>
      <c r="HW398" s="77"/>
      <c r="HX398" s="77"/>
      <c r="HY398" s="77"/>
      <c r="HZ398" s="77"/>
      <c r="IA398" s="77"/>
      <c r="IB398" s="77"/>
      <c r="IC398" s="77"/>
      <c r="ID398" s="77"/>
      <c r="IE398" s="77"/>
      <c r="IF398" s="77"/>
      <c r="IG398" s="77"/>
      <c r="IH398" s="77"/>
      <c r="II398" s="77"/>
      <c r="IJ398" s="77"/>
      <c r="IK398" s="77"/>
      <c r="IL398" s="77"/>
      <c r="IM398" s="77"/>
      <c r="IN398" s="77"/>
      <c r="IO398" s="77"/>
      <c r="IP398" s="77"/>
      <c r="IQ398" s="77"/>
      <c r="IR398" s="77"/>
      <c r="IS398" s="77"/>
      <c r="IT398" s="77"/>
      <c r="IU398" s="77"/>
      <c r="IV398" s="77"/>
      <c r="IW398" s="77"/>
      <c r="IX398" s="77"/>
      <c r="IY398" s="77"/>
      <c r="IZ398" s="77"/>
      <c r="JA398" s="77"/>
      <c r="JB398" s="77"/>
      <c r="JC398" s="77"/>
      <c r="JD398" s="77"/>
      <c r="JE398" s="77"/>
      <c r="JF398" s="77"/>
      <c r="JG398" s="77"/>
      <c r="JH398" s="77"/>
      <c r="JI398" s="77"/>
      <c r="JJ398" s="77"/>
      <c r="JK398" s="77"/>
      <c r="JL398" s="77"/>
      <c r="JM398" s="77"/>
      <c r="JN398" s="77"/>
      <c r="JO398" s="77"/>
      <c r="JP398" s="77"/>
      <c r="JQ398" s="77"/>
      <c r="JR398" s="77"/>
      <c r="JS398" s="77"/>
      <c r="JT398" s="77"/>
      <c r="JU398" s="77"/>
      <c r="JV398" s="77"/>
      <c r="JW398" s="77"/>
      <c r="JX398" s="77"/>
      <c r="JY398" s="77"/>
      <c r="JZ398" s="77"/>
      <c r="KA398" s="77"/>
      <c r="KB398" s="77"/>
      <c r="KC398" s="77"/>
      <c r="KD398" s="77"/>
      <c r="KE398" s="77"/>
      <c r="KF398" s="77"/>
      <c r="KG398" s="77"/>
      <c r="KH398" s="77"/>
      <c r="KI398" s="77"/>
      <c r="KJ398" s="77"/>
      <c r="KK398" s="77"/>
      <c r="KL398" s="77"/>
      <c r="KM398" s="77"/>
      <c r="KN398" s="77"/>
      <c r="KO398" s="77"/>
      <c r="KP398" s="77"/>
      <c r="KQ398" s="77"/>
      <c r="KR398" s="77"/>
      <c r="KS398" s="77"/>
      <c r="KT398" s="77"/>
      <c r="KU398" s="77"/>
      <c r="KV398" s="77"/>
      <c r="KW398" s="77"/>
      <c r="KX398" s="77"/>
      <c r="KY398" s="77"/>
      <c r="KZ398" s="77"/>
      <c r="LA398" s="77"/>
      <c r="LB398" s="77"/>
      <c r="LC398" s="77"/>
      <c r="LD398" s="77"/>
      <c r="LE398" s="77"/>
      <c r="LF398" s="77"/>
      <c r="LG398" s="77"/>
      <c r="LH398" s="77"/>
      <c r="LI398" s="77"/>
      <c r="LJ398" s="77"/>
      <c r="LK398" s="77"/>
      <c r="LL398" s="77"/>
      <c r="LM398" s="77"/>
      <c r="LN398" s="77"/>
      <c r="LO398" s="77"/>
      <c r="LP398" s="77"/>
      <c r="LQ398" s="77"/>
      <c r="LR398" s="77"/>
      <c r="LS398" s="77"/>
      <c r="LT398" s="77"/>
      <c r="LU398" s="77"/>
      <c r="LV398" s="77"/>
      <c r="LW398" s="77"/>
      <c r="LX398" s="77"/>
      <c r="LY398" s="77"/>
      <c r="LZ398" s="77"/>
      <c r="MA398" s="77"/>
      <c r="MB398" s="77"/>
      <c r="MC398" s="77"/>
      <c r="MD398" s="77"/>
      <c r="ME398" s="77"/>
      <c r="MF398" s="77"/>
      <c r="MG398" s="77"/>
      <c r="MH398" s="77"/>
      <c r="MI398" s="77"/>
      <c r="MJ398" s="77"/>
      <c r="MK398" s="77"/>
      <c r="ML398" s="77"/>
      <c r="MM398" s="77"/>
      <c r="MN398" s="77"/>
      <c r="MO398" s="77"/>
      <c r="MP398" s="77"/>
      <c r="MQ398" s="77"/>
      <c r="MR398" s="77"/>
      <c r="MS398" s="77"/>
      <c r="MT398" s="77"/>
      <c r="MU398" s="77"/>
      <c r="MV398" s="77"/>
      <c r="MW398" s="77"/>
      <c r="MX398" s="77"/>
      <c r="MY398" s="77"/>
      <c r="MZ398" s="77"/>
      <c r="NA398" s="77"/>
      <c r="NB398" s="77"/>
      <c r="NC398" s="77"/>
      <c r="ND398" s="77"/>
      <c r="NE398" s="77"/>
      <c r="NF398" s="77"/>
      <c r="NG398" s="77"/>
      <c r="NH398" s="77"/>
      <c r="NI398" s="77"/>
      <c r="NJ398" s="77"/>
      <c r="NK398" s="77"/>
      <c r="NL398" s="77"/>
      <c r="NM398" s="77"/>
      <c r="NN398" s="77"/>
      <c r="NO398" s="77"/>
      <c r="NP398" s="77"/>
      <c r="NQ398" s="77"/>
      <c r="NR398" s="77"/>
    </row>
    <row r="399" spans="1:382">
      <c r="A399" s="32">
        <f>IF(ラインリスト!A391="","",ラインリスト!A391)</f>
        <v>389</v>
      </c>
      <c r="B399" s="32" t="str">
        <f>IF(ラインリスト!B391="","",ラインリスト!B391)</f>
        <v>テスト389</v>
      </c>
      <c r="C399" s="32">
        <f>IF(ラインリスト!C391="","",ラインリスト!C391)</f>
        <v>53</v>
      </c>
      <c r="D399" s="32" t="str">
        <f>IF(ラインリスト!E391="","",ラインリスト!E391)</f>
        <v>女</v>
      </c>
      <c r="E399" s="32" t="str">
        <f>IF(ラインリスト!F391="","",ラインリスト!F391)</f>
        <v>看護助手</v>
      </c>
      <c r="F399" s="29" t="str">
        <f>IF(ラインリスト!G391="","",ラインリスト!G391)</f>
        <v>職員</v>
      </c>
      <c r="G399" s="32" t="str">
        <f>IF(ラインリスト!H391="","",ラインリスト!H391)</f>
        <v>R病院</v>
      </c>
      <c r="H399" s="33" t="str">
        <f>IF(ラインリスト!I391="","",ラインリスト!I391)</f>
        <v/>
      </c>
      <c r="I399" s="33" t="str">
        <f>IF(ラインリスト!J391="","",ラインリスト!J391)</f>
        <v>無症状</v>
      </c>
      <c r="J399" s="33">
        <f>IF(ラインリスト!K391="","",ラインリスト!K391)</f>
        <v>44207</v>
      </c>
      <c r="K399" s="31">
        <f>IF(ラインリスト!L391="",J399,ラインリスト!L391)</f>
        <v>44207</v>
      </c>
      <c r="L399" s="76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  <c r="BT399" s="77"/>
      <c r="BU399" s="77"/>
      <c r="BV399" s="77"/>
      <c r="BW399" s="77"/>
      <c r="BX399" s="77"/>
      <c r="BY399" s="77"/>
      <c r="BZ399" s="77"/>
      <c r="CA399" s="77"/>
      <c r="CB399" s="77"/>
      <c r="CC399" s="77"/>
      <c r="CD399" s="77"/>
      <c r="CE399" s="77"/>
      <c r="CF399" s="77"/>
      <c r="CG399" s="77"/>
      <c r="CH399" s="77"/>
      <c r="CI399" s="77"/>
      <c r="CJ399" s="77"/>
      <c r="CK399" s="77"/>
      <c r="CL399" s="77"/>
      <c r="CM399" s="77"/>
      <c r="CN399" s="77"/>
      <c r="CO399" s="77"/>
      <c r="CP399" s="77"/>
      <c r="CQ399" s="77"/>
      <c r="CR399" s="77"/>
      <c r="CS399" s="77"/>
      <c r="CT399" s="77"/>
      <c r="CU399" s="77"/>
      <c r="CV399" s="77"/>
      <c r="CW399" s="77"/>
      <c r="CX399" s="77"/>
      <c r="CY399" s="77"/>
      <c r="CZ399" s="77"/>
      <c r="DA399" s="77"/>
      <c r="DB399" s="77"/>
      <c r="DC399" s="77"/>
      <c r="DD399" s="77"/>
      <c r="DE399" s="77"/>
      <c r="DF399" s="77"/>
      <c r="DG399" s="77"/>
      <c r="DH399" s="77"/>
      <c r="DI399" s="77"/>
      <c r="DJ399" s="77"/>
      <c r="DK399" s="77"/>
      <c r="DL399" s="77"/>
      <c r="DM399" s="77"/>
      <c r="DN399" s="77"/>
      <c r="DO399" s="77"/>
      <c r="DP399" s="77"/>
      <c r="DQ399" s="77"/>
      <c r="DR399" s="77"/>
      <c r="DS399" s="77"/>
      <c r="DT399" s="77"/>
      <c r="DU399" s="77"/>
      <c r="DV399" s="77"/>
      <c r="DW399" s="77"/>
      <c r="DX399" s="77"/>
      <c r="DY399" s="77"/>
      <c r="DZ399" s="77"/>
      <c r="EA399" s="77"/>
      <c r="EB399" s="77"/>
      <c r="EC399" s="77"/>
      <c r="ED399" s="77"/>
      <c r="EE399" s="77"/>
      <c r="EF399" s="77"/>
      <c r="EG399" s="77"/>
      <c r="EH399" s="77"/>
      <c r="EI399" s="77"/>
      <c r="EJ399" s="77"/>
      <c r="EK399" s="77"/>
      <c r="EL399" s="77"/>
      <c r="EM399" s="77"/>
      <c r="EN399" s="77"/>
      <c r="EO399" s="77"/>
      <c r="EP399" s="77"/>
      <c r="EQ399" s="77"/>
      <c r="ER399" s="77"/>
      <c r="ES399" s="77"/>
      <c r="ET399" s="77"/>
      <c r="EU399" s="77"/>
      <c r="EV399" s="77"/>
      <c r="EW399" s="77"/>
      <c r="EX399" s="77"/>
      <c r="EY399" s="77"/>
      <c r="EZ399" s="77"/>
      <c r="FA399" s="77"/>
      <c r="FB399" s="77"/>
      <c r="FC399" s="77"/>
      <c r="FD399" s="77"/>
      <c r="FE399" s="77"/>
      <c r="FF399" s="77"/>
      <c r="FG399" s="77"/>
      <c r="FH399" s="77"/>
      <c r="FI399" s="77"/>
      <c r="FJ399" s="77"/>
      <c r="FK399" s="77"/>
      <c r="FL399" s="77"/>
      <c r="FM399" s="77"/>
      <c r="FN399" s="77"/>
      <c r="FO399" s="77"/>
      <c r="FP399" s="77"/>
      <c r="FQ399" s="77"/>
      <c r="FR399" s="77"/>
      <c r="FS399" s="77"/>
      <c r="FT399" s="77"/>
      <c r="FU399" s="77"/>
      <c r="FV399" s="77"/>
      <c r="FW399" s="77"/>
      <c r="FX399" s="77"/>
      <c r="FY399" s="77"/>
      <c r="FZ399" s="77"/>
      <c r="GA399" s="77"/>
      <c r="GB399" s="77"/>
      <c r="GC399" s="77"/>
      <c r="GD399" s="77"/>
      <c r="GE399" s="77"/>
      <c r="GF399" s="77"/>
      <c r="GG399" s="77"/>
      <c r="GH399" s="77"/>
      <c r="GI399" s="77"/>
      <c r="GJ399" s="77"/>
      <c r="GK399" s="77"/>
      <c r="GL399" s="77"/>
      <c r="GM399" s="77"/>
      <c r="GN399" s="77"/>
      <c r="GO399" s="77"/>
      <c r="GP399" s="77"/>
      <c r="GQ399" s="77"/>
      <c r="GR399" s="77"/>
      <c r="GS399" s="77"/>
      <c r="GT399" s="77"/>
      <c r="GU399" s="77"/>
      <c r="GV399" s="77"/>
      <c r="GW399" s="77"/>
      <c r="GX399" s="77"/>
      <c r="GY399" s="77"/>
      <c r="GZ399" s="77"/>
      <c r="HA399" s="77"/>
      <c r="HB399" s="77"/>
      <c r="HC399" s="77"/>
      <c r="HD399" s="77"/>
      <c r="HE399" s="77"/>
      <c r="HF399" s="77"/>
      <c r="HG399" s="77"/>
      <c r="HH399" s="77"/>
      <c r="HI399" s="77"/>
      <c r="HJ399" s="77"/>
      <c r="HK399" s="77"/>
      <c r="HL399" s="77"/>
      <c r="HM399" s="77"/>
      <c r="HN399" s="77"/>
      <c r="HO399" s="77"/>
      <c r="HP399" s="77"/>
      <c r="HQ399" s="77"/>
      <c r="HR399" s="77"/>
      <c r="HS399" s="77"/>
      <c r="HT399" s="77"/>
      <c r="HU399" s="77"/>
      <c r="HV399" s="77"/>
      <c r="HW399" s="77"/>
      <c r="HX399" s="77"/>
      <c r="HY399" s="77"/>
      <c r="HZ399" s="77"/>
      <c r="IA399" s="77"/>
      <c r="IB399" s="77"/>
      <c r="IC399" s="77"/>
      <c r="ID399" s="77"/>
      <c r="IE399" s="77"/>
      <c r="IF399" s="77"/>
      <c r="IG399" s="77"/>
      <c r="IH399" s="77"/>
      <c r="II399" s="77"/>
      <c r="IJ399" s="77"/>
      <c r="IK399" s="77"/>
      <c r="IL399" s="77"/>
      <c r="IM399" s="77"/>
      <c r="IN399" s="77"/>
      <c r="IO399" s="77"/>
      <c r="IP399" s="77"/>
      <c r="IQ399" s="77"/>
      <c r="IR399" s="77"/>
      <c r="IS399" s="77"/>
      <c r="IT399" s="77"/>
      <c r="IU399" s="77"/>
      <c r="IV399" s="77"/>
      <c r="IW399" s="77"/>
      <c r="IX399" s="77"/>
      <c r="IY399" s="77"/>
      <c r="IZ399" s="77"/>
      <c r="JA399" s="77"/>
      <c r="JB399" s="77"/>
      <c r="JC399" s="77"/>
      <c r="JD399" s="77"/>
      <c r="JE399" s="77"/>
      <c r="JF399" s="77"/>
      <c r="JG399" s="77"/>
      <c r="JH399" s="77"/>
      <c r="JI399" s="77"/>
      <c r="JJ399" s="77"/>
      <c r="JK399" s="77"/>
      <c r="JL399" s="77"/>
      <c r="JM399" s="77"/>
      <c r="JN399" s="77"/>
      <c r="JO399" s="77"/>
      <c r="JP399" s="77"/>
      <c r="JQ399" s="77"/>
      <c r="JR399" s="77"/>
      <c r="JS399" s="77"/>
      <c r="JT399" s="77"/>
      <c r="JU399" s="77"/>
      <c r="JV399" s="77"/>
      <c r="JW399" s="77"/>
      <c r="JX399" s="77"/>
      <c r="JY399" s="77"/>
      <c r="JZ399" s="77"/>
      <c r="KA399" s="77"/>
      <c r="KB399" s="77"/>
      <c r="KC399" s="77"/>
      <c r="KD399" s="77"/>
      <c r="KE399" s="77"/>
      <c r="KF399" s="77"/>
      <c r="KG399" s="77"/>
      <c r="KH399" s="77"/>
      <c r="KI399" s="77"/>
      <c r="KJ399" s="77"/>
      <c r="KK399" s="77"/>
      <c r="KL399" s="77"/>
      <c r="KM399" s="77"/>
      <c r="KN399" s="77"/>
      <c r="KO399" s="77"/>
      <c r="KP399" s="77"/>
      <c r="KQ399" s="77"/>
      <c r="KR399" s="77"/>
      <c r="KS399" s="77"/>
      <c r="KT399" s="77"/>
      <c r="KU399" s="77"/>
      <c r="KV399" s="77"/>
      <c r="KW399" s="77"/>
      <c r="KX399" s="77"/>
      <c r="KY399" s="77"/>
      <c r="KZ399" s="77"/>
      <c r="LA399" s="77"/>
      <c r="LB399" s="77"/>
      <c r="LC399" s="77"/>
      <c r="LD399" s="77"/>
      <c r="LE399" s="77"/>
      <c r="LF399" s="77"/>
      <c r="LG399" s="77"/>
      <c r="LH399" s="77"/>
      <c r="LI399" s="77"/>
      <c r="LJ399" s="77"/>
      <c r="LK399" s="77"/>
      <c r="LL399" s="77"/>
      <c r="LM399" s="77"/>
      <c r="LN399" s="77"/>
      <c r="LO399" s="77"/>
      <c r="LP399" s="77"/>
      <c r="LQ399" s="77"/>
      <c r="LR399" s="77"/>
      <c r="LS399" s="77"/>
      <c r="LT399" s="77"/>
      <c r="LU399" s="77"/>
      <c r="LV399" s="77"/>
      <c r="LW399" s="77"/>
      <c r="LX399" s="77"/>
      <c r="LY399" s="77"/>
      <c r="LZ399" s="77"/>
      <c r="MA399" s="77"/>
      <c r="MB399" s="77"/>
      <c r="MC399" s="77"/>
      <c r="MD399" s="77"/>
      <c r="ME399" s="77"/>
      <c r="MF399" s="77"/>
      <c r="MG399" s="77"/>
      <c r="MH399" s="77"/>
      <c r="MI399" s="77"/>
      <c r="MJ399" s="77"/>
      <c r="MK399" s="77"/>
      <c r="ML399" s="77"/>
      <c r="MM399" s="77"/>
      <c r="MN399" s="77"/>
      <c r="MO399" s="77"/>
      <c r="MP399" s="77"/>
      <c r="MQ399" s="77"/>
      <c r="MR399" s="77"/>
      <c r="MS399" s="77"/>
      <c r="MT399" s="77"/>
      <c r="MU399" s="77"/>
      <c r="MV399" s="77"/>
      <c r="MW399" s="77"/>
      <c r="MX399" s="77"/>
      <c r="MY399" s="77"/>
      <c r="MZ399" s="77"/>
      <c r="NA399" s="77"/>
      <c r="NB399" s="77"/>
      <c r="NC399" s="77"/>
      <c r="ND399" s="77"/>
      <c r="NE399" s="77"/>
      <c r="NF399" s="77"/>
      <c r="NG399" s="77"/>
      <c r="NH399" s="77"/>
      <c r="NI399" s="77"/>
      <c r="NJ399" s="77"/>
      <c r="NK399" s="77"/>
      <c r="NL399" s="77"/>
      <c r="NM399" s="77"/>
      <c r="NN399" s="77"/>
      <c r="NO399" s="77"/>
      <c r="NP399" s="77"/>
      <c r="NQ399" s="77"/>
      <c r="NR399" s="77"/>
    </row>
    <row r="400" spans="1:382">
      <c r="A400" s="32">
        <f>IF(ラインリスト!A392="","",ラインリスト!A392)</f>
        <v>390</v>
      </c>
      <c r="B400" s="32" t="str">
        <f>IF(ラインリスト!B392="","",ラインリスト!B392)</f>
        <v>テスト390</v>
      </c>
      <c r="C400" s="32">
        <f>IF(ラインリスト!C392="","",ラインリスト!C392)</f>
        <v>85</v>
      </c>
      <c r="D400" s="32" t="str">
        <f>IF(ラインリスト!E392="","",ラインリスト!E392)</f>
        <v>女</v>
      </c>
      <c r="E400" s="32" t="str">
        <f>IF(ラインリスト!F392="","",ラインリスト!F392)</f>
        <v/>
      </c>
      <c r="F400" s="29" t="str">
        <f>IF(ラインリスト!G392="","",ラインリスト!G392)</f>
        <v>患者</v>
      </c>
      <c r="G400" s="32" t="str">
        <f>IF(ラインリスト!H392="","",ラインリスト!H392)</f>
        <v>R病院</v>
      </c>
      <c r="H400" s="33" t="str">
        <f>IF(ラインリスト!I392="","",ラインリスト!I392)</f>
        <v/>
      </c>
      <c r="I400" s="33">
        <f>IF(ラインリスト!J392="","",ラインリスト!J392)</f>
        <v>44208</v>
      </c>
      <c r="J400" s="33">
        <f>IF(ラインリスト!K392="","",ラインリスト!K392)</f>
        <v>44207</v>
      </c>
      <c r="K400" s="31">
        <f>IF(ラインリスト!L392="",J400,ラインリスト!L392)</f>
        <v>44207</v>
      </c>
      <c r="L400" s="76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  <c r="BR400" s="77"/>
      <c r="BS400" s="77"/>
      <c r="BT400" s="77"/>
      <c r="BU400" s="77"/>
      <c r="BV400" s="77"/>
      <c r="BW400" s="77"/>
      <c r="BX400" s="77"/>
      <c r="BY400" s="77"/>
      <c r="BZ400" s="77"/>
      <c r="CA400" s="77"/>
      <c r="CB400" s="77"/>
      <c r="CC400" s="77"/>
      <c r="CD400" s="77"/>
      <c r="CE400" s="77"/>
      <c r="CF400" s="77"/>
      <c r="CG400" s="77"/>
      <c r="CH400" s="77"/>
      <c r="CI400" s="77"/>
      <c r="CJ400" s="77"/>
      <c r="CK400" s="77"/>
      <c r="CL400" s="77"/>
      <c r="CM400" s="77"/>
      <c r="CN400" s="77"/>
      <c r="CO400" s="77"/>
      <c r="CP400" s="77"/>
      <c r="CQ400" s="77"/>
      <c r="CR400" s="77"/>
      <c r="CS400" s="77"/>
      <c r="CT400" s="77"/>
      <c r="CU400" s="77"/>
      <c r="CV400" s="77"/>
      <c r="CW400" s="77"/>
      <c r="CX400" s="77"/>
      <c r="CY400" s="77"/>
      <c r="CZ400" s="77"/>
      <c r="DA400" s="77"/>
      <c r="DB400" s="77"/>
      <c r="DC400" s="77"/>
      <c r="DD400" s="77"/>
      <c r="DE400" s="77"/>
      <c r="DF400" s="77"/>
      <c r="DG400" s="77"/>
      <c r="DH400" s="77"/>
      <c r="DI400" s="77"/>
      <c r="DJ400" s="77"/>
      <c r="DK400" s="77"/>
      <c r="DL400" s="77"/>
      <c r="DM400" s="77"/>
      <c r="DN400" s="77"/>
      <c r="DO400" s="77"/>
      <c r="DP400" s="77"/>
      <c r="DQ400" s="77"/>
      <c r="DR400" s="77"/>
      <c r="DS400" s="77"/>
      <c r="DT400" s="77"/>
      <c r="DU400" s="77"/>
      <c r="DV400" s="77"/>
      <c r="DW400" s="77"/>
      <c r="DX400" s="77"/>
      <c r="DY400" s="77"/>
      <c r="DZ400" s="77"/>
      <c r="EA400" s="77"/>
      <c r="EB400" s="77"/>
      <c r="EC400" s="77"/>
      <c r="ED400" s="77"/>
      <c r="EE400" s="77"/>
      <c r="EF400" s="77"/>
      <c r="EG400" s="77"/>
      <c r="EH400" s="77"/>
      <c r="EI400" s="77"/>
      <c r="EJ400" s="77"/>
      <c r="EK400" s="77"/>
      <c r="EL400" s="77"/>
      <c r="EM400" s="77"/>
      <c r="EN400" s="77"/>
      <c r="EO400" s="77"/>
      <c r="EP400" s="77"/>
      <c r="EQ400" s="77"/>
      <c r="ER400" s="77"/>
      <c r="ES400" s="77"/>
      <c r="ET400" s="77"/>
      <c r="EU400" s="77"/>
      <c r="EV400" s="77"/>
      <c r="EW400" s="77"/>
      <c r="EX400" s="77"/>
      <c r="EY400" s="77"/>
      <c r="EZ400" s="77"/>
      <c r="FA400" s="77"/>
      <c r="FB400" s="77"/>
      <c r="FC400" s="77"/>
      <c r="FD400" s="77"/>
      <c r="FE400" s="77"/>
      <c r="FF400" s="77"/>
      <c r="FG400" s="77"/>
      <c r="FH400" s="77"/>
      <c r="FI400" s="77"/>
      <c r="FJ400" s="77"/>
      <c r="FK400" s="77"/>
      <c r="FL400" s="77"/>
      <c r="FM400" s="77"/>
      <c r="FN400" s="77"/>
      <c r="FO400" s="77"/>
      <c r="FP400" s="77"/>
      <c r="FQ400" s="77"/>
      <c r="FR400" s="77"/>
      <c r="FS400" s="77"/>
      <c r="FT400" s="77"/>
      <c r="FU400" s="77"/>
      <c r="FV400" s="77"/>
      <c r="FW400" s="77"/>
      <c r="FX400" s="77"/>
      <c r="FY400" s="77"/>
      <c r="FZ400" s="77"/>
      <c r="GA400" s="77"/>
      <c r="GB400" s="77"/>
      <c r="GC400" s="77"/>
      <c r="GD400" s="77"/>
      <c r="GE400" s="77"/>
      <c r="GF400" s="77"/>
      <c r="GG400" s="77"/>
      <c r="GH400" s="77"/>
      <c r="GI400" s="77"/>
      <c r="GJ400" s="77"/>
      <c r="GK400" s="77"/>
      <c r="GL400" s="77"/>
      <c r="GM400" s="77"/>
      <c r="GN400" s="77"/>
      <c r="GO400" s="77"/>
      <c r="GP400" s="77"/>
      <c r="GQ400" s="77"/>
      <c r="GR400" s="77"/>
      <c r="GS400" s="77"/>
      <c r="GT400" s="77"/>
      <c r="GU400" s="77"/>
      <c r="GV400" s="77"/>
      <c r="GW400" s="77"/>
      <c r="GX400" s="77"/>
      <c r="GY400" s="77"/>
      <c r="GZ400" s="77"/>
      <c r="HA400" s="77"/>
      <c r="HB400" s="77"/>
      <c r="HC400" s="77"/>
      <c r="HD400" s="77"/>
      <c r="HE400" s="77"/>
      <c r="HF400" s="77"/>
      <c r="HG400" s="77"/>
      <c r="HH400" s="77"/>
      <c r="HI400" s="77"/>
      <c r="HJ400" s="77"/>
      <c r="HK400" s="77"/>
      <c r="HL400" s="77"/>
      <c r="HM400" s="77"/>
      <c r="HN400" s="77"/>
      <c r="HO400" s="77"/>
      <c r="HP400" s="77"/>
      <c r="HQ400" s="77"/>
      <c r="HR400" s="77"/>
      <c r="HS400" s="77"/>
      <c r="HT400" s="77"/>
      <c r="HU400" s="77"/>
      <c r="HV400" s="77"/>
      <c r="HW400" s="77"/>
      <c r="HX400" s="77"/>
      <c r="HY400" s="77"/>
      <c r="HZ400" s="77"/>
      <c r="IA400" s="77"/>
      <c r="IB400" s="77"/>
      <c r="IC400" s="77"/>
      <c r="ID400" s="77"/>
      <c r="IE400" s="77"/>
      <c r="IF400" s="77"/>
      <c r="IG400" s="77"/>
      <c r="IH400" s="77"/>
      <c r="II400" s="77"/>
      <c r="IJ400" s="77"/>
      <c r="IK400" s="77"/>
      <c r="IL400" s="77"/>
      <c r="IM400" s="77"/>
      <c r="IN400" s="77"/>
      <c r="IO400" s="77"/>
      <c r="IP400" s="77"/>
      <c r="IQ400" s="77"/>
      <c r="IR400" s="77"/>
      <c r="IS400" s="77"/>
      <c r="IT400" s="77"/>
      <c r="IU400" s="77"/>
      <c r="IV400" s="77"/>
      <c r="IW400" s="77"/>
      <c r="IX400" s="77"/>
      <c r="IY400" s="77"/>
      <c r="IZ400" s="77"/>
      <c r="JA400" s="77"/>
      <c r="JB400" s="77"/>
      <c r="JC400" s="77"/>
      <c r="JD400" s="77"/>
      <c r="JE400" s="77"/>
      <c r="JF400" s="77"/>
      <c r="JG400" s="77"/>
      <c r="JH400" s="77"/>
      <c r="JI400" s="77"/>
      <c r="JJ400" s="77"/>
      <c r="JK400" s="77"/>
      <c r="JL400" s="77"/>
      <c r="JM400" s="77"/>
      <c r="JN400" s="77"/>
      <c r="JO400" s="77"/>
      <c r="JP400" s="77"/>
      <c r="JQ400" s="77"/>
      <c r="JR400" s="77"/>
      <c r="JS400" s="77"/>
      <c r="JT400" s="77"/>
      <c r="JU400" s="77"/>
      <c r="JV400" s="77"/>
      <c r="JW400" s="77"/>
      <c r="JX400" s="77"/>
      <c r="JY400" s="77"/>
      <c r="JZ400" s="77"/>
      <c r="KA400" s="77"/>
      <c r="KB400" s="77"/>
      <c r="KC400" s="77"/>
      <c r="KD400" s="77"/>
      <c r="KE400" s="77"/>
      <c r="KF400" s="77"/>
      <c r="KG400" s="77"/>
      <c r="KH400" s="77"/>
      <c r="KI400" s="77"/>
      <c r="KJ400" s="77"/>
      <c r="KK400" s="77"/>
      <c r="KL400" s="77"/>
      <c r="KM400" s="77"/>
      <c r="KN400" s="77"/>
      <c r="KO400" s="77"/>
      <c r="KP400" s="77"/>
      <c r="KQ400" s="77"/>
      <c r="KR400" s="77"/>
      <c r="KS400" s="77"/>
      <c r="KT400" s="77"/>
      <c r="KU400" s="77"/>
      <c r="KV400" s="77"/>
      <c r="KW400" s="77"/>
      <c r="KX400" s="77"/>
      <c r="KY400" s="77"/>
      <c r="KZ400" s="77"/>
      <c r="LA400" s="77"/>
      <c r="LB400" s="77"/>
      <c r="LC400" s="77"/>
      <c r="LD400" s="77"/>
      <c r="LE400" s="77"/>
      <c r="LF400" s="77"/>
      <c r="LG400" s="77"/>
      <c r="LH400" s="77"/>
      <c r="LI400" s="77"/>
      <c r="LJ400" s="77"/>
      <c r="LK400" s="77"/>
      <c r="LL400" s="77"/>
      <c r="LM400" s="77"/>
      <c r="LN400" s="77"/>
      <c r="LO400" s="77"/>
      <c r="LP400" s="77"/>
      <c r="LQ400" s="77"/>
      <c r="LR400" s="77"/>
      <c r="LS400" s="77"/>
      <c r="LT400" s="77"/>
      <c r="LU400" s="77"/>
      <c r="LV400" s="77"/>
      <c r="LW400" s="77"/>
      <c r="LX400" s="77"/>
      <c r="LY400" s="77"/>
      <c r="LZ400" s="77"/>
      <c r="MA400" s="77"/>
      <c r="MB400" s="77"/>
      <c r="MC400" s="77"/>
      <c r="MD400" s="77"/>
      <c r="ME400" s="77"/>
      <c r="MF400" s="77"/>
      <c r="MG400" s="77"/>
      <c r="MH400" s="77"/>
      <c r="MI400" s="77"/>
      <c r="MJ400" s="77"/>
      <c r="MK400" s="77"/>
      <c r="ML400" s="77"/>
      <c r="MM400" s="77"/>
      <c r="MN400" s="77"/>
      <c r="MO400" s="77"/>
      <c r="MP400" s="77"/>
      <c r="MQ400" s="77"/>
      <c r="MR400" s="77"/>
      <c r="MS400" s="77"/>
      <c r="MT400" s="77"/>
      <c r="MU400" s="77"/>
      <c r="MV400" s="77"/>
      <c r="MW400" s="77"/>
      <c r="MX400" s="77"/>
      <c r="MY400" s="77"/>
      <c r="MZ400" s="77"/>
      <c r="NA400" s="77"/>
      <c r="NB400" s="77"/>
      <c r="NC400" s="77"/>
      <c r="ND400" s="77"/>
      <c r="NE400" s="77"/>
      <c r="NF400" s="77"/>
      <c r="NG400" s="77"/>
      <c r="NH400" s="77"/>
      <c r="NI400" s="77"/>
      <c r="NJ400" s="77"/>
      <c r="NK400" s="77"/>
      <c r="NL400" s="77"/>
      <c r="NM400" s="77"/>
      <c r="NN400" s="77"/>
      <c r="NO400" s="77"/>
      <c r="NP400" s="77"/>
      <c r="NQ400" s="77"/>
      <c r="NR400" s="77"/>
    </row>
    <row r="401" spans="1:382">
      <c r="A401" s="32">
        <f>IF(ラインリスト!A393="","",ラインリスト!A393)</f>
        <v>391</v>
      </c>
      <c r="B401" s="32" t="str">
        <f>IF(ラインリスト!B393="","",ラインリスト!B393)</f>
        <v>テスト391</v>
      </c>
      <c r="C401" s="32">
        <f>IF(ラインリスト!C393="","",ラインリスト!C393)</f>
        <v>71</v>
      </c>
      <c r="D401" s="32" t="str">
        <f>IF(ラインリスト!E393="","",ラインリスト!E393)</f>
        <v>女</v>
      </c>
      <c r="E401" s="32" t="str">
        <f>IF(ラインリスト!F393="","",ラインリスト!F393)</f>
        <v/>
      </c>
      <c r="F401" s="29" t="str">
        <f>IF(ラインリスト!G393="","",ラインリスト!G393)</f>
        <v>患者</v>
      </c>
      <c r="G401" s="32" t="str">
        <f>IF(ラインリスト!H393="","",ラインリスト!H393)</f>
        <v>R病院</v>
      </c>
      <c r="H401" s="33" t="str">
        <f>IF(ラインリスト!I393="","",ラインリスト!I393)</f>
        <v/>
      </c>
      <c r="I401" s="33">
        <f>IF(ラインリスト!J393="","",ラインリスト!J393)</f>
        <v>44208</v>
      </c>
      <c r="J401" s="33">
        <f>IF(ラインリスト!K393="","",ラインリスト!K393)</f>
        <v>44207</v>
      </c>
      <c r="K401" s="31">
        <f>IF(ラインリスト!L393="",J401,ラインリスト!L393)</f>
        <v>44207</v>
      </c>
      <c r="L401" s="76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  <c r="BR401" s="77"/>
      <c r="BS401" s="77"/>
      <c r="BT401" s="77"/>
      <c r="BU401" s="77"/>
      <c r="BV401" s="77"/>
      <c r="BW401" s="77"/>
      <c r="BX401" s="77"/>
      <c r="BY401" s="77"/>
      <c r="BZ401" s="77"/>
      <c r="CA401" s="77"/>
      <c r="CB401" s="77"/>
      <c r="CC401" s="77"/>
      <c r="CD401" s="77"/>
      <c r="CE401" s="77"/>
      <c r="CF401" s="77"/>
      <c r="CG401" s="77"/>
      <c r="CH401" s="77"/>
      <c r="CI401" s="77"/>
      <c r="CJ401" s="77"/>
      <c r="CK401" s="77"/>
      <c r="CL401" s="77"/>
      <c r="CM401" s="77"/>
      <c r="CN401" s="77"/>
      <c r="CO401" s="77"/>
      <c r="CP401" s="77"/>
      <c r="CQ401" s="77"/>
      <c r="CR401" s="77"/>
      <c r="CS401" s="77"/>
      <c r="CT401" s="77"/>
      <c r="CU401" s="77"/>
      <c r="CV401" s="77"/>
      <c r="CW401" s="77"/>
      <c r="CX401" s="77"/>
      <c r="CY401" s="77"/>
      <c r="CZ401" s="77"/>
      <c r="DA401" s="77"/>
      <c r="DB401" s="77"/>
      <c r="DC401" s="77"/>
      <c r="DD401" s="77"/>
      <c r="DE401" s="77"/>
      <c r="DF401" s="77"/>
      <c r="DG401" s="77"/>
      <c r="DH401" s="77"/>
      <c r="DI401" s="77"/>
      <c r="DJ401" s="77"/>
      <c r="DK401" s="77"/>
      <c r="DL401" s="77"/>
      <c r="DM401" s="77"/>
      <c r="DN401" s="77"/>
      <c r="DO401" s="77"/>
      <c r="DP401" s="77"/>
      <c r="DQ401" s="77"/>
      <c r="DR401" s="77"/>
      <c r="DS401" s="77"/>
      <c r="DT401" s="77"/>
      <c r="DU401" s="77"/>
      <c r="DV401" s="77"/>
      <c r="DW401" s="77"/>
      <c r="DX401" s="77"/>
      <c r="DY401" s="77"/>
      <c r="DZ401" s="77"/>
      <c r="EA401" s="77"/>
      <c r="EB401" s="77"/>
      <c r="EC401" s="77"/>
      <c r="ED401" s="77"/>
      <c r="EE401" s="77"/>
      <c r="EF401" s="77"/>
      <c r="EG401" s="77"/>
      <c r="EH401" s="77"/>
      <c r="EI401" s="77"/>
      <c r="EJ401" s="77"/>
      <c r="EK401" s="77"/>
      <c r="EL401" s="77"/>
      <c r="EM401" s="77"/>
      <c r="EN401" s="77"/>
      <c r="EO401" s="77"/>
      <c r="EP401" s="77"/>
      <c r="EQ401" s="77"/>
      <c r="ER401" s="77"/>
      <c r="ES401" s="77"/>
      <c r="ET401" s="77"/>
      <c r="EU401" s="77"/>
      <c r="EV401" s="77"/>
      <c r="EW401" s="77"/>
      <c r="EX401" s="77"/>
      <c r="EY401" s="77"/>
      <c r="EZ401" s="77"/>
      <c r="FA401" s="77"/>
      <c r="FB401" s="77"/>
      <c r="FC401" s="77"/>
      <c r="FD401" s="77"/>
      <c r="FE401" s="77"/>
      <c r="FF401" s="77"/>
      <c r="FG401" s="77"/>
      <c r="FH401" s="77"/>
      <c r="FI401" s="77"/>
      <c r="FJ401" s="77"/>
      <c r="FK401" s="77"/>
      <c r="FL401" s="77"/>
      <c r="FM401" s="77"/>
      <c r="FN401" s="77"/>
      <c r="FO401" s="77"/>
      <c r="FP401" s="77"/>
      <c r="FQ401" s="77"/>
      <c r="FR401" s="77"/>
      <c r="FS401" s="77"/>
      <c r="FT401" s="77"/>
      <c r="FU401" s="77"/>
      <c r="FV401" s="77"/>
      <c r="FW401" s="77"/>
      <c r="FX401" s="77"/>
      <c r="FY401" s="77"/>
      <c r="FZ401" s="77"/>
      <c r="GA401" s="77"/>
      <c r="GB401" s="77"/>
      <c r="GC401" s="77"/>
      <c r="GD401" s="77"/>
      <c r="GE401" s="77"/>
      <c r="GF401" s="77"/>
      <c r="GG401" s="77"/>
      <c r="GH401" s="77"/>
      <c r="GI401" s="77"/>
      <c r="GJ401" s="77"/>
      <c r="GK401" s="77"/>
      <c r="GL401" s="77"/>
      <c r="GM401" s="77"/>
      <c r="GN401" s="77"/>
      <c r="GO401" s="77"/>
      <c r="GP401" s="77"/>
      <c r="GQ401" s="77"/>
      <c r="GR401" s="77"/>
      <c r="GS401" s="77"/>
      <c r="GT401" s="77"/>
      <c r="GU401" s="77"/>
      <c r="GV401" s="77"/>
      <c r="GW401" s="77"/>
      <c r="GX401" s="77"/>
      <c r="GY401" s="77"/>
      <c r="GZ401" s="77"/>
      <c r="HA401" s="77"/>
      <c r="HB401" s="77"/>
      <c r="HC401" s="77"/>
      <c r="HD401" s="77"/>
      <c r="HE401" s="77"/>
      <c r="HF401" s="77"/>
      <c r="HG401" s="77"/>
      <c r="HH401" s="77"/>
      <c r="HI401" s="77"/>
      <c r="HJ401" s="77"/>
      <c r="HK401" s="77"/>
      <c r="HL401" s="77"/>
      <c r="HM401" s="77"/>
      <c r="HN401" s="77"/>
      <c r="HO401" s="77"/>
      <c r="HP401" s="77"/>
      <c r="HQ401" s="77"/>
      <c r="HR401" s="77"/>
      <c r="HS401" s="77"/>
      <c r="HT401" s="77"/>
      <c r="HU401" s="77"/>
      <c r="HV401" s="77"/>
      <c r="HW401" s="77"/>
      <c r="HX401" s="77"/>
      <c r="HY401" s="77"/>
      <c r="HZ401" s="77"/>
      <c r="IA401" s="77"/>
      <c r="IB401" s="77"/>
      <c r="IC401" s="77"/>
      <c r="ID401" s="77"/>
      <c r="IE401" s="77"/>
      <c r="IF401" s="77"/>
      <c r="IG401" s="77"/>
      <c r="IH401" s="77"/>
      <c r="II401" s="77"/>
      <c r="IJ401" s="77"/>
      <c r="IK401" s="77"/>
      <c r="IL401" s="77"/>
      <c r="IM401" s="77"/>
      <c r="IN401" s="77"/>
      <c r="IO401" s="77"/>
      <c r="IP401" s="77"/>
      <c r="IQ401" s="77"/>
      <c r="IR401" s="77"/>
      <c r="IS401" s="77"/>
      <c r="IT401" s="77"/>
      <c r="IU401" s="77"/>
      <c r="IV401" s="77"/>
      <c r="IW401" s="77"/>
      <c r="IX401" s="77"/>
      <c r="IY401" s="77"/>
      <c r="IZ401" s="77"/>
      <c r="JA401" s="77"/>
      <c r="JB401" s="77"/>
      <c r="JC401" s="77"/>
      <c r="JD401" s="77"/>
      <c r="JE401" s="77"/>
      <c r="JF401" s="77"/>
      <c r="JG401" s="77"/>
      <c r="JH401" s="77"/>
      <c r="JI401" s="77"/>
      <c r="JJ401" s="77"/>
      <c r="JK401" s="77"/>
      <c r="JL401" s="77"/>
      <c r="JM401" s="77"/>
      <c r="JN401" s="77"/>
      <c r="JO401" s="77"/>
      <c r="JP401" s="77"/>
      <c r="JQ401" s="77"/>
      <c r="JR401" s="77"/>
      <c r="JS401" s="77"/>
      <c r="JT401" s="77"/>
      <c r="JU401" s="77"/>
      <c r="JV401" s="77"/>
      <c r="JW401" s="77"/>
      <c r="JX401" s="77"/>
      <c r="JY401" s="77"/>
      <c r="JZ401" s="77"/>
      <c r="KA401" s="77"/>
      <c r="KB401" s="77"/>
      <c r="KC401" s="77"/>
      <c r="KD401" s="77"/>
      <c r="KE401" s="77"/>
      <c r="KF401" s="77"/>
      <c r="KG401" s="77"/>
      <c r="KH401" s="77"/>
      <c r="KI401" s="77"/>
      <c r="KJ401" s="77"/>
      <c r="KK401" s="77"/>
      <c r="KL401" s="77"/>
      <c r="KM401" s="77"/>
      <c r="KN401" s="77"/>
      <c r="KO401" s="77"/>
      <c r="KP401" s="77"/>
      <c r="KQ401" s="77"/>
      <c r="KR401" s="77"/>
      <c r="KS401" s="77"/>
      <c r="KT401" s="77"/>
      <c r="KU401" s="77"/>
      <c r="KV401" s="77"/>
      <c r="KW401" s="77"/>
      <c r="KX401" s="77"/>
      <c r="KY401" s="77"/>
      <c r="KZ401" s="77"/>
      <c r="LA401" s="77"/>
      <c r="LB401" s="77"/>
      <c r="LC401" s="77"/>
      <c r="LD401" s="77"/>
      <c r="LE401" s="77"/>
      <c r="LF401" s="77"/>
      <c r="LG401" s="77"/>
      <c r="LH401" s="77"/>
      <c r="LI401" s="77"/>
      <c r="LJ401" s="77"/>
      <c r="LK401" s="77"/>
      <c r="LL401" s="77"/>
      <c r="LM401" s="77"/>
      <c r="LN401" s="77"/>
      <c r="LO401" s="77"/>
      <c r="LP401" s="77"/>
      <c r="LQ401" s="77"/>
      <c r="LR401" s="77"/>
      <c r="LS401" s="77"/>
      <c r="LT401" s="77"/>
      <c r="LU401" s="77"/>
      <c r="LV401" s="77"/>
      <c r="LW401" s="77"/>
      <c r="LX401" s="77"/>
      <c r="LY401" s="77"/>
      <c r="LZ401" s="77"/>
      <c r="MA401" s="77"/>
      <c r="MB401" s="77"/>
      <c r="MC401" s="77"/>
      <c r="MD401" s="77"/>
      <c r="ME401" s="77"/>
      <c r="MF401" s="77"/>
      <c r="MG401" s="77"/>
      <c r="MH401" s="77"/>
      <c r="MI401" s="77"/>
      <c r="MJ401" s="77"/>
      <c r="MK401" s="77"/>
      <c r="ML401" s="77"/>
      <c r="MM401" s="77"/>
      <c r="MN401" s="77"/>
      <c r="MO401" s="77"/>
      <c r="MP401" s="77"/>
      <c r="MQ401" s="77"/>
      <c r="MR401" s="77"/>
      <c r="MS401" s="77"/>
      <c r="MT401" s="77"/>
      <c r="MU401" s="77"/>
      <c r="MV401" s="77"/>
      <c r="MW401" s="77"/>
      <c r="MX401" s="77"/>
      <c r="MY401" s="77"/>
      <c r="MZ401" s="77"/>
      <c r="NA401" s="77"/>
      <c r="NB401" s="77"/>
      <c r="NC401" s="77"/>
      <c r="ND401" s="77"/>
      <c r="NE401" s="77"/>
      <c r="NF401" s="77"/>
      <c r="NG401" s="77"/>
      <c r="NH401" s="77"/>
      <c r="NI401" s="77"/>
      <c r="NJ401" s="77"/>
      <c r="NK401" s="77"/>
      <c r="NL401" s="77"/>
      <c r="NM401" s="77"/>
      <c r="NN401" s="77"/>
      <c r="NO401" s="77"/>
      <c r="NP401" s="77"/>
      <c r="NQ401" s="77"/>
      <c r="NR401" s="77"/>
    </row>
    <row r="402" spans="1:382">
      <c r="A402" s="32">
        <f>IF(ラインリスト!A394="","",ラインリスト!A394)</f>
        <v>392</v>
      </c>
      <c r="B402" s="32" t="str">
        <f>IF(ラインリスト!B394="","",ラインリスト!B394)</f>
        <v>テスト392</v>
      </c>
      <c r="C402" s="32">
        <f>IF(ラインリスト!C394="","",ラインリスト!C394)</f>
        <v>72</v>
      </c>
      <c r="D402" s="32" t="str">
        <f>IF(ラインリスト!E394="","",ラインリスト!E394)</f>
        <v>男</v>
      </c>
      <c r="E402" s="32" t="str">
        <f>IF(ラインリスト!F394="","",ラインリスト!F394)</f>
        <v/>
      </c>
      <c r="F402" s="29" t="str">
        <f>IF(ラインリスト!G394="","",ラインリスト!G394)</f>
        <v>患者</v>
      </c>
      <c r="G402" s="32" t="str">
        <f>IF(ラインリスト!H394="","",ラインリスト!H394)</f>
        <v>R病院</v>
      </c>
      <c r="H402" s="33" t="str">
        <f>IF(ラインリスト!I394="","",ラインリスト!I394)</f>
        <v/>
      </c>
      <c r="I402" s="33" t="str">
        <f>IF(ラインリスト!J394="","",ラインリスト!J394)</f>
        <v>無症状</v>
      </c>
      <c r="J402" s="33">
        <f>IF(ラインリスト!K394="","",ラインリスト!K394)</f>
        <v>44207</v>
      </c>
      <c r="K402" s="31">
        <f>IF(ラインリスト!L394="",J402,ラインリスト!L394)</f>
        <v>44207</v>
      </c>
      <c r="L402" s="76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  <c r="BR402" s="77"/>
      <c r="BS402" s="77"/>
      <c r="BT402" s="77"/>
      <c r="BU402" s="77"/>
      <c r="BV402" s="77"/>
      <c r="BW402" s="77"/>
      <c r="BX402" s="77"/>
      <c r="BY402" s="77"/>
      <c r="BZ402" s="77"/>
      <c r="CA402" s="77"/>
      <c r="CB402" s="77"/>
      <c r="CC402" s="77"/>
      <c r="CD402" s="77"/>
      <c r="CE402" s="77"/>
      <c r="CF402" s="77"/>
      <c r="CG402" s="77"/>
      <c r="CH402" s="77"/>
      <c r="CI402" s="77"/>
      <c r="CJ402" s="77"/>
      <c r="CK402" s="77"/>
      <c r="CL402" s="77"/>
      <c r="CM402" s="77"/>
      <c r="CN402" s="77"/>
      <c r="CO402" s="77"/>
      <c r="CP402" s="77"/>
      <c r="CQ402" s="77"/>
      <c r="CR402" s="77"/>
      <c r="CS402" s="77"/>
      <c r="CT402" s="77"/>
      <c r="CU402" s="77"/>
      <c r="CV402" s="77"/>
      <c r="CW402" s="77"/>
      <c r="CX402" s="77"/>
      <c r="CY402" s="77"/>
      <c r="CZ402" s="77"/>
      <c r="DA402" s="77"/>
      <c r="DB402" s="77"/>
      <c r="DC402" s="77"/>
      <c r="DD402" s="77"/>
      <c r="DE402" s="77"/>
      <c r="DF402" s="77"/>
      <c r="DG402" s="77"/>
      <c r="DH402" s="77"/>
      <c r="DI402" s="77"/>
      <c r="DJ402" s="77"/>
      <c r="DK402" s="77"/>
      <c r="DL402" s="77"/>
      <c r="DM402" s="77"/>
      <c r="DN402" s="77"/>
      <c r="DO402" s="77"/>
      <c r="DP402" s="77"/>
      <c r="DQ402" s="77"/>
      <c r="DR402" s="77"/>
      <c r="DS402" s="77"/>
      <c r="DT402" s="77"/>
      <c r="DU402" s="77"/>
      <c r="DV402" s="77"/>
      <c r="DW402" s="77"/>
      <c r="DX402" s="77"/>
      <c r="DY402" s="77"/>
      <c r="DZ402" s="77"/>
      <c r="EA402" s="77"/>
      <c r="EB402" s="77"/>
      <c r="EC402" s="77"/>
      <c r="ED402" s="77"/>
      <c r="EE402" s="77"/>
      <c r="EF402" s="77"/>
      <c r="EG402" s="77"/>
      <c r="EH402" s="77"/>
      <c r="EI402" s="77"/>
      <c r="EJ402" s="77"/>
      <c r="EK402" s="77"/>
      <c r="EL402" s="77"/>
      <c r="EM402" s="77"/>
      <c r="EN402" s="77"/>
      <c r="EO402" s="77"/>
      <c r="EP402" s="77"/>
      <c r="EQ402" s="77"/>
      <c r="ER402" s="77"/>
      <c r="ES402" s="77"/>
      <c r="ET402" s="77"/>
      <c r="EU402" s="77"/>
      <c r="EV402" s="77"/>
      <c r="EW402" s="77"/>
      <c r="EX402" s="77"/>
      <c r="EY402" s="77"/>
      <c r="EZ402" s="77"/>
      <c r="FA402" s="77"/>
      <c r="FB402" s="77"/>
      <c r="FC402" s="77"/>
      <c r="FD402" s="77"/>
      <c r="FE402" s="77"/>
      <c r="FF402" s="77"/>
      <c r="FG402" s="77"/>
      <c r="FH402" s="77"/>
      <c r="FI402" s="77"/>
      <c r="FJ402" s="77"/>
      <c r="FK402" s="77"/>
      <c r="FL402" s="77"/>
      <c r="FM402" s="77"/>
      <c r="FN402" s="77"/>
      <c r="FO402" s="77"/>
      <c r="FP402" s="77"/>
      <c r="FQ402" s="77"/>
      <c r="FR402" s="77"/>
      <c r="FS402" s="77"/>
      <c r="FT402" s="77"/>
      <c r="FU402" s="77"/>
      <c r="FV402" s="77"/>
      <c r="FW402" s="77"/>
      <c r="FX402" s="77"/>
      <c r="FY402" s="77"/>
      <c r="FZ402" s="77"/>
      <c r="GA402" s="77"/>
      <c r="GB402" s="77"/>
      <c r="GC402" s="77"/>
      <c r="GD402" s="77"/>
      <c r="GE402" s="77"/>
      <c r="GF402" s="77"/>
      <c r="GG402" s="77"/>
      <c r="GH402" s="77"/>
      <c r="GI402" s="77"/>
      <c r="GJ402" s="77"/>
      <c r="GK402" s="77"/>
      <c r="GL402" s="77"/>
      <c r="GM402" s="77"/>
      <c r="GN402" s="77"/>
      <c r="GO402" s="77"/>
      <c r="GP402" s="77"/>
      <c r="GQ402" s="77"/>
      <c r="GR402" s="77"/>
      <c r="GS402" s="77"/>
      <c r="GT402" s="77"/>
      <c r="GU402" s="77"/>
      <c r="GV402" s="77"/>
      <c r="GW402" s="77"/>
      <c r="GX402" s="77"/>
      <c r="GY402" s="77"/>
      <c r="GZ402" s="77"/>
      <c r="HA402" s="77"/>
      <c r="HB402" s="77"/>
      <c r="HC402" s="77"/>
      <c r="HD402" s="77"/>
      <c r="HE402" s="77"/>
      <c r="HF402" s="77"/>
      <c r="HG402" s="77"/>
      <c r="HH402" s="77"/>
      <c r="HI402" s="77"/>
      <c r="HJ402" s="77"/>
      <c r="HK402" s="77"/>
      <c r="HL402" s="77"/>
      <c r="HM402" s="77"/>
      <c r="HN402" s="77"/>
      <c r="HO402" s="77"/>
      <c r="HP402" s="77"/>
      <c r="HQ402" s="77"/>
      <c r="HR402" s="77"/>
      <c r="HS402" s="77"/>
      <c r="HT402" s="77"/>
      <c r="HU402" s="77"/>
      <c r="HV402" s="77"/>
      <c r="HW402" s="77"/>
      <c r="HX402" s="77"/>
      <c r="HY402" s="77"/>
      <c r="HZ402" s="77"/>
      <c r="IA402" s="77"/>
      <c r="IB402" s="77"/>
      <c r="IC402" s="77"/>
      <c r="ID402" s="77"/>
      <c r="IE402" s="77"/>
      <c r="IF402" s="77"/>
      <c r="IG402" s="77"/>
      <c r="IH402" s="77"/>
      <c r="II402" s="77"/>
      <c r="IJ402" s="77"/>
      <c r="IK402" s="77"/>
      <c r="IL402" s="77"/>
      <c r="IM402" s="77"/>
      <c r="IN402" s="77"/>
      <c r="IO402" s="77"/>
      <c r="IP402" s="77"/>
      <c r="IQ402" s="77"/>
      <c r="IR402" s="77"/>
      <c r="IS402" s="77"/>
      <c r="IT402" s="77"/>
      <c r="IU402" s="77"/>
      <c r="IV402" s="77"/>
      <c r="IW402" s="77"/>
      <c r="IX402" s="77"/>
      <c r="IY402" s="77"/>
      <c r="IZ402" s="77"/>
      <c r="JA402" s="77"/>
      <c r="JB402" s="77"/>
      <c r="JC402" s="77"/>
      <c r="JD402" s="77"/>
      <c r="JE402" s="77"/>
      <c r="JF402" s="77"/>
      <c r="JG402" s="77"/>
      <c r="JH402" s="77"/>
      <c r="JI402" s="77"/>
      <c r="JJ402" s="77"/>
      <c r="JK402" s="77"/>
      <c r="JL402" s="77"/>
      <c r="JM402" s="77"/>
      <c r="JN402" s="77"/>
      <c r="JO402" s="77"/>
      <c r="JP402" s="77"/>
      <c r="JQ402" s="77"/>
      <c r="JR402" s="77"/>
      <c r="JS402" s="77"/>
      <c r="JT402" s="77"/>
      <c r="JU402" s="77"/>
      <c r="JV402" s="77"/>
      <c r="JW402" s="77"/>
      <c r="JX402" s="77"/>
      <c r="JY402" s="77"/>
      <c r="JZ402" s="77"/>
      <c r="KA402" s="77"/>
      <c r="KB402" s="77"/>
      <c r="KC402" s="77"/>
      <c r="KD402" s="77"/>
      <c r="KE402" s="77"/>
      <c r="KF402" s="77"/>
      <c r="KG402" s="77"/>
      <c r="KH402" s="77"/>
      <c r="KI402" s="77"/>
      <c r="KJ402" s="77"/>
      <c r="KK402" s="77"/>
      <c r="KL402" s="77"/>
      <c r="KM402" s="77"/>
      <c r="KN402" s="77"/>
      <c r="KO402" s="77"/>
      <c r="KP402" s="77"/>
      <c r="KQ402" s="77"/>
      <c r="KR402" s="77"/>
      <c r="KS402" s="77"/>
      <c r="KT402" s="77"/>
      <c r="KU402" s="77"/>
      <c r="KV402" s="77"/>
      <c r="KW402" s="77"/>
      <c r="KX402" s="77"/>
      <c r="KY402" s="77"/>
      <c r="KZ402" s="77"/>
      <c r="LA402" s="77"/>
      <c r="LB402" s="77"/>
      <c r="LC402" s="77"/>
      <c r="LD402" s="77"/>
      <c r="LE402" s="77"/>
      <c r="LF402" s="77"/>
      <c r="LG402" s="77"/>
      <c r="LH402" s="77"/>
      <c r="LI402" s="77"/>
      <c r="LJ402" s="77"/>
      <c r="LK402" s="77"/>
      <c r="LL402" s="77"/>
      <c r="LM402" s="77"/>
      <c r="LN402" s="77"/>
      <c r="LO402" s="77"/>
      <c r="LP402" s="77"/>
      <c r="LQ402" s="77"/>
      <c r="LR402" s="77"/>
      <c r="LS402" s="77"/>
      <c r="LT402" s="77"/>
      <c r="LU402" s="77"/>
      <c r="LV402" s="77"/>
      <c r="LW402" s="77"/>
      <c r="LX402" s="77"/>
      <c r="LY402" s="77"/>
      <c r="LZ402" s="77"/>
      <c r="MA402" s="77"/>
      <c r="MB402" s="77"/>
      <c r="MC402" s="77"/>
      <c r="MD402" s="77"/>
      <c r="ME402" s="77"/>
      <c r="MF402" s="77"/>
      <c r="MG402" s="77"/>
      <c r="MH402" s="77"/>
      <c r="MI402" s="77"/>
      <c r="MJ402" s="77"/>
      <c r="MK402" s="77"/>
      <c r="ML402" s="77"/>
      <c r="MM402" s="77"/>
      <c r="MN402" s="77"/>
      <c r="MO402" s="77"/>
      <c r="MP402" s="77"/>
      <c r="MQ402" s="77"/>
      <c r="MR402" s="77"/>
      <c r="MS402" s="77"/>
      <c r="MT402" s="77"/>
      <c r="MU402" s="77"/>
      <c r="MV402" s="77"/>
      <c r="MW402" s="77"/>
      <c r="MX402" s="77"/>
      <c r="MY402" s="77"/>
      <c r="MZ402" s="77"/>
      <c r="NA402" s="77"/>
      <c r="NB402" s="77"/>
      <c r="NC402" s="77"/>
      <c r="ND402" s="77"/>
      <c r="NE402" s="77"/>
      <c r="NF402" s="77"/>
      <c r="NG402" s="77"/>
      <c r="NH402" s="77"/>
      <c r="NI402" s="77"/>
      <c r="NJ402" s="77"/>
      <c r="NK402" s="77"/>
      <c r="NL402" s="77"/>
      <c r="NM402" s="77"/>
      <c r="NN402" s="77"/>
      <c r="NO402" s="77"/>
      <c r="NP402" s="77"/>
      <c r="NQ402" s="77"/>
      <c r="NR402" s="77"/>
    </row>
    <row r="403" spans="1:382">
      <c r="A403" s="32">
        <f>IF(ラインリスト!A395="","",ラインリスト!A395)</f>
        <v>393</v>
      </c>
      <c r="B403" s="32" t="str">
        <f>IF(ラインリスト!B395="","",ラインリスト!B395)</f>
        <v>テスト393</v>
      </c>
      <c r="C403" s="32">
        <f>IF(ラインリスト!C395="","",ラインリスト!C395)</f>
        <v>77</v>
      </c>
      <c r="D403" s="32" t="str">
        <f>IF(ラインリスト!E395="","",ラインリスト!E395)</f>
        <v>男</v>
      </c>
      <c r="E403" s="32" t="str">
        <f>IF(ラインリスト!F395="","",ラインリスト!F395)</f>
        <v/>
      </c>
      <c r="F403" s="29" t="str">
        <f>IF(ラインリスト!G395="","",ラインリスト!G395)</f>
        <v>患者</v>
      </c>
      <c r="G403" s="32" t="str">
        <f>IF(ラインリスト!H395="","",ラインリスト!H395)</f>
        <v>R病院</v>
      </c>
      <c r="H403" s="33" t="str">
        <f>IF(ラインリスト!I395="","",ラインリスト!I395)</f>
        <v/>
      </c>
      <c r="I403" s="33">
        <f>IF(ラインリスト!J395="","",ラインリスト!J395)</f>
        <v>44203</v>
      </c>
      <c r="J403" s="33">
        <f>IF(ラインリスト!K395="","",ラインリスト!K395)</f>
        <v>44207</v>
      </c>
      <c r="K403" s="31">
        <f>IF(ラインリスト!L395="",J403,ラインリスト!L395)</f>
        <v>44207</v>
      </c>
      <c r="L403" s="76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  <c r="BT403" s="77"/>
      <c r="BU403" s="77"/>
      <c r="BV403" s="77"/>
      <c r="BW403" s="77"/>
      <c r="BX403" s="77"/>
      <c r="BY403" s="77"/>
      <c r="BZ403" s="77"/>
      <c r="CA403" s="77"/>
      <c r="CB403" s="77"/>
      <c r="CC403" s="77"/>
      <c r="CD403" s="77"/>
      <c r="CE403" s="77"/>
      <c r="CF403" s="77"/>
      <c r="CG403" s="77"/>
      <c r="CH403" s="77"/>
      <c r="CI403" s="77"/>
      <c r="CJ403" s="77"/>
      <c r="CK403" s="77"/>
      <c r="CL403" s="77"/>
      <c r="CM403" s="77"/>
      <c r="CN403" s="77"/>
      <c r="CO403" s="77"/>
      <c r="CP403" s="77"/>
      <c r="CQ403" s="77"/>
      <c r="CR403" s="77"/>
      <c r="CS403" s="77"/>
      <c r="CT403" s="77"/>
      <c r="CU403" s="77"/>
      <c r="CV403" s="77"/>
      <c r="CW403" s="77"/>
      <c r="CX403" s="77"/>
      <c r="CY403" s="77"/>
      <c r="CZ403" s="77"/>
      <c r="DA403" s="77"/>
      <c r="DB403" s="77"/>
      <c r="DC403" s="77"/>
      <c r="DD403" s="77"/>
      <c r="DE403" s="77"/>
      <c r="DF403" s="77"/>
      <c r="DG403" s="77"/>
      <c r="DH403" s="77"/>
      <c r="DI403" s="77"/>
      <c r="DJ403" s="77"/>
      <c r="DK403" s="77"/>
      <c r="DL403" s="77"/>
      <c r="DM403" s="77"/>
      <c r="DN403" s="77"/>
      <c r="DO403" s="77"/>
      <c r="DP403" s="77"/>
      <c r="DQ403" s="77"/>
      <c r="DR403" s="77"/>
      <c r="DS403" s="77"/>
      <c r="DT403" s="77"/>
      <c r="DU403" s="77"/>
      <c r="DV403" s="77"/>
      <c r="DW403" s="77"/>
      <c r="DX403" s="77"/>
      <c r="DY403" s="77"/>
      <c r="DZ403" s="77"/>
      <c r="EA403" s="77"/>
      <c r="EB403" s="77"/>
      <c r="EC403" s="77"/>
      <c r="ED403" s="77"/>
      <c r="EE403" s="77"/>
      <c r="EF403" s="77"/>
      <c r="EG403" s="77"/>
      <c r="EH403" s="77"/>
      <c r="EI403" s="77"/>
      <c r="EJ403" s="77"/>
      <c r="EK403" s="77"/>
      <c r="EL403" s="77"/>
      <c r="EM403" s="77"/>
      <c r="EN403" s="77"/>
      <c r="EO403" s="77"/>
      <c r="EP403" s="77"/>
      <c r="EQ403" s="77"/>
      <c r="ER403" s="77"/>
      <c r="ES403" s="77"/>
      <c r="ET403" s="77"/>
      <c r="EU403" s="77"/>
      <c r="EV403" s="77"/>
      <c r="EW403" s="77"/>
      <c r="EX403" s="77"/>
      <c r="EY403" s="77"/>
      <c r="EZ403" s="77"/>
      <c r="FA403" s="77"/>
      <c r="FB403" s="77"/>
      <c r="FC403" s="77"/>
      <c r="FD403" s="77"/>
      <c r="FE403" s="77"/>
      <c r="FF403" s="77"/>
      <c r="FG403" s="77"/>
      <c r="FH403" s="77"/>
      <c r="FI403" s="77"/>
      <c r="FJ403" s="77"/>
      <c r="FK403" s="77"/>
      <c r="FL403" s="77"/>
      <c r="FM403" s="77"/>
      <c r="FN403" s="77"/>
      <c r="FO403" s="77"/>
      <c r="FP403" s="77"/>
      <c r="FQ403" s="77"/>
      <c r="FR403" s="77"/>
      <c r="FS403" s="77"/>
      <c r="FT403" s="77"/>
      <c r="FU403" s="77"/>
      <c r="FV403" s="77"/>
      <c r="FW403" s="77"/>
      <c r="FX403" s="77"/>
      <c r="FY403" s="77"/>
      <c r="FZ403" s="77"/>
      <c r="GA403" s="77"/>
      <c r="GB403" s="77"/>
      <c r="GC403" s="77"/>
      <c r="GD403" s="77"/>
      <c r="GE403" s="77"/>
      <c r="GF403" s="77"/>
      <c r="GG403" s="77"/>
      <c r="GH403" s="77"/>
      <c r="GI403" s="77"/>
      <c r="GJ403" s="77"/>
      <c r="GK403" s="77"/>
      <c r="GL403" s="77"/>
      <c r="GM403" s="77"/>
      <c r="GN403" s="77"/>
      <c r="GO403" s="77"/>
      <c r="GP403" s="77"/>
      <c r="GQ403" s="77"/>
      <c r="GR403" s="77"/>
      <c r="GS403" s="77"/>
      <c r="GT403" s="77"/>
      <c r="GU403" s="77"/>
      <c r="GV403" s="77"/>
      <c r="GW403" s="77"/>
      <c r="GX403" s="77"/>
      <c r="GY403" s="77"/>
      <c r="GZ403" s="77"/>
      <c r="HA403" s="77"/>
      <c r="HB403" s="77"/>
      <c r="HC403" s="77"/>
      <c r="HD403" s="77"/>
      <c r="HE403" s="77"/>
      <c r="HF403" s="77"/>
      <c r="HG403" s="77"/>
      <c r="HH403" s="77"/>
      <c r="HI403" s="77"/>
      <c r="HJ403" s="77"/>
      <c r="HK403" s="77"/>
      <c r="HL403" s="77"/>
      <c r="HM403" s="77"/>
      <c r="HN403" s="77"/>
      <c r="HO403" s="77"/>
      <c r="HP403" s="77"/>
      <c r="HQ403" s="77"/>
      <c r="HR403" s="77"/>
      <c r="HS403" s="77"/>
      <c r="HT403" s="77"/>
      <c r="HU403" s="77"/>
      <c r="HV403" s="77"/>
      <c r="HW403" s="77"/>
      <c r="HX403" s="77"/>
      <c r="HY403" s="77"/>
      <c r="HZ403" s="77"/>
      <c r="IA403" s="77"/>
      <c r="IB403" s="77"/>
      <c r="IC403" s="77"/>
      <c r="ID403" s="77"/>
      <c r="IE403" s="77"/>
      <c r="IF403" s="77"/>
      <c r="IG403" s="77"/>
      <c r="IH403" s="77"/>
      <c r="II403" s="77"/>
      <c r="IJ403" s="77"/>
      <c r="IK403" s="77"/>
      <c r="IL403" s="77"/>
      <c r="IM403" s="77"/>
      <c r="IN403" s="77"/>
      <c r="IO403" s="77"/>
      <c r="IP403" s="77"/>
      <c r="IQ403" s="77"/>
      <c r="IR403" s="77"/>
      <c r="IS403" s="77"/>
      <c r="IT403" s="77"/>
      <c r="IU403" s="77"/>
      <c r="IV403" s="77"/>
      <c r="IW403" s="77"/>
      <c r="IX403" s="77"/>
      <c r="IY403" s="77"/>
      <c r="IZ403" s="77"/>
      <c r="JA403" s="77"/>
      <c r="JB403" s="77"/>
      <c r="JC403" s="77"/>
      <c r="JD403" s="77"/>
      <c r="JE403" s="77"/>
      <c r="JF403" s="77"/>
      <c r="JG403" s="77"/>
      <c r="JH403" s="77"/>
      <c r="JI403" s="77"/>
      <c r="JJ403" s="77"/>
      <c r="JK403" s="77"/>
      <c r="JL403" s="77"/>
      <c r="JM403" s="77"/>
      <c r="JN403" s="77"/>
      <c r="JO403" s="77"/>
      <c r="JP403" s="77"/>
      <c r="JQ403" s="77"/>
      <c r="JR403" s="77"/>
      <c r="JS403" s="77"/>
      <c r="JT403" s="77"/>
      <c r="JU403" s="77"/>
      <c r="JV403" s="77"/>
      <c r="JW403" s="77"/>
      <c r="JX403" s="77"/>
      <c r="JY403" s="77"/>
      <c r="JZ403" s="77"/>
      <c r="KA403" s="77"/>
      <c r="KB403" s="77"/>
      <c r="KC403" s="77"/>
      <c r="KD403" s="77"/>
      <c r="KE403" s="77"/>
      <c r="KF403" s="77"/>
      <c r="KG403" s="77"/>
      <c r="KH403" s="77"/>
      <c r="KI403" s="77"/>
      <c r="KJ403" s="77"/>
      <c r="KK403" s="77"/>
      <c r="KL403" s="77"/>
      <c r="KM403" s="77"/>
      <c r="KN403" s="77"/>
      <c r="KO403" s="77"/>
      <c r="KP403" s="77"/>
      <c r="KQ403" s="77"/>
      <c r="KR403" s="77"/>
      <c r="KS403" s="77"/>
      <c r="KT403" s="77"/>
      <c r="KU403" s="77"/>
      <c r="KV403" s="77"/>
      <c r="KW403" s="77"/>
      <c r="KX403" s="77"/>
      <c r="KY403" s="77"/>
      <c r="KZ403" s="77"/>
      <c r="LA403" s="77"/>
      <c r="LB403" s="77"/>
      <c r="LC403" s="77"/>
      <c r="LD403" s="77"/>
      <c r="LE403" s="77"/>
      <c r="LF403" s="77"/>
      <c r="LG403" s="77"/>
      <c r="LH403" s="77"/>
      <c r="LI403" s="77"/>
      <c r="LJ403" s="77"/>
      <c r="LK403" s="77"/>
      <c r="LL403" s="77"/>
      <c r="LM403" s="77"/>
      <c r="LN403" s="77"/>
      <c r="LO403" s="77"/>
      <c r="LP403" s="77"/>
      <c r="LQ403" s="77"/>
      <c r="LR403" s="77"/>
      <c r="LS403" s="77"/>
      <c r="LT403" s="77"/>
      <c r="LU403" s="77"/>
      <c r="LV403" s="77"/>
      <c r="LW403" s="77"/>
      <c r="LX403" s="77"/>
      <c r="LY403" s="77"/>
      <c r="LZ403" s="77"/>
      <c r="MA403" s="77"/>
      <c r="MB403" s="77"/>
      <c r="MC403" s="77"/>
      <c r="MD403" s="77"/>
      <c r="ME403" s="77"/>
      <c r="MF403" s="77"/>
      <c r="MG403" s="77"/>
      <c r="MH403" s="77"/>
      <c r="MI403" s="77"/>
      <c r="MJ403" s="77"/>
      <c r="MK403" s="77"/>
      <c r="ML403" s="77"/>
      <c r="MM403" s="77"/>
      <c r="MN403" s="77"/>
      <c r="MO403" s="77"/>
      <c r="MP403" s="77"/>
      <c r="MQ403" s="77"/>
      <c r="MR403" s="77"/>
      <c r="MS403" s="77"/>
      <c r="MT403" s="77"/>
      <c r="MU403" s="77"/>
      <c r="MV403" s="77"/>
      <c r="MW403" s="77"/>
      <c r="MX403" s="77"/>
      <c r="MY403" s="77"/>
      <c r="MZ403" s="77"/>
      <c r="NA403" s="77"/>
      <c r="NB403" s="77"/>
      <c r="NC403" s="77"/>
      <c r="ND403" s="77"/>
      <c r="NE403" s="77"/>
      <c r="NF403" s="77"/>
      <c r="NG403" s="77"/>
      <c r="NH403" s="77"/>
      <c r="NI403" s="77"/>
      <c r="NJ403" s="77"/>
      <c r="NK403" s="77"/>
      <c r="NL403" s="77"/>
      <c r="NM403" s="77"/>
      <c r="NN403" s="77"/>
      <c r="NO403" s="77"/>
      <c r="NP403" s="77"/>
      <c r="NQ403" s="77"/>
      <c r="NR403" s="77"/>
    </row>
    <row r="404" spans="1:382">
      <c r="A404" s="32">
        <f>IF(ラインリスト!A396="","",ラインリスト!A396)</f>
        <v>394</v>
      </c>
      <c r="B404" s="32" t="str">
        <f>IF(ラインリスト!B396="","",ラインリスト!B396)</f>
        <v>テスト394</v>
      </c>
      <c r="C404" s="32">
        <f>IF(ラインリスト!C396="","",ラインリスト!C396)</f>
        <v>96</v>
      </c>
      <c r="D404" s="32" t="str">
        <f>IF(ラインリスト!E396="","",ラインリスト!E396)</f>
        <v>男</v>
      </c>
      <c r="E404" s="32" t="str">
        <f>IF(ラインリスト!F396="","",ラインリスト!F396)</f>
        <v/>
      </c>
      <c r="F404" s="29" t="str">
        <f>IF(ラインリスト!G396="","",ラインリスト!G396)</f>
        <v>患者</v>
      </c>
      <c r="G404" s="32" t="str">
        <f>IF(ラインリスト!H396="","",ラインリスト!H396)</f>
        <v>R病院</v>
      </c>
      <c r="H404" s="33" t="str">
        <f>IF(ラインリスト!I396="","",ラインリスト!I396)</f>
        <v/>
      </c>
      <c r="I404" s="33" t="str">
        <f>IF(ラインリスト!J396="","",ラインリスト!J396)</f>
        <v>無症状</v>
      </c>
      <c r="J404" s="33">
        <f>IF(ラインリスト!K396="","",ラインリスト!K396)</f>
        <v>44207</v>
      </c>
      <c r="K404" s="31">
        <f>IF(ラインリスト!L396="",J404,ラインリスト!L396)</f>
        <v>44207</v>
      </c>
      <c r="L404" s="76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  <c r="BR404" s="77"/>
      <c r="BS404" s="77"/>
      <c r="BT404" s="77"/>
      <c r="BU404" s="77"/>
      <c r="BV404" s="77"/>
      <c r="BW404" s="77"/>
      <c r="BX404" s="77"/>
      <c r="BY404" s="77"/>
      <c r="BZ404" s="77"/>
      <c r="CA404" s="77"/>
      <c r="CB404" s="77"/>
      <c r="CC404" s="77"/>
      <c r="CD404" s="77"/>
      <c r="CE404" s="77"/>
      <c r="CF404" s="77"/>
      <c r="CG404" s="77"/>
      <c r="CH404" s="77"/>
      <c r="CI404" s="77"/>
      <c r="CJ404" s="77"/>
      <c r="CK404" s="77"/>
      <c r="CL404" s="77"/>
      <c r="CM404" s="77"/>
      <c r="CN404" s="77"/>
      <c r="CO404" s="77"/>
      <c r="CP404" s="77"/>
      <c r="CQ404" s="77"/>
      <c r="CR404" s="77"/>
      <c r="CS404" s="77"/>
      <c r="CT404" s="77"/>
      <c r="CU404" s="77"/>
      <c r="CV404" s="77"/>
      <c r="CW404" s="77"/>
      <c r="CX404" s="77"/>
      <c r="CY404" s="77"/>
      <c r="CZ404" s="77"/>
      <c r="DA404" s="77"/>
      <c r="DB404" s="77"/>
      <c r="DC404" s="77"/>
      <c r="DD404" s="77"/>
      <c r="DE404" s="77"/>
      <c r="DF404" s="77"/>
      <c r="DG404" s="77"/>
      <c r="DH404" s="77"/>
      <c r="DI404" s="77"/>
      <c r="DJ404" s="77"/>
      <c r="DK404" s="77"/>
      <c r="DL404" s="77"/>
      <c r="DM404" s="77"/>
      <c r="DN404" s="77"/>
      <c r="DO404" s="77"/>
      <c r="DP404" s="77"/>
      <c r="DQ404" s="77"/>
      <c r="DR404" s="77"/>
      <c r="DS404" s="77"/>
      <c r="DT404" s="77"/>
      <c r="DU404" s="77"/>
      <c r="DV404" s="77"/>
      <c r="DW404" s="77"/>
      <c r="DX404" s="77"/>
      <c r="DY404" s="77"/>
      <c r="DZ404" s="77"/>
      <c r="EA404" s="77"/>
      <c r="EB404" s="77"/>
      <c r="EC404" s="77"/>
      <c r="ED404" s="77"/>
      <c r="EE404" s="77"/>
      <c r="EF404" s="77"/>
      <c r="EG404" s="77"/>
      <c r="EH404" s="77"/>
      <c r="EI404" s="77"/>
      <c r="EJ404" s="77"/>
      <c r="EK404" s="77"/>
      <c r="EL404" s="77"/>
      <c r="EM404" s="77"/>
      <c r="EN404" s="77"/>
      <c r="EO404" s="77"/>
      <c r="EP404" s="77"/>
      <c r="EQ404" s="77"/>
      <c r="ER404" s="77"/>
      <c r="ES404" s="77"/>
      <c r="ET404" s="77"/>
      <c r="EU404" s="77"/>
      <c r="EV404" s="77"/>
      <c r="EW404" s="77"/>
      <c r="EX404" s="77"/>
      <c r="EY404" s="77"/>
      <c r="EZ404" s="77"/>
      <c r="FA404" s="77"/>
      <c r="FB404" s="77"/>
      <c r="FC404" s="77"/>
      <c r="FD404" s="77"/>
      <c r="FE404" s="77"/>
      <c r="FF404" s="77"/>
      <c r="FG404" s="77"/>
      <c r="FH404" s="77"/>
      <c r="FI404" s="77"/>
      <c r="FJ404" s="77"/>
      <c r="FK404" s="77"/>
      <c r="FL404" s="77"/>
      <c r="FM404" s="77"/>
      <c r="FN404" s="77"/>
      <c r="FO404" s="77"/>
      <c r="FP404" s="77"/>
      <c r="FQ404" s="77"/>
      <c r="FR404" s="77"/>
      <c r="FS404" s="77"/>
      <c r="FT404" s="77"/>
      <c r="FU404" s="77"/>
      <c r="FV404" s="77"/>
      <c r="FW404" s="77"/>
      <c r="FX404" s="77"/>
      <c r="FY404" s="77"/>
      <c r="FZ404" s="77"/>
      <c r="GA404" s="77"/>
      <c r="GB404" s="77"/>
      <c r="GC404" s="77"/>
      <c r="GD404" s="77"/>
      <c r="GE404" s="77"/>
      <c r="GF404" s="77"/>
      <c r="GG404" s="77"/>
      <c r="GH404" s="77"/>
      <c r="GI404" s="77"/>
      <c r="GJ404" s="77"/>
      <c r="GK404" s="77"/>
      <c r="GL404" s="77"/>
      <c r="GM404" s="77"/>
      <c r="GN404" s="77"/>
      <c r="GO404" s="77"/>
      <c r="GP404" s="77"/>
      <c r="GQ404" s="77"/>
      <c r="GR404" s="77"/>
      <c r="GS404" s="77"/>
      <c r="GT404" s="77"/>
      <c r="GU404" s="77"/>
      <c r="GV404" s="77"/>
      <c r="GW404" s="77"/>
      <c r="GX404" s="77"/>
      <c r="GY404" s="77"/>
      <c r="GZ404" s="77"/>
      <c r="HA404" s="77"/>
      <c r="HB404" s="77"/>
      <c r="HC404" s="77"/>
      <c r="HD404" s="77"/>
      <c r="HE404" s="77"/>
      <c r="HF404" s="77"/>
      <c r="HG404" s="77"/>
      <c r="HH404" s="77"/>
      <c r="HI404" s="77"/>
      <c r="HJ404" s="77"/>
      <c r="HK404" s="77"/>
      <c r="HL404" s="77"/>
      <c r="HM404" s="77"/>
      <c r="HN404" s="77"/>
      <c r="HO404" s="77"/>
      <c r="HP404" s="77"/>
      <c r="HQ404" s="77"/>
      <c r="HR404" s="77"/>
      <c r="HS404" s="77"/>
      <c r="HT404" s="77"/>
      <c r="HU404" s="77"/>
      <c r="HV404" s="77"/>
      <c r="HW404" s="77"/>
      <c r="HX404" s="77"/>
      <c r="HY404" s="77"/>
      <c r="HZ404" s="77"/>
      <c r="IA404" s="77"/>
      <c r="IB404" s="77"/>
      <c r="IC404" s="77"/>
      <c r="ID404" s="77"/>
      <c r="IE404" s="77"/>
      <c r="IF404" s="77"/>
      <c r="IG404" s="77"/>
      <c r="IH404" s="77"/>
      <c r="II404" s="77"/>
      <c r="IJ404" s="77"/>
      <c r="IK404" s="77"/>
      <c r="IL404" s="77"/>
      <c r="IM404" s="77"/>
      <c r="IN404" s="77"/>
      <c r="IO404" s="77"/>
      <c r="IP404" s="77"/>
      <c r="IQ404" s="77"/>
      <c r="IR404" s="77"/>
      <c r="IS404" s="77"/>
      <c r="IT404" s="77"/>
      <c r="IU404" s="77"/>
      <c r="IV404" s="77"/>
      <c r="IW404" s="77"/>
      <c r="IX404" s="77"/>
      <c r="IY404" s="77"/>
      <c r="IZ404" s="77"/>
      <c r="JA404" s="77"/>
      <c r="JB404" s="77"/>
      <c r="JC404" s="77"/>
      <c r="JD404" s="77"/>
      <c r="JE404" s="77"/>
      <c r="JF404" s="77"/>
      <c r="JG404" s="77"/>
      <c r="JH404" s="77"/>
      <c r="JI404" s="77"/>
      <c r="JJ404" s="77"/>
      <c r="JK404" s="77"/>
      <c r="JL404" s="77"/>
      <c r="JM404" s="77"/>
      <c r="JN404" s="77"/>
      <c r="JO404" s="77"/>
      <c r="JP404" s="77"/>
      <c r="JQ404" s="77"/>
      <c r="JR404" s="77"/>
      <c r="JS404" s="77"/>
      <c r="JT404" s="77"/>
      <c r="JU404" s="77"/>
      <c r="JV404" s="77"/>
      <c r="JW404" s="77"/>
      <c r="JX404" s="77"/>
      <c r="JY404" s="77"/>
      <c r="JZ404" s="77"/>
      <c r="KA404" s="77"/>
      <c r="KB404" s="77"/>
      <c r="KC404" s="77"/>
      <c r="KD404" s="77"/>
      <c r="KE404" s="77"/>
      <c r="KF404" s="77"/>
      <c r="KG404" s="77"/>
      <c r="KH404" s="77"/>
      <c r="KI404" s="77"/>
      <c r="KJ404" s="77"/>
      <c r="KK404" s="77"/>
      <c r="KL404" s="77"/>
      <c r="KM404" s="77"/>
      <c r="KN404" s="77"/>
      <c r="KO404" s="77"/>
      <c r="KP404" s="77"/>
      <c r="KQ404" s="77"/>
      <c r="KR404" s="77"/>
      <c r="KS404" s="77"/>
      <c r="KT404" s="77"/>
      <c r="KU404" s="77"/>
      <c r="KV404" s="77"/>
      <c r="KW404" s="77"/>
      <c r="KX404" s="77"/>
      <c r="KY404" s="77"/>
      <c r="KZ404" s="77"/>
      <c r="LA404" s="77"/>
      <c r="LB404" s="77"/>
      <c r="LC404" s="77"/>
      <c r="LD404" s="77"/>
      <c r="LE404" s="77"/>
      <c r="LF404" s="77"/>
      <c r="LG404" s="77"/>
      <c r="LH404" s="77"/>
      <c r="LI404" s="77"/>
      <c r="LJ404" s="77"/>
      <c r="LK404" s="77"/>
      <c r="LL404" s="77"/>
      <c r="LM404" s="77"/>
      <c r="LN404" s="77"/>
      <c r="LO404" s="77"/>
      <c r="LP404" s="77"/>
      <c r="LQ404" s="77"/>
      <c r="LR404" s="77"/>
      <c r="LS404" s="77"/>
      <c r="LT404" s="77"/>
      <c r="LU404" s="77"/>
      <c r="LV404" s="77"/>
      <c r="LW404" s="77"/>
      <c r="LX404" s="77"/>
      <c r="LY404" s="77"/>
      <c r="LZ404" s="77"/>
      <c r="MA404" s="77"/>
      <c r="MB404" s="77"/>
      <c r="MC404" s="77"/>
      <c r="MD404" s="77"/>
      <c r="ME404" s="77"/>
      <c r="MF404" s="77"/>
      <c r="MG404" s="77"/>
      <c r="MH404" s="77"/>
      <c r="MI404" s="77"/>
      <c r="MJ404" s="77"/>
      <c r="MK404" s="77"/>
      <c r="ML404" s="77"/>
      <c r="MM404" s="77"/>
      <c r="MN404" s="77"/>
      <c r="MO404" s="77"/>
      <c r="MP404" s="77"/>
      <c r="MQ404" s="77"/>
      <c r="MR404" s="77"/>
      <c r="MS404" s="77"/>
      <c r="MT404" s="77"/>
      <c r="MU404" s="77"/>
      <c r="MV404" s="77"/>
      <c r="MW404" s="77"/>
      <c r="MX404" s="77"/>
      <c r="MY404" s="77"/>
      <c r="MZ404" s="77"/>
      <c r="NA404" s="77"/>
      <c r="NB404" s="77"/>
      <c r="NC404" s="77"/>
      <c r="ND404" s="77"/>
      <c r="NE404" s="77"/>
      <c r="NF404" s="77"/>
      <c r="NG404" s="77"/>
      <c r="NH404" s="77"/>
      <c r="NI404" s="77"/>
      <c r="NJ404" s="77"/>
      <c r="NK404" s="77"/>
      <c r="NL404" s="77"/>
      <c r="NM404" s="77"/>
      <c r="NN404" s="77"/>
      <c r="NO404" s="77"/>
      <c r="NP404" s="77"/>
      <c r="NQ404" s="77"/>
      <c r="NR404" s="77"/>
    </row>
    <row r="405" spans="1:382">
      <c r="A405" s="32">
        <f>IF(ラインリスト!A397="","",ラインリスト!A397)</f>
        <v>395</v>
      </c>
      <c r="B405" s="32" t="str">
        <f>IF(ラインリスト!B397="","",ラインリスト!B397)</f>
        <v>テスト395</v>
      </c>
      <c r="C405" s="32">
        <f>IF(ラインリスト!C397="","",ラインリスト!C397)</f>
        <v>71</v>
      </c>
      <c r="D405" s="32" t="str">
        <f>IF(ラインリスト!E397="","",ラインリスト!E397)</f>
        <v>男</v>
      </c>
      <c r="E405" s="32" t="str">
        <f>IF(ラインリスト!F397="","",ラインリスト!F397)</f>
        <v/>
      </c>
      <c r="F405" s="29" t="str">
        <f>IF(ラインリスト!G397="","",ラインリスト!G397)</f>
        <v>患者</v>
      </c>
      <c r="G405" s="32" t="str">
        <f>IF(ラインリスト!H397="","",ラインリスト!H397)</f>
        <v>R病院</v>
      </c>
      <c r="H405" s="33" t="str">
        <f>IF(ラインリスト!I397="","",ラインリスト!I397)</f>
        <v/>
      </c>
      <c r="I405" s="33">
        <f>IF(ラインリスト!J397="","",ラインリスト!J397)</f>
        <v>44207</v>
      </c>
      <c r="J405" s="33">
        <f>IF(ラインリスト!K397="","",ラインリスト!K397)</f>
        <v>44207</v>
      </c>
      <c r="K405" s="31">
        <f>IF(ラインリスト!L397="",J405,ラインリスト!L397)</f>
        <v>44207</v>
      </c>
      <c r="L405" s="76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  <c r="BR405" s="77"/>
      <c r="BS405" s="77"/>
      <c r="BT405" s="77"/>
      <c r="BU405" s="77"/>
      <c r="BV405" s="77"/>
      <c r="BW405" s="77"/>
      <c r="BX405" s="77"/>
      <c r="BY405" s="77"/>
      <c r="BZ405" s="77"/>
      <c r="CA405" s="77"/>
      <c r="CB405" s="77"/>
      <c r="CC405" s="77"/>
      <c r="CD405" s="77"/>
      <c r="CE405" s="77"/>
      <c r="CF405" s="77"/>
      <c r="CG405" s="77"/>
      <c r="CH405" s="77"/>
      <c r="CI405" s="77"/>
      <c r="CJ405" s="77"/>
      <c r="CK405" s="77"/>
      <c r="CL405" s="77"/>
      <c r="CM405" s="77"/>
      <c r="CN405" s="77"/>
      <c r="CO405" s="77"/>
      <c r="CP405" s="77"/>
      <c r="CQ405" s="77"/>
      <c r="CR405" s="77"/>
      <c r="CS405" s="77"/>
      <c r="CT405" s="77"/>
      <c r="CU405" s="77"/>
      <c r="CV405" s="77"/>
      <c r="CW405" s="77"/>
      <c r="CX405" s="77"/>
      <c r="CY405" s="77"/>
      <c r="CZ405" s="77"/>
      <c r="DA405" s="77"/>
      <c r="DB405" s="77"/>
      <c r="DC405" s="77"/>
      <c r="DD405" s="77"/>
      <c r="DE405" s="77"/>
      <c r="DF405" s="77"/>
      <c r="DG405" s="77"/>
      <c r="DH405" s="77"/>
      <c r="DI405" s="77"/>
      <c r="DJ405" s="77"/>
      <c r="DK405" s="77"/>
      <c r="DL405" s="77"/>
      <c r="DM405" s="77"/>
      <c r="DN405" s="77"/>
      <c r="DO405" s="77"/>
      <c r="DP405" s="77"/>
      <c r="DQ405" s="77"/>
      <c r="DR405" s="77"/>
      <c r="DS405" s="77"/>
      <c r="DT405" s="77"/>
      <c r="DU405" s="77"/>
      <c r="DV405" s="77"/>
      <c r="DW405" s="77"/>
      <c r="DX405" s="77"/>
      <c r="DY405" s="77"/>
      <c r="DZ405" s="77"/>
      <c r="EA405" s="77"/>
      <c r="EB405" s="77"/>
      <c r="EC405" s="77"/>
      <c r="ED405" s="77"/>
      <c r="EE405" s="77"/>
      <c r="EF405" s="77"/>
      <c r="EG405" s="77"/>
      <c r="EH405" s="77"/>
      <c r="EI405" s="77"/>
      <c r="EJ405" s="77"/>
      <c r="EK405" s="77"/>
      <c r="EL405" s="77"/>
      <c r="EM405" s="77"/>
      <c r="EN405" s="77"/>
      <c r="EO405" s="77"/>
      <c r="EP405" s="77"/>
      <c r="EQ405" s="77"/>
      <c r="ER405" s="77"/>
      <c r="ES405" s="77"/>
      <c r="ET405" s="77"/>
      <c r="EU405" s="77"/>
      <c r="EV405" s="77"/>
      <c r="EW405" s="77"/>
      <c r="EX405" s="77"/>
      <c r="EY405" s="77"/>
      <c r="EZ405" s="77"/>
      <c r="FA405" s="77"/>
      <c r="FB405" s="77"/>
      <c r="FC405" s="77"/>
      <c r="FD405" s="77"/>
      <c r="FE405" s="77"/>
      <c r="FF405" s="77"/>
      <c r="FG405" s="77"/>
      <c r="FH405" s="77"/>
      <c r="FI405" s="77"/>
      <c r="FJ405" s="77"/>
      <c r="FK405" s="77"/>
      <c r="FL405" s="77"/>
      <c r="FM405" s="77"/>
      <c r="FN405" s="77"/>
      <c r="FO405" s="77"/>
      <c r="FP405" s="77"/>
      <c r="FQ405" s="77"/>
      <c r="FR405" s="77"/>
      <c r="FS405" s="77"/>
      <c r="FT405" s="77"/>
      <c r="FU405" s="77"/>
      <c r="FV405" s="77"/>
      <c r="FW405" s="77"/>
      <c r="FX405" s="77"/>
      <c r="FY405" s="77"/>
      <c r="FZ405" s="77"/>
      <c r="GA405" s="77"/>
      <c r="GB405" s="77"/>
      <c r="GC405" s="77"/>
      <c r="GD405" s="77"/>
      <c r="GE405" s="77"/>
      <c r="GF405" s="77"/>
      <c r="GG405" s="77"/>
      <c r="GH405" s="77"/>
      <c r="GI405" s="77"/>
      <c r="GJ405" s="77"/>
      <c r="GK405" s="77"/>
      <c r="GL405" s="77"/>
      <c r="GM405" s="77"/>
      <c r="GN405" s="77"/>
      <c r="GO405" s="77"/>
      <c r="GP405" s="77"/>
      <c r="GQ405" s="77"/>
      <c r="GR405" s="77"/>
      <c r="GS405" s="77"/>
      <c r="GT405" s="77"/>
      <c r="GU405" s="77"/>
      <c r="GV405" s="77"/>
      <c r="GW405" s="77"/>
      <c r="GX405" s="77"/>
      <c r="GY405" s="77"/>
      <c r="GZ405" s="77"/>
      <c r="HA405" s="77"/>
      <c r="HB405" s="77"/>
      <c r="HC405" s="77"/>
      <c r="HD405" s="77"/>
      <c r="HE405" s="77"/>
      <c r="HF405" s="77"/>
      <c r="HG405" s="77"/>
      <c r="HH405" s="77"/>
      <c r="HI405" s="77"/>
      <c r="HJ405" s="77"/>
      <c r="HK405" s="77"/>
      <c r="HL405" s="77"/>
      <c r="HM405" s="77"/>
      <c r="HN405" s="77"/>
      <c r="HO405" s="77"/>
      <c r="HP405" s="77"/>
      <c r="HQ405" s="77"/>
      <c r="HR405" s="77"/>
      <c r="HS405" s="77"/>
      <c r="HT405" s="77"/>
      <c r="HU405" s="77"/>
      <c r="HV405" s="77"/>
      <c r="HW405" s="77"/>
      <c r="HX405" s="77"/>
      <c r="HY405" s="77"/>
      <c r="HZ405" s="77"/>
      <c r="IA405" s="77"/>
      <c r="IB405" s="77"/>
      <c r="IC405" s="77"/>
      <c r="ID405" s="77"/>
      <c r="IE405" s="77"/>
      <c r="IF405" s="77"/>
      <c r="IG405" s="77"/>
      <c r="IH405" s="77"/>
      <c r="II405" s="77"/>
      <c r="IJ405" s="77"/>
      <c r="IK405" s="77"/>
      <c r="IL405" s="77"/>
      <c r="IM405" s="77"/>
      <c r="IN405" s="77"/>
      <c r="IO405" s="77"/>
      <c r="IP405" s="77"/>
      <c r="IQ405" s="77"/>
      <c r="IR405" s="77"/>
      <c r="IS405" s="77"/>
      <c r="IT405" s="77"/>
      <c r="IU405" s="77"/>
      <c r="IV405" s="77"/>
      <c r="IW405" s="77"/>
      <c r="IX405" s="77"/>
      <c r="IY405" s="77"/>
      <c r="IZ405" s="77"/>
      <c r="JA405" s="77"/>
      <c r="JB405" s="77"/>
      <c r="JC405" s="77"/>
      <c r="JD405" s="77"/>
      <c r="JE405" s="77"/>
      <c r="JF405" s="77"/>
      <c r="JG405" s="77"/>
      <c r="JH405" s="77"/>
      <c r="JI405" s="77"/>
      <c r="JJ405" s="77"/>
      <c r="JK405" s="77"/>
      <c r="JL405" s="77"/>
      <c r="JM405" s="77"/>
      <c r="JN405" s="77"/>
      <c r="JO405" s="77"/>
      <c r="JP405" s="77"/>
      <c r="JQ405" s="77"/>
      <c r="JR405" s="77"/>
      <c r="JS405" s="77"/>
      <c r="JT405" s="77"/>
      <c r="JU405" s="77"/>
      <c r="JV405" s="77"/>
      <c r="JW405" s="77"/>
      <c r="JX405" s="77"/>
      <c r="JY405" s="77"/>
      <c r="JZ405" s="77"/>
      <c r="KA405" s="77"/>
      <c r="KB405" s="77"/>
      <c r="KC405" s="77"/>
      <c r="KD405" s="77"/>
      <c r="KE405" s="77"/>
      <c r="KF405" s="77"/>
      <c r="KG405" s="77"/>
      <c r="KH405" s="77"/>
      <c r="KI405" s="77"/>
      <c r="KJ405" s="77"/>
      <c r="KK405" s="77"/>
      <c r="KL405" s="77"/>
      <c r="KM405" s="77"/>
      <c r="KN405" s="77"/>
      <c r="KO405" s="77"/>
      <c r="KP405" s="77"/>
      <c r="KQ405" s="77"/>
      <c r="KR405" s="77"/>
      <c r="KS405" s="77"/>
      <c r="KT405" s="77"/>
      <c r="KU405" s="77"/>
      <c r="KV405" s="77"/>
      <c r="KW405" s="77"/>
      <c r="KX405" s="77"/>
      <c r="KY405" s="77"/>
      <c r="KZ405" s="77"/>
      <c r="LA405" s="77"/>
      <c r="LB405" s="77"/>
      <c r="LC405" s="77"/>
      <c r="LD405" s="77"/>
      <c r="LE405" s="77"/>
      <c r="LF405" s="77"/>
      <c r="LG405" s="77"/>
      <c r="LH405" s="77"/>
      <c r="LI405" s="77"/>
      <c r="LJ405" s="77"/>
      <c r="LK405" s="77"/>
      <c r="LL405" s="77"/>
      <c r="LM405" s="77"/>
      <c r="LN405" s="77"/>
      <c r="LO405" s="77"/>
      <c r="LP405" s="77"/>
      <c r="LQ405" s="77"/>
      <c r="LR405" s="77"/>
      <c r="LS405" s="77"/>
      <c r="LT405" s="77"/>
      <c r="LU405" s="77"/>
      <c r="LV405" s="77"/>
      <c r="LW405" s="77"/>
      <c r="LX405" s="77"/>
      <c r="LY405" s="77"/>
      <c r="LZ405" s="77"/>
      <c r="MA405" s="77"/>
      <c r="MB405" s="77"/>
      <c r="MC405" s="77"/>
      <c r="MD405" s="77"/>
      <c r="ME405" s="77"/>
      <c r="MF405" s="77"/>
      <c r="MG405" s="77"/>
      <c r="MH405" s="77"/>
      <c r="MI405" s="77"/>
      <c r="MJ405" s="77"/>
      <c r="MK405" s="77"/>
      <c r="ML405" s="77"/>
      <c r="MM405" s="77"/>
      <c r="MN405" s="77"/>
      <c r="MO405" s="77"/>
      <c r="MP405" s="77"/>
      <c r="MQ405" s="77"/>
      <c r="MR405" s="77"/>
      <c r="MS405" s="77"/>
      <c r="MT405" s="77"/>
      <c r="MU405" s="77"/>
      <c r="MV405" s="77"/>
      <c r="MW405" s="77"/>
      <c r="MX405" s="77"/>
      <c r="MY405" s="77"/>
      <c r="MZ405" s="77"/>
      <c r="NA405" s="77"/>
      <c r="NB405" s="77"/>
      <c r="NC405" s="77"/>
      <c r="ND405" s="77"/>
      <c r="NE405" s="77"/>
      <c r="NF405" s="77"/>
      <c r="NG405" s="77"/>
      <c r="NH405" s="77"/>
      <c r="NI405" s="77"/>
      <c r="NJ405" s="77"/>
      <c r="NK405" s="77"/>
      <c r="NL405" s="77"/>
      <c r="NM405" s="77"/>
      <c r="NN405" s="77"/>
      <c r="NO405" s="77"/>
      <c r="NP405" s="77"/>
      <c r="NQ405" s="77"/>
      <c r="NR405" s="77"/>
    </row>
    <row r="406" spans="1:382">
      <c r="A406" s="32">
        <f>IF(ラインリスト!A398="","",ラインリスト!A398)</f>
        <v>396</v>
      </c>
      <c r="B406" s="32" t="str">
        <f>IF(ラインリスト!B398="","",ラインリスト!B398)</f>
        <v>テスト396</v>
      </c>
      <c r="C406" s="32">
        <f>IF(ラインリスト!C398="","",ラインリスト!C398)</f>
        <v>29</v>
      </c>
      <c r="D406" s="32" t="str">
        <f>IF(ラインリスト!E398="","",ラインリスト!E398)</f>
        <v>女</v>
      </c>
      <c r="E406" s="32" t="str">
        <f>IF(ラインリスト!F398="","",ラインリスト!F398)</f>
        <v>事務職</v>
      </c>
      <c r="F406" s="29" t="str">
        <f>IF(ラインリスト!G398="","",ラインリスト!G398)</f>
        <v>職員</v>
      </c>
      <c r="G406" s="32" t="str">
        <f>IF(ラインリスト!H398="","",ラインリスト!H398)</f>
        <v>R病院</v>
      </c>
      <c r="H406" s="33" t="str">
        <f>IF(ラインリスト!I398="","",ラインリスト!I398)</f>
        <v/>
      </c>
      <c r="I406" s="33">
        <f>IF(ラインリスト!J398="","",ラインリスト!J398)</f>
        <v>44202</v>
      </c>
      <c r="J406" s="33">
        <f>IF(ラインリスト!K398="","",ラインリスト!K398)</f>
        <v>44207</v>
      </c>
      <c r="K406" s="31">
        <f>IF(ラインリスト!L398="",J406,ラインリスト!L398)</f>
        <v>44207</v>
      </c>
      <c r="L406" s="76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77"/>
      <c r="BE406" s="77"/>
      <c r="BF406" s="77"/>
      <c r="BG406" s="77"/>
      <c r="BH406" s="77"/>
      <c r="BI406" s="77"/>
      <c r="BJ406" s="77"/>
      <c r="BK406" s="77"/>
      <c r="BL406" s="77"/>
      <c r="BM406" s="77"/>
      <c r="BN406" s="77"/>
      <c r="BO406" s="77"/>
      <c r="BP406" s="77"/>
      <c r="BQ406" s="77"/>
      <c r="BR406" s="77"/>
      <c r="BS406" s="77"/>
      <c r="BT406" s="77"/>
      <c r="BU406" s="77"/>
      <c r="BV406" s="77"/>
      <c r="BW406" s="77"/>
      <c r="BX406" s="77"/>
      <c r="BY406" s="77"/>
      <c r="BZ406" s="77"/>
      <c r="CA406" s="77"/>
      <c r="CB406" s="77"/>
      <c r="CC406" s="77"/>
      <c r="CD406" s="77"/>
      <c r="CE406" s="77"/>
      <c r="CF406" s="77"/>
      <c r="CG406" s="77"/>
      <c r="CH406" s="77"/>
      <c r="CI406" s="77"/>
      <c r="CJ406" s="77"/>
      <c r="CK406" s="77"/>
      <c r="CL406" s="77"/>
      <c r="CM406" s="77"/>
      <c r="CN406" s="77"/>
      <c r="CO406" s="77"/>
      <c r="CP406" s="77"/>
      <c r="CQ406" s="77"/>
      <c r="CR406" s="77"/>
      <c r="CS406" s="77"/>
      <c r="CT406" s="77"/>
      <c r="CU406" s="77"/>
      <c r="CV406" s="77"/>
      <c r="CW406" s="77"/>
      <c r="CX406" s="77"/>
      <c r="CY406" s="77"/>
      <c r="CZ406" s="77"/>
      <c r="DA406" s="77"/>
      <c r="DB406" s="77"/>
      <c r="DC406" s="77"/>
      <c r="DD406" s="77"/>
      <c r="DE406" s="77"/>
      <c r="DF406" s="77"/>
      <c r="DG406" s="77"/>
      <c r="DH406" s="77"/>
      <c r="DI406" s="77"/>
      <c r="DJ406" s="77"/>
      <c r="DK406" s="77"/>
      <c r="DL406" s="77"/>
      <c r="DM406" s="77"/>
      <c r="DN406" s="77"/>
      <c r="DO406" s="77"/>
      <c r="DP406" s="77"/>
      <c r="DQ406" s="77"/>
      <c r="DR406" s="77"/>
      <c r="DS406" s="77"/>
      <c r="DT406" s="77"/>
      <c r="DU406" s="77"/>
      <c r="DV406" s="77"/>
      <c r="DW406" s="77"/>
      <c r="DX406" s="77"/>
      <c r="DY406" s="77"/>
      <c r="DZ406" s="77"/>
      <c r="EA406" s="77"/>
      <c r="EB406" s="77"/>
      <c r="EC406" s="77"/>
      <c r="ED406" s="77"/>
      <c r="EE406" s="77"/>
      <c r="EF406" s="77"/>
      <c r="EG406" s="77"/>
      <c r="EH406" s="77"/>
      <c r="EI406" s="77"/>
      <c r="EJ406" s="77"/>
      <c r="EK406" s="77"/>
      <c r="EL406" s="77"/>
      <c r="EM406" s="77"/>
      <c r="EN406" s="77"/>
      <c r="EO406" s="77"/>
      <c r="EP406" s="77"/>
      <c r="EQ406" s="77"/>
      <c r="ER406" s="77"/>
      <c r="ES406" s="77"/>
      <c r="ET406" s="77"/>
      <c r="EU406" s="77"/>
      <c r="EV406" s="77"/>
      <c r="EW406" s="77"/>
      <c r="EX406" s="77"/>
      <c r="EY406" s="77"/>
      <c r="EZ406" s="77"/>
      <c r="FA406" s="77"/>
      <c r="FB406" s="77"/>
      <c r="FC406" s="77"/>
      <c r="FD406" s="77"/>
      <c r="FE406" s="77"/>
      <c r="FF406" s="77"/>
      <c r="FG406" s="77"/>
      <c r="FH406" s="77"/>
      <c r="FI406" s="77"/>
      <c r="FJ406" s="77"/>
      <c r="FK406" s="77"/>
      <c r="FL406" s="77"/>
      <c r="FM406" s="77"/>
      <c r="FN406" s="77"/>
      <c r="FO406" s="77"/>
      <c r="FP406" s="77"/>
      <c r="FQ406" s="77"/>
      <c r="FR406" s="77"/>
      <c r="FS406" s="77"/>
      <c r="FT406" s="77"/>
      <c r="FU406" s="77"/>
      <c r="FV406" s="77"/>
      <c r="FW406" s="77"/>
      <c r="FX406" s="77"/>
      <c r="FY406" s="77"/>
      <c r="FZ406" s="77"/>
      <c r="GA406" s="77"/>
      <c r="GB406" s="77"/>
      <c r="GC406" s="77"/>
      <c r="GD406" s="77"/>
      <c r="GE406" s="77"/>
      <c r="GF406" s="77"/>
      <c r="GG406" s="77"/>
      <c r="GH406" s="77"/>
      <c r="GI406" s="77"/>
      <c r="GJ406" s="77"/>
      <c r="GK406" s="77"/>
      <c r="GL406" s="77"/>
      <c r="GM406" s="77"/>
      <c r="GN406" s="77"/>
      <c r="GO406" s="77"/>
      <c r="GP406" s="77"/>
      <c r="GQ406" s="77"/>
      <c r="GR406" s="77"/>
      <c r="GS406" s="77"/>
      <c r="GT406" s="77"/>
      <c r="GU406" s="77"/>
      <c r="GV406" s="77"/>
      <c r="GW406" s="77"/>
      <c r="GX406" s="77"/>
      <c r="GY406" s="77"/>
      <c r="GZ406" s="77"/>
      <c r="HA406" s="77"/>
      <c r="HB406" s="77"/>
      <c r="HC406" s="77"/>
      <c r="HD406" s="77"/>
      <c r="HE406" s="77"/>
      <c r="HF406" s="77"/>
      <c r="HG406" s="77"/>
      <c r="HH406" s="77"/>
      <c r="HI406" s="77"/>
      <c r="HJ406" s="77"/>
      <c r="HK406" s="77"/>
      <c r="HL406" s="77"/>
      <c r="HM406" s="77"/>
      <c r="HN406" s="77"/>
      <c r="HO406" s="77"/>
      <c r="HP406" s="77"/>
      <c r="HQ406" s="77"/>
      <c r="HR406" s="77"/>
      <c r="HS406" s="77"/>
      <c r="HT406" s="77"/>
      <c r="HU406" s="77"/>
      <c r="HV406" s="77"/>
      <c r="HW406" s="77"/>
      <c r="HX406" s="77"/>
      <c r="HY406" s="77"/>
      <c r="HZ406" s="77"/>
      <c r="IA406" s="77"/>
      <c r="IB406" s="77"/>
      <c r="IC406" s="77"/>
      <c r="ID406" s="77"/>
      <c r="IE406" s="77"/>
      <c r="IF406" s="77"/>
      <c r="IG406" s="77"/>
      <c r="IH406" s="77"/>
      <c r="II406" s="77"/>
      <c r="IJ406" s="77"/>
      <c r="IK406" s="77"/>
      <c r="IL406" s="77"/>
      <c r="IM406" s="77"/>
      <c r="IN406" s="77"/>
      <c r="IO406" s="77"/>
      <c r="IP406" s="77"/>
      <c r="IQ406" s="77"/>
      <c r="IR406" s="77"/>
      <c r="IS406" s="77"/>
      <c r="IT406" s="77"/>
      <c r="IU406" s="77"/>
      <c r="IV406" s="77"/>
      <c r="IW406" s="77"/>
      <c r="IX406" s="77"/>
      <c r="IY406" s="77"/>
      <c r="IZ406" s="77"/>
      <c r="JA406" s="77"/>
      <c r="JB406" s="77"/>
      <c r="JC406" s="77"/>
      <c r="JD406" s="77"/>
      <c r="JE406" s="77"/>
      <c r="JF406" s="77"/>
      <c r="JG406" s="77"/>
      <c r="JH406" s="77"/>
      <c r="JI406" s="77"/>
      <c r="JJ406" s="77"/>
      <c r="JK406" s="77"/>
      <c r="JL406" s="77"/>
      <c r="JM406" s="77"/>
      <c r="JN406" s="77"/>
      <c r="JO406" s="77"/>
      <c r="JP406" s="77"/>
      <c r="JQ406" s="77"/>
      <c r="JR406" s="77"/>
      <c r="JS406" s="77"/>
      <c r="JT406" s="77"/>
      <c r="JU406" s="77"/>
      <c r="JV406" s="77"/>
      <c r="JW406" s="77"/>
      <c r="JX406" s="77"/>
      <c r="JY406" s="77"/>
      <c r="JZ406" s="77"/>
      <c r="KA406" s="77"/>
      <c r="KB406" s="77"/>
      <c r="KC406" s="77"/>
      <c r="KD406" s="77"/>
      <c r="KE406" s="77"/>
      <c r="KF406" s="77"/>
      <c r="KG406" s="77"/>
      <c r="KH406" s="77"/>
      <c r="KI406" s="77"/>
      <c r="KJ406" s="77"/>
      <c r="KK406" s="77"/>
      <c r="KL406" s="77"/>
      <c r="KM406" s="77"/>
      <c r="KN406" s="77"/>
      <c r="KO406" s="77"/>
      <c r="KP406" s="77"/>
      <c r="KQ406" s="77"/>
      <c r="KR406" s="77"/>
      <c r="KS406" s="77"/>
      <c r="KT406" s="77"/>
      <c r="KU406" s="77"/>
      <c r="KV406" s="77"/>
      <c r="KW406" s="77"/>
      <c r="KX406" s="77"/>
      <c r="KY406" s="77"/>
      <c r="KZ406" s="77"/>
      <c r="LA406" s="77"/>
      <c r="LB406" s="77"/>
      <c r="LC406" s="77"/>
      <c r="LD406" s="77"/>
      <c r="LE406" s="77"/>
      <c r="LF406" s="77"/>
      <c r="LG406" s="77"/>
      <c r="LH406" s="77"/>
      <c r="LI406" s="77"/>
      <c r="LJ406" s="77"/>
      <c r="LK406" s="77"/>
      <c r="LL406" s="77"/>
      <c r="LM406" s="77"/>
      <c r="LN406" s="77"/>
      <c r="LO406" s="77"/>
      <c r="LP406" s="77"/>
      <c r="LQ406" s="77"/>
      <c r="LR406" s="77"/>
      <c r="LS406" s="77"/>
      <c r="LT406" s="77"/>
      <c r="LU406" s="77"/>
      <c r="LV406" s="77"/>
      <c r="LW406" s="77"/>
      <c r="LX406" s="77"/>
      <c r="LY406" s="77"/>
      <c r="LZ406" s="77"/>
      <c r="MA406" s="77"/>
      <c r="MB406" s="77"/>
      <c r="MC406" s="77"/>
      <c r="MD406" s="77"/>
      <c r="ME406" s="77"/>
      <c r="MF406" s="77"/>
      <c r="MG406" s="77"/>
      <c r="MH406" s="77"/>
      <c r="MI406" s="77"/>
      <c r="MJ406" s="77"/>
      <c r="MK406" s="77"/>
      <c r="ML406" s="77"/>
      <c r="MM406" s="77"/>
      <c r="MN406" s="77"/>
      <c r="MO406" s="77"/>
      <c r="MP406" s="77"/>
      <c r="MQ406" s="77"/>
      <c r="MR406" s="77"/>
      <c r="MS406" s="77"/>
      <c r="MT406" s="77"/>
      <c r="MU406" s="77"/>
      <c r="MV406" s="77"/>
      <c r="MW406" s="77"/>
      <c r="MX406" s="77"/>
      <c r="MY406" s="77"/>
      <c r="MZ406" s="77"/>
      <c r="NA406" s="77"/>
      <c r="NB406" s="77"/>
      <c r="NC406" s="77"/>
      <c r="ND406" s="77"/>
      <c r="NE406" s="77"/>
      <c r="NF406" s="77"/>
      <c r="NG406" s="77"/>
      <c r="NH406" s="77"/>
      <c r="NI406" s="77"/>
      <c r="NJ406" s="77"/>
      <c r="NK406" s="77"/>
      <c r="NL406" s="77"/>
      <c r="NM406" s="77"/>
      <c r="NN406" s="77"/>
      <c r="NO406" s="77"/>
      <c r="NP406" s="77"/>
      <c r="NQ406" s="77"/>
      <c r="NR406" s="77"/>
    </row>
    <row r="407" spans="1:382">
      <c r="A407" s="32">
        <f>IF(ラインリスト!A399="","",ラインリスト!A399)</f>
        <v>397</v>
      </c>
      <c r="B407" s="32" t="str">
        <f>IF(ラインリスト!B399="","",ラインリスト!B399)</f>
        <v>テスト397</v>
      </c>
      <c r="C407" s="32">
        <f>IF(ラインリスト!C399="","",ラインリスト!C399)</f>
        <v>48</v>
      </c>
      <c r="D407" s="32" t="str">
        <f>IF(ラインリスト!E399="","",ラインリスト!E399)</f>
        <v>女</v>
      </c>
      <c r="E407" s="32" t="str">
        <f>IF(ラインリスト!F399="","",ラインリスト!F399)</f>
        <v>看護助手</v>
      </c>
      <c r="F407" s="29" t="str">
        <f>IF(ラインリスト!G399="","",ラインリスト!G399)</f>
        <v>職員</v>
      </c>
      <c r="G407" s="32" t="str">
        <f>IF(ラインリスト!H399="","",ラインリスト!H399)</f>
        <v>R病院</v>
      </c>
      <c r="H407" s="33" t="str">
        <f>IF(ラインリスト!I399="","",ラインリスト!I399)</f>
        <v/>
      </c>
      <c r="I407" s="33">
        <f>IF(ラインリスト!J399="","",ラインリスト!J399)</f>
        <v>44206</v>
      </c>
      <c r="J407" s="33">
        <f>IF(ラインリスト!K399="","",ラインリスト!K399)</f>
        <v>44207</v>
      </c>
      <c r="K407" s="31">
        <f>IF(ラインリスト!L399="",J407,ラインリスト!L399)</f>
        <v>44207</v>
      </c>
      <c r="L407" s="76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77"/>
      <c r="BE407" s="77"/>
      <c r="BF407" s="77"/>
      <c r="BG407" s="77"/>
      <c r="BH407" s="77"/>
      <c r="BI407" s="77"/>
      <c r="BJ407" s="77"/>
      <c r="BK407" s="77"/>
      <c r="BL407" s="77"/>
      <c r="BM407" s="77"/>
      <c r="BN407" s="77"/>
      <c r="BO407" s="77"/>
      <c r="BP407" s="77"/>
      <c r="BQ407" s="77"/>
      <c r="BR407" s="77"/>
      <c r="BS407" s="77"/>
      <c r="BT407" s="77"/>
      <c r="BU407" s="77"/>
      <c r="BV407" s="77"/>
      <c r="BW407" s="77"/>
      <c r="BX407" s="77"/>
      <c r="BY407" s="77"/>
      <c r="BZ407" s="77"/>
      <c r="CA407" s="77"/>
      <c r="CB407" s="77"/>
      <c r="CC407" s="77"/>
      <c r="CD407" s="77"/>
      <c r="CE407" s="77"/>
      <c r="CF407" s="77"/>
      <c r="CG407" s="77"/>
      <c r="CH407" s="77"/>
      <c r="CI407" s="77"/>
      <c r="CJ407" s="77"/>
      <c r="CK407" s="77"/>
      <c r="CL407" s="77"/>
      <c r="CM407" s="77"/>
      <c r="CN407" s="77"/>
      <c r="CO407" s="77"/>
      <c r="CP407" s="77"/>
      <c r="CQ407" s="77"/>
      <c r="CR407" s="77"/>
      <c r="CS407" s="77"/>
      <c r="CT407" s="77"/>
      <c r="CU407" s="77"/>
      <c r="CV407" s="77"/>
      <c r="CW407" s="77"/>
      <c r="CX407" s="77"/>
      <c r="CY407" s="77"/>
      <c r="CZ407" s="77"/>
      <c r="DA407" s="77"/>
      <c r="DB407" s="77"/>
      <c r="DC407" s="77"/>
      <c r="DD407" s="77"/>
      <c r="DE407" s="77"/>
      <c r="DF407" s="77"/>
      <c r="DG407" s="77"/>
      <c r="DH407" s="77"/>
      <c r="DI407" s="77"/>
      <c r="DJ407" s="77"/>
      <c r="DK407" s="77"/>
      <c r="DL407" s="77"/>
      <c r="DM407" s="77"/>
      <c r="DN407" s="77"/>
      <c r="DO407" s="77"/>
      <c r="DP407" s="77"/>
      <c r="DQ407" s="77"/>
      <c r="DR407" s="77"/>
      <c r="DS407" s="77"/>
      <c r="DT407" s="77"/>
      <c r="DU407" s="77"/>
      <c r="DV407" s="77"/>
      <c r="DW407" s="77"/>
      <c r="DX407" s="77"/>
      <c r="DY407" s="77"/>
      <c r="DZ407" s="77"/>
      <c r="EA407" s="77"/>
      <c r="EB407" s="77"/>
      <c r="EC407" s="77"/>
      <c r="ED407" s="77"/>
      <c r="EE407" s="77"/>
      <c r="EF407" s="77"/>
      <c r="EG407" s="77"/>
      <c r="EH407" s="77"/>
      <c r="EI407" s="77"/>
      <c r="EJ407" s="77"/>
      <c r="EK407" s="77"/>
      <c r="EL407" s="77"/>
      <c r="EM407" s="77"/>
      <c r="EN407" s="77"/>
      <c r="EO407" s="77"/>
      <c r="EP407" s="77"/>
      <c r="EQ407" s="77"/>
      <c r="ER407" s="77"/>
      <c r="ES407" s="77"/>
      <c r="ET407" s="77"/>
      <c r="EU407" s="77"/>
      <c r="EV407" s="77"/>
      <c r="EW407" s="77"/>
      <c r="EX407" s="77"/>
      <c r="EY407" s="77"/>
      <c r="EZ407" s="77"/>
      <c r="FA407" s="77"/>
      <c r="FB407" s="77"/>
      <c r="FC407" s="77"/>
      <c r="FD407" s="77"/>
      <c r="FE407" s="77"/>
      <c r="FF407" s="77"/>
      <c r="FG407" s="77"/>
      <c r="FH407" s="77"/>
      <c r="FI407" s="77"/>
      <c r="FJ407" s="77"/>
      <c r="FK407" s="77"/>
      <c r="FL407" s="77"/>
      <c r="FM407" s="77"/>
      <c r="FN407" s="77"/>
      <c r="FO407" s="77"/>
      <c r="FP407" s="77"/>
      <c r="FQ407" s="77"/>
      <c r="FR407" s="77"/>
      <c r="FS407" s="77"/>
      <c r="FT407" s="77"/>
      <c r="FU407" s="77"/>
      <c r="FV407" s="77"/>
      <c r="FW407" s="77"/>
      <c r="FX407" s="77"/>
      <c r="FY407" s="77"/>
      <c r="FZ407" s="77"/>
      <c r="GA407" s="77"/>
      <c r="GB407" s="77"/>
      <c r="GC407" s="77"/>
      <c r="GD407" s="77"/>
      <c r="GE407" s="77"/>
      <c r="GF407" s="77"/>
      <c r="GG407" s="77"/>
      <c r="GH407" s="77"/>
      <c r="GI407" s="77"/>
      <c r="GJ407" s="77"/>
      <c r="GK407" s="77"/>
      <c r="GL407" s="77"/>
      <c r="GM407" s="77"/>
      <c r="GN407" s="77"/>
      <c r="GO407" s="77"/>
      <c r="GP407" s="77"/>
      <c r="GQ407" s="77"/>
      <c r="GR407" s="77"/>
      <c r="GS407" s="77"/>
      <c r="GT407" s="77"/>
      <c r="GU407" s="77"/>
      <c r="GV407" s="77"/>
      <c r="GW407" s="77"/>
      <c r="GX407" s="77"/>
      <c r="GY407" s="77"/>
      <c r="GZ407" s="77"/>
      <c r="HA407" s="77"/>
      <c r="HB407" s="77"/>
      <c r="HC407" s="77"/>
      <c r="HD407" s="77"/>
      <c r="HE407" s="77"/>
      <c r="HF407" s="77"/>
      <c r="HG407" s="77"/>
      <c r="HH407" s="77"/>
      <c r="HI407" s="77"/>
      <c r="HJ407" s="77"/>
      <c r="HK407" s="77"/>
      <c r="HL407" s="77"/>
      <c r="HM407" s="77"/>
      <c r="HN407" s="77"/>
      <c r="HO407" s="77"/>
      <c r="HP407" s="77"/>
      <c r="HQ407" s="77"/>
      <c r="HR407" s="77"/>
      <c r="HS407" s="77"/>
      <c r="HT407" s="77"/>
      <c r="HU407" s="77"/>
      <c r="HV407" s="77"/>
      <c r="HW407" s="77"/>
      <c r="HX407" s="77"/>
      <c r="HY407" s="77"/>
      <c r="HZ407" s="77"/>
      <c r="IA407" s="77"/>
      <c r="IB407" s="77"/>
      <c r="IC407" s="77"/>
      <c r="ID407" s="77"/>
      <c r="IE407" s="77"/>
      <c r="IF407" s="77"/>
      <c r="IG407" s="77"/>
      <c r="IH407" s="77"/>
      <c r="II407" s="77"/>
      <c r="IJ407" s="77"/>
      <c r="IK407" s="77"/>
      <c r="IL407" s="77"/>
      <c r="IM407" s="77"/>
      <c r="IN407" s="77"/>
      <c r="IO407" s="77"/>
      <c r="IP407" s="77"/>
      <c r="IQ407" s="77"/>
      <c r="IR407" s="77"/>
      <c r="IS407" s="77"/>
      <c r="IT407" s="77"/>
      <c r="IU407" s="77"/>
      <c r="IV407" s="77"/>
      <c r="IW407" s="77"/>
      <c r="IX407" s="77"/>
      <c r="IY407" s="77"/>
      <c r="IZ407" s="77"/>
      <c r="JA407" s="77"/>
      <c r="JB407" s="77"/>
      <c r="JC407" s="77"/>
      <c r="JD407" s="77"/>
      <c r="JE407" s="77"/>
      <c r="JF407" s="77"/>
      <c r="JG407" s="77"/>
      <c r="JH407" s="77"/>
      <c r="JI407" s="77"/>
      <c r="JJ407" s="77"/>
      <c r="JK407" s="77"/>
      <c r="JL407" s="77"/>
      <c r="JM407" s="77"/>
      <c r="JN407" s="77"/>
      <c r="JO407" s="77"/>
      <c r="JP407" s="77"/>
      <c r="JQ407" s="77"/>
      <c r="JR407" s="77"/>
      <c r="JS407" s="77"/>
      <c r="JT407" s="77"/>
      <c r="JU407" s="77"/>
      <c r="JV407" s="77"/>
      <c r="JW407" s="77"/>
      <c r="JX407" s="77"/>
      <c r="JY407" s="77"/>
      <c r="JZ407" s="77"/>
      <c r="KA407" s="77"/>
      <c r="KB407" s="77"/>
      <c r="KC407" s="77"/>
      <c r="KD407" s="77"/>
      <c r="KE407" s="77"/>
      <c r="KF407" s="77"/>
      <c r="KG407" s="77"/>
      <c r="KH407" s="77"/>
      <c r="KI407" s="77"/>
      <c r="KJ407" s="77"/>
      <c r="KK407" s="77"/>
      <c r="KL407" s="77"/>
      <c r="KM407" s="77"/>
      <c r="KN407" s="77"/>
      <c r="KO407" s="77"/>
      <c r="KP407" s="77"/>
      <c r="KQ407" s="77"/>
      <c r="KR407" s="77"/>
      <c r="KS407" s="77"/>
      <c r="KT407" s="77"/>
      <c r="KU407" s="77"/>
      <c r="KV407" s="77"/>
      <c r="KW407" s="77"/>
      <c r="KX407" s="77"/>
      <c r="KY407" s="77"/>
      <c r="KZ407" s="77"/>
      <c r="LA407" s="77"/>
      <c r="LB407" s="77"/>
      <c r="LC407" s="77"/>
      <c r="LD407" s="77"/>
      <c r="LE407" s="77"/>
      <c r="LF407" s="77"/>
      <c r="LG407" s="77"/>
      <c r="LH407" s="77"/>
      <c r="LI407" s="77"/>
      <c r="LJ407" s="77"/>
      <c r="LK407" s="77"/>
      <c r="LL407" s="77"/>
      <c r="LM407" s="77"/>
      <c r="LN407" s="77"/>
      <c r="LO407" s="77"/>
      <c r="LP407" s="77"/>
      <c r="LQ407" s="77"/>
      <c r="LR407" s="77"/>
      <c r="LS407" s="77"/>
      <c r="LT407" s="77"/>
      <c r="LU407" s="77"/>
      <c r="LV407" s="77"/>
      <c r="LW407" s="77"/>
      <c r="LX407" s="77"/>
      <c r="LY407" s="77"/>
      <c r="LZ407" s="77"/>
      <c r="MA407" s="77"/>
      <c r="MB407" s="77"/>
      <c r="MC407" s="77"/>
      <c r="MD407" s="77"/>
      <c r="ME407" s="77"/>
      <c r="MF407" s="77"/>
      <c r="MG407" s="77"/>
      <c r="MH407" s="77"/>
      <c r="MI407" s="77"/>
      <c r="MJ407" s="77"/>
      <c r="MK407" s="77"/>
      <c r="ML407" s="77"/>
      <c r="MM407" s="77"/>
      <c r="MN407" s="77"/>
      <c r="MO407" s="77"/>
      <c r="MP407" s="77"/>
      <c r="MQ407" s="77"/>
      <c r="MR407" s="77"/>
      <c r="MS407" s="77"/>
      <c r="MT407" s="77"/>
      <c r="MU407" s="77"/>
      <c r="MV407" s="77"/>
      <c r="MW407" s="77"/>
      <c r="MX407" s="77"/>
      <c r="MY407" s="77"/>
      <c r="MZ407" s="77"/>
      <c r="NA407" s="77"/>
      <c r="NB407" s="77"/>
      <c r="NC407" s="77"/>
      <c r="ND407" s="77"/>
      <c r="NE407" s="77"/>
      <c r="NF407" s="77"/>
      <c r="NG407" s="77"/>
      <c r="NH407" s="77"/>
      <c r="NI407" s="77"/>
      <c r="NJ407" s="77"/>
      <c r="NK407" s="77"/>
      <c r="NL407" s="77"/>
      <c r="NM407" s="77"/>
      <c r="NN407" s="77"/>
      <c r="NO407" s="77"/>
      <c r="NP407" s="77"/>
      <c r="NQ407" s="77"/>
      <c r="NR407" s="77"/>
    </row>
    <row r="408" spans="1:382">
      <c r="A408" s="32">
        <f>IF(ラインリスト!A400="","",ラインリスト!A400)</f>
        <v>398</v>
      </c>
      <c r="B408" s="32" t="str">
        <f>IF(ラインリスト!B400="","",ラインリスト!B400)</f>
        <v>テスト398</v>
      </c>
      <c r="C408" s="32">
        <f>IF(ラインリスト!C400="","",ラインリスト!C400)</f>
        <v>27</v>
      </c>
      <c r="D408" s="32" t="str">
        <f>IF(ラインリスト!E400="","",ラインリスト!E400)</f>
        <v>女</v>
      </c>
      <c r="E408" s="32" t="str">
        <f>IF(ラインリスト!F400="","",ラインリスト!F400)</f>
        <v>看護師</v>
      </c>
      <c r="F408" s="29" t="str">
        <f>IF(ラインリスト!G400="","",ラインリスト!G400)</f>
        <v>職員</v>
      </c>
      <c r="G408" s="32" t="str">
        <f>IF(ラインリスト!H400="","",ラインリスト!H400)</f>
        <v>R病院</v>
      </c>
      <c r="H408" s="33" t="str">
        <f>IF(ラインリスト!I400="","",ラインリスト!I400)</f>
        <v/>
      </c>
      <c r="I408" s="33">
        <f>IF(ラインリスト!J400="","",ラインリスト!J400)</f>
        <v>44206</v>
      </c>
      <c r="J408" s="33">
        <f>IF(ラインリスト!K400="","",ラインリスト!K400)</f>
        <v>44207</v>
      </c>
      <c r="K408" s="31">
        <f>IF(ラインリスト!L400="",J408,ラインリスト!L400)</f>
        <v>44207</v>
      </c>
      <c r="L408" s="76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  <c r="BN408" s="77"/>
      <c r="BO408" s="77"/>
      <c r="BP408" s="77"/>
      <c r="BQ408" s="77"/>
      <c r="BR408" s="77"/>
      <c r="BS408" s="77"/>
      <c r="BT408" s="77"/>
      <c r="BU408" s="77"/>
      <c r="BV408" s="77"/>
      <c r="BW408" s="77"/>
      <c r="BX408" s="77"/>
      <c r="BY408" s="77"/>
      <c r="BZ408" s="77"/>
      <c r="CA408" s="77"/>
      <c r="CB408" s="77"/>
      <c r="CC408" s="77"/>
      <c r="CD408" s="77"/>
      <c r="CE408" s="77"/>
      <c r="CF408" s="77"/>
      <c r="CG408" s="77"/>
      <c r="CH408" s="77"/>
      <c r="CI408" s="77"/>
      <c r="CJ408" s="77"/>
      <c r="CK408" s="77"/>
      <c r="CL408" s="77"/>
      <c r="CM408" s="77"/>
      <c r="CN408" s="77"/>
      <c r="CO408" s="77"/>
      <c r="CP408" s="77"/>
      <c r="CQ408" s="77"/>
      <c r="CR408" s="77"/>
      <c r="CS408" s="77"/>
      <c r="CT408" s="77"/>
      <c r="CU408" s="77"/>
      <c r="CV408" s="77"/>
      <c r="CW408" s="77"/>
      <c r="CX408" s="77"/>
      <c r="CY408" s="77"/>
      <c r="CZ408" s="77"/>
      <c r="DA408" s="77"/>
      <c r="DB408" s="77"/>
      <c r="DC408" s="77"/>
      <c r="DD408" s="77"/>
      <c r="DE408" s="77"/>
      <c r="DF408" s="77"/>
      <c r="DG408" s="77"/>
      <c r="DH408" s="77"/>
      <c r="DI408" s="77"/>
      <c r="DJ408" s="77"/>
      <c r="DK408" s="77"/>
      <c r="DL408" s="77"/>
      <c r="DM408" s="77"/>
      <c r="DN408" s="77"/>
      <c r="DO408" s="77"/>
      <c r="DP408" s="77"/>
      <c r="DQ408" s="77"/>
      <c r="DR408" s="77"/>
      <c r="DS408" s="77"/>
      <c r="DT408" s="77"/>
      <c r="DU408" s="77"/>
      <c r="DV408" s="77"/>
      <c r="DW408" s="77"/>
      <c r="DX408" s="77"/>
      <c r="DY408" s="77"/>
      <c r="DZ408" s="77"/>
      <c r="EA408" s="77"/>
      <c r="EB408" s="77"/>
      <c r="EC408" s="77"/>
      <c r="ED408" s="77"/>
      <c r="EE408" s="77"/>
      <c r="EF408" s="77"/>
      <c r="EG408" s="77"/>
      <c r="EH408" s="77"/>
      <c r="EI408" s="77"/>
      <c r="EJ408" s="77"/>
      <c r="EK408" s="77"/>
      <c r="EL408" s="77"/>
      <c r="EM408" s="77"/>
      <c r="EN408" s="77"/>
      <c r="EO408" s="77"/>
      <c r="EP408" s="77"/>
      <c r="EQ408" s="77"/>
      <c r="ER408" s="77"/>
      <c r="ES408" s="77"/>
      <c r="ET408" s="77"/>
      <c r="EU408" s="77"/>
      <c r="EV408" s="77"/>
      <c r="EW408" s="77"/>
      <c r="EX408" s="77"/>
      <c r="EY408" s="77"/>
      <c r="EZ408" s="77"/>
      <c r="FA408" s="77"/>
      <c r="FB408" s="77"/>
      <c r="FC408" s="77"/>
      <c r="FD408" s="77"/>
      <c r="FE408" s="77"/>
      <c r="FF408" s="77"/>
      <c r="FG408" s="77"/>
      <c r="FH408" s="77"/>
      <c r="FI408" s="77"/>
      <c r="FJ408" s="77"/>
      <c r="FK408" s="77"/>
      <c r="FL408" s="77"/>
      <c r="FM408" s="77"/>
      <c r="FN408" s="77"/>
      <c r="FO408" s="77"/>
      <c r="FP408" s="77"/>
      <c r="FQ408" s="77"/>
      <c r="FR408" s="77"/>
      <c r="FS408" s="77"/>
      <c r="FT408" s="77"/>
      <c r="FU408" s="77"/>
      <c r="FV408" s="77"/>
      <c r="FW408" s="77"/>
      <c r="FX408" s="77"/>
      <c r="FY408" s="77"/>
      <c r="FZ408" s="77"/>
      <c r="GA408" s="77"/>
      <c r="GB408" s="77"/>
      <c r="GC408" s="77"/>
      <c r="GD408" s="77"/>
      <c r="GE408" s="77"/>
      <c r="GF408" s="77"/>
      <c r="GG408" s="77"/>
      <c r="GH408" s="77"/>
      <c r="GI408" s="77"/>
      <c r="GJ408" s="77"/>
      <c r="GK408" s="77"/>
      <c r="GL408" s="77"/>
      <c r="GM408" s="77"/>
      <c r="GN408" s="77"/>
      <c r="GO408" s="77"/>
      <c r="GP408" s="77"/>
      <c r="GQ408" s="77"/>
      <c r="GR408" s="77"/>
      <c r="GS408" s="77"/>
      <c r="GT408" s="77"/>
      <c r="GU408" s="77"/>
      <c r="GV408" s="77"/>
      <c r="GW408" s="77"/>
      <c r="GX408" s="77"/>
      <c r="GY408" s="77"/>
      <c r="GZ408" s="77"/>
      <c r="HA408" s="77"/>
      <c r="HB408" s="77"/>
      <c r="HC408" s="77"/>
      <c r="HD408" s="77"/>
      <c r="HE408" s="77"/>
      <c r="HF408" s="77"/>
      <c r="HG408" s="77"/>
      <c r="HH408" s="77"/>
      <c r="HI408" s="77"/>
      <c r="HJ408" s="77"/>
      <c r="HK408" s="77"/>
      <c r="HL408" s="77"/>
      <c r="HM408" s="77"/>
      <c r="HN408" s="77"/>
      <c r="HO408" s="77"/>
      <c r="HP408" s="77"/>
      <c r="HQ408" s="77"/>
      <c r="HR408" s="77"/>
      <c r="HS408" s="77"/>
      <c r="HT408" s="77"/>
      <c r="HU408" s="77"/>
      <c r="HV408" s="77"/>
      <c r="HW408" s="77"/>
      <c r="HX408" s="77"/>
      <c r="HY408" s="77"/>
      <c r="HZ408" s="77"/>
      <c r="IA408" s="77"/>
      <c r="IB408" s="77"/>
      <c r="IC408" s="77"/>
      <c r="ID408" s="77"/>
      <c r="IE408" s="77"/>
      <c r="IF408" s="77"/>
      <c r="IG408" s="77"/>
      <c r="IH408" s="77"/>
      <c r="II408" s="77"/>
      <c r="IJ408" s="77"/>
      <c r="IK408" s="77"/>
      <c r="IL408" s="77"/>
      <c r="IM408" s="77"/>
      <c r="IN408" s="77"/>
      <c r="IO408" s="77"/>
      <c r="IP408" s="77"/>
      <c r="IQ408" s="77"/>
      <c r="IR408" s="77"/>
      <c r="IS408" s="77"/>
      <c r="IT408" s="77"/>
      <c r="IU408" s="77"/>
      <c r="IV408" s="77"/>
      <c r="IW408" s="77"/>
      <c r="IX408" s="77"/>
      <c r="IY408" s="77"/>
      <c r="IZ408" s="77"/>
      <c r="JA408" s="77"/>
      <c r="JB408" s="77"/>
      <c r="JC408" s="77"/>
      <c r="JD408" s="77"/>
      <c r="JE408" s="77"/>
      <c r="JF408" s="77"/>
      <c r="JG408" s="77"/>
      <c r="JH408" s="77"/>
      <c r="JI408" s="77"/>
      <c r="JJ408" s="77"/>
      <c r="JK408" s="77"/>
      <c r="JL408" s="77"/>
      <c r="JM408" s="77"/>
      <c r="JN408" s="77"/>
      <c r="JO408" s="77"/>
      <c r="JP408" s="77"/>
      <c r="JQ408" s="77"/>
      <c r="JR408" s="77"/>
      <c r="JS408" s="77"/>
      <c r="JT408" s="77"/>
      <c r="JU408" s="77"/>
      <c r="JV408" s="77"/>
      <c r="JW408" s="77"/>
      <c r="JX408" s="77"/>
      <c r="JY408" s="77"/>
      <c r="JZ408" s="77"/>
      <c r="KA408" s="77"/>
      <c r="KB408" s="77"/>
      <c r="KC408" s="77"/>
      <c r="KD408" s="77"/>
      <c r="KE408" s="77"/>
      <c r="KF408" s="77"/>
      <c r="KG408" s="77"/>
      <c r="KH408" s="77"/>
      <c r="KI408" s="77"/>
      <c r="KJ408" s="77"/>
      <c r="KK408" s="77"/>
      <c r="KL408" s="77"/>
      <c r="KM408" s="77"/>
      <c r="KN408" s="77"/>
      <c r="KO408" s="77"/>
      <c r="KP408" s="77"/>
      <c r="KQ408" s="77"/>
      <c r="KR408" s="77"/>
      <c r="KS408" s="77"/>
      <c r="KT408" s="77"/>
      <c r="KU408" s="77"/>
      <c r="KV408" s="77"/>
      <c r="KW408" s="77"/>
      <c r="KX408" s="77"/>
      <c r="KY408" s="77"/>
      <c r="KZ408" s="77"/>
      <c r="LA408" s="77"/>
      <c r="LB408" s="77"/>
      <c r="LC408" s="77"/>
      <c r="LD408" s="77"/>
      <c r="LE408" s="77"/>
      <c r="LF408" s="77"/>
      <c r="LG408" s="77"/>
      <c r="LH408" s="77"/>
      <c r="LI408" s="77"/>
      <c r="LJ408" s="77"/>
      <c r="LK408" s="77"/>
      <c r="LL408" s="77"/>
      <c r="LM408" s="77"/>
      <c r="LN408" s="77"/>
      <c r="LO408" s="77"/>
      <c r="LP408" s="77"/>
      <c r="LQ408" s="77"/>
      <c r="LR408" s="77"/>
      <c r="LS408" s="77"/>
      <c r="LT408" s="77"/>
      <c r="LU408" s="77"/>
      <c r="LV408" s="77"/>
      <c r="LW408" s="77"/>
      <c r="LX408" s="77"/>
      <c r="LY408" s="77"/>
      <c r="LZ408" s="77"/>
      <c r="MA408" s="77"/>
      <c r="MB408" s="77"/>
      <c r="MC408" s="77"/>
      <c r="MD408" s="77"/>
      <c r="ME408" s="77"/>
      <c r="MF408" s="77"/>
      <c r="MG408" s="77"/>
      <c r="MH408" s="77"/>
      <c r="MI408" s="77"/>
      <c r="MJ408" s="77"/>
      <c r="MK408" s="77"/>
      <c r="ML408" s="77"/>
      <c r="MM408" s="77"/>
      <c r="MN408" s="77"/>
      <c r="MO408" s="77"/>
      <c r="MP408" s="77"/>
      <c r="MQ408" s="77"/>
      <c r="MR408" s="77"/>
      <c r="MS408" s="77"/>
      <c r="MT408" s="77"/>
      <c r="MU408" s="77"/>
      <c r="MV408" s="77"/>
      <c r="MW408" s="77"/>
      <c r="MX408" s="77"/>
      <c r="MY408" s="77"/>
      <c r="MZ408" s="77"/>
      <c r="NA408" s="77"/>
      <c r="NB408" s="77"/>
      <c r="NC408" s="77"/>
      <c r="ND408" s="77"/>
      <c r="NE408" s="77"/>
      <c r="NF408" s="77"/>
      <c r="NG408" s="77"/>
      <c r="NH408" s="77"/>
      <c r="NI408" s="77"/>
      <c r="NJ408" s="77"/>
      <c r="NK408" s="77"/>
      <c r="NL408" s="77"/>
      <c r="NM408" s="77"/>
      <c r="NN408" s="77"/>
      <c r="NO408" s="77"/>
      <c r="NP408" s="77"/>
      <c r="NQ408" s="77"/>
      <c r="NR408" s="77"/>
    </row>
    <row r="409" spans="1:382">
      <c r="A409" s="32">
        <f>IF(ラインリスト!A401="","",ラインリスト!A401)</f>
        <v>399</v>
      </c>
      <c r="B409" s="32" t="str">
        <f>IF(ラインリスト!B401="","",ラインリスト!B401)</f>
        <v>テスト399</v>
      </c>
      <c r="C409" s="32">
        <f>IF(ラインリスト!C401="","",ラインリスト!C401)</f>
        <v>68</v>
      </c>
      <c r="D409" s="32" t="str">
        <f>IF(ラインリスト!E401="","",ラインリスト!E401)</f>
        <v>男</v>
      </c>
      <c r="E409" s="32" t="str">
        <f>IF(ラインリスト!F401="","",ラインリスト!F401)</f>
        <v/>
      </c>
      <c r="F409" s="29" t="str">
        <f>IF(ラインリスト!G401="","",ラインリスト!G401)</f>
        <v>患者</v>
      </c>
      <c r="G409" s="32" t="str">
        <f>IF(ラインリスト!H401="","",ラインリスト!H401)</f>
        <v>R病院</v>
      </c>
      <c r="H409" s="33" t="str">
        <f>IF(ラインリスト!I401="","",ラインリスト!I401)</f>
        <v/>
      </c>
      <c r="I409" s="33" t="str">
        <f>IF(ラインリスト!J401="","",ラインリスト!J401)</f>
        <v>不明</v>
      </c>
      <c r="J409" s="33">
        <f>IF(ラインリスト!K401="","",ラインリスト!K401)</f>
        <v>44207</v>
      </c>
      <c r="K409" s="31">
        <f>IF(ラインリスト!L401="",J409,ラインリスト!L401)</f>
        <v>44207</v>
      </c>
      <c r="L409" s="76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M409" s="77"/>
      <c r="BN409" s="77"/>
      <c r="BO409" s="77"/>
      <c r="BP409" s="77"/>
      <c r="BQ409" s="77"/>
      <c r="BR409" s="77"/>
      <c r="BS409" s="77"/>
      <c r="BT409" s="77"/>
      <c r="BU409" s="77"/>
      <c r="BV409" s="77"/>
      <c r="BW409" s="77"/>
      <c r="BX409" s="77"/>
      <c r="BY409" s="77"/>
      <c r="BZ409" s="77"/>
      <c r="CA409" s="77"/>
      <c r="CB409" s="77"/>
      <c r="CC409" s="77"/>
      <c r="CD409" s="77"/>
      <c r="CE409" s="77"/>
      <c r="CF409" s="77"/>
      <c r="CG409" s="77"/>
      <c r="CH409" s="77"/>
      <c r="CI409" s="77"/>
      <c r="CJ409" s="77"/>
      <c r="CK409" s="77"/>
      <c r="CL409" s="77"/>
      <c r="CM409" s="77"/>
      <c r="CN409" s="77"/>
      <c r="CO409" s="77"/>
      <c r="CP409" s="77"/>
      <c r="CQ409" s="77"/>
      <c r="CR409" s="77"/>
      <c r="CS409" s="77"/>
      <c r="CT409" s="77"/>
      <c r="CU409" s="77"/>
      <c r="CV409" s="77"/>
      <c r="CW409" s="77"/>
      <c r="CX409" s="77"/>
      <c r="CY409" s="77"/>
      <c r="CZ409" s="77"/>
      <c r="DA409" s="77"/>
      <c r="DB409" s="77"/>
      <c r="DC409" s="77"/>
      <c r="DD409" s="77"/>
      <c r="DE409" s="77"/>
      <c r="DF409" s="77"/>
      <c r="DG409" s="77"/>
      <c r="DH409" s="77"/>
      <c r="DI409" s="77"/>
      <c r="DJ409" s="77"/>
      <c r="DK409" s="77"/>
      <c r="DL409" s="77"/>
      <c r="DM409" s="77"/>
      <c r="DN409" s="77"/>
      <c r="DO409" s="77"/>
      <c r="DP409" s="77"/>
      <c r="DQ409" s="77"/>
      <c r="DR409" s="77"/>
      <c r="DS409" s="77"/>
      <c r="DT409" s="77"/>
      <c r="DU409" s="77"/>
      <c r="DV409" s="77"/>
      <c r="DW409" s="77"/>
      <c r="DX409" s="77"/>
      <c r="DY409" s="77"/>
      <c r="DZ409" s="77"/>
      <c r="EA409" s="77"/>
      <c r="EB409" s="77"/>
      <c r="EC409" s="77"/>
      <c r="ED409" s="77"/>
      <c r="EE409" s="77"/>
      <c r="EF409" s="77"/>
      <c r="EG409" s="77"/>
      <c r="EH409" s="77"/>
      <c r="EI409" s="77"/>
      <c r="EJ409" s="77"/>
      <c r="EK409" s="77"/>
      <c r="EL409" s="77"/>
      <c r="EM409" s="77"/>
      <c r="EN409" s="77"/>
      <c r="EO409" s="77"/>
      <c r="EP409" s="77"/>
      <c r="EQ409" s="77"/>
      <c r="ER409" s="77"/>
      <c r="ES409" s="77"/>
      <c r="ET409" s="77"/>
      <c r="EU409" s="77"/>
      <c r="EV409" s="77"/>
      <c r="EW409" s="77"/>
      <c r="EX409" s="77"/>
      <c r="EY409" s="77"/>
      <c r="EZ409" s="77"/>
      <c r="FA409" s="77"/>
      <c r="FB409" s="77"/>
      <c r="FC409" s="77"/>
      <c r="FD409" s="77"/>
      <c r="FE409" s="77"/>
      <c r="FF409" s="77"/>
      <c r="FG409" s="77"/>
      <c r="FH409" s="77"/>
      <c r="FI409" s="77"/>
      <c r="FJ409" s="77"/>
      <c r="FK409" s="77"/>
      <c r="FL409" s="77"/>
      <c r="FM409" s="77"/>
      <c r="FN409" s="77"/>
      <c r="FO409" s="77"/>
      <c r="FP409" s="77"/>
      <c r="FQ409" s="77"/>
      <c r="FR409" s="77"/>
      <c r="FS409" s="77"/>
      <c r="FT409" s="77"/>
      <c r="FU409" s="77"/>
      <c r="FV409" s="77"/>
      <c r="FW409" s="77"/>
      <c r="FX409" s="77"/>
      <c r="FY409" s="77"/>
      <c r="FZ409" s="77"/>
      <c r="GA409" s="77"/>
      <c r="GB409" s="77"/>
      <c r="GC409" s="77"/>
      <c r="GD409" s="77"/>
      <c r="GE409" s="77"/>
      <c r="GF409" s="77"/>
      <c r="GG409" s="77"/>
      <c r="GH409" s="77"/>
      <c r="GI409" s="77"/>
      <c r="GJ409" s="77"/>
      <c r="GK409" s="77"/>
      <c r="GL409" s="77"/>
      <c r="GM409" s="77"/>
      <c r="GN409" s="77"/>
      <c r="GO409" s="77"/>
      <c r="GP409" s="77"/>
      <c r="GQ409" s="77"/>
      <c r="GR409" s="77"/>
      <c r="GS409" s="77"/>
      <c r="GT409" s="77"/>
      <c r="GU409" s="77"/>
      <c r="GV409" s="77"/>
      <c r="GW409" s="77"/>
      <c r="GX409" s="77"/>
      <c r="GY409" s="77"/>
      <c r="GZ409" s="77"/>
      <c r="HA409" s="77"/>
      <c r="HB409" s="77"/>
      <c r="HC409" s="77"/>
      <c r="HD409" s="77"/>
      <c r="HE409" s="77"/>
      <c r="HF409" s="77"/>
      <c r="HG409" s="77"/>
      <c r="HH409" s="77"/>
      <c r="HI409" s="77"/>
      <c r="HJ409" s="77"/>
      <c r="HK409" s="77"/>
      <c r="HL409" s="77"/>
      <c r="HM409" s="77"/>
      <c r="HN409" s="77"/>
      <c r="HO409" s="77"/>
      <c r="HP409" s="77"/>
      <c r="HQ409" s="77"/>
      <c r="HR409" s="77"/>
      <c r="HS409" s="77"/>
      <c r="HT409" s="77"/>
      <c r="HU409" s="77"/>
      <c r="HV409" s="77"/>
      <c r="HW409" s="77"/>
      <c r="HX409" s="77"/>
      <c r="HY409" s="77"/>
      <c r="HZ409" s="77"/>
      <c r="IA409" s="77"/>
      <c r="IB409" s="77"/>
      <c r="IC409" s="77"/>
      <c r="ID409" s="77"/>
      <c r="IE409" s="77"/>
      <c r="IF409" s="77"/>
      <c r="IG409" s="77"/>
      <c r="IH409" s="77"/>
      <c r="II409" s="77"/>
      <c r="IJ409" s="77"/>
      <c r="IK409" s="77"/>
      <c r="IL409" s="77"/>
      <c r="IM409" s="77"/>
      <c r="IN409" s="77"/>
      <c r="IO409" s="77"/>
      <c r="IP409" s="77"/>
      <c r="IQ409" s="77"/>
      <c r="IR409" s="77"/>
      <c r="IS409" s="77"/>
      <c r="IT409" s="77"/>
      <c r="IU409" s="77"/>
      <c r="IV409" s="77"/>
      <c r="IW409" s="77"/>
      <c r="IX409" s="77"/>
      <c r="IY409" s="77"/>
      <c r="IZ409" s="77"/>
      <c r="JA409" s="77"/>
      <c r="JB409" s="77"/>
      <c r="JC409" s="77"/>
      <c r="JD409" s="77"/>
      <c r="JE409" s="77"/>
      <c r="JF409" s="77"/>
      <c r="JG409" s="77"/>
      <c r="JH409" s="77"/>
      <c r="JI409" s="77"/>
      <c r="JJ409" s="77"/>
      <c r="JK409" s="77"/>
      <c r="JL409" s="77"/>
      <c r="JM409" s="77"/>
      <c r="JN409" s="77"/>
      <c r="JO409" s="77"/>
      <c r="JP409" s="77"/>
      <c r="JQ409" s="77"/>
      <c r="JR409" s="77"/>
      <c r="JS409" s="77"/>
      <c r="JT409" s="77"/>
      <c r="JU409" s="77"/>
      <c r="JV409" s="77"/>
      <c r="JW409" s="77"/>
      <c r="JX409" s="77"/>
      <c r="JY409" s="77"/>
      <c r="JZ409" s="77"/>
      <c r="KA409" s="77"/>
      <c r="KB409" s="77"/>
      <c r="KC409" s="77"/>
      <c r="KD409" s="77"/>
      <c r="KE409" s="77"/>
      <c r="KF409" s="77"/>
      <c r="KG409" s="77"/>
      <c r="KH409" s="77"/>
      <c r="KI409" s="77"/>
      <c r="KJ409" s="77"/>
      <c r="KK409" s="77"/>
      <c r="KL409" s="77"/>
      <c r="KM409" s="77"/>
      <c r="KN409" s="77"/>
      <c r="KO409" s="77"/>
      <c r="KP409" s="77"/>
      <c r="KQ409" s="77"/>
      <c r="KR409" s="77"/>
      <c r="KS409" s="77"/>
      <c r="KT409" s="77"/>
      <c r="KU409" s="77"/>
      <c r="KV409" s="77"/>
      <c r="KW409" s="77"/>
      <c r="KX409" s="77"/>
      <c r="KY409" s="77"/>
      <c r="KZ409" s="77"/>
      <c r="LA409" s="77"/>
      <c r="LB409" s="77"/>
      <c r="LC409" s="77"/>
      <c r="LD409" s="77"/>
      <c r="LE409" s="77"/>
      <c r="LF409" s="77"/>
      <c r="LG409" s="77"/>
      <c r="LH409" s="77"/>
      <c r="LI409" s="77"/>
      <c r="LJ409" s="77"/>
      <c r="LK409" s="77"/>
      <c r="LL409" s="77"/>
      <c r="LM409" s="77"/>
      <c r="LN409" s="77"/>
      <c r="LO409" s="77"/>
      <c r="LP409" s="77"/>
      <c r="LQ409" s="77"/>
      <c r="LR409" s="77"/>
      <c r="LS409" s="77"/>
      <c r="LT409" s="77"/>
      <c r="LU409" s="77"/>
      <c r="LV409" s="77"/>
      <c r="LW409" s="77"/>
      <c r="LX409" s="77"/>
      <c r="LY409" s="77"/>
      <c r="LZ409" s="77"/>
      <c r="MA409" s="77"/>
      <c r="MB409" s="77"/>
      <c r="MC409" s="77"/>
      <c r="MD409" s="77"/>
      <c r="ME409" s="77"/>
      <c r="MF409" s="77"/>
      <c r="MG409" s="77"/>
      <c r="MH409" s="77"/>
      <c r="MI409" s="77"/>
      <c r="MJ409" s="77"/>
      <c r="MK409" s="77"/>
      <c r="ML409" s="77"/>
      <c r="MM409" s="77"/>
      <c r="MN409" s="77"/>
      <c r="MO409" s="77"/>
      <c r="MP409" s="77"/>
      <c r="MQ409" s="77"/>
      <c r="MR409" s="77"/>
      <c r="MS409" s="77"/>
      <c r="MT409" s="77"/>
      <c r="MU409" s="77"/>
      <c r="MV409" s="77"/>
      <c r="MW409" s="77"/>
      <c r="MX409" s="77"/>
      <c r="MY409" s="77"/>
      <c r="MZ409" s="77"/>
      <c r="NA409" s="77"/>
      <c r="NB409" s="77"/>
      <c r="NC409" s="77"/>
      <c r="ND409" s="77"/>
      <c r="NE409" s="77"/>
      <c r="NF409" s="77"/>
      <c r="NG409" s="77"/>
      <c r="NH409" s="77"/>
      <c r="NI409" s="77"/>
      <c r="NJ409" s="77"/>
      <c r="NK409" s="77"/>
      <c r="NL409" s="77"/>
      <c r="NM409" s="77"/>
      <c r="NN409" s="77"/>
      <c r="NO409" s="77"/>
      <c r="NP409" s="77"/>
      <c r="NQ409" s="77"/>
      <c r="NR409" s="77"/>
    </row>
    <row r="410" spans="1:382">
      <c r="A410" s="32">
        <f>IF(ラインリスト!A402="","",ラインリスト!A402)</f>
        <v>400</v>
      </c>
      <c r="B410" s="32" t="str">
        <f>IF(ラインリスト!B402="","",ラインリスト!B402)</f>
        <v>テスト400</v>
      </c>
      <c r="C410" s="32">
        <f>IF(ラインリスト!C402="","",ラインリスト!C402)</f>
        <v>55</v>
      </c>
      <c r="D410" s="32" t="str">
        <f>IF(ラインリスト!E402="","",ラインリスト!E402)</f>
        <v>女</v>
      </c>
      <c r="E410" s="32" t="str">
        <f>IF(ラインリスト!F402="","",ラインリスト!F402)</f>
        <v>看護助手</v>
      </c>
      <c r="F410" s="29" t="str">
        <f>IF(ラインリスト!G402="","",ラインリスト!G402)</f>
        <v>職員</v>
      </c>
      <c r="G410" s="32" t="str">
        <f>IF(ラインリスト!H402="","",ラインリスト!H402)</f>
        <v>R病院</v>
      </c>
      <c r="H410" s="33" t="str">
        <f>IF(ラインリスト!I402="","",ラインリスト!I402)</f>
        <v/>
      </c>
      <c r="I410" s="33">
        <f>IF(ラインリスト!J402="","",ラインリスト!J402)</f>
        <v>44207</v>
      </c>
      <c r="J410" s="33">
        <f>IF(ラインリスト!K402="","",ラインリスト!K402)</f>
        <v>44207</v>
      </c>
      <c r="K410" s="31">
        <f>IF(ラインリスト!L402="",J410,ラインリスト!L402)</f>
        <v>44207</v>
      </c>
      <c r="L410" s="76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  <c r="BN410" s="77"/>
      <c r="BO410" s="77"/>
      <c r="BP410" s="77"/>
      <c r="BQ410" s="77"/>
      <c r="BR410" s="77"/>
      <c r="BS410" s="77"/>
      <c r="BT410" s="77"/>
      <c r="BU410" s="77"/>
      <c r="BV410" s="77"/>
      <c r="BW410" s="77"/>
      <c r="BX410" s="77"/>
      <c r="BY410" s="77"/>
      <c r="BZ410" s="77"/>
      <c r="CA410" s="77"/>
      <c r="CB410" s="77"/>
      <c r="CC410" s="77"/>
      <c r="CD410" s="77"/>
      <c r="CE410" s="77"/>
      <c r="CF410" s="77"/>
      <c r="CG410" s="77"/>
      <c r="CH410" s="77"/>
      <c r="CI410" s="77"/>
      <c r="CJ410" s="77"/>
      <c r="CK410" s="77"/>
      <c r="CL410" s="77"/>
      <c r="CM410" s="77"/>
      <c r="CN410" s="77"/>
      <c r="CO410" s="77"/>
      <c r="CP410" s="77"/>
      <c r="CQ410" s="77"/>
      <c r="CR410" s="77"/>
      <c r="CS410" s="77"/>
      <c r="CT410" s="77"/>
      <c r="CU410" s="77"/>
      <c r="CV410" s="77"/>
      <c r="CW410" s="77"/>
      <c r="CX410" s="77"/>
      <c r="CY410" s="77"/>
      <c r="CZ410" s="77"/>
      <c r="DA410" s="77"/>
      <c r="DB410" s="77"/>
      <c r="DC410" s="77"/>
      <c r="DD410" s="77"/>
      <c r="DE410" s="77"/>
      <c r="DF410" s="77"/>
      <c r="DG410" s="77"/>
      <c r="DH410" s="77"/>
      <c r="DI410" s="77"/>
      <c r="DJ410" s="77"/>
      <c r="DK410" s="77"/>
      <c r="DL410" s="77"/>
      <c r="DM410" s="77"/>
      <c r="DN410" s="77"/>
      <c r="DO410" s="77"/>
      <c r="DP410" s="77"/>
      <c r="DQ410" s="77"/>
      <c r="DR410" s="77"/>
      <c r="DS410" s="77"/>
      <c r="DT410" s="77"/>
      <c r="DU410" s="77"/>
      <c r="DV410" s="77"/>
      <c r="DW410" s="77"/>
      <c r="DX410" s="77"/>
      <c r="DY410" s="77"/>
      <c r="DZ410" s="77"/>
      <c r="EA410" s="77"/>
      <c r="EB410" s="77"/>
      <c r="EC410" s="77"/>
      <c r="ED410" s="77"/>
      <c r="EE410" s="77"/>
      <c r="EF410" s="77"/>
      <c r="EG410" s="77"/>
      <c r="EH410" s="77"/>
      <c r="EI410" s="77"/>
      <c r="EJ410" s="77"/>
      <c r="EK410" s="77"/>
      <c r="EL410" s="77"/>
      <c r="EM410" s="77"/>
      <c r="EN410" s="77"/>
      <c r="EO410" s="77"/>
      <c r="EP410" s="77"/>
      <c r="EQ410" s="77"/>
      <c r="ER410" s="77"/>
      <c r="ES410" s="77"/>
      <c r="ET410" s="77"/>
      <c r="EU410" s="77"/>
      <c r="EV410" s="77"/>
      <c r="EW410" s="77"/>
      <c r="EX410" s="77"/>
      <c r="EY410" s="77"/>
      <c r="EZ410" s="77"/>
      <c r="FA410" s="77"/>
      <c r="FB410" s="77"/>
      <c r="FC410" s="77"/>
      <c r="FD410" s="77"/>
      <c r="FE410" s="77"/>
      <c r="FF410" s="77"/>
      <c r="FG410" s="77"/>
      <c r="FH410" s="77"/>
      <c r="FI410" s="77"/>
      <c r="FJ410" s="77"/>
      <c r="FK410" s="77"/>
      <c r="FL410" s="77"/>
      <c r="FM410" s="77"/>
      <c r="FN410" s="77"/>
      <c r="FO410" s="77"/>
      <c r="FP410" s="77"/>
      <c r="FQ410" s="77"/>
      <c r="FR410" s="77"/>
      <c r="FS410" s="77"/>
      <c r="FT410" s="77"/>
      <c r="FU410" s="77"/>
      <c r="FV410" s="77"/>
      <c r="FW410" s="77"/>
      <c r="FX410" s="77"/>
      <c r="FY410" s="77"/>
      <c r="FZ410" s="77"/>
      <c r="GA410" s="77"/>
      <c r="GB410" s="77"/>
      <c r="GC410" s="77"/>
      <c r="GD410" s="77"/>
      <c r="GE410" s="77"/>
      <c r="GF410" s="77"/>
      <c r="GG410" s="77"/>
      <c r="GH410" s="77"/>
      <c r="GI410" s="77"/>
      <c r="GJ410" s="77"/>
      <c r="GK410" s="77"/>
      <c r="GL410" s="77"/>
      <c r="GM410" s="77"/>
      <c r="GN410" s="77"/>
      <c r="GO410" s="77"/>
      <c r="GP410" s="77"/>
      <c r="GQ410" s="77"/>
      <c r="GR410" s="77"/>
      <c r="GS410" s="77"/>
      <c r="GT410" s="77"/>
      <c r="GU410" s="77"/>
      <c r="GV410" s="77"/>
      <c r="GW410" s="77"/>
      <c r="GX410" s="77"/>
      <c r="GY410" s="77"/>
      <c r="GZ410" s="77"/>
      <c r="HA410" s="77"/>
      <c r="HB410" s="77"/>
      <c r="HC410" s="77"/>
      <c r="HD410" s="77"/>
      <c r="HE410" s="77"/>
      <c r="HF410" s="77"/>
      <c r="HG410" s="77"/>
      <c r="HH410" s="77"/>
      <c r="HI410" s="77"/>
      <c r="HJ410" s="77"/>
      <c r="HK410" s="77"/>
      <c r="HL410" s="77"/>
      <c r="HM410" s="77"/>
      <c r="HN410" s="77"/>
      <c r="HO410" s="77"/>
      <c r="HP410" s="77"/>
      <c r="HQ410" s="77"/>
      <c r="HR410" s="77"/>
      <c r="HS410" s="77"/>
      <c r="HT410" s="77"/>
      <c r="HU410" s="77"/>
      <c r="HV410" s="77"/>
      <c r="HW410" s="77"/>
      <c r="HX410" s="77"/>
      <c r="HY410" s="77"/>
      <c r="HZ410" s="77"/>
      <c r="IA410" s="77"/>
      <c r="IB410" s="77"/>
      <c r="IC410" s="77"/>
      <c r="ID410" s="77"/>
      <c r="IE410" s="77"/>
      <c r="IF410" s="77"/>
      <c r="IG410" s="77"/>
      <c r="IH410" s="77"/>
      <c r="II410" s="77"/>
      <c r="IJ410" s="77"/>
      <c r="IK410" s="77"/>
      <c r="IL410" s="77"/>
      <c r="IM410" s="77"/>
      <c r="IN410" s="77"/>
      <c r="IO410" s="77"/>
      <c r="IP410" s="77"/>
      <c r="IQ410" s="77"/>
      <c r="IR410" s="77"/>
      <c r="IS410" s="77"/>
      <c r="IT410" s="77"/>
      <c r="IU410" s="77"/>
      <c r="IV410" s="77"/>
      <c r="IW410" s="77"/>
      <c r="IX410" s="77"/>
      <c r="IY410" s="77"/>
      <c r="IZ410" s="77"/>
      <c r="JA410" s="77"/>
      <c r="JB410" s="77"/>
      <c r="JC410" s="77"/>
      <c r="JD410" s="77"/>
      <c r="JE410" s="77"/>
      <c r="JF410" s="77"/>
      <c r="JG410" s="77"/>
      <c r="JH410" s="77"/>
      <c r="JI410" s="77"/>
      <c r="JJ410" s="77"/>
      <c r="JK410" s="77"/>
      <c r="JL410" s="77"/>
      <c r="JM410" s="77"/>
      <c r="JN410" s="77"/>
      <c r="JO410" s="77"/>
      <c r="JP410" s="77"/>
      <c r="JQ410" s="77"/>
      <c r="JR410" s="77"/>
      <c r="JS410" s="77"/>
      <c r="JT410" s="77"/>
      <c r="JU410" s="77"/>
      <c r="JV410" s="77"/>
      <c r="JW410" s="77"/>
      <c r="JX410" s="77"/>
      <c r="JY410" s="77"/>
      <c r="JZ410" s="77"/>
      <c r="KA410" s="77"/>
      <c r="KB410" s="77"/>
      <c r="KC410" s="77"/>
      <c r="KD410" s="77"/>
      <c r="KE410" s="77"/>
      <c r="KF410" s="77"/>
      <c r="KG410" s="77"/>
      <c r="KH410" s="77"/>
      <c r="KI410" s="77"/>
      <c r="KJ410" s="77"/>
      <c r="KK410" s="77"/>
      <c r="KL410" s="77"/>
      <c r="KM410" s="77"/>
      <c r="KN410" s="77"/>
      <c r="KO410" s="77"/>
      <c r="KP410" s="77"/>
      <c r="KQ410" s="77"/>
      <c r="KR410" s="77"/>
      <c r="KS410" s="77"/>
      <c r="KT410" s="77"/>
      <c r="KU410" s="77"/>
      <c r="KV410" s="77"/>
      <c r="KW410" s="77"/>
      <c r="KX410" s="77"/>
      <c r="KY410" s="77"/>
      <c r="KZ410" s="77"/>
      <c r="LA410" s="77"/>
      <c r="LB410" s="77"/>
      <c r="LC410" s="77"/>
      <c r="LD410" s="77"/>
      <c r="LE410" s="77"/>
      <c r="LF410" s="77"/>
      <c r="LG410" s="77"/>
      <c r="LH410" s="77"/>
      <c r="LI410" s="77"/>
      <c r="LJ410" s="77"/>
      <c r="LK410" s="77"/>
      <c r="LL410" s="77"/>
      <c r="LM410" s="77"/>
      <c r="LN410" s="77"/>
      <c r="LO410" s="77"/>
      <c r="LP410" s="77"/>
      <c r="LQ410" s="77"/>
      <c r="LR410" s="77"/>
      <c r="LS410" s="77"/>
      <c r="LT410" s="77"/>
      <c r="LU410" s="77"/>
      <c r="LV410" s="77"/>
      <c r="LW410" s="77"/>
      <c r="LX410" s="77"/>
      <c r="LY410" s="77"/>
      <c r="LZ410" s="77"/>
      <c r="MA410" s="77"/>
      <c r="MB410" s="77"/>
      <c r="MC410" s="77"/>
      <c r="MD410" s="77"/>
      <c r="ME410" s="77"/>
      <c r="MF410" s="77"/>
      <c r="MG410" s="77"/>
      <c r="MH410" s="77"/>
      <c r="MI410" s="77"/>
      <c r="MJ410" s="77"/>
      <c r="MK410" s="77"/>
      <c r="ML410" s="77"/>
      <c r="MM410" s="77"/>
      <c r="MN410" s="77"/>
      <c r="MO410" s="77"/>
      <c r="MP410" s="77"/>
      <c r="MQ410" s="77"/>
      <c r="MR410" s="77"/>
      <c r="MS410" s="77"/>
      <c r="MT410" s="77"/>
      <c r="MU410" s="77"/>
      <c r="MV410" s="77"/>
      <c r="MW410" s="77"/>
      <c r="MX410" s="77"/>
      <c r="MY410" s="77"/>
      <c r="MZ410" s="77"/>
      <c r="NA410" s="77"/>
      <c r="NB410" s="77"/>
      <c r="NC410" s="77"/>
      <c r="ND410" s="77"/>
      <c r="NE410" s="77"/>
      <c r="NF410" s="77"/>
      <c r="NG410" s="77"/>
      <c r="NH410" s="77"/>
      <c r="NI410" s="77"/>
      <c r="NJ410" s="77"/>
      <c r="NK410" s="77"/>
      <c r="NL410" s="77"/>
      <c r="NM410" s="77"/>
      <c r="NN410" s="77"/>
      <c r="NO410" s="77"/>
      <c r="NP410" s="77"/>
      <c r="NQ410" s="77"/>
      <c r="NR410" s="77"/>
    </row>
    <row r="411" spans="1:382">
      <c r="A411" s="32">
        <f>IF(ラインリスト!A403="","",ラインリスト!A403)</f>
        <v>401</v>
      </c>
      <c r="B411" s="32" t="str">
        <f>IF(ラインリスト!B403="","",ラインリスト!B403)</f>
        <v>テスト401</v>
      </c>
      <c r="C411" s="32">
        <f>IF(ラインリスト!C403="","",ラインリスト!C403)</f>
        <v>68</v>
      </c>
      <c r="D411" s="32" t="str">
        <f>IF(ラインリスト!E403="","",ラインリスト!E403)</f>
        <v>男</v>
      </c>
      <c r="E411" s="32" t="str">
        <f>IF(ラインリスト!F403="","",ラインリスト!F403)</f>
        <v>建設業</v>
      </c>
      <c r="F411" s="29" t="str">
        <f>IF(ラインリスト!G403="","",ラインリスト!G403)</f>
        <v/>
      </c>
      <c r="G411" s="32" t="str">
        <f>IF(ラインリスト!H403="","",ラインリスト!H403)</f>
        <v/>
      </c>
      <c r="H411" s="33" t="str">
        <f>IF(ラインリスト!I403="","",ラインリスト!I403)</f>
        <v/>
      </c>
      <c r="I411" s="33" t="str">
        <f>IF(ラインリスト!J403="","",ラインリスト!J403)</f>
        <v>無症状</v>
      </c>
      <c r="J411" s="33">
        <f>IF(ラインリスト!K403="","",ラインリスト!K403)</f>
        <v>44207</v>
      </c>
      <c r="K411" s="31">
        <f>IF(ラインリスト!L403="",J411,ラインリスト!L403)</f>
        <v>44207</v>
      </c>
      <c r="L411" s="76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  <c r="BN411" s="77"/>
      <c r="BO411" s="77"/>
      <c r="BP411" s="77"/>
      <c r="BQ411" s="77"/>
      <c r="BR411" s="77"/>
      <c r="BS411" s="77"/>
      <c r="BT411" s="77"/>
      <c r="BU411" s="77"/>
      <c r="BV411" s="77"/>
      <c r="BW411" s="77"/>
      <c r="BX411" s="77"/>
      <c r="BY411" s="77"/>
      <c r="BZ411" s="77"/>
      <c r="CA411" s="77"/>
      <c r="CB411" s="77"/>
      <c r="CC411" s="77"/>
      <c r="CD411" s="77"/>
      <c r="CE411" s="77"/>
      <c r="CF411" s="77"/>
      <c r="CG411" s="77"/>
      <c r="CH411" s="77"/>
      <c r="CI411" s="77"/>
      <c r="CJ411" s="77"/>
      <c r="CK411" s="77"/>
      <c r="CL411" s="77"/>
      <c r="CM411" s="77"/>
      <c r="CN411" s="77"/>
      <c r="CO411" s="77"/>
      <c r="CP411" s="77"/>
      <c r="CQ411" s="77"/>
      <c r="CR411" s="77"/>
      <c r="CS411" s="77"/>
      <c r="CT411" s="77"/>
      <c r="CU411" s="77"/>
      <c r="CV411" s="77"/>
      <c r="CW411" s="77"/>
      <c r="CX411" s="77"/>
      <c r="CY411" s="77"/>
      <c r="CZ411" s="77"/>
      <c r="DA411" s="77"/>
      <c r="DB411" s="77"/>
      <c r="DC411" s="77"/>
      <c r="DD411" s="77"/>
      <c r="DE411" s="77"/>
      <c r="DF411" s="77"/>
      <c r="DG411" s="77"/>
      <c r="DH411" s="77"/>
      <c r="DI411" s="77"/>
      <c r="DJ411" s="77"/>
      <c r="DK411" s="77"/>
      <c r="DL411" s="77"/>
      <c r="DM411" s="77"/>
      <c r="DN411" s="77"/>
      <c r="DO411" s="77"/>
      <c r="DP411" s="77"/>
      <c r="DQ411" s="77"/>
      <c r="DR411" s="77"/>
      <c r="DS411" s="77"/>
      <c r="DT411" s="77"/>
      <c r="DU411" s="77"/>
      <c r="DV411" s="77"/>
      <c r="DW411" s="77"/>
      <c r="DX411" s="77"/>
      <c r="DY411" s="77"/>
      <c r="DZ411" s="77"/>
      <c r="EA411" s="77"/>
      <c r="EB411" s="77"/>
      <c r="EC411" s="77"/>
      <c r="ED411" s="77"/>
      <c r="EE411" s="77"/>
      <c r="EF411" s="77"/>
      <c r="EG411" s="77"/>
      <c r="EH411" s="77"/>
      <c r="EI411" s="77"/>
      <c r="EJ411" s="77"/>
      <c r="EK411" s="77"/>
      <c r="EL411" s="77"/>
      <c r="EM411" s="77"/>
      <c r="EN411" s="77"/>
      <c r="EO411" s="77"/>
      <c r="EP411" s="77"/>
      <c r="EQ411" s="77"/>
      <c r="ER411" s="77"/>
      <c r="ES411" s="77"/>
      <c r="ET411" s="77"/>
      <c r="EU411" s="77"/>
      <c r="EV411" s="77"/>
      <c r="EW411" s="77"/>
      <c r="EX411" s="77"/>
      <c r="EY411" s="77"/>
      <c r="EZ411" s="77"/>
      <c r="FA411" s="77"/>
      <c r="FB411" s="77"/>
      <c r="FC411" s="77"/>
      <c r="FD411" s="77"/>
      <c r="FE411" s="77"/>
      <c r="FF411" s="77"/>
      <c r="FG411" s="77"/>
      <c r="FH411" s="77"/>
      <c r="FI411" s="77"/>
      <c r="FJ411" s="77"/>
      <c r="FK411" s="77"/>
      <c r="FL411" s="77"/>
      <c r="FM411" s="77"/>
      <c r="FN411" s="77"/>
      <c r="FO411" s="77"/>
      <c r="FP411" s="77"/>
      <c r="FQ411" s="77"/>
      <c r="FR411" s="77"/>
      <c r="FS411" s="77"/>
      <c r="FT411" s="77"/>
      <c r="FU411" s="77"/>
      <c r="FV411" s="77"/>
      <c r="FW411" s="77"/>
      <c r="FX411" s="77"/>
      <c r="FY411" s="77"/>
      <c r="FZ411" s="77"/>
      <c r="GA411" s="77"/>
      <c r="GB411" s="77"/>
      <c r="GC411" s="77"/>
      <c r="GD411" s="77"/>
      <c r="GE411" s="77"/>
      <c r="GF411" s="77"/>
      <c r="GG411" s="77"/>
      <c r="GH411" s="77"/>
      <c r="GI411" s="77"/>
      <c r="GJ411" s="77"/>
      <c r="GK411" s="77"/>
      <c r="GL411" s="77"/>
      <c r="GM411" s="77"/>
      <c r="GN411" s="77"/>
      <c r="GO411" s="77"/>
      <c r="GP411" s="77"/>
      <c r="GQ411" s="77"/>
      <c r="GR411" s="77"/>
      <c r="GS411" s="77"/>
      <c r="GT411" s="77"/>
      <c r="GU411" s="77"/>
      <c r="GV411" s="77"/>
      <c r="GW411" s="77"/>
      <c r="GX411" s="77"/>
      <c r="GY411" s="77"/>
      <c r="GZ411" s="77"/>
      <c r="HA411" s="77"/>
      <c r="HB411" s="77"/>
      <c r="HC411" s="77"/>
      <c r="HD411" s="77"/>
      <c r="HE411" s="77"/>
      <c r="HF411" s="77"/>
      <c r="HG411" s="77"/>
      <c r="HH411" s="77"/>
      <c r="HI411" s="77"/>
      <c r="HJ411" s="77"/>
      <c r="HK411" s="77"/>
      <c r="HL411" s="77"/>
      <c r="HM411" s="77"/>
      <c r="HN411" s="77"/>
      <c r="HO411" s="77"/>
      <c r="HP411" s="77"/>
      <c r="HQ411" s="77"/>
      <c r="HR411" s="77"/>
      <c r="HS411" s="77"/>
      <c r="HT411" s="77"/>
      <c r="HU411" s="77"/>
      <c r="HV411" s="77"/>
      <c r="HW411" s="77"/>
      <c r="HX411" s="77"/>
      <c r="HY411" s="77"/>
      <c r="HZ411" s="77"/>
      <c r="IA411" s="77"/>
      <c r="IB411" s="77"/>
      <c r="IC411" s="77"/>
      <c r="ID411" s="77"/>
      <c r="IE411" s="77"/>
      <c r="IF411" s="77"/>
      <c r="IG411" s="77"/>
      <c r="IH411" s="77"/>
      <c r="II411" s="77"/>
      <c r="IJ411" s="77"/>
      <c r="IK411" s="77"/>
      <c r="IL411" s="77"/>
      <c r="IM411" s="77"/>
      <c r="IN411" s="77"/>
      <c r="IO411" s="77"/>
      <c r="IP411" s="77"/>
      <c r="IQ411" s="77"/>
      <c r="IR411" s="77"/>
      <c r="IS411" s="77"/>
      <c r="IT411" s="77"/>
      <c r="IU411" s="77"/>
      <c r="IV411" s="77"/>
      <c r="IW411" s="77"/>
      <c r="IX411" s="77"/>
      <c r="IY411" s="77"/>
      <c r="IZ411" s="77"/>
      <c r="JA411" s="77"/>
      <c r="JB411" s="77"/>
      <c r="JC411" s="77"/>
      <c r="JD411" s="77"/>
      <c r="JE411" s="77"/>
      <c r="JF411" s="77"/>
      <c r="JG411" s="77"/>
      <c r="JH411" s="77"/>
      <c r="JI411" s="77"/>
      <c r="JJ411" s="77"/>
      <c r="JK411" s="77"/>
      <c r="JL411" s="77"/>
      <c r="JM411" s="77"/>
      <c r="JN411" s="77"/>
      <c r="JO411" s="77"/>
      <c r="JP411" s="77"/>
      <c r="JQ411" s="77"/>
      <c r="JR411" s="77"/>
      <c r="JS411" s="77"/>
      <c r="JT411" s="77"/>
      <c r="JU411" s="77"/>
      <c r="JV411" s="77"/>
      <c r="JW411" s="77"/>
      <c r="JX411" s="77"/>
      <c r="JY411" s="77"/>
      <c r="JZ411" s="77"/>
      <c r="KA411" s="77"/>
      <c r="KB411" s="77"/>
      <c r="KC411" s="77"/>
      <c r="KD411" s="77"/>
      <c r="KE411" s="77"/>
      <c r="KF411" s="77"/>
      <c r="KG411" s="77"/>
      <c r="KH411" s="77"/>
      <c r="KI411" s="77"/>
      <c r="KJ411" s="77"/>
      <c r="KK411" s="77"/>
      <c r="KL411" s="77"/>
      <c r="KM411" s="77"/>
      <c r="KN411" s="77"/>
      <c r="KO411" s="77"/>
      <c r="KP411" s="77"/>
      <c r="KQ411" s="77"/>
      <c r="KR411" s="77"/>
      <c r="KS411" s="77"/>
      <c r="KT411" s="77"/>
      <c r="KU411" s="77"/>
      <c r="KV411" s="77"/>
      <c r="KW411" s="77"/>
      <c r="KX411" s="77"/>
      <c r="KY411" s="77"/>
      <c r="KZ411" s="77"/>
      <c r="LA411" s="77"/>
      <c r="LB411" s="77"/>
      <c r="LC411" s="77"/>
      <c r="LD411" s="77"/>
      <c r="LE411" s="77"/>
      <c r="LF411" s="77"/>
      <c r="LG411" s="77"/>
      <c r="LH411" s="77"/>
      <c r="LI411" s="77"/>
      <c r="LJ411" s="77"/>
      <c r="LK411" s="77"/>
      <c r="LL411" s="77"/>
      <c r="LM411" s="77"/>
      <c r="LN411" s="77"/>
      <c r="LO411" s="77"/>
      <c r="LP411" s="77"/>
      <c r="LQ411" s="77"/>
      <c r="LR411" s="77"/>
      <c r="LS411" s="77"/>
      <c r="LT411" s="77"/>
      <c r="LU411" s="77"/>
      <c r="LV411" s="77"/>
      <c r="LW411" s="77"/>
      <c r="LX411" s="77"/>
      <c r="LY411" s="77"/>
      <c r="LZ411" s="77"/>
      <c r="MA411" s="77"/>
      <c r="MB411" s="77"/>
      <c r="MC411" s="77"/>
      <c r="MD411" s="77"/>
      <c r="ME411" s="77"/>
      <c r="MF411" s="77"/>
      <c r="MG411" s="77"/>
      <c r="MH411" s="77"/>
      <c r="MI411" s="77"/>
      <c r="MJ411" s="77"/>
      <c r="MK411" s="77"/>
      <c r="ML411" s="77"/>
      <c r="MM411" s="77"/>
      <c r="MN411" s="77"/>
      <c r="MO411" s="77"/>
      <c r="MP411" s="77"/>
      <c r="MQ411" s="77"/>
      <c r="MR411" s="77"/>
      <c r="MS411" s="77"/>
      <c r="MT411" s="77"/>
      <c r="MU411" s="77"/>
      <c r="MV411" s="77"/>
      <c r="MW411" s="77"/>
      <c r="MX411" s="77"/>
      <c r="MY411" s="77"/>
      <c r="MZ411" s="77"/>
      <c r="NA411" s="77"/>
      <c r="NB411" s="77"/>
      <c r="NC411" s="77"/>
      <c r="ND411" s="77"/>
      <c r="NE411" s="77"/>
      <c r="NF411" s="77"/>
      <c r="NG411" s="77"/>
      <c r="NH411" s="77"/>
      <c r="NI411" s="77"/>
      <c r="NJ411" s="77"/>
      <c r="NK411" s="77"/>
      <c r="NL411" s="77"/>
      <c r="NM411" s="77"/>
      <c r="NN411" s="77"/>
      <c r="NO411" s="77"/>
      <c r="NP411" s="77"/>
      <c r="NQ411" s="77"/>
      <c r="NR411" s="77"/>
    </row>
    <row r="412" spans="1:382">
      <c r="A412" s="32">
        <f>IF(ラインリスト!A404="","",ラインリスト!A404)</f>
        <v>402</v>
      </c>
      <c r="B412" s="32" t="str">
        <f>IF(ラインリスト!B404="","",ラインリスト!B404)</f>
        <v>テスト402</v>
      </c>
      <c r="C412" s="32">
        <f>IF(ラインリスト!C404="","",ラインリスト!C404)</f>
        <v>63</v>
      </c>
      <c r="D412" s="32" t="str">
        <f>IF(ラインリスト!E404="","",ラインリスト!E404)</f>
        <v>女</v>
      </c>
      <c r="E412" s="32" t="str">
        <f>IF(ラインリスト!F404="","",ラインリスト!F404)</f>
        <v>保育士</v>
      </c>
      <c r="F412" s="29" t="str">
        <f>IF(ラインリスト!G404="","",ラインリスト!G404)</f>
        <v>職員</v>
      </c>
      <c r="G412" s="32" t="str">
        <f>IF(ラインリスト!H404="","",ラインリスト!H404)</f>
        <v>U保育園</v>
      </c>
      <c r="H412" s="33" t="str">
        <f>IF(ラインリスト!I404="","",ラインリスト!I404)</f>
        <v/>
      </c>
      <c r="I412" s="33" t="str">
        <f>IF(ラインリスト!J404="","",ラインリスト!J404)</f>
        <v>無症状</v>
      </c>
      <c r="J412" s="33">
        <f>IF(ラインリスト!K404="","",ラインリスト!K404)</f>
        <v>44207</v>
      </c>
      <c r="K412" s="31">
        <f>IF(ラインリスト!L404="",J412,ラインリスト!L404)</f>
        <v>44207</v>
      </c>
      <c r="L412" s="76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77"/>
      <c r="BQ412" s="77"/>
      <c r="BR412" s="77"/>
      <c r="BS412" s="77"/>
      <c r="BT412" s="77"/>
      <c r="BU412" s="77"/>
      <c r="BV412" s="77"/>
      <c r="BW412" s="77"/>
      <c r="BX412" s="77"/>
      <c r="BY412" s="77"/>
      <c r="BZ412" s="77"/>
      <c r="CA412" s="77"/>
      <c r="CB412" s="77"/>
      <c r="CC412" s="77"/>
      <c r="CD412" s="77"/>
      <c r="CE412" s="77"/>
      <c r="CF412" s="77"/>
      <c r="CG412" s="77"/>
      <c r="CH412" s="77"/>
      <c r="CI412" s="77"/>
      <c r="CJ412" s="77"/>
      <c r="CK412" s="77"/>
      <c r="CL412" s="77"/>
      <c r="CM412" s="77"/>
      <c r="CN412" s="77"/>
      <c r="CO412" s="77"/>
      <c r="CP412" s="77"/>
      <c r="CQ412" s="77"/>
      <c r="CR412" s="77"/>
      <c r="CS412" s="77"/>
      <c r="CT412" s="77"/>
      <c r="CU412" s="77"/>
      <c r="CV412" s="77"/>
      <c r="CW412" s="77"/>
      <c r="CX412" s="77"/>
      <c r="CY412" s="77"/>
      <c r="CZ412" s="77"/>
      <c r="DA412" s="77"/>
      <c r="DB412" s="77"/>
      <c r="DC412" s="77"/>
      <c r="DD412" s="77"/>
      <c r="DE412" s="77"/>
      <c r="DF412" s="77"/>
      <c r="DG412" s="77"/>
      <c r="DH412" s="77"/>
      <c r="DI412" s="77"/>
      <c r="DJ412" s="77"/>
      <c r="DK412" s="77"/>
      <c r="DL412" s="77"/>
      <c r="DM412" s="77"/>
      <c r="DN412" s="77"/>
      <c r="DO412" s="77"/>
      <c r="DP412" s="77"/>
      <c r="DQ412" s="77"/>
      <c r="DR412" s="77"/>
      <c r="DS412" s="77"/>
      <c r="DT412" s="77"/>
      <c r="DU412" s="77"/>
      <c r="DV412" s="77"/>
      <c r="DW412" s="77"/>
      <c r="DX412" s="77"/>
      <c r="DY412" s="77"/>
      <c r="DZ412" s="77"/>
      <c r="EA412" s="77"/>
      <c r="EB412" s="77"/>
      <c r="EC412" s="77"/>
      <c r="ED412" s="77"/>
      <c r="EE412" s="77"/>
      <c r="EF412" s="77"/>
      <c r="EG412" s="77"/>
      <c r="EH412" s="77"/>
      <c r="EI412" s="77"/>
      <c r="EJ412" s="77"/>
      <c r="EK412" s="77"/>
      <c r="EL412" s="77"/>
      <c r="EM412" s="77"/>
      <c r="EN412" s="77"/>
      <c r="EO412" s="77"/>
      <c r="EP412" s="77"/>
      <c r="EQ412" s="77"/>
      <c r="ER412" s="77"/>
      <c r="ES412" s="77"/>
      <c r="ET412" s="77"/>
      <c r="EU412" s="77"/>
      <c r="EV412" s="77"/>
      <c r="EW412" s="77"/>
      <c r="EX412" s="77"/>
      <c r="EY412" s="77"/>
      <c r="EZ412" s="77"/>
      <c r="FA412" s="77"/>
      <c r="FB412" s="77"/>
      <c r="FC412" s="77"/>
      <c r="FD412" s="77"/>
      <c r="FE412" s="77"/>
      <c r="FF412" s="77"/>
      <c r="FG412" s="77"/>
      <c r="FH412" s="77"/>
      <c r="FI412" s="77"/>
      <c r="FJ412" s="77"/>
      <c r="FK412" s="77"/>
      <c r="FL412" s="77"/>
      <c r="FM412" s="77"/>
      <c r="FN412" s="77"/>
      <c r="FO412" s="77"/>
      <c r="FP412" s="77"/>
      <c r="FQ412" s="77"/>
      <c r="FR412" s="77"/>
      <c r="FS412" s="77"/>
      <c r="FT412" s="77"/>
      <c r="FU412" s="77"/>
      <c r="FV412" s="77"/>
      <c r="FW412" s="77"/>
      <c r="FX412" s="77"/>
      <c r="FY412" s="77"/>
      <c r="FZ412" s="77"/>
      <c r="GA412" s="77"/>
      <c r="GB412" s="77"/>
      <c r="GC412" s="77"/>
      <c r="GD412" s="77"/>
      <c r="GE412" s="77"/>
      <c r="GF412" s="77"/>
      <c r="GG412" s="77"/>
      <c r="GH412" s="77"/>
      <c r="GI412" s="77"/>
      <c r="GJ412" s="77"/>
      <c r="GK412" s="77"/>
      <c r="GL412" s="77"/>
      <c r="GM412" s="77"/>
      <c r="GN412" s="77"/>
      <c r="GO412" s="77"/>
      <c r="GP412" s="77"/>
      <c r="GQ412" s="77"/>
      <c r="GR412" s="77"/>
      <c r="GS412" s="77"/>
      <c r="GT412" s="77"/>
      <c r="GU412" s="77"/>
      <c r="GV412" s="77"/>
      <c r="GW412" s="77"/>
      <c r="GX412" s="77"/>
      <c r="GY412" s="77"/>
      <c r="GZ412" s="77"/>
      <c r="HA412" s="77"/>
      <c r="HB412" s="77"/>
      <c r="HC412" s="77"/>
      <c r="HD412" s="77"/>
      <c r="HE412" s="77"/>
      <c r="HF412" s="77"/>
      <c r="HG412" s="77"/>
      <c r="HH412" s="77"/>
      <c r="HI412" s="77"/>
      <c r="HJ412" s="77"/>
      <c r="HK412" s="77"/>
      <c r="HL412" s="77"/>
      <c r="HM412" s="77"/>
      <c r="HN412" s="77"/>
      <c r="HO412" s="77"/>
      <c r="HP412" s="77"/>
      <c r="HQ412" s="77"/>
      <c r="HR412" s="77"/>
      <c r="HS412" s="77"/>
      <c r="HT412" s="77"/>
      <c r="HU412" s="77"/>
      <c r="HV412" s="77"/>
      <c r="HW412" s="77"/>
      <c r="HX412" s="77"/>
      <c r="HY412" s="77"/>
      <c r="HZ412" s="77"/>
      <c r="IA412" s="77"/>
      <c r="IB412" s="77"/>
      <c r="IC412" s="77"/>
      <c r="ID412" s="77"/>
      <c r="IE412" s="77"/>
      <c r="IF412" s="77"/>
      <c r="IG412" s="77"/>
      <c r="IH412" s="77"/>
      <c r="II412" s="77"/>
      <c r="IJ412" s="77"/>
      <c r="IK412" s="77"/>
      <c r="IL412" s="77"/>
      <c r="IM412" s="77"/>
      <c r="IN412" s="77"/>
      <c r="IO412" s="77"/>
      <c r="IP412" s="77"/>
      <c r="IQ412" s="77"/>
      <c r="IR412" s="77"/>
      <c r="IS412" s="77"/>
      <c r="IT412" s="77"/>
      <c r="IU412" s="77"/>
      <c r="IV412" s="77"/>
      <c r="IW412" s="77"/>
      <c r="IX412" s="77"/>
      <c r="IY412" s="77"/>
      <c r="IZ412" s="77"/>
      <c r="JA412" s="77"/>
      <c r="JB412" s="77"/>
      <c r="JC412" s="77"/>
      <c r="JD412" s="77"/>
      <c r="JE412" s="77"/>
      <c r="JF412" s="77"/>
      <c r="JG412" s="77"/>
      <c r="JH412" s="77"/>
      <c r="JI412" s="77"/>
      <c r="JJ412" s="77"/>
      <c r="JK412" s="77"/>
      <c r="JL412" s="77"/>
      <c r="JM412" s="77"/>
      <c r="JN412" s="77"/>
      <c r="JO412" s="77"/>
      <c r="JP412" s="77"/>
      <c r="JQ412" s="77"/>
      <c r="JR412" s="77"/>
      <c r="JS412" s="77"/>
      <c r="JT412" s="77"/>
      <c r="JU412" s="77"/>
      <c r="JV412" s="77"/>
      <c r="JW412" s="77"/>
      <c r="JX412" s="77"/>
      <c r="JY412" s="77"/>
      <c r="JZ412" s="77"/>
      <c r="KA412" s="77"/>
      <c r="KB412" s="77"/>
      <c r="KC412" s="77"/>
      <c r="KD412" s="77"/>
      <c r="KE412" s="77"/>
      <c r="KF412" s="77"/>
      <c r="KG412" s="77"/>
      <c r="KH412" s="77"/>
      <c r="KI412" s="77"/>
      <c r="KJ412" s="77"/>
      <c r="KK412" s="77"/>
      <c r="KL412" s="77"/>
      <c r="KM412" s="77"/>
      <c r="KN412" s="77"/>
      <c r="KO412" s="77"/>
      <c r="KP412" s="77"/>
      <c r="KQ412" s="77"/>
      <c r="KR412" s="77"/>
      <c r="KS412" s="77"/>
      <c r="KT412" s="77"/>
      <c r="KU412" s="77"/>
      <c r="KV412" s="77"/>
      <c r="KW412" s="77"/>
      <c r="KX412" s="77"/>
      <c r="KY412" s="77"/>
      <c r="KZ412" s="77"/>
      <c r="LA412" s="77"/>
      <c r="LB412" s="77"/>
      <c r="LC412" s="77"/>
      <c r="LD412" s="77"/>
      <c r="LE412" s="77"/>
      <c r="LF412" s="77"/>
      <c r="LG412" s="77"/>
      <c r="LH412" s="77"/>
      <c r="LI412" s="77"/>
      <c r="LJ412" s="77"/>
      <c r="LK412" s="77"/>
      <c r="LL412" s="77"/>
      <c r="LM412" s="77"/>
      <c r="LN412" s="77"/>
      <c r="LO412" s="77"/>
      <c r="LP412" s="77"/>
      <c r="LQ412" s="77"/>
      <c r="LR412" s="77"/>
      <c r="LS412" s="77"/>
      <c r="LT412" s="77"/>
      <c r="LU412" s="77"/>
      <c r="LV412" s="77"/>
      <c r="LW412" s="77"/>
      <c r="LX412" s="77"/>
      <c r="LY412" s="77"/>
      <c r="LZ412" s="77"/>
      <c r="MA412" s="77"/>
      <c r="MB412" s="77"/>
      <c r="MC412" s="77"/>
      <c r="MD412" s="77"/>
      <c r="ME412" s="77"/>
      <c r="MF412" s="77"/>
      <c r="MG412" s="77"/>
      <c r="MH412" s="77"/>
      <c r="MI412" s="77"/>
      <c r="MJ412" s="77"/>
      <c r="MK412" s="77"/>
      <c r="ML412" s="77"/>
      <c r="MM412" s="77"/>
      <c r="MN412" s="77"/>
      <c r="MO412" s="77"/>
      <c r="MP412" s="77"/>
      <c r="MQ412" s="77"/>
      <c r="MR412" s="77"/>
      <c r="MS412" s="77"/>
      <c r="MT412" s="77"/>
      <c r="MU412" s="77"/>
      <c r="MV412" s="77"/>
      <c r="MW412" s="77"/>
      <c r="MX412" s="77"/>
      <c r="MY412" s="77"/>
      <c r="MZ412" s="77"/>
      <c r="NA412" s="77"/>
      <c r="NB412" s="77"/>
      <c r="NC412" s="77"/>
      <c r="ND412" s="77"/>
      <c r="NE412" s="77"/>
      <c r="NF412" s="77"/>
      <c r="NG412" s="77"/>
      <c r="NH412" s="77"/>
      <c r="NI412" s="77"/>
      <c r="NJ412" s="77"/>
      <c r="NK412" s="77"/>
      <c r="NL412" s="77"/>
      <c r="NM412" s="77"/>
      <c r="NN412" s="77"/>
      <c r="NO412" s="77"/>
      <c r="NP412" s="77"/>
      <c r="NQ412" s="77"/>
      <c r="NR412" s="77"/>
    </row>
    <row r="413" spans="1:382">
      <c r="A413" s="32">
        <f>IF(ラインリスト!A405="","",ラインリスト!A405)</f>
        <v>403</v>
      </c>
      <c r="B413" s="32" t="str">
        <f>IF(ラインリスト!B405="","",ラインリスト!B405)</f>
        <v>テスト403</v>
      </c>
      <c r="C413" s="32">
        <f>IF(ラインリスト!C405="","",ラインリスト!C405)</f>
        <v>5</v>
      </c>
      <c r="D413" s="32" t="str">
        <f>IF(ラインリスト!E405="","",ラインリスト!E405)</f>
        <v>女</v>
      </c>
      <c r="E413" s="32" t="str">
        <f>IF(ラインリスト!F405="","",ラインリスト!F405)</f>
        <v>園児</v>
      </c>
      <c r="F413" s="29" t="str">
        <f>IF(ラインリスト!G405="","",ラインリスト!G405)</f>
        <v>生徒</v>
      </c>
      <c r="G413" s="32" t="str">
        <f>IF(ラインリスト!H405="","",ラインリスト!H405)</f>
        <v>W保育園</v>
      </c>
      <c r="H413" s="33" t="str">
        <f>IF(ラインリスト!I405="","",ラインリスト!I405)</f>
        <v/>
      </c>
      <c r="I413" s="33" t="str">
        <f>IF(ラインリスト!J405="","",ラインリスト!J405)</f>
        <v>無症状</v>
      </c>
      <c r="J413" s="33">
        <f>IF(ラインリスト!K405="","",ラインリスト!K405)</f>
        <v>44207</v>
      </c>
      <c r="K413" s="31">
        <f>IF(ラインリスト!L405="",J413,ラインリスト!L405)</f>
        <v>44207</v>
      </c>
      <c r="L413" s="76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  <c r="BN413" s="77"/>
      <c r="BO413" s="77"/>
      <c r="BP413" s="77"/>
      <c r="BQ413" s="77"/>
      <c r="BR413" s="77"/>
      <c r="BS413" s="77"/>
      <c r="BT413" s="77"/>
      <c r="BU413" s="77"/>
      <c r="BV413" s="77"/>
      <c r="BW413" s="77"/>
      <c r="BX413" s="77"/>
      <c r="BY413" s="77"/>
      <c r="BZ413" s="77"/>
      <c r="CA413" s="77"/>
      <c r="CB413" s="77"/>
      <c r="CC413" s="77"/>
      <c r="CD413" s="77"/>
      <c r="CE413" s="77"/>
      <c r="CF413" s="77"/>
      <c r="CG413" s="77"/>
      <c r="CH413" s="77"/>
      <c r="CI413" s="77"/>
      <c r="CJ413" s="77"/>
      <c r="CK413" s="77"/>
      <c r="CL413" s="77"/>
      <c r="CM413" s="77"/>
      <c r="CN413" s="77"/>
      <c r="CO413" s="77"/>
      <c r="CP413" s="77"/>
      <c r="CQ413" s="77"/>
      <c r="CR413" s="77"/>
      <c r="CS413" s="77"/>
      <c r="CT413" s="77"/>
      <c r="CU413" s="77"/>
      <c r="CV413" s="77"/>
      <c r="CW413" s="77"/>
      <c r="CX413" s="77"/>
      <c r="CY413" s="77"/>
      <c r="CZ413" s="77"/>
      <c r="DA413" s="77"/>
      <c r="DB413" s="77"/>
      <c r="DC413" s="77"/>
      <c r="DD413" s="77"/>
      <c r="DE413" s="77"/>
      <c r="DF413" s="77"/>
      <c r="DG413" s="77"/>
      <c r="DH413" s="77"/>
      <c r="DI413" s="77"/>
      <c r="DJ413" s="77"/>
      <c r="DK413" s="77"/>
      <c r="DL413" s="77"/>
      <c r="DM413" s="77"/>
      <c r="DN413" s="77"/>
      <c r="DO413" s="77"/>
      <c r="DP413" s="77"/>
      <c r="DQ413" s="77"/>
      <c r="DR413" s="77"/>
      <c r="DS413" s="77"/>
      <c r="DT413" s="77"/>
      <c r="DU413" s="77"/>
      <c r="DV413" s="77"/>
      <c r="DW413" s="77"/>
      <c r="DX413" s="77"/>
      <c r="DY413" s="77"/>
      <c r="DZ413" s="77"/>
      <c r="EA413" s="77"/>
      <c r="EB413" s="77"/>
      <c r="EC413" s="77"/>
      <c r="ED413" s="77"/>
      <c r="EE413" s="77"/>
      <c r="EF413" s="77"/>
      <c r="EG413" s="77"/>
      <c r="EH413" s="77"/>
      <c r="EI413" s="77"/>
      <c r="EJ413" s="77"/>
      <c r="EK413" s="77"/>
      <c r="EL413" s="77"/>
      <c r="EM413" s="77"/>
      <c r="EN413" s="77"/>
      <c r="EO413" s="77"/>
      <c r="EP413" s="77"/>
      <c r="EQ413" s="77"/>
      <c r="ER413" s="77"/>
      <c r="ES413" s="77"/>
      <c r="ET413" s="77"/>
      <c r="EU413" s="77"/>
      <c r="EV413" s="77"/>
      <c r="EW413" s="77"/>
      <c r="EX413" s="77"/>
      <c r="EY413" s="77"/>
      <c r="EZ413" s="77"/>
      <c r="FA413" s="77"/>
      <c r="FB413" s="77"/>
      <c r="FC413" s="77"/>
      <c r="FD413" s="77"/>
      <c r="FE413" s="77"/>
      <c r="FF413" s="77"/>
      <c r="FG413" s="77"/>
      <c r="FH413" s="77"/>
      <c r="FI413" s="77"/>
      <c r="FJ413" s="77"/>
      <c r="FK413" s="77"/>
      <c r="FL413" s="77"/>
      <c r="FM413" s="77"/>
      <c r="FN413" s="77"/>
      <c r="FO413" s="77"/>
      <c r="FP413" s="77"/>
      <c r="FQ413" s="77"/>
      <c r="FR413" s="77"/>
      <c r="FS413" s="77"/>
      <c r="FT413" s="77"/>
      <c r="FU413" s="77"/>
      <c r="FV413" s="77"/>
      <c r="FW413" s="77"/>
      <c r="FX413" s="77"/>
      <c r="FY413" s="77"/>
      <c r="FZ413" s="77"/>
      <c r="GA413" s="77"/>
      <c r="GB413" s="77"/>
      <c r="GC413" s="77"/>
      <c r="GD413" s="77"/>
      <c r="GE413" s="77"/>
      <c r="GF413" s="77"/>
      <c r="GG413" s="77"/>
      <c r="GH413" s="77"/>
      <c r="GI413" s="77"/>
      <c r="GJ413" s="77"/>
      <c r="GK413" s="77"/>
      <c r="GL413" s="77"/>
      <c r="GM413" s="77"/>
      <c r="GN413" s="77"/>
      <c r="GO413" s="77"/>
      <c r="GP413" s="77"/>
      <c r="GQ413" s="77"/>
      <c r="GR413" s="77"/>
      <c r="GS413" s="77"/>
      <c r="GT413" s="77"/>
      <c r="GU413" s="77"/>
      <c r="GV413" s="77"/>
      <c r="GW413" s="77"/>
      <c r="GX413" s="77"/>
      <c r="GY413" s="77"/>
      <c r="GZ413" s="77"/>
      <c r="HA413" s="77"/>
      <c r="HB413" s="77"/>
      <c r="HC413" s="77"/>
      <c r="HD413" s="77"/>
      <c r="HE413" s="77"/>
      <c r="HF413" s="77"/>
      <c r="HG413" s="77"/>
      <c r="HH413" s="77"/>
      <c r="HI413" s="77"/>
      <c r="HJ413" s="77"/>
      <c r="HK413" s="77"/>
      <c r="HL413" s="77"/>
      <c r="HM413" s="77"/>
      <c r="HN413" s="77"/>
      <c r="HO413" s="77"/>
      <c r="HP413" s="77"/>
      <c r="HQ413" s="77"/>
      <c r="HR413" s="77"/>
      <c r="HS413" s="77"/>
      <c r="HT413" s="77"/>
      <c r="HU413" s="77"/>
      <c r="HV413" s="77"/>
      <c r="HW413" s="77"/>
      <c r="HX413" s="77"/>
      <c r="HY413" s="77"/>
      <c r="HZ413" s="77"/>
      <c r="IA413" s="77"/>
      <c r="IB413" s="77"/>
      <c r="IC413" s="77"/>
      <c r="ID413" s="77"/>
      <c r="IE413" s="77"/>
      <c r="IF413" s="77"/>
      <c r="IG413" s="77"/>
      <c r="IH413" s="77"/>
      <c r="II413" s="77"/>
      <c r="IJ413" s="77"/>
      <c r="IK413" s="77"/>
      <c r="IL413" s="77"/>
      <c r="IM413" s="77"/>
      <c r="IN413" s="77"/>
      <c r="IO413" s="77"/>
      <c r="IP413" s="77"/>
      <c r="IQ413" s="77"/>
      <c r="IR413" s="77"/>
      <c r="IS413" s="77"/>
      <c r="IT413" s="77"/>
      <c r="IU413" s="77"/>
      <c r="IV413" s="77"/>
      <c r="IW413" s="77"/>
      <c r="IX413" s="77"/>
      <c r="IY413" s="77"/>
      <c r="IZ413" s="77"/>
      <c r="JA413" s="77"/>
      <c r="JB413" s="77"/>
      <c r="JC413" s="77"/>
      <c r="JD413" s="77"/>
      <c r="JE413" s="77"/>
      <c r="JF413" s="77"/>
      <c r="JG413" s="77"/>
      <c r="JH413" s="77"/>
      <c r="JI413" s="77"/>
      <c r="JJ413" s="77"/>
      <c r="JK413" s="77"/>
      <c r="JL413" s="77"/>
      <c r="JM413" s="77"/>
      <c r="JN413" s="77"/>
      <c r="JO413" s="77"/>
      <c r="JP413" s="77"/>
      <c r="JQ413" s="77"/>
      <c r="JR413" s="77"/>
      <c r="JS413" s="77"/>
      <c r="JT413" s="77"/>
      <c r="JU413" s="77"/>
      <c r="JV413" s="77"/>
      <c r="JW413" s="77"/>
      <c r="JX413" s="77"/>
      <c r="JY413" s="77"/>
      <c r="JZ413" s="77"/>
      <c r="KA413" s="77"/>
      <c r="KB413" s="77"/>
      <c r="KC413" s="77"/>
      <c r="KD413" s="77"/>
      <c r="KE413" s="77"/>
      <c r="KF413" s="77"/>
      <c r="KG413" s="77"/>
      <c r="KH413" s="77"/>
      <c r="KI413" s="77"/>
      <c r="KJ413" s="77"/>
      <c r="KK413" s="77"/>
      <c r="KL413" s="77"/>
      <c r="KM413" s="77"/>
      <c r="KN413" s="77"/>
      <c r="KO413" s="77"/>
      <c r="KP413" s="77"/>
      <c r="KQ413" s="77"/>
      <c r="KR413" s="77"/>
      <c r="KS413" s="77"/>
      <c r="KT413" s="77"/>
      <c r="KU413" s="77"/>
      <c r="KV413" s="77"/>
      <c r="KW413" s="77"/>
      <c r="KX413" s="77"/>
      <c r="KY413" s="77"/>
      <c r="KZ413" s="77"/>
      <c r="LA413" s="77"/>
      <c r="LB413" s="77"/>
      <c r="LC413" s="77"/>
      <c r="LD413" s="77"/>
      <c r="LE413" s="77"/>
      <c r="LF413" s="77"/>
      <c r="LG413" s="77"/>
      <c r="LH413" s="77"/>
      <c r="LI413" s="77"/>
      <c r="LJ413" s="77"/>
      <c r="LK413" s="77"/>
      <c r="LL413" s="77"/>
      <c r="LM413" s="77"/>
      <c r="LN413" s="77"/>
      <c r="LO413" s="77"/>
      <c r="LP413" s="77"/>
      <c r="LQ413" s="77"/>
      <c r="LR413" s="77"/>
      <c r="LS413" s="77"/>
      <c r="LT413" s="77"/>
      <c r="LU413" s="77"/>
      <c r="LV413" s="77"/>
      <c r="LW413" s="77"/>
      <c r="LX413" s="77"/>
      <c r="LY413" s="77"/>
      <c r="LZ413" s="77"/>
      <c r="MA413" s="77"/>
      <c r="MB413" s="77"/>
      <c r="MC413" s="77"/>
      <c r="MD413" s="77"/>
      <c r="ME413" s="77"/>
      <c r="MF413" s="77"/>
      <c r="MG413" s="77"/>
      <c r="MH413" s="77"/>
      <c r="MI413" s="77"/>
      <c r="MJ413" s="77"/>
      <c r="MK413" s="77"/>
      <c r="ML413" s="77"/>
      <c r="MM413" s="77"/>
      <c r="MN413" s="77"/>
      <c r="MO413" s="77"/>
      <c r="MP413" s="77"/>
      <c r="MQ413" s="77"/>
      <c r="MR413" s="77"/>
      <c r="MS413" s="77"/>
      <c r="MT413" s="77"/>
      <c r="MU413" s="77"/>
      <c r="MV413" s="77"/>
      <c r="MW413" s="77"/>
      <c r="MX413" s="77"/>
      <c r="MY413" s="77"/>
      <c r="MZ413" s="77"/>
      <c r="NA413" s="77"/>
      <c r="NB413" s="77"/>
      <c r="NC413" s="77"/>
      <c r="ND413" s="77"/>
      <c r="NE413" s="77"/>
      <c r="NF413" s="77"/>
      <c r="NG413" s="77"/>
      <c r="NH413" s="77"/>
      <c r="NI413" s="77"/>
      <c r="NJ413" s="77"/>
      <c r="NK413" s="77"/>
      <c r="NL413" s="77"/>
      <c r="NM413" s="77"/>
      <c r="NN413" s="77"/>
      <c r="NO413" s="77"/>
      <c r="NP413" s="77"/>
      <c r="NQ413" s="77"/>
      <c r="NR413" s="77"/>
    </row>
    <row r="414" spans="1:382">
      <c r="A414" s="32">
        <f>IF(ラインリスト!A406="","",ラインリスト!A406)</f>
        <v>404</v>
      </c>
      <c r="B414" s="32" t="str">
        <f>IF(ラインリスト!B406="","",ラインリスト!B406)</f>
        <v>テスト404</v>
      </c>
      <c r="C414" s="32">
        <f>IF(ラインリスト!C406="","",ラインリスト!C406)</f>
        <v>36</v>
      </c>
      <c r="D414" s="32" t="str">
        <f>IF(ラインリスト!E406="","",ラインリスト!E406)</f>
        <v>男</v>
      </c>
      <c r="E414" s="32" t="str">
        <f>IF(ラインリスト!F406="","",ラインリスト!F406)</f>
        <v/>
      </c>
      <c r="F414" s="29" t="str">
        <f>IF(ラインリスト!G406="","",ラインリスト!G406)</f>
        <v>職員</v>
      </c>
      <c r="G414" s="32" t="str">
        <f>IF(ラインリスト!H406="","",ラインリスト!H406)</f>
        <v>U老人ホーム</v>
      </c>
      <c r="H414" s="33" t="str">
        <f>IF(ラインリスト!I406="","",ラインリスト!I406)</f>
        <v/>
      </c>
      <c r="I414" s="33">
        <f>IF(ラインリスト!J406="","",ラインリスト!J406)</f>
        <v>44206</v>
      </c>
      <c r="J414" s="33">
        <f>IF(ラインリスト!K406="","",ラインリスト!K406)</f>
        <v>44207</v>
      </c>
      <c r="K414" s="31">
        <f>IF(ラインリスト!L406="",J414,ラインリスト!L406)</f>
        <v>44207</v>
      </c>
      <c r="L414" s="76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  <c r="BN414" s="77"/>
      <c r="BO414" s="77"/>
      <c r="BP414" s="77"/>
      <c r="BQ414" s="77"/>
      <c r="BR414" s="77"/>
      <c r="BS414" s="77"/>
      <c r="BT414" s="77"/>
      <c r="BU414" s="77"/>
      <c r="BV414" s="77"/>
      <c r="BW414" s="77"/>
      <c r="BX414" s="77"/>
      <c r="BY414" s="77"/>
      <c r="BZ414" s="77"/>
      <c r="CA414" s="77"/>
      <c r="CB414" s="77"/>
      <c r="CC414" s="77"/>
      <c r="CD414" s="77"/>
      <c r="CE414" s="77"/>
      <c r="CF414" s="77"/>
      <c r="CG414" s="77"/>
      <c r="CH414" s="77"/>
      <c r="CI414" s="77"/>
      <c r="CJ414" s="77"/>
      <c r="CK414" s="77"/>
      <c r="CL414" s="77"/>
      <c r="CM414" s="77"/>
      <c r="CN414" s="77"/>
      <c r="CO414" s="77"/>
      <c r="CP414" s="77"/>
      <c r="CQ414" s="77"/>
      <c r="CR414" s="77"/>
      <c r="CS414" s="77"/>
      <c r="CT414" s="77"/>
      <c r="CU414" s="77"/>
      <c r="CV414" s="77"/>
      <c r="CW414" s="77"/>
      <c r="CX414" s="77"/>
      <c r="CY414" s="77"/>
      <c r="CZ414" s="77"/>
      <c r="DA414" s="77"/>
      <c r="DB414" s="77"/>
      <c r="DC414" s="77"/>
      <c r="DD414" s="77"/>
      <c r="DE414" s="77"/>
      <c r="DF414" s="77"/>
      <c r="DG414" s="77"/>
      <c r="DH414" s="77"/>
      <c r="DI414" s="77"/>
      <c r="DJ414" s="77"/>
      <c r="DK414" s="77"/>
      <c r="DL414" s="77"/>
      <c r="DM414" s="77"/>
      <c r="DN414" s="77"/>
      <c r="DO414" s="77"/>
      <c r="DP414" s="77"/>
      <c r="DQ414" s="77"/>
      <c r="DR414" s="77"/>
      <c r="DS414" s="77"/>
      <c r="DT414" s="77"/>
      <c r="DU414" s="77"/>
      <c r="DV414" s="77"/>
      <c r="DW414" s="77"/>
      <c r="DX414" s="77"/>
      <c r="DY414" s="77"/>
      <c r="DZ414" s="77"/>
      <c r="EA414" s="77"/>
      <c r="EB414" s="77"/>
      <c r="EC414" s="77"/>
      <c r="ED414" s="77"/>
      <c r="EE414" s="77"/>
      <c r="EF414" s="77"/>
      <c r="EG414" s="77"/>
      <c r="EH414" s="77"/>
      <c r="EI414" s="77"/>
      <c r="EJ414" s="77"/>
      <c r="EK414" s="77"/>
      <c r="EL414" s="77"/>
      <c r="EM414" s="77"/>
      <c r="EN414" s="77"/>
      <c r="EO414" s="77"/>
      <c r="EP414" s="77"/>
      <c r="EQ414" s="77"/>
      <c r="ER414" s="77"/>
      <c r="ES414" s="77"/>
      <c r="ET414" s="77"/>
      <c r="EU414" s="77"/>
      <c r="EV414" s="77"/>
      <c r="EW414" s="77"/>
      <c r="EX414" s="77"/>
      <c r="EY414" s="77"/>
      <c r="EZ414" s="77"/>
      <c r="FA414" s="77"/>
      <c r="FB414" s="77"/>
      <c r="FC414" s="77"/>
      <c r="FD414" s="77"/>
      <c r="FE414" s="77"/>
      <c r="FF414" s="77"/>
      <c r="FG414" s="77"/>
      <c r="FH414" s="77"/>
      <c r="FI414" s="77"/>
      <c r="FJ414" s="77"/>
      <c r="FK414" s="77"/>
      <c r="FL414" s="77"/>
      <c r="FM414" s="77"/>
      <c r="FN414" s="77"/>
      <c r="FO414" s="77"/>
      <c r="FP414" s="77"/>
      <c r="FQ414" s="77"/>
      <c r="FR414" s="77"/>
      <c r="FS414" s="77"/>
      <c r="FT414" s="77"/>
      <c r="FU414" s="77"/>
      <c r="FV414" s="77"/>
      <c r="FW414" s="77"/>
      <c r="FX414" s="77"/>
      <c r="FY414" s="77"/>
      <c r="FZ414" s="77"/>
      <c r="GA414" s="77"/>
      <c r="GB414" s="77"/>
      <c r="GC414" s="77"/>
      <c r="GD414" s="77"/>
      <c r="GE414" s="77"/>
      <c r="GF414" s="77"/>
      <c r="GG414" s="77"/>
      <c r="GH414" s="77"/>
      <c r="GI414" s="77"/>
      <c r="GJ414" s="77"/>
      <c r="GK414" s="77"/>
      <c r="GL414" s="77"/>
      <c r="GM414" s="77"/>
      <c r="GN414" s="77"/>
      <c r="GO414" s="77"/>
      <c r="GP414" s="77"/>
      <c r="GQ414" s="77"/>
      <c r="GR414" s="77"/>
      <c r="GS414" s="77"/>
      <c r="GT414" s="77"/>
      <c r="GU414" s="77"/>
      <c r="GV414" s="77"/>
      <c r="GW414" s="77"/>
      <c r="GX414" s="77"/>
      <c r="GY414" s="77"/>
      <c r="GZ414" s="77"/>
      <c r="HA414" s="77"/>
      <c r="HB414" s="77"/>
      <c r="HC414" s="77"/>
      <c r="HD414" s="77"/>
      <c r="HE414" s="77"/>
      <c r="HF414" s="77"/>
      <c r="HG414" s="77"/>
      <c r="HH414" s="77"/>
      <c r="HI414" s="77"/>
      <c r="HJ414" s="77"/>
      <c r="HK414" s="77"/>
      <c r="HL414" s="77"/>
      <c r="HM414" s="77"/>
      <c r="HN414" s="77"/>
      <c r="HO414" s="77"/>
      <c r="HP414" s="77"/>
      <c r="HQ414" s="77"/>
      <c r="HR414" s="77"/>
      <c r="HS414" s="77"/>
      <c r="HT414" s="77"/>
      <c r="HU414" s="77"/>
      <c r="HV414" s="77"/>
      <c r="HW414" s="77"/>
      <c r="HX414" s="77"/>
      <c r="HY414" s="77"/>
      <c r="HZ414" s="77"/>
      <c r="IA414" s="77"/>
      <c r="IB414" s="77"/>
      <c r="IC414" s="77"/>
      <c r="ID414" s="77"/>
      <c r="IE414" s="77"/>
      <c r="IF414" s="77"/>
      <c r="IG414" s="77"/>
      <c r="IH414" s="77"/>
      <c r="II414" s="77"/>
      <c r="IJ414" s="77"/>
      <c r="IK414" s="77"/>
      <c r="IL414" s="77"/>
      <c r="IM414" s="77"/>
      <c r="IN414" s="77"/>
      <c r="IO414" s="77"/>
      <c r="IP414" s="77"/>
      <c r="IQ414" s="77"/>
      <c r="IR414" s="77"/>
      <c r="IS414" s="77"/>
      <c r="IT414" s="77"/>
      <c r="IU414" s="77"/>
      <c r="IV414" s="77"/>
      <c r="IW414" s="77"/>
      <c r="IX414" s="77"/>
      <c r="IY414" s="77"/>
      <c r="IZ414" s="77"/>
      <c r="JA414" s="77"/>
      <c r="JB414" s="77"/>
      <c r="JC414" s="77"/>
      <c r="JD414" s="77"/>
      <c r="JE414" s="77"/>
      <c r="JF414" s="77"/>
      <c r="JG414" s="77"/>
      <c r="JH414" s="77"/>
      <c r="JI414" s="77"/>
      <c r="JJ414" s="77"/>
      <c r="JK414" s="77"/>
      <c r="JL414" s="77"/>
      <c r="JM414" s="77"/>
      <c r="JN414" s="77"/>
      <c r="JO414" s="77"/>
      <c r="JP414" s="77"/>
      <c r="JQ414" s="77"/>
      <c r="JR414" s="77"/>
      <c r="JS414" s="77"/>
      <c r="JT414" s="77"/>
      <c r="JU414" s="77"/>
      <c r="JV414" s="77"/>
      <c r="JW414" s="77"/>
      <c r="JX414" s="77"/>
      <c r="JY414" s="77"/>
      <c r="JZ414" s="77"/>
      <c r="KA414" s="77"/>
      <c r="KB414" s="77"/>
      <c r="KC414" s="77"/>
      <c r="KD414" s="77"/>
      <c r="KE414" s="77"/>
      <c r="KF414" s="77"/>
      <c r="KG414" s="77"/>
      <c r="KH414" s="77"/>
      <c r="KI414" s="77"/>
      <c r="KJ414" s="77"/>
      <c r="KK414" s="77"/>
      <c r="KL414" s="77"/>
      <c r="KM414" s="77"/>
      <c r="KN414" s="77"/>
      <c r="KO414" s="77"/>
      <c r="KP414" s="77"/>
      <c r="KQ414" s="77"/>
      <c r="KR414" s="77"/>
      <c r="KS414" s="77"/>
      <c r="KT414" s="77"/>
      <c r="KU414" s="77"/>
      <c r="KV414" s="77"/>
      <c r="KW414" s="77"/>
      <c r="KX414" s="77"/>
      <c r="KY414" s="77"/>
      <c r="KZ414" s="77"/>
      <c r="LA414" s="77"/>
      <c r="LB414" s="77"/>
      <c r="LC414" s="77"/>
      <c r="LD414" s="77"/>
      <c r="LE414" s="77"/>
      <c r="LF414" s="77"/>
      <c r="LG414" s="77"/>
      <c r="LH414" s="77"/>
      <c r="LI414" s="77"/>
      <c r="LJ414" s="77"/>
      <c r="LK414" s="77"/>
      <c r="LL414" s="77"/>
      <c r="LM414" s="77"/>
      <c r="LN414" s="77"/>
      <c r="LO414" s="77"/>
      <c r="LP414" s="77"/>
      <c r="LQ414" s="77"/>
      <c r="LR414" s="77"/>
      <c r="LS414" s="77"/>
      <c r="LT414" s="77"/>
      <c r="LU414" s="77"/>
      <c r="LV414" s="77"/>
      <c r="LW414" s="77"/>
      <c r="LX414" s="77"/>
      <c r="LY414" s="77"/>
      <c r="LZ414" s="77"/>
      <c r="MA414" s="77"/>
      <c r="MB414" s="77"/>
      <c r="MC414" s="77"/>
      <c r="MD414" s="77"/>
      <c r="ME414" s="77"/>
      <c r="MF414" s="77"/>
      <c r="MG414" s="77"/>
      <c r="MH414" s="77"/>
      <c r="MI414" s="77"/>
      <c r="MJ414" s="77"/>
      <c r="MK414" s="77"/>
      <c r="ML414" s="77"/>
      <c r="MM414" s="77"/>
      <c r="MN414" s="77"/>
      <c r="MO414" s="77"/>
      <c r="MP414" s="77"/>
      <c r="MQ414" s="77"/>
      <c r="MR414" s="77"/>
      <c r="MS414" s="77"/>
      <c r="MT414" s="77"/>
      <c r="MU414" s="77"/>
      <c r="MV414" s="77"/>
      <c r="MW414" s="77"/>
      <c r="MX414" s="77"/>
      <c r="MY414" s="77"/>
      <c r="MZ414" s="77"/>
      <c r="NA414" s="77"/>
      <c r="NB414" s="77"/>
      <c r="NC414" s="77"/>
      <c r="ND414" s="77"/>
      <c r="NE414" s="77"/>
      <c r="NF414" s="77"/>
      <c r="NG414" s="77"/>
      <c r="NH414" s="77"/>
      <c r="NI414" s="77"/>
      <c r="NJ414" s="77"/>
      <c r="NK414" s="77"/>
      <c r="NL414" s="77"/>
      <c r="NM414" s="77"/>
      <c r="NN414" s="77"/>
      <c r="NO414" s="77"/>
      <c r="NP414" s="77"/>
      <c r="NQ414" s="77"/>
      <c r="NR414" s="77"/>
    </row>
    <row r="415" spans="1:382">
      <c r="A415" s="32">
        <f>IF(ラインリスト!A407="","",ラインリスト!A407)</f>
        <v>405</v>
      </c>
      <c r="B415" s="32" t="str">
        <f>IF(ラインリスト!B407="","",ラインリスト!B407)</f>
        <v>テスト405</v>
      </c>
      <c r="C415" s="32">
        <f>IF(ラインリスト!C407="","",ラインリスト!C407)</f>
        <v>22</v>
      </c>
      <c r="D415" s="32" t="str">
        <f>IF(ラインリスト!E407="","",ラインリスト!E407)</f>
        <v>女</v>
      </c>
      <c r="E415" s="32" t="str">
        <f>IF(ラインリスト!F407="","",ラインリスト!F407)</f>
        <v>無職</v>
      </c>
      <c r="F415" s="29" t="str">
        <f>IF(ラインリスト!G407="","",ラインリスト!G407)</f>
        <v/>
      </c>
      <c r="G415" s="32" t="str">
        <f>IF(ラインリスト!H407="","",ラインリスト!H407)</f>
        <v/>
      </c>
      <c r="H415" s="33" t="str">
        <f>IF(ラインリスト!I407="","",ラインリスト!I407)</f>
        <v/>
      </c>
      <c r="I415" s="33">
        <f>IF(ラインリスト!J407="","",ラインリスト!J407)</f>
        <v>44205</v>
      </c>
      <c r="J415" s="33">
        <f>IF(ラインリスト!K407="","",ラインリスト!K407)</f>
        <v>44207</v>
      </c>
      <c r="K415" s="31">
        <f>IF(ラインリスト!L407="",J415,ラインリスト!L407)</f>
        <v>44207</v>
      </c>
      <c r="L415" s="76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  <c r="BN415" s="77"/>
      <c r="BO415" s="77"/>
      <c r="BP415" s="77"/>
      <c r="BQ415" s="77"/>
      <c r="BR415" s="77"/>
      <c r="BS415" s="77"/>
      <c r="BT415" s="77"/>
      <c r="BU415" s="77"/>
      <c r="BV415" s="77"/>
      <c r="BW415" s="77"/>
      <c r="BX415" s="77"/>
      <c r="BY415" s="77"/>
      <c r="BZ415" s="77"/>
      <c r="CA415" s="77"/>
      <c r="CB415" s="77"/>
      <c r="CC415" s="77"/>
      <c r="CD415" s="77"/>
      <c r="CE415" s="77"/>
      <c r="CF415" s="77"/>
      <c r="CG415" s="77"/>
      <c r="CH415" s="77"/>
      <c r="CI415" s="77"/>
      <c r="CJ415" s="77"/>
      <c r="CK415" s="77"/>
      <c r="CL415" s="77"/>
      <c r="CM415" s="77"/>
      <c r="CN415" s="77"/>
      <c r="CO415" s="77"/>
      <c r="CP415" s="77"/>
      <c r="CQ415" s="77"/>
      <c r="CR415" s="77"/>
      <c r="CS415" s="77"/>
      <c r="CT415" s="77"/>
      <c r="CU415" s="77"/>
      <c r="CV415" s="77"/>
      <c r="CW415" s="77"/>
      <c r="CX415" s="77"/>
      <c r="CY415" s="77"/>
      <c r="CZ415" s="77"/>
      <c r="DA415" s="77"/>
      <c r="DB415" s="77"/>
      <c r="DC415" s="77"/>
      <c r="DD415" s="77"/>
      <c r="DE415" s="77"/>
      <c r="DF415" s="77"/>
      <c r="DG415" s="77"/>
      <c r="DH415" s="77"/>
      <c r="DI415" s="77"/>
      <c r="DJ415" s="77"/>
      <c r="DK415" s="77"/>
      <c r="DL415" s="77"/>
      <c r="DM415" s="77"/>
      <c r="DN415" s="77"/>
      <c r="DO415" s="77"/>
      <c r="DP415" s="77"/>
      <c r="DQ415" s="77"/>
      <c r="DR415" s="77"/>
      <c r="DS415" s="77"/>
      <c r="DT415" s="77"/>
      <c r="DU415" s="77"/>
      <c r="DV415" s="77"/>
      <c r="DW415" s="77"/>
      <c r="DX415" s="77"/>
      <c r="DY415" s="77"/>
      <c r="DZ415" s="77"/>
      <c r="EA415" s="77"/>
      <c r="EB415" s="77"/>
      <c r="EC415" s="77"/>
      <c r="ED415" s="77"/>
      <c r="EE415" s="77"/>
      <c r="EF415" s="77"/>
      <c r="EG415" s="77"/>
      <c r="EH415" s="77"/>
      <c r="EI415" s="77"/>
      <c r="EJ415" s="77"/>
      <c r="EK415" s="77"/>
      <c r="EL415" s="77"/>
      <c r="EM415" s="77"/>
      <c r="EN415" s="77"/>
      <c r="EO415" s="77"/>
      <c r="EP415" s="77"/>
      <c r="EQ415" s="77"/>
      <c r="ER415" s="77"/>
      <c r="ES415" s="77"/>
      <c r="ET415" s="77"/>
      <c r="EU415" s="77"/>
      <c r="EV415" s="77"/>
      <c r="EW415" s="77"/>
      <c r="EX415" s="77"/>
      <c r="EY415" s="77"/>
      <c r="EZ415" s="77"/>
      <c r="FA415" s="77"/>
      <c r="FB415" s="77"/>
      <c r="FC415" s="77"/>
      <c r="FD415" s="77"/>
      <c r="FE415" s="77"/>
      <c r="FF415" s="77"/>
      <c r="FG415" s="77"/>
      <c r="FH415" s="77"/>
      <c r="FI415" s="77"/>
      <c r="FJ415" s="77"/>
      <c r="FK415" s="77"/>
      <c r="FL415" s="77"/>
      <c r="FM415" s="77"/>
      <c r="FN415" s="77"/>
      <c r="FO415" s="77"/>
      <c r="FP415" s="77"/>
      <c r="FQ415" s="77"/>
      <c r="FR415" s="77"/>
      <c r="FS415" s="77"/>
      <c r="FT415" s="77"/>
      <c r="FU415" s="77"/>
      <c r="FV415" s="77"/>
      <c r="FW415" s="77"/>
      <c r="FX415" s="77"/>
      <c r="FY415" s="77"/>
      <c r="FZ415" s="77"/>
      <c r="GA415" s="77"/>
      <c r="GB415" s="77"/>
      <c r="GC415" s="77"/>
      <c r="GD415" s="77"/>
      <c r="GE415" s="77"/>
      <c r="GF415" s="77"/>
      <c r="GG415" s="77"/>
      <c r="GH415" s="77"/>
      <c r="GI415" s="77"/>
      <c r="GJ415" s="77"/>
      <c r="GK415" s="77"/>
      <c r="GL415" s="77"/>
      <c r="GM415" s="77"/>
      <c r="GN415" s="77"/>
      <c r="GO415" s="77"/>
      <c r="GP415" s="77"/>
      <c r="GQ415" s="77"/>
      <c r="GR415" s="77"/>
      <c r="GS415" s="77"/>
      <c r="GT415" s="77"/>
      <c r="GU415" s="77"/>
      <c r="GV415" s="77"/>
      <c r="GW415" s="77"/>
      <c r="GX415" s="77"/>
      <c r="GY415" s="77"/>
      <c r="GZ415" s="77"/>
      <c r="HA415" s="77"/>
      <c r="HB415" s="77"/>
      <c r="HC415" s="77"/>
      <c r="HD415" s="77"/>
      <c r="HE415" s="77"/>
      <c r="HF415" s="77"/>
      <c r="HG415" s="77"/>
      <c r="HH415" s="77"/>
      <c r="HI415" s="77"/>
      <c r="HJ415" s="77"/>
      <c r="HK415" s="77"/>
      <c r="HL415" s="77"/>
      <c r="HM415" s="77"/>
      <c r="HN415" s="77"/>
      <c r="HO415" s="77"/>
      <c r="HP415" s="77"/>
      <c r="HQ415" s="77"/>
      <c r="HR415" s="77"/>
      <c r="HS415" s="77"/>
      <c r="HT415" s="77"/>
      <c r="HU415" s="77"/>
      <c r="HV415" s="77"/>
      <c r="HW415" s="77"/>
      <c r="HX415" s="77"/>
      <c r="HY415" s="77"/>
      <c r="HZ415" s="77"/>
      <c r="IA415" s="77"/>
      <c r="IB415" s="77"/>
      <c r="IC415" s="77"/>
      <c r="ID415" s="77"/>
      <c r="IE415" s="77"/>
      <c r="IF415" s="77"/>
      <c r="IG415" s="77"/>
      <c r="IH415" s="77"/>
      <c r="II415" s="77"/>
      <c r="IJ415" s="77"/>
      <c r="IK415" s="77"/>
      <c r="IL415" s="77"/>
      <c r="IM415" s="77"/>
      <c r="IN415" s="77"/>
      <c r="IO415" s="77"/>
      <c r="IP415" s="77"/>
      <c r="IQ415" s="77"/>
      <c r="IR415" s="77"/>
      <c r="IS415" s="77"/>
      <c r="IT415" s="77"/>
      <c r="IU415" s="77"/>
      <c r="IV415" s="77"/>
      <c r="IW415" s="77"/>
      <c r="IX415" s="77"/>
      <c r="IY415" s="77"/>
      <c r="IZ415" s="77"/>
      <c r="JA415" s="77"/>
      <c r="JB415" s="77"/>
      <c r="JC415" s="77"/>
      <c r="JD415" s="77"/>
      <c r="JE415" s="77"/>
      <c r="JF415" s="77"/>
      <c r="JG415" s="77"/>
      <c r="JH415" s="77"/>
      <c r="JI415" s="77"/>
      <c r="JJ415" s="77"/>
      <c r="JK415" s="77"/>
      <c r="JL415" s="77"/>
      <c r="JM415" s="77"/>
      <c r="JN415" s="77"/>
      <c r="JO415" s="77"/>
      <c r="JP415" s="77"/>
      <c r="JQ415" s="77"/>
      <c r="JR415" s="77"/>
      <c r="JS415" s="77"/>
      <c r="JT415" s="77"/>
      <c r="JU415" s="77"/>
      <c r="JV415" s="77"/>
      <c r="JW415" s="77"/>
      <c r="JX415" s="77"/>
      <c r="JY415" s="77"/>
      <c r="JZ415" s="77"/>
      <c r="KA415" s="77"/>
      <c r="KB415" s="77"/>
      <c r="KC415" s="77"/>
      <c r="KD415" s="77"/>
      <c r="KE415" s="77"/>
      <c r="KF415" s="77"/>
      <c r="KG415" s="77"/>
      <c r="KH415" s="77"/>
      <c r="KI415" s="77"/>
      <c r="KJ415" s="77"/>
      <c r="KK415" s="77"/>
      <c r="KL415" s="77"/>
      <c r="KM415" s="77"/>
      <c r="KN415" s="77"/>
      <c r="KO415" s="77"/>
      <c r="KP415" s="77"/>
      <c r="KQ415" s="77"/>
      <c r="KR415" s="77"/>
      <c r="KS415" s="77"/>
      <c r="KT415" s="77"/>
      <c r="KU415" s="77"/>
      <c r="KV415" s="77"/>
      <c r="KW415" s="77"/>
      <c r="KX415" s="77"/>
      <c r="KY415" s="77"/>
      <c r="KZ415" s="77"/>
      <c r="LA415" s="77"/>
      <c r="LB415" s="77"/>
      <c r="LC415" s="77"/>
      <c r="LD415" s="77"/>
      <c r="LE415" s="77"/>
      <c r="LF415" s="77"/>
      <c r="LG415" s="77"/>
      <c r="LH415" s="77"/>
      <c r="LI415" s="77"/>
      <c r="LJ415" s="77"/>
      <c r="LK415" s="77"/>
      <c r="LL415" s="77"/>
      <c r="LM415" s="77"/>
      <c r="LN415" s="77"/>
      <c r="LO415" s="77"/>
      <c r="LP415" s="77"/>
      <c r="LQ415" s="77"/>
      <c r="LR415" s="77"/>
      <c r="LS415" s="77"/>
      <c r="LT415" s="77"/>
      <c r="LU415" s="77"/>
      <c r="LV415" s="77"/>
      <c r="LW415" s="77"/>
      <c r="LX415" s="77"/>
      <c r="LY415" s="77"/>
      <c r="LZ415" s="77"/>
      <c r="MA415" s="77"/>
      <c r="MB415" s="77"/>
      <c r="MC415" s="77"/>
      <c r="MD415" s="77"/>
      <c r="ME415" s="77"/>
      <c r="MF415" s="77"/>
      <c r="MG415" s="77"/>
      <c r="MH415" s="77"/>
      <c r="MI415" s="77"/>
      <c r="MJ415" s="77"/>
      <c r="MK415" s="77"/>
      <c r="ML415" s="77"/>
      <c r="MM415" s="77"/>
      <c r="MN415" s="77"/>
      <c r="MO415" s="77"/>
      <c r="MP415" s="77"/>
      <c r="MQ415" s="77"/>
      <c r="MR415" s="77"/>
      <c r="MS415" s="77"/>
      <c r="MT415" s="77"/>
      <c r="MU415" s="77"/>
      <c r="MV415" s="77"/>
      <c r="MW415" s="77"/>
      <c r="MX415" s="77"/>
      <c r="MY415" s="77"/>
      <c r="MZ415" s="77"/>
      <c r="NA415" s="77"/>
      <c r="NB415" s="77"/>
      <c r="NC415" s="77"/>
      <c r="ND415" s="77"/>
      <c r="NE415" s="77"/>
      <c r="NF415" s="77"/>
      <c r="NG415" s="77"/>
      <c r="NH415" s="77"/>
      <c r="NI415" s="77"/>
      <c r="NJ415" s="77"/>
      <c r="NK415" s="77"/>
      <c r="NL415" s="77"/>
      <c r="NM415" s="77"/>
      <c r="NN415" s="77"/>
      <c r="NO415" s="77"/>
      <c r="NP415" s="77"/>
      <c r="NQ415" s="77"/>
      <c r="NR415" s="77"/>
    </row>
    <row r="416" spans="1:382">
      <c r="A416" s="32">
        <f>IF(ラインリスト!A408="","",ラインリスト!A408)</f>
        <v>406</v>
      </c>
      <c r="B416" s="32" t="str">
        <f>IF(ラインリスト!B408="","",ラインリスト!B408)</f>
        <v>テスト406</v>
      </c>
      <c r="C416" s="32">
        <f>IF(ラインリスト!C408="","",ラインリスト!C408)</f>
        <v>36</v>
      </c>
      <c r="D416" s="32" t="str">
        <f>IF(ラインリスト!E408="","",ラインリスト!E408)</f>
        <v>女</v>
      </c>
      <c r="E416" s="32" t="str">
        <f>IF(ラインリスト!F408="","",ラインリスト!F408)</f>
        <v>介護補助</v>
      </c>
      <c r="F416" s="29" t="str">
        <f>IF(ラインリスト!G408="","",ラインリスト!G408)</f>
        <v>職員</v>
      </c>
      <c r="G416" s="32" t="str">
        <f>IF(ラインリスト!H408="","",ラインリスト!H408)</f>
        <v>G老人ホーム</v>
      </c>
      <c r="H416" s="33" t="str">
        <f>IF(ラインリスト!I408="","",ラインリスト!I408)</f>
        <v/>
      </c>
      <c r="I416" s="33">
        <f>IF(ラインリスト!J408="","",ラインリスト!J408)</f>
        <v>44200</v>
      </c>
      <c r="J416" s="33">
        <f>IF(ラインリスト!K408="","",ラインリスト!K408)</f>
        <v>44207</v>
      </c>
      <c r="K416" s="31">
        <f>IF(ラインリスト!L408="",J416,ラインリスト!L408)</f>
        <v>44207</v>
      </c>
      <c r="L416" s="76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  <c r="BN416" s="77"/>
      <c r="BO416" s="77"/>
      <c r="BP416" s="77"/>
      <c r="BQ416" s="77"/>
      <c r="BR416" s="77"/>
      <c r="BS416" s="77"/>
      <c r="BT416" s="77"/>
      <c r="BU416" s="77"/>
      <c r="BV416" s="77"/>
      <c r="BW416" s="77"/>
      <c r="BX416" s="77"/>
      <c r="BY416" s="77"/>
      <c r="BZ416" s="77"/>
      <c r="CA416" s="77"/>
      <c r="CB416" s="77"/>
      <c r="CC416" s="77"/>
      <c r="CD416" s="77"/>
      <c r="CE416" s="77"/>
      <c r="CF416" s="77"/>
      <c r="CG416" s="77"/>
      <c r="CH416" s="77"/>
      <c r="CI416" s="77"/>
      <c r="CJ416" s="77"/>
      <c r="CK416" s="77"/>
      <c r="CL416" s="77"/>
      <c r="CM416" s="77"/>
      <c r="CN416" s="77"/>
      <c r="CO416" s="77"/>
      <c r="CP416" s="77"/>
      <c r="CQ416" s="77"/>
      <c r="CR416" s="77"/>
      <c r="CS416" s="77"/>
      <c r="CT416" s="77"/>
      <c r="CU416" s="77"/>
      <c r="CV416" s="77"/>
      <c r="CW416" s="77"/>
      <c r="CX416" s="77"/>
      <c r="CY416" s="77"/>
      <c r="CZ416" s="77"/>
      <c r="DA416" s="77"/>
      <c r="DB416" s="77"/>
      <c r="DC416" s="77"/>
      <c r="DD416" s="77"/>
      <c r="DE416" s="77"/>
      <c r="DF416" s="77"/>
      <c r="DG416" s="77"/>
      <c r="DH416" s="77"/>
      <c r="DI416" s="77"/>
      <c r="DJ416" s="77"/>
      <c r="DK416" s="77"/>
      <c r="DL416" s="77"/>
      <c r="DM416" s="77"/>
      <c r="DN416" s="77"/>
      <c r="DO416" s="77"/>
      <c r="DP416" s="77"/>
      <c r="DQ416" s="77"/>
      <c r="DR416" s="77"/>
      <c r="DS416" s="77"/>
      <c r="DT416" s="77"/>
      <c r="DU416" s="77"/>
      <c r="DV416" s="77"/>
      <c r="DW416" s="77"/>
      <c r="DX416" s="77"/>
      <c r="DY416" s="77"/>
      <c r="DZ416" s="77"/>
      <c r="EA416" s="77"/>
      <c r="EB416" s="77"/>
      <c r="EC416" s="77"/>
      <c r="ED416" s="77"/>
      <c r="EE416" s="77"/>
      <c r="EF416" s="77"/>
      <c r="EG416" s="77"/>
      <c r="EH416" s="77"/>
      <c r="EI416" s="77"/>
      <c r="EJ416" s="77"/>
      <c r="EK416" s="77"/>
      <c r="EL416" s="77"/>
      <c r="EM416" s="77"/>
      <c r="EN416" s="77"/>
      <c r="EO416" s="77"/>
      <c r="EP416" s="77"/>
      <c r="EQ416" s="77"/>
      <c r="ER416" s="77"/>
      <c r="ES416" s="77"/>
      <c r="ET416" s="77"/>
      <c r="EU416" s="77"/>
      <c r="EV416" s="77"/>
      <c r="EW416" s="77"/>
      <c r="EX416" s="77"/>
      <c r="EY416" s="77"/>
      <c r="EZ416" s="77"/>
      <c r="FA416" s="77"/>
      <c r="FB416" s="77"/>
      <c r="FC416" s="77"/>
      <c r="FD416" s="77"/>
      <c r="FE416" s="77"/>
      <c r="FF416" s="77"/>
      <c r="FG416" s="77"/>
      <c r="FH416" s="77"/>
      <c r="FI416" s="77"/>
      <c r="FJ416" s="77"/>
      <c r="FK416" s="77"/>
      <c r="FL416" s="77"/>
      <c r="FM416" s="77"/>
      <c r="FN416" s="77"/>
      <c r="FO416" s="77"/>
      <c r="FP416" s="77"/>
      <c r="FQ416" s="77"/>
      <c r="FR416" s="77"/>
      <c r="FS416" s="77"/>
      <c r="FT416" s="77"/>
      <c r="FU416" s="77"/>
      <c r="FV416" s="77"/>
      <c r="FW416" s="77"/>
      <c r="FX416" s="77"/>
      <c r="FY416" s="77"/>
      <c r="FZ416" s="77"/>
      <c r="GA416" s="77"/>
      <c r="GB416" s="77"/>
      <c r="GC416" s="77"/>
      <c r="GD416" s="77"/>
      <c r="GE416" s="77"/>
      <c r="GF416" s="77"/>
      <c r="GG416" s="77"/>
      <c r="GH416" s="77"/>
      <c r="GI416" s="77"/>
      <c r="GJ416" s="77"/>
      <c r="GK416" s="77"/>
      <c r="GL416" s="77"/>
      <c r="GM416" s="77"/>
      <c r="GN416" s="77"/>
      <c r="GO416" s="77"/>
      <c r="GP416" s="77"/>
      <c r="GQ416" s="77"/>
      <c r="GR416" s="77"/>
      <c r="GS416" s="77"/>
      <c r="GT416" s="77"/>
      <c r="GU416" s="77"/>
      <c r="GV416" s="77"/>
      <c r="GW416" s="77"/>
      <c r="GX416" s="77"/>
      <c r="GY416" s="77"/>
      <c r="GZ416" s="77"/>
      <c r="HA416" s="77"/>
      <c r="HB416" s="77"/>
      <c r="HC416" s="77"/>
      <c r="HD416" s="77"/>
      <c r="HE416" s="77"/>
      <c r="HF416" s="77"/>
      <c r="HG416" s="77"/>
      <c r="HH416" s="77"/>
      <c r="HI416" s="77"/>
      <c r="HJ416" s="77"/>
      <c r="HK416" s="77"/>
      <c r="HL416" s="77"/>
      <c r="HM416" s="77"/>
      <c r="HN416" s="77"/>
      <c r="HO416" s="77"/>
      <c r="HP416" s="77"/>
      <c r="HQ416" s="77"/>
      <c r="HR416" s="77"/>
      <c r="HS416" s="77"/>
      <c r="HT416" s="77"/>
      <c r="HU416" s="77"/>
      <c r="HV416" s="77"/>
      <c r="HW416" s="77"/>
      <c r="HX416" s="77"/>
      <c r="HY416" s="77"/>
      <c r="HZ416" s="77"/>
      <c r="IA416" s="77"/>
      <c r="IB416" s="77"/>
      <c r="IC416" s="77"/>
      <c r="ID416" s="77"/>
      <c r="IE416" s="77"/>
      <c r="IF416" s="77"/>
      <c r="IG416" s="77"/>
      <c r="IH416" s="77"/>
      <c r="II416" s="77"/>
      <c r="IJ416" s="77"/>
      <c r="IK416" s="77"/>
      <c r="IL416" s="77"/>
      <c r="IM416" s="77"/>
      <c r="IN416" s="77"/>
      <c r="IO416" s="77"/>
      <c r="IP416" s="77"/>
      <c r="IQ416" s="77"/>
      <c r="IR416" s="77"/>
      <c r="IS416" s="77"/>
      <c r="IT416" s="77"/>
      <c r="IU416" s="77"/>
      <c r="IV416" s="77"/>
      <c r="IW416" s="77"/>
      <c r="IX416" s="77"/>
      <c r="IY416" s="77"/>
      <c r="IZ416" s="77"/>
      <c r="JA416" s="77"/>
      <c r="JB416" s="77"/>
      <c r="JC416" s="77"/>
      <c r="JD416" s="77"/>
      <c r="JE416" s="77"/>
      <c r="JF416" s="77"/>
      <c r="JG416" s="77"/>
      <c r="JH416" s="77"/>
      <c r="JI416" s="77"/>
      <c r="JJ416" s="77"/>
      <c r="JK416" s="77"/>
      <c r="JL416" s="77"/>
      <c r="JM416" s="77"/>
      <c r="JN416" s="77"/>
      <c r="JO416" s="77"/>
      <c r="JP416" s="77"/>
      <c r="JQ416" s="77"/>
      <c r="JR416" s="77"/>
      <c r="JS416" s="77"/>
      <c r="JT416" s="77"/>
      <c r="JU416" s="77"/>
      <c r="JV416" s="77"/>
      <c r="JW416" s="77"/>
      <c r="JX416" s="77"/>
      <c r="JY416" s="77"/>
      <c r="JZ416" s="77"/>
      <c r="KA416" s="77"/>
      <c r="KB416" s="77"/>
      <c r="KC416" s="77"/>
      <c r="KD416" s="77"/>
      <c r="KE416" s="77"/>
      <c r="KF416" s="77"/>
      <c r="KG416" s="77"/>
      <c r="KH416" s="77"/>
      <c r="KI416" s="77"/>
      <c r="KJ416" s="77"/>
      <c r="KK416" s="77"/>
      <c r="KL416" s="77"/>
      <c r="KM416" s="77"/>
      <c r="KN416" s="77"/>
      <c r="KO416" s="77"/>
      <c r="KP416" s="77"/>
      <c r="KQ416" s="77"/>
      <c r="KR416" s="77"/>
      <c r="KS416" s="77"/>
      <c r="KT416" s="77"/>
      <c r="KU416" s="77"/>
      <c r="KV416" s="77"/>
      <c r="KW416" s="77"/>
      <c r="KX416" s="77"/>
      <c r="KY416" s="77"/>
      <c r="KZ416" s="77"/>
      <c r="LA416" s="77"/>
      <c r="LB416" s="77"/>
      <c r="LC416" s="77"/>
      <c r="LD416" s="77"/>
      <c r="LE416" s="77"/>
      <c r="LF416" s="77"/>
      <c r="LG416" s="77"/>
      <c r="LH416" s="77"/>
      <c r="LI416" s="77"/>
      <c r="LJ416" s="77"/>
      <c r="LK416" s="77"/>
      <c r="LL416" s="77"/>
      <c r="LM416" s="77"/>
      <c r="LN416" s="77"/>
      <c r="LO416" s="77"/>
      <c r="LP416" s="77"/>
      <c r="LQ416" s="77"/>
      <c r="LR416" s="77"/>
      <c r="LS416" s="77"/>
      <c r="LT416" s="77"/>
      <c r="LU416" s="77"/>
      <c r="LV416" s="77"/>
      <c r="LW416" s="77"/>
      <c r="LX416" s="77"/>
      <c r="LY416" s="77"/>
      <c r="LZ416" s="77"/>
      <c r="MA416" s="77"/>
      <c r="MB416" s="77"/>
      <c r="MC416" s="77"/>
      <c r="MD416" s="77"/>
      <c r="ME416" s="77"/>
      <c r="MF416" s="77"/>
      <c r="MG416" s="77"/>
      <c r="MH416" s="77"/>
      <c r="MI416" s="77"/>
      <c r="MJ416" s="77"/>
      <c r="MK416" s="77"/>
      <c r="ML416" s="77"/>
      <c r="MM416" s="77"/>
      <c r="MN416" s="77"/>
      <c r="MO416" s="77"/>
      <c r="MP416" s="77"/>
      <c r="MQ416" s="77"/>
      <c r="MR416" s="77"/>
      <c r="MS416" s="77"/>
      <c r="MT416" s="77"/>
      <c r="MU416" s="77"/>
      <c r="MV416" s="77"/>
      <c r="MW416" s="77"/>
      <c r="MX416" s="77"/>
      <c r="MY416" s="77"/>
      <c r="MZ416" s="77"/>
      <c r="NA416" s="77"/>
      <c r="NB416" s="77"/>
      <c r="NC416" s="77"/>
      <c r="ND416" s="77"/>
      <c r="NE416" s="77"/>
      <c r="NF416" s="77"/>
      <c r="NG416" s="77"/>
      <c r="NH416" s="77"/>
      <c r="NI416" s="77"/>
      <c r="NJ416" s="77"/>
      <c r="NK416" s="77"/>
      <c r="NL416" s="77"/>
      <c r="NM416" s="77"/>
      <c r="NN416" s="77"/>
      <c r="NO416" s="77"/>
      <c r="NP416" s="77"/>
      <c r="NQ416" s="77"/>
      <c r="NR416" s="77"/>
    </row>
    <row r="417" spans="1:382">
      <c r="A417" s="32">
        <f>IF(ラインリスト!A409="","",ラインリスト!A409)</f>
        <v>407</v>
      </c>
      <c r="B417" s="32" t="str">
        <f>IF(ラインリスト!B409="","",ラインリスト!B409)</f>
        <v>テスト407</v>
      </c>
      <c r="C417" s="32">
        <f>IF(ラインリスト!C409="","",ラインリスト!C409)</f>
        <v>36</v>
      </c>
      <c r="D417" s="32" t="str">
        <f>IF(ラインリスト!E409="","",ラインリスト!E409)</f>
        <v>男</v>
      </c>
      <c r="E417" s="32" t="str">
        <f>IF(ラインリスト!F409="","",ラインリスト!F409)</f>
        <v>不明</v>
      </c>
      <c r="F417" s="29" t="str">
        <f>IF(ラインリスト!G409="","",ラインリスト!G409)</f>
        <v/>
      </c>
      <c r="G417" s="32" t="str">
        <f>IF(ラインリスト!H409="","",ラインリスト!H409)</f>
        <v/>
      </c>
      <c r="H417" s="33" t="str">
        <f>IF(ラインリスト!I409="","",ラインリスト!I409)</f>
        <v/>
      </c>
      <c r="I417" s="33">
        <f>IF(ラインリスト!J409="","",ラインリスト!J409)</f>
        <v>44203</v>
      </c>
      <c r="J417" s="33">
        <f>IF(ラインリスト!K409="","",ラインリスト!K409)</f>
        <v>44207</v>
      </c>
      <c r="K417" s="31">
        <f>IF(ラインリスト!L409="",J417,ラインリスト!L409)</f>
        <v>44207</v>
      </c>
      <c r="L417" s="76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77"/>
      <c r="BQ417" s="77"/>
      <c r="BR417" s="77"/>
      <c r="BS417" s="77"/>
      <c r="BT417" s="77"/>
      <c r="BU417" s="77"/>
      <c r="BV417" s="77"/>
      <c r="BW417" s="77"/>
      <c r="BX417" s="77"/>
      <c r="BY417" s="77"/>
      <c r="BZ417" s="77"/>
      <c r="CA417" s="77"/>
      <c r="CB417" s="77"/>
      <c r="CC417" s="77"/>
      <c r="CD417" s="77"/>
      <c r="CE417" s="77"/>
      <c r="CF417" s="77"/>
      <c r="CG417" s="77"/>
      <c r="CH417" s="77"/>
      <c r="CI417" s="77"/>
      <c r="CJ417" s="77"/>
      <c r="CK417" s="77"/>
      <c r="CL417" s="77"/>
      <c r="CM417" s="77"/>
      <c r="CN417" s="77"/>
      <c r="CO417" s="77"/>
      <c r="CP417" s="77"/>
      <c r="CQ417" s="77"/>
      <c r="CR417" s="77"/>
      <c r="CS417" s="77"/>
      <c r="CT417" s="77"/>
      <c r="CU417" s="77"/>
      <c r="CV417" s="77"/>
      <c r="CW417" s="77"/>
      <c r="CX417" s="77"/>
      <c r="CY417" s="77"/>
      <c r="CZ417" s="77"/>
      <c r="DA417" s="77"/>
      <c r="DB417" s="77"/>
      <c r="DC417" s="77"/>
      <c r="DD417" s="77"/>
      <c r="DE417" s="77"/>
      <c r="DF417" s="77"/>
      <c r="DG417" s="77"/>
      <c r="DH417" s="77"/>
      <c r="DI417" s="77"/>
      <c r="DJ417" s="77"/>
      <c r="DK417" s="77"/>
      <c r="DL417" s="77"/>
      <c r="DM417" s="77"/>
      <c r="DN417" s="77"/>
      <c r="DO417" s="77"/>
      <c r="DP417" s="77"/>
      <c r="DQ417" s="77"/>
      <c r="DR417" s="77"/>
      <c r="DS417" s="77"/>
      <c r="DT417" s="77"/>
      <c r="DU417" s="77"/>
      <c r="DV417" s="77"/>
      <c r="DW417" s="77"/>
      <c r="DX417" s="77"/>
      <c r="DY417" s="77"/>
      <c r="DZ417" s="77"/>
      <c r="EA417" s="77"/>
      <c r="EB417" s="77"/>
      <c r="EC417" s="77"/>
      <c r="ED417" s="77"/>
      <c r="EE417" s="77"/>
      <c r="EF417" s="77"/>
      <c r="EG417" s="77"/>
      <c r="EH417" s="77"/>
      <c r="EI417" s="77"/>
      <c r="EJ417" s="77"/>
      <c r="EK417" s="77"/>
      <c r="EL417" s="77"/>
      <c r="EM417" s="77"/>
      <c r="EN417" s="77"/>
      <c r="EO417" s="77"/>
      <c r="EP417" s="77"/>
      <c r="EQ417" s="77"/>
      <c r="ER417" s="77"/>
      <c r="ES417" s="77"/>
      <c r="ET417" s="77"/>
      <c r="EU417" s="77"/>
      <c r="EV417" s="77"/>
      <c r="EW417" s="77"/>
      <c r="EX417" s="77"/>
      <c r="EY417" s="77"/>
      <c r="EZ417" s="77"/>
      <c r="FA417" s="77"/>
      <c r="FB417" s="77"/>
      <c r="FC417" s="77"/>
      <c r="FD417" s="77"/>
      <c r="FE417" s="77"/>
      <c r="FF417" s="77"/>
      <c r="FG417" s="77"/>
      <c r="FH417" s="77"/>
      <c r="FI417" s="77"/>
      <c r="FJ417" s="77"/>
      <c r="FK417" s="77"/>
      <c r="FL417" s="77"/>
      <c r="FM417" s="77"/>
      <c r="FN417" s="77"/>
      <c r="FO417" s="77"/>
      <c r="FP417" s="77"/>
      <c r="FQ417" s="77"/>
      <c r="FR417" s="77"/>
      <c r="FS417" s="77"/>
      <c r="FT417" s="77"/>
      <c r="FU417" s="77"/>
      <c r="FV417" s="77"/>
      <c r="FW417" s="77"/>
      <c r="FX417" s="77"/>
      <c r="FY417" s="77"/>
      <c r="FZ417" s="77"/>
      <c r="GA417" s="77"/>
      <c r="GB417" s="77"/>
      <c r="GC417" s="77"/>
      <c r="GD417" s="77"/>
      <c r="GE417" s="77"/>
      <c r="GF417" s="77"/>
      <c r="GG417" s="77"/>
      <c r="GH417" s="77"/>
      <c r="GI417" s="77"/>
      <c r="GJ417" s="77"/>
      <c r="GK417" s="77"/>
      <c r="GL417" s="77"/>
      <c r="GM417" s="77"/>
      <c r="GN417" s="77"/>
      <c r="GO417" s="77"/>
      <c r="GP417" s="77"/>
      <c r="GQ417" s="77"/>
      <c r="GR417" s="77"/>
      <c r="GS417" s="77"/>
      <c r="GT417" s="77"/>
      <c r="GU417" s="77"/>
      <c r="GV417" s="77"/>
      <c r="GW417" s="77"/>
      <c r="GX417" s="77"/>
      <c r="GY417" s="77"/>
      <c r="GZ417" s="77"/>
      <c r="HA417" s="77"/>
      <c r="HB417" s="77"/>
      <c r="HC417" s="77"/>
      <c r="HD417" s="77"/>
      <c r="HE417" s="77"/>
      <c r="HF417" s="77"/>
      <c r="HG417" s="77"/>
      <c r="HH417" s="77"/>
      <c r="HI417" s="77"/>
      <c r="HJ417" s="77"/>
      <c r="HK417" s="77"/>
      <c r="HL417" s="77"/>
      <c r="HM417" s="77"/>
      <c r="HN417" s="77"/>
      <c r="HO417" s="77"/>
      <c r="HP417" s="77"/>
      <c r="HQ417" s="77"/>
      <c r="HR417" s="77"/>
      <c r="HS417" s="77"/>
      <c r="HT417" s="77"/>
      <c r="HU417" s="77"/>
      <c r="HV417" s="77"/>
      <c r="HW417" s="77"/>
      <c r="HX417" s="77"/>
      <c r="HY417" s="77"/>
      <c r="HZ417" s="77"/>
      <c r="IA417" s="77"/>
      <c r="IB417" s="77"/>
      <c r="IC417" s="77"/>
      <c r="ID417" s="77"/>
      <c r="IE417" s="77"/>
      <c r="IF417" s="77"/>
      <c r="IG417" s="77"/>
      <c r="IH417" s="77"/>
      <c r="II417" s="77"/>
      <c r="IJ417" s="77"/>
      <c r="IK417" s="77"/>
      <c r="IL417" s="77"/>
      <c r="IM417" s="77"/>
      <c r="IN417" s="77"/>
      <c r="IO417" s="77"/>
      <c r="IP417" s="77"/>
      <c r="IQ417" s="77"/>
      <c r="IR417" s="77"/>
      <c r="IS417" s="77"/>
      <c r="IT417" s="77"/>
      <c r="IU417" s="77"/>
      <c r="IV417" s="77"/>
      <c r="IW417" s="77"/>
      <c r="IX417" s="77"/>
      <c r="IY417" s="77"/>
      <c r="IZ417" s="77"/>
      <c r="JA417" s="77"/>
      <c r="JB417" s="77"/>
      <c r="JC417" s="77"/>
      <c r="JD417" s="77"/>
      <c r="JE417" s="77"/>
      <c r="JF417" s="77"/>
      <c r="JG417" s="77"/>
      <c r="JH417" s="77"/>
      <c r="JI417" s="77"/>
      <c r="JJ417" s="77"/>
      <c r="JK417" s="77"/>
      <c r="JL417" s="77"/>
      <c r="JM417" s="77"/>
      <c r="JN417" s="77"/>
      <c r="JO417" s="77"/>
      <c r="JP417" s="77"/>
      <c r="JQ417" s="77"/>
      <c r="JR417" s="77"/>
      <c r="JS417" s="77"/>
      <c r="JT417" s="77"/>
      <c r="JU417" s="77"/>
      <c r="JV417" s="77"/>
      <c r="JW417" s="77"/>
      <c r="JX417" s="77"/>
      <c r="JY417" s="77"/>
      <c r="JZ417" s="77"/>
      <c r="KA417" s="77"/>
      <c r="KB417" s="77"/>
      <c r="KC417" s="77"/>
      <c r="KD417" s="77"/>
      <c r="KE417" s="77"/>
      <c r="KF417" s="77"/>
      <c r="KG417" s="77"/>
      <c r="KH417" s="77"/>
      <c r="KI417" s="77"/>
      <c r="KJ417" s="77"/>
      <c r="KK417" s="77"/>
      <c r="KL417" s="77"/>
      <c r="KM417" s="77"/>
      <c r="KN417" s="77"/>
      <c r="KO417" s="77"/>
      <c r="KP417" s="77"/>
      <c r="KQ417" s="77"/>
      <c r="KR417" s="77"/>
      <c r="KS417" s="77"/>
      <c r="KT417" s="77"/>
      <c r="KU417" s="77"/>
      <c r="KV417" s="77"/>
      <c r="KW417" s="77"/>
      <c r="KX417" s="77"/>
      <c r="KY417" s="77"/>
      <c r="KZ417" s="77"/>
      <c r="LA417" s="77"/>
      <c r="LB417" s="77"/>
      <c r="LC417" s="77"/>
      <c r="LD417" s="77"/>
      <c r="LE417" s="77"/>
      <c r="LF417" s="77"/>
      <c r="LG417" s="77"/>
      <c r="LH417" s="77"/>
      <c r="LI417" s="77"/>
      <c r="LJ417" s="77"/>
      <c r="LK417" s="77"/>
      <c r="LL417" s="77"/>
      <c r="LM417" s="77"/>
      <c r="LN417" s="77"/>
      <c r="LO417" s="77"/>
      <c r="LP417" s="77"/>
      <c r="LQ417" s="77"/>
      <c r="LR417" s="77"/>
      <c r="LS417" s="77"/>
      <c r="LT417" s="77"/>
      <c r="LU417" s="77"/>
      <c r="LV417" s="77"/>
      <c r="LW417" s="77"/>
      <c r="LX417" s="77"/>
      <c r="LY417" s="77"/>
      <c r="LZ417" s="77"/>
      <c r="MA417" s="77"/>
      <c r="MB417" s="77"/>
      <c r="MC417" s="77"/>
      <c r="MD417" s="77"/>
      <c r="ME417" s="77"/>
      <c r="MF417" s="77"/>
      <c r="MG417" s="77"/>
      <c r="MH417" s="77"/>
      <c r="MI417" s="77"/>
      <c r="MJ417" s="77"/>
      <c r="MK417" s="77"/>
      <c r="ML417" s="77"/>
      <c r="MM417" s="77"/>
      <c r="MN417" s="77"/>
      <c r="MO417" s="77"/>
      <c r="MP417" s="77"/>
      <c r="MQ417" s="77"/>
      <c r="MR417" s="77"/>
      <c r="MS417" s="77"/>
      <c r="MT417" s="77"/>
      <c r="MU417" s="77"/>
      <c r="MV417" s="77"/>
      <c r="MW417" s="77"/>
      <c r="MX417" s="77"/>
      <c r="MY417" s="77"/>
      <c r="MZ417" s="77"/>
      <c r="NA417" s="77"/>
      <c r="NB417" s="77"/>
      <c r="NC417" s="77"/>
      <c r="ND417" s="77"/>
      <c r="NE417" s="77"/>
      <c r="NF417" s="77"/>
      <c r="NG417" s="77"/>
      <c r="NH417" s="77"/>
      <c r="NI417" s="77"/>
      <c r="NJ417" s="77"/>
      <c r="NK417" s="77"/>
      <c r="NL417" s="77"/>
      <c r="NM417" s="77"/>
      <c r="NN417" s="77"/>
      <c r="NO417" s="77"/>
      <c r="NP417" s="77"/>
      <c r="NQ417" s="77"/>
      <c r="NR417" s="77"/>
    </row>
    <row r="418" spans="1:382">
      <c r="A418" s="32">
        <f>IF(ラインリスト!A410="","",ラインリスト!A410)</f>
        <v>408</v>
      </c>
      <c r="B418" s="32" t="str">
        <f>IF(ラインリスト!B410="","",ラインリスト!B410)</f>
        <v>テスト408</v>
      </c>
      <c r="C418" s="32">
        <f>IF(ラインリスト!C410="","",ラインリスト!C410)</f>
        <v>52</v>
      </c>
      <c r="D418" s="32" t="str">
        <f>IF(ラインリスト!E410="","",ラインリスト!E410)</f>
        <v>女</v>
      </c>
      <c r="E418" s="32" t="str">
        <f>IF(ラインリスト!F410="","",ラインリスト!F410)</f>
        <v>准看護師</v>
      </c>
      <c r="F418" s="29" t="str">
        <f>IF(ラインリスト!G410="","",ラインリスト!G410)</f>
        <v>職員</v>
      </c>
      <c r="G418" s="32" t="str">
        <f>IF(ラインリスト!H410="","",ラインリスト!H410)</f>
        <v>X病院</v>
      </c>
      <c r="H418" s="33" t="str">
        <f>IF(ラインリスト!I410="","",ラインリスト!I410)</f>
        <v/>
      </c>
      <c r="I418" s="33">
        <f>IF(ラインリスト!J410="","",ラインリスト!J410)</f>
        <v>44207</v>
      </c>
      <c r="J418" s="33">
        <f>IF(ラインリスト!K410="","",ラインリスト!K410)</f>
        <v>44208</v>
      </c>
      <c r="K418" s="31">
        <f>IF(ラインリスト!L410="",J418,ラインリスト!L410)</f>
        <v>44208</v>
      </c>
      <c r="L418" s="76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  <c r="BN418" s="77"/>
      <c r="BO418" s="77"/>
      <c r="BP418" s="77"/>
      <c r="BQ418" s="77"/>
      <c r="BR418" s="77"/>
      <c r="BS418" s="77"/>
      <c r="BT418" s="77"/>
      <c r="BU418" s="77"/>
      <c r="BV418" s="77"/>
      <c r="BW418" s="77"/>
      <c r="BX418" s="77"/>
      <c r="BY418" s="77"/>
      <c r="BZ418" s="77"/>
      <c r="CA418" s="77"/>
      <c r="CB418" s="77"/>
      <c r="CC418" s="77"/>
      <c r="CD418" s="77"/>
      <c r="CE418" s="77"/>
      <c r="CF418" s="77"/>
      <c r="CG418" s="77"/>
      <c r="CH418" s="77"/>
      <c r="CI418" s="77"/>
      <c r="CJ418" s="77"/>
      <c r="CK418" s="77"/>
      <c r="CL418" s="77"/>
      <c r="CM418" s="77"/>
      <c r="CN418" s="77"/>
      <c r="CO418" s="77"/>
      <c r="CP418" s="77"/>
      <c r="CQ418" s="77"/>
      <c r="CR418" s="77"/>
      <c r="CS418" s="77"/>
      <c r="CT418" s="77"/>
      <c r="CU418" s="77"/>
      <c r="CV418" s="77"/>
      <c r="CW418" s="77"/>
      <c r="CX418" s="77"/>
      <c r="CY418" s="77"/>
      <c r="CZ418" s="77"/>
      <c r="DA418" s="77"/>
      <c r="DB418" s="77"/>
      <c r="DC418" s="77"/>
      <c r="DD418" s="77"/>
      <c r="DE418" s="77"/>
      <c r="DF418" s="77"/>
      <c r="DG418" s="77"/>
      <c r="DH418" s="77"/>
      <c r="DI418" s="77"/>
      <c r="DJ418" s="77"/>
      <c r="DK418" s="77"/>
      <c r="DL418" s="77"/>
      <c r="DM418" s="77"/>
      <c r="DN418" s="77"/>
      <c r="DO418" s="77"/>
      <c r="DP418" s="77"/>
      <c r="DQ418" s="77"/>
      <c r="DR418" s="77"/>
      <c r="DS418" s="77"/>
      <c r="DT418" s="77"/>
      <c r="DU418" s="77"/>
      <c r="DV418" s="77"/>
      <c r="DW418" s="77"/>
      <c r="DX418" s="77"/>
      <c r="DY418" s="77"/>
      <c r="DZ418" s="77"/>
      <c r="EA418" s="77"/>
      <c r="EB418" s="77"/>
      <c r="EC418" s="77"/>
      <c r="ED418" s="77"/>
      <c r="EE418" s="77"/>
      <c r="EF418" s="77"/>
      <c r="EG418" s="77"/>
      <c r="EH418" s="77"/>
      <c r="EI418" s="77"/>
      <c r="EJ418" s="77"/>
      <c r="EK418" s="77"/>
      <c r="EL418" s="77"/>
      <c r="EM418" s="77"/>
      <c r="EN418" s="77"/>
      <c r="EO418" s="77"/>
      <c r="EP418" s="77"/>
      <c r="EQ418" s="77"/>
      <c r="ER418" s="77"/>
      <c r="ES418" s="77"/>
      <c r="ET418" s="77"/>
      <c r="EU418" s="77"/>
      <c r="EV418" s="77"/>
      <c r="EW418" s="77"/>
      <c r="EX418" s="77"/>
      <c r="EY418" s="77"/>
      <c r="EZ418" s="77"/>
      <c r="FA418" s="77"/>
      <c r="FB418" s="77"/>
      <c r="FC418" s="77"/>
      <c r="FD418" s="77"/>
      <c r="FE418" s="77"/>
      <c r="FF418" s="77"/>
      <c r="FG418" s="77"/>
      <c r="FH418" s="77"/>
      <c r="FI418" s="77"/>
      <c r="FJ418" s="77"/>
      <c r="FK418" s="77"/>
      <c r="FL418" s="77"/>
      <c r="FM418" s="77"/>
      <c r="FN418" s="77"/>
      <c r="FO418" s="77"/>
      <c r="FP418" s="77"/>
      <c r="FQ418" s="77"/>
      <c r="FR418" s="77"/>
      <c r="FS418" s="77"/>
      <c r="FT418" s="77"/>
      <c r="FU418" s="77"/>
      <c r="FV418" s="77"/>
      <c r="FW418" s="77"/>
      <c r="FX418" s="77"/>
      <c r="FY418" s="77"/>
      <c r="FZ418" s="77"/>
      <c r="GA418" s="77"/>
      <c r="GB418" s="77"/>
      <c r="GC418" s="77"/>
      <c r="GD418" s="77"/>
      <c r="GE418" s="77"/>
      <c r="GF418" s="77"/>
      <c r="GG418" s="77"/>
      <c r="GH418" s="77"/>
      <c r="GI418" s="77"/>
      <c r="GJ418" s="77"/>
      <c r="GK418" s="77"/>
      <c r="GL418" s="77"/>
      <c r="GM418" s="77"/>
      <c r="GN418" s="77"/>
      <c r="GO418" s="77"/>
      <c r="GP418" s="77"/>
      <c r="GQ418" s="77"/>
      <c r="GR418" s="77"/>
      <c r="GS418" s="77"/>
      <c r="GT418" s="77"/>
      <c r="GU418" s="77"/>
      <c r="GV418" s="77"/>
      <c r="GW418" s="77"/>
      <c r="GX418" s="77"/>
      <c r="GY418" s="77"/>
      <c r="GZ418" s="77"/>
      <c r="HA418" s="77"/>
      <c r="HB418" s="77"/>
      <c r="HC418" s="77"/>
      <c r="HD418" s="77"/>
      <c r="HE418" s="77"/>
      <c r="HF418" s="77"/>
      <c r="HG418" s="77"/>
      <c r="HH418" s="77"/>
      <c r="HI418" s="77"/>
      <c r="HJ418" s="77"/>
      <c r="HK418" s="77"/>
      <c r="HL418" s="77"/>
      <c r="HM418" s="77"/>
      <c r="HN418" s="77"/>
      <c r="HO418" s="77"/>
      <c r="HP418" s="77"/>
      <c r="HQ418" s="77"/>
      <c r="HR418" s="77"/>
      <c r="HS418" s="77"/>
      <c r="HT418" s="77"/>
      <c r="HU418" s="77"/>
      <c r="HV418" s="77"/>
      <c r="HW418" s="77"/>
      <c r="HX418" s="77"/>
      <c r="HY418" s="77"/>
      <c r="HZ418" s="77"/>
      <c r="IA418" s="77"/>
      <c r="IB418" s="77"/>
      <c r="IC418" s="77"/>
      <c r="ID418" s="77"/>
      <c r="IE418" s="77"/>
      <c r="IF418" s="77"/>
      <c r="IG418" s="77"/>
      <c r="IH418" s="77"/>
      <c r="II418" s="77"/>
      <c r="IJ418" s="77"/>
      <c r="IK418" s="77"/>
      <c r="IL418" s="77"/>
      <c r="IM418" s="77"/>
      <c r="IN418" s="77"/>
      <c r="IO418" s="77"/>
      <c r="IP418" s="77"/>
      <c r="IQ418" s="77"/>
      <c r="IR418" s="77"/>
      <c r="IS418" s="77"/>
      <c r="IT418" s="77"/>
      <c r="IU418" s="77"/>
      <c r="IV418" s="77"/>
      <c r="IW418" s="77"/>
      <c r="IX418" s="77"/>
      <c r="IY418" s="77"/>
      <c r="IZ418" s="77"/>
      <c r="JA418" s="77"/>
      <c r="JB418" s="77"/>
      <c r="JC418" s="77"/>
      <c r="JD418" s="77"/>
      <c r="JE418" s="77"/>
      <c r="JF418" s="77"/>
      <c r="JG418" s="77"/>
      <c r="JH418" s="77"/>
      <c r="JI418" s="77"/>
      <c r="JJ418" s="77"/>
      <c r="JK418" s="77"/>
      <c r="JL418" s="77"/>
      <c r="JM418" s="77"/>
      <c r="JN418" s="77"/>
      <c r="JO418" s="77"/>
      <c r="JP418" s="77"/>
      <c r="JQ418" s="77"/>
      <c r="JR418" s="77"/>
      <c r="JS418" s="77"/>
      <c r="JT418" s="77"/>
      <c r="JU418" s="77"/>
      <c r="JV418" s="77"/>
      <c r="JW418" s="77"/>
      <c r="JX418" s="77"/>
      <c r="JY418" s="77"/>
      <c r="JZ418" s="77"/>
      <c r="KA418" s="77"/>
      <c r="KB418" s="77"/>
      <c r="KC418" s="77"/>
      <c r="KD418" s="77"/>
      <c r="KE418" s="77"/>
      <c r="KF418" s="77"/>
      <c r="KG418" s="77"/>
      <c r="KH418" s="77"/>
      <c r="KI418" s="77"/>
      <c r="KJ418" s="77"/>
      <c r="KK418" s="77"/>
      <c r="KL418" s="77"/>
      <c r="KM418" s="77"/>
      <c r="KN418" s="77"/>
      <c r="KO418" s="77"/>
      <c r="KP418" s="77"/>
      <c r="KQ418" s="77"/>
      <c r="KR418" s="77"/>
      <c r="KS418" s="77"/>
      <c r="KT418" s="77"/>
      <c r="KU418" s="77"/>
      <c r="KV418" s="77"/>
      <c r="KW418" s="77"/>
      <c r="KX418" s="77"/>
      <c r="KY418" s="77"/>
      <c r="KZ418" s="77"/>
      <c r="LA418" s="77"/>
      <c r="LB418" s="77"/>
      <c r="LC418" s="77"/>
      <c r="LD418" s="77"/>
      <c r="LE418" s="77"/>
      <c r="LF418" s="77"/>
      <c r="LG418" s="77"/>
      <c r="LH418" s="77"/>
      <c r="LI418" s="77"/>
      <c r="LJ418" s="77"/>
      <c r="LK418" s="77"/>
      <c r="LL418" s="77"/>
      <c r="LM418" s="77"/>
      <c r="LN418" s="77"/>
      <c r="LO418" s="77"/>
      <c r="LP418" s="77"/>
      <c r="LQ418" s="77"/>
      <c r="LR418" s="77"/>
      <c r="LS418" s="77"/>
      <c r="LT418" s="77"/>
      <c r="LU418" s="77"/>
      <c r="LV418" s="77"/>
      <c r="LW418" s="77"/>
      <c r="LX418" s="77"/>
      <c r="LY418" s="77"/>
      <c r="LZ418" s="77"/>
      <c r="MA418" s="77"/>
      <c r="MB418" s="77"/>
      <c r="MC418" s="77"/>
      <c r="MD418" s="77"/>
      <c r="ME418" s="77"/>
      <c r="MF418" s="77"/>
      <c r="MG418" s="77"/>
      <c r="MH418" s="77"/>
      <c r="MI418" s="77"/>
      <c r="MJ418" s="77"/>
      <c r="MK418" s="77"/>
      <c r="ML418" s="77"/>
      <c r="MM418" s="77"/>
      <c r="MN418" s="77"/>
      <c r="MO418" s="77"/>
      <c r="MP418" s="77"/>
      <c r="MQ418" s="77"/>
      <c r="MR418" s="77"/>
      <c r="MS418" s="77"/>
      <c r="MT418" s="77"/>
      <c r="MU418" s="77"/>
      <c r="MV418" s="77"/>
      <c r="MW418" s="77"/>
      <c r="MX418" s="77"/>
      <c r="MY418" s="77"/>
      <c r="MZ418" s="77"/>
      <c r="NA418" s="77"/>
      <c r="NB418" s="77"/>
      <c r="NC418" s="77"/>
      <c r="ND418" s="77"/>
      <c r="NE418" s="77"/>
      <c r="NF418" s="77"/>
      <c r="NG418" s="77"/>
      <c r="NH418" s="77"/>
      <c r="NI418" s="77"/>
      <c r="NJ418" s="77"/>
      <c r="NK418" s="77"/>
      <c r="NL418" s="77"/>
      <c r="NM418" s="77"/>
      <c r="NN418" s="77"/>
      <c r="NO418" s="77"/>
      <c r="NP418" s="77"/>
      <c r="NQ418" s="77"/>
      <c r="NR418" s="77"/>
    </row>
    <row r="419" spans="1:382">
      <c r="A419" s="32">
        <f>IF(ラインリスト!A411="","",ラインリスト!A411)</f>
        <v>409</v>
      </c>
      <c r="B419" s="32" t="str">
        <f>IF(ラインリスト!B411="","",ラインリスト!B411)</f>
        <v>テスト409</v>
      </c>
      <c r="C419" s="32">
        <f>IF(ラインリスト!C411="","",ラインリスト!C411)</f>
        <v>23</v>
      </c>
      <c r="D419" s="32" t="str">
        <f>IF(ラインリスト!E411="","",ラインリスト!E411)</f>
        <v>男</v>
      </c>
      <c r="E419" s="32" t="str">
        <f>IF(ラインリスト!F411="","",ラインリスト!F411)</f>
        <v>介護員</v>
      </c>
      <c r="F419" s="29" t="str">
        <f>IF(ラインリスト!G411="","",ラインリスト!G411)</f>
        <v>職員</v>
      </c>
      <c r="G419" s="32" t="str">
        <f>IF(ラインリスト!H411="","",ラインリスト!H411)</f>
        <v>X病院</v>
      </c>
      <c r="H419" s="33" t="str">
        <f>IF(ラインリスト!I411="","",ラインリスト!I411)</f>
        <v/>
      </c>
      <c r="I419" s="33">
        <f>IF(ラインリスト!J411="","",ラインリスト!J411)</f>
        <v>44205</v>
      </c>
      <c r="J419" s="33">
        <f>IF(ラインリスト!K411="","",ラインリスト!K411)</f>
        <v>44208</v>
      </c>
      <c r="K419" s="31">
        <f>IF(ラインリスト!L411="",J419,ラインリスト!L411)</f>
        <v>44208</v>
      </c>
      <c r="L419" s="76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7"/>
      <c r="BR419" s="77"/>
      <c r="BS419" s="77"/>
      <c r="BT419" s="77"/>
      <c r="BU419" s="77"/>
      <c r="BV419" s="77"/>
      <c r="BW419" s="77"/>
      <c r="BX419" s="77"/>
      <c r="BY419" s="77"/>
      <c r="BZ419" s="77"/>
      <c r="CA419" s="77"/>
      <c r="CB419" s="77"/>
      <c r="CC419" s="77"/>
      <c r="CD419" s="77"/>
      <c r="CE419" s="77"/>
      <c r="CF419" s="77"/>
      <c r="CG419" s="77"/>
      <c r="CH419" s="77"/>
      <c r="CI419" s="77"/>
      <c r="CJ419" s="77"/>
      <c r="CK419" s="77"/>
      <c r="CL419" s="77"/>
      <c r="CM419" s="77"/>
      <c r="CN419" s="77"/>
      <c r="CO419" s="77"/>
      <c r="CP419" s="77"/>
      <c r="CQ419" s="77"/>
      <c r="CR419" s="77"/>
      <c r="CS419" s="77"/>
      <c r="CT419" s="77"/>
      <c r="CU419" s="77"/>
      <c r="CV419" s="77"/>
      <c r="CW419" s="77"/>
      <c r="CX419" s="77"/>
      <c r="CY419" s="77"/>
      <c r="CZ419" s="77"/>
      <c r="DA419" s="77"/>
      <c r="DB419" s="77"/>
      <c r="DC419" s="77"/>
      <c r="DD419" s="77"/>
      <c r="DE419" s="77"/>
      <c r="DF419" s="77"/>
      <c r="DG419" s="77"/>
      <c r="DH419" s="77"/>
      <c r="DI419" s="77"/>
      <c r="DJ419" s="77"/>
      <c r="DK419" s="77"/>
      <c r="DL419" s="77"/>
      <c r="DM419" s="77"/>
      <c r="DN419" s="77"/>
      <c r="DO419" s="77"/>
      <c r="DP419" s="77"/>
      <c r="DQ419" s="77"/>
      <c r="DR419" s="77"/>
      <c r="DS419" s="77"/>
      <c r="DT419" s="77"/>
      <c r="DU419" s="77"/>
      <c r="DV419" s="77"/>
      <c r="DW419" s="77"/>
      <c r="DX419" s="77"/>
      <c r="DY419" s="77"/>
      <c r="DZ419" s="77"/>
      <c r="EA419" s="77"/>
      <c r="EB419" s="77"/>
      <c r="EC419" s="77"/>
      <c r="ED419" s="77"/>
      <c r="EE419" s="77"/>
      <c r="EF419" s="77"/>
      <c r="EG419" s="77"/>
      <c r="EH419" s="77"/>
      <c r="EI419" s="77"/>
      <c r="EJ419" s="77"/>
      <c r="EK419" s="77"/>
      <c r="EL419" s="77"/>
      <c r="EM419" s="77"/>
      <c r="EN419" s="77"/>
      <c r="EO419" s="77"/>
      <c r="EP419" s="77"/>
      <c r="EQ419" s="77"/>
      <c r="ER419" s="77"/>
      <c r="ES419" s="77"/>
      <c r="ET419" s="77"/>
      <c r="EU419" s="77"/>
      <c r="EV419" s="77"/>
      <c r="EW419" s="77"/>
      <c r="EX419" s="77"/>
      <c r="EY419" s="77"/>
      <c r="EZ419" s="77"/>
      <c r="FA419" s="77"/>
      <c r="FB419" s="77"/>
      <c r="FC419" s="77"/>
      <c r="FD419" s="77"/>
      <c r="FE419" s="77"/>
      <c r="FF419" s="77"/>
      <c r="FG419" s="77"/>
      <c r="FH419" s="77"/>
      <c r="FI419" s="77"/>
      <c r="FJ419" s="77"/>
      <c r="FK419" s="77"/>
      <c r="FL419" s="77"/>
      <c r="FM419" s="77"/>
      <c r="FN419" s="77"/>
      <c r="FO419" s="77"/>
      <c r="FP419" s="77"/>
      <c r="FQ419" s="77"/>
      <c r="FR419" s="77"/>
      <c r="FS419" s="77"/>
      <c r="FT419" s="77"/>
      <c r="FU419" s="77"/>
      <c r="FV419" s="77"/>
      <c r="FW419" s="77"/>
      <c r="FX419" s="77"/>
      <c r="FY419" s="77"/>
      <c r="FZ419" s="77"/>
      <c r="GA419" s="77"/>
      <c r="GB419" s="77"/>
      <c r="GC419" s="77"/>
      <c r="GD419" s="77"/>
      <c r="GE419" s="77"/>
      <c r="GF419" s="77"/>
      <c r="GG419" s="77"/>
      <c r="GH419" s="77"/>
      <c r="GI419" s="77"/>
      <c r="GJ419" s="77"/>
      <c r="GK419" s="77"/>
      <c r="GL419" s="77"/>
      <c r="GM419" s="77"/>
      <c r="GN419" s="77"/>
      <c r="GO419" s="77"/>
      <c r="GP419" s="77"/>
      <c r="GQ419" s="77"/>
      <c r="GR419" s="77"/>
      <c r="GS419" s="77"/>
      <c r="GT419" s="77"/>
      <c r="GU419" s="77"/>
      <c r="GV419" s="77"/>
      <c r="GW419" s="77"/>
      <c r="GX419" s="77"/>
      <c r="GY419" s="77"/>
      <c r="GZ419" s="77"/>
      <c r="HA419" s="77"/>
      <c r="HB419" s="77"/>
      <c r="HC419" s="77"/>
      <c r="HD419" s="77"/>
      <c r="HE419" s="77"/>
      <c r="HF419" s="77"/>
      <c r="HG419" s="77"/>
      <c r="HH419" s="77"/>
      <c r="HI419" s="77"/>
      <c r="HJ419" s="77"/>
      <c r="HK419" s="77"/>
      <c r="HL419" s="77"/>
      <c r="HM419" s="77"/>
      <c r="HN419" s="77"/>
      <c r="HO419" s="77"/>
      <c r="HP419" s="77"/>
      <c r="HQ419" s="77"/>
      <c r="HR419" s="77"/>
      <c r="HS419" s="77"/>
      <c r="HT419" s="77"/>
      <c r="HU419" s="77"/>
      <c r="HV419" s="77"/>
      <c r="HW419" s="77"/>
      <c r="HX419" s="77"/>
      <c r="HY419" s="77"/>
      <c r="HZ419" s="77"/>
      <c r="IA419" s="77"/>
      <c r="IB419" s="77"/>
      <c r="IC419" s="77"/>
      <c r="ID419" s="77"/>
      <c r="IE419" s="77"/>
      <c r="IF419" s="77"/>
      <c r="IG419" s="77"/>
      <c r="IH419" s="77"/>
      <c r="II419" s="77"/>
      <c r="IJ419" s="77"/>
      <c r="IK419" s="77"/>
      <c r="IL419" s="77"/>
      <c r="IM419" s="77"/>
      <c r="IN419" s="77"/>
      <c r="IO419" s="77"/>
      <c r="IP419" s="77"/>
      <c r="IQ419" s="77"/>
      <c r="IR419" s="77"/>
      <c r="IS419" s="77"/>
      <c r="IT419" s="77"/>
      <c r="IU419" s="77"/>
      <c r="IV419" s="77"/>
      <c r="IW419" s="77"/>
      <c r="IX419" s="77"/>
      <c r="IY419" s="77"/>
      <c r="IZ419" s="77"/>
      <c r="JA419" s="77"/>
      <c r="JB419" s="77"/>
      <c r="JC419" s="77"/>
      <c r="JD419" s="77"/>
      <c r="JE419" s="77"/>
      <c r="JF419" s="77"/>
      <c r="JG419" s="77"/>
      <c r="JH419" s="77"/>
      <c r="JI419" s="77"/>
      <c r="JJ419" s="77"/>
      <c r="JK419" s="77"/>
      <c r="JL419" s="77"/>
      <c r="JM419" s="77"/>
      <c r="JN419" s="77"/>
      <c r="JO419" s="77"/>
      <c r="JP419" s="77"/>
      <c r="JQ419" s="77"/>
      <c r="JR419" s="77"/>
      <c r="JS419" s="77"/>
      <c r="JT419" s="77"/>
      <c r="JU419" s="77"/>
      <c r="JV419" s="77"/>
      <c r="JW419" s="77"/>
      <c r="JX419" s="77"/>
      <c r="JY419" s="77"/>
      <c r="JZ419" s="77"/>
      <c r="KA419" s="77"/>
      <c r="KB419" s="77"/>
      <c r="KC419" s="77"/>
      <c r="KD419" s="77"/>
      <c r="KE419" s="77"/>
      <c r="KF419" s="77"/>
      <c r="KG419" s="77"/>
      <c r="KH419" s="77"/>
      <c r="KI419" s="77"/>
      <c r="KJ419" s="77"/>
      <c r="KK419" s="77"/>
      <c r="KL419" s="77"/>
      <c r="KM419" s="77"/>
      <c r="KN419" s="77"/>
      <c r="KO419" s="77"/>
      <c r="KP419" s="77"/>
      <c r="KQ419" s="77"/>
      <c r="KR419" s="77"/>
      <c r="KS419" s="77"/>
      <c r="KT419" s="77"/>
      <c r="KU419" s="77"/>
      <c r="KV419" s="77"/>
      <c r="KW419" s="77"/>
      <c r="KX419" s="77"/>
      <c r="KY419" s="77"/>
      <c r="KZ419" s="77"/>
      <c r="LA419" s="77"/>
      <c r="LB419" s="77"/>
      <c r="LC419" s="77"/>
      <c r="LD419" s="77"/>
      <c r="LE419" s="77"/>
      <c r="LF419" s="77"/>
      <c r="LG419" s="77"/>
      <c r="LH419" s="77"/>
      <c r="LI419" s="77"/>
      <c r="LJ419" s="77"/>
      <c r="LK419" s="77"/>
      <c r="LL419" s="77"/>
      <c r="LM419" s="77"/>
      <c r="LN419" s="77"/>
      <c r="LO419" s="77"/>
      <c r="LP419" s="77"/>
      <c r="LQ419" s="77"/>
      <c r="LR419" s="77"/>
      <c r="LS419" s="77"/>
      <c r="LT419" s="77"/>
      <c r="LU419" s="77"/>
      <c r="LV419" s="77"/>
      <c r="LW419" s="77"/>
      <c r="LX419" s="77"/>
      <c r="LY419" s="77"/>
      <c r="LZ419" s="77"/>
      <c r="MA419" s="77"/>
      <c r="MB419" s="77"/>
      <c r="MC419" s="77"/>
      <c r="MD419" s="77"/>
      <c r="ME419" s="77"/>
      <c r="MF419" s="77"/>
      <c r="MG419" s="77"/>
      <c r="MH419" s="77"/>
      <c r="MI419" s="77"/>
      <c r="MJ419" s="77"/>
      <c r="MK419" s="77"/>
      <c r="ML419" s="77"/>
      <c r="MM419" s="77"/>
      <c r="MN419" s="77"/>
      <c r="MO419" s="77"/>
      <c r="MP419" s="77"/>
      <c r="MQ419" s="77"/>
      <c r="MR419" s="77"/>
      <c r="MS419" s="77"/>
      <c r="MT419" s="77"/>
      <c r="MU419" s="77"/>
      <c r="MV419" s="77"/>
      <c r="MW419" s="77"/>
      <c r="MX419" s="77"/>
      <c r="MY419" s="77"/>
      <c r="MZ419" s="77"/>
      <c r="NA419" s="77"/>
      <c r="NB419" s="77"/>
      <c r="NC419" s="77"/>
      <c r="ND419" s="77"/>
      <c r="NE419" s="77"/>
      <c r="NF419" s="77"/>
      <c r="NG419" s="77"/>
      <c r="NH419" s="77"/>
      <c r="NI419" s="77"/>
      <c r="NJ419" s="77"/>
      <c r="NK419" s="77"/>
      <c r="NL419" s="77"/>
      <c r="NM419" s="77"/>
      <c r="NN419" s="77"/>
      <c r="NO419" s="77"/>
      <c r="NP419" s="77"/>
      <c r="NQ419" s="77"/>
      <c r="NR419" s="77"/>
    </row>
    <row r="420" spans="1:382">
      <c r="A420" s="32">
        <f>IF(ラインリスト!A412="","",ラインリスト!A412)</f>
        <v>410</v>
      </c>
      <c r="B420" s="32" t="str">
        <f>IF(ラインリスト!B412="","",ラインリスト!B412)</f>
        <v>テスト410</v>
      </c>
      <c r="C420" s="32">
        <f>IF(ラインリスト!C412="","",ラインリスト!C412)</f>
        <v>89</v>
      </c>
      <c r="D420" s="32" t="str">
        <f>IF(ラインリスト!E412="","",ラインリスト!E412)</f>
        <v>女</v>
      </c>
      <c r="E420" s="32" t="str">
        <f>IF(ラインリスト!F412="","",ラインリスト!F412)</f>
        <v/>
      </c>
      <c r="F420" s="29" t="str">
        <f>IF(ラインリスト!G412="","",ラインリスト!G412)</f>
        <v>患者</v>
      </c>
      <c r="G420" s="32" t="str">
        <f>IF(ラインリスト!H412="","",ラインリスト!H412)</f>
        <v>X病院</v>
      </c>
      <c r="H420" s="33" t="str">
        <f>IF(ラインリスト!I412="","",ラインリスト!I412)</f>
        <v/>
      </c>
      <c r="I420" s="33">
        <f>IF(ラインリスト!J412="","",ラインリスト!J412)</f>
        <v>44208</v>
      </c>
      <c r="J420" s="33">
        <f>IF(ラインリスト!K412="","",ラインリスト!K412)</f>
        <v>44208</v>
      </c>
      <c r="K420" s="31">
        <f>IF(ラインリスト!L412="",J420,ラインリスト!L412)</f>
        <v>44208</v>
      </c>
      <c r="L420" s="76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77"/>
      <c r="BQ420" s="77"/>
      <c r="BR420" s="77"/>
      <c r="BS420" s="77"/>
      <c r="BT420" s="77"/>
      <c r="BU420" s="77"/>
      <c r="BV420" s="77"/>
      <c r="BW420" s="77"/>
      <c r="BX420" s="77"/>
      <c r="BY420" s="77"/>
      <c r="BZ420" s="77"/>
      <c r="CA420" s="77"/>
      <c r="CB420" s="77"/>
      <c r="CC420" s="77"/>
      <c r="CD420" s="77"/>
      <c r="CE420" s="77"/>
      <c r="CF420" s="77"/>
      <c r="CG420" s="77"/>
      <c r="CH420" s="77"/>
      <c r="CI420" s="77"/>
      <c r="CJ420" s="77"/>
      <c r="CK420" s="77"/>
      <c r="CL420" s="77"/>
      <c r="CM420" s="77"/>
      <c r="CN420" s="77"/>
      <c r="CO420" s="77"/>
      <c r="CP420" s="77"/>
      <c r="CQ420" s="77"/>
      <c r="CR420" s="77"/>
      <c r="CS420" s="77"/>
      <c r="CT420" s="77"/>
      <c r="CU420" s="77"/>
      <c r="CV420" s="77"/>
      <c r="CW420" s="77"/>
      <c r="CX420" s="77"/>
      <c r="CY420" s="77"/>
      <c r="CZ420" s="77"/>
      <c r="DA420" s="77"/>
      <c r="DB420" s="77"/>
      <c r="DC420" s="77"/>
      <c r="DD420" s="77"/>
      <c r="DE420" s="77"/>
      <c r="DF420" s="77"/>
      <c r="DG420" s="77"/>
      <c r="DH420" s="77"/>
      <c r="DI420" s="77"/>
      <c r="DJ420" s="77"/>
      <c r="DK420" s="77"/>
      <c r="DL420" s="77"/>
      <c r="DM420" s="77"/>
      <c r="DN420" s="77"/>
      <c r="DO420" s="77"/>
      <c r="DP420" s="77"/>
      <c r="DQ420" s="77"/>
      <c r="DR420" s="77"/>
      <c r="DS420" s="77"/>
      <c r="DT420" s="77"/>
      <c r="DU420" s="77"/>
      <c r="DV420" s="77"/>
      <c r="DW420" s="77"/>
      <c r="DX420" s="77"/>
      <c r="DY420" s="77"/>
      <c r="DZ420" s="77"/>
      <c r="EA420" s="77"/>
      <c r="EB420" s="77"/>
      <c r="EC420" s="77"/>
      <c r="ED420" s="77"/>
      <c r="EE420" s="77"/>
      <c r="EF420" s="77"/>
      <c r="EG420" s="77"/>
      <c r="EH420" s="77"/>
      <c r="EI420" s="77"/>
      <c r="EJ420" s="77"/>
      <c r="EK420" s="77"/>
      <c r="EL420" s="77"/>
      <c r="EM420" s="77"/>
      <c r="EN420" s="77"/>
      <c r="EO420" s="77"/>
      <c r="EP420" s="77"/>
      <c r="EQ420" s="77"/>
      <c r="ER420" s="77"/>
      <c r="ES420" s="77"/>
      <c r="ET420" s="77"/>
      <c r="EU420" s="77"/>
      <c r="EV420" s="77"/>
      <c r="EW420" s="77"/>
      <c r="EX420" s="77"/>
      <c r="EY420" s="77"/>
      <c r="EZ420" s="77"/>
      <c r="FA420" s="77"/>
      <c r="FB420" s="77"/>
      <c r="FC420" s="77"/>
      <c r="FD420" s="77"/>
      <c r="FE420" s="77"/>
      <c r="FF420" s="77"/>
      <c r="FG420" s="77"/>
      <c r="FH420" s="77"/>
      <c r="FI420" s="77"/>
      <c r="FJ420" s="77"/>
      <c r="FK420" s="77"/>
      <c r="FL420" s="77"/>
      <c r="FM420" s="77"/>
      <c r="FN420" s="77"/>
      <c r="FO420" s="77"/>
      <c r="FP420" s="77"/>
      <c r="FQ420" s="77"/>
      <c r="FR420" s="77"/>
      <c r="FS420" s="77"/>
      <c r="FT420" s="77"/>
      <c r="FU420" s="77"/>
      <c r="FV420" s="77"/>
      <c r="FW420" s="77"/>
      <c r="FX420" s="77"/>
      <c r="FY420" s="77"/>
      <c r="FZ420" s="77"/>
      <c r="GA420" s="77"/>
      <c r="GB420" s="77"/>
      <c r="GC420" s="77"/>
      <c r="GD420" s="77"/>
      <c r="GE420" s="77"/>
      <c r="GF420" s="77"/>
      <c r="GG420" s="77"/>
      <c r="GH420" s="77"/>
      <c r="GI420" s="77"/>
      <c r="GJ420" s="77"/>
      <c r="GK420" s="77"/>
      <c r="GL420" s="77"/>
      <c r="GM420" s="77"/>
      <c r="GN420" s="77"/>
      <c r="GO420" s="77"/>
      <c r="GP420" s="77"/>
      <c r="GQ420" s="77"/>
      <c r="GR420" s="77"/>
      <c r="GS420" s="77"/>
      <c r="GT420" s="77"/>
      <c r="GU420" s="77"/>
      <c r="GV420" s="77"/>
      <c r="GW420" s="77"/>
      <c r="GX420" s="77"/>
      <c r="GY420" s="77"/>
      <c r="GZ420" s="77"/>
      <c r="HA420" s="77"/>
      <c r="HB420" s="77"/>
      <c r="HC420" s="77"/>
      <c r="HD420" s="77"/>
      <c r="HE420" s="77"/>
      <c r="HF420" s="77"/>
      <c r="HG420" s="77"/>
      <c r="HH420" s="77"/>
      <c r="HI420" s="77"/>
      <c r="HJ420" s="77"/>
      <c r="HK420" s="77"/>
      <c r="HL420" s="77"/>
      <c r="HM420" s="77"/>
      <c r="HN420" s="77"/>
      <c r="HO420" s="77"/>
      <c r="HP420" s="77"/>
      <c r="HQ420" s="77"/>
      <c r="HR420" s="77"/>
      <c r="HS420" s="77"/>
      <c r="HT420" s="77"/>
      <c r="HU420" s="77"/>
      <c r="HV420" s="77"/>
      <c r="HW420" s="77"/>
      <c r="HX420" s="77"/>
      <c r="HY420" s="77"/>
      <c r="HZ420" s="77"/>
      <c r="IA420" s="77"/>
      <c r="IB420" s="77"/>
      <c r="IC420" s="77"/>
      <c r="ID420" s="77"/>
      <c r="IE420" s="77"/>
      <c r="IF420" s="77"/>
      <c r="IG420" s="77"/>
      <c r="IH420" s="77"/>
      <c r="II420" s="77"/>
      <c r="IJ420" s="77"/>
      <c r="IK420" s="77"/>
      <c r="IL420" s="77"/>
      <c r="IM420" s="77"/>
      <c r="IN420" s="77"/>
      <c r="IO420" s="77"/>
      <c r="IP420" s="77"/>
      <c r="IQ420" s="77"/>
      <c r="IR420" s="77"/>
      <c r="IS420" s="77"/>
      <c r="IT420" s="77"/>
      <c r="IU420" s="77"/>
      <c r="IV420" s="77"/>
      <c r="IW420" s="77"/>
      <c r="IX420" s="77"/>
      <c r="IY420" s="77"/>
      <c r="IZ420" s="77"/>
      <c r="JA420" s="77"/>
      <c r="JB420" s="77"/>
      <c r="JC420" s="77"/>
      <c r="JD420" s="77"/>
      <c r="JE420" s="77"/>
      <c r="JF420" s="77"/>
      <c r="JG420" s="77"/>
      <c r="JH420" s="77"/>
      <c r="JI420" s="77"/>
      <c r="JJ420" s="77"/>
      <c r="JK420" s="77"/>
      <c r="JL420" s="77"/>
      <c r="JM420" s="77"/>
      <c r="JN420" s="77"/>
      <c r="JO420" s="77"/>
      <c r="JP420" s="77"/>
      <c r="JQ420" s="77"/>
      <c r="JR420" s="77"/>
      <c r="JS420" s="77"/>
      <c r="JT420" s="77"/>
      <c r="JU420" s="77"/>
      <c r="JV420" s="77"/>
      <c r="JW420" s="77"/>
      <c r="JX420" s="77"/>
      <c r="JY420" s="77"/>
      <c r="JZ420" s="77"/>
      <c r="KA420" s="77"/>
      <c r="KB420" s="77"/>
      <c r="KC420" s="77"/>
      <c r="KD420" s="77"/>
      <c r="KE420" s="77"/>
      <c r="KF420" s="77"/>
      <c r="KG420" s="77"/>
      <c r="KH420" s="77"/>
      <c r="KI420" s="77"/>
      <c r="KJ420" s="77"/>
      <c r="KK420" s="77"/>
      <c r="KL420" s="77"/>
      <c r="KM420" s="77"/>
      <c r="KN420" s="77"/>
      <c r="KO420" s="77"/>
      <c r="KP420" s="77"/>
      <c r="KQ420" s="77"/>
      <c r="KR420" s="77"/>
      <c r="KS420" s="77"/>
      <c r="KT420" s="77"/>
      <c r="KU420" s="77"/>
      <c r="KV420" s="77"/>
      <c r="KW420" s="77"/>
      <c r="KX420" s="77"/>
      <c r="KY420" s="77"/>
      <c r="KZ420" s="77"/>
      <c r="LA420" s="77"/>
      <c r="LB420" s="77"/>
      <c r="LC420" s="77"/>
      <c r="LD420" s="77"/>
      <c r="LE420" s="77"/>
      <c r="LF420" s="77"/>
      <c r="LG420" s="77"/>
      <c r="LH420" s="77"/>
      <c r="LI420" s="77"/>
      <c r="LJ420" s="77"/>
      <c r="LK420" s="77"/>
      <c r="LL420" s="77"/>
      <c r="LM420" s="77"/>
      <c r="LN420" s="77"/>
      <c r="LO420" s="77"/>
      <c r="LP420" s="77"/>
      <c r="LQ420" s="77"/>
      <c r="LR420" s="77"/>
      <c r="LS420" s="77"/>
      <c r="LT420" s="77"/>
      <c r="LU420" s="77"/>
      <c r="LV420" s="77"/>
      <c r="LW420" s="77"/>
      <c r="LX420" s="77"/>
      <c r="LY420" s="77"/>
      <c r="LZ420" s="77"/>
      <c r="MA420" s="77"/>
      <c r="MB420" s="77"/>
      <c r="MC420" s="77"/>
      <c r="MD420" s="77"/>
      <c r="ME420" s="77"/>
      <c r="MF420" s="77"/>
      <c r="MG420" s="77"/>
      <c r="MH420" s="77"/>
      <c r="MI420" s="77"/>
      <c r="MJ420" s="77"/>
      <c r="MK420" s="77"/>
      <c r="ML420" s="77"/>
      <c r="MM420" s="77"/>
      <c r="MN420" s="77"/>
      <c r="MO420" s="77"/>
      <c r="MP420" s="77"/>
      <c r="MQ420" s="77"/>
      <c r="MR420" s="77"/>
      <c r="MS420" s="77"/>
      <c r="MT420" s="77"/>
      <c r="MU420" s="77"/>
      <c r="MV420" s="77"/>
      <c r="MW420" s="77"/>
      <c r="MX420" s="77"/>
      <c r="MY420" s="77"/>
      <c r="MZ420" s="77"/>
      <c r="NA420" s="77"/>
      <c r="NB420" s="77"/>
      <c r="NC420" s="77"/>
      <c r="ND420" s="77"/>
      <c r="NE420" s="77"/>
      <c r="NF420" s="77"/>
      <c r="NG420" s="77"/>
      <c r="NH420" s="77"/>
      <c r="NI420" s="77"/>
      <c r="NJ420" s="77"/>
      <c r="NK420" s="77"/>
      <c r="NL420" s="77"/>
      <c r="NM420" s="77"/>
      <c r="NN420" s="77"/>
      <c r="NO420" s="77"/>
      <c r="NP420" s="77"/>
      <c r="NQ420" s="77"/>
      <c r="NR420" s="77"/>
    </row>
    <row r="421" spans="1:382">
      <c r="A421" s="32">
        <f>IF(ラインリスト!A413="","",ラインリスト!A413)</f>
        <v>411</v>
      </c>
      <c r="B421" s="32" t="str">
        <f>IF(ラインリスト!B413="","",ラインリスト!B413)</f>
        <v>テスト411</v>
      </c>
      <c r="C421" s="32">
        <f>IF(ラインリスト!C413="","",ラインリスト!C413)</f>
        <v>80</v>
      </c>
      <c r="D421" s="32" t="str">
        <f>IF(ラインリスト!E413="","",ラインリスト!E413)</f>
        <v>男</v>
      </c>
      <c r="E421" s="32" t="str">
        <f>IF(ラインリスト!F413="","",ラインリスト!F413)</f>
        <v/>
      </c>
      <c r="F421" s="29" t="str">
        <f>IF(ラインリスト!G413="","",ラインリスト!G413)</f>
        <v>患者</v>
      </c>
      <c r="G421" s="32" t="str">
        <f>IF(ラインリスト!H413="","",ラインリスト!H413)</f>
        <v>X病院</v>
      </c>
      <c r="H421" s="33" t="str">
        <f>IF(ラインリスト!I413="","",ラインリスト!I413)</f>
        <v/>
      </c>
      <c r="I421" s="33">
        <f>IF(ラインリスト!J413="","",ラインリスト!J413)</f>
        <v>44207</v>
      </c>
      <c r="J421" s="33">
        <f>IF(ラインリスト!K413="","",ラインリスト!K413)</f>
        <v>44208</v>
      </c>
      <c r="K421" s="31">
        <f>IF(ラインリスト!L413="",J421,ラインリスト!L413)</f>
        <v>44208</v>
      </c>
      <c r="L421" s="76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  <c r="BN421" s="77"/>
      <c r="BO421" s="77"/>
      <c r="BP421" s="77"/>
      <c r="BQ421" s="77"/>
      <c r="BR421" s="77"/>
      <c r="BS421" s="77"/>
      <c r="BT421" s="77"/>
      <c r="BU421" s="77"/>
      <c r="BV421" s="77"/>
      <c r="BW421" s="77"/>
      <c r="BX421" s="77"/>
      <c r="BY421" s="77"/>
      <c r="BZ421" s="77"/>
      <c r="CA421" s="77"/>
      <c r="CB421" s="77"/>
      <c r="CC421" s="77"/>
      <c r="CD421" s="77"/>
      <c r="CE421" s="77"/>
      <c r="CF421" s="77"/>
      <c r="CG421" s="77"/>
      <c r="CH421" s="77"/>
      <c r="CI421" s="77"/>
      <c r="CJ421" s="77"/>
      <c r="CK421" s="77"/>
      <c r="CL421" s="77"/>
      <c r="CM421" s="77"/>
      <c r="CN421" s="77"/>
      <c r="CO421" s="77"/>
      <c r="CP421" s="77"/>
      <c r="CQ421" s="77"/>
      <c r="CR421" s="77"/>
      <c r="CS421" s="77"/>
      <c r="CT421" s="77"/>
      <c r="CU421" s="77"/>
      <c r="CV421" s="77"/>
      <c r="CW421" s="77"/>
      <c r="CX421" s="77"/>
      <c r="CY421" s="77"/>
      <c r="CZ421" s="77"/>
      <c r="DA421" s="77"/>
      <c r="DB421" s="77"/>
      <c r="DC421" s="77"/>
      <c r="DD421" s="77"/>
      <c r="DE421" s="77"/>
      <c r="DF421" s="77"/>
      <c r="DG421" s="77"/>
      <c r="DH421" s="77"/>
      <c r="DI421" s="77"/>
      <c r="DJ421" s="77"/>
      <c r="DK421" s="77"/>
      <c r="DL421" s="77"/>
      <c r="DM421" s="77"/>
      <c r="DN421" s="77"/>
      <c r="DO421" s="77"/>
      <c r="DP421" s="77"/>
      <c r="DQ421" s="77"/>
      <c r="DR421" s="77"/>
      <c r="DS421" s="77"/>
      <c r="DT421" s="77"/>
      <c r="DU421" s="77"/>
      <c r="DV421" s="77"/>
      <c r="DW421" s="77"/>
      <c r="DX421" s="77"/>
      <c r="DY421" s="77"/>
      <c r="DZ421" s="77"/>
      <c r="EA421" s="77"/>
      <c r="EB421" s="77"/>
      <c r="EC421" s="77"/>
      <c r="ED421" s="77"/>
      <c r="EE421" s="77"/>
      <c r="EF421" s="77"/>
      <c r="EG421" s="77"/>
      <c r="EH421" s="77"/>
      <c r="EI421" s="77"/>
      <c r="EJ421" s="77"/>
      <c r="EK421" s="77"/>
      <c r="EL421" s="77"/>
      <c r="EM421" s="77"/>
      <c r="EN421" s="77"/>
      <c r="EO421" s="77"/>
      <c r="EP421" s="77"/>
      <c r="EQ421" s="77"/>
      <c r="ER421" s="77"/>
      <c r="ES421" s="77"/>
      <c r="ET421" s="77"/>
      <c r="EU421" s="77"/>
      <c r="EV421" s="77"/>
      <c r="EW421" s="77"/>
      <c r="EX421" s="77"/>
      <c r="EY421" s="77"/>
      <c r="EZ421" s="77"/>
      <c r="FA421" s="77"/>
      <c r="FB421" s="77"/>
      <c r="FC421" s="77"/>
      <c r="FD421" s="77"/>
      <c r="FE421" s="77"/>
      <c r="FF421" s="77"/>
      <c r="FG421" s="77"/>
      <c r="FH421" s="77"/>
      <c r="FI421" s="77"/>
      <c r="FJ421" s="77"/>
      <c r="FK421" s="77"/>
      <c r="FL421" s="77"/>
      <c r="FM421" s="77"/>
      <c r="FN421" s="77"/>
      <c r="FO421" s="77"/>
      <c r="FP421" s="77"/>
      <c r="FQ421" s="77"/>
      <c r="FR421" s="77"/>
      <c r="FS421" s="77"/>
      <c r="FT421" s="77"/>
      <c r="FU421" s="77"/>
      <c r="FV421" s="77"/>
      <c r="FW421" s="77"/>
      <c r="FX421" s="77"/>
      <c r="FY421" s="77"/>
      <c r="FZ421" s="77"/>
      <c r="GA421" s="77"/>
      <c r="GB421" s="77"/>
      <c r="GC421" s="77"/>
      <c r="GD421" s="77"/>
      <c r="GE421" s="77"/>
      <c r="GF421" s="77"/>
      <c r="GG421" s="77"/>
      <c r="GH421" s="77"/>
      <c r="GI421" s="77"/>
      <c r="GJ421" s="77"/>
      <c r="GK421" s="77"/>
      <c r="GL421" s="77"/>
      <c r="GM421" s="77"/>
      <c r="GN421" s="77"/>
      <c r="GO421" s="77"/>
      <c r="GP421" s="77"/>
      <c r="GQ421" s="77"/>
      <c r="GR421" s="77"/>
      <c r="GS421" s="77"/>
      <c r="GT421" s="77"/>
      <c r="GU421" s="77"/>
      <c r="GV421" s="77"/>
      <c r="GW421" s="77"/>
      <c r="GX421" s="77"/>
      <c r="GY421" s="77"/>
      <c r="GZ421" s="77"/>
      <c r="HA421" s="77"/>
      <c r="HB421" s="77"/>
      <c r="HC421" s="77"/>
      <c r="HD421" s="77"/>
      <c r="HE421" s="77"/>
      <c r="HF421" s="77"/>
      <c r="HG421" s="77"/>
      <c r="HH421" s="77"/>
      <c r="HI421" s="77"/>
      <c r="HJ421" s="77"/>
      <c r="HK421" s="77"/>
      <c r="HL421" s="77"/>
      <c r="HM421" s="77"/>
      <c r="HN421" s="77"/>
      <c r="HO421" s="77"/>
      <c r="HP421" s="77"/>
      <c r="HQ421" s="77"/>
      <c r="HR421" s="77"/>
      <c r="HS421" s="77"/>
      <c r="HT421" s="77"/>
      <c r="HU421" s="77"/>
      <c r="HV421" s="77"/>
      <c r="HW421" s="77"/>
      <c r="HX421" s="77"/>
      <c r="HY421" s="77"/>
      <c r="HZ421" s="77"/>
      <c r="IA421" s="77"/>
      <c r="IB421" s="77"/>
      <c r="IC421" s="77"/>
      <c r="ID421" s="77"/>
      <c r="IE421" s="77"/>
      <c r="IF421" s="77"/>
      <c r="IG421" s="77"/>
      <c r="IH421" s="77"/>
      <c r="II421" s="77"/>
      <c r="IJ421" s="77"/>
      <c r="IK421" s="77"/>
      <c r="IL421" s="77"/>
      <c r="IM421" s="77"/>
      <c r="IN421" s="77"/>
      <c r="IO421" s="77"/>
      <c r="IP421" s="77"/>
      <c r="IQ421" s="77"/>
      <c r="IR421" s="77"/>
      <c r="IS421" s="77"/>
      <c r="IT421" s="77"/>
      <c r="IU421" s="77"/>
      <c r="IV421" s="77"/>
      <c r="IW421" s="77"/>
      <c r="IX421" s="77"/>
      <c r="IY421" s="77"/>
      <c r="IZ421" s="77"/>
      <c r="JA421" s="77"/>
      <c r="JB421" s="77"/>
      <c r="JC421" s="77"/>
      <c r="JD421" s="77"/>
      <c r="JE421" s="77"/>
      <c r="JF421" s="77"/>
      <c r="JG421" s="77"/>
      <c r="JH421" s="77"/>
      <c r="JI421" s="77"/>
      <c r="JJ421" s="77"/>
      <c r="JK421" s="77"/>
      <c r="JL421" s="77"/>
      <c r="JM421" s="77"/>
      <c r="JN421" s="77"/>
      <c r="JO421" s="77"/>
      <c r="JP421" s="77"/>
      <c r="JQ421" s="77"/>
      <c r="JR421" s="77"/>
      <c r="JS421" s="77"/>
      <c r="JT421" s="77"/>
      <c r="JU421" s="77"/>
      <c r="JV421" s="77"/>
      <c r="JW421" s="77"/>
      <c r="JX421" s="77"/>
      <c r="JY421" s="77"/>
      <c r="JZ421" s="77"/>
      <c r="KA421" s="77"/>
      <c r="KB421" s="77"/>
      <c r="KC421" s="77"/>
      <c r="KD421" s="77"/>
      <c r="KE421" s="77"/>
      <c r="KF421" s="77"/>
      <c r="KG421" s="77"/>
      <c r="KH421" s="77"/>
      <c r="KI421" s="77"/>
      <c r="KJ421" s="77"/>
      <c r="KK421" s="77"/>
      <c r="KL421" s="77"/>
      <c r="KM421" s="77"/>
      <c r="KN421" s="77"/>
      <c r="KO421" s="77"/>
      <c r="KP421" s="77"/>
      <c r="KQ421" s="77"/>
      <c r="KR421" s="77"/>
      <c r="KS421" s="77"/>
      <c r="KT421" s="77"/>
      <c r="KU421" s="77"/>
      <c r="KV421" s="77"/>
      <c r="KW421" s="77"/>
      <c r="KX421" s="77"/>
      <c r="KY421" s="77"/>
      <c r="KZ421" s="77"/>
      <c r="LA421" s="77"/>
      <c r="LB421" s="77"/>
      <c r="LC421" s="77"/>
      <c r="LD421" s="77"/>
      <c r="LE421" s="77"/>
      <c r="LF421" s="77"/>
      <c r="LG421" s="77"/>
      <c r="LH421" s="77"/>
      <c r="LI421" s="77"/>
      <c r="LJ421" s="77"/>
      <c r="LK421" s="77"/>
      <c r="LL421" s="77"/>
      <c r="LM421" s="77"/>
      <c r="LN421" s="77"/>
      <c r="LO421" s="77"/>
      <c r="LP421" s="77"/>
      <c r="LQ421" s="77"/>
      <c r="LR421" s="77"/>
      <c r="LS421" s="77"/>
      <c r="LT421" s="77"/>
      <c r="LU421" s="77"/>
      <c r="LV421" s="77"/>
      <c r="LW421" s="77"/>
      <c r="LX421" s="77"/>
      <c r="LY421" s="77"/>
      <c r="LZ421" s="77"/>
      <c r="MA421" s="77"/>
      <c r="MB421" s="77"/>
      <c r="MC421" s="77"/>
      <c r="MD421" s="77"/>
      <c r="ME421" s="77"/>
      <c r="MF421" s="77"/>
      <c r="MG421" s="77"/>
      <c r="MH421" s="77"/>
      <c r="MI421" s="77"/>
      <c r="MJ421" s="77"/>
      <c r="MK421" s="77"/>
      <c r="ML421" s="77"/>
      <c r="MM421" s="77"/>
      <c r="MN421" s="77"/>
      <c r="MO421" s="77"/>
      <c r="MP421" s="77"/>
      <c r="MQ421" s="77"/>
      <c r="MR421" s="77"/>
      <c r="MS421" s="77"/>
      <c r="MT421" s="77"/>
      <c r="MU421" s="77"/>
      <c r="MV421" s="77"/>
      <c r="MW421" s="77"/>
      <c r="MX421" s="77"/>
      <c r="MY421" s="77"/>
      <c r="MZ421" s="77"/>
      <c r="NA421" s="77"/>
      <c r="NB421" s="77"/>
      <c r="NC421" s="77"/>
      <c r="ND421" s="77"/>
      <c r="NE421" s="77"/>
      <c r="NF421" s="77"/>
      <c r="NG421" s="77"/>
      <c r="NH421" s="77"/>
      <c r="NI421" s="77"/>
      <c r="NJ421" s="77"/>
      <c r="NK421" s="77"/>
      <c r="NL421" s="77"/>
      <c r="NM421" s="77"/>
      <c r="NN421" s="77"/>
      <c r="NO421" s="77"/>
      <c r="NP421" s="77"/>
      <c r="NQ421" s="77"/>
      <c r="NR421" s="77"/>
    </row>
    <row r="422" spans="1:382">
      <c r="A422" s="32">
        <f>IF(ラインリスト!A414="","",ラインリスト!A414)</f>
        <v>412</v>
      </c>
      <c r="B422" s="32" t="str">
        <f>IF(ラインリスト!B414="","",ラインリスト!B414)</f>
        <v>テスト412</v>
      </c>
      <c r="C422" s="32">
        <f>IF(ラインリスト!C414="","",ラインリスト!C414)</f>
        <v>55</v>
      </c>
      <c r="D422" s="32" t="str">
        <f>IF(ラインリスト!E414="","",ラインリスト!E414)</f>
        <v>女</v>
      </c>
      <c r="E422" s="32" t="str">
        <f>IF(ラインリスト!F414="","",ラインリスト!F414)</f>
        <v/>
      </c>
      <c r="F422" s="29" t="str">
        <f>IF(ラインリスト!G414="","",ラインリスト!G414)</f>
        <v>患者</v>
      </c>
      <c r="G422" s="32" t="str">
        <f>IF(ラインリスト!H414="","",ラインリスト!H414)</f>
        <v>X病院</v>
      </c>
      <c r="H422" s="33" t="str">
        <f>IF(ラインリスト!I414="","",ラインリスト!I414)</f>
        <v/>
      </c>
      <c r="I422" s="33">
        <f>IF(ラインリスト!J414="","",ラインリスト!J414)</f>
        <v>44207</v>
      </c>
      <c r="J422" s="33">
        <f>IF(ラインリスト!K414="","",ラインリスト!K414)</f>
        <v>44208</v>
      </c>
      <c r="K422" s="31">
        <f>IF(ラインリスト!L414="",J422,ラインリスト!L414)</f>
        <v>44208</v>
      </c>
      <c r="L422" s="76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7"/>
      <c r="BR422" s="77"/>
      <c r="BS422" s="77"/>
      <c r="BT422" s="77"/>
      <c r="BU422" s="77"/>
      <c r="BV422" s="77"/>
      <c r="BW422" s="77"/>
      <c r="BX422" s="77"/>
      <c r="BY422" s="77"/>
      <c r="BZ422" s="77"/>
      <c r="CA422" s="77"/>
      <c r="CB422" s="77"/>
      <c r="CC422" s="77"/>
      <c r="CD422" s="77"/>
      <c r="CE422" s="77"/>
      <c r="CF422" s="77"/>
      <c r="CG422" s="77"/>
      <c r="CH422" s="77"/>
      <c r="CI422" s="77"/>
      <c r="CJ422" s="77"/>
      <c r="CK422" s="77"/>
      <c r="CL422" s="77"/>
      <c r="CM422" s="77"/>
      <c r="CN422" s="77"/>
      <c r="CO422" s="77"/>
      <c r="CP422" s="77"/>
      <c r="CQ422" s="77"/>
      <c r="CR422" s="77"/>
      <c r="CS422" s="77"/>
      <c r="CT422" s="77"/>
      <c r="CU422" s="77"/>
      <c r="CV422" s="77"/>
      <c r="CW422" s="77"/>
      <c r="CX422" s="77"/>
      <c r="CY422" s="77"/>
      <c r="CZ422" s="77"/>
      <c r="DA422" s="77"/>
      <c r="DB422" s="77"/>
      <c r="DC422" s="77"/>
      <c r="DD422" s="77"/>
      <c r="DE422" s="77"/>
      <c r="DF422" s="77"/>
      <c r="DG422" s="77"/>
      <c r="DH422" s="77"/>
      <c r="DI422" s="77"/>
      <c r="DJ422" s="77"/>
      <c r="DK422" s="77"/>
      <c r="DL422" s="77"/>
      <c r="DM422" s="77"/>
      <c r="DN422" s="77"/>
      <c r="DO422" s="77"/>
      <c r="DP422" s="77"/>
      <c r="DQ422" s="77"/>
      <c r="DR422" s="77"/>
      <c r="DS422" s="77"/>
      <c r="DT422" s="77"/>
      <c r="DU422" s="77"/>
      <c r="DV422" s="77"/>
      <c r="DW422" s="77"/>
      <c r="DX422" s="77"/>
      <c r="DY422" s="77"/>
      <c r="DZ422" s="77"/>
      <c r="EA422" s="77"/>
      <c r="EB422" s="77"/>
      <c r="EC422" s="77"/>
      <c r="ED422" s="77"/>
      <c r="EE422" s="77"/>
      <c r="EF422" s="77"/>
      <c r="EG422" s="77"/>
      <c r="EH422" s="77"/>
      <c r="EI422" s="77"/>
      <c r="EJ422" s="77"/>
      <c r="EK422" s="77"/>
      <c r="EL422" s="77"/>
      <c r="EM422" s="77"/>
      <c r="EN422" s="77"/>
      <c r="EO422" s="77"/>
      <c r="EP422" s="77"/>
      <c r="EQ422" s="77"/>
      <c r="ER422" s="77"/>
      <c r="ES422" s="77"/>
      <c r="ET422" s="77"/>
      <c r="EU422" s="77"/>
      <c r="EV422" s="77"/>
      <c r="EW422" s="77"/>
      <c r="EX422" s="77"/>
      <c r="EY422" s="77"/>
      <c r="EZ422" s="77"/>
      <c r="FA422" s="77"/>
      <c r="FB422" s="77"/>
      <c r="FC422" s="77"/>
      <c r="FD422" s="77"/>
      <c r="FE422" s="77"/>
      <c r="FF422" s="77"/>
      <c r="FG422" s="77"/>
      <c r="FH422" s="77"/>
      <c r="FI422" s="77"/>
      <c r="FJ422" s="77"/>
      <c r="FK422" s="77"/>
      <c r="FL422" s="77"/>
      <c r="FM422" s="77"/>
      <c r="FN422" s="77"/>
      <c r="FO422" s="77"/>
      <c r="FP422" s="77"/>
      <c r="FQ422" s="77"/>
      <c r="FR422" s="77"/>
      <c r="FS422" s="77"/>
      <c r="FT422" s="77"/>
      <c r="FU422" s="77"/>
      <c r="FV422" s="77"/>
      <c r="FW422" s="77"/>
      <c r="FX422" s="77"/>
      <c r="FY422" s="77"/>
      <c r="FZ422" s="77"/>
      <c r="GA422" s="77"/>
      <c r="GB422" s="77"/>
      <c r="GC422" s="77"/>
      <c r="GD422" s="77"/>
      <c r="GE422" s="77"/>
      <c r="GF422" s="77"/>
      <c r="GG422" s="77"/>
      <c r="GH422" s="77"/>
      <c r="GI422" s="77"/>
      <c r="GJ422" s="77"/>
      <c r="GK422" s="77"/>
      <c r="GL422" s="77"/>
      <c r="GM422" s="77"/>
      <c r="GN422" s="77"/>
      <c r="GO422" s="77"/>
      <c r="GP422" s="77"/>
      <c r="GQ422" s="77"/>
      <c r="GR422" s="77"/>
      <c r="GS422" s="77"/>
      <c r="GT422" s="77"/>
      <c r="GU422" s="77"/>
      <c r="GV422" s="77"/>
      <c r="GW422" s="77"/>
      <c r="GX422" s="77"/>
      <c r="GY422" s="77"/>
      <c r="GZ422" s="77"/>
      <c r="HA422" s="77"/>
      <c r="HB422" s="77"/>
      <c r="HC422" s="77"/>
      <c r="HD422" s="77"/>
      <c r="HE422" s="77"/>
      <c r="HF422" s="77"/>
      <c r="HG422" s="77"/>
      <c r="HH422" s="77"/>
      <c r="HI422" s="77"/>
      <c r="HJ422" s="77"/>
      <c r="HK422" s="77"/>
      <c r="HL422" s="77"/>
      <c r="HM422" s="77"/>
      <c r="HN422" s="77"/>
      <c r="HO422" s="77"/>
      <c r="HP422" s="77"/>
      <c r="HQ422" s="77"/>
      <c r="HR422" s="77"/>
      <c r="HS422" s="77"/>
      <c r="HT422" s="77"/>
      <c r="HU422" s="77"/>
      <c r="HV422" s="77"/>
      <c r="HW422" s="77"/>
      <c r="HX422" s="77"/>
      <c r="HY422" s="77"/>
      <c r="HZ422" s="77"/>
      <c r="IA422" s="77"/>
      <c r="IB422" s="77"/>
      <c r="IC422" s="77"/>
      <c r="ID422" s="77"/>
      <c r="IE422" s="77"/>
      <c r="IF422" s="77"/>
      <c r="IG422" s="77"/>
      <c r="IH422" s="77"/>
      <c r="II422" s="77"/>
      <c r="IJ422" s="77"/>
      <c r="IK422" s="77"/>
      <c r="IL422" s="77"/>
      <c r="IM422" s="77"/>
      <c r="IN422" s="77"/>
      <c r="IO422" s="77"/>
      <c r="IP422" s="77"/>
      <c r="IQ422" s="77"/>
      <c r="IR422" s="77"/>
      <c r="IS422" s="77"/>
      <c r="IT422" s="77"/>
      <c r="IU422" s="77"/>
      <c r="IV422" s="77"/>
      <c r="IW422" s="77"/>
      <c r="IX422" s="77"/>
      <c r="IY422" s="77"/>
      <c r="IZ422" s="77"/>
      <c r="JA422" s="77"/>
      <c r="JB422" s="77"/>
      <c r="JC422" s="77"/>
      <c r="JD422" s="77"/>
      <c r="JE422" s="77"/>
      <c r="JF422" s="77"/>
      <c r="JG422" s="77"/>
      <c r="JH422" s="77"/>
      <c r="JI422" s="77"/>
      <c r="JJ422" s="77"/>
      <c r="JK422" s="77"/>
      <c r="JL422" s="77"/>
      <c r="JM422" s="77"/>
      <c r="JN422" s="77"/>
      <c r="JO422" s="77"/>
      <c r="JP422" s="77"/>
      <c r="JQ422" s="77"/>
      <c r="JR422" s="77"/>
      <c r="JS422" s="77"/>
      <c r="JT422" s="77"/>
      <c r="JU422" s="77"/>
      <c r="JV422" s="77"/>
      <c r="JW422" s="77"/>
      <c r="JX422" s="77"/>
      <c r="JY422" s="77"/>
      <c r="JZ422" s="77"/>
      <c r="KA422" s="77"/>
      <c r="KB422" s="77"/>
      <c r="KC422" s="77"/>
      <c r="KD422" s="77"/>
      <c r="KE422" s="77"/>
      <c r="KF422" s="77"/>
      <c r="KG422" s="77"/>
      <c r="KH422" s="77"/>
      <c r="KI422" s="77"/>
      <c r="KJ422" s="77"/>
      <c r="KK422" s="77"/>
      <c r="KL422" s="77"/>
      <c r="KM422" s="77"/>
      <c r="KN422" s="77"/>
      <c r="KO422" s="77"/>
      <c r="KP422" s="77"/>
      <c r="KQ422" s="77"/>
      <c r="KR422" s="77"/>
      <c r="KS422" s="77"/>
      <c r="KT422" s="77"/>
      <c r="KU422" s="77"/>
      <c r="KV422" s="77"/>
      <c r="KW422" s="77"/>
      <c r="KX422" s="77"/>
      <c r="KY422" s="77"/>
      <c r="KZ422" s="77"/>
      <c r="LA422" s="77"/>
      <c r="LB422" s="77"/>
      <c r="LC422" s="77"/>
      <c r="LD422" s="77"/>
      <c r="LE422" s="77"/>
      <c r="LF422" s="77"/>
      <c r="LG422" s="77"/>
      <c r="LH422" s="77"/>
      <c r="LI422" s="77"/>
      <c r="LJ422" s="77"/>
      <c r="LK422" s="77"/>
      <c r="LL422" s="77"/>
      <c r="LM422" s="77"/>
      <c r="LN422" s="77"/>
      <c r="LO422" s="77"/>
      <c r="LP422" s="77"/>
      <c r="LQ422" s="77"/>
      <c r="LR422" s="77"/>
      <c r="LS422" s="77"/>
      <c r="LT422" s="77"/>
      <c r="LU422" s="77"/>
      <c r="LV422" s="77"/>
      <c r="LW422" s="77"/>
      <c r="LX422" s="77"/>
      <c r="LY422" s="77"/>
      <c r="LZ422" s="77"/>
      <c r="MA422" s="77"/>
      <c r="MB422" s="77"/>
      <c r="MC422" s="77"/>
      <c r="MD422" s="77"/>
      <c r="ME422" s="77"/>
      <c r="MF422" s="77"/>
      <c r="MG422" s="77"/>
      <c r="MH422" s="77"/>
      <c r="MI422" s="77"/>
      <c r="MJ422" s="77"/>
      <c r="MK422" s="77"/>
      <c r="ML422" s="77"/>
      <c r="MM422" s="77"/>
      <c r="MN422" s="77"/>
      <c r="MO422" s="77"/>
      <c r="MP422" s="77"/>
      <c r="MQ422" s="77"/>
      <c r="MR422" s="77"/>
      <c r="MS422" s="77"/>
      <c r="MT422" s="77"/>
      <c r="MU422" s="77"/>
      <c r="MV422" s="77"/>
      <c r="MW422" s="77"/>
      <c r="MX422" s="77"/>
      <c r="MY422" s="77"/>
      <c r="MZ422" s="77"/>
      <c r="NA422" s="77"/>
      <c r="NB422" s="77"/>
      <c r="NC422" s="77"/>
      <c r="ND422" s="77"/>
      <c r="NE422" s="77"/>
      <c r="NF422" s="77"/>
      <c r="NG422" s="77"/>
      <c r="NH422" s="77"/>
      <c r="NI422" s="77"/>
      <c r="NJ422" s="77"/>
      <c r="NK422" s="77"/>
      <c r="NL422" s="77"/>
      <c r="NM422" s="77"/>
      <c r="NN422" s="77"/>
      <c r="NO422" s="77"/>
      <c r="NP422" s="77"/>
      <c r="NQ422" s="77"/>
      <c r="NR422" s="77"/>
    </row>
    <row r="423" spans="1:382">
      <c r="A423" s="32">
        <f>IF(ラインリスト!A415="","",ラインリスト!A415)</f>
        <v>413</v>
      </c>
      <c r="B423" s="32" t="str">
        <f>IF(ラインリスト!B415="","",ラインリスト!B415)</f>
        <v>テスト413</v>
      </c>
      <c r="C423" s="32">
        <f>IF(ラインリスト!C415="","",ラインリスト!C415)</f>
        <v>56</v>
      </c>
      <c r="D423" s="32" t="str">
        <f>IF(ラインリスト!E415="","",ラインリスト!E415)</f>
        <v>女</v>
      </c>
      <c r="E423" s="32" t="str">
        <f>IF(ラインリスト!F415="","",ラインリスト!F415)</f>
        <v/>
      </c>
      <c r="F423" s="29" t="str">
        <f>IF(ラインリスト!G415="","",ラインリスト!G415)</f>
        <v>患者</v>
      </c>
      <c r="G423" s="32" t="str">
        <f>IF(ラインリスト!H415="","",ラインリスト!H415)</f>
        <v>X病院</v>
      </c>
      <c r="H423" s="33" t="str">
        <f>IF(ラインリスト!I415="","",ラインリスト!I415)</f>
        <v/>
      </c>
      <c r="I423" s="33">
        <f>IF(ラインリスト!J415="","",ラインリスト!J415)</f>
        <v>44208</v>
      </c>
      <c r="J423" s="33">
        <f>IF(ラインリスト!K415="","",ラインリスト!K415)</f>
        <v>44208</v>
      </c>
      <c r="K423" s="31">
        <f>IF(ラインリスト!L415="",J423,ラインリスト!L415)</f>
        <v>44208</v>
      </c>
      <c r="L423" s="76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  <c r="BN423" s="77"/>
      <c r="BO423" s="77"/>
      <c r="BP423" s="77"/>
      <c r="BQ423" s="77"/>
      <c r="BR423" s="77"/>
      <c r="BS423" s="77"/>
      <c r="BT423" s="77"/>
      <c r="BU423" s="77"/>
      <c r="BV423" s="77"/>
      <c r="BW423" s="77"/>
      <c r="BX423" s="77"/>
      <c r="BY423" s="77"/>
      <c r="BZ423" s="77"/>
      <c r="CA423" s="77"/>
      <c r="CB423" s="77"/>
      <c r="CC423" s="77"/>
      <c r="CD423" s="77"/>
      <c r="CE423" s="77"/>
      <c r="CF423" s="77"/>
      <c r="CG423" s="77"/>
      <c r="CH423" s="77"/>
      <c r="CI423" s="77"/>
      <c r="CJ423" s="77"/>
      <c r="CK423" s="77"/>
      <c r="CL423" s="77"/>
      <c r="CM423" s="77"/>
      <c r="CN423" s="77"/>
      <c r="CO423" s="77"/>
      <c r="CP423" s="77"/>
      <c r="CQ423" s="77"/>
      <c r="CR423" s="77"/>
      <c r="CS423" s="77"/>
      <c r="CT423" s="77"/>
      <c r="CU423" s="77"/>
      <c r="CV423" s="77"/>
      <c r="CW423" s="77"/>
      <c r="CX423" s="77"/>
      <c r="CY423" s="77"/>
      <c r="CZ423" s="77"/>
      <c r="DA423" s="77"/>
      <c r="DB423" s="77"/>
      <c r="DC423" s="77"/>
      <c r="DD423" s="77"/>
      <c r="DE423" s="77"/>
      <c r="DF423" s="77"/>
      <c r="DG423" s="77"/>
      <c r="DH423" s="77"/>
      <c r="DI423" s="77"/>
      <c r="DJ423" s="77"/>
      <c r="DK423" s="77"/>
      <c r="DL423" s="77"/>
      <c r="DM423" s="77"/>
      <c r="DN423" s="77"/>
      <c r="DO423" s="77"/>
      <c r="DP423" s="77"/>
      <c r="DQ423" s="77"/>
      <c r="DR423" s="77"/>
      <c r="DS423" s="77"/>
      <c r="DT423" s="77"/>
      <c r="DU423" s="77"/>
      <c r="DV423" s="77"/>
      <c r="DW423" s="77"/>
      <c r="DX423" s="77"/>
      <c r="DY423" s="77"/>
      <c r="DZ423" s="77"/>
      <c r="EA423" s="77"/>
      <c r="EB423" s="77"/>
      <c r="EC423" s="77"/>
      <c r="ED423" s="77"/>
      <c r="EE423" s="77"/>
      <c r="EF423" s="77"/>
      <c r="EG423" s="77"/>
      <c r="EH423" s="77"/>
      <c r="EI423" s="77"/>
      <c r="EJ423" s="77"/>
      <c r="EK423" s="77"/>
      <c r="EL423" s="77"/>
      <c r="EM423" s="77"/>
      <c r="EN423" s="77"/>
      <c r="EO423" s="77"/>
      <c r="EP423" s="77"/>
      <c r="EQ423" s="77"/>
      <c r="ER423" s="77"/>
      <c r="ES423" s="77"/>
      <c r="ET423" s="77"/>
      <c r="EU423" s="77"/>
      <c r="EV423" s="77"/>
      <c r="EW423" s="77"/>
      <c r="EX423" s="77"/>
      <c r="EY423" s="77"/>
      <c r="EZ423" s="77"/>
      <c r="FA423" s="77"/>
      <c r="FB423" s="77"/>
      <c r="FC423" s="77"/>
      <c r="FD423" s="77"/>
      <c r="FE423" s="77"/>
      <c r="FF423" s="77"/>
      <c r="FG423" s="77"/>
      <c r="FH423" s="77"/>
      <c r="FI423" s="77"/>
      <c r="FJ423" s="77"/>
      <c r="FK423" s="77"/>
      <c r="FL423" s="77"/>
      <c r="FM423" s="77"/>
      <c r="FN423" s="77"/>
      <c r="FO423" s="77"/>
      <c r="FP423" s="77"/>
      <c r="FQ423" s="77"/>
      <c r="FR423" s="77"/>
      <c r="FS423" s="77"/>
      <c r="FT423" s="77"/>
      <c r="FU423" s="77"/>
      <c r="FV423" s="77"/>
      <c r="FW423" s="77"/>
      <c r="FX423" s="77"/>
      <c r="FY423" s="77"/>
      <c r="FZ423" s="77"/>
      <c r="GA423" s="77"/>
      <c r="GB423" s="77"/>
      <c r="GC423" s="77"/>
      <c r="GD423" s="77"/>
      <c r="GE423" s="77"/>
      <c r="GF423" s="77"/>
      <c r="GG423" s="77"/>
      <c r="GH423" s="77"/>
      <c r="GI423" s="77"/>
      <c r="GJ423" s="77"/>
      <c r="GK423" s="77"/>
      <c r="GL423" s="77"/>
      <c r="GM423" s="77"/>
      <c r="GN423" s="77"/>
      <c r="GO423" s="77"/>
      <c r="GP423" s="77"/>
      <c r="GQ423" s="77"/>
      <c r="GR423" s="77"/>
      <c r="GS423" s="77"/>
      <c r="GT423" s="77"/>
      <c r="GU423" s="77"/>
      <c r="GV423" s="77"/>
      <c r="GW423" s="77"/>
      <c r="GX423" s="77"/>
      <c r="GY423" s="77"/>
      <c r="GZ423" s="77"/>
      <c r="HA423" s="77"/>
      <c r="HB423" s="77"/>
      <c r="HC423" s="77"/>
      <c r="HD423" s="77"/>
      <c r="HE423" s="77"/>
      <c r="HF423" s="77"/>
      <c r="HG423" s="77"/>
      <c r="HH423" s="77"/>
      <c r="HI423" s="77"/>
      <c r="HJ423" s="77"/>
      <c r="HK423" s="77"/>
      <c r="HL423" s="77"/>
      <c r="HM423" s="77"/>
      <c r="HN423" s="77"/>
      <c r="HO423" s="77"/>
      <c r="HP423" s="77"/>
      <c r="HQ423" s="77"/>
      <c r="HR423" s="77"/>
      <c r="HS423" s="77"/>
      <c r="HT423" s="77"/>
      <c r="HU423" s="77"/>
      <c r="HV423" s="77"/>
      <c r="HW423" s="77"/>
      <c r="HX423" s="77"/>
      <c r="HY423" s="77"/>
      <c r="HZ423" s="77"/>
      <c r="IA423" s="77"/>
      <c r="IB423" s="77"/>
      <c r="IC423" s="77"/>
      <c r="ID423" s="77"/>
      <c r="IE423" s="77"/>
      <c r="IF423" s="77"/>
      <c r="IG423" s="77"/>
      <c r="IH423" s="77"/>
      <c r="II423" s="77"/>
      <c r="IJ423" s="77"/>
      <c r="IK423" s="77"/>
      <c r="IL423" s="77"/>
      <c r="IM423" s="77"/>
      <c r="IN423" s="77"/>
      <c r="IO423" s="77"/>
      <c r="IP423" s="77"/>
      <c r="IQ423" s="77"/>
      <c r="IR423" s="77"/>
      <c r="IS423" s="77"/>
      <c r="IT423" s="77"/>
      <c r="IU423" s="77"/>
      <c r="IV423" s="77"/>
      <c r="IW423" s="77"/>
      <c r="IX423" s="77"/>
      <c r="IY423" s="77"/>
      <c r="IZ423" s="77"/>
      <c r="JA423" s="77"/>
      <c r="JB423" s="77"/>
      <c r="JC423" s="77"/>
      <c r="JD423" s="77"/>
      <c r="JE423" s="77"/>
      <c r="JF423" s="77"/>
      <c r="JG423" s="77"/>
      <c r="JH423" s="77"/>
      <c r="JI423" s="77"/>
      <c r="JJ423" s="77"/>
      <c r="JK423" s="77"/>
      <c r="JL423" s="77"/>
      <c r="JM423" s="77"/>
      <c r="JN423" s="77"/>
      <c r="JO423" s="77"/>
      <c r="JP423" s="77"/>
      <c r="JQ423" s="77"/>
      <c r="JR423" s="77"/>
      <c r="JS423" s="77"/>
      <c r="JT423" s="77"/>
      <c r="JU423" s="77"/>
      <c r="JV423" s="77"/>
      <c r="JW423" s="77"/>
      <c r="JX423" s="77"/>
      <c r="JY423" s="77"/>
      <c r="JZ423" s="77"/>
      <c r="KA423" s="77"/>
      <c r="KB423" s="77"/>
      <c r="KC423" s="77"/>
      <c r="KD423" s="77"/>
      <c r="KE423" s="77"/>
      <c r="KF423" s="77"/>
      <c r="KG423" s="77"/>
      <c r="KH423" s="77"/>
      <c r="KI423" s="77"/>
      <c r="KJ423" s="77"/>
      <c r="KK423" s="77"/>
      <c r="KL423" s="77"/>
      <c r="KM423" s="77"/>
      <c r="KN423" s="77"/>
      <c r="KO423" s="77"/>
      <c r="KP423" s="77"/>
      <c r="KQ423" s="77"/>
      <c r="KR423" s="77"/>
      <c r="KS423" s="77"/>
      <c r="KT423" s="77"/>
      <c r="KU423" s="77"/>
      <c r="KV423" s="77"/>
      <c r="KW423" s="77"/>
      <c r="KX423" s="77"/>
      <c r="KY423" s="77"/>
      <c r="KZ423" s="77"/>
      <c r="LA423" s="77"/>
      <c r="LB423" s="77"/>
      <c r="LC423" s="77"/>
      <c r="LD423" s="77"/>
      <c r="LE423" s="77"/>
      <c r="LF423" s="77"/>
      <c r="LG423" s="77"/>
      <c r="LH423" s="77"/>
      <c r="LI423" s="77"/>
      <c r="LJ423" s="77"/>
      <c r="LK423" s="77"/>
      <c r="LL423" s="77"/>
      <c r="LM423" s="77"/>
      <c r="LN423" s="77"/>
      <c r="LO423" s="77"/>
      <c r="LP423" s="77"/>
      <c r="LQ423" s="77"/>
      <c r="LR423" s="77"/>
      <c r="LS423" s="77"/>
      <c r="LT423" s="77"/>
      <c r="LU423" s="77"/>
      <c r="LV423" s="77"/>
      <c r="LW423" s="77"/>
      <c r="LX423" s="77"/>
      <c r="LY423" s="77"/>
      <c r="LZ423" s="77"/>
      <c r="MA423" s="77"/>
      <c r="MB423" s="77"/>
      <c r="MC423" s="77"/>
      <c r="MD423" s="77"/>
      <c r="ME423" s="77"/>
      <c r="MF423" s="77"/>
      <c r="MG423" s="77"/>
      <c r="MH423" s="77"/>
      <c r="MI423" s="77"/>
      <c r="MJ423" s="77"/>
      <c r="MK423" s="77"/>
      <c r="ML423" s="77"/>
      <c r="MM423" s="77"/>
      <c r="MN423" s="77"/>
      <c r="MO423" s="77"/>
      <c r="MP423" s="77"/>
      <c r="MQ423" s="77"/>
      <c r="MR423" s="77"/>
      <c r="MS423" s="77"/>
      <c r="MT423" s="77"/>
      <c r="MU423" s="77"/>
      <c r="MV423" s="77"/>
      <c r="MW423" s="77"/>
      <c r="MX423" s="77"/>
      <c r="MY423" s="77"/>
      <c r="MZ423" s="77"/>
      <c r="NA423" s="77"/>
      <c r="NB423" s="77"/>
      <c r="NC423" s="77"/>
      <c r="ND423" s="77"/>
      <c r="NE423" s="77"/>
      <c r="NF423" s="77"/>
      <c r="NG423" s="77"/>
      <c r="NH423" s="77"/>
      <c r="NI423" s="77"/>
      <c r="NJ423" s="77"/>
      <c r="NK423" s="77"/>
      <c r="NL423" s="77"/>
      <c r="NM423" s="77"/>
      <c r="NN423" s="77"/>
      <c r="NO423" s="77"/>
      <c r="NP423" s="77"/>
      <c r="NQ423" s="77"/>
      <c r="NR423" s="77"/>
    </row>
    <row r="424" spans="1:382">
      <c r="A424" s="32">
        <f>IF(ラインリスト!A416="","",ラインリスト!A416)</f>
        <v>414</v>
      </c>
      <c r="B424" s="32" t="str">
        <f>IF(ラインリスト!B416="","",ラインリスト!B416)</f>
        <v>テスト414</v>
      </c>
      <c r="C424" s="32">
        <f>IF(ラインリスト!C416="","",ラインリスト!C416)</f>
        <v>56</v>
      </c>
      <c r="D424" s="32" t="str">
        <f>IF(ラインリスト!E416="","",ラインリスト!E416)</f>
        <v>女</v>
      </c>
      <c r="E424" s="32" t="str">
        <f>IF(ラインリスト!F416="","",ラインリスト!F416)</f>
        <v>介護員</v>
      </c>
      <c r="F424" s="29" t="str">
        <f>IF(ラインリスト!G416="","",ラインリスト!G416)</f>
        <v>職員</v>
      </c>
      <c r="G424" s="32" t="str">
        <f>IF(ラインリスト!H416="","",ラインリスト!H416)</f>
        <v>X病院</v>
      </c>
      <c r="H424" s="33" t="str">
        <f>IF(ラインリスト!I416="","",ラインリスト!I416)</f>
        <v/>
      </c>
      <c r="I424" s="33">
        <f>IF(ラインリスト!J416="","",ラインリスト!J416)</f>
        <v>44205</v>
      </c>
      <c r="J424" s="33">
        <f>IF(ラインリスト!K416="","",ラインリスト!K416)</f>
        <v>44208</v>
      </c>
      <c r="K424" s="31">
        <f>IF(ラインリスト!L416="",J424,ラインリスト!L416)</f>
        <v>44208</v>
      </c>
      <c r="L424" s="76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  <c r="BN424" s="77"/>
      <c r="BO424" s="77"/>
      <c r="BP424" s="77"/>
      <c r="BQ424" s="77"/>
      <c r="BR424" s="77"/>
      <c r="BS424" s="77"/>
      <c r="BT424" s="77"/>
      <c r="BU424" s="77"/>
      <c r="BV424" s="77"/>
      <c r="BW424" s="77"/>
      <c r="BX424" s="77"/>
      <c r="BY424" s="77"/>
      <c r="BZ424" s="77"/>
      <c r="CA424" s="77"/>
      <c r="CB424" s="77"/>
      <c r="CC424" s="77"/>
      <c r="CD424" s="77"/>
      <c r="CE424" s="77"/>
      <c r="CF424" s="77"/>
      <c r="CG424" s="77"/>
      <c r="CH424" s="77"/>
      <c r="CI424" s="77"/>
      <c r="CJ424" s="77"/>
      <c r="CK424" s="77"/>
      <c r="CL424" s="77"/>
      <c r="CM424" s="77"/>
      <c r="CN424" s="77"/>
      <c r="CO424" s="77"/>
      <c r="CP424" s="77"/>
      <c r="CQ424" s="77"/>
      <c r="CR424" s="77"/>
      <c r="CS424" s="77"/>
      <c r="CT424" s="77"/>
      <c r="CU424" s="77"/>
      <c r="CV424" s="77"/>
      <c r="CW424" s="77"/>
      <c r="CX424" s="77"/>
      <c r="CY424" s="77"/>
      <c r="CZ424" s="77"/>
      <c r="DA424" s="77"/>
      <c r="DB424" s="77"/>
      <c r="DC424" s="77"/>
      <c r="DD424" s="77"/>
      <c r="DE424" s="77"/>
      <c r="DF424" s="77"/>
      <c r="DG424" s="77"/>
      <c r="DH424" s="77"/>
      <c r="DI424" s="77"/>
      <c r="DJ424" s="77"/>
      <c r="DK424" s="77"/>
      <c r="DL424" s="77"/>
      <c r="DM424" s="77"/>
      <c r="DN424" s="77"/>
      <c r="DO424" s="77"/>
      <c r="DP424" s="77"/>
      <c r="DQ424" s="77"/>
      <c r="DR424" s="77"/>
      <c r="DS424" s="77"/>
      <c r="DT424" s="77"/>
      <c r="DU424" s="77"/>
      <c r="DV424" s="77"/>
      <c r="DW424" s="77"/>
      <c r="DX424" s="77"/>
      <c r="DY424" s="77"/>
      <c r="DZ424" s="77"/>
      <c r="EA424" s="77"/>
      <c r="EB424" s="77"/>
      <c r="EC424" s="77"/>
      <c r="ED424" s="77"/>
      <c r="EE424" s="77"/>
      <c r="EF424" s="77"/>
      <c r="EG424" s="77"/>
      <c r="EH424" s="77"/>
      <c r="EI424" s="77"/>
      <c r="EJ424" s="77"/>
      <c r="EK424" s="77"/>
      <c r="EL424" s="77"/>
      <c r="EM424" s="77"/>
      <c r="EN424" s="77"/>
      <c r="EO424" s="77"/>
      <c r="EP424" s="77"/>
      <c r="EQ424" s="77"/>
      <c r="ER424" s="77"/>
      <c r="ES424" s="77"/>
      <c r="ET424" s="77"/>
      <c r="EU424" s="77"/>
      <c r="EV424" s="77"/>
      <c r="EW424" s="77"/>
      <c r="EX424" s="77"/>
      <c r="EY424" s="77"/>
      <c r="EZ424" s="77"/>
      <c r="FA424" s="77"/>
      <c r="FB424" s="77"/>
      <c r="FC424" s="77"/>
      <c r="FD424" s="77"/>
      <c r="FE424" s="77"/>
      <c r="FF424" s="77"/>
      <c r="FG424" s="77"/>
      <c r="FH424" s="77"/>
      <c r="FI424" s="77"/>
      <c r="FJ424" s="77"/>
      <c r="FK424" s="77"/>
      <c r="FL424" s="77"/>
      <c r="FM424" s="77"/>
      <c r="FN424" s="77"/>
      <c r="FO424" s="77"/>
      <c r="FP424" s="77"/>
      <c r="FQ424" s="77"/>
      <c r="FR424" s="77"/>
      <c r="FS424" s="77"/>
      <c r="FT424" s="77"/>
      <c r="FU424" s="77"/>
      <c r="FV424" s="77"/>
      <c r="FW424" s="77"/>
      <c r="FX424" s="77"/>
      <c r="FY424" s="77"/>
      <c r="FZ424" s="77"/>
      <c r="GA424" s="77"/>
      <c r="GB424" s="77"/>
      <c r="GC424" s="77"/>
      <c r="GD424" s="77"/>
      <c r="GE424" s="77"/>
      <c r="GF424" s="77"/>
      <c r="GG424" s="77"/>
      <c r="GH424" s="77"/>
      <c r="GI424" s="77"/>
      <c r="GJ424" s="77"/>
      <c r="GK424" s="77"/>
      <c r="GL424" s="77"/>
      <c r="GM424" s="77"/>
      <c r="GN424" s="77"/>
      <c r="GO424" s="77"/>
      <c r="GP424" s="77"/>
      <c r="GQ424" s="77"/>
      <c r="GR424" s="77"/>
      <c r="GS424" s="77"/>
      <c r="GT424" s="77"/>
      <c r="GU424" s="77"/>
      <c r="GV424" s="77"/>
      <c r="GW424" s="77"/>
      <c r="GX424" s="77"/>
      <c r="GY424" s="77"/>
      <c r="GZ424" s="77"/>
      <c r="HA424" s="77"/>
      <c r="HB424" s="77"/>
      <c r="HC424" s="77"/>
      <c r="HD424" s="77"/>
      <c r="HE424" s="77"/>
      <c r="HF424" s="77"/>
      <c r="HG424" s="77"/>
      <c r="HH424" s="77"/>
      <c r="HI424" s="77"/>
      <c r="HJ424" s="77"/>
      <c r="HK424" s="77"/>
      <c r="HL424" s="77"/>
      <c r="HM424" s="77"/>
      <c r="HN424" s="77"/>
      <c r="HO424" s="77"/>
      <c r="HP424" s="77"/>
      <c r="HQ424" s="77"/>
      <c r="HR424" s="77"/>
      <c r="HS424" s="77"/>
      <c r="HT424" s="77"/>
      <c r="HU424" s="77"/>
      <c r="HV424" s="77"/>
      <c r="HW424" s="77"/>
      <c r="HX424" s="77"/>
      <c r="HY424" s="77"/>
      <c r="HZ424" s="77"/>
      <c r="IA424" s="77"/>
      <c r="IB424" s="77"/>
      <c r="IC424" s="77"/>
      <c r="ID424" s="77"/>
      <c r="IE424" s="77"/>
      <c r="IF424" s="77"/>
      <c r="IG424" s="77"/>
      <c r="IH424" s="77"/>
      <c r="II424" s="77"/>
      <c r="IJ424" s="77"/>
      <c r="IK424" s="77"/>
      <c r="IL424" s="77"/>
      <c r="IM424" s="77"/>
      <c r="IN424" s="77"/>
      <c r="IO424" s="77"/>
      <c r="IP424" s="77"/>
      <c r="IQ424" s="77"/>
      <c r="IR424" s="77"/>
      <c r="IS424" s="77"/>
      <c r="IT424" s="77"/>
      <c r="IU424" s="77"/>
      <c r="IV424" s="77"/>
      <c r="IW424" s="77"/>
      <c r="IX424" s="77"/>
      <c r="IY424" s="77"/>
      <c r="IZ424" s="77"/>
      <c r="JA424" s="77"/>
      <c r="JB424" s="77"/>
      <c r="JC424" s="77"/>
      <c r="JD424" s="77"/>
      <c r="JE424" s="77"/>
      <c r="JF424" s="77"/>
      <c r="JG424" s="77"/>
      <c r="JH424" s="77"/>
      <c r="JI424" s="77"/>
      <c r="JJ424" s="77"/>
      <c r="JK424" s="77"/>
      <c r="JL424" s="77"/>
      <c r="JM424" s="77"/>
      <c r="JN424" s="77"/>
      <c r="JO424" s="77"/>
      <c r="JP424" s="77"/>
      <c r="JQ424" s="77"/>
      <c r="JR424" s="77"/>
      <c r="JS424" s="77"/>
      <c r="JT424" s="77"/>
      <c r="JU424" s="77"/>
      <c r="JV424" s="77"/>
      <c r="JW424" s="77"/>
      <c r="JX424" s="77"/>
      <c r="JY424" s="77"/>
      <c r="JZ424" s="77"/>
      <c r="KA424" s="77"/>
      <c r="KB424" s="77"/>
      <c r="KC424" s="77"/>
      <c r="KD424" s="77"/>
      <c r="KE424" s="77"/>
      <c r="KF424" s="77"/>
      <c r="KG424" s="77"/>
      <c r="KH424" s="77"/>
      <c r="KI424" s="77"/>
      <c r="KJ424" s="77"/>
      <c r="KK424" s="77"/>
      <c r="KL424" s="77"/>
      <c r="KM424" s="77"/>
      <c r="KN424" s="77"/>
      <c r="KO424" s="77"/>
      <c r="KP424" s="77"/>
      <c r="KQ424" s="77"/>
      <c r="KR424" s="77"/>
      <c r="KS424" s="77"/>
      <c r="KT424" s="77"/>
      <c r="KU424" s="77"/>
      <c r="KV424" s="77"/>
      <c r="KW424" s="77"/>
      <c r="KX424" s="77"/>
      <c r="KY424" s="77"/>
      <c r="KZ424" s="77"/>
      <c r="LA424" s="77"/>
      <c r="LB424" s="77"/>
      <c r="LC424" s="77"/>
      <c r="LD424" s="77"/>
      <c r="LE424" s="77"/>
      <c r="LF424" s="77"/>
      <c r="LG424" s="77"/>
      <c r="LH424" s="77"/>
      <c r="LI424" s="77"/>
      <c r="LJ424" s="77"/>
      <c r="LK424" s="77"/>
      <c r="LL424" s="77"/>
      <c r="LM424" s="77"/>
      <c r="LN424" s="77"/>
      <c r="LO424" s="77"/>
      <c r="LP424" s="77"/>
      <c r="LQ424" s="77"/>
      <c r="LR424" s="77"/>
      <c r="LS424" s="77"/>
      <c r="LT424" s="77"/>
      <c r="LU424" s="77"/>
      <c r="LV424" s="77"/>
      <c r="LW424" s="77"/>
      <c r="LX424" s="77"/>
      <c r="LY424" s="77"/>
      <c r="LZ424" s="77"/>
      <c r="MA424" s="77"/>
      <c r="MB424" s="77"/>
      <c r="MC424" s="77"/>
      <c r="MD424" s="77"/>
      <c r="ME424" s="77"/>
      <c r="MF424" s="77"/>
      <c r="MG424" s="77"/>
      <c r="MH424" s="77"/>
      <c r="MI424" s="77"/>
      <c r="MJ424" s="77"/>
      <c r="MK424" s="77"/>
      <c r="ML424" s="77"/>
      <c r="MM424" s="77"/>
      <c r="MN424" s="77"/>
      <c r="MO424" s="77"/>
      <c r="MP424" s="77"/>
      <c r="MQ424" s="77"/>
      <c r="MR424" s="77"/>
      <c r="MS424" s="77"/>
      <c r="MT424" s="77"/>
      <c r="MU424" s="77"/>
      <c r="MV424" s="77"/>
      <c r="MW424" s="77"/>
      <c r="MX424" s="77"/>
      <c r="MY424" s="77"/>
      <c r="MZ424" s="77"/>
      <c r="NA424" s="77"/>
      <c r="NB424" s="77"/>
      <c r="NC424" s="77"/>
      <c r="ND424" s="77"/>
      <c r="NE424" s="77"/>
      <c r="NF424" s="77"/>
      <c r="NG424" s="77"/>
      <c r="NH424" s="77"/>
      <c r="NI424" s="77"/>
      <c r="NJ424" s="77"/>
      <c r="NK424" s="77"/>
      <c r="NL424" s="77"/>
      <c r="NM424" s="77"/>
      <c r="NN424" s="77"/>
      <c r="NO424" s="77"/>
      <c r="NP424" s="77"/>
      <c r="NQ424" s="77"/>
      <c r="NR424" s="77"/>
    </row>
    <row r="425" spans="1:382">
      <c r="A425" s="32">
        <f>IF(ラインリスト!A417="","",ラインリスト!A417)</f>
        <v>415</v>
      </c>
      <c r="B425" s="32" t="str">
        <f>IF(ラインリスト!B417="","",ラインリスト!B417)</f>
        <v>テスト415</v>
      </c>
      <c r="C425" s="32">
        <f>IF(ラインリスト!C417="","",ラインリスト!C417)</f>
        <v>95</v>
      </c>
      <c r="D425" s="32" t="str">
        <f>IF(ラインリスト!E417="","",ラインリスト!E417)</f>
        <v>女</v>
      </c>
      <c r="E425" s="32" t="str">
        <f>IF(ラインリスト!F417="","",ラインリスト!F417)</f>
        <v/>
      </c>
      <c r="F425" s="29" t="str">
        <f>IF(ラインリスト!G417="","",ラインリスト!G417)</f>
        <v>患者</v>
      </c>
      <c r="G425" s="32" t="str">
        <f>IF(ラインリスト!H417="","",ラインリスト!H417)</f>
        <v>X病院</v>
      </c>
      <c r="H425" s="33" t="str">
        <f>IF(ラインリスト!I417="","",ラインリスト!I417)</f>
        <v/>
      </c>
      <c r="I425" s="33">
        <f>IF(ラインリスト!J417="","",ラインリスト!J417)</f>
        <v>44208</v>
      </c>
      <c r="J425" s="33">
        <f>IF(ラインリスト!K417="","",ラインリスト!K417)</f>
        <v>44208</v>
      </c>
      <c r="K425" s="31">
        <f>IF(ラインリスト!L417="",J425,ラインリスト!L417)</f>
        <v>44208</v>
      </c>
      <c r="L425" s="76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7"/>
      <c r="BR425" s="77"/>
      <c r="BS425" s="77"/>
      <c r="BT425" s="77"/>
      <c r="BU425" s="77"/>
      <c r="BV425" s="77"/>
      <c r="BW425" s="77"/>
      <c r="BX425" s="77"/>
      <c r="BY425" s="77"/>
      <c r="BZ425" s="77"/>
      <c r="CA425" s="77"/>
      <c r="CB425" s="77"/>
      <c r="CC425" s="77"/>
      <c r="CD425" s="77"/>
      <c r="CE425" s="77"/>
      <c r="CF425" s="77"/>
      <c r="CG425" s="77"/>
      <c r="CH425" s="77"/>
      <c r="CI425" s="77"/>
      <c r="CJ425" s="77"/>
      <c r="CK425" s="77"/>
      <c r="CL425" s="77"/>
      <c r="CM425" s="77"/>
      <c r="CN425" s="77"/>
      <c r="CO425" s="77"/>
      <c r="CP425" s="77"/>
      <c r="CQ425" s="77"/>
      <c r="CR425" s="77"/>
      <c r="CS425" s="77"/>
      <c r="CT425" s="77"/>
      <c r="CU425" s="77"/>
      <c r="CV425" s="77"/>
      <c r="CW425" s="77"/>
      <c r="CX425" s="77"/>
      <c r="CY425" s="77"/>
      <c r="CZ425" s="77"/>
      <c r="DA425" s="77"/>
      <c r="DB425" s="77"/>
      <c r="DC425" s="77"/>
      <c r="DD425" s="77"/>
      <c r="DE425" s="77"/>
      <c r="DF425" s="77"/>
      <c r="DG425" s="77"/>
      <c r="DH425" s="77"/>
      <c r="DI425" s="77"/>
      <c r="DJ425" s="77"/>
      <c r="DK425" s="77"/>
      <c r="DL425" s="77"/>
      <c r="DM425" s="77"/>
      <c r="DN425" s="77"/>
      <c r="DO425" s="77"/>
      <c r="DP425" s="77"/>
      <c r="DQ425" s="77"/>
      <c r="DR425" s="77"/>
      <c r="DS425" s="77"/>
      <c r="DT425" s="77"/>
      <c r="DU425" s="77"/>
      <c r="DV425" s="77"/>
      <c r="DW425" s="77"/>
      <c r="DX425" s="77"/>
      <c r="DY425" s="77"/>
      <c r="DZ425" s="77"/>
      <c r="EA425" s="77"/>
      <c r="EB425" s="77"/>
      <c r="EC425" s="77"/>
      <c r="ED425" s="77"/>
      <c r="EE425" s="77"/>
      <c r="EF425" s="77"/>
      <c r="EG425" s="77"/>
      <c r="EH425" s="77"/>
      <c r="EI425" s="77"/>
      <c r="EJ425" s="77"/>
      <c r="EK425" s="77"/>
      <c r="EL425" s="77"/>
      <c r="EM425" s="77"/>
      <c r="EN425" s="77"/>
      <c r="EO425" s="77"/>
      <c r="EP425" s="77"/>
      <c r="EQ425" s="77"/>
      <c r="ER425" s="77"/>
      <c r="ES425" s="77"/>
      <c r="ET425" s="77"/>
      <c r="EU425" s="77"/>
      <c r="EV425" s="77"/>
      <c r="EW425" s="77"/>
      <c r="EX425" s="77"/>
      <c r="EY425" s="77"/>
      <c r="EZ425" s="77"/>
      <c r="FA425" s="77"/>
      <c r="FB425" s="77"/>
      <c r="FC425" s="77"/>
      <c r="FD425" s="77"/>
      <c r="FE425" s="77"/>
      <c r="FF425" s="77"/>
      <c r="FG425" s="77"/>
      <c r="FH425" s="77"/>
      <c r="FI425" s="77"/>
      <c r="FJ425" s="77"/>
      <c r="FK425" s="77"/>
      <c r="FL425" s="77"/>
      <c r="FM425" s="77"/>
      <c r="FN425" s="77"/>
      <c r="FO425" s="77"/>
      <c r="FP425" s="77"/>
      <c r="FQ425" s="77"/>
      <c r="FR425" s="77"/>
      <c r="FS425" s="77"/>
      <c r="FT425" s="77"/>
      <c r="FU425" s="77"/>
      <c r="FV425" s="77"/>
      <c r="FW425" s="77"/>
      <c r="FX425" s="77"/>
      <c r="FY425" s="77"/>
      <c r="FZ425" s="77"/>
      <c r="GA425" s="77"/>
      <c r="GB425" s="77"/>
      <c r="GC425" s="77"/>
      <c r="GD425" s="77"/>
      <c r="GE425" s="77"/>
      <c r="GF425" s="77"/>
      <c r="GG425" s="77"/>
      <c r="GH425" s="77"/>
      <c r="GI425" s="77"/>
      <c r="GJ425" s="77"/>
      <c r="GK425" s="77"/>
      <c r="GL425" s="77"/>
      <c r="GM425" s="77"/>
      <c r="GN425" s="77"/>
      <c r="GO425" s="77"/>
      <c r="GP425" s="77"/>
      <c r="GQ425" s="77"/>
      <c r="GR425" s="77"/>
      <c r="GS425" s="77"/>
      <c r="GT425" s="77"/>
      <c r="GU425" s="77"/>
      <c r="GV425" s="77"/>
      <c r="GW425" s="77"/>
      <c r="GX425" s="77"/>
      <c r="GY425" s="77"/>
      <c r="GZ425" s="77"/>
      <c r="HA425" s="77"/>
      <c r="HB425" s="77"/>
      <c r="HC425" s="77"/>
      <c r="HD425" s="77"/>
      <c r="HE425" s="77"/>
      <c r="HF425" s="77"/>
      <c r="HG425" s="77"/>
      <c r="HH425" s="77"/>
      <c r="HI425" s="77"/>
      <c r="HJ425" s="77"/>
      <c r="HK425" s="77"/>
      <c r="HL425" s="77"/>
      <c r="HM425" s="77"/>
      <c r="HN425" s="77"/>
      <c r="HO425" s="77"/>
      <c r="HP425" s="77"/>
      <c r="HQ425" s="77"/>
      <c r="HR425" s="77"/>
      <c r="HS425" s="77"/>
      <c r="HT425" s="77"/>
      <c r="HU425" s="77"/>
      <c r="HV425" s="77"/>
      <c r="HW425" s="77"/>
      <c r="HX425" s="77"/>
      <c r="HY425" s="77"/>
      <c r="HZ425" s="77"/>
      <c r="IA425" s="77"/>
      <c r="IB425" s="77"/>
      <c r="IC425" s="77"/>
      <c r="ID425" s="77"/>
      <c r="IE425" s="77"/>
      <c r="IF425" s="77"/>
      <c r="IG425" s="77"/>
      <c r="IH425" s="77"/>
      <c r="II425" s="77"/>
      <c r="IJ425" s="77"/>
      <c r="IK425" s="77"/>
      <c r="IL425" s="77"/>
      <c r="IM425" s="77"/>
      <c r="IN425" s="77"/>
      <c r="IO425" s="77"/>
      <c r="IP425" s="77"/>
      <c r="IQ425" s="77"/>
      <c r="IR425" s="77"/>
      <c r="IS425" s="77"/>
      <c r="IT425" s="77"/>
      <c r="IU425" s="77"/>
      <c r="IV425" s="77"/>
      <c r="IW425" s="77"/>
      <c r="IX425" s="77"/>
      <c r="IY425" s="77"/>
      <c r="IZ425" s="77"/>
      <c r="JA425" s="77"/>
      <c r="JB425" s="77"/>
      <c r="JC425" s="77"/>
      <c r="JD425" s="77"/>
      <c r="JE425" s="77"/>
      <c r="JF425" s="77"/>
      <c r="JG425" s="77"/>
      <c r="JH425" s="77"/>
      <c r="JI425" s="77"/>
      <c r="JJ425" s="77"/>
      <c r="JK425" s="77"/>
      <c r="JL425" s="77"/>
      <c r="JM425" s="77"/>
      <c r="JN425" s="77"/>
      <c r="JO425" s="77"/>
      <c r="JP425" s="77"/>
      <c r="JQ425" s="77"/>
      <c r="JR425" s="77"/>
      <c r="JS425" s="77"/>
      <c r="JT425" s="77"/>
      <c r="JU425" s="77"/>
      <c r="JV425" s="77"/>
      <c r="JW425" s="77"/>
      <c r="JX425" s="77"/>
      <c r="JY425" s="77"/>
      <c r="JZ425" s="77"/>
      <c r="KA425" s="77"/>
      <c r="KB425" s="77"/>
      <c r="KC425" s="77"/>
      <c r="KD425" s="77"/>
      <c r="KE425" s="77"/>
      <c r="KF425" s="77"/>
      <c r="KG425" s="77"/>
      <c r="KH425" s="77"/>
      <c r="KI425" s="77"/>
      <c r="KJ425" s="77"/>
      <c r="KK425" s="77"/>
      <c r="KL425" s="77"/>
      <c r="KM425" s="77"/>
      <c r="KN425" s="77"/>
      <c r="KO425" s="77"/>
      <c r="KP425" s="77"/>
      <c r="KQ425" s="77"/>
      <c r="KR425" s="77"/>
      <c r="KS425" s="77"/>
      <c r="KT425" s="77"/>
      <c r="KU425" s="77"/>
      <c r="KV425" s="77"/>
      <c r="KW425" s="77"/>
      <c r="KX425" s="77"/>
      <c r="KY425" s="77"/>
      <c r="KZ425" s="77"/>
      <c r="LA425" s="77"/>
      <c r="LB425" s="77"/>
      <c r="LC425" s="77"/>
      <c r="LD425" s="77"/>
      <c r="LE425" s="77"/>
      <c r="LF425" s="77"/>
      <c r="LG425" s="77"/>
      <c r="LH425" s="77"/>
      <c r="LI425" s="77"/>
      <c r="LJ425" s="77"/>
      <c r="LK425" s="77"/>
      <c r="LL425" s="77"/>
      <c r="LM425" s="77"/>
      <c r="LN425" s="77"/>
      <c r="LO425" s="77"/>
      <c r="LP425" s="77"/>
      <c r="LQ425" s="77"/>
      <c r="LR425" s="77"/>
      <c r="LS425" s="77"/>
      <c r="LT425" s="77"/>
      <c r="LU425" s="77"/>
      <c r="LV425" s="77"/>
      <c r="LW425" s="77"/>
      <c r="LX425" s="77"/>
      <c r="LY425" s="77"/>
      <c r="LZ425" s="77"/>
      <c r="MA425" s="77"/>
      <c r="MB425" s="77"/>
      <c r="MC425" s="77"/>
      <c r="MD425" s="77"/>
      <c r="ME425" s="77"/>
      <c r="MF425" s="77"/>
      <c r="MG425" s="77"/>
      <c r="MH425" s="77"/>
      <c r="MI425" s="77"/>
      <c r="MJ425" s="77"/>
      <c r="MK425" s="77"/>
      <c r="ML425" s="77"/>
      <c r="MM425" s="77"/>
      <c r="MN425" s="77"/>
      <c r="MO425" s="77"/>
      <c r="MP425" s="77"/>
      <c r="MQ425" s="77"/>
      <c r="MR425" s="77"/>
      <c r="MS425" s="77"/>
      <c r="MT425" s="77"/>
      <c r="MU425" s="77"/>
      <c r="MV425" s="77"/>
      <c r="MW425" s="77"/>
      <c r="MX425" s="77"/>
      <c r="MY425" s="77"/>
      <c r="MZ425" s="77"/>
      <c r="NA425" s="77"/>
      <c r="NB425" s="77"/>
      <c r="NC425" s="77"/>
      <c r="ND425" s="77"/>
      <c r="NE425" s="77"/>
      <c r="NF425" s="77"/>
      <c r="NG425" s="77"/>
      <c r="NH425" s="77"/>
      <c r="NI425" s="77"/>
      <c r="NJ425" s="77"/>
      <c r="NK425" s="77"/>
      <c r="NL425" s="77"/>
      <c r="NM425" s="77"/>
      <c r="NN425" s="77"/>
      <c r="NO425" s="77"/>
      <c r="NP425" s="77"/>
      <c r="NQ425" s="77"/>
      <c r="NR425" s="77"/>
    </row>
    <row r="426" spans="1:382">
      <c r="A426" s="32">
        <f>IF(ラインリスト!A418="","",ラインリスト!A418)</f>
        <v>416</v>
      </c>
      <c r="B426" s="32" t="str">
        <f>IF(ラインリスト!B418="","",ラインリスト!B418)</f>
        <v>テスト416</v>
      </c>
      <c r="C426" s="32">
        <f>IF(ラインリスト!C418="","",ラインリスト!C418)</f>
        <v>93</v>
      </c>
      <c r="D426" s="32" t="str">
        <f>IF(ラインリスト!E418="","",ラインリスト!E418)</f>
        <v>女</v>
      </c>
      <c r="E426" s="32" t="str">
        <f>IF(ラインリスト!F418="","",ラインリスト!F418)</f>
        <v/>
      </c>
      <c r="F426" s="29" t="str">
        <f>IF(ラインリスト!G418="","",ラインリスト!G418)</f>
        <v>患者</v>
      </c>
      <c r="G426" s="32" t="str">
        <f>IF(ラインリスト!H418="","",ラインリスト!H418)</f>
        <v>X病院</v>
      </c>
      <c r="H426" s="33" t="str">
        <f>IF(ラインリスト!I418="","",ラインリスト!I418)</f>
        <v/>
      </c>
      <c r="I426" s="33">
        <f>IF(ラインリスト!J418="","",ラインリスト!J418)</f>
        <v>44208</v>
      </c>
      <c r="J426" s="33">
        <f>IF(ラインリスト!K418="","",ラインリスト!K418)</f>
        <v>44208</v>
      </c>
      <c r="K426" s="31">
        <f>IF(ラインリスト!L418="",J426,ラインリスト!L418)</f>
        <v>44208</v>
      </c>
      <c r="L426" s="76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77"/>
      <c r="BQ426" s="77"/>
      <c r="BR426" s="77"/>
      <c r="BS426" s="77"/>
      <c r="BT426" s="77"/>
      <c r="BU426" s="77"/>
      <c r="BV426" s="77"/>
      <c r="BW426" s="77"/>
      <c r="BX426" s="77"/>
      <c r="BY426" s="77"/>
      <c r="BZ426" s="77"/>
      <c r="CA426" s="77"/>
      <c r="CB426" s="77"/>
      <c r="CC426" s="77"/>
      <c r="CD426" s="77"/>
      <c r="CE426" s="77"/>
      <c r="CF426" s="77"/>
      <c r="CG426" s="77"/>
      <c r="CH426" s="77"/>
      <c r="CI426" s="77"/>
      <c r="CJ426" s="77"/>
      <c r="CK426" s="77"/>
      <c r="CL426" s="77"/>
      <c r="CM426" s="77"/>
      <c r="CN426" s="77"/>
      <c r="CO426" s="77"/>
      <c r="CP426" s="77"/>
      <c r="CQ426" s="77"/>
      <c r="CR426" s="77"/>
      <c r="CS426" s="77"/>
      <c r="CT426" s="77"/>
      <c r="CU426" s="77"/>
      <c r="CV426" s="77"/>
      <c r="CW426" s="77"/>
      <c r="CX426" s="77"/>
      <c r="CY426" s="77"/>
      <c r="CZ426" s="77"/>
      <c r="DA426" s="77"/>
      <c r="DB426" s="77"/>
      <c r="DC426" s="77"/>
      <c r="DD426" s="77"/>
      <c r="DE426" s="77"/>
      <c r="DF426" s="77"/>
      <c r="DG426" s="77"/>
      <c r="DH426" s="77"/>
      <c r="DI426" s="77"/>
      <c r="DJ426" s="77"/>
      <c r="DK426" s="77"/>
      <c r="DL426" s="77"/>
      <c r="DM426" s="77"/>
      <c r="DN426" s="77"/>
      <c r="DO426" s="77"/>
      <c r="DP426" s="77"/>
      <c r="DQ426" s="77"/>
      <c r="DR426" s="77"/>
      <c r="DS426" s="77"/>
      <c r="DT426" s="77"/>
      <c r="DU426" s="77"/>
      <c r="DV426" s="77"/>
      <c r="DW426" s="77"/>
      <c r="DX426" s="77"/>
      <c r="DY426" s="77"/>
      <c r="DZ426" s="77"/>
      <c r="EA426" s="77"/>
      <c r="EB426" s="77"/>
      <c r="EC426" s="77"/>
      <c r="ED426" s="77"/>
      <c r="EE426" s="77"/>
      <c r="EF426" s="77"/>
      <c r="EG426" s="77"/>
      <c r="EH426" s="77"/>
      <c r="EI426" s="77"/>
      <c r="EJ426" s="77"/>
      <c r="EK426" s="77"/>
      <c r="EL426" s="77"/>
      <c r="EM426" s="77"/>
      <c r="EN426" s="77"/>
      <c r="EO426" s="77"/>
      <c r="EP426" s="77"/>
      <c r="EQ426" s="77"/>
      <c r="ER426" s="77"/>
      <c r="ES426" s="77"/>
      <c r="ET426" s="77"/>
      <c r="EU426" s="77"/>
      <c r="EV426" s="77"/>
      <c r="EW426" s="77"/>
      <c r="EX426" s="77"/>
      <c r="EY426" s="77"/>
      <c r="EZ426" s="77"/>
      <c r="FA426" s="77"/>
      <c r="FB426" s="77"/>
      <c r="FC426" s="77"/>
      <c r="FD426" s="77"/>
      <c r="FE426" s="77"/>
      <c r="FF426" s="77"/>
      <c r="FG426" s="77"/>
      <c r="FH426" s="77"/>
      <c r="FI426" s="77"/>
      <c r="FJ426" s="77"/>
      <c r="FK426" s="77"/>
      <c r="FL426" s="77"/>
      <c r="FM426" s="77"/>
      <c r="FN426" s="77"/>
      <c r="FO426" s="77"/>
      <c r="FP426" s="77"/>
      <c r="FQ426" s="77"/>
      <c r="FR426" s="77"/>
      <c r="FS426" s="77"/>
      <c r="FT426" s="77"/>
      <c r="FU426" s="77"/>
      <c r="FV426" s="77"/>
      <c r="FW426" s="77"/>
      <c r="FX426" s="77"/>
      <c r="FY426" s="77"/>
      <c r="FZ426" s="77"/>
      <c r="GA426" s="77"/>
      <c r="GB426" s="77"/>
      <c r="GC426" s="77"/>
      <c r="GD426" s="77"/>
      <c r="GE426" s="77"/>
      <c r="GF426" s="77"/>
      <c r="GG426" s="77"/>
      <c r="GH426" s="77"/>
      <c r="GI426" s="77"/>
      <c r="GJ426" s="77"/>
      <c r="GK426" s="77"/>
      <c r="GL426" s="77"/>
      <c r="GM426" s="77"/>
      <c r="GN426" s="77"/>
      <c r="GO426" s="77"/>
      <c r="GP426" s="77"/>
      <c r="GQ426" s="77"/>
      <c r="GR426" s="77"/>
      <c r="GS426" s="77"/>
      <c r="GT426" s="77"/>
      <c r="GU426" s="77"/>
      <c r="GV426" s="77"/>
      <c r="GW426" s="77"/>
      <c r="GX426" s="77"/>
      <c r="GY426" s="77"/>
      <c r="GZ426" s="77"/>
      <c r="HA426" s="77"/>
      <c r="HB426" s="77"/>
      <c r="HC426" s="77"/>
      <c r="HD426" s="77"/>
      <c r="HE426" s="77"/>
      <c r="HF426" s="77"/>
      <c r="HG426" s="77"/>
      <c r="HH426" s="77"/>
      <c r="HI426" s="77"/>
      <c r="HJ426" s="77"/>
      <c r="HK426" s="77"/>
      <c r="HL426" s="77"/>
      <c r="HM426" s="77"/>
      <c r="HN426" s="77"/>
      <c r="HO426" s="77"/>
      <c r="HP426" s="77"/>
      <c r="HQ426" s="77"/>
      <c r="HR426" s="77"/>
      <c r="HS426" s="77"/>
      <c r="HT426" s="77"/>
      <c r="HU426" s="77"/>
      <c r="HV426" s="77"/>
      <c r="HW426" s="77"/>
      <c r="HX426" s="77"/>
      <c r="HY426" s="77"/>
      <c r="HZ426" s="77"/>
      <c r="IA426" s="77"/>
      <c r="IB426" s="77"/>
      <c r="IC426" s="77"/>
      <c r="ID426" s="77"/>
      <c r="IE426" s="77"/>
      <c r="IF426" s="77"/>
      <c r="IG426" s="77"/>
      <c r="IH426" s="77"/>
      <c r="II426" s="77"/>
      <c r="IJ426" s="77"/>
      <c r="IK426" s="77"/>
      <c r="IL426" s="77"/>
      <c r="IM426" s="77"/>
      <c r="IN426" s="77"/>
      <c r="IO426" s="77"/>
      <c r="IP426" s="77"/>
      <c r="IQ426" s="77"/>
      <c r="IR426" s="77"/>
      <c r="IS426" s="77"/>
      <c r="IT426" s="77"/>
      <c r="IU426" s="77"/>
      <c r="IV426" s="77"/>
      <c r="IW426" s="77"/>
      <c r="IX426" s="77"/>
      <c r="IY426" s="77"/>
      <c r="IZ426" s="77"/>
      <c r="JA426" s="77"/>
      <c r="JB426" s="77"/>
      <c r="JC426" s="77"/>
      <c r="JD426" s="77"/>
      <c r="JE426" s="77"/>
      <c r="JF426" s="77"/>
      <c r="JG426" s="77"/>
      <c r="JH426" s="77"/>
      <c r="JI426" s="77"/>
      <c r="JJ426" s="77"/>
      <c r="JK426" s="77"/>
      <c r="JL426" s="77"/>
      <c r="JM426" s="77"/>
      <c r="JN426" s="77"/>
      <c r="JO426" s="77"/>
      <c r="JP426" s="77"/>
      <c r="JQ426" s="77"/>
      <c r="JR426" s="77"/>
      <c r="JS426" s="77"/>
      <c r="JT426" s="77"/>
      <c r="JU426" s="77"/>
      <c r="JV426" s="77"/>
      <c r="JW426" s="77"/>
      <c r="JX426" s="77"/>
      <c r="JY426" s="77"/>
      <c r="JZ426" s="77"/>
      <c r="KA426" s="77"/>
      <c r="KB426" s="77"/>
      <c r="KC426" s="77"/>
      <c r="KD426" s="77"/>
      <c r="KE426" s="77"/>
      <c r="KF426" s="77"/>
      <c r="KG426" s="77"/>
      <c r="KH426" s="77"/>
      <c r="KI426" s="77"/>
      <c r="KJ426" s="77"/>
      <c r="KK426" s="77"/>
      <c r="KL426" s="77"/>
      <c r="KM426" s="77"/>
      <c r="KN426" s="77"/>
      <c r="KO426" s="77"/>
      <c r="KP426" s="77"/>
      <c r="KQ426" s="77"/>
      <c r="KR426" s="77"/>
      <c r="KS426" s="77"/>
      <c r="KT426" s="77"/>
      <c r="KU426" s="77"/>
      <c r="KV426" s="77"/>
      <c r="KW426" s="77"/>
      <c r="KX426" s="77"/>
      <c r="KY426" s="77"/>
      <c r="KZ426" s="77"/>
      <c r="LA426" s="77"/>
      <c r="LB426" s="77"/>
      <c r="LC426" s="77"/>
      <c r="LD426" s="77"/>
      <c r="LE426" s="77"/>
      <c r="LF426" s="77"/>
      <c r="LG426" s="77"/>
      <c r="LH426" s="77"/>
      <c r="LI426" s="77"/>
      <c r="LJ426" s="77"/>
      <c r="LK426" s="77"/>
      <c r="LL426" s="77"/>
      <c r="LM426" s="77"/>
      <c r="LN426" s="77"/>
      <c r="LO426" s="77"/>
      <c r="LP426" s="77"/>
      <c r="LQ426" s="77"/>
      <c r="LR426" s="77"/>
      <c r="LS426" s="77"/>
      <c r="LT426" s="77"/>
      <c r="LU426" s="77"/>
      <c r="LV426" s="77"/>
      <c r="LW426" s="77"/>
      <c r="LX426" s="77"/>
      <c r="LY426" s="77"/>
      <c r="LZ426" s="77"/>
      <c r="MA426" s="77"/>
      <c r="MB426" s="77"/>
      <c r="MC426" s="77"/>
      <c r="MD426" s="77"/>
      <c r="ME426" s="77"/>
      <c r="MF426" s="77"/>
      <c r="MG426" s="77"/>
      <c r="MH426" s="77"/>
      <c r="MI426" s="77"/>
      <c r="MJ426" s="77"/>
      <c r="MK426" s="77"/>
      <c r="ML426" s="77"/>
      <c r="MM426" s="77"/>
      <c r="MN426" s="77"/>
      <c r="MO426" s="77"/>
      <c r="MP426" s="77"/>
      <c r="MQ426" s="77"/>
      <c r="MR426" s="77"/>
      <c r="MS426" s="77"/>
      <c r="MT426" s="77"/>
      <c r="MU426" s="77"/>
      <c r="MV426" s="77"/>
      <c r="MW426" s="77"/>
      <c r="MX426" s="77"/>
      <c r="MY426" s="77"/>
      <c r="MZ426" s="77"/>
      <c r="NA426" s="77"/>
      <c r="NB426" s="77"/>
      <c r="NC426" s="77"/>
      <c r="ND426" s="77"/>
      <c r="NE426" s="77"/>
      <c r="NF426" s="77"/>
      <c r="NG426" s="77"/>
      <c r="NH426" s="77"/>
      <c r="NI426" s="77"/>
      <c r="NJ426" s="77"/>
      <c r="NK426" s="77"/>
      <c r="NL426" s="77"/>
      <c r="NM426" s="77"/>
      <c r="NN426" s="77"/>
      <c r="NO426" s="77"/>
      <c r="NP426" s="77"/>
      <c r="NQ426" s="77"/>
      <c r="NR426" s="77"/>
    </row>
    <row r="427" spans="1:382">
      <c r="A427" s="32">
        <f>IF(ラインリスト!A419="","",ラインリスト!A419)</f>
        <v>417</v>
      </c>
      <c r="B427" s="32" t="str">
        <f>IF(ラインリスト!B419="","",ラインリスト!B419)</f>
        <v>テスト417</v>
      </c>
      <c r="C427" s="32">
        <f>IF(ラインリスト!C419="","",ラインリスト!C419)</f>
        <v>87</v>
      </c>
      <c r="D427" s="32" t="str">
        <f>IF(ラインリスト!E419="","",ラインリスト!E419)</f>
        <v>女</v>
      </c>
      <c r="E427" s="32" t="str">
        <f>IF(ラインリスト!F419="","",ラインリスト!F419)</f>
        <v/>
      </c>
      <c r="F427" s="29" t="str">
        <f>IF(ラインリスト!G419="","",ラインリスト!G419)</f>
        <v>患者</v>
      </c>
      <c r="G427" s="32" t="str">
        <f>IF(ラインリスト!H419="","",ラインリスト!H419)</f>
        <v>X病院</v>
      </c>
      <c r="H427" s="33" t="str">
        <f>IF(ラインリスト!I419="","",ラインリスト!I419)</f>
        <v/>
      </c>
      <c r="I427" s="33">
        <f>IF(ラインリスト!J419="","",ラインリスト!J419)</f>
        <v>44207</v>
      </c>
      <c r="J427" s="33">
        <f>IF(ラインリスト!K419="","",ラインリスト!K419)</f>
        <v>44208</v>
      </c>
      <c r="K427" s="31">
        <f>IF(ラインリスト!L419="",J427,ラインリスト!L419)</f>
        <v>44208</v>
      </c>
      <c r="L427" s="76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77"/>
      <c r="BR427" s="77"/>
      <c r="BS427" s="77"/>
      <c r="BT427" s="77"/>
      <c r="BU427" s="77"/>
      <c r="BV427" s="77"/>
      <c r="BW427" s="77"/>
      <c r="BX427" s="77"/>
      <c r="BY427" s="77"/>
      <c r="BZ427" s="77"/>
      <c r="CA427" s="77"/>
      <c r="CB427" s="77"/>
      <c r="CC427" s="77"/>
      <c r="CD427" s="77"/>
      <c r="CE427" s="77"/>
      <c r="CF427" s="77"/>
      <c r="CG427" s="77"/>
      <c r="CH427" s="77"/>
      <c r="CI427" s="77"/>
      <c r="CJ427" s="77"/>
      <c r="CK427" s="77"/>
      <c r="CL427" s="77"/>
      <c r="CM427" s="77"/>
      <c r="CN427" s="77"/>
      <c r="CO427" s="77"/>
      <c r="CP427" s="77"/>
      <c r="CQ427" s="77"/>
      <c r="CR427" s="77"/>
      <c r="CS427" s="77"/>
      <c r="CT427" s="77"/>
      <c r="CU427" s="77"/>
      <c r="CV427" s="77"/>
      <c r="CW427" s="77"/>
      <c r="CX427" s="77"/>
      <c r="CY427" s="77"/>
      <c r="CZ427" s="77"/>
      <c r="DA427" s="77"/>
      <c r="DB427" s="77"/>
      <c r="DC427" s="77"/>
      <c r="DD427" s="77"/>
      <c r="DE427" s="77"/>
      <c r="DF427" s="77"/>
      <c r="DG427" s="77"/>
      <c r="DH427" s="77"/>
      <c r="DI427" s="77"/>
      <c r="DJ427" s="77"/>
      <c r="DK427" s="77"/>
      <c r="DL427" s="77"/>
      <c r="DM427" s="77"/>
      <c r="DN427" s="77"/>
      <c r="DO427" s="77"/>
      <c r="DP427" s="77"/>
      <c r="DQ427" s="77"/>
      <c r="DR427" s="77"/>
      <c r="DS427" s="77"/>
      <c r="DT427" s="77"/>
      <c r="DU427" s="77"/>
      <c r="DV427" s="77"/>
      <c r="DW427" s="77"/>
      <c r="DX427" s="77"/>
      <c r="DY427" s="77"/>
      <c r="DZ427" s="77"/>
      <c r="EA427" s="77"/>
      <c r="EB427" s="77"/>
      <c r="EC427" s="77"/>
      <c r="ED427" s="77"/>
      <c r="EE427" s="77"/>
      <c r="EF427" s="77"/>
      <c r="EG427" s="77"/>
      <c r="EH427" s="77"/>
      <c r="EI427" s="77"/>
      <c r="EJ427" s="77"/>
      <c r="EK427" s="77"/>
      <c r="EL427" s="77"/>
      <c r="EM427" s="77"/>
      <c r="EN427" s="77"/>
      <c r="EO427" s="77"/>
      <c r="EP427" s="77"/>
      <c r="EQ427" s="77"/>
      <c r="ER427" s="77"/>
      <c r="ES427" s="77"/>
      <c r="ET427" s="77"/>
      <c r="EU427" s="77"/>
      <c r="EV427" s="77"/>
      <c r="EW427" s="77"/>
      <c r="EX427" s="77"/>
      <c r="EY427" s="77"/>
      <c r="EZ427" s="77"/>
      <c r="FA427" s="77"/>
      <c r="FB427" s="77"/>
      <c r="FC427" s="77"/>
      <c r="FD427" s="77"/>
      <c r="FE427" s="77"/>
      <c r="FF427" s="77"/>
      <c r="FG427" s="77"/>
      <c r="FH427" s="77"/>
      <c r="FI427" s="77"/>
      <c r="FJ427" s="77"/>
      <c r="FK427" s="77"/>
      <c r="FL427" s="77"/>
      <c r="FM427" s="77"/>
      <c r="FN427" s="77"/>
      <c r="FO427" s="77"/>
      <c r="FP427" s="77"/>
      <c r="FQ427" s="77"/>
      <c r="FR427" s="77"/>
      <c r="FS427" s="77"/>
      <c r="FT427" s="77"/>
      <c r="FU427" s="77"/>
      <c r="FV427" s="77"/>
      <c r="FW427" s="77"/>
      <c r="FX427" s="77"/>
      <c r="FY427" s="77"/>
      <c r="FZ427" s="77"/>
      <c r="GA427" s="77"/>
      <c r="GB427" s="77"/>
      <c r="GC427" s="77"/>
      <c r="GD427" s="77"/>
      <c r="GE427" s="77"/>
      <c r="GF427" s="77"/>
      <c r="GG427" s="77"/>
      <c r="GH427" s="77"/>
      <c r="GI427" s="77"/>
      <c r="GJ427" s="77"/>
      <c r="GK427" s="77"/>
      <c r="GL427" s="77"/>
      <c r="GM427" s="77"/>
      <c r="GN427" s="77"/>
      <c r="GO427" s="77"/>
      <c r="GP427" s="77"/>
      <c r="GQ427" s="77"/>
      <c r="GR427" s="77"/>
      <c r="GS427" s="77"/>
      <c r="GT427" s="77"/>
      <c r="GU427" s="77"/>
      <c r="GV427" s="77"/>
      <c r="GW427" s="77"/>
      <c r="GX427" s="77"/>
      <c r="GY427" s="77"/>
      <c r="GZ427" s="77"/>
      <c r="HA427" s="77"/>
      <c r="HB427" s="77"/>
      <c r="HC427" s="77"/>
      <c r="HD427" s="77"/>
      <c r="HE427" s="77"/>
      <c r="HF427" s="77"/>
      <c r="HG427" s="77"/>
      <c r="HH427" s="77"/>
      <c r="HI427" s="77"/>
      <c r="HJ427" s="77"/>
      <c r="HK427" s="77"/>
      <c r="HL427" s="77"/>
      <c r="HM427" s="77"/>
      <c r="HN427" s="77"/>
      <c r="HO427" s="77"/>
      <c r="HP427" s="77"/>
      <c r="HQ427" s="77"/>
      <c r="HR427" s="77"/>
      <c r="HS427" s="77"/>
      <c r="HT427" s="77"/>
      <c r="HU427" s="77"/>
      <c r="HV427" s="77"/>
      <c r="HW427" s="77"/>
      <c r="HX427" s="77"/>
      <c r="HY427" s="77"/>
      <c r="HZ427" s="77"/>
      <c r="IA427" s="77"/>
      <c r="IB427" s="77"/>
      <c r="IC427" s="77"/>
      <c r="ID427" s="77"/>
      <c r="IE427" s="77"/>
      <c r="IF427" s="77"/>
      <c r="IG427" s="77"/>
      <c r="IH427" s="77"/>
      <c r="II427" s="77"/>
      <c r="IJ427" s="77"/>
      <c r="IK427" s="77"/>
      <c r="IL427" s="77"/>
      <c r="IM427" s="77"/>
      <c r="IN427" s="77"/>
      <c r="IO427" s="77"/>
      <c r="IP427" s="77"/>
      <c r="IQ427" s="77"/>
      <c r="IR427" s="77"/>
      <c r="IS427" s="77"/>
      <c r="IT427" s="77"/>
      <c r="IU427" s="77"/>
      <c r="IV427" s="77"/>
      <c r="IW427" s="77"/>
      <c r="IX427" s="77"/>
      <c r="IY427" s="77"/>
      <c r="IZ427" s="77"/>
      <c r="JA427" s="77"/>
      <c r="JB427" s="77"/>
      <c r="JC427" s="77"/>
      <c r="JD427" s="77"/>
      <c r="JE427" s="77"/>
      <c r="JF427" s="77"/>
      <c r="JG427" s="77"/>
      <c r="JH427" s="77"/>
      <c r="JI427" s="77"/>
      <c r="JJ427" s="77"/>
      <c r="JK427" s="77"/>
      <c r="JL427" s="77"/>
      <c r="JM427" s="77"/>
      <c r="JN427" s="77"/>
      <c r="JO427" s="77"/>
      <c r="JP427" s="77"/>
      <c r="JQ427" s="77"/>
      <c r="JR427" s="77"/>
      <c r="JS427" s="77"/>
      <c r="JT427" s="77"/>
      <c r="JU427" s="77"/>
      <c r="JV427" s="77"/>
      <c r="JW427" s="77"/>
      <c r="JX427" s="77"/>
      <c r="JY427" s="77"/>
      <c r="JZ427" s="77"/>
      <c r="KA427" s="77"/>
      <c r="KB427" s="77"/>
      <c r="KC427" s="77"/>
      <c r="KD427" s="77"/>
      <c r="KE427" s="77"/>
      <c r="KF427" s="77"/>
      <c r="KG427" s="77"/>
      <c r="KH427" s="77"/>
      <c r="KI427" s="77"/>
      <c r="KJ427" s="77"/>
      <c r="KK427" s="77"/>
      <c r="KL427" s="77"/>
      <c r="KM427" s="77"/>
      <c r="KN427" s="77"/>
      <c r="KO427" s="77"/>
      <c r="KP427" s="77"/>
      <c r="KQ427" s="77"/>
      <c r="KR427" s="77"/>
      <c r="KS427" s="77"/>
      <c r="KT427" s="77"/>
      <c r="KU427" s="77"/>
      <c r="KV427" s="77"/>
      <c r="KW427" s="77"/>
      <c r="KX427" s="77"/>
      <c r="KY427" s="77"/>
      <c r="KZ427" s="77"/>
      <c r="LA427" s="77"/>
      <c r="LB427" s="77"/>
      <c r="LC427" s="77"/>
      <c r="LD427" s="77"/>
      <c r="LE427" s="77"/>
      <c r="LF427" s="77"/>
      <c r="LG427" s="77"/>
      <c r="LH427" s="77"/>
      <c r="LI427" s="77"/>
      <c r="LJ427" s="77"/>
      <c r="LK427" s="77"/>
      <c r="LL427" s="77"/>
      <c r="LM427" s="77"/>
      <c r="LN427" s="77"/>
      <c r="LO427" s="77"/>
      <c r="LP427" s="77"/>
      <c r="LQ427" s="77"/>
      <c r="LR427" s="77"/>
      <c r="LS427" s="77"/>
      <c r="LT427" s="77"/>
      <c r="LU427" s="77"/>
      <c r="LV427" s="77"/>
      <c r="LW427" s="77"/>
      <c r="LX427" s="77"/>
      <c r="LY427" s="77"/>
      <c r="LZ427" s="77"/>
      <c r="MA427" s="77"/>
      <c r="MB427" s="77"/>
      <c r="MC427" s="77"/>
      <c r="MD427" s="77"/>
      <c r="ME427" s="77"/>
      <c r="MF427" s="77"/>
      <c r="MG427" s="77"/>
      <c r="MH427" s="77"/>
      <c r="MI427" s="77"/>
      <c r="MJ427" s="77"/>
      <c r="MK427" s="77"/>
      <c r="ML427" s="77"/>
      <c r="MM427" s="77"/>
      <c r="MN427" s="77"/>
      <c r="MO427" s="77"/>
      <c r="MP427" s="77"/>
      <c r="MQ427" s="77"/>
      <c r="MR427" s="77"/>
      <c r="MS427" s="77"/>
      <c r="MT427" s="77"/>
      <c r="MU427" s="77"/>
      <c r="MV427" s="77"/>
      <c r="MW427" s="77"/>
      <c r="MX427" s="77"/>
      <c r="MY427" s="77"/>
      <c r="MZ427" s="77"/>
      <c r="NA427" s="77"/>
      <c r="NB427" s="77"/>
      <c r="NC427" s="77"/>
      <c r="ND427" s="77"/>
      <c r="NE427" s="77"/>
      <c r="NF427" s="77"/>
      <c r="NG427" s="77"/>
      <c r="NH427" s="77"/>
      <c r="NI427" s="77"/>
      <c r="NJ427" s="77"/>
      <c r="NK427" s="77"/>
      <c r="NL427" s="77"/>
      <c r="NM427" s="77"/>
      <c r="NN427" s="77"/>
      <c r="NO427" s="77"/>
      <c r="NP427" s="77"/>
      <c r="NQ427" s="77"/>
      <c r="NR427" s="77"/>
    </row>
    <row r="428" spans="1:382">
      <c r="A428" s="32">
        <f>IF(ラインリスト!A420="","",ラインリスト!A420)</f>
        <v>418</v>
      </c>
      <c r="B428" s="32" t="str">
        <f>IF(ラインリスト!B420="","",ラインリスト!B420)</f>
        <v>テスト418</v>
      </c>
      <c r="C428" s="32">
        <f>IF(ラインリスト!C420="","",ラインリスト!C420)</f>
        <v>89</v>
      </c>
      <c r="D428" s="32" t="str">
        <f>IF(ラインリスト!E420="","",ラインリスト!E420)</f>
        <v>女</v>
      </c>
      <c r="E428" s="32" t="str">
        <f>IF(ラインリスト!F420="","",ラインリスト!F420)</f>
        <v/>
      </c>
      <c r="F428" s="29" t="str">
        <f>IF(ラインリスト!G420="","",ラインリスト!G420)</f>
        <v>患者</v>
      </c>
      <c r="G428" s="32" t="str">
        <f>IF(ラインリスト!H420="","",ラインリスト!H420)</f>
        <v>X病院</v>
      </c>
      <c r="H428" s="33" t="str">
        <f>IF(ラインリスト!I420="","",ラインリスト!I420)</f>
        <v/>
      </c>
      <c r="I428" s="33">
        <f>IF(ラインリスト!J420="","",ラインリスト!J420)</f>
        <v>44208</v>
      </c>
      <c r="J428" s="33">
        <f>IF(ラインリスト!K420="","",ラインリスト!K420)</f>
        <v>44208</v>
      </c>
      <c r="K428" s="31">
        <f>IF(ラインリスト!L420="",J428,ラインリスト!L420)</f>
        <v>44208</v>
      </c>
      <c r="L428" s="76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  <c r="BN428" s="77"/>
      <c r="BO428" s="77"/>
      <c r="BP428" s="77"/>
      <c r="BQ428" s="77"/>
      <c r="BR428" s="77"/>
      <c r="BS428" s="77"/>
      <c r="BT428" s="77"/>
      <c r="BU428" s="77"/>
      <c r="BV428" s="77"/>
      <c r="BW428" s="77"/>
      <c r="BX428" s="77"/>
      <c r="BY428" s="77"/>
      <c r="BZ428" s="77"/>
      <c r="CA428" s="77"/>
      <c r="CB428" s="77"/>
      <c r="CC428" s="77"/>
      <c r="CD428" s="77"/>
      <c r="CE428" s="77"/>
      <c r="CF428" s="77"/>
      <c r="CG428" s="77"/>
      <c r="CH428" s="77"/>
      <c r="CI428" s="77"/>
      <c r="CJ428" s="77"/>
      <c r="CK428" s="77"/>
      <c r="CL428" s="77"/>
      <c r="CM428" s="77"/>
      <c r="CN428" s="77"/>
      <c r="CO428" s="77"/>
      <c r="CP428" s="77"/>
      <c r="CQ428" s="77"/>
      <c r="CR428" s="77"/>
      <c r="CS428" s="77"/>
      <c r="CT428" s="77"/>
      <c r="CU428" s="77"/>
      <c r="CV428" s="77"/>
      <c r="CW428" s="77"/>
      <c r="CX428" s="77"/>
      <c r="CY428" s="77"/>
      <c r="CZ428" s="77"/>
      <c r="DA428" s="77"/>
      <c r="DB428" s="77"/>
      <c r="DC428" s="77"/>
      <c r="DD428" s="77"/>
      <c r="DE428" s="77"/>
      <c r="DF428" s="77"/>
      <c r="DG428" s="77"/>
      <c r="DH428" s="77"/>
      <c r="DI428" s="77"/>
      <c r="DJ428" s="77"/>
      <c r="DK428" s="77"/>
      <c r="DL428" s="77"/>
      <c r="DM428" s="77"/>
      <c r="DN428" s="77"/>
      <c r="DO428" s="77"/>
      <c r="DP428" s="77"/>
      <c r="DQ428" s="77"/>
      <c r="DR428" s="77"/>
      <c r="DS428" s="77"/>
      <c r="DT428" s="77"/>
      <c r="DU428" s="77"/>
      <c r="DV428" s="77"/>
      <c r="DW428" s="77"/>
      <c r="DX428" s="77"/>
      <c r="DY428" s="77"/>
      <c r="DZ428" s="77"/>
      <c r="EA428" s="77"/>
      <c r="EB428" s="77"/>
      <c r="EC428" s="77"/>
      <c r="ED428" s="77"/>
      <c r="EE428" s="77"/>
      <c r="EF428" s="77"/>
      <c r="EG428" s="77"/>
      <c r="EH428" s="77"/>
      <c r="EI428" s="77"/>
      <c r="EJ428" s="77"/>
      <c r="EK428" s="77"/>
      <c r="EL428" s="77"/>
      <c r="EM428" s="77"/>
      <c r="EN428" s="77"/>
      <c r="EO428" s="77"/>
      <c r="EP428" s="77"/>
      <c r="EQ428" s="77"/>
      <c r="ER428" s="77"/>
      <c r="ES428" s="77"/>
      <c r="ET428" s="77"/>
      <c r="EU428" s="77"/>
      <c r="EV428" s="77"/>
      <c r="EW428" s="77"/>
      <c r="EX428" s="77"/>
      <c r="EY428" s="77"/>
      <c r="EZ428" s="77"/>
      <c r="FA428" s="77"/>
      <c r="FB428" s="77"/>
      <c r="FC428" s="77"/>
      <c r="FD428" s="77"/>
      <c r="FE428" s="77"/>
      <c r="FF428" s="77"/>
      <c r="FG428" s="77"/>
      <c r="FH428" s="77"/>
      <c r="FI428" s="77"/>
      <c r="FJ428" s="77"/>
      <c r="FK428" s="77"/>
      <c r="FL428" s="77"/>
      <c r="FM428" s="77"/>
      <c r="FN428" s="77"/>
      <c r="FO428" s="77"/>
      <c r="FP428" s="77"/>
      <c r="FQ428" s="77"/>
      <c r="FR428" s="77"/>
      <c r="FS428" s="77"/>
      <c r="FT428" s="77"/>
      <c r="FU428" s="77"/>
      <c r="FV428" s="77"/>
      <c r="FW428" s="77"/>
      <c r="FX428" s="77"/>
      <c r="FY428" s="77"/>
      <c r="FZ428" s="77"/>
      <c r="GA428" s="77"/>
      <c r="GB428" s="77"/>
      <c r="GC428" s="77"/>
      <c r="GD428" s="77"/>
      <c r="GE428" s="77"/>
      <c r="GF428" s="77"/>
      <c r="GG428" s="77"/>
      <c r="GH428" s="77"/>
      <c r="GI428" s="77"/>
      <c r="GJ428" s="77"/>
      <c r="GK428" s="77"/>
      <c r="GL428" s="77"/>
      <c r="GM428" s="77"/>
      <c r="GN428" s="77"/>
      <c r="GO428" s="77"/>
      <c r="GP428" s="77"/>
      <c r="GQ428" s="77"/>
      <c r="GR428" s="77"/>
      <c r="GS428" s="77"/>
      <c r="GT428" s="77"/>
      <c r="GU428" s="77"/>
      <c r="GV428" s="77"/>
      <c r="GW428" s="77"/>
      <c r="GX428" s="77"/>
      <c r="GY428" s="77"/>
      <c r="GZ428" s="77"/>
      <c r="HA428" s="77"/>
      <c r="HB428" s="77"/>
      <c r="HC428" s="77"/>
      <c r="HD428" s="77"/>
      <c r="HE428" s="77"/>
      <c r="HF428" s="77"/>
      <c r="HG428" s="77"/>
      <c r="HH428" s="77"/>
      <c r="HI428" s="77"/>
      <c r="HJ428" s="77"/>
      <c r="HK428" s="77"/>
      <c r="HL428" s="77"/>
      <c r="HM428" s="77"/>
      <c r="HN428" s="77"/>
      <c r="HO428" s="77"/>
      <c r="HP428" s="77"/>
      <c r="HQ428" s="77"/>
      <c r="HR428" s="77"/>
      <c r="HS428" s="77"/>
      <c r="HT428" s="77"/>
      <c r="HU428" s="77"/>
      <c r="HV428" s="77"/>
      <c r="HW428" s="77"/>
      <c r="HX428" s="77"/>
      <c r="HY428" s="77"/>
      <c r="HZ428" s="77"/>
      <c r="IA428" s="77"/>
      <c r="IB428" s="77"/>
      <c r="IC428" s="77"/>
      <c r="ID428" s="77"/>
      <c r="IE428" s="77"/>
      <c r="IF428" s="77"/>
      <c r="IG428" s="77"/>
      <c r="IH428" s="77"/>
      <c r="II428" s="77"/>
      <c r="IJ428" s="77"/>
      <c r="IK428" s="77"/>
      <c r="IL428" s="77"/>
      <c r="IM428" s="77"/>
      <c r="IN428" s="77"/>
      <c r="IO428" s="77"/>
      <c r="IP428" s="77"/>
      <c r="IQ428" s="77"/>
      <c r="IR428" s="77"/>
      <c r="IS428" s="77"/>
      <c r="IT428" s="77"/>
      <c r="IU428" s="77"/>
      <c r="IV428" s="77"/>
      <c r="IW428" s="77"/>
      <c r="IX428" s="77"/>
      <c r="IY428" s="77"/>
      <c r="IZ428" s="77"/>
      <c r="JA428" s="77"/>
      <c r="JB428" s="77"/>
      <c r="JC428" s="77"/>
      <c r="JD428" s="77"/>
      <c r="JE428" s="77"/>
      <c r="JF428" s="77"/>
      <c r="JG428" s="77"/>
      <c r="JH428" s="77"/>
      <c r="JI428" s="77"/>
      <c r="JJ428" s="77"/>
      <c r="JK428" s="77"/>
      <c r="JL428" s="77"/>
      <c r="JM428" s="77"/>
      <c r="JN428" s="77"/>
      <c r="JO428" s="77"/>
      <c r="JP428" s="77"/>
      <c r="JQ428" s="77"/>
      <c r="JR428" s="77"/>
      <c r="JS428" s="77"/>
      <c r="JT428" s="77"/>
      <c r="JU428" s="77"/>
      <c r="JV428" s="77"/>
      <c r="JW428" s="77"/>
      <c r="JX428" s="77"/>
      <c r="JY428" s="77"/>
      <c r="JZ428" s="77"/>
      <c r="KA428" s="77"/>
      <c r="KB428" s="77"/>
      <c r="KC428" s="77"/>
      <c r="KD428" s="77"/>
      <c r="KE428" s="77"/>
      <c r="KF428" s="77"/>
      <c r="KG428" s="77"/>
      <c r="KH428" s="77"/>
      <c r="KI428" s="77"/>
      <c r="KJ428" s="77"/>
      <c r="KK428" s="77"/>
      <c r="KL428" s="77"/>
      <c r="KM428" s="77"/>
      <c r="KN428" s="77"/>
      <c r="KO428" s="77"/>
      <c r="KP428" s="77"/>
      <c r="KQ428" s="77"/>
      <c r="KR428" s="77"/>
      <c r="KS428" s="77"/>
      <c r="KT428" s="77"/>
      <c r="KU428" s="77"/>
      <c r="KV428" s="77"/>
      <c r="KW428" s="77"/>
      <c r="KX428" s="77"/>
      <c r="KY428" s="77"/>
      <c r="KZ428" s="77"/>
      <c r="LA428" s="77"/>
      <c r="LB428" s="77"/>
      <c r="LC428" s="77"/>
      <c r="LD428" s="77"/>
      <c r="LE428" s="77"/>
      <c r="LF428" s="77"/>
      <c r="LG428" s="77"/>
      <c r="LH428" s="77"/>
      <c r="LI428" s="77"/>
      <c r="LJ428" s="77"/>
      <c r="LK428" s="77"/>
      <c r="LL428" s="77"/>
      <c r="LM428" s="77"/>
      <c r="LN428" s="77"/>
      <c r="LO428" s="77"/>
      <c r="LP428" s="77"/>
      <c r="LQ428" s="77"/>
      <c r="LR428" s="77"/>
      <c r="LS428" s="77"/>
      <c r="LT428" s="77"/>
      <c r="LU428" s="77"/>
      <c r="LV428" s="77"/>
      <c r="LW428" s="77"/>
      <c r="LX428" s="77"/>
      <c r="LY428" s="77"/>
      <c r="LZ428" s="77"/>
      <c r="MA428" s="77"/>
      <c r="MB428" s="77"/>
      <c r="MC428" s="77"/>
      <c r="MD428" s="77"/>
      <c r="ME428" s="77"/>
      <c r="MF428" s="77"/>
      <c r="MG428" s="77"/>
      <c r="MH428" s="77"/>
      <c r="MI428" s="77"/>
      <c r="MJ428" s="77"/>
      <c r="MK428" s="77"/>
      <c r="ML428" s="77"/>
      <c r="MM428" s="77"/>
      <c r="MN428" s="77"/>
      <c r="MO428" s="77"/>
      <c r="MP428" s="77"/>
      <c r="MQ428" s="77"/>
      <c r="MR428" s="77"/>
      <c r="MS428" s="77"/>
      <c r="MT428" s="77"/>
      <c r="MU428" s="77"/>
      <c r="MV428" s="77"/>
      <c r="MW428" s="77"/>
      <c r="MX428" s="77"/>
      <c r="MY428" s="77"/>
      <c r="MZ428" s="77"/>
      <c r="NA428" s="77"/>
      <c r="NB428" s="77"/>
      <c r="NC428" s="77"/>
      <c r="ND428" s="77"/>
      <c r="NE428" s="77"/>
      <c r="NF428" s="77"/>
      <c r="NG428" s="77"/>
      <c r="NH428" s="77"/>
      <c r="NI428" s="77"/>
      <c r="NJ428" s="77"/>
      <c r="NK428" s="77"/>
      <c r="NL428" s="77"/>
      <c r="NM428" s="77"/>
      <c r="NN428" s="77"/>
      <c r="NO428" s="77"/>
      <c r="NP428" s="77"/>
      <c r="NQ428" s="77"/>
      <c r="NR428" s="77"/>
    </row>
    <row r="429" spans="1:382">
      <c r="A429" s="32">
        <f>IF(ラインリスト!A421="","",ラインリスト!A421)</f>
        <v>419</v>
      </c>
      <c r="B429" s="32" t="str">
        <f>IF(ラインリスト!B421="","",ラインリスト!B421)</f>
        <v>テスト419</v>
      </c>
      <c r="C429" s="32">
        <f>IF(ラインリスト!C421="","",ラインリスト!C421)</f>
        <v>82</v>
      </c>
      <c r="D429" s="32" t="str">
        <f>IF(ラインリスト!E421="","",ラインリスト!E421)</f>
        <v>女</v>
      </c>
      <c r="E429" s="32" t="str">
        <f>IF(ラインリスト!F421="","",ラインリスト!F421)</f>
        <v/>
      </c>
      <c r="F429" s="29" t="str">
        <f>IF(ラインリスト!G421="","",ラインリスト!G421)</f>
        <v>患者</v>
      </c>
      <c r="G429" s="32" t="str">
        <f>IF(ラインリスト!H421="","",ラインリスト!H421)</f>
        <v>X病院</v>
      </c>
      <c r="H429" s="33" t="str">
        <f>IF(ラインリスト!I421="","",ラインリスト!I421)</f>
        <v/>
      </c>
      <c r="I429" s="33">
        <f>IF(ラインリスト!J421="","",ラインリスト!J421)</f>
        <v>44206</v>
      </c>
      <c r="J429" s="33">
        <f>IF(ラインリスト!K421="","",ラインリスト!K421)</f>
        <v>44208</v>
      </c>
      <c r="K429" s="31">
        <f>IF(ラインリスト!L421="",J429,ラインリスト!L421)</f>
        <v>44208</v>
      </c>
      <c r="L429" s="76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  <c r="BN429" s="77"/>
      <c r="BO429" s="77"/>
      <c r="BP429" s="77"/>
      <c r="BQ429" s="77"/>
      <c r="BR429" s="77"/>
      <c r="BS429" s="77"/>
      <c r="BT429" s="77"/>
      <c r="BU429" s="77"/>
      <c r="BV429" s="77"/>
      <c r="BW429" s="77"/>
      <c r="BX429" s="77"/>
      <c r="BY429" s="77"/>
      <c r="BZ429" s="77"/>
      <c r="CA429" s="77"/>
      <c r="CB429" s="77"/>
      <c r="CC429" s="77"/>
      <c r="CD429" s="77"/>
      <c r="CE429" s="77"/>
      <c r="CF429" s="77"/>
      <c r="CG429" s="77"/>
      <c r="CH429" s="77"/>
      <c r="CI429" s="77"/>
      <c r="CJ429" s="77"/>
      <c r="CK429" s="77"/>
      <c r="CL429" s="77"/>
      <c r="CM429" s="77"/>
      <c r="CN429" s="77"/>
      <c r="CO429" s="77"/>
      <c r="CP429" s="77"/>
      <c r="CQ429" s="77"/>
      <c r="CR429" s="77"/>
      <c r="CS429" s="77"/>
      <c r="CT429" s="77"/>
      <c r="CU429" s="77"/>
      <c r="CV429" s="77"/>
      <c r="CW429" s="77"/>
      <c r="CX429" s="77"/>
      <c r="CY429" s="77"/>
      <c r="CZ429" s="77"/>
      <c r="DA429" s="77"/>
      <c r="DB429" s="77"/>
      <c r="DC429" s="77"/>
      <c r="DD429" s="77"/>
      <c r="DE429" s="77"/>
      <c r="DF429" s="77"/>
      <c r="DG429" s="77"/>
      <c r="DH429" s="77"/>
      <c r="DI429" s="77"/>
      <c r="DJ429" s="77"/>
      <c r="DK429" s="77"/>
      <c r="DL429" s="77"/>
      <c r="DM429" s="77"/>
      <c r="DN429" s="77"/>
      <c r="DO429" s="77"/>
      <c r="DP429" s="77"/>
      <c r="DQ429" s="77"/>
      <c r="DR429" s="77"/>
      <c r="DS429" s="77"/>
      <c r="DT429" s="77"/>
      <c r="DU429" s="77"/>
      <c r="DV429" s="77"/>
      <c r="DW429" s="77"/>
      <c r="DX429" s="77"/>
      <c r="DY429" s="77"/>
      <c r="DZ429" s="77"/>
      <c r="EA429" s="77"/>
      <c r="EB429" s="77"/>
      <c r="EC429" s="77"/>
      <c r="ED429" s="77"/>
      <c r="EE429" s="77"/>
      <c r="EF429" s="77"/>
      <c r="EG429" s="77"/>
      <c r="EH429" s="77"/>
      <c r="EI429" s="77"/>
      <c r="EJ429" s="77"/>
      <c r="EK429" s="77"/>
      <c r="EL429" s="77"/>
      <c r="EM429" s="77"/>
      <c r="EN429" s="77"/>
      <c r="EO429" s="77"/>
      <c r="EP429" s="77"/>
      <c r="EQ429" s="77"/>
      <c r="ER429" s="77"/>
      <c r="ES429" s="77"/>
      <c r="ET429" s="77"/>
      <c r="EU429" s="77"/>
      <c r="EV429" s="77"/>
      <c r="EW429" s="77"/>
      <c r="EX429" s="77"/>
      <c r="EY429" s="77"/>
      <c r="EZ429" s="77"/>
      <c r="FA429" s="77"/>
      <c r="FB429" s="77"/>
      <c r="FC429" s="77"/>
      <c r="FD429" s="77"/>
      <c r="FE429" s="77"/>
      <c r="FF429" s="77"/>
      <c r="FG429" s="77"/>
      <c r="FH429" s="77"/>
      <c r="FI429" s="77"/>
      <c r="FJ429" s="77"/>
      <c r="FK429" s="77"/>
      <c r="FL429" s="77"/>
      <c r="FM429" s="77"/>
      <c r="FN429" s="77"/>
      <c r="FO429" s="77"/>
      <c r="FP429" s="77"/>
      <c r="FQ429" s="77"/>
      <c r="FR429" s="77"/>
      <c r="FS429" s="77"/>
      <c r="FT429" s="77"/>
      <c r="FU429" s="77"/>
      <c r="FV429" s="77"/>
      <c r="FW429" s="77"/>
      <c r="FX429" s="77"/>
      <c r="FY429" s="77"/>
      <c r="FZ429" s="77"/>
      <c r="GA429" s="77"/>
      <c r="GB429" s="77"/>
      <c r="GC429" s="77"/>
      <c r="GD429" s="77"/>
      <c r="GE429" s="77"/>
      <c r="GF429" s="77"/>
      <c r="GG429" s="77"/>
      <c r="GH429" s="77"/>
      <c r="GI429" s="77"/>
      <c r="GJ429" s="77"/>
      <c r="GK429" s="77"/>
      <c r="GL429" s="77"/>
      <c r="GM429" s="77"/>
      <c r="GN429" s="77"/>
      <c r="GO429" s="77"/>
      <c r="GP429" s="77"/>
      <c r="GQ429" s="77"/>
      <c r="GR429" s="77"/>
      <c r="GS429" s="77"/>
      <c r="GT429" s="77"/>
      <c r="GU429" s="77"/>
      <c r="GV429" s="77"/>
      <c r="GW429" s="77"/>
      <c r="GX429" s="77"/>
      <c r="GY429" s="77"/>
      <c r="GZ429" s="77"/>
      <c r="HA429" s="77"/>
      <c r="HB429" s="77"/>
      <c r="HC429" s="77"/>
      <c r="HD429" s="77"/>
      <c r="HE429" s="77"/>
      <c r="HF429" s="77"/>
      <c r="HG429" s="77"/>
      <c r="HH429" s="77"/>
      <c r="HI429" s="77"/>
      <c r="HJ429" s="77"/>
      <c r="HK429" s="77"/>
      <c r="HL429" s="77"/>
      <c r="HM429" s="77"/>
      <c r="HN429" s="77"/>
      <c r="HO429" s="77"/>
      <c r="HP429" s="77"/>
      <c r="HQ429" s="77"/>
      <c r="HR429" s="77"/>
      <c r="HS429" s="77"/>
      <c r="HT429" s="77"/>
      <c r="HU429" s="77"/>
      <c r="HV429" s="77"/>
      <c r="HW429" s="77"/>
      <c r="HX429" s="77"/>
      <c r="HY429" s="77"/>
      <c r="HZ429" s="77"/>
      <c r="IA429" s="77"/>
      <c r="IB429" s="77"/>
      <c r="IC429" s="77"/>
      <c r="ID429" s="77"/>
      <c r="IE429" s="77"/>
      <c r="IF429" s="77"/>
      <c r="IG429" s="77"/>
      <c r="IH429" s="77"/>
      <c r="II429" s="77"/>
      <c r="IJ429" s="77"/>
      <c r="IK429" s="77"/>
      <c r="IL429" s="77"/>
      <c r="IM429" s="77"/>
      <c r="IN429" s="77"/>
      <c r="IO429" s="77"/>
      <c r="IP429" s="77"/>
      <c r="IQ429" s="77"/>
      <c r="IR429" s="77"/>
      <c r="IS429" s="77"/>
      <c r="IT429" s="77"/>
      <c r="IU429" s="77"/>
      <c r="IV429" s="77"/>
      <c r="IW429" s="77"/>
      <c r="IX429" s="77"/>
      <c r="IY429" s="77"/>
      <c r="IZ429" s="77"/>
      <c r="JA429" s="77"/>
      <c r="JB429" s="77"/>
      <c r="JC429" s="77"/>
      <c r="JD429" s="77"/>
      <c r="JE429" s="77"/>
      <c r="JF429" s="77"/>
      <c r="JG429" s="77"/>
      <c r="JH429" s="77"/>
      <c r="JI429" s="77"/>
      <c r="JJ429" s="77"/>
      <c r="JK429" s="77"/>
      <c r="JL429" s="77"/>
      <c r="JM429" s="77"/>
      <c r="JN429" s="77"/>
      <c r="JO429" s="77"/>
      <c r="JP429" s="77"/>
      <c r="JQ429" s="77"/>
      <c r="JR429" s="77"/>
      <c r="JS429" s="77"/>
      <c r="JT429" s="77"/>
      <c r="JU429" s="77"/>
      <c r="JV429" s="77"/>
      <c r="JW429" s="77"/>
      <c r="JX429" s="77"/>
      <c r="JY429" s="77"/>
      <c r="JZ429" s="77"/>
      <c r="KA429" s="77"/>
      <c r="KB429" s="77"/>
      <c r="KC429" s="77"/>
      <c r="KD429" s="77"/>
      <c r="KE429" s="77"/>
      <c r="KF429" s="77"/>
      <c r="KG429" s="77"/>
      <c r="KH429" s="77"/>
      <c r="KI429" s="77"/>
      <c r="KJ429" s="77"/>
      <c r="KK429" s="77"/>
      <c r="KL429" s="77"/>
      <c r="KM429" s="77"/>
      <c r="KN429" s="77"/>
      <c r="KO429" s="77"/>
      <c r="KP429" s="77"/>
      <c r="KQ429" s="77"/>
      <c r="KR429" s="77"/>
      <c r="KS429" s="77"/>
      <c r="KT429" s="77"/>
      <c r="KU429" s="77"/>
      <c r="KV429" s="77"/>
      <c r="KW429" s="77"/>
      <c r="KX429" s="77"/>
      <c r="KY429" s="77"/>
      <c r="KZ429" s="77"/>
      <c r="LA429" s="77"/>
      <c r="LB429" s="77"/>
      <c r="LC429" s="77"/>
      <c r="LD429" s="77"/>
      <c r="LE429" s="77"/>
      <c r="LF429" s="77"/>
      <c r="LG429" s="77"/>
      <c r="LH429" s="77"/>
      <c r="LI429" s="77"/>
      <c r="LJ429" s="77"/>
      <c r="LK429" s="77"/>
      <c r="LL429" s="77"/>
      <c r="LM429" s="77"/>
      <c r="LN429" s="77"/>
      <c r="LO429" s="77"/>
      <c r="LP429" s="77"/>
      <c r="LQ429" s="77"/>
      <c r="LR429" s="77"/>
      <c r="LS429" s="77"/>
      <c r="LT429" s="77"/>
      <c r="LU429" s="77"/>
      <c r="LV429" s="77"/>
      <c r="LW429" s="77"/>
      <c r="LX429" s="77"/>
      <c r="LY429" s="77"/>
      <c r="LZ429" s="77"/>
      <c r="MA429" s="77"/>
      <c r="MB429" s="77"/>
      <c r="MC429" s="77"/>
      <c r="MD429" s="77"/>
      <c r="ME429" s="77"/>
      <c r="MF429" s="77"/>
      <c r="MG429" s="77"/>
      <c r="MH429" s="77"/>
      <c r="MI429" s="77"/>
      <c r="MJ429" s="77"/>
      <c r="MK429" s="77"/>
      <c r="ML429" s="77"/>
      <c r="MM429" s="77"/>
      <c r="MN429" s="77"/>
      <c r="MO429" s="77"/>
      <c r="MP429" s="77"/>
      <c r="MQ429" s="77"/>
      <c r="MR429" s="77"/>
      <c r="MS429" s="77"/>
      <c r="MT429" s="77"/>
      <c r="MU429" s="77"/>
      <c r="MV429" s="77"/>
      <c r="MW429" s="77"/>
      <c r="MX429" s="77"/>
      <c r="MY429" s="77"/>
      <c r="MZ429" s="77"/>
      <c r="NA429" s="77"/>
      <c r="NB429" s="77"/>
      <c r="NC429" s="77"/>
      <c r="ND429" s="77"/>
      <c r="NE429" s="77"/>
      <c r="NF429" s="77"/>
      <c r="NG429" s="77"/>
      <c r="NH429" s="77"/>
      <c r="NI429" s="77"/>
      <c r="NJ429" s="77"/>
      <c r="NK429" s="77"/>
      <c r="NL429" s="77"/>
      <c r="NM429" s="77"/>
      <c r="NN429" s="77"/>
      <c r="NO429" s="77"/>
      <c r="NP429" s="77"/>
      <c r="NQ429" s="77"/>
      <c r="NR429" s="77"/>
    </row>
    <row r="430" spans="1:382">
      <c r="A430" s="32">
        <f>IF(ラインリスト!A422="","",ラインリスト!A422)</f>
        <v>420</v>
      </c>
      <c r="B430" s="32" t="str">
        <f>IF(ラインリスト!B422="","",ラインリスト!B422)</f>
        <v>テスト420</v>
      </c>
      <c r="C430" s="32">
        <f>IF(ラインリスト!C422="","",ラインリスト!C422)</f>
        <v>78</v>
      </c>
      <c r="D430" s="32" t="str">
        <f>IF(ラインリスト!E422="","",ラインリスト!E422)</f>
        <v>女</v>
      </c>
      <c r="E430" s="32" t="str">
        <f>IF(ラインリスト!F422="","",ラインリスト!F422)</f>
        <v/>
      </c>
      <c r="F430" s="29" t="str">
        <f>IF(ラインリスト!G422="","",ラインリスト!G422)</f>
        <v>患者</v>
      </c>
      <c r="G430" s="32" t="str">
        <f>IF(ラインリスト!H422="","",ラインリスト!H422)</f>
        <v>R病院</v>
      </c>
      <c r="H430" s="33" t="str">
        <f>IF(ラインリスト!I422="","",ラインリスト!I422)</f>
        <v/>
      </c>
      <c r="I430" s="33">
        <f>IF(ラインリスト!J422="","",ラインリスト!J422)</f>
        <v>44207</v>
      </c>
      <c r="J430" s="33">
        <f>IF(ラインリスト!K422="","",ラインリスト!K422)</f>
        <v>44208</v>
      </c>
      <c r="K430" s="31">
        <f>IF(ラインリスト!L422="",J430,ラインリスト!L422)</f>
        <v>44208</v>
      </c>
      <c r="L430" s="76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77"/>
      <c r="BE430" s="77"/>
      <c r="BF430" s="77"/>
      <c r="BG430" s="77"/>
      <c r="BH430" s="77"/>
      <c r="BI430" s="77"/>
      <c r="BJ430" s="77"/>
      <c r="BK430" s="77"/>
      <c r="BL430" s="77"/>
      <c r="BM430" s="77"/>
      <c r="BN430" s="77"/>
      <c r="BO430" s="77"/>
      <c r="BP430" s="77"/>
      <c r="BQ430" s="77"/>
      <c r="BR430" s="77"/>
      <c r="BS430" s="77"/>
      <c r="BT430" s="77"/>
      <c r="BU430" s="77"/>
      <c r="BV430" s="77"/>
      <c r="BW430" s="77"/>
      <c r="BX430" s="77"/>
      <c r="BY430" s="77"/>
      <c r="BZ430" s="77"/>
      <c r="CA430" s="77"/>
      <c r="CB430" s="77"/>
      <c r="CC430" s="77"/>
      <c r="CD430" s="77"/>
      <c r="CE430" s="77"/>
      <c r="CF430" s="77"/>
      <c r="CG430" s="77"/>
      <c r="CH430" s="77"/>
      <c r="CI430" s="77"/>
      <c r="CJ430" s="77"/>
      <c r="CK430" s="77"/>
      <c r="CL430" s="77"/>
      <c r="CM430" s="77"/>
      <c r="CN430" s="77"/>
      <c r="CO430" s="77"/>
      <c r="CP430" s="77"/>
      <c r="CQ430" s="77"/>
      <c r="CR430" s="77"/>
      <c r="CS430" s="77"/>
      <c r="CT430" s="77"/>
      <c r="CU430" s="77"/>
      <c r="CV430" s="77"/>
      <c r="CW430" s="77"/>
      <c r="CX430" s="77"/>
      <c r="CY430" s="77"/>
      <c r="CZ430" s="77"/>
      <c r="DA430" s="77"/>
      <c r="DB430" s="77"/>
      <c r="DC430" s="77"/>
      <c r="DD430" s="77"/>
      <c r="DE430" s="77"/>
      <c r="DF430" s="77"/>
      <c r="DG430" s="77"/>
      <c r="DH430" s="77"/>
      <c r="DI430" s="77"/>
      <c r="DJ430" s="77"/>
      <c r="DK430" s="77"/>
      <c r="DL430" s="77"/>
      <c r="DM430" s="77"/>
      <c r="DN430" s="77"/>
      <c r="DO430" s="77"/>
      <c r="DP430" s="77"/>
      <c r="DQ430" s="77"/>
      <c r="DR430" s="77"/>
      <c r="DS430" s="77"/>
      <c r="DT430" s="77"/>
      <c r="DU430" s="77"/>
      <c r="DV430" s="77"/>
      <c r="DW430" s="77"/>
      <c r="DX430" s="77"/>
      <c r="DY430" s="77"/>
      <c r="DZ430" s="77"/>
      <c r="EA430" s="77"/>
      <c r="EB430" s="77"/>
      <c r="EC430" s="77"/>
      <c r="ED430" s="77"/>
      <c r="EE430" s="77"/>
      <c r="EF430" s="77"/>
      <c r="EG430" s="77"/>
      <c r="EH430" s="77"/>
      <c r="EI430" s="77"/>
      <c r="EJ430" s="77"/>
      <c r="EK430" s="77"/>
      <c r="EL430" s="77"/>
      <c r="EM430" s="77"/>
      <c r="EN430" s="77"/>
      <c r="EO430" s="77"/>
      <c r="EP430" s="77"/>
      <c r="EQ430" s="77"/>
      <c r="ER430" s="77"/>
      <c r="ES430" s="77"/>
      <c r="ET430" s="77"/>
      <c r="EU430" s="77"/>
      <c r="EV430" s="77"/>
      <c r="EW430" s="77"/>
      <c r="EX430" s="77"/>
      <c r="EY430" s="77"/>
      <c r="EZ430" s="77"/>
      <c r="FA430" s="77"/>
      <c r="FB430" s="77"/>
      <c r="FC430" s="77"/>
      <c r="FD430" s="77"/>
      <c r="FE430" s="77"/>
      <c r="FF430" s="77"/>
      <c r="FG430" s="77"/>
      <c r="FH430" s="77"/>
      <c r="FI430" s="77"/>
      <c r="FJ430" s="77"/>
      <c r="FK430" s="77"/>
      <c r="FL430" s="77"/>
      <c r="FM430" s="77"/>
      <c r="FN430" s="77"/>
      <c r="FO430" s="77"/>
      <c r="FP430" s="77"/>
      <c r="FQ430" s="77"/>
      <c r="FR430" s="77"/>
      <c r="FS430" s="77"/>
      <c r="FT430" s="77"/>
      <c r="FU430" s="77"/>
      <c r="FV430" s="77"/>
      <c r="FW430" s="77"/>
      <c r="FX430" s="77"/>
      <c r="FY430" s="77"/>
      <c r="FZ430" s="77"/>
      <c r="GA430" s="77"/>
      <c r="GB430" s="77"/>
      <c r="GC430" s="77"/>
      <c r="GD430" s="77"/>
      <c r="GE430" s="77"/>
      <c r="GF430" s="77"/>
      <c r="GG430" s="77"/>
      <c r="GH430" s="77"/>
      <c r="GI430" s="77"/>
      <c r="GJ430" s="77"/>
      <c r="GK430" s="77"/>
      <c r="GL430" s="77"/>
      <c r="GM430" s="77"/>
      <c r="GN430" s="77"/>
      <c r="GO430" s="77"/>
      <c r="GP430" s="77"/>
      <c r="GQ430" s="77"/>
      <c r="GR430" s="77"/>
      <c r="GS430" s="77"/>
      <c r="GT430" s="77"/>
      <c r="GU430" s="77"/>
      <c r="GV430" s="77"/>
      <c r="GW430" s="77"/>
      <c r="GX430" s="77"/>
      <c r="GY430" s="77"/>
      <c r="GZ430" s="77"/>
      <c r="HA430" s="77"/>
      <c r="HB430" s="77"/>
      <c r="HC430" s="77"/>
      <c r="HD430" s="77"/>
      <c r="HE430" s="77"/>
      <c r="HF430" s="77"/>
      <c r="HG430" s="77"/>
      <c r="HH430" s="77"/>
      <c r="HI430" s="77"/>
      <c r="HJ430" s="77"/>
      <c r="HK430" s="77"/>
      <c r="HL430" s="77"/>
      <c r="HM430" s="77"/>
      <c r="HN430" s="77"/>
      <c r="HO430" s="77"/>
      <c r="HP430" s="77"/>
      <c r="HQ430" s="77"/>
      <c r="HR430" s="77"/>
      <c r="HS430" s="77"/>
      <c r="HT430" s="77"/>
      <c r="HU430" s="77"/>
      <c r="HV430" s="77"/>
      <c r="HW430" s="77"/>
      <c r="HX430" s="77"/>
      <c r="HY430" s="77"/>
      <c r="HZ430" s="77"/>
      <c r="IA430" s="77"/>
      <c r="IB430" s="77"/>
      <c r="IC430" s="77"/>
      <c r="ID430" s="77"/>
      <c r="IE430" s="77"/>
      <c r="IF430" s="77"/>
      <c r="IG430" s="77"/>
      <c r="IH430" s="77"/>
      <c r="II430" s="77"/>
      <c r="IJ430" s="77"/>
      <c r="IK430" s="77"/>
      <c r="IL430" s="77"/>
      <c r="IM430" s="77"/>
      <c r="IN430" s="77"/>
      <c r="IO430" s="77"/>
      <c r="IP430" s="77"/>
      <c r="IQ430" s="77"/>
      <c r="IR430" s="77"/>
      <c r="IS430" s="77"/>
      <c r="IT430" s="77"/>
      <c r="IU430" s="77"/>
      <c r="IV430" s="77"/>
      <c r="IW430" s="77"/>
      <c r="IX430" s="77"/>
      <c r="IY430" s="77"/>
      <c r="IZ430" s="77"/>
      <c r="JA430" s="77"/>
      <c r="JB430" s="77"/>
      <c r="JC430" s="77"/>
      <c r="JD430" s="77"/>
      <c r="JE430" s="77"/>
      <c r="JF430" s="77"/>
      <c r="JG430" s="77"/>
      <c r="JH430" s="77"/>
      <c r="JI430" s="77"/>
      <c r="JJ430" s="77"/>
      <c r="JK430" s="77"/>
      <c r="JL430" s="77"/>
      <c r="JM430" s="77"/>
      <c r="JN430" s="77"/>
      <c r="JO430" s="77"/>
      <c r="JP430" s="77"/>
      <c r="JQ430" s="77"/>
      <c r="JR430" s="77"/>
      <c r="JS430" s="77"/>
      <c r="JT430" s="77"/>
      <c r="JU430" s="77"/>
      <c r="JV430" s="77"/>
      <c r="JW430" s="77"/>
      <c r="JX430" s="77"/>
      <c r="JY430" s="77"/>
      <c r="JZ430" s="77"/>
      <c r="KA430" s="77"/>
      <c r="KB430" s="77"/>
      <c r="KC430" s="77"/>
      <c r="KD430" s="77"/>
      <c r="KE430" s="77"/>
      <c r="KF430" s="77"/>
      <c r="KG430" s="77"/>
      <c r="KH430" s="77"/>
      <c r="KI430" s="77"/>
      <c r="KJ430" s="77"/>
      <c r="KK430" s="77"/>
      <c r="KL430" s="77"/>
      <c r="KM430" s="77"/>
      <c r="KN430" s="77"/>
      <c r="KO430" s="77"/>
      <c r="KP430" s="77"/>
      <c r="KQ430" s="77"/>
      <c r="KR430" s="77"/>
      <c r="KS430" s="77"/>
      <c r="KT430" s="77"/>
      <c r="KU430" s="77"/>
      <c r="KV430" s="77"/>
      <c r="KW430" s="77"/>
      <c r="KX430" s="77"/>
      <c r="KY430" s="77"/>
      <c r="KZ430" s="77"/>
      <c r="LA430" s="77"/>
      <c r="LB430" s="77"/>
      <c r="LC430" s="77"/>
      <c r="LD430" s="77"/>
      <c r="LE430" s="77"/>
      <c r="LF430" s="77"/>
      <c r="LG430" s="77"/>
      <c r="LH430" s="77"/>
      <c r="LI430" s="77"/>
      <c r="LJ430" s="77"/>
      <c r="LK430" s="77"/>
      <c r="LL430" s="77"/>
      <c r="LM430" s="77"/>
      <c r="LN430" s="77"/>
      <c r="LO430" s="77"/>
      <c r="LP430" s="77"/>
      <c r="LQ430" s="77"/>
      <c r="LR430" s="77"/>
      <c r="LS430" s="77"/>
      <c r="LT430" s="77"/>
      <c r="LU430" s="77"/>
      <c r="LV430" s="77"/>
      <c r="LW430" s="77"/>
      <c r="LX430" s="77"/>
      <c r="LY430" s="77"/>
      <c r="LZ430" s="77"/>
      <c r="MA430" s="77"/>
      <c r="MB430" s="77"/>
      <c r="MC430" s="77"/>
      <c r="MD430" s="77"/>
      <c r="ME430" s="77"/>
      <c r="MF430" s="77"/>
      <c r="MG430" s="77"/>
      <c r="MH430" s="77"/>
      <c r="MI430" s="77"/>
      <c r="MJ430" s="77"/>
      <c r="MK430" s="77"/>
      <c r="ML430" s="77"/>
      <c r="MM430" s="77"/>
      <c r="MN430" s="77"/>
      <c r="MO430" s="77"/>
      <c r="MP430" s="77"/>
      <c r="MQ430" s="77"/>
      <c r="MR430" s="77"/>
      <c r="MS430" s="77"/>
      <c r="MT430" s="77"/>
      <c r="MU430" s="77"/>
      <c r="MV430" s="77"/>
      <c r="MW430" s="77"/>
      <c r="MX430" s="77"/>
      <c r="MY430" s="77"/>
      <c r="MZ430" s="77"/>
      <c r="NA430" s="77"/>
      <c r="NB430" s="77"/>
      <c r="NC430" s="77"/>
      <c r="ND430" s="77"/>
      <c r="NE430" s="77"/>
      <c r="NF430" s="77"/>
      <c r="NG430" s="77"/>
      <c r="NH430" s="77"/>
      <c r="NI430" s="77"/>
      <c r="NJ430" s="77"/>
      <c r="NK430" s="77"/>
      <c r="NL430" s="77"/>
      <c r="NM430" s="77"/>
      <c r="NN430" s="77"/>
      <c r="NO430" s="77"/>
      <c r="NP430" s="77"/>
      <c r="NQ430" s="77"/>
      <c r="NR430" s="77"/>
    </row>
    <row r="431" spans="1:382">
      <c r="A431" s="32">
        <f>IF(ラインリスト!A423="","",ラインリスト!A423)</f>
        <v>421</v>
      </c>
      <c r="B431" s="32" t="str">
        <f>IF(ラインリスト!B423="","",ラインリスト!B423)</f>
        <v>テスト421</v>
      </c>
      <c r="C431" s="32">
        <f>IF(ラインリスト!C423="","",ラインリスト!C423)</f>
        <v>86</v>
      </c>
      <c r="D431" s="32" t="str">
        <f>IF(ラインリスト!E423="","",ラインリスト!E423)</f>
        <v>男</v>
      </c>
      <c r="E431" s="32" t="str">
        <f>IF(ラインリスト!F423="","",ラインリスト!F423)</f>
        <v/>
      </c>
      <c r="F431" s="29" t="str">
        <f>IF(ラインリスト!G423="","",ラインリスト!G423)</f>
        <v>患者</v>
      </c>
      <c r="G431" s="32" t="str">
        <f>IF(ラインリスト!H423="","",ラインリスト!H423)</f>
        <v>R病院</v>
      </c>
      <c r="H431" s="33" t="str">
        <f>IF(ラインリスト!I423="","",ラインリスト!I423)</f>
        <v/>
      </c>
      <c r="I431" s="33">
        <f>IF(ラインリスト!J423="","",ラインリスト!J423)</f>
        <v>44205</v>
      </c>
      <c r="J431" s="33">
        <f>IF(ラインリスト!K423="","",ラインリスト!K423)</f>
        <v>44208</v>
      </c>
      <c r="K431" s="31">
        <f>IF(ラインリスト!L423="",J431,ラインリスト!L423)</f>
        <v>44208</v>
      </c>
      <c r="L431" s="76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77"/>
      <c r="BE431" s="77"/>
      <c r="BF431" s="77"/>
      <c r="BG431" s="77"/>
      <c r="BH431" s="77"/>
      <c r="BI431" s="77"/>
      <c r="BJ431" s="77"/>
      <c r="BK431" s="77"/>
      <c r="BL431" s="77"/>
      <c r="BM431" s="77"/>
      <c r="BN431" s="77"/>
      <c r="BO431" s="77"/>
      <c r="BP431" s="77"/>
      <c r="BQ431" s="77"/>
      <c r="BR431" s="77"/>
      <c r="BS431" s="77"/>
      <c r="BT431" s="77"/>
      <c r="BU431" s="77"/>
      <c r="BV431" s="77"/>
      <c r="BW431" s="77"/>
      <c r="BX431" s="77"/>
      <c r="BY431" s="77"/>
      <c r="BZ431" s="77"/>
      <c r="CA431" s="77"/>
      <c r="CB431" s="77"/>
      <c r="CC431" s="77"/>
      <c r="CD431" s="77"/>
      <c r="CE431" s="77"/>
      <c r="CF431" s="77"/>
      <c r="CG431" s="77"/>
      <c r="CH431" s="77"/>
      <c r="CI431" s="77"/>
      <c r="CJ431" s="77"/>
      <c r="CK431" s="77"/>
      <c r="CL431" s="77"/>
      <c r="CM431" s="77"/>
      <c r="CN431" s="77"/>
      <c r="CO431" s="77"/>
      <c r="CP431" s="77"/>
      <c r="CQ431" s="77"/>
      <c r="CR431" s="77"/>
      <c r="CS431" s="77"/>
      <c r="CT431" s="77"/>
      <c r="CU431" s="77"/>
      <c r="CV431" s="77"/>
      <c r="CW431" s="77"/>
      <c r="CX431" s="77"/>
      <c r="CY431" s="77"/>
      <c r="CZ431" s="77"/>
      <c r="DA431" s="77"/>
      <c r="DB431" s="77"/>
      <c r="DC431" s="77"/>
      <c r="DD431" s="77"/>
      <c r="DE431" s="77"/>
      <c r="DF431" s="77"/>
      <c r="DG431" s="77"/>
      <c r="DH431" s="77"/>
      <c r="DI431" s="77"/>
      <c r="DJ431" s="77"/>
      <c r="DK431" s="77"/>
      <c r="DL431" s="77"/>
      <c r="DM431" s="77"/>
      <c r="DN431" s="77"/>
      <c r="DO431" s="77"/>
      <c r="DP431" s="77"/>
      <c r="DQ431" s="77"/>
      <c r="DR431" s="77"/>
      <c r="DS431" s="77"/>
      <c r="DT431" s="77"/>
      <c r="DU431" s="77"/>
      <c r="DV431" s="77"/>
      <c r="DW431" s="77"/>
      <c r="DX431" s="77"/>
      <c r="DY431" s="77"/>
      <c r="DZ431" s="77"/>
      <c r="EA431" s="77"/>
      <c r="EB431" s="77"/>
      <c r="EC431" s="77"/>
      <c r="ED431" s="77"/>
      <c r="EE431" s="77"/>
      <c r="EF431" s="77"/>
      <c r="EG431" s="77"/>
      <c r="EH431" s="77"/>
      <c r="EI431" s="77"/>
      <c r="EJ431" s="77"/>
      <c r="EK431" s="77"/>
      <c r="EL431" s="77"/>
      <c r="EM431" s="77"/>
      <c r="EN431" s="77"/>
      <c r="EO431" s="77"/>
      <c r="EP431" s="77"/>
      <c r="EQ431" s="77"/>
      <c r="ER431" s="77"/>
      <c r="ES431" s="77"/>
      <c r="ET431" s="77"/>
      <c r="EU431" s="77"/>
      <c r="EV431" s="77"/>
      <c r="EW431" s="77"/>
      <c r="EX431" s="77"/>
      <c r="EY431" s="77"/>
      <c r="EZ431" s="77"/>
      <c r="FA431" s="77"/>
      <c r="FB431" s="77"/>
      <c r="FC431" s="77"/>
      <c r="FD431" s="77"/>
      <c r="FE431" s="77"/>
      <c r="FF431" s="77"/>
      <c r="FG431" s="77"/>
      <c r="FH431" s="77"/>
      <c r="FI431" s="77"/>
      <c r="FJ431" s="77"/>
      <c r="FK431" s="77"/>
      <c r="FL431" s="77"/>
      <c r="FM431" s="77"/>
      <c r="FN431" s="77"/>
      <c r="FO431" s="77"/>
      <c r="FP431" s="77"/>
      <c r="FQ431" s="77"/>
      <c r="FR431" s="77"/>
      <c r="FS431" s="77"/>
      <c r="FT431" s="77"/>
      <c r="FU431" s="77"/>
      <c r="FV431" s="77"/>
      <c r="FW431" s="77"/>
      <c r="FX431" s="77"/>
      <c r="FY431" s="77"/>
      <c r="FZ431" s="77"/>
      <c r="GA431" s="77"/>
      <c r="GB431" s="77"/>
      <c r="GC431" s="77"/>
      <c r="GD431" s="77"/>
      <c r="GE431" s="77"/>
      <c r="GF431" s="77"/>
      <c r="GG431" s="77"/>
      <c r="GH431" s="77"/>
      <c r="GI431" s="77"/>
      <c r="GJ431" s="77"/>
      <c r="GK431" s="77"/>
      <c r="GL431" s="77"/>
      <c r="GM431" s="77"/>
      <c r="GN431" s="77"/>
      <c r="GO431" s="77"/>
      <c r="GP431" s="77"/>
      <c r="GQ431" s="77"/>
      <c r="GR431" s="77"/>
      <c r="GS431" s="77"/>
      <c r="GT431" s="77"/>
      <c r="GU431" s="77"/>
      <c r="GV431" s="77"/>
      <c r="GW431" s="77"/>
      <c r="GX431" s="77"/>
      <c r="GY431" s="77"/>
      <c r="GZ431" s="77"/>
      <c r="HA431" s="77"/>
      <c r="HB431" s="77"/>
      <c r="HC431" s="77"/>
      <c r="HD431" s="77"/>
      <c r="HE431" s="77"/>
      <c r="HF431" s="77"/>
      <c r="HG431" s="77"/>
      <c r="HH431" s="77"/>
      <c r="HI431" s="77"/>
      <c r="HJ431" s="77"/>
      <c r="HK431" s="77"/>
      <c r="HL431" s="77"/>
      <c r="HM431" s="77"/>
      <c r="HN431" s="77"/>
      <c r="HO431" s="77"/>
      <c r="HP431" s="77"/>
      <c r="HQ431" s="77"/>
      <c r="HR431" s="77"/>
      <c r="HS431" s="77"/>
      <c r="HT431" s="77"/>
      <c r="HU431" s="77"/>
      <c r="HV431" s="77"/>
      <c r="HW431" s="77"/>
      <c r="HX431" s="77"/>
      <c r="HY431" s="77"/>
      <c r="HZ431" s="77"/>
      <c r="IA431" s="77"/>
      <c r="IB431" s="77"/>
      <c r="IC431" s="77"/>
      <c r="ID431" s="77"/>
      <c r="IE431" s="77"/>
      <c r="IF431" s="77"/>
      <c r="IG431" s="77"/>
      <c r="IH431" s="77"/>
      <c r="II431" s="77"/>
      <c r="IJ431" s="77"/>
      <c r="IK431" s="77"/>
      <c r="IL431" s="77"/>
      <c r="IM431" s="77"/>
      <c r="IN431" s="77"/>
      <c r="IO431" s="77"/>
      <c r="IP431" s="77"/>
      <c r="IQ431" s="77"/>
      <c r="IR431" s="77"/>
      <c r="IS431" s="77"/>
      <c r="IT431" s="77"/>
      <c r="IU431" s="77"/>
      <c r="IV431" s="77"/>
      <c r="IW431" s="77"/>
      <c r="IX431" s="77"/>
      <c r="IY431" s="77"/>
      <c r="IZ431" s="77"/>
      <c r="JA431" s="77"/>
      <c r="JB431" s="77"/>
      <c r="JC431" s="77"/>
      <c r="JD431" s="77"/>
      <c r="JE431" s="77"/>
      <c r="JF431" s="77"/>
      <c r="JG431" s="77"/>
      <c r="JH431" s="77"/>
      <c r="JI431" s="77"/>
      <c r="JJ431" s="77"/>
      <c r="JK431" s="77"/>
      <c r="JL431" s="77"/>
      <c r="JM431" s="77"/>
      <c r="JN431" s="77"/>
      <c r="JO431" s="77"/>
      <c r="JP431" s="77"/>
      <c r="JQ431" s="77"/>
      <c r="JR431" s="77"/>
      <c r="JS431" s="77"/>
      <c r="JT431" s="77"/>
      <c r="JU431" s="77"/>
      <c r="JV431" s="77"/>
      <c r="JW431" s="77"/>
      <c r="JX431" s="77"/>
      <c r="JY431" s="77"/>
      <c r="JZ431" s="77"/>
      <c r="KA431" s="77"/>
      <c r="KB431" s="77"/>
      <c r="KC431" s="77"/>
      <c r="KD431" s="77"/>
      <c r="KE431" s="77"/>
      <c r="KF431" s="77"/>
      <c r="KG431" s="77"/>
      <c r="KH431" s="77"/>
      <c r="KI431" s="77"/>
      <c r="KJ431" s="77"/>
      <c r="KK431" s="77"/>
      <c r="KL431" s="77"/>
      <c r="KM431" s="77"/>
      <c r="KN431" s="77"/>
      <c r="KO431" s="77"/>
      <c r="KP431" s="77"/>
      <c r="KQ431" s="77"/>
      <c r="KR431" s="77"/>
      <c r="KS431" s="77"/>
      <c r="KT431" s="77"/>
      <c r="KU431" s="77"/>
      <c r="KV431" s="77"/>
      <c r="KW431" s="77"/>
      <c r="KX431" s="77"/>
      <c r="KY431" s="77"/>
      <c r="KZ431" s="77"/>
      <c r="LA431" s="77"/>
      <c r="LB431" s="77"/>
      <c r="LC431" s="77"/>
      <c r="LD431" s="77"/>
      <c r="LE431" s="77"/>
      <c r="LF431" s="77"/>
      <c r="LG431" s="77"/>
      <c r="LH431" s="77"/>
      <c r="LI431" s="77"/>
      <c r="LJ431" s="77"/>
      <c r="LK431" s="77"/>
      <c r="LL431" s="77"/>
      <c r="LM431" s="77"/>
      <c r="LN431" s="77"/>
      <c r="LO431" s="77"/>
      <c r="LP431" s="77"/>
      <c r="LQ431" s="77"/>
      <c r="LR431" s="77"/>
      <c r="LS431" s="77"/>
      <c r="LT431" s="77"/>
      <c r="LU431" s="77"/>
      <c r="LV431" s="77"/>
      <c r="LW431" s="77"/>
      <c r="LX431" s="77"/>
      <c r="LY431" s="77"/>
      <c r="LZ431" s="77"/>
      <c r="MA431" s="77"/>
      <c r="MB431" s="77"/>
      <c r="MC431" s="77"/>
      <c r="MD431" s="77"/>
      <c r="ME431" s="77"/>
      <c r="MF431" s="77"/>
      <c r="MG431" s="77"/>
      <c r="MH431" s="77"/>
      <c r="MI431" s="77"/>
      <c r="MJ431" s="77"/>
      <c r="MK431" s="77"/>
      <c r="ML431" s="77"/>
      <c r="MM431" s="77"/>
      <c r="MN431" s="77"/>
      <c r="MO431" s="77"/>
      <c r="MP431" s="77"/>
      <c r="MQ431" s="77"/>
      <c r="MR431" s="77"/>
      <c r="MS431" s="77"/>
      <c r="MT431" s="77"/>
      <c r="MU431" s="77"/>
      <c r="MV431" s="77"/>
      <c r="MW431" s="77"/>
      <c r="MX431" s="77"/>
      <c r="MY431" s="77"/>
      <c r="MZ431" s="77"/>
      <c r="NA431" s="77"/>
      <c r="NB431" s="77"/>
      <c r="NC431" s="77"/>
      <c r="ND431" s="77"/>
      <c r="NE431" s="77"/>
      <c r="NF431" s="77"/>
      <c r="NG431" s="77"/>
      <c r="NH431" s="77"/>
      <c r="NI431" s="77"/>
      <c r="NJ431" s="77"/>
      <c r="NK431" s="77"/>
      <c r="NL431" s="77"/>
      <c r="NM431" s="77"/>
      <c r="NN431" s="77"/>
      <c r="NO431" s="77"/>
      <c r="NP431" s="77"/>
      <c r="NQ431" s="77"/>
      <c r="NR431" s="77"/>
    </row>
    <row r="432" spans="1:382">
      <c r="A432" s="32">
        <f>IF(ラインリスト!A424="","",ラインリスト!A424)</f>
        <v>422</v>
      </c>
      <c r="B432" s="32" t="str">
        <f>IF(ラインリスト!B424="","",ラインリスト!B424)</f>
        <v>テスト422</v>
      </c>
      <c r="C432" s="32">
        <f>IF(ラインリスト!C424="","",ラインリスト!C424)</f>
        <v>71</v>
      </c>
      <c r="D432" s="32" t="str">
        <f>IF(ラインリスト!E424="","",ラインリスト!E424)</f>
        <v>女</v>
      </c>
      <c r="E432" s="32" t="str">
        <f>IF(ラインリスト!F424="","",ラインリスト!F424)</f>
        <v/>
      </c>
      <c r="F432" s="29" t="str">
        <f>IF(ラインリスト!G424="","",ラインリスト!G424)</f>
        <v>患者</v>
      </c>
      <c r="G432" s="32" t="str">
        <f>IF(ラインリスト!H424="","",ラインリスト!H424)</f>
        <v>R病院</v>
      </c>
      <c r="H432" s="33" t="str">
        <f>IF(ラインリスト!I424="","",ラインリスト!I424)</f>
        <v/>
      </c>
      <c r="I432" s="33" t="str">
        <f>IF(ラインリスト!J424="","",ラインリスト!J424)</f>
        <v>無症状</v>
      </c>
      <c r="J432" s="33">
        <f>IF(ラインリスト!K424="","",ラインリスト!K424)</f>
        <v>44208</v>
      </c>
      <c r="K432" s="31">
        <f>IF(ラインリスト!L424="",J432,ラインリスト!L424)</f>
        <v>44208</v>
      </c>
      <c r="L432" s="76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77"/>
      <c r="BE432" s="77"/>
      <c r="BF432" s="77"/>
      <c r="BG432" s="77"/>
      <c r="BH432" s="77"/>
      <c r="BI432" s="77"/>
      <c r="BJ432" s="77"/>
      <c r="BK432" s="77"/>
      <c r="BL432" s="77"/>
      <c r="BM432" s="77"/>
      <c r="BN432" s="77"/>
      <c r="BO432" s="77"/>
      <c r="BP432" s="77"/>
      <c r="BQ432" s="77"/>
      <c r="BR432" s="77"/>
      <c r="BS432" s="77"/>
      <c r="BT432" s="77"/>
      <c r="BU432" s="77"/>
      <c r="BV432" s="77"/>
      <c r="BW432" s="77"/>
      <c r="BX432" s="77"/>
      <c r="BY432" s="77"/>
      <c r="BZ432" s="77"/>
      <c r="CA432" s="77"/>
      <c r="CB432" s="77"/>
      <c r="CC432" s="77"/>
      <c r="CD432" s="77"/>
      <c r="CE432" s="77"/>
      <c r="CF432" s="77"/>
      <c r="CG432" s="77"/>
      <c r="CH432" s="77"/>
      <c r="CI432" s="77"/>
      <c r="CJ432" s="77"/>
      <c r="CK432" s="77"/>
      <c r="CL432" s="77"/>
      <c r="CM432" s="77"/>
      <c r="CN432" s="77"/>
      <c r="CO432" s="77"/>
      <c r="CP432" s="77"/>
      <c r="CQ432" s="77"/>
      <c r="CR432" s="77"/>
      <c r="CS432" s="77"/>
      <c r="CT432" s="77"/>
      <c r="CU432" s="77"/>
      <c r="CV432" s="77"/>
      <c r="CW432" s="77"/>
      <c r="CX432" s="77"/>
      <c r="CY432" s="77"/>
      <c r="CZ432" s="77"/>
      <c r="DA432" s="77"/>
      <c r="DB432" s="77"/>
      <c r="DC432" s="77"/>
      <c r="DD432" s="77"/>
      <c r="DE432" s="77"/>
      <c r="DF432" s="77"/>
      <c r="DG432" s="77"/>
      <c r="DH432" s="77"/>
      <c r="DI432" s="77"/>
      <c r="DJ432" s="77"/>
      <c r="DK432" s="77"/>
      <c r="DL432" s="77"/>
      <c r="DM432" s="77"/>
      <c r="DN432" s="77"/>
      <c r="DO432" s="77"/>
      <c r="DP432" s="77"/>
      <c r="DQ432" s="77"/>
      <c r="DR432" s="77"/>
      <c r="DS432" s="77"/>
      <c r="DT432" s="77"/>
      <c r="DU432" s="77"/>
      <c r="DV432" s="77"/>
      <c r="DW432" s="77"/>
      <c r="DX432" s="77"/>
      <c r="DY432" s="77"/>
      <c r="DZ432" s="77"/>
      <c r="EA432" s="77"/>
      <c r="EB432" s="77"/>
      <c r="EC432" s="77"/>
      <c r="ED432" s="77"/>
      <c r="EE432" s="77"/>
      <c r="EF432" s="77"/>
      <c r="EG432" s="77"/>
      <c r="EH432" s="77"/>
      <c r="EI432" s="77"/>
      <c r="EJ432" s="77"/>
      <c r="EK432" s="77"/>
      <c r="EL432" s="77"/>
      <c r="EM432" s="77"/>
      <c r="EN432" s="77"/>
      <c r="EO432" s="77"/>
      <c r="EP432" s="77"/>
      <c r="EQ432" s="77"/>
      <c r="ER432" s="77"/>
      <c r="ES432" s="77"/>
      <c r="ET432" s="77"/>
      <c r="EU432" s="77"/>
      <c r="EV432" s="77"/>
      <c r="EW432" s="77"/>
      <c r="EX432" s="77"/>
      <c r="EY432" s="77"/>
      <c r="EZ432" s="77"/>
      <c r="FA432" s="77"/>
      <c r="FB432" s="77"/>
      <c r="FC432" s="77"/>
      <c r="FD432" s="77"/>
      <c r="FE432" s="77"/>
      <c r="FF432" s="77"/>
      <c r="FG432" s="77"/>
      <c r="FH432" s="77"/>
      <c r="FI432" s="77"/>
      <c r="FJ432" s="77"/>
      <c r="FK432" s="77"/>
      <c r="FL432" s="77"/>
      <c r="FM432" s="77"/>
      <c r="FN432" s="77"/>
      <c r="FO432" s="77"/>
      <c r="FP432" s="77"/>
      <c r="FQ432" s="77"/>
      <c r="FR432" s="77"/>
      <c r="FS432" s="77"/>
      <c r="FT432" s="77"/>
      <c r="FU432" s="77"/>
      <c r="FV432" s="77"/>
      <c r="FW432" s="77"/>
      <c r="FX432" s="77"/>
      <c r="FY432" s="77"/>
      <c r="FZ432" s="77"/>
      <c r="GA432" s="77"/>
      <c r="GB432" s="77"/>
      <c r="GC432" s="77"/>
      <c r="GD432" s="77"/>
      <c r="GE432" s="77"/>
      <c r="GF432" s="77"/>
      <c r="GG432" s="77"/>
      <c r="GH432" s="77"/>
      <c r="GI432" s="77"/>
      <c r="GJ432" s="77"/>
      <c r="GK432" s="77"/>
      <c r="GL432" s="77"/>
      <c r="GM432" s="77"/>
      <c r="GN432" s="77"/>
      <c r="GO432" s="77"/>
      <c r="GP432" s="77"/>
      <c r="GQ432" s="77"/>
      <c r="GR432" s="77"/>
      <c r="GS432" s="77"/>
      <c r="GT432" s="77"/>
      <c r="GU432" s="77"/>
      <c r="GV432" s="77"/>
      <c r="GW432" s="77"/>
      <c r="GX432" s="77"/>
      <c r="GY432" s="77"/>
      <c r="GZ432" s="77"/>
      <c r="HA432" s="77"/>
      <c r="HB432" s="77"/>
      <c r="HC432" s="77"/>
      <c r="HD432" s="77"/>
      <c r="HE432" s="77"/>
      <c r="HF432" s="77"/>
      <c r="HG432" s="77"/>
      <c r="HH432" s="77"/>
      <c r="HI432" s="77"/>
      <c r="HJ432" s="77"/>
      <c r="HK432" s="77"/>
      <c r="HL432" s="77"/>
      <c r="HM432" s="77"/>
      <c r="HN432" s="77"/>
      <c r="HO432" s="77"/>
      <c r="HP432" s="77"/>
      <c r="HQ432" s="77"/>
      <c r="HR432" s="77"/>
      <c r="HS432" s="77"/>
      <c r="HT432" s="77"/>
      <c r="HU432" s="77"/>
      <c r="HV432" s="77"/>
      <c r="HW432" s="77"/>
      <c r="HX432" s="77"/>
      <c r="HY432" s="77"/>
      <c r="HZ432" s="77"/>
      <c r="IA432" s="77"/>
      <c r="IB432" s="77"/>
      <c r="IC432" s="77"/>
      <c r="ID432" s="77"/>
      <c r="IE432" s="77"/>
      <c r="IF432" s="77"/>
      <c r="IG432" s="77"/>
      <c r="IH432" s="77"/>
      <c r="II432" s="77"/>
      <c r="IJ432" s="77"/>
      <c r="IK432" s="77"/>
      <c r="IL432" s="77"/>
      <c r="IM432" s="77"/>
      <c r="IN432" s="77"/>
      <c r="IO432" s="77"/>
      <c r="IP432" s="77"/>
      <c r="IQ432" s="77"/>
      <c r="IR432" s="77"/>
      <c r="IS432" s="77"/>
      <c r="IT432" s="77"/>
      <c r="IU432" s="77"/>
      <c r="IV432" s="77"/>
      <c r="IW432" s="77"/>
      <c r="IX432" s="77"/>
      <c r="IY432" s="77"/>
      <c r="IZ432" s="77"/>
      <c r="JA432" s="77"/>
      <c r="JB432" s="77"/>
      <c r="JC432" s="77"/>
      <c r="JD432" s="77"/>
      <c r="JE432" s="77"/>
      <c r="JF432" s="77"/>
      <c r="JG432" s="77"/>
      <c r="JH432" s="77"/>
      <c r="JI432" s="77"/>
      <c r="JJ432" s="77"/>
      <c r="JK432" s="77"/>
      <c r="JL432" s="77"/>
      <c r="JM432" s="77"/>
      <c r="JN432" s="77"/>
      <c r="JO432" s="77"/>
      <c r="JP432" s="77"/>
      <c r="JQ432" s="77"/>
      <c r="JR432" s="77"/>
      <c r="JS432" s="77"/>
      <c r="JT432" s="77"/>
      <c r="JU432" s="77"/>
      <c r="JV432" s="77"/>
      <c r="JW432" s="77"/>
      <c r="JX432" s="77"/>
      <c r="JY432" s="77"/>
      <c r="JZ432" s="77"/>
      <c r="KA432" s="77"/>
      <c r="KB432" s="77"/>
      <c r="KC432" s="77"/>
      <c r="KD432" s="77"/>
      <c r="KE432" s="77"/>
      <c r="KF432" s="77"/>
      <c r="KG432" s="77"/>
      <c r="KH432" s="77"/>
      <c r="KI432" s="77"/>
      <c r="KJ432" s="77"/>
      <c r="KK432" s="77"/>
      <c r="KL432" s="77"/>
      <c r="KM432" s="77"/>
      <c r="KN432" s="77"/>
      <c r="KO432" s="77"/>
      <c r="KP432" s="77"/>
      <c r="KQ432" s="77"/>
      <c r="KR432" s="77"/>
      <c r="KS432" s="77"/>
      <c r="KT432" s="77"/>
      <c r="KU432" s="77"/>
      <c r="KV432" s="77"/>
      <c r="KW432" s="77"/>
      <c r="KX432" s="77"/>
      <c r="KY432" s="77"/>
      <c r="KZ432" s="77"/>
      <c r="LA432" s="77"/>
      <c r="LB432" s="77"/>
      <c r="LC432" s="77"/>
      <c r="LD432" s="77"/>
      <c r="LE432" s="77"/>
      <c r="LF432" s="77"/>
      <c r="LG432" s="77"/>
      <c r="LH432" s="77"/>
      <c r="LI432" s="77"/>
      <c r="LJ432" s="77"/>
      <c r="LK432" s="77"/>
      <c r="LL432" s="77"/>
      <c r="LM432" s="77"/>
      <c r="LN432" s="77"/>
      <c r="LO432" s="77"/>
      <c r="LP432" s="77"/>
      <c r="LQ432" s="77"/>
      <c r="LR432" s="77"/>
      <c r="LS432" s="77"/>
      <c r="LT432" s="77"/>
      <c r="LU432" s="77"/>
      <c r="LV432" s="77"/>
      <c r="LW432" s="77"/>
      <c r="LX432" s="77"/>
      <c r="LY432" s="77"/>
      <c r="LZ432" s="77"/>
      <c r="MA432" s="77"/>
      <c r="MB432" s="77"/>
      <c r="MC432" s="77"/>
      <c r="MD432" s="77"/>
      <c r="ME432" s="77"/>
      <c r="MF432" s="77"/>
      <c r="MG432" s="77"/>
      <c r="MH432" s="77"/>
      <c r="MI432" s="77"/>
      <c r="MJ432" s="77"/>
      <c r="MK432" s="77"/>
      <c r="ML432" s="77"/>
      <c r="MM432" s="77"/>
      <c r="MN432" s="77"/>
      <c r="MO432" s="77"/>
      <c r="MP432" s="77"/>
      <c r="MQ432" s="77"/>
      <c r="MR432" s="77"/>
      <c r="MS432" s="77"/>
      <c r="MT432" s="77"/>
      <c r="MU432" s="77"/>
      <c r="MV432" s="77"/>
      <c r="MW432" s="77"/>
      <c r="MX432" s="77"/>
      <c r="MY432" s="77"/>
      <c r="MZ432" s="77"/>
      <c r="NA432" s="77"/>
      <c r="NB432" s="77"/>
      <c r="NC432" s="77"/>
      <c r="ND432" s="77"/>
      <c r="NE432" s="77"/>
      <c r="NF432" s="77"/>
      <c r="NG432" s="77"/>
      <c r="NH432" s="77"/>
      <c r="NI432" s="77"/>
      <c r="NJ432" s="77"/>
      <c r="NK432" s="77"/>
      <c r="NL432" s="77"/>
      <c r="NM432" s="77"/>
      <c r="NN432" s="77"/>
      <c r="NO432" s="77"/>
      <c r="NP432" s="77"/>
      <c r="NQ432" s="77"/>
      <c r="NR432" s="77"/>
    </row>
    <row r="433" spans="1:382">
      <c r="A433" s="32">
        <f>IF(ラインリスト!A425="","",ラインリスト!A425)</f>
        <v>423</v>
      </c>
      <c r="B433" s="32" t="str">
        <f>IF(ラインリスト!B425="","",ラインリスト!B425)</f>
        <v>テスト423</v>
      </c>
      <c r="C433" s="32">
        <f>IF(ラインリスト!C425="","",ラインリスト!C425)</f>
        <v>68</v>
      </c>
      <c r="D433" s="32" t="str">
        <f>IF(ラインリスト!E425="","",ラインリスト!E425)</f>
        <v>男</v>
      </c>
      <c r="E433" s="32" t="str">
        <f>IF(ラインリスト!F425="","",ラインリスト!F425)</f>
        <v/>
      </c>
      <c r="F433" s="29" t="str">
        <f>IF(ラインリスト!G425="","",ラインリスト!G425)</f>
        <v>患者</v>
      </c>
      <c r="G433" s="32" t="str">
        <f>IF(ラインリスト!H425="","",ラインリスト!H425)</f>
        <v>R病院</v>
      </c>
      <c r="H433" s="33" t="str">
        <f>IF(ラインリスト!I425="","",ラインリスト!I425)</f>
        <v/>
      </c>
      <c r="I433" s="33">
        <f>IF(ラインリスト!J425="","",ラインリスト!J425)</f>
        <v>44208</v>
      </c>
      <c r="J433" s="33">
        <f>IF(ラインリスト!K425="","",ラインリスト!K425)</f>
        <v>44208</v>
      </c>
      <c r="K433" s="31">
        <f>IF(ラインリスト!L425="",J433,ラインリスト!L425)</f>
        <v>44208</v>
      </c>
      <c r="L433" s="76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77"/>
      <c r="BE433" s="77"/>
      <c r="BF433" s="77"/>
      <c r="BG433" s="77"/>
      <c r="BH433" s="77"/>
      <c r="BI433" s="77"/>
      <c r="BJ433" s="77"/>
      <c r="BK433" s="77"/>
      <c r="BL433" s="77"/>
      <c r="BM433" s="77"/>
      <c r="BN433" s="77"/>
      <c r="BO433" s="77"/>
      <c r="BP433" s="77"/>
      <c r="BQ433" s="77"/>
      <c r="BR433" s="77"/>
      <c r="BS433" s="77"/>
      <c r="BT433" s="77"/>
      <c r="BU433" s="77"/>
      <c r="BV433" s="77"/>
      <c r="BW433" s="77"/>
      <c r="BX433" s="77"/>
      <c r="BY433" s="77"/>
      <c r="BZ433" s="77"/>
      <c r="CA433" s="77"/>
      <c r="CB433" s="77"/>
      <c r="CC433" s="77"/>
      <c r="CD433" s="77"/>
      <c r="CE433" s="77"/>
      <c r="CF433" s="77"/>
      <c r="CG433" s="77"/>
      <c r="CH433" s="77"/>
      <c r="CI433" s="77"/>
      <c r="CJ433" s="77"/>
      <c r="CK433" s="77"/>
      <c r="CL433" s="77"/>
      <c r="CM433" s="77"/>
      <c r="CN433" s="77"/>
      <c r="CO433" s="77"/>
      <c r="CP433" s="77"/>
      <c r="CQ433" s="77"/>
      <c r="CR433" s="77"/>
      <c r="CS433" s="77"/>
      <c r="CT433" s="77"/>
      <c r="CU433" s="77"/>
      <c r="CV433" s="77"/>
      <c r="CW433" s="77"/>
      <c r="CX433" s="77"/>
      <c r="CY433" s="77"/>
      <c r="CZ433" s="77"/>
      <c r="DA433" s="77"/>
      <c r="DB433" s="77"/>
      <c r="DC433" s="77"/>
      <c r="DD433" s="77"/>
      <c r="DE433" s="77"/>
      <c r="DF433" s="77"/>
      <c r="DG433" s="77"/>
      <c r="DH433" s="77"/>
      <c r="DI433" s="77"/>
      <c r="DJ433" s="77"/>
      <c r="DK433" s="77"/>
      <c r="DL433" s="77"/>
      <c r="DM433" s="77"/>
      <c r="DN433" s="77"/>
      <c r="DO433" s="77"/>
      <c r="DP433" s="77"/>
      <c r="DQ433" s="77"/>
      <c r="DR433" s="77"/>
      <c r="DS433" s="77"/>
      <c r="DT433" s="77"/>
      <c r="DU433" s="77"/>
      <c r="DV433" s="77"/>
      <c r="DW433" s="77"/>
      <c r="DX433" s="77"/>
      <c r="DY433" s="77"/>
      <c r="DZ433" s="77"/>
      <c r="EA433" s="77"/>
      <c r="EB433" s="77"/>
      <c r="EC433" s="77"/>
      <c r="ED433" s="77"/>
      <c r="EE433" s="77"/>
      <c r="EF433" s="77"/>
      <c r="EG433" s="77"/>
      <c r="EH433" s="77"/>
      <c r="EI433" s="77"/>
      <c r="EJ433" s="77"/>
      <c r="EK433" s="77"/>
      <c r="EL433" s="77"/>
      <c r="EM433" s="77"/>
      <c r="EN433" s="77"/>
      <c r="EO433" s="77"/>
      <c r="EP433" s="77"/>
      <c r="EQ433" s="77"/>
      <c r="ER433" s="77"/>
      <c r="ES433" s="77"/>
      <c r="ET433" s="77"/>
      <c r="EU433" s="77"/>
      <c r="EV433" s="77"/>
      <c r="EW433" s="77"/>
      <c r="EX433" s="77"/>
      <c r="EY433" s="77"/>
      <c r="EZ433" s="77"/>
      <c r="FA433" s="77"/>
      <c r="FB433" s="77"/>
      <c r="FC433" s="77"/>
      <c r="FD433" s="77"/>
      <c r="FE433" s="77"/>
      <c r="FF433" s="77"/>
      <c r="FG433" s="77"/>
      <c r="FH433" s="77"/>
      <c r="FI433" s="77"/>
      <c r="FJ433" s="77"/>
      <c r="FK433" s="77"/>
      <c r="FL433" s="77"/>
      <c r="FM433" s="77"/>
      <c r="FN433" s="77"/>
      <c r="FO433" s="77"/>
      <c r="FP433" s="77"/>
      <c r="FQ433" s="77"/>
      <c r="FR433" s="77"/>
      <c r="FS433" s="77"/>
      <c r="FT433" s="77"/>
      <c r="FU433" s="77"/>
      <c r="FV433" s="77"/>
      <c r="FW433" s="77"/>
      <c r="FX433" s="77"/>
      <c r="FY433" s="77"/>
      <c r="FZ433" s="77"/>
      <c r="GA433" s="77"/>
      <c r="GB433" s="77"/>
      <c r="GC433" s="77"/>
      <c r="GD433" s="77"/>
      <c r="GE433" s="77"/>
      <c r="GF433" s="77"/>
      <c r="GG433" s="77"/>
      <c r="GH433" s="77"/>
      <c r="GI433" s="77"/>
      <c r="GJ433" s="77"/>
      <c r="GK433" s="77"/>
      <c r="GL433" s="77"/>
      <c r="GM433" s="77"/>
      <c r="GN433" s="77"/>
      <c r="GO433" s="77"/>
      <c r="GP433" s="77"/>
      <c r="GQ433" s="77"/>
      <c r="GR433" s="77"/>
      <c r="GS433" s="77"/>
      <c r="GT433" s="77"/>
      <c r="GU433" s="77"/>
      <c r="GV433" s="77"/>
      <c r="GW433" s="77"/>
      <c r="GX433" s="77"/>
      <c r="GY433" s="77"/>
      <c r="GZ433" s="77"/>
      <c r="HA433" s="77"/>
      <c r="HB433" s="77"/>
      <c r="HC433" s="77"/>
      <c r="HD433" s="77"/>
      <c r="HE433" s="77"/>
      <c r="HF433" s="77"/>
      <c r="HG433" s="77"/>
      <c r="HH433" s="77"/>
      <c r="HI433" s="77"/>
      <c r="HJ433" s="77"/>
      <c r="HK433" s="77"/>
      <c r="HL433" s="77"/>
      <c r="HM433" s="77"/>
      <c r="HN433" s="77"/>
      <c r="HO433" s="77"/>
      <c r="HP433" s="77"/>
      <c r="HQ433" s="77"/>
      <c r="HR433" s="77"/>
      <c r="HS433" s="77"/>
      <c r="HT433" s="77"/>
      <c r="HU433" s="77"/>
      <c r="HV433" s="77"/>
      <c r="HW433" s="77"/>
      <c r="HX433" s="77"/>
      <c r="HY433" s="77"/>
      <c r="HZ433" s="77"/>
      <c r="IA433" s="77"/>
      <c r="IB433" s="77"/>
      <c r="IC433" s="77"/>
      <c r="ID433" s="77"/>
      <c r="IE433" s="77"/>
      <c r="IF433" s="77"/>
      <c r="IG433" s="77"/>
      <c r="IH433" s="77"/>
      <c r="II433" s="77"/>
      <c r="IJ433" s="77"/>
      <c r="IK433" s="77"/>
      <c r="IL433" s="77"/>
      <c r="IM433" s="77"/>
      <c r="IN433" s="77"/>
      <c r="IO433" s="77"/>
      <c r="IP433" s="77"/>
      <c r="IQ433" s="77"/>
      <c r="IR433" s="77"/>
      <c r="IS433" s="77"/>
      <c r="IT433" s="77"/>
      <c r="IU433" s="77"/>
      <c r="IV433" s="77"/>
      <c r="IW433" s="77"/>
      <c r="IX433" s="77"/>
      <c r="IY433" s="77"/>
      <c r="IZ433" s="77"/>
      <c r="JA433" s="77"/>
      <c r="JB433" s="77"/>
      <c r="JC433" s="77"/>
      <c r="JD433" s="77"/>
      <c r="JE433" s="77"/>
      <c r="JF433" s="77"/>
      <c r="JG433" s="77"/>
      <c r="JH433" s="77"/>
      <c r="JI433" s="77"/>
      <c r="JJ433" s="77"/>
      <c r="JK433" s="77"/>
      <c r="JL433" s="77"/>
      <c r="JM433" s="77"/>
      <c r="JN433" s="77"/>
      <c r="JO433" s="77"/>
      <c r="JP433" s="77"/>
      <c r="JQ433" s="77"/>
      <c r="JR433" s="77"/>
      <c r="JS433" s="77"/>
      <c r="JT433" s="77"/>
      <c r="JU433" s="77"/>
      <c r="JV433" s="77"/>
      <c r="JW433" s="77"/>
      <c r="JX433" s="77"/>
      <c r="JY433" s="77"/>
      <c r="JZ433" s="77"/>
      <c r="KA433" s="77"/>
      <c r="KB433" s="77"/>
      <c r="KC433" s="77"/>
      <c r="KD433" s="77"/>
      <c r="KE433" s="77"/>
      <c r="KF433" s="77"/>
      <c r="KG433" s="77"/>
      <c r="KH433" s="77"/>
      <c r="KI433" s="77"/>
      <c r="KJ433" s="77"/>
      <c r="KK433" s="77"/>
      <c r="KL433" s="77"/>
      <c r="KM433" s="77"/>
      <c r="KN433" s="77"/>
      <c r="KO433" s="77"/>
      <c r="KP433" s="77"/>
      <c r="KQ433" s="77"/>
      <c r="KR433" s="77"/>
      <c r="KS433" s="77"/>
      <c r="KT433" s="77"/>
      <c r="KU433" s="77"/>
      <c r="KV433" s="77"/>
      <c r="KW433" s="77"/>
      <c r="KX433" s="77"/>
      <c r="KY433" s="77"/>
      <c r="KZ433" s="77"/>
      <c r="LA433" s="77"/>
      <c r="LB433" s="77"/>
      <c r="LC433" s="77"/>
      <c r="LD433" s="77"/>
      <c r="LE433" s="77"/>
      <c r="LF433" s="77"/>
      <c r="LG433" s="77"/>
      <c r="LH433" s="77"/>
      <c r="LI433" s="77"/>
      <c r="LJ433" s="77"/>
      <c r="LK433" s="77"/>
      <c r="LL433" s="77"/>
      <c r="LM433" s="77"/>
      <c r="LN433" s="77"/>
      <c r="LO433" s="77"/>
      <c r="LP433" s="77"/>
      <c r="LQ433" s="77"/>
      <c r="LR433" s="77"/>
      <c r="LS433" s="77"/>
      <c r="LT433" s="77"/>
      <c r="LU433" s="77"/>
      <c r="LV433" s="77"/>
      <c r="LW433" s="77"/>
      <c r="LX433" s="77"/>
      <c r="LY433" s="77"/>
      <c r="LZ433" s="77"/>
      <c r="MA433" s="77"/>
      <c r="MB433" s="77"/>
      <c r="MC433" s="77"/>
      <c r="MD433" s="77"/>
      <c r="ME433" s="77"/>
      <c r="MF433" s="77"/>
      <c r="MG433" s="77"/>
      <c r="MH433" s="77"/>
      <c r="MI433" s="77"/>
      <c r="MJ433" s="77"/>
      <c r="MK433" s="77"/>
      <c r="ML433" s="77"/>
      <c r="MM433" s="77"/>
      <c r="MN433" s="77"/>
      <c r="MO433" s="77"/>
      <c r="MP433" s="77"/>
      <c r="MQ433" s="77"/>
      <c r="MR433" s="77"/>
      <c r="MS433" s="77"/>
      <c r="MT433" s="77"/>
      <c r="MU433" s="77"/>
      <c r="MV433" s="77"/>
      <c r="MW433" s="77"/>
      <c r="MX433" s="77"/>
      <c r="MY433" s="77"/>
      <c r="MZ433" s="77"/>
      <c r="NA433" s="77"/>
      <c r="NB433" s="77"/>
      <c r="NC433" s="77"/>
      <c r="ND433" s="77"/>
      <c r="NE433" s="77"/>
      <c r="NF433" s="77"/>
      <c r="NG433" s="77"/>
      <c r="NH433" s="77"/>
      <c r="NI433" s="77"/>
      <c r="NJ433" s="77"/>
      <c r="NK433" s="77"/>
      <c r="NL433" s="77"/>
      <c r="NM433" s="77"/>
      <c r="NN433" s="77"/>
      <c r="NO433" s="77"/>
      <c r="NP433" s="77"/>
      <c r="NQ433" s="77"/>
      <c r="NR433" s="77"/>
    </row>
    <row r="434" spans="1:382">
      <c r="A434" s="32">
        <f>IF(ラインリスト!A426="","",ラインリスト!A426)</f>
        <v>424</v>
      </c>
      <c r="B434" s="32" t="str">
        <f>IF(ラインリスト!B426="","",ラインリスト!B426)</f>
        <v>テスト424</v>
      </c>
      <c r="C434" s="32">
        <f>IF(ラインリスト!C426="","",ラインリスト!C426)</f>
        <v>88</v>
      </c>
      <c r="D434" s="32" t="str">
        <f>IF(ラインリスト!E426="","",ラインリスト!E426)</f>
        <v>女</v>
      </c>
      <c r="E434" s="32" t="str">
        <f>IF(ラインリスト!F426="","",ラインリスト!F426)</f>
        <v/>
      </c>
      <c r="F434" s="29" t="str">
        <f>IF(ラインリスト!G426="","",ラインリスト!G426)</f>
        <v>患者</v>
      </c>
      <c r="G434" s="32" t="str">
        <f>IF(ラインリスト!H426="","",ラインリスト!H426)</f>
        <v>R病院</v>
      </c>
      <c r="H434" s="33" t="str">
        <f>IF(ラインリスト!I426="","",ラインリスト!I426)</f>
        <v/>
      </c>
      <c r="I434" s="33">
        <f>IF(ラインリスト!J426="","",ラインリスト!J426)</f>
        <v>44207</v>
      </c>
      <c r="J434" s="33">
        <f>IF(ラインリスト!K426="","",ラインリスト!K426)</f>
        <v>44208</v>
      </c>
      <c r="K434" s="31">
        <f>IF(ラインリスト!L426="",J434,ラインリスト!L426)</f>
        <v>44208</v>
      </c>
      <c r="L434" s="76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  <c r="BN434" s="77"/>
      <c r="BO434" s="77"/>
      <c r="BP434" s="77"/>
      <c r="BQ434" s="77"/>
      <c r="BR434" s="77"/>
      <c r="BS434" s="77"/>
      <c r="BT434" s="77"/>
      <c r="BU434" s="77"/>
      <c r="BV434" s="77"/>
      <c r="BW434" s="77"/>
      <c r="BX434" s="77"/>
      <c r="BY434" s="77"/>
      <c r="BZ434" s="77"/>
      <c r="CA434" s="77"/>
      <c r="CB434" s="77"/>
      <c r="CC434" s="77"/>
      <c r="CD434" s="77"/>
      <c r="CE434" s="77"/>
      <c r="CF434" s="77"/>
      <c r="CG434" s="77"/>
      <c r="CH434" s="77"/>
      <c r="CI434" s="77"/>
      <c r="CJ434" s="77"/>
      <c r="CK434" s="77"/>
      <c r="CL434" s="77"/>
      <c r="CM434" s="77"/>
      <c r="CN434" s="77"/>
      <c r="CO434" s="77"/>
      <c r="CP434" s="77"/>
      <c r="CQ434" s="77"/>
      <c r="CR434" s="77"/>
      <c r="CS434" s="77"/>
      <c r="CT434" s="77"/>
      <c r="CU434" s="77"/>
      <c r="CV434" s="77"/>
      <c r="CW434" s="77"/>
      <c r="CX434" s="77"/>
      <c r="CY434" s="77"/>
      <c r="CZ434" s="77"/>
      <c r="DA434" s="77"/>
      <c r="DB434" s="77"/>
      <c r="DC434" s="77"/>
      <c r="DD434" s="77"/>
      <c r="DE434" s="77"/>
      <c r="DF434" s="77"/>
      <c r="DG434" s="77"/>
      <c r="DH434" s="77"/>
      <c r="DI434" s="77"/>
      <c r="DJ434" s="77"/>
      <c r="DK434" s="77"/>
      <c r="DL434" s="77"/>
      <c r="DM434" s="77"/>
      <c r="DN434" s="77"/>
      <c r="DO434" s="77"/>
      <c r="DP434" s="77"/>
      <c r="DQ434" s="77"/>
      <c r="DR434" s="77"/>
      <c r="DS434" s="77"/>
      <c r="DT434" s="77"/>
      <c r="DU434" s="77"/>
      <c r="DV434" s="77"/>
      <c r="DW434" s="77"/>
      <c r="DX434" s="77"/>
      <c r="DY434" s="77"/>
      <c r="DZ434" s="77"/>
      <c r="EA434" s="77"/>
      <c r="EB434" s="77"/>
      <c r="EC434" s="77"/>
      <c r="ED434" s="77"/>
      <c r="EE434" s="77"/>
      <c r="EF434" s="77"/>
      <c r="EG434" s="77"/>
      <c r="EH434" s="77"/>
      <c r="EI434" s="77"/>
      <c r="EJ434" s="77"/>
      <c r="EK434" s="77"/>
      <c r="EL434" s="77"/>
      <c r="EM434" s="77"/>
      <c r="EN434" s="77"/>
      <c r="EO434" s="77"/>
      <c r="EP434" s="77"/>
      <c r="EQ434" s="77"/>
      <c r="ER434" s="77"/>
      <c r="ES434" s="77"/>
      <c r="ET434" s="77"/>
      <c r="EU434" s="77"/>
      <c r="EV434" s="77"/>
      <c r="EW434" s="77"/>
      <c r="EX434" s="77"/>
      <c r="EY434" s="77"/>
      <c r="EZ434" s="77"/>
      <c r="FA434" s="77"/>
      <c r="FB434" s="77"/>
      <c r="FC434" s="77"/>
      <c r="FD434" s="77"/>
      <c r="FE434" s="77"/>
      <c r="FF434" s="77"/>
      <c r="FG434" s="77"/>
      <c r="FH434" s="77"/>
      <c r="FI434" s="77"/>
      <c r="FJ434" s="77"/>
      <c r="FK434" s="77"/>
      <c r="FL434" s="77"/>
      <c r="FM434" s="77"/>
      <c r="FN434" s="77"/>
      <c r="FO434" s="77"/>
      <c r="FP434" s="77"/>
      <c r="FQ434" s="77"/>
      <c r="FR434" s="77"/>
      <c r="FS434" s="77"/>
      <c r="FT434" s="77"/>
      <c r="FU434" s="77"/>
      <c r="FV434" s="77"/>
      <c r="FW434" s="77"/>
      <c r="FX434" s="77"/>
      <c r="FY434" s="77"/>
      <c r="FZ434" s="77"/>
      <c r="GA434" s="77"/>
      <c r="GB434" s="77"/>
      <c r="GC434" s="77"/>
      <c r="GD434" s="77"/>
      <c r="GE434" s="77"/>
      <c r="GF434" s="77"/>
      <c r="GG434" s="77"/>
      <c r="GH434" s="77"/>
      <c r="GI434" s="77"/>
      <c r="GJ434" s="77"/>
      <c r="GK434" s="77"/>
      <c r="GL434" s="77"/>
      <c r="GM434" s="77"/>
      <c r="GN434" s="77"/>
      <c r="GO434" s="77"/>
      <c r="GP434" s="77"/>
      <c r="GQ434" s="77"/>
      <c r="GR434" s="77"/>
      <c r="GS434" s="77"/>
      <c r="GT434" s="77"/>
      <c r="GU434" s="77"/>
      <c r="GV434" s="77"/>
      <c r="GW434" s="77"/>
      <c r="GX434" s="77"/>
      <c r="GY434" s="77"/>
      <c r="GZ434" s="77"/>
      <c r="HA434" s="77"/>
      <c r="HB434" s="77"/>
      <c r="HC434" s="77"/>
      <c r="HD434" s="77"/>
      <c r="HE434" s="77"/>
      <c r="HF434" s="77"/>
      <c r="HG434" s="77"/>
      <c r="HH434" s="77"/>
      <c r="HI434" s="77"/>
      <c r="HJ434" s="77"/>
      <c r="HK434" s="77"/>
      <c r="HL434" s="77"/>
      <c r="HM434" s="77"/>
      <c r="HN434" s="77"/>
      <c r="HO434" s="77"/>
      <c r="HP434" s="77"/>
      <c r="HQ434" s="77"/>
      <c r="HR434" s="77"/>
      <c r="HS434" s="77"/>
      <c r="HT434" s="77"/>
      <c r="HU434" s="77"/>
      <c r="HV434" s="77"/>
      <c r="HW434" s="77"/>
      <c r="HX434" s="77"/>
      <c r="HY434" s="77"/>
      <c r="HZ434" s="77"/>
      <c r="IA434" s="77"/>
      <c r="IB434" s="77"/>
      <c r="IC434" s="77"/>
      <c r="ID434" s="77"/>
      <c r="IE434" s="77"/>
      <c r="IF434" s="77"/>
      <c r="IG434" s="77"/>
      <c r="IH434" s="77"/>
      <c r="II434" s="77"/>
      <c r="IJ434" s="77"/>
      <c r="IK434" s="77"/>
      <c r="IL434" s="77"/>
      <c r="IM434" s="77"/>
      <c r="IN434" s="77"/>
      <c r="IO434" s="77"/>
      <c r="IP434" s="77"/>
      <c r="IQ434" s="77"/>
      <c r="IR434" s="77"/>
      <c r="IS434" s="77"/>
      <c r="IT434" s="77"/>
      <c r="IU434" s="77"/>
      <c r="IV434" s="77"/>
      <c r="IW434" s="77"/>
      <c r="IX434" s="77"/>
      <c r="IY434" s="77"/>
      <c r="IZ434" s="77"/>
      <c r="JA434" s="77"/>
      <c r="JB434" s="77"/>
      <c r="JC434" s="77"/>
      <c r="JD434" s="77"/>
      <c r="JE434" s="77"/>
      <c r="JF434" s="77"/>
      <c r="JG434" s="77"/>
      <c r="JH434" s="77"/>
      <c r="JI434" s="77"/>
      <c r="JJ434" s="77"/>
      <c r="JK434" s="77"/>
      <c r="JL434" s="77"/>
      <c r="JM434" s="77"/>
      <c r="JN434" s="77"/>
      <c r="JO434" s="77"/>
      <c r="JP434" s="77"/>
      <c r="JQ434" s="77"/>
      <c r="JR434" s="77"/>
      <c r="JS434" s="77"/>
      <c r="JT434" s="77"/>
      <c r="JU434" s="77"/>
      <c r="JV434" s="77"/>
      <c r="JW434" s="77"/>
      <c r="JX434" s="77"/>
      <c r="JY434" s="77"/>
      <c r="JZ434" s="77"/>
      <c r="KA434" s="77"/>
      <c r="KB434" s="77"/>
      <c r="KC434" s="77"/>
      <c r="KD434" s="77"/>
      <c r="KE434" s="77"/>
      <c r="KF434" s="77"/>
      <c r="KG434" s="77"/>
      <c r="KH434" s="77"/>
      <c r="KI434" s="77"/>
      <c r="KJ434" s="77"/>
      <c r="KK434" s="77"/>
      <c r="KL434" s="77"/>
      <c r="KM434" s="77"/>
      <c r="KN434" s="77"/>
      <c r="KO434" s="77"/>
      <c r="KP434" s="77"/>
      <c r="KQ434" s="77"/>
      <c r="KR434" s="77"/>
      <c r="KS434" s="77"/>
      <c r="KT434" s="77"/>
      <c r="KU434" s="77"/>
      <c r="KV434" s="77"/>
      <c r="KW434" s="77"/>
      <c r="KX434" s="77"/>
      <c r="KY434" s="77"/>
      <c r="KZ434" s="77"/>
      <c r="LA434" s="77"/>
      <c r="LB434" s="77"/>
      <c r="LC434" s="77"/>
      <c r="LD434" s="77"/>
      <c r="LE434" s="77"/>
      <c r="LF434" s="77"/>
      <c r="LG434" s="77"/>
      <c r="LH434" s="77"/>
      <c r="LI434" s="77"/>
      <c r="LJ434" s="77"/>
      <c r="LK434" s="77"/>
      <c r="LL434" s="77"/>
      <c r="LM434" s="77"/>
      <c r="LN434" s="77"/>
      <c r="LO434" s="77"/>
      <c r="LP434" s="77"/>
      <c r="LQ434" s="77"/>
      <c r="LR434" s="77"/>
      <c r="LS434" s="77"/>
      <c r="LT434" s="77"/>
      <c r="LU434" s="77"/>
      <c r="LV434" s="77"/>
      <c r="LW434" s="77"/>
      <c r="LX434" s="77"/>
      <c r="LY434" s="77"/>
      <c r="LZ434" s="77"/>
      <c r="MA434" s="77"/>
      <c r="MB434" s="77"/>
      <c r="MC434" s="77"/>
      <c r="MD434" s="77"/>
      <c r="ME434" s="77"/>
      <c r="MF434" s="77"/>
      <c r="MG434" s="77"/>
      <c r="MH434" s="77"/>
      <c r="MI434" s="77"/>
      <c r="MJ434" s="77"/>
      <c r="MK434" s="77"/>
      <c r="ML434" s="77"/>
      <c r="MM434" s="77"/>
      <c r="MN434" s="77"/>
      <c r="MO434" s="77"/>
      <c r="MP434" s="77"/>
      <c r="MQ434" s="77"/>
      <c r="MR434" s="77"/>
      <c r="MS434" s="77"/>
      <c r="MT434" s="77"/>
      <c r="MU434" s="77"/>
      <c r="MV434" s="77"/>
      <c r="MW434" s="77"/>
      <c r="MX434" s="77"/>
      <c r="MY434" s="77"/>
      <c r="MZ434" s="77"/>
      <c r="NA434" s="77"/>
      <c r="NB434" s="77"/>
      <c r="NC434" s="77"/>
      <c r="ND434" s="77"/>
      <c r="NE434" s="77"/>
      <c r="NF434" s="77"/>
      <c r="NG434" s="77"/>
      <c r="NH434" s="77"/>
      <c r="NI434" s="77"/>
      <c r="NJ434" s="77"/>
      <c r="NK434" s="77"/>
      <c r="NL434" s="77"/>
      <c r="NM434" s="77"/>
      <c r="NN434" s="77"/>
      <c r="NO434" s="77"/>
      <c r="NP434" s="77"/>
      <c r="NQ434" s="77"/>
      <c r="NR434" s="77"/>
    </row>
    <row r="435" spans="1:382">
      <c r="A435" s="32">
        <f>IF(ラインリスト!A427="","",ラインリスト!A427)</f>
        <v>425</v>
      </c>
      <c r="B435" s="32" t="str">
        <f>IF(ラインリスト!B427="","",ラインリスト!B427)</f>
        <v>テスト425</v>
      </c>
      <c r="C435" s="32">
        <f>IF(ラインリスト!C427="","",ラインリスト!C427)</f>
        <v>39</v>
      </c>
      <c r="D435" s="32" t="str">
        <f>IF(ラインリスト!E427="","",ラインリスト!E427)</f>
        <v>女</v>
      </c>
      <c r="E435" s="32" t="str">
        <f>IF(ラインリスト!F427="","",ラインリスト!F427)</f>
        <v>看護師</v>
      </c>
      <c r="F435" s="29" t="str">
        <f>IF(ラインリスト!G427="","",ラインリスト!G427)</f>
        <v>職員</v>
      </c>
      <c r="G435" s="32" t="str">
        <f>IF(ラインリスト!H427="","",ラインリスト!H427)</f>
        <v>R病院</v>
      </c>
      <c r="H435" s="33" t="str">
        <f>IF(ラインリスト!I427="","",ラインリスト!I427)</f>
        <v/>
      </c>
      <c r="I435" s="33">
        <f>IF(ラインリスト!J427="","",ラインリスト!J427)</f>
        <v>44208</v>
      </c>
      <c r="J435" s="33">
        <f>IF(ラインリスト!K427="","",ラインリスト!K427)</f>
        <v>44208</v>
      </c>
      <c r="K435" s="31">
        <f>IF(ラインリスト!L427="",J435,ラインリスト!L427)</f>
        <v>44208</v>
      </c>
      <c r="L435" s="76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77"/>
      <c r="BQ435" s="77"/>
      <c r="BR435" s="77"/>
      <c r="BS435" s="77"/>
      <c r="BT435" s="77"/>
      <c r="BU435" s="77"/>
      <c r="BV435" s="77"/>
      <c r="BW435" s="77"/>
      <c r="BX435" s="77"/>
      <c r="BY435" s="77"/>
      <c r="BZ435" s="77"/>
      <c r="CA435" s="77"/>
      <c r="CB435" s="77"/>
      <c r="CC435" s="77"/>
      <c r="CD435" s="77"/>
      <c r="CE435" s="77"/>
      <c r="CF435" s="77"/>
      <c r="CG435" s="77"/>
      <c r="CH435" s="77"/>
      <c r="CI435" s="77"/>
      <c r="CJ435" s="77"/>
      <c r="CK435" s="77"/>
      <c r="CL435" s="77"/>
      <c r="CM435" s="77"/>
      <c r="CN435" s="77"/>
      <c r="CO435" s="77"/>
      <c r="CP435" s="77"/>
      <c r="CQ435" s="77"/>
      <c r="CR435" s="77"/>
      <c r="CS435" s="77"/>
      <c r="CT435" s="77"/>
      <c r="CU435" s="77"/>
      <c r="CV435" s="77"/>
      <c r="CW435" s="77"/>
      <c r="CX435" s="77"/>
      <c r="CY435" s="77"/>
      <c r="CZ435" s="77"/>
      <c r="DA435" s="77"/>
      <c r="DB435" s="77"/>
      <c r="DC435" s="77"/>
      <c r="DD435" s="77"/>
      <c r="DE435" s="77"/>
      <c r="DF435" s="77"/>
      <c r="DG435" s="77"/>
      <c r="DH435" s="77"/>
      <c r="DI435" s="77"/>
      <c r="DJ435" s="77"/>
      <c r="DK435" s="77"/>
      <c r="DL435" s="77"/>
      <c r="DM435" s="77"/>
      <c r="DN435" s="77"/>
      <c r="DO435" s="77"/>
      <c r="DP435" s="77"/>
      <c r="DQ435" s="77"/>
      <c r="DR435" s="77"/>
      <c r="DS435" s="77"/>
      <c r="DT435" s="77"/>
      <c r="DU435" s="77"/>
      <c r="DV435" s="77"/>
      <c r="DW435" s="77"/>
      <c r="DX435" s="77"/>
      <c r="DY435" s="77"/>
      <c r="DZ435" s="77"/>
      <c r="EA435" s="77"/>
      <c r="EB435" s="77"/>
      <c r="EC435" s="77"/>
      <c r="ED435" s="77"/>
      <c r="EE435" s="77"/>
      <c r="EF435" s="77"/>
      <c r="EG435" s="77"/>
      <c r="EH435" s="77"/>
      <c r="EI435" s="77"/>
      <c r="EJ435" s="77"/>
      <c r="EK435" s="77"/>
      <c r="EL435" s="77"/>
      <c r="EM435" s="77"/>
      <c r="EN435" s="77"/>
      <c r="EO435" s="77"/>
      <c r="EP435" s="77"/>
      <c r="EQ435" s="77"/>
      <c r="ER435" s="77"/>
      <c r="ES435" s="77"/>
      <c r="ET435" s="77"/>
      <c r="EU435" s="77"/>
      <c r="EV435" s="77"/>
      <c r="EW435" s="77"/>
      <c r="EX435" s="77"/>
      <c r="EY435" s="77"/>
      <c r="EZ435" s="77"/>
      <c r="FA435" s="77"/>
      <c r="FB435" s="77"/>
      <c r="FC435" s="77"/>
      <c r="FD435" s="77"/>
      <c r="FE435" s="77"/>
      <c r="FF435" s="77"/>
      <c r="FG435" s="77"/>
      <c r="FH435" s="77"/>
      <c r="FI435" s="77"/>
      <c r="FJ435" s="77"/>
      <c r="FK435" s="77"/>
      <c r="FL435" s="77"/>
      <c r="FM435" s="77"/>
      <c r="FN435" s="77"/>
      <c r="FO435" s="77"/>
      <c r="FP435" s="77"/>
      <c r="FQ435" s="77"/>
      <c r="FR435" s="77"/>
      <c r="FS435" s="77"/>
      <c r="FT435" s="77"/>
      <c r="FU435" s="77"/>
      <c r="FV435" s="77"/>
      <c r="FW435" s="77"/>
      <c r="FX435" s="77"/>
      <c r="FY435" s="77"/>
      <c r="FZ435" s="77"/>
      <c r="GA435" s="77"/>
      <c r="GB435" s="77"/>
      <c r="GC435" s="77"/>
      <c r="GD435" s="77"/>
      <c r="GE435" s="77"/>
      <c r="GF435" s="77"/>
      <c r="GG435" s="77"/>
      <c r="GH435" s="77"/>
      <c r="GI435" s="77"/>
      <c r="GJ435" s="77"/>
      <c r="GK435" s="77"/>
      <c r="GL435" s="77"/>
      <c r="GM435" s="77"/>
      <c r="GN435" s="77"/>
      <c r="GO435" s="77"/>
      <c r="GP435" s="77"/>
      <c r="GQ435" s="77"/>
      <c r="GR435" s="77"/>
      <c r="GS435" s="77"/>
      <c r="GT435" s="77"/>
      <c r="GU435" s="77"/>
      <c r="GV435" s="77"/>
      <c r="GW435" s="77"/>
      <c r="GX435" s="77"/>
      <c r="GY435" s="77"/>
      <c r="GZ435" s="77"/>
      <c r="HA435" s="77"/>
      <c r="HB435" s="77"/>
      <c r="HC435" s="77"/>
      <c r="HD435" s="77"/>
      <c r="HE435" s="77"/>
      <c r="HF435" s="77"/>
      <c r="HG435" s="77"/>
      <c r="HH435" s="77"/>
      <c r="HI435" s="77"/>
      <c r="HJ435" s="77"/>
      <c r="HK435" s="77"/>
      <c r="HL435" s="77"/>
      <c r="HM435" s="77"/>
      <c r="HN435" s="77"/>
      <c r="HO435" s="77"/>
      <c r="HP435" s="77"/>
      <c r="HQ435" s="77"/>
      <c r="HR435" s="77"/>
      <c r="HS435" s="77"/>
      <c r="HT435" s="77"/>
      <c r="HU435" s="77"/>
      <c r="HV435" s="77"/>
      <c r="HW435" s="77"/>
      <c r="HX435" s="77"/>
      <c r="HY435" s="77"/>
      <c r="HZ435" s="77"/>
      <c r="IA435" s="77"/>
      <c r="IB435" s="77"/>
      <c r="IC435" s="77"/>
      <c r="ID435" s="77"/>
      <c r="IE435" s="77"/>
      <c r="IF435" s="77"/>
      <c r="IG435" s="77"/>
      <c r="IH435" s="77"/>
      <c r="II435" s="77"/>
      <c r="IJ435" s="77"/>
      <c r="IK435" s="77"/>
      <c r="IL435" s="77"/>
      <c r="IM435" s="77"/>
      <c r="IN435" s="77"/>
      <c r="IO435" s="77"/>
      <c r="IP435" s="77"/>
      <c r="IQ435" s="77"/>
      <c r="IR435" s="77"/>
      <c r="IS435" s="77"/>
      <c r="IT435" s="77"/>
      <c r="IU435" s="77"/>
      <c r="IV435" s="77"/>
      <c r="IW435" s="77"/>
      <c r="IX435" s="77"/>
      <c r="IY435" s="77"/>
      <c r="IZ435" s="77"/>
      <c r="JA435" s="77"/>
      <c r="JB435" s="77"/>
      <c r="JC435" s="77"/>
      <c r="JD435" s="77"/>
      <c r="JE435" s="77"/>
      <c r="JF435" s="77"/>
      <c r="JG435" s="77"/>
      <c r="JH435" s="77"/>
      <c r="JI435" s="77"/>
      <c r="JJ435" s="77"/>
      <c r="JK435" s="77"/>
      <c r="JL435" s="77"/>
      <c r="JM435" s="77"/>
      <c r="JN435" s="77"/>
      <c r="JO435" s="77"/>
      <c r="JP435" s="77"/>
      <c r="JQ435" s="77"/>
      <c r="JR435" s="77"/>
      <c r="JS435" s="77"/>
      <c r="JT435" s="77"/>
      <c r="JU435" s="77"/>
      <c r="JV435" s="77"/>
      <c r="JW435" s="77"/>
      <c r="JX435" s="77"/>
      <c r="JY435" s="77"/>
      <c r="JZ435" s="77"/>
      <c r="KA435" s="77"/>
      <c r="KB435" s="77"/>
      <c r="KC435" s="77"/>
      <c r="KD435" s="77"/>
      <c r="KE435" s="77"/>
      <c r="KF435" s="77"/>
      <c r="KG435" s="77"/>
      <c r="KH435" s="77"/>
      <c r="KI435" s="77"/>
      <c r="KJ435" s="77"/>
      <c r="KK435" s="77"/>
      <c r="KL435" s="77"/>
      <c r="KM435" s="77"/>
      <c r="KN435" s="77"/>
      <c r="KO435" s="77"/>
      <c r="KP435" s="77"/>
      <c r="KQ435" s="77"/>
      <c r="KR435" s="77"/>
      <c r="KS435" s="77"/>
      <c r="KT435" s="77"/>
      <c r="KU435" s="77"/>
      <c r="KV435" s="77"/>
      <c r="KW435" s="77"/>
      <c r="KX435" s="77"/>
      <c r="KY435" s="77"/>
      <c r="KZ435" s="77"/>
      <c r="LA435" s="77"/>
      <c r="LB435" s="77"/>
      <c r="LC435" s="77"/>
      <c r="LD435" s="77"/>
      <c r="LE435" s="77"/>
      <c r="LF435" s="77"/>
      <c r="LG435" s="77"/>
      <c r="LH435" s="77"/>
      <c r="LI435" s="77"/>
      <c r="LJ435" s="77"/>
      <c r="LK435" s="77"/>
      <c r="LL435" s="77"/>
      <c r="LM435" s="77"/>
      <c r="LN435" s="77"/>
      <c r="LO435" s="77"/>
      <c r="LP435" s="77"/>
      <c r="LQ435" s="77"/>
      <c r="LR435" s="77"/>
      <c r="LS435" s="77"/>
      <c r="LT435" s="77"/>
      <c r="LU435" s="77"/>
      <c r="LV435" s="77"/>
      <c r="LW435" s="77"/>
      <c r="LX435" s="77"/>
      <c r="LY435" s="77"/>
      <c r="LZ435" s="77"/>
      <c r="MA435" s="77"/>
      <c r="MB435" s="77"/>
      <c r="MC435" s="77"/>
      <c r="MD435" s="77"/>
      <c r="ME435" s="77"/>
      <c r="MF435" s="77"/>
      <c r="MG435" s="77"/>
      <c r="MH435" s="77"/>
      <c r="MI435" s="77"/>
      <c r="MJ435" s="77"/>
      <c r="MK435" s="77"/>
      <c r="ML435" s="77"/>
      <c r="MM435" s="77"/>
      <c r="MN435" s="77"/>
      <c r="MO435" s="77"/>
      <c r="MP435" s="77"/>
      <c r="MQ435" s="77"/>
      <c r="MR435" s="77"/>
      <c r="MS435" s="77"/>
      <c r="MT435" s="77"/>
      <c r="MU435" s="77"/>
      <c r="MV435" s="77"/>
      <c r="MW435" s="77"/>
      <c r="MX435" s="77"/>
      <c r="MY435" s="77"/>
      <c r="MZ435" s="77"/>
      <c r="NA435" s="77"/>
      <c r="NB435" s="77"/>
      <c r="NC435" s="77"/>
      <c r="ND435" s="77"/>
      <c r="NE435" s="77"/>
      <c r="NF435" s="77"/>
      <c r="NG435" s="77"/>
      <c r="NH435" s="77"/>
      <c r="NI435" s="77"/>
      <c r="NJ435" s="77"/>
      <c r="NK435" s="77"/>
      <c r="NL435" s="77"/>
      <c r="NM435" s="77"/>
      <c r="NN435" s="77"/>
      <c r="NO435" s="77"/>
      <c r="NP435" s="77"/>
      <c r="NQ435" s="77"/>
      <c r="NR435" s="77"/>
    </row>
    <row r="436" spans="1:382">
      <c r="A436" s="32">
        <f>IF(ラインリスト!A428="","",ラインリスト!A428)</f>
        <v>426</v>
      </c>
      <c r="B436" s="32" t="str">
        <f>IF(ラインリスト!B428="","",ラインリスト!B428)</f>
        <v>テスト426</v>
      </c>
      <c r="C436" s="32">
        <f>IF(ラインリスト!C428="","",ラインリスト!C428)</f>
        <v>45</v>
      </c>
      <c r="D436" s="32" t="str">
        <f>IF(ラインリスト!E428="","",ラインリスト!E428)</f>
        <v>女</v>
      </c>
      <c r="E436" s="32" t="str">
        <f>IF(ラインリスト!F428="","",ラインリスト!F428)</f>
        <v>看護師</v>
      </c>
      <c r="F436" s="29" t="str">
        <f>IF(ラインリスト!G428="","",ラインリスト!G428)</f>
        <v>職員</v>
      </c>
      <c r="G436" s="32" t="str">
        <f>IF(ラインリスト!H428="","",ラインリスト!H428)</f>
        <v>R病院</v>
      </c>
      <c r="H436" s="33" t="str">
        <f>IF(ラインリスト!I428="","",ラインリスト!I428)</f>
        <v/>
      </c>
      <c r="I436" s="33">
        <f>IF(ラインリスト!J428="","",ラインリスト!J428)</f>
        <v>44208</v>
      </c>
      <c r="J436" s="33">
        <f>IF(ラインリスト!K428="","",ラインリスト!K428)</f>
        <v>44208</v>
      </c>
      <c r="K436" s="31">
        <f>IF(ラインリスト!L428="",J436,ラインリスト!L428)</f>
        <v>44208</v>
      </c>
      <c r="L436" s="76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77"/>
      <c r="BR436" s="77"/>
      <c r="BS436" s="77"/>
      <c r="BT436" s="77"/>
      <c r="BU436" s="77"/>
      <c r="BV436" s="77"/>
      <c r="BW436" s="77"/>
      <c r="BX436" s="77"/>
      <c r="BY436" s="77"/>
      <c r="BZ436" s="77"/>
      <c r="CA436" s="77"/>
      <c r="CB436" s="77"/>
      <c r="CC436" s="77"/>
      <c r="CD436" s="77"/>
      <c r="CE436" s="77"/>
      <c r="CF436" s="77"/>
      <c r="CG436" s="77"/>
      <c r="CH436" s="77"/>
      <c r="CI436" s="77"/>
      <c r="CJ436" s="77"/>
      <c r="CK436" s="77"/>
      <c r="CL436" s="77"/>
      <c r="CM436" s="77"/>
      <c r="CN436" s="77"/>
      <c r="CO436" s="77"/>
      <c r="CP436" s="77"/>
      <c r="CQ436" s="77"/>
      <c r="CR436" s="77"/>
      <c r="CS436" s="77"/>
      <c r="CT436" s="77"/>
      <c r="CU436" s="77"/>
      <c r="CV436" s="77"/>
      <c r="CW436" s="77"/>
      <c r="CX436" s="77"/>
      <c r="CY436" s="77"/>
      <c r="CZ436" s="77"/>
      <c r="DA436" s="77"/>
      <c r="DB436" s="77"/>
      <c r="DC436" s="77"/>
      <c r="DD436" s="77"/>
      <c r="DE436" s="77"/>
      <c r="DF436" s="77"/>
      <c r="DG436" s="77"/>
      <c r="DH436" s="77"/>
      <c r="DI436" s="77"/>
      <c r="DJ436" s="77"/>
      <c r="DK436" s="77"/>
      <c r="DL436" s="77"/>
      <c r="DM436" s="77"/>
      <c r="DN436" s="77"/>
      <c r="DO436" s="77"/>
      <c r="DP436" s="77"/>
      <c r="DQ436" s="77"/>
      <c r="DR436" s="77"/>
      <c r="DS436" s="77"/>
      <c r="DT436" s="77"/>
      <c r="DU436" s="77"/>
      <c r="DV436" s="77"/>
      <c r="DW436" s="77"/>
      <c r="DX436" s="77"/>
      <c r="DY436" s="77"/>
      <c r="DZ436" s="77"/>
      <c r="EA436" s="77"/>
      <c r="EB436" s="77"/>
      <c r="EC436" s="77"/>
      <c r="ED436" s="77"/>
      <c r="EE436" s="77"/>
      <c r="EF436" s="77"/>
      <c r="EG436" s="77"/>
      <c r="EH436" s="77"/>
      <c r="EI436" s="77"/>
      <c r="EJ436" s="77"/>
      <c r="EK436" s="77"/>
      <c r="EL436" s="77"/>
      <c r="EM436" s="77"/>
      <c r="EN436" s="77"/>
      <c r="EO436" s="77"/>
      <c r="EP436" s="77"/>
      <c r="EQ436" s="77"/>
      <c r="ER436" s="77"/>
      <c r="ES436" s="77"/>
      <c r="ET436" s="77"/>
      <c r="EU436" s="77"/>
      <c r="EV436" s="77"/>
      <c r="EW436" s="77"/>
      <c r="EX436" s="77"/>
      <c r="EY436" s="77"/>
      <c r="EZ436" s="77"/>
      <c r="FA436" s="77"/>
      <c r="FB436" s="77"/>
      <c r="FC436" s="77"/>
      <c r="FD436" s="77"/>
      <c r="FE436" s="77"/>
      <c r="FF436" s="77"/>
      <c r="FG436" s="77"/>
      <c r="FH436" s="77"/>
      <c r="FI436" s="77"/>
      <c r="FJ436" s="77"/>
      <c r="FK436" s="77"/>
      <c r="FL436" s="77"/>
      <c r="FM436" s="77"/>
      <c r="FN436" s="77"/>
      <c r="FO436" s="77"/>
      <c r="FP436" s="77"/>
      <c r="FQ436" s="77"/>
      <c r="FR436" s="77"/>
      <c r="FS436" s="77"/>
      <c r="FT436" s="77"/>
      <c r="FU436" s="77"/>
      <c r="FV436" s="77"/>
      <c r="FW436" s="77"/>
      <c r="FX436" s="77"/>
      <c r="FY436" s="77"/>
      <c r="FZ436" s="77"/>
      <c r="GA436" s="77"/>
      <c r="GB436" s="77"/>
      <c r="GC436" s="77"/>
      <c r="GD436" s="77"/>
      <c r="GE436" s="77"/>
      <c r="GF436" s="77"/>
      <c r="GG436" s="77"/>
      <c r="GH436" s="77"/>
      <c r="GI436" s="77"/>
      <c r="GJ436" s="77"/>
      <c r="GK436" s="77"/>
      <c r="GL436" s="77"/>
      <c r="GM436" s="77"/>
      <c r="GN436" s="77"/>
      <c r="GO436" s="77"/>
      <c r="GP436" s="77"/>
      <c r="GQ436" s="77"/>
      <c r="GR436" s="77"/>
      <c r="GS436" s="77"/>
      <c r="GT436" s="77"/>
      <c r="GU436" s="77"/>
      <c r="GV436" s="77"/>
      <c r="GW436" s="77"/>
      <c r="GX436" s="77"/>
      <c r="GY436" s="77"/>
      <c r="GZ436" s="77"/>
      <c r="HA436" s="77"/>
      <c r="HB436" s="77"/>
      <c r="HC436" s="77"/>
      <c r="HD436" s="77"/>
      <c r="HE436" s="77"/>
      <c r="HF436" s="77"/>
      <c r="HG436" s="77"/>
      <c r="HH436" s="77"/>
      <c r="HI436" s="77"/>
      <c r="HJ436" s="77"/>
      <c r="HK436" s="77"/>
      <c r="HL436" s="77"/>
      <c r="HM436" s="77"/>
      <c r="HN436" s="77"/>
      <c r="HO436" s="77"/>
      <c r="HP436" s="77"/>
      <c r="HQ436" s="77"/>
      <c r="HR436" s="77"/>
      <c r="HS436" s="77"/>
      <c r="HT436" s="77"/>
      <c r="HU436" s="77"/>
      <c r="HV436" s="77"/>
      <c r="HW436" s="77"/>
      <c r="HX436" s="77"/>
      <c r="HY436" s="77"/>
      <c r="HZ436" s="77"/>
      <c r="IA436" s="77"/>
      <c r="IB436" s="77"/>
      <c r="IC436" s="77"/>
      <c r="ID436" s="77"/>
      <c r="IE436" s="77"/>
      <c r="IF436" s="77"/>
      <c r="IG436" s="77"/>
      <c r="IH436" s="77"/>
      <c r="II436" s="77"/>
      <c r="IJ436" s="77"/>
      <c r="IK436" s="77"/>
      <c r="IL436" s="77"/>
      <c r="IM436" s="77"/>
      <c r="IN436" s="77"/>
      <c r="IO436" s="77"/>
      <c r="IP436" s="77"/>
      <c r="IQ436" s="77"/>
      <c r="IR436" s="77"/>
      <c r="IS436" s="77"/>
      <c r="IT436" s="77"/>
      <c r="IU436" s="77"/>
      <c r="IV436" s="77"/>
      <c r="IW436" s="77"/>
      <c r="IX436" s="77"/>
      <c r="IY436" s="77"/>
      <c r="IZ436" s="77"/>
      <c r="JA436" s="77"/>
      <c r="JB436" s="77"/>
      <c r="JC436" s="77"/>
      <c r="JD436" s="77"/>
      <c r="JE436" s="77"/>
      <c r="JF436" s="77"/>
      <c r="JG436" s="77"/>
      <c r="JH436" s="77"/>
      <c r="JI436" s="77"/>
      <c r="JJ436" s="77"/>
      <c r="JK436" s="77"/>
      <c r="JL436" s="77"/>
      <c r="JM436" s="77"/>
      <c r="JN436" s="77"/>
      <c r="JO436" s="77"/>
      <c r="JP436" s="77"/>
      <c r="JQ436" s="77"/>
      <c r="JR436" s="77"/>
      <c r="JS436" s="77"/>
      <c r="JT436" s="77"/>
      <c r="JU436" s="77"/>
      <c r="JV436" s="77"/>
      <c r="JW436" s="77"/>
      <c r="JX436" s="77"/>
      <c r="JY436" s="77"/>
      <c r="JZ436" s="77"/>
      <c r="KA436" s="77"/>
      <c r="KB436" s="77"/>
      <c r="KC436" s="77"/>
      <c r="KD436" s="77"/>
      <c r="KE436" s="77"/>
      <c r="KF436" s="77"/>
      <c r="KG436" s="77"/>
      <c r="KH436" s="77"/>
      <c r="KI436" s="77"/>
      <c r="KJ436" s="77"/>
      <c r="KK436" s="77"/>
      <c r="KL436" s="77"/>
      <c r="KM436" s="77"/>
      <c r="KN436" s="77"/>
      <c r="KO436" s="77"/>
      <c r="KP436" s="77"/>
      <c r="KQ436" s="77"/>
      <c r="KR436" s="77"/>
      <c r="KS436" s="77"/>
      <c r="KT436" s="77"/>
      <c r="KU436" s="77"/>
      <c r="KV436" s="77"/>
      <c r="KW436" s="77"/>
      <c r="KX436" s="77"/>
      <c r="KY436" s="77"/>
      <c r="KZ436" s="77"/>
      <c r="LA436" s="77"/>
      <c r="LB436" s="77"/>
      <c r="LC436" s="77"/>
      <c r="LD436" s="77"/>
      <c r="LE436" s="77"/>
      <c r="LF436" s="77"/>
      <c r="LG436" s="77"/>
      <c r="LH436" s="77"/>
      <c r="LI436" s="77"/>
      <c r="LJ436" s="77"/>
      <c r="LK436" s="77"/>
      <c r="LL436" s="77"/>
      <c r="LM436" s="77"/>
      <c r="LN436" s="77"/>
      <c r="LO436" s="77"/>
      <c r="LP436" s="77"/>
      <c r="LQ436" s="77"/>
      <c r="LR436" s="77"/>
      <c r="LS436" s="77"/>
      <c r="LT436" s="77"/>
      <c r="LU436" s="77"/>
      <c r="LV436" s="77"/>
      <c r="LW436" s="77"/>
      <c r="LX436" s="77"/>
      <c r="LY436" s="77"/>
      <c r="LZ436" s="77"/>
      <c r="MA436" s="77"/>
      <c r="MB436" s="77"/>
      <c r="MC436" s="77"/>
      <c r="MD436" s="77"/>
      <c r="ME436" s="77"/>
      <c r="MF436" s="77"/>
      <c r="MG436" s="77"/>
      <c r="MH436" s="77"/>
      <c r="MI436" s="77"/>
      <c r="MJ436" s="77"/>
      <c r="MK436" s="77"/>
      <c r="ML436" s="77"/>
      <c r="MM436" s="77"/>
      <c r="MN436" s="77"/>
      <c r="MO436" s="77"/>
      <c r="MP436" s="77"/>
      <c r="MQ436" s="77"/>
      <c r="MR436" s="77"/>
      <c r="MS436" s="77"/>
      <c r="MT436" s="77"/>
      <c r="MU436" s="77"/>
      <c r="MV436" s="77"/>
      <c r="MW436" s="77"/>
      <c r="MX436" s="77"/>
      <c r="MY436" s="77"/>
      <c r="MZ436" s="77"/>
      <c r="NA436" s="77"/>
      <c r="NB436" s="77"/>
      <c r="NC436" s="77"/>
      <c r="ND436" s="77"/>
      <c r="NE436" s="77"/>
      <c r="NF436" s="77"/>
      <c r="NG436" s="77"/>
      <c r="NH436" s="77"/>
      <c r="NI436" s="77"/>
      <c r="NJ436" s="77"/>
      <c r="NK436" s="77"/>
      <c r="NL436" s="77"/>
      <c r="NM436" s="77"/>
      <c r="NN436" s="77"/>
      <c r="NO436" s="77"/>
      <c r="NP436" s="77"/>
      <c r="NQ436" s="77"/>
      <c r="NR436" s="77"/>
    </row>
    <row r="437" spans="1:382">
      <c r="A437" s="32">
        <f>IF(ラインリスト!A429="","",ラインリスト!A429)</f>
        <v>427</v>
      </c>
      <c r="B437" s="32" t="str">
        <f>IF(ラインリスト!B429="","",ラインリスト!B429)</f>
        <v>テスト427</v>
      </c>
      <c r="C437" s="32">
        <f>IF(ラインリスト!C429="","",ラインリスト!C429)</f>
        <v>46</v>
      </c>
      <c r="D437" s="32" t="str">
        <f>IF(ラインリスト!E429="","",ラインリスト!E429)</f>
        <v>男</v>
      </c>
      <c r="E437" s="32" t="str">
        <f>IF(ラインリスト!F429="","",ラインリスト!F429)</f>
        <v/>
      </c>
      <c r="F437" s="29" t="str">
        <f>IF(ラインリスト!G429="","",ラインリスト!G429)</f>
        <v>患者</v>
      </c>
      <c r="G437" s="32" t="str">
        <f>IF(ラインリスト!H429="","",ラインリスト!H429)</f>
        <v>R病院</v>
      </c>
      <c r="H437" s="33" t="str">
        <f>IF(ラインリスト!I429="","",ラインリスト!I429)</f>
        <v/>
      </c>
      <c r="I437" s="33">
        <f>IF(ラインリスト!J429="","",ラインリスト!J429)</f>
        <v>44208</v>
      </c>
      <c r="J437" s="33">
        <f>IF(ラインリスト!K429="","",ラインリスト!K429)</f>
        <v>44208</v>
      </c>
      <c r="K437" s="31">
        <f>IF(ラインリスト!L429="",J437,ラインリスト!L429)</f>
        <v>44208</v>
      </c>
      <c r="L437" s="76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77"/>
      <c r="BQ437" s="77"/>
      <c r="BR437" s="77"/>
      <c r="BS437" s="77"/>
      <c r="BT437" s="77"/>
      <c r="BU437" s="77"/>
      <c r="BV437" s="77"/>
      <c r="BW437" s="77"/>
      <c r="BX437" s="77"/>
      <c r="BY437" s="77"/>
      <c r="BZ437" s="77"/>
      <c r="CA437" s="77"/>
      <c r="CB437" s="77"/>
      <c r="CC437" s="77"/>
      <c r="CD437" s="77"/>
      <c r="CE437" s="77"/>
      <c r="CF437" s="77"/>
      <c r="CG437" s="77"/>
      <c r="CH437" s="77"/>
      <c r="CI437" s="77"/>
      <c r="CJ437" s="77"/>
      <c r="CK437" s="77"/>
      <c r="CL437" s="77"/>
      <c r="CM437" s="77"/>
      <c r="CN437" s="77"/>
      <c r="CO437" s="77"/>
      <c r="CP437" s="77"/>
      <c r="CQ437" s="77"/>
      <c r="CR437" s="77"/>
      <c r="CS437" s="77"/>
      <c r="CT437" s="77"/>
      <c r="CU437" s="77"/>
      <c r="CV437" s="77"/>
      <c r="CW437" s="77"/>
      <c r="CX437" s="77"/>
      <c r="CY437" s="77"/>
      <c r="CZ437" s="77"/>
      <c r="DA437" s="77"/>
      <c r="DB437" s="77"/>
      <c r="DC437" s="77"/>
      <c r="DD437" s="77"/>
      <c r="DE437" s="77"/>
      <c r="DF437" s="77"/>
      <c r="DG437" s="77"/>
      <c r="DH437" s="77"/>
      <c r="DI437" s="77"/>
      <c r="DJ437" s="77"/>
      <c r="DK437" s="77"/>
      <c r="DL437" s="77"/>
      <c r="DM437" s="77"/>
      <c r="DN437" s="77"/>
      <c r="DO437" s="77"/>
      <c r="DP437" s="77"/>
      <c r="DQ437" s="77"/>
      <c r="DR437" s="77"/>
      <c r="DS437" s="77"/>
      <c r="DT437" s="77"/>
      <c r="DU437" s="77"/>
      <c r="DV437" s="77"/>
      <c r="DW437" s="77"/>
      <c r="DX437" s="77"/>
      <c r="DY437" s="77"/>
      <c r="DZ437" s="77"/>
      <c r="EA437" s="77"/>
      <c r="EB437" s="77"/>
      <c r="EC437" s="77"/>
      <c r="ED437" s="77"/>
      <c r="EE437" s="77"/>
      <c r="EF437" s="77"/>
      <c r="EG437" s="77"/>
      <c r="EH437" s="77"/>
      <c r="EI437" s="77"/>
      <c r="EJ437" s="77"/>
      <c r="EK437" s="77"/>
      <c r="EL437" s="77"/>
      <c r="EM437" s="77"/>
      <c r="EN437" s="77"/>
      <c r="EO437" s="77"/>
      <c r="EP437" s="77"/>
      <c r="EQ437" s="77"/>
      <c r="ER437" s="77"/>
      <c r="ES437" s="77"/>
      <c r="ET437" s="77"/>
      <c r="EU437" s="77"/>
      <c r="EV437" s="77"/>
      <c r="EW437" s="77"/>
      <c r="EX437" s="77"/>
      <c r="EY437" s="77"/>
      <c r="EZ437" s="77"/>
      <c r="FA437" s="77"/>
      <c r="FB437" s="77"/>
      <c r="FC437" s="77"/>
      <c r="FD437" s="77"/>
      <c r="FE437" s="77"/>
      <c r="FF437" s="77"/>
      <c r="FG437" s="77"/>
      <c r="FH437" s="77"/>
      <c r="FI437" s="77"/>
      <c r="FJ437" s="77"/>
      <c r="FK437" s="77"/>
      <c r="FL437" s="77"/>
      <c r="FM437" s="77"/>
      <c r="FN437" s="77"/>
      <c r="FO437" s="77"/>
      <c r="FP437" s="77"/>
      <c r="FQ437" s="77"/>
      <c r="FR437" s="77"/>
      <c r="FS437" s="77"/>
      <c r="FT437" s="77"/>
      <c r="FU437" s="77"/>
      <c r="FV437" s="77"/>
      <c r="FW437" s="77"/>
      <c r="FX437" s="77"/>
      <c r="FY437" s="77"/>
      <c r="FZ437" s="77"/>
      <c r="GA437" s="77"/>
      <c r="GB437" s="77"/>
      <c r="GC437" s="77"/>
      <c r="GD437" s="77"/>
      <c r="GE437" s="77"/>
      <c r="GF437" s="77"/>
      <c r="GG437" s="77"/>
      <c r="GH437" s="77"/>
      <c r="GI437" s="77"/>
      <c r="GJ437" s="77"/>
      <c r="GK437" s="77"/>
      <c r="GL437" s="77"/>
      <c r="GM437" s="77"/>
      <c r="GN437" s="77"/>
      <c r="GO437" s="77"/>
      <c r="GP437" s="77"/>
      <c r="GQ437" s="77"/>
      <c r="GR437" s="77"/>
      <c r="GS437" s="77"/>
      <c r="GT437" s="77"/>
      <c r="GU437" s="77"/>
      <c r="GV437" s="77"/>
      <c r="GW437" s="77"/>
      <c r="GX437" s="77"/>
      <c r="GY437" s="77"/>
      <c r="GZ437" s="77"/>
      <c r="HA437" s="77"/>
      <c r="HB437" s="77"/>
      <c r="HC437" s="77"/>
      <c r="HD437" s="77"/>
      <c r="HE437" s="77"/>
      <c r="HF437" s="77"/>
      <c r="HG437" s="77"/>
      <c r="HH437" s="77"/>
      <c r="HI437" s="77"/>
      <c r="HJ437" s="77"/>
      <c r="HK437" s="77"/>
      <c r="HL437" s="77"/>
      <c r="HM437" s="77"/>
      <c r="HN437" s="77"/>
      <c r="HO437" s="77"/>
      <c r="HP437" s="77"/>
      <c r="HQ437" s="77"/>
      <c r="HR437" s="77"/>
      <c r="HS437" s="77"/>
      <c r="HT437" s="77"/>
      <c r="HU437" s="77"/>
      <c r="HV437" s="77"/>
      <c r="HW437" s="77"/>
      <c r="HX437" s="77"/>
      <c r="HY437" s="77"/>
      <c r="HZ437" s="77"/>
      <c r="IA437" s="77"/>
      <c r="IB437" s="77"/>
      <c r="IC437" s="77"/>
      <c r="ID437" s="77"/>
      <c r="IE437" s="77"/>
      <c r="IF437" s="77"/>
      <c r="IG437" s="77"/>
      <c r="IH437" s="77"/>
      <c r="II437" s="77"/>
      <c r="IJ437" s="77"/>
      <c r="IK437" s="77"/>
      <c r="IL437" s="77"/>
      <c r="IM437" s="77"/>
      <c r="IN437" s="77"/>
      <c r="IO437" s="77"/>
      <c r="IP437" s="77"/>
      <c r="IQ437" s="77"/>
      <c r="IR437" s="77"/>
      <c r="IS437" s="77"/>
      <c r="IT437" s="77"/>
      <c r="IU437" s="77"/>
      <c r="IV437" s="77"/>
      <c r="IW437" s="77"/>
      <c r="IX437" s="77"/>
      <c r="IY437" s="77"/>
      <c r="IZ437" s="77"/>
      <c r="JA437" s="77"/>
      <c r="JB437" s="77"/>
      <c r="JC437" s="77"/>
      <c r="JD437" s="77"/>
      <c r="JE437" s="77"/>
      <c r="JF437" s="77"/>
      <c r="JG437" s="77"/>
      <c r="JH437" s="77"/>
      <c r="JI437" s="77"/>
      <c r="JJ437" s="77"/>
      <c r="JK437" s="77"/>
      <c r="JL437" s="77"/>
      <c r="JM437" s="77"/>
      <c r="JN437" s="77"/>
      <c r="JO437" s="77"/>
      <c r="JP437" s="77"/>
      <c r="JQ437" s="77"/>
      <c r="JR437" s="77"/>
      <c r="JS437" s="77"/>
      <c r="JT437" s="77"/>
      <c r="JU437" s="77"/>
      <c r="JV437" s="77"/>
      <c r="JW437" s="77"/>
      <c r="JX437" s="77"/>
      <c r="JY437" s="77"/>
      <c r="JZ437" s="77"/>
      <c r="KA437" s="77"/>
      <c r="KB437" s="77"/>
      <c r="KC437" s="77"/>
      <c r="KD437" s="77"/>
      <c r="KE437" s="77"/>
      <c r="KF437" s="77"/>
      <c r="KG437" s="77"/>
      <c r="KH437" s="77"/>
      <c r="KI437" s="77"/>
      <c r="KJ437" s="77"/>
      <c r="KK437" s="77"/>
      <c r="KL437" s="77"/>
      <c r="KM437" s="77"/>
      <c r="KN437" s="77"/>
      <c r="KO437" s="77"/>
      <c r="KP437" s="77"/>
      <c r="KQ437" s="77"/>
      <c r="KR437" s="77"/>
      <c r="KS437" s="77"/>
      <c r="KT437" s="77"/>
      <c r="KU437" s="77"/>
      <c r="KV437" s="77"/>
      <c r="KW437" s="77"/>
      <c r="KX437" s="77"/>
      <c r="KY437" s="77"/>
      <c r="KZ437" s="77"/>
      <c r="LA437" s="77"/>
      <c r="LB437" s="77"/>
      <c r="LC437" s="77"/>
      <c r="LD437" s="77"/>
      <c r="LE437" s="77"/>
      <c r="LF437" s="77"/>
      <c r="LG437" s="77"/>
      <c r="LH437" s="77"/>
      <c r="LI437" s="77"/>
      <c r="LJ437" s="77"/>
      <c r="LK437" s="77"/>
      <c r="LL437" s="77"/>
      <c r="LM437" s="77"/>
      <c r="LN437" s="77"/>
      <c r="LO437" s="77"/>
      <c r="LP437" s="77"/>
      <c r="LQ437" s="77"/>
      <c r="LR437" s="77"/>
      <c r="LS437" s="77"/>
      <c r="LT437" s="77"/>
      <c r="LU437" s="77"/>
      <c r="LV437" s="77"/>
      <c r="LW437" s="77"/>
      <c r="LX437" s="77"/>
      <c r="LY437" s="77"/>
      <c r="LZ437" s="77"/>
      <c r="MA437" s="77"/>
      <c r="MB437" s="77"/>
      <c r="MC437" s="77"/>
      <c r="MD437" s="77"/>
      <c r="ME437" s="77"/>
      <c r="MF437" s="77"/>
      <c r="MG437" s="77"/>
      <c r="MH437" s="77"/>
      <c r="MI437" s="77"/>
      <c r="MJ437" s="77"/>
      <c r="MK437" s="77"/>
      <c r="ML437" s="77"/>
      <c r="MM437" s="77"/>
      <c r="MN437" s="77"/>
      <c r="MO437" s="77"/>
      <c r="MP437" s="77"/>
      <c r="MQ437" s="77"/>
      <c r="MR437" s="77"/>
      <c r="MS437" s="77"/>
      <c r="MT437" s="77"/>
      <c r="MU437" s="77"/>
      <c r="MV437" s="77"/>
      <c r="MW437" s="77"/>
      <c r="MX437" s="77"/>
      <c r="MY437" s="77"/>
      <c r="MZ437" s="77"/>
      <c r="NA437" s="77"/>
      <c r="NB437" s="77"/>
      <c r="NC437" s="77"/>
      <c r="ND437" s="77"/>
      <c r="NE437" s="77"/>
      <c r="NF437" s="77"/>
      <c r="NG437" s="77"/>
      <c r="NH437" s="77"/>
      <c r="NI437" s="77"/>
      <c r="NJ437" s="77"/>
      <c r="NK437" s="77"/>
      <c r="NL437" s="77"/>
      <c r="NM437" s="77"/>
      <c r="NN437" s="77"/>
      <c r="NO437" s="77"/>
      <c r="NP437" s="77"/>
      <c r="NQ437" s="77"/>
      <c r="NR437" s="77"/>
    </row>
    <row r="438" spans="1:382">
      <c r="A438" s="32">
        <f>IF(ラインリスト!A430="","",ラインリスト!A430)</f>
        <v>428</v>
      </c>
      <c r="B438" s="32" t="str">
        <f>IF(ラインリスト!B430="","",ラインリスト!B430)</f>
        <v>テスト428</v>
      </c>
      <c r="C438" s="32">
        <f>IF(ラインリスト!C430="","",ラインリスト!C430)</f>
        <v>42</v>
      </c>
      <c r="D438" s="32" t="str">
        <f>IF(ラインリスト!E430="","",ラインリスト!E430)</f>
        <v>女</v>
      </c>
      <c r="E438" s="32" t="str">
        <f>IF(ラインリスト!F430="","",ラインリスト!F430)</f>
        <v/>
      </c>
      <c r="F438" s="29" t="str">
        <f>IF(ラインリスト!G430="","",ラインリスト!G430)</f>
        <v>患者</v>
      </c>
      <c r="G438" s="32" t="str">
        <f>IF(ラインリスト!H430="","",ラインリスト!H430)</f>
        <v>R病院</v>
      </c>
      <c r="H438" s="33" t="str">
        <f>IF(ラインリスト!I430="","",ラインリスト!I430)</f>
        <v/>
      </c>
      <c r="I438" s="33">
        <f>IF(ラインリスト!J430="","",ラインリスト!J430)</f>
        <v>44206</v>
      </c>
      <c r="J438" s="33">
        <f>IF(ラインリスト!K430="","",ラインリスト!K430)</f>
        <v>44208</v>
      </c>
      <c r="K438" s="31">
        <f>IF(ラインリスト!L430="",J438,ラインリスト!L430)</f>
        <v>44208</v>
      </c>
      <c r="L438" s="76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  <c r="BN438" s="77"/>
      <c r="BO438" s="77"/>
      <c r="BP438" s="77"/>
      <c r="BQ438" s="77"/>
      <c r="BR438" s="77"/>
      <c r="BS438" s="77"/>
      <c r="BT438" s="77"/>
      <c r="BU438" s="77"/>
      <c r="BV438" s="77"/>
      <c r="BW438" s="77"/>
      <c r="BX438" s="77"/>
      <c r="BY438" s="77"/>
      <c r="BZ438" s="77"/>
      <c r="CA438" s="77"/>
      <c r="CB438" s="77"/>
      <c r="CC438" s="77"/>
      <c r="CD438" s="77"/>
      <c r="CE438" s="77"/>
      <c r="CF438" s="77"/>
      <c r="CG438" s="77"/>
      <c r="CH438" s="77"/>
      <c r="CI438" s="77"/>
      <c r="CJ438" s="77"/>
      <c r="CK438" s="77"/>
      <c r="CL438" s="77"/>
      <c r="CM438" s="77"/>
      <c r="CN438" s="77"/>
      <c r="CO438" s="77"/>
      <c r="CP438" s="77"/>
      <c r="CQ438" s="77"/>
      <c r="CR438" s="77"/>
      <c r="CS438" s="77"/>
      <c r="CT438" s="77"/>
      <c r="CU438" s="77"/>
      <c r="CV438" s="77"/>
      <c r="CW438" s="77"/>
      <c r="CX438" s="77"/>
      <c r="CY438" s="77"/>
      <c r="CZ438" s="77"/>
      <c r="DA438" s="77"/>
      <c r="DB438" s="77"/>
      <c r="DC438" s="77"/>
      <c r="DD438" s="77"/>
      <c r="DE438" s="77"/>
      <c r="DF438" s="77"/>
      <c r="DG438" s="77"/>
      <c r="DH438" s="77"/>
      <c r="DI438" s="77"/>
      <c r="DJ438" s="77"/>
      <c r="DK438" s="77"/>
      <c r="DL438" s="77"/>
      <c r="DM438" s="77"/>
      <c r="DN438" s="77"/>
      <c r="DO438" s="77"/>
      <c r="DP438" s="77"/>
      <c r="DQ438" s="77"/>
      <c r="DR438" s="77"/>
      <c r="DS438" s="77"/>
      <c r="DT438" s="77"/>
      <c r="DU438" s="77"/>
      <c r="DV438" s="77"/>
      <c r="DW438" s="77"/>
      <c r="DX438" s="77"/>
      <c r="DY438" s="77"/>
      <c r="DZ438" s="77"/>
      <c r="EA438" s="77"/>
      <c r="EB438" s="77"/>
      <c r="EC438" s="77"/>
      <c r="ED438" s="77"/>
      <c r="EE438" s="77"/>
      <c r="EF438" s="77"/>
      <c r="EG438" s="77"/>
      <c r="EH438" s="77"/>
      <c r="EI438" s="77"/>
      <c r="EJ438" s="77"/>
      <c r="EK438" s="77"/>
      <c r="EL438" s="77"/>
      <c r="EM438" s="77"/>
      <c r="EN438" s="77"/>
      <c r="EO438" s="77"/>
      <c r="EP438" s="77"/>
      <c r="EQ438" s="77"/>
      <c r="ER438" s="77"/>
      <c r="ES438" s="77"/>
      <c r="ET438" s="77"/>
      <c r="EU438" s="77"/>
      <c r="EV438" s="77"/>
      <c r="EW438" s="77"/>
      <c r="EX438" s="77"/>
      <c r="EY438" s="77"/>
      <c r="EZ438" s="77"/>
      <c r="FA438" s="77"/>
      <c r="FB438" s="77"/>
      <c r="FC438" s="77"/>
      <c r="FD438" s="77"/>
      <c r="FE438" s="77"/>
      <c r="FF438" s="77"/>
      <c r="FG438" s="77"/>
      <c r="FH438" s="77"/>
      <c r="FI438" s="77"/>
      <c r="FJ438" s="77"/>
      <c r="FK438" s="77"/>
      <c r="FL438" s="77"/>
      <c r="FM438" s="77"/>
      <c r="FN438" s="77"/>
      <c r="FO438" s="77"/>
      <c r="FP438" s="77"/>
      <c r="FQ438" s="77"/>
      <c r="FR438" s="77"/>
      <c r="FS438" s="77"/>
      <c r="FT438" s="77"/>
      <c r="FU438" s="77"/>
      <c r="FV438" s="77"/>
      <c r="FW438" s="77"/>
      <c r="FX438" s="77"/>
      <c r="FY438" s="77"/>
      <c r="FZ438" s="77"/>
      <c r="GA438" s="77"/>
      <c r="GB438" s="77"/>
      <c r="GC438" s="77"/>
      <c r="GD438" s="77"/>
      <c r="GE438" s="77"/>
      <c r="GF438" s="77"/>
      <c r="GG438" s="77"/>
      <c r="GH438" s="77"/>
      <c r="GI438" s="77"/>
      <c r="GJ438" s="77"/>
      <c r="GK438" s="77"/>
      <c r="GL438" s="77"/>
      <c r="GM438" s="77"/>
      <c r="GN438" s="77"/>
      <c r="GO438" s="77"/>
      <c r="GP438" s="77"/>
      <c r="GQ438" s="77"/>
      <c r="GR438" s="77"/>
      <c r="GS438" s="77"/>
      <c r="GT438" s="77"/>
      <c r="GU438" s="77"/>
      <c r="GV438" s="77"/>
      <c r="GW438" s="77"/>
      <c r="GX438" s="77"/>
      <c r="GY438" s="77"/>
      <c r="GZ438" s="77"/>
      <c r="HA438" s="77"/>
      <c r="HB438" s="77"/>
      <c r="HC438" s="77"/>
      <c r="HD438" s="77"/>
      <c r="HE438" s="77"/>
      <c r="HF438" s="77"/>
      <c r="HG438" s="77"/>
      <c r="HH438" s="77"/>
      <c r="HI438" s="77"/>
      <c r="HJ438" s="77"/>
      <c r="HK438" s="77"/>
      <c r="HL438" s="77"/>
      <c r="HM438" s="77"/>
      <c r="HN438" s="77"/>
      <c r="HO438" s="77"/>
      <c r="HP438" s="77"/>
      <c r="HQ438" s="77"/>
      <c r="HR438" s="77"/>
      <c r="HS438" s="77"/>
      <c r="HT438" s="77"/>
      <c r="HU438" s="77"/>
      <c r="HV438" s="77"/>
      <c r="HW438" s="77"/>
      <c r="HX438" s="77"/>
      <c r="HY438" s="77"/>
      <c r="HZ438" s="77"/>
      <c r="IA438" s="77"/>
      <c r="IB438" s="77"/>
      <c r="IC438" s="77"/>
      <c r="ID438" s="77"/>
      <c r="IE438" s="77"/>
      <c r="IF438" s="77"/>
      <c r="IG438" s="77"/>
      <c r="IH438" s="77"/>
      <c r="II438" s="77"/>
      <c r="IJ438" s="77"/>
      <c r="IK438" s="77"/>
      <c r="IL438" s="77"/>
      <c r="IM438" s="77"/>
      <c r="IN438" s="77"/>
      <c r="IO438" s="77"/>
      <c r="IP438" s="77"/>
      <c r="IQ438" s="77"/>
      <c r="IR438" s="77"/>
      <c r="IS438" s="77"/>
      <c r="IT438" s="77"/>
      <c r="IU438" s="77"/>
      <c r="IV438" s="77"/>
      <c r="IW438" s="77"/>
      <c r="IX438" s="77"/>
      <c r="IY438" s="77"/>
      <c r="IZ438" s="77"/>
      <c r="JA438" s="77"/>
      <c r="JB438" s="77"/>
      <c r="JC438" s="77"/>
      <c r="JD438" s="77"/>
      <c r="JE438" s="77"/>
      <c r="JF438" s="77"/>
      <c r="JG438" s="77"/>
      <c r="JH438" s="77"/>
      <c r="JI438" s="77"/>
      <c r="JJ438" s="77"/>
      <c r="JK438" s="77"/>
      <c r="JL438" s="77"/>
      <c r="JM438" s="77"/>
      <c r="JN438" s="77"/>
      <c r="JO438" s="77"/>
      <c r="JP438" s="77"/>
      <c r="JQ438" s="77"/>
      <c r="JR438" s="77"/>
      <c r="JS438" s="77"/>
      <c r="JT438" s="77"/>
      <c r="JU438" s="77"/>
      <c r="JV438" s="77"/>
      <c r="JW438" s="77"/>
      <c r="JX438" s="77"/>
      <c r="JY438" s="77"/>
      <c r="JZ438" s="77"/>
      <c r="KA438" s="77"/>
      <c r="KB438" s="77"/>
      <c r="KC438" s="77"/>
      <c r="KD438" s="77"/>
      <c r="KE438" s="77"/>
      <c r="KF438" s="77"/>
      <c r="KG438" s="77"/>
      <c r="KH438" s="77"/>
      <c r="KI438" s="77"/>
      <c r="KJ438" s="77"/>
      <c r="KK438" s="77"/>
      <c r="KL438" s="77"/>
      <c r="KM438" s="77"/>
      <c r="KN438" s="77"/>
      <c r="KO438" s="77"/>
      <c r="KP438" s="77"/>
      <c r="KQ438" s="77"/>
      <c r="KR438" s="77"/>
      <c r="KS438" s="77"/>
      <c r="KT438" s="77"/>
      <c r="KU438" s="77"/>
      <c r="KV438" s="77"/>
      <c r="KW438" s="77"/>
      <c r="KX438" s="77"/>
      <c r="KY438" s="77"/>
      <c r="KZ438" s="77"/>
      <c r="LA438" s="77"/>
      <c r="LB438" s="77"/>
      <c r="LC438" s="77"/>
      <c r="LD438" s="77"/>
      <c r="LE438" s="77"/>
      <c r="LF438" s="77"/>
      <c r="LG438" s="77"/>
      <c r="LH438" s="77"/>
      <c r="LI438" s="77"/>
      <c r="LJ438" s="77"/>
      <c r="LK438" s="77"/>
      <c r="LL438" s="77"/>
      <c r="LM438" s="77"/>
      <c r="LN438" s="77"/>
      <c r="LO438" s="77"/>
      <c r="LP438" s="77"/>
      <c r="LQ438" s="77"/>
      <c r="LR438" s="77"/>
      <c r="LS438" s="77"/>
      <c r="LT438" s="77"/>
      <c r="LU438" s="77"/>
      <c r="LV438" s="77"/>
      <c r="LW438" s="77"/>
      <c r="LX438" s="77"/>
      <c r="LY438" s="77"/>
      <c r="LZ438" s="77"/>
      <c r="MA438" s="77"/>
      <c r="MB438" s="77"/>
      <c r="MC438" s="77"/>
      <c r="MD438" s="77"/>
      <c r="ME438" s="77"/>
      <c r="MF438" s="77"/>
      <c r="MG438" s="77"/>
      <c r="MH438" s="77"/>
      <c r="MI438" s="77"/>
      <c r="MJ438" s="77"/>
      <c r="MK438" s="77"/>
      <c r="ML438" s="77"/>
      <c r="MM438" s="77"/>
      <c r="MN438" s="77"/>
      <c r="MO438" s="77"/>
      <c r="MP438" s="77"/>
      <c r="MQ438" s="77"/>
      <c r="MR438" s="77"/>
      <c r="MS438" s="77"/>
      <c r="MT438" s="77"/>
      <c r="MU438" s="77"/>
      <c r="MV438" s="77"/>
      <c r="MW438" s="77"/>
      <c r="MX438" s="77"/>
      <c r="MY438" s="77"/>
      <c r="MZ438" s="77"/>
      <c r="NA438" s="77"/>
      <c r="NB438" s="77"/>
      <c r="NC438" s="77"/>
      <c r="ND438" s="77"/>
      <c r="NE438" s="77"/>
      <c r="NF438" s="77"/>
      <c r="NG438" s="77"/>
      <c r="NH438" s="77"/>
      <c r="NI438" s="77"/>
      <c r="NJ438" s="77"/>
      <c r="NK438" s="77"/>
      <c r="NL438" s="77"/>
      <c r="NM438" s="77"/>
      <c r="NN438" s="77"/>
      <c r="NO438" s="77"/>
      <c r="NP438" s="77"/>
      <c r="NQ438" s="77"/>
      <c r="NR438" s="77"/>
    </row>
    <row r="439" spans="1:382">
      <c r="A439" s="32">
        <f>IF(ラインリスト!A431="","",ラインリスト!A431)</f>
        <v>429</v>
      </c>
      <c r="B439" s="32" t="str">
        <f>IF(ラインリスト!B431="","",ラインリスト!B431)</f>
        <v>テスト429</v>
      </c>
      <c r="C439" s="32">
        <f>IF(ラインリスト!C431="","",ラインリスト!C431)</f>
        <v>75</v>
      </c>
      <c r="D439" s="32" t="str">
        <f>IF(ラインリスト!E431="","",ラインリスト!E431)</f>
        <v>女</v>
      </c>
      <c r="E439" s="32" t="str">
        <f>IF(ラインリスト!F431="","",ラインリスト!F431)</f>
        <v>無職</v>
      </c>
      <c r="F439" s="29" t="str">
        <f>IF(ラインリスト!G431="","",ラインリスト!G431)</f>
        <v/>
      </c>
      <c r="G439" s="32" t="str">
        <f>IF(ラインリスト!H431="","",ラインリスト!H431)</f>
        <v/>
      </c>
      <c r="H439" s="33" t="str">
        <f>IF(ラインリスト!I431="","",ラインリスト!I431)</f>
        <v/>
      </c>
      <c r="I439" s="33" t="str">
        <f>IF(ラインリスト!J431="","",ラインリスト!J431)</f>
        <v>無症状</v>
      </c>
      <c r="J439" s="33">
        <f>IF(ラインリスト!K431="","",ラインリスト!K431)</f>
        <v>44208</v>
      </c>
      <c r="K439" s="31">
        <f>IF(ラインリスト!L431="",J439,ラインリスト!L431)</f>
        <v>44208</v>
      </c>
      <c r="L439" s="76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  <c r="BN439" s="77"/>
      <c r="BO439" s="77"/>
      <c r="BP439" s="77"/>
      <c r="BQ439" s="77"/>
      <c r="BR439" s="77"/>
      <c r="BS439" s="77"/>
      <c r="BT439" s="77"/>
      <c r="BU439" s="77"/>
      <c r="BV439" s="77"/>
      <c r="BW439" s="77"/>
      <c r="BX439" s="77"/>
      <c r="BY439" s="77"/>
      <c r="BZ439" s="77"/>
      <c r="CA439" s="77"/>
      <c r="CB439" s="77"/>
      <c r="CC439" s="77"/>
      <c r="CD439" s="77"/>
      <c r="CE439" s="77"/>
      <c r="CF439" s="77"/>
      <c r="CG439" s="77"/>
      <c r="CH439" s="77"/>
      <c r="CI439" s="77"/>
      <c r="CJ439" s="77"/>
      <c r="CK439" s="77"/>
      <c r="CL439" s="77"/>
      <c r="CM439" s="77"/>
      <c r="CN439" s="77"/>
      <c r="CO439" s="77"/>
      <c r="CP439" s="77"/>
      <c r="CQ439" s="77"/>
      <c r="CR439" s="77"/>
      <c r="CS439" s="77"/>
      <c r="CT439" s="77"/>
      <c r="CU439" s="77"/>
      <c r="CV439" s="77"/>
      <c r="CW439" s="77"/>
      <c r="CX439" s="77"/>
      <c r="CY439" s="77"/>
      <c r="CZ439" s="77"/>
      <c r="DA439" s="77"/>
      <c r="DB439" s="77"/>
      <c r="DC439" s="77"/>
      <c r="DD439" s="77"/>
      <c r="DE439" s="77"/>
      <c r="DF439" s="77"/>
      <c r="DG439" s="77"/>
      <c r="DH439" s="77"/>
      <c r="DI439" s="77"/>
      <c r="DJ439" s="77"/>
      <c r="DK439" s="77"/>
      <c r="DL439" s="77"/>
      <c r="DM439" s="77"/>
      <c r="DN439" s="77"/>
      <c r="DO439" s="77"/>
      <c r="DP439" s="77"/>
      <c r="DQ439" s="77"/>
      <c r="DR439" s="77"/>
      <c r="DS439" s="77"/>
      <c r="DT439" s="77"/>
      <c r="DU439" s="77"/>
      <c r="DV439" s="77"/>
      <c r="DW439" s="77"/>
      <c r="DX439" s="77"/>
      <c r="DY439" s="77"/>
      <c r="DZ439" s="77"/>
      <c r="EA439" s="77"/>
      <c r="EB439" s="77"/>
      <c r="EC439" s="77"/>
      <c r="ED439" s="77"/>
      <c r="EE439" s="77"/>
      <c r="EF439" s="77"/>
      <c r="EG439" s="77"/>
      <c r="EH439" s="77"/>
      <c r="EI439" s="77"/>
      <c r="EJ439" s="77"/>
      <c r="EK439" s="77"/>
      <c r="EL439" s="77"/>
      <c r="EM439" s="77"/>
      <c r="EN439" s="77"/>
      <c r="EO439" s="77"/>
      <c r="EP439" s="77"/>
      <c r="EQ439" s="77"/>
      <c r="ER439" s="77"/>
      <c r="ES439" s="77"/>
      <c r="ET439" s="77"/>
      <c r="EU439" s="77"/>
      <c r="EV439" s="77"/>
      <c r="EW439" s="77"/>
      <c r="EX439" s="77"/>
      <c r="EY439" s="77"/>
      <c r="EZ439" s="77"/>
      <c r="FA439" s="77"/>
      <c r="FB439" s="77"/>
      <c r="FC439" s="77"/>
      <c r="FD439" s="77"/>
      <c r="FE439" s="77"/>
      <c r="FF439" s="77"/>
      <c r="FG439" s="77"/>
      <c r="FH439" s="77"/>
      <c r="FI439" s="77"/>
      <c r="FJ439" s="77"/>
      <c r="FK439" s="77"/>
      <c r="FL439" s="77"/>
      <c r="FM439" s="77"/>
      <c r="FN439" s="77"/>
      <c r="FO439" s="77"/>
      <c r="FP439" s="77"/>
      <c r="FQ439" s="77"/>
      <c r="FR439" s="77"/>
      <c r="FS439" s="77"/>
      <c r="FT439" s="77"/>
      <c r="FU439" s="77"/>
      <c r="FV439" s="77"/>
      <c r="FW439" s="77"/>
      <c r="FX439" s="77"/>
      <c r="FY439" s="77"/>
      <c r="FZ439" s="77"/>
      <c r="GA439" s="77"/>
      <c r="GB439" s="77"/>
      <c r="GC439" s="77"/>
      <c r="GD439" s="77"/>
      <c r="GE439" s="77"/>
      <c r="GF439" s="77"/>
      <c r="GG439" s="77"/>
      <c r="GH439" s="77"/>
      <c r="GI439" s="77"/>
      <c r="GJ439" s="77"/>
      <c r="GK439" s="77"/>
      <c r="GL439" s="77"/>
      <c r="GM439" s="77"/>
      <c r="GN439" s="77"/>
      <c r="GO439" s="77"/>
      <c r="GP439" s="77"/>
      <c r="GQ439" s="77"/>
      <c r="GR439" s="77"/>
      <c r="GS439" s="77"/>
      <c r="GT439" s="77"/>
      <c r="GU439" s="77"/>
      <c r="GV439" s="77"/>
      <c r="GW439" s="77"/>
      <c r="GX439" s="77"/>
      <c r="GY439" s="77"/>
      <c r="GZ439" s="77"/>
      <c r="HA439" s="77"/>
      <c r="HB439" s="77"/>
      <c r="HC439" s="77"/>
      <c r="HD439" s="77"/>
      <c r="HE439" s="77"/>
      <c r="HF439" s="77"/>
      <c r="HG439" s="77"/>
      <c r="HH439" s="77"/>
      <c r="HI439" s="77"/>
      <c r="HJ439" s="77"/>
      <c r="HK439" s="77"/>
      <c r="HL439" s="77"/>
      <c r="HM439" s="77"/>
      <c r="HN439" s="77"/>
      <c r="HO439" s="77"/>
      <c r="HP439" s="77"/>
      <c r="HQ439" s="77"/>
      <c r="HR439" s="77"/>
      <c r="HS439" s="77"/>
      <c r="HT439" s="77"/>
      <c r="HU439" s="77"/>
      <c r="HV439" s="77"/>
      <c r="HW439" s="77"/>
      <c r="HX439" s="77"/>
      <c r="HY439" s="77"/>
      <c r="HZ439" s="77"/>
      <c r="IA439" s="77"/>
      <c r="IB439" s="77"/>
      <c r="IC439" s="77"/>
      <c r="ID439" s="77"/>
      <c r="IE439" s="77"/>
      <c r="IF439" s="77"/>
      <c r="IG439" s="77"/>
      <c r="IH439" s="77"/>
      <c r="II439" s="77"/>
      <c r="IJ439" s="77"/>
      <c r="IK439" s="77"/>
      <c r="IL439" s="77"/>
      <c r="IM439" s="77"/>
      <c r="IN439" s="77"/>
      <c r="IO439" s="77"/>
      <c r="IP439" s="77"/>
      <c r="IQ439" s="77"/>
      <c r="IR439" s="77"/>
      <c r="IS439" s="77"/>
      <c r="IT439" s="77"/>
      <c r="IU439" s="77"/>
      <c r="IV439" s="77"/>
      <c r="IW439" s="77"/>
      <c r="IX439" s="77"/>
      <c r="IY439" s="77"/>
      <c r="IZ439" s="77"/>
      <c r="JA439" s="77"/>
      <c r="JB439" s="77"/>
      <c r="JC439" s="77"/>
      <c r="JD439" s="77"/>
      <c r="JE439" s="77"/>
      <c r="JF439" s="77"/>
      <c r="JG439" s="77"/>
      <c r="JH439" s="77"/>
      <c r="JI439" s="77"/>
      <c r="JJ439" s="77"/>
      <c r="JK439" s="77"/>
      <c r="JL439" s="77"/>
      <c r="JM439" s="77"/>
      <c r="JN439" s="77"/>
      <c r="JO439" s="77"/>
      <c r="JP439" s="77"/>
      <c r="JQ439" s="77"/>
      <c r="JR439" s="77"/>
      <c r="JS439" s="77"/>
      <c r="JT439" s="77"/>
      <c r="JU439" s="77"/>
      <c r="JV439" s="77"/>
      <c r="JW439" s="77"/>
      <c r="JX439" s="77"/>
      <c r="JY439" s="77"/>
      <c r="JZ439" s="77"/>
      <c r="KA439" s="77"/>
      <c r="KB439" s="77"/>
      <c r="KC439" s="77"/>
      <c r="KD439" s="77"/>
      <c r="KE439" s="77"/>
      <c r="KF439" s="77"/>
      <c r="KG439" s="77"/>
      <c r="KH439" s="77"/>
      <c r="KI439" s="77"/>
      <c r="KJ439" s="77"/>
      <c r="KK439" s="77"/>
      <c r="KL439" s="77"/>
      <c r="KM439" s="77"/>
      <c r="KN439" s="77"/>
      <c r="KO439" s="77"/>
      <c r="KP439" s="77"/>
      <c r="KQ439" s="77"/>
      <c r="KR439" s="77"/>
      <c r="KS439" s="77"/>
      <c r="KT439" s="77"/>
      <c r="KU439" s="77"/>
      <c r="KV439" s="77"/>
      <c r="KW439" s="77"/>
      <c r="KX439" s="77"/>
      <c r="KY439" s="77"/>
      <c r="KZ439" s="77"/>
      <c r="LA439" s="77"/>
      <c r="LB439" s="77"/>
      <c r="LC439" s="77"/>
      <c r="LD439" s="77"/>
      <c r="LE439" s="77"/>
      <c r="LF439" s="77"/>
      <c r="LG439" s="77"/>
      <c r="LH439" s="77"/>
      <c r="LI439" s="77"/>
      <c r="LJ439" s="77"/>
      <c r="LK439" s="77"/>
      <c r="LL439" s="77"/>
      <c r="LM439" s="77"/>
      <c r="LN439" s="77"/>
      <c r="LO439" s="77"/>
      <c r="LP439" s="77"/>
      <c r="LQ439" s="77"/>
      <c r="LR439" s="77"/>
      <c r="LS439" s="77"/>
      <c r="LT439" s="77"/>
      <c r="LU439" s="77"/>
      <c r="LV439" s="77"/>
      <c r="LW439" s="77"/>
      <c r="LX439" s="77"/>
      <c r="LY439" s="77"/>
      <c r="LZ439" s="77"/>
      <c r="MA439" s="77"/>
      <c r="MB439" s="77"/>
      <c r="MC439" s="77"/>
      <c r="MD439" s="77"/>
      <c r="ME439" s="77"/>
      <c r="MF439" s="77"/>
      <c r="MG439" s="77"/>
      <c r="MH439" s="77"/>
      <c r="MI439" s="77"/>
      <c r="MJ439" s="77"/>
      <c r="MK439" s="77"/>
      <c r="ML439" s="77"/>
      <c r="MM439" s="77"/>
      <c r="MN439" s="77"/>
      <c r="MO439" s="77"/>
      <c r="MP439" s="77"/>
      <c r="MQ439" s="77"/>
      <c r="MR439" s="77"/>
      <c r="MS439" s="77"/>
      <c r="MT439" s="77"/>
      <c r="MU439" s="77"/>
      <c r="MV439" s="77"/>
      <c r="MW439" s="77"/>
      <c r="MX439" s="77"/>
      <c r="MY439" s="77"/>
      <c r="MZ439" s="77"/>
      <c r="NA439" s="77"/>
      <c r="NB439" s="77"/>
      <c r="NC439" s="77"/>
      <c r="ND439" s="77"/>
      <c r="NE439" s="77"/>
      <c r="NF439" s="77"/>
      <c r="NG439" s="77"/>
      <c r="NH439" s="77"/>
      <c r="NI439" s="77"/>
      <c r="NJ439" s="77"/>
      <c r="NK439" s="77"/>
      <c r="NL439" s="77"/>
      <c r="NM439" s="77"/>
      <c r="NN439" s="77"/>
      <c r="NO439" s="77"/>
      <c r="NP439" s="77"/>
      <c r="NQ439" s="77"/>
      <c r="NR439" s="77"/>
    </row>
    <row r="440" spans="1:382">
      <c r="A440" s="32">
        <f>IF(ラインリスト!A432="","",ラインリスト!A432)</f>
        <v>430</v>
      </c>
      <c r="B440" s="32" t="str">
        <f>IF(ラインリスト!B432="","",ラインリスト!B432)</f>
        <v>テスト430</v>
      </c>
      <c r="C440" s="32">
        <f>IF(ラインリスト!C432="","",ラインリスト!C432)</f>
        <v>61</v>
      </c>
      <c r="D440" s="32" t="str">
        <f>IF(ラインリスト!E432="","",ラインリスト!E432)</f>
        <v>男</v>
      </c>
      <c r="E440" s="32" t="str">
        <f>IF(ラインリスト!F432="","",ラインリスト!F432)</f>
        <v>トラック運転手</v>
      </c>
      <c r="F440" s="29" t="str">
        <f>IF(ラインリスト!G432="","",ラインリスト!G432)</f>
        <v/>
      </c>
      <c r="G440" s="32" t="str">
        <f>IF(ラインリスト!H432="","",ラインリスト!H432)</f>
        <v>A物流</v>
      </c>
      <c r="H440" s="33" t="str">
        <f>IF(ラインリスト!I432="","",ラインリスト!I432)</f>
        <v/>
      </c>
      <c r="I440" s="33">
        <f>IF(ラインリスト!J432="","",ラインリスト!J432)</f>
        <v>44208</v>
      </c>
      <c r="J440" s="33">
        <f>IF(ラインリスト!K432="","",ラインリスト!K432)</f>
        <v>44208</v>
      </c>
      <c r="K440" s="31">
        <f>IF(ラインリスト!L432="",J440,ラインリスト!L432)</f>
        <v>44208</v>
      </c>
      <c r="L440" s="76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77"/>
      <c r="BQ440" s="77"/>
      <c r="BR440" s="77"/>
      <c r="BS440" s="77"/>
      <c r="BT440" s="77"/>
      <c r="BU440" s="77"/>
      <c r="BV440" s="77"/>
      <c r="BW440" s="77"/>
      <c r="BX440" s="77"/>
      <c r="BY440" s="77"/>
      <c r="BZ440" s="77"/>
      <c r="CA440" s="77"/>
      <c r="CB440" s="77"/>
      <c r="CC440" s="77"/>
      <c r="CD440" s="77"/>
      <c r="CE440" s="77"/>
      <c r="CF440" s="77"/>
      <c r="CG440" s="77"/>
      <c r="CH440" s="77"/>
      <c r="CI440" s="77"/>
      <c r="CJ440" s="77"/>
      <c r="CK440" s="77"/>
      <c r="CL440" s="77"/>
      <c r="CM440" s="77"/>
      <c r="CN440" s="77"/>
      <c r="CO440" s="77"/>
      <c r="CP440" s="77"/>
      <c r="CQ440" s="77"/>
      <c r="CR440" s="77"/>
      <c r="CS440" s="77"/>
      <c r="CT440" s="77"/>
      <c r="CU440" s="77"/>
      <c r="CV440" s="77"/>
      <c r="CW440" s="77"/>
      <c r="CX440" s="77"/>
      <c r="CY440" s="77"/>
      <c r="CZ440" s="77"/>
      <c r="DA440" s="77"/>
      <c r="DB440" s="77"/>
      <c r="DC440" s="77"/>
      <c r="DD440" s="77"/>
      <c r="DE440" s="77"/>
      <c r="DF440" s="77"/>
      <c r="DG440" s="77"/>
      <c r="DH440" s="77"/>
      <c r="DI440" s="77"/>
      <c r="DJ440" s="77"/>
      <c r="DK440" s="77"/>
      <c r="DL440" s="77"/>
      <c r="DM440" s="77"/>
      <c r="DN440" s="77"/>
      <c r="DO440" s="77"/>
      <c r="DP440" s="77"/>
      <c r="DQ440" s="77"/>
      <c r="DR440" s="77"/>
      <c r="DS440" s="77"/>
      <c r="DT440" s="77"/>
      <c r="DU440" s="77"/>
      <c r="DV440" s="77"/>
      <c r="DW440" s="77"/>
      <c r="DX440" s="77"/>
      <c r="DY440" s="77"/>
      <c r="DZ440" s="77"/>
      <c r="EA440" s="77"/>
      <c r="EB440" s="77"/>
      <c r="EC440" s="77"/>
      <c r="ED440" s="77"/>
      <c r="EE440" s="77"/>
      <c r="EF440" s="77"/>
      <c r="EG440" s="77"/>
      <c r="EH440" s="77"/>
      <c r="EI440" s="77"/>
      <c r="EJ440" s="77"/>
      <c r="EK440" s="77"/>
      <c r="EL440" s="77"/>
      <c r="EM440" s="77"/>
      <c r="EN440" s="77"/>
      <c r="EO440" s="77"/>
      <c r="EP440" s="77"/>
      <c r="EQ440" s="77"/>
      <c r="ER440" s="77"/>
      <c r="ES440" s="77"/>
      <c r="ET440" s="77"/>
      <c r="EU440" s="77"/>
      <c r="EV440" s="77"/>
      <c r="EW440" s="77"/>
      <c r="EX440" s="77"/>
      <c r="EY440" s="77"/>
      <c r="EZ440" s="77"/>
      <c r="FA440" s="77"/>
      <c r="FB440" s="77"/>
      <c r="FC440" s="77"/>
      <c r="FD440" s="77"/>
      <c r="FE440" s="77"/>
      <c r="FF440" s="77"/>
      <c r="FG440" s="77"/>
      <c r="FH440" s="77"/>
      <c r="FI440" s="77"/>
      <c r="FJ440" s="77"/>
      <c r="FK440" s="77"/>
      <c r="FL440" s="77"/>
      <c r="FM440" s="77"/>
      <c r="FN440" s="77"/>
      <c r="FO440" s="77"/>
      <c r="FP440" s="77"/>
      <c r="FQ440" s="77"/>
      <c r="FR440" s="77"/>
      <c r="FS440" s="77"/>
      <c r="FT440" s="77"/>
      <c r="FU440" s="77"/>
      <c r="FV440" s="77"/>
      <c r="FW440" s="77"/>
      <c r="FX440" s="77"/>
      <c r="FY440" s="77"/>
      <c r="FZ440" s="77"/>
      <c r="GA440" s="77"/>
      <c r="GB440" s="77"/>
      <c r="GC440" s="77"/>
      <c r="GD440" s="77"/>
      <c r="GE440" s="77"/>
      <c r="GF440" s="77"/>
      <c r="GG440" s="77"/>
      <c r="GH440" s="77"/>
      <c r="GI440" s="77"/>
      <c r="GJ440" s="77"/>
      <c r="GK440" s="77"/>
      <c r="GL440" s="77"/>
      <c r="GM440" s="77"/>
      <c r="GN440" s="77"/>
      <c r="GO440" s="77"/>
      <c r="GP440" s="77"/>
      <c r="GQ440" s="77"/>
      <c r="GR440" s="77"/>
      <c r="GS440" s="77"/>
      <c r="GT440" s="77"/>
      <c r="GU440" s="77"/>
      <c r="GV440" s="77"/>
      <c r="GW440" s="77"/>
      <c r="GX440" s="77"/>
      <c r="GY440" s="77"/>
      <c r="GZ440" s="77"/>
      <c r="HA440" s="77"/>
      <c r="HB440" s="77"/>
      <c r="HC440" s="77"/>
      <c r="HD440" s="77"/>
      <c r="HE440" s="77"/>
      <c r="HF440" s="77"/>
      <c r="HG440" s="77"/>
      <c r="HH440" s="77"/>
      <c r="HI440" s="77"/>
      <c r="HJ440" s="77"/>
      <c r="HK440" s="77"/>
      <c r="HL440" s="77"/>
      <c r="HM440" s="77"/>
      <c r="HN440" s="77"/>
      <c r="HO440" s="77"/>
      <c r="HP440" s="77"/>
      <c r="HQ440" s="77"/>
      <c r="HR440" s="77"/>
      <c r="HS440" s="77"/>
      <c r="HT440" s="77"/>
      <c r="HU440" s="77"/>
      <c r="HV440" s="77"/>
      <c r="HW440" s="77"/>
      <c r="HX440" s="77"/>
      <c r="HY440" s="77"/>
      <c r="HZ440" s="77"/>
      <c r="IA440" s="77"/>
      <c r="IB440" s="77"/>
      <c r="IC440" s="77"/>
      <c r="ID440" s="77"/>
      <c r="IE440" s="77"/>
      <c r="IF440" s="77"/>
      <c r="IG440" s="77"/>
      <c r="IH440" s="77"/>
      <c r="II440" s="77"/>
      <c r="IJ440" s="77"/>
      <c r="IK440" s="77"/>
      <c r="IL440" s="77"/>
      <c r="IM440" s="77"/>
      <c r="IN440" s="77"/>
      <c r="IO440" s="77"/>
      <c r="IP440" s="77"/>
      <c r="IQ440" s="77"/>
      <c r="IR440" s="77"/>
      <c r="IS440" s="77"/>
      <c r="IT440" s="77"/>
      <c r="IU440" s="77"/>
      <c r="IV440" s="77"/>
      <c r="IW440" s="77"/>
      <c r="IX440" s="77"/>
      <c r="IY440" s="77"/>
      <c r="IZ440" s="77"/>
      <c r="JA440" s="77"/>
      <c r="JB440" s="77"/>
      <c r="JC440" s="77"/>
      <c r="JD440" s="77"/>
      <c r="JE440" s="77"/>
      <c r="JF440" s="77"/>
      <c r="JG440" s="77"/>
      <c r="JH440" s="77"/>
      <c r="JI440" s="77"/>
      <c r="JJ440" s="77"/>
      <c r="JK440" s="77"/>
      <c r="JL440" s="77"/>
      <c r="JM440" s="77"/>
      <c r="JN440" s="77"/>
      <c r="JO440" s="77"/>
      <c r="JP440" s="77"/>
      <c r="JQ440" s="77"/>
      <c r="JR440" s="77"/>
      <c r="JS440" s="77"/>
      <c r="JT440" s="77"/>
      <c r="JU440" s="77"/>
      <c r="JV440" s="77"/>
      <c r="JW440" s="77"/>
      <c r="JX440" s="77"/>
      <c r="JY440" s="77"/>
      <c r="JZ440" s="77"/>
      <c r="KA440" s="77"/>
      <c r="KB440" s="77"/>
      <c r="KC440" s="77"/>
      <c r="KD440" s="77"/>
      <c r="KE440" s="77"/>
      <c r="KF440" s="77"/>
      <c r="KG440" s="77"/>
      <c r="KH440" s="77"/>
      <c r="KI440" s="77"/>
      <c r="KJ440" s="77"/>
      <c r="KK440" s="77"/>
      <c r="KL440" s="77"/>
      <c r="KM440" s="77"/>
      <c r="KN440" s="77"/>
      <c r="KO440" s="77"/>
      <c r="KP440" s="77"/>
      <c r="KQ440" s="77"/>
      <c r="KR440" s="77"/>
      <c r="KS440" s="77"/>
      <c r="KT440" s="77"/>
      <c r="KU440" s="77"/>
      <c r="KV440" s="77"/>
      <c r="KW440" s="77"/>
      <c r="KX440" s="77"/>
      <c r="KY440" s="77"/>
      <c r="KZ440" s="77"/>
      <c r="LA440" s="77"/>
      <c r="LB440" s="77"/>
      <c r="LC440" s="77"/>
      <c r="LD440" s="77"/>
      <c r="LE440" s="77"/>
      <c r="LF440" s="77"/>
      <c r="LG440" s="77"/>
      <c r="LH440" s="77"/>
      <c r="LI440" s="77"/>
      <c r="LJ440" s="77"/>
      <c r="LK440" s="77"/>
      <c r="LL440" s="77"/>
      <c r="LM440" s="77"/>
      <c r="LN440" s="77"/>
      <c r="LO440" s="77"/>
      <c r="LP440" s="77"/>
      <c r="LQ440" s="77"/>
      <c r="LR440" s="77"/>
      <c r="LS440" s="77"/>
      <c r="LT440" s="77"/>
      <c r="LU440" s="77"/>
      <c r="LV440" s="77"/>
      <c r="LW440" s="77"/>
      <c r="LX440" s="77"/>
      <c r="LY440" s="77"/>
      <c r="LZ440" s="77"/>
      <c r="MA440" s="77"/>
      <c r="MB440" s="77"/>
      <c r="MC440" s="77"/>
      <c r="MD440" s="77"/>
      <c r="ME440" s="77"/>
      <c r="MF440" s="77"/>
      <c r="MG440" s="77"/>
      <c r="MH440" s="77"/>
      <c r="MI440" s="77"/>
      <c r="MJ440" s="77"/>
      <c r="MK440" s="77"/>
      <c r="ML440" s="77"/>
      <c r="MM440" s="77"/>
      <c r="MN440" s="77"/>
      <c r="MO440" s="77"/>
      <c r="MP440" s="77"/>
      <c r="MQ440" s="77"/>
      <c r="MR440" s="77"/>
      <c r="MS440" s="77"/>
      <c r="MT440" s="77"/>
      <c r="MU440" s="77"/>
      <c r="MV440" s="77"/>
      <c r="MW440" s="77"/>
      <c r="MX440" s="77"/>
      <c r="MY440" s="77"/>
      <c r="MZ440" s="77"/>
      <c r="NA440" s="77"/>
      <c r="NB440" s="77"/>
      <c r="NC440" s="77"/>
      <c r="ND440" s="77"/>
      <c r="NE440" s="77"/>
      <c r="NF440" s="77"/>
      <c r="NG440" s="77"/>
      <c r="NH440" s="77"/>
      <c r="NI440" s="77"/>
      <c r="NJ440" s="77"/>
      <c r="NK440" s="77"/>
      <c r="NL440" s="77"/>
      <c r="NM440" s="77"/>
      <c r="NN440" s="77"/>
      <c r="NO440" s="77"/>
      <c r="NP440" s="77"/>
      <c r="NQ440" s="77"/>
      <c r="NR440" s="77"/>
    </row>
    <row r="441" spans="1:382">
      <c r="A441" s="32">
        <f>IF(ラインリスト!A433="","",ラインリスト!A433)</f>
        <v>431</v>
      </c>
      <c r="B441" s="32" t="str">
        <f>IF(ラインリスト!B433="","",ラインリスト!B433)</f>
        <v>テスト431</v>
      </c>
      <c r="C441" s="32">
        <f>IF(ラインリスト!C433="","",ラインリスト!C433)</f>
        <v>45</v>
      </c>
      <c r="D441" s="32" t="str">
        <f>IF(ラインリスト!E433="","",ラインリスト!E433)</f>
        <v>女</v>
      </c>
      <c r="E441" s="32" t="str">
        <f>IF(ラインリスト!F433="","",ラインリスト!F433)</f>
        <v>無職</v>
      </c>
      <c r="F441" s="29" t="str">
        <f>IF(ラインリスト!G433="","",ラインリスト!G433)</f>
        <v/>
      </c>
      <c r="G441" s="32" t="str">
        <f>IF(ラインリスト!H433="","",ラインリスト!H433)</f>
        <v/>
      </c>
      <c r="H441" s="33" t="str">
        <f>IF(ラインリスト!I433="","",ラインリスト!I433)</f>
        <v/>
      </c>
      <c r="I441" s="33">
        <f>IF(ラインリスト!J433="","",ラインリスト!J433)</f>
        <v>44202</v>
      </c>
      <c r="J441" s="33">
        <f>IF(ラインリスト!K433="","",ラインリスト!K433)</f>
        <v>44208</v>
      </c>
      <c r="K441" s="31">
        <f>IF(ラインリスト!L433="",J441,ラインリスト!L433)</f>
        <v>44208</v>
      </c>
      <c r="L441" s="76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77"/>
      <c r="BQ441" s="77"/>
      <c r="BR441" s="77"/>
      <c r="BS441" s="77"/>
      <c r="BT441" s="77"/>
      <c r="BU441" s="77"/>
      <c r="BV441" s="77"/>
      <c r="BW441" s="77"/>
      <c r="BX441" s="77"/>
      <c r="BY441" s="77"/>
      <c r="BZ441" s="77"/>
      <c r="CA441" s="77"/>
      <c r="CB441" s="77"/>
      <c r="CC441" s="77"/>
      <c r="CD441" s="77"/>
      <c r="CE441" s="77"/>
      <c r="CF441" s="77"/>
      <c r="CG441" s="77"/>
      <c r="CH441" s="77"/>
      <c r="CI441" s="77"/>
      <c r="CJ441" s="77"/>
      <c r="CK441" s="77"/>
      <c r="CL441" s="77"/>
      <c r="CM441" s="77"/>
      <c r="CN441" s="77"/>
      <c r="CO441" s="77"/>
      <c r="CP441" s="77"/>
      <c r="CQ441" s="77"/>
      <c r="CR441" s="77"/>
      <c r="CS441" s="77"/>
      <c r="CT441" s="77"/>
      <c r="CU441" s="77"/>
      <c r="CV441" s="77"/>
      <c r="CW441" s="77"/>
      <c r="CX441" s="77"/>
      <c r="CY441" s="77"/>
      <c r="CZ441" s="77"/>
      <c r="DA441" s="77"/>
      <c r="DB441" s="77"/>
      <c r="DC441" s="77"/>
      <c r="DD441" s="77"/>
      <c r="DE441" s="77"/>
      <c r="DF441" s="77"/>
      <c r="DG441" s="77"/>
      <c r="DH441" s="77"/>
      <c r="DI441" s="77"/>
      <c r="DJ441" s="77"/>
      <c r="DK441" s="77"/>
      <c r="DL441" s="77"/>
      <c r="DM441" s="77"/>
      <c r="DN441" s="77"/>
      <c r="DO441" s="77"/>
      <c r="DP441" s="77"/>
      <c r="DQ441" s="77"/>
      <c r="DR441" s="77"/>
      <c r="DS441" s="77"/>
      <c r="DT441" s="77"/>
      <c r="DU441" s="77"/>
      <c r="DV441" s="77"/>
      <c r="DW441" s="77"/>
      <c r="DX441" s="77"/>
      <c r="DY441" s="77"/>
      <c r="DZ441" s="77"/>
      <c r="EA441" s="77"/>
      <c r="EB441" s="77"/>
      <c r="EC441" s="77"/>
      <c r="ED441" s="77"/>
      <c r="EE441" s="77"/>
      <c r="EF441" s="77"/>
      <c r="EG441" s="77"/>
      <c r="EH441" s="77"/>
      <c r="EI441" s="77"/>
      <c r="EJ441" s="77"/>
      <c r="EK441" s="77"/>
      <c r="EL441" s="77"/>
      <c r="EM441" s="77"/>
      <c r="EN441" s="77"/>
      <c r="EO441" s="77"/>
      <c r="EP441" s="77"/>
      <c r="EQ441" s="77"/>
      <c r="ER441" s="77"/>
      <c r="ES441" s="77"/>
      <c r="ET441" s="77"/>
      <c r="EU441" s="77"/>
      <c r="EV441" s="77"/>
      <c r="EW441" s="77"/>
      <c r="EX441" s="77"/>
      <c r="EY441" s="77"/>
      <c r="EZ441" s="77"/>
      <c r="FA441" s="77"/>
      <c r="FB441" s="77"/>
      <c r="FC441" s="77"/>
      <c r="FD441" s="77"/>
      <c r="FE441" s="77"/>
      <c r="FF441" s="77"/>
      <c r="FG441" s="77"/>
      <c r="FH441" s="77"/>
      <c r="FI441" s="77"/>
      <c r="FJ441" s="77"/>
      <c r="FK441" s="77"/>
      <c r="FL441" s="77"/>
      <c r="FM441" s="77"/>
      <c r="FN441" s="77"/>
      <c r="FO441" s="77"/>
      <c r="FP441" s="77"/>
      <c r="FQ441" s="77"/>
      <c r="FR441" s="77"/>
      <c r="FS441" s="77"/>
      <c r="FT441" s="77"/>
      <c r="FU441" s="77"/>
      <c r="FV441" s="77"/>
      <c r="FW441" s="77"/>
      <c r="FX441" s="77"/>
      <c r="FY441" s="77"/>
      <c r="FZ441" s="77"/>
      <c r="GA441" s="77"/>
      <c r="GB441" s="77"/>
      <c r="GC441" s="77"/>
      <c r="GD441" s="77"/>
      <c r="GE441" s="77"/>
      <c r="GF441" s="77"/>
      <c r="GG441" s="77"/>
      <c r="GH441" s="77"/>
      <c r="GI441" s="77"/>
      <c r="GJ441" s="77"/>
      <c r="GK441" s="77"/>
      <c r="GL441" s="77"/>
      <c r="GM441" s="77"/>
      <c r="GN441" s="77"/>
      <c r="GO441" s="77"/>
      <c r="GP441" s="77"/>
      <c r="GQ441" s="77"/>
      <c r="GR441" s="77"/>
      <c r="GS441" s="77"/>
      <c r="GT441" s="77"/>
      <c r="GU441" s="77"/>
      <c r="GV441" s="77"/>
      <c r="GW441" s="77"/>
      <c r="GX441" s="77"/>
      <c r="GY441" s="77"/>
      <c r="GZ441" s="77"/>
      <c r="HA441" s="77"/>
      <c r="HB441" s="77"/>
      <c r="HC441" s="77"/>
      <c r="HD441" s="77"/>
      <c r="HE441" s="77"/>
      <c r="HF441" s="77"/>
      <c r="HG441" s="77"/>
      <c r="HH441" s="77"/>
      <c r="HI441" s="77"/>
      <c r="HJ441" s="77"/>
      <c r="HK441" s="77"/>
      <c r="HL441" s="77"/>
      <c r="HM441" s="77"/>
      <c r="HN441" s="77"/>
      <c r="HO441" s="77"/>
      <c r="HP441" s="77"/>
      <c r="HQ441" s="77"/>
      <c r="HR441" s="77"/>
      <c r="HS441" s="77"/>
      <c r="HT441" s="77"/>
      <c r="HU441" s="77"/>
      <c r="HV441" s="77"/>
      <c r="HW441" s="77"/>
      <c r="HX441" s="77"/>
      <c r="HY441" s="77"/>
      <c r="HZ441" s="77"/>
      <c r="IA441" s="77"/>
      <c r="IB441" s="77"/>
      <c r="IC441" s="77"/>
      <c r="ID441" s="77"/>
      <c r="IE441" s="77"/>
      <c r="IF441" s="77"/>
      <c r="IG441" s="77"/>
      <c r="IH441" s="77"/>
      <c r="II441" s="77"/>
      <c r="IJ441" s="77"/>
      <c r="IK441" s="77"/>
      <c r="IL441" s="77"/>
      <c r="IM441" s="77"/>
      <c r="IN441" s="77"/>
      <c r="IO441" s="77"/>
      <c r="IP441" s="77"/>
      <c r="IQ441" s="77"/>
      <c r="IR441" s="77"/>
      <c r="IS441" s="77"/>
      <c r="IT441" s="77"/>
      <c r="IU441" s="77"/>
      <c r="IV441" s="77"/>
      <c r="IW441" s="77"/>
      <c r="IX441" s="77"/>
      <c r="IY441" s="77"/>
      <c r="IZ441" s="77"/>
      <c r="JA441" s="77"/>
      <c r="JB441" s="77"/>
      <c r="JC441" s="77"/>
      <c r="JD441" s="77"/>
      <c r="JE441" s="77"/>
      <c r="JF441" s="77"/>
      <c r="JG441" s="77"/>
      <c r="JH441" s="77"/>
      <c r="JI441" s="77"/>
      <c r="JJ441" s="77"/>
      <c r="JK441" s="77"/>
      <c r="JL441" s="77"/>
      <c r="JM441" s="77"/>
      <c r="JN441" s="77"/>
      <c r="JO441" s="77"/>
      <c r="JP441" s="77"/>
      <c r="JQ441" s="77"/>
      <c r="JR441" s="77"/>
      <c r="JS441" s="77"/>
      <c r="JT441" s="77"/>
      <c r="JU441" s="77"/>
      <c r="JV441" s="77"/>
      <c r="JW441" s="77"/>
      <c r="JX441" s="77"/>
      <c r="JY441" s="77"/>
      <c r="JZ441" s="77"/>
      <c r="KA441" s="77"/>
      <c r="KB441" s="77"/>
      <c r="KC441" s="77"/>
      <c r="KD441" s="77"/>
      <c r="KE441" s="77"/>
      <c r="KF441" s="77"/>
      <c r="KG441" s="77"/>
      <c r="KH441" s="77"/>
      <c r="KI441" s="77"/>
      <c r="KJ441" s="77"/>
      <c r="KK441" s="77"/>
      <c r="KL441" s="77"/>
      <c r="KM441" s="77"/>
      <c r="KN441" s="77"/>
      <c r="KO441" s="77"/>
      <c r="KP441" s="77"/>
      <c r="KQ441" s="77"/>
      <c r="KR441" s="77"/>
      <c r="KS441" s="77"/>
      <c r="KT441" s="77"/>
      <c r="KU441" s="77"/>
      <c r="KV441" s="77"/>
      <c r="KW441" s="77"/>
      <c r="KX441" s="77"/>
      <c r="KY441" s="77"/>
      <c r="KZ441" s="77"/>
      <c r="LA441" s="77"/>
      <c r="LB441" s="77"/>
      <c r="LC441" s="77"/>
      <c r="LD441" s="77"/>
      <c r="LE441" s="77"/>
      <c r="LF441" s="77"/>
      <c r="LG441" s="77"/>
      <c r="LH441" s="77"/>
      <c r="LI441" s="77"/>
      <c r="LJ441" s="77"/>
      <c r="LK441" s="77"/>
      <c r="LL441" s="77"/>
      <c r="LM441" s="77"/>
      <c r="LN441" s="77"/>
      <c r="LO441" s="77"/>
      <c r="LP441" s="77"/>
      <c r="LQ441" s="77"/>
      <c r="LR441" s="77"/>
      <c r="LS441" s="77"/>
      <c r="LT441" s="77"/>
      <c r="LU441" s="77"/>
      <c r="LV441" s="77"/>
      <c r="LW441" s="77"/>
      <c r="LX441" s="77"/>
      <c r="LY441" s="77"/>
      <c r="LZ441" s="77"/>
      <c r="MA441" s="77"/>
      <c r="MB441" s="77"/>
      <c r="MC441" s="77"/>
      <c r="MD441" s="77"/>
      <c r="ME441" s="77"/>
      <c r="MF441" s="77"/>
      <c r="MG441" s="77"/>
      <c r="MH441" s="77"/>
      <c r="MI441" s="77"/>
      <c r="MJ441" s="77"/>
      <c r="MK441" s="77"/>
      <c r="ML441" s="77"/>
      <c r="MM441" s="77"/>
      <c r="MN441" s="77"/>
      <c r="MO441" s="77"/>
      <c r="MP441" s="77"/>
      <c r="MQ441" s="77"/>
      <c r="MR441" s="77"/>
      <c r="MS441" s="77"/>
      <c r="MT441" s="77"/>
      <c r="MU441" s="77"/>
      <c r="MV441" s="77"/>
      <c r="MW441" s="77"/>
      <c r="MX441" s="77"/>
      <c r="MY441" s="77"/>
      <c r="MZ441" s="77"/>
      <c r="NA441" s="77"/>
      <c r="NB441" s="77"/>
      <c r="NC441" s="77"/>
      <c r="ND441" s="77"/>
      <c r="NE441" s="77"/>
      <c r="NF441" s="77"/>
      <c r="NG441" s="77"/>
      <c r="NH441" s="77"/>
      <c r="NI441" s="77"/>
      <c r="NJ441" s="77"/>
      <c r="NK441" s="77"/>
      <c r="NL441" s="77"/>
      <c r="NM441" s="77"/>
      <c r="NN441" s="77"/>
      <c r="NO441" s="77"/>
      <c r="NP441" s="77"/>
      <c r="NQ441" s="77"/>
      <c r="NR441" s="77"/>
    </row>
    <row r="442" spans="1:382">
      <c r="A442" s="32">
        <f>IF(ラインリスト!A434="","",ラインリスト!A434)</f>
        <v>432</v>
      </c>
      <c r="B442" s="32" t="str">
        <f>IF(ラインリスト!B434="","",ラインリスト!B434)</f>
        <v>テスト432</v>
      </c>
      <c r="C442" s="32">
        <f>IF(ラインリスト!C434="","",ラインリスト!C434)</f>
        <v>64</v>
      </c>
      <c r="D442" s="32" t="str">
        <f>IF(ラインリスト!E434="","",ラインリスト!E434)</f>
        <v>男</v>
      </c>
      <c r="E442" s="32" t="str">
        <f>IF(ラインリスト!F434="","",ラインリスト!F434)</f>
        <v>教員</v>
      </c>
      <c r="F442" s="29" t="str">
        <f>IF(ラインリスト!G434="","",ラインリスト!G434)</f>
        <v>職員</v>
      </c>
      <c r="G442" s="32" t="str">
        <f>IF(ラインリスト!H434="","",ラインリスト!H434)</f>
        <v>A高校</v>
      </c>
      <c r="H442" s="33" t="str">
        <f>IF(ラインリスト!I434="","",ラインリスト!I434)</f>
        <v/>
      </c>
      <c r="I442" s="33">
        <f>IF(ラインリスト!J434="","",ラインリスト!J434)</f>
        <v>44206</v>
      </c>
      <c r="J442" s="33">
        <f>IF(ラインリスト!K434="","",ラインリスト!K434)</f>
        <v>44208</v>
      </c>
      <c r="K442" s="31">
        <f>IF(ラインリスト!L434="",J442,ラインリスト!L434)</f>
        <v>44208</v>
      </c>
      <c r="L442" s="76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  <c r="BN442" s="77"/>
      <c r="BO442" s="77"/>
      <c r="BP442" s="77"/>
      <c r="BQ442" s="77"/>
      <c r="BR442" s="77"/>
      <c r="BS442" s="77"/>
      <c r="BT442" s="77"/>
      <c r="BU442" s="77"/>
      <c r="BV442" s="77"/>
      <c r="BW442" s="77"/>
      <c r="BX442" s="77"/>
      <c r="BY442" s="77"/>
      <c r="BZ442" s="77"/>
      <c r="CA442" s="77"/>
      <c r="CB442" s="77"/>
      <c r="CC442" s="77"/>
      <c r="CD442" s="77"/>
      <c r="CE442" s="77"/>
      <c r="CF442" s="77"/>
      <c r="CG442" s="77"/>
      <c r="CH442" s="77"/>
      <c r="CI442" s="77"/>
      <c r="CJ442" s="77"/>
      <c r="CK442" s="77"/>
      <c r="CL442" s="77"/>
      <c r="CM442" s="77"/>
      <c r="CN442" s="77"/>
      <c r="CO442" s="77"/>
      <c r="CP442" s="77"/>
      <c r="CQ442" s="77"/>
      <c r="CR442" s="77"/>
      <c r="CS442" s="77"/>
      <c r="CT442" s="77"/>
      <c r="CU442" s="77"/>
      <c r="CV442" s="77"/>
      <c r="CW442" s="77"/>
      <c r="CX442" s="77"/>
      <c r="CY442" s="77"/>
      <c r="CZ442" s="77"/>
      <c r="DA442" s="77"/>
      <c r="DB442" s="77"/>
      <c r="DC442" s="77"/>
      <c r="DD442" s="77"/>
      <c r="DE442" s="77"/>
      <c r="DF442" s="77"/>
      <c r="DG442" s="77"/>
      <c r="DH442" s="77"/>
      <c r="DI442" s="77"/>
      <c r="DJ442" s="77"/>
      <c r="DK442" s="77"/>
      <c r="DL442" s="77"/>
      <c r="DM442" s="77"/>
      <c r="DN442" s="77"/>
      <c r="DO442" s="77"/>
      <c r="DP442" s="77"/>
      <c r="DQ442" s="77"/>
      <c r="DR442" s="77"/>
      <c r="DS442" s="77"/>
      <c r="DT442" s="77"/>
      <c r="DU442" s="77"/>
      <c r="DV442" s="77"/>
      <c r="DW442" s="77"/>
      <c r="DX442" s="77"/>
      <c r="DY442" s="77"/>
      <c r="DZ442" s="77"/>
      <c r="EA442" s="77"/>
      <c r="EB442" s="77"/>
      <c r="EC442" s="77"/>
      <c r="ED442" s="77"/>
      <c r="EE442" s="77"/>
      <c r="EF442" s="77"/>
      <c r="EG442" s="77"/>
      <c r="EH442" s="77"/>
      <c r="EI442" s="77"/>
      <c r="EJ442" s="77"/>
      <c r="EK442" s="77"/>
      <c r="EL442" s="77"/>
      <c r="EM442" s="77"/>
      <c r="EN442" s="77"/>
      <c r="EO442" s="77"/>
      <c r="EP442" s="77"/>
      <c r="EQ442" s="77"/>
      <c r="ER442" s="77"/>
      <c r="ES442" s="77"/>
      <c r="ET442" s="77"/>
      <c r="EU442" s="77"/>
      <c r="EV442" s="77"/>
      <c r="EW442" s="77"/>
      <c r="EX442" s="77"/>
      <c r="EY442" s="77"/>
      <c r="EZ442" s="77"/>
      <c r="FA442" s="77"/>
      <c r="FB442" s="77"/>
      <c r="FC442" s="77"/>
      <c r="FD442" s="77"/>
      <c r="FE442" s="77"/>
      <c r="FF442" s="77"/>
      <c r="FG442" s="77"/>
      <c r="FH442" s="77"/>
      <c r="FI442" s="77"/>
      <c r="FJ442" s="77"/>
      <c r="FK442" s="77"/>
      <c r="FL442" s="77"/>
      <c r="FM442" s="77"/>
      <c r="FN442" s="77"/>
      <c r="FO442" s="77"/>
      <c r="FP442" s="77"/>
      <c r="FQ442" s="77"/>
      <c r="FR442" s="77"/>
      <c r="FS442" s="77"/>
      <c r="FT442" s="77"/>
      <c r="FU442" s="77"/>
      <c r="FV442" s="77"/>
      <c r="FW442" s="77"/>
      <c r="FX442" s="77"/>
      <c r="FY442" s="77"/>
      <c r="FZ442" s="77"/>
      <c r="GA442" s="77"/>
      <c r="GB442" s="77"/>
      <c r="GC442" s="77"/>
      <c r="GD442" s="77"/>
      <c r="GE442" s="77"/>
      <c r="GF442" s="77"/>
      <c r="GG442" s="77"/>
      <c r="GH442" s="77"/>
      <c r="GI442" s="77"/>
      <c r="GJ442" s="77"/>
      <c r="GK442" s="77"/>
      <c r="GL442" s="77"/>
      <c r="GM442" s="77"/>
      <c r="GN442" s="77"/>
      <c r="GO442" s="77"/>
      <c r="GP442" s="77"/>
      <c r="GQ442" s="77"/>
      <c r="GR442" s="77"/>
      <c r="GS442" s="77"/>
      <c r="GT442" s="77"/>
      <c r="GU442" s="77"/>
      <c r="GV442" s="77"/>
      <c r="GW442" s="77"/>
      <c r="GX442" s="77"/>
      <c r="GY442" s="77"/>
      <c r="GZ442" s="77"/>
      <c r="HA442" s="77"/>
      <c r="HB442" s="77"/>
      <c r="HC442" s="77"/>
      <c r="HD442" s="77"/>
      <c r="HE442" s="77"/>
      <c r="HF442" s="77"/>
      <c r="HG442" s="77"/>
      <c r="HH442" s="77"/>
      <c r="HI442" s="77"/>
      <c r="HJ442" s="77"/>
      <c r="HK442" s="77"/>
      <c r="HL442" s="77"/>
      <c r="HM442" s="77"/>
      <c r="HN442" s="77"/>
      <c r="HO442" s="77"/>
      <c r="HP442" s="77"/>
      <c r="HQ442" s="77"/>
      <c r="HR442" s="77"/>
      <c r="HS442" s="77"/>
      <c r="HT442" s="77"/>
      <c r="HU442" s="77"/>
      <c r="HV442" s="77"/>
      <c r="HW442" s="77"/>
      <c r="HX442" s="77"/>
      <c r="HY442" s="77"/>
      <c r="HZ442" s="77"/>
      <c r="IA442" s="77"/>
      <c r="IB442" s="77"/>
      <c r="IC442" s="77"/>
      <c r="ID442" s="77"/>
      <c r="IE442" s="77"/>
      <c r="IF442" s="77"/>
      <c r="IG442" s="77"/>
      <c r="IH442" s="77"/>
      <c r="II442" s="77"/>
      <c r="IJ442" s="77"/>
      <c r="IK442" s="77"/>
      <c r="IL442" s="77"/>
      <c r="IM442" s="77"/>
      <c r="IN442" s="77"/>
      <c r="IO442" s="77"/>
      <c r="IP442" s="77"/>
      <c r="IQ442" s="77"/>
      <c r="IR442" s="77"/>
      <c r="IS442" s="77"/>
      <c r="IT442" s="77"/>
      <c r="IU442" s="77"/>
      <c r="IV442" s="77"/>
      <c r="IW442" s="77"/>
      <c r="IX442" s="77"/>
      <c r="IY442" s="77"/>
      <c r="IZ442" s="77"/>
      <c r="JA442" s="77"/>
      <c r="JB442" s="77"/>
      <c r="JC442" s="77"/>
      <c r="JD442" s="77"/>
      <c r="JE442" s="77"/>
      <c r="JF442" s="77"/>
      <c r="JG442" s="77"/>
      <c r="JH442" s="77"/>
      <c r="JI442" s="77"/>
      <c r="JJ442" s="77"/>
      <c r="JK442" s="77"/>
      <c r="JL442" s="77"/>
      <c r="JM442" s="77"/>
      <c r="JN442" s="77"/>
      <c r="JO442" s="77"/>
      <c r="JP442" s="77"/>
      <c r="JQ442" s="77"/>
      <c r="JR442" s="77"/>
      <c r="JS442" s="77"/>
      <c r="JT442" s="77"/>
      <c r="JU442" s="77"/>
      <c r="JV442" s="77"/>
      <c r="JW442" s="77"/>
      <c r="JX442" s="77"/>
      <c r="JY442" s="77"/>
      <c r="JZ442" s="77"/>
      <c r="KA442" s="77"/>
      <c r="KB442" s="77"/>
      <c r="KC442" s="77"/>
      <c r="KD442" s="77"/>
      <c r="KE442" s="77"/>
      <c r="KF442" s="77"/>
      <c r="KG442" s="77"/>
      <c r="KH442" s="77"/>
      <c r="KI442" s="77"/>
      <c r="KJ442" s="77"/>
      <c r="KK442" s="77"/>
      <c r="KL442" s="77"/>
      <c r="KM442" s="77"/>
      <c r="KN442" s="77"/>
      <c r="KO442" s="77"/>
      <c r="KP442" s="77"/>
      <c r="KQ442" s="77"/>
      <c r="KR442" s="77"/>
      <c r="KS442" s="77"/>
      <c r="KT442" s="77"/>
      <c r="KU442" s="77"/>
      <c r="KV442" s="77"/>
      <c r="KW442" s="77"/>
      <c r="KX442" s="77"/>
      <c r="KY442" s="77"/>
      <c r="KZ442" s="77"/>
      <c r="LA442" s="77"/>
      <c r="LB442" s="77"/>
      <c r="LC442" s="77"/>
      <c r="LD442" s="77"/>
      <c r="LE442" s="77"/>
      <c r="LF442" s="77"/>
      <c r="LG442" s="77"/>
      <c r="LH442" s="77"/>
      <c r="LI442" s="77"/>
      <c r="LJ442" s="77"/>
      <c r="LK442" s="77"/>
      <c r="LL442" s="77"/>
      <c r="LM442" s="77"/>
      <c r="LN442" s="77"/>
      <c r="LO442" s="77"/>
      <c r="LP442" s="77"/>
      <c r="LQ442" s="77"/>
      <c r="LR442" s="77"/>
      <c r="LS442" s="77"/>
      <c r="LT442" s="77"/>
      <c r="LU442" s="77"/>
      <c r="LV442" s="77"/>
      <c r="LW442" s="77"/>
      <c r="LX442" s="77"/>
      <c r="LY442" s="77"/>
      <c r="LZ442" s="77"/>
      <c r="MA442" s="77"/>
      <c r="MB442" s="77"/>
      <c r="MC442" s="77"/>
      <c r="MD442" s="77"/>
      <c r="ME442" s="77"/>
      <c r="MF442" s="77"/>
      <c r="MG442" s="77"/>
      <c r="MH442" s="77"/>
      <c r="MI442" s="77"/>
      <c r="MJ442" s="77"/>
      <c r="MK442" s="77"/>
      <c r="ML442" s="77"/>
      <c r="MM442" s="77"/>
      <c r="MN442" s="77"/>
      <c r="MO442" s="77"/>
      <c r="MP442" s="77"/>
      <c r="MQ442" s="77"/>
      <c r="MR442" s="77"/>
      <c r="MS442" s="77"/>
      <c r="MT442" s="77"/>
      <c r="MU442" s="77"/>
      <c r="MV442" s="77"/>
      <c r="MW442" s="77"/>
      <c r="MX442" s="77"/>
      <c r="MY442" s="77"/>
      <c r="MZ442" s="77"/>
      <c r="NA442" s="77"/>
      <c r="NB442" s="77"/>
      <c r="NC442" s="77"/>
      <c r="ND442" s="77"/>
      <c r="NE442" s="77"/>
      <c r="NF442" s="77"/>
      <c r="NG442" s="77"/>
      <c r="NH442" s="77"/>
      <c r="NI442" s="77"/>
      <c r="NJ442" s="77"/>
      <c r="NK442" s="77"/>
      <c r="NL442" s="77"/>
      <c r="NM442" s="77"/>
      <c r="NN442" s="77"/>
      <c r="NO442" s="77"/>
      <c r="NP442" s="77"/>
      <c r="NQ442" s="77"/>
      <c r="NR442" s="77"/>
    </row>
    <row r="443" spans="1:382">
      <c r="A443" s="32">
        <f>IF(ラインリスト!A435="","",ラインリスト!A435)</f>
        <v>433</v>
      </c>
      <c r="B443" s="32" t="str">
        <f>IF(ラインリスト!B435="","",ラインリスト!B435)</f>
        <v>テスト433</v>
      </c>
      <c r="C443" s="32">
        <f>IF(ラインリスト!C435="","",ラインリスト!C435)</f>
        <v>54</v>
      </c>
      <c r="D443" s="32" t="str">
        <f>IF(ラインリスト!E435="","",ラインリスト!E435)</f>
        <v>男</v>
      </c>
      <c r="E443" s="32" t="str">
        <f>IF(ラインリスト!F435="","",ラインリスト!F435)</f>
        <v>会社員</v>
      </c>
      <c r="F443" s="29" t="str">
        <f>IF(ラインリスト!G435="","",ラインリスト!G435)</f>
        <v/>
      </c>
      <c r="G443" s="32" t="str">
        <f>IF(ラインリスト!H435="","",ラインリスト!H435)</f>
        <v>L酒店</v>
      </c>
      <c r="H443" s="33" t="str">
        <f>IF(ラインリスト!I435="","",ラインリスト!I435)</f>
        <v/>
      </c>
      <c r="I443" s="33">
        <f>IF(ラインリスト!J435="","",ラインリスト!J435)</f>
        <v>44205</v>
      </c>
      <c r="J443" s="33">
        <f>IF(ラインリスト!K435="","",ラインリスト!K435)</f>
        <v>44208</v>
      </c>
      <c r="K443" s="31">
        <f>IF(ラインリスト!L435="",J443,ラインリスト!L435)</f>
        <v>44208</v>
      </c>
      <c r="L443" s="76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77"/>
      <c r="BQ443" s="77"/>
      <c r="BR443" s="77"/>
      <c r="BS443" s="77"/>
      <c r="BT443" s="77"/>
      <c r="BU443" s="77"/>
      <c r="BV443" s="77"/>
      <c r="BW443" s="77"/>
      <c r="BX443" s="77"/>
      <c r="BY443" s="77"/>
      <c r="BZ443" s="77"/>
      <c r="CA443" s="77"/>
      <c r="CB443" s="77"/>
      <c r="CC443" s="77"/>
      <c r="CD443" s="77"/>
      <c r="CE443" s="77"/>
      <c r="CF443" s="77"/>
      <c r="CG443" s="77"/>
      <c r="CH443" s="77"/>
      <c r="CI443" s="77"/>
      <c r="CJ443" s="77"/>
      <c r="CK443" s="77"/>
      <c r="CL443" s="77"/>
      <c r="CM443" s="77"/>
      <c r="CN443" s="77"/>
      <c r="CO443" s="77"/>
      <c r="CP443" s="77"/>
      <c r="CQ443" s="77"/>
      <c r="CR443" s="77"/>
      <c r="CS443" s="77"/>
      <c r="CT443" s="77"/>
      <c r="CU443" s="77"/>
      <c r="CV443" s="77"/>
      <c r="CW443" s="77"/>
      <c r="CX443" s="77"/>
      <c r="CY443" s="77"/>
      <c r="CZ443" s="77"/>
      <c r="DA443" s="77"/>
      <c r="DB443" s="77"/>
      <c r="DC443" s="77"/>
      <c r="DD443" s="77"/>
      <c r="DE443" s="77"/>
      <c r="DF443" s="77"/>
      <c r="DG443" s="77"/>
      <c r="DH443" s="77"/>
      <c r="DI443" s="77"/>
      <c r="DJ443" s="77"/>
      <c r="DK443" s="77"/>
      <c r="DL443" s="77"/>
      <c r="DM443" s="77"/>
      <c r="DN443" s="77"/>
      <c r="DO443" s="77"/>
      <c r="DP443" s="77"/>
      <c r="DQ443" s="77"/>
      <c r="DR443" s="77"/>
      <c r="DS443" s="77"/>
      <c r="DT443" s="77"/>
      <c r="DU443" s="77"/>
      <c r="DV443" s="77"/>
      <c r="DW443" s="77"/>
      <c r="DX443" s="77"/>
      <c r="DY443" s="77"/>
      <c r="DZ443" s="77"/>
      <c r="EA443" s="77"/>
      <c r="EB443" s="77"/>
      <c r="EC443" s="77"/>
      <c r="ED443" s="77"/>
      <c r="EE443" s="77"/>
      <c r="EF443" s="77"/>
      <c r="EG443" s="77"/>
      <c r="EH443" s="77"/>
      <c r="EI443" s="77"/>
      <c r="EJ443" s="77"/>
      <c r="EK443" s="77"/>
      <c r="EL443" s="77"/>
      <c r="EM443" s="77"/>
      <c r="EN443" s="77"/>
      <c r="EO443" s="77"/>
      <c r="EP443" s="77"/>
      <c r="EQ443" s="77"/>
      <c r="ER443" s="77"/>
      <c r="ES443" s="77"/>
      <c r="ET443" s="77"/>
      <c r="EU443" s="77"/>
      <c r="EV443" s="77"/>
      <c r="EW443" s="77"/>
      <c r="EX443" s="77"/>
      <c r="EY443" s="77"/>
      <c r="EZ443" s="77"/>
      <c r="FA443" s="77"/>
      <c r="FB443" s="77"/>
      <c r="FC443" s="77"/>
      <c r="FD443" s="77"/>
      <c r="FE443" s="77"/>
      <c r="FF443" s="77"/>
      <c r="FG443" s="77"/>
      <c r="FH443" s="77"/>
      <c r="FI443" s="77"/>
      <c r="FJ443" s="77"/>
      <c r="FK443" s="77"/>
      <c r="FL443" s="77"/>
      <c r="FM443" s="77"/>
      <c r="FN443" s="77"/>
      <c r="FO443" s="77"/>
      <c r="FP443" s="77"/>
      <c r="FQ443" s="77"/>
      <c r="FR443" s="77"/>
      <c r="FS443" s="77"/>
      <c r="FT443" s="77"/>
      <c r="FU443" s="77"/>
      <c r="FV443" s="77"/>
      <c r="FW443" s="77"/>
      <c r="FX443" s="77"/>
      <c r="FY443" s="77"/>
      <c r="FZ443" s="77"/>
      <c r="GA443" s="77"/>
      <c r="GB443" s="77"/>
      <c r="GC443" s="77"/>
      <c r="GD443" s="77"/>
      <c r="GE443" s="77"/>
      <c r="GF443" s="77"/>
      <c r="GG443" s="77"/>
      <c r="GH443" s="77"/>
      <c r="GI443" s="77"/>
      <c r="GJ443" s="77"/>
      <c r="GK443" s="77"/>
      <c r="GL443" s="77"/>
      <c r="GM443" s="77"/>
      <c r="GN443" s="77"/>
      <c r="GO443" s="77"/>
      <c r="GP443" s="77"/>
      <c r="GQ443" s="77"/>
      <c r="GR443" s="77"/>
      <c r="GS443" s="77"/>
      <c r="GT443" s="77"/>
      <c r="GU443" s="77"/>
      <c r="GV443" s="77"/>
      <c r="GW443" s="77"/>
      <c r="GX443" s="77"/>
      <c r="GY443" s="77"/>
      <c r="GZ443" s="77"/>
      <c r="HA443" s="77"/>
      <c r="HB443" s="77"/>
      <c r="HC443" s="77"/>
      <c r="HD443" s="77"/>
      <c r="HE443" s="77"/>
      <c r="HF443" s="77"/>
      <c r="HG443" s="77"/>
      <c r="HH443" s="77"/>
      <c r="HI443" s="77"/>
      <c r="HJ443" s="77"/>
      <c r="HK443" s="77"/>
      <c r="HL443" s="77"/>
      <c r="HM443" s="77"/>
      <c r="HN443" s="77"/>
      <c r="HO443" s="77"/>
      <c r="HP443" s="77"/>
      <c r="HQ443" s="77"/>
      <c r="HR443" s="77"/>
      <c r="HS443" s="77"/>
      <c r="HT443" s="77"/>
      <c r="HU443" s="77"/>
      <c r="HV443" s="77"/>
      <c r="HW443" s="77"/>
      <c r="HX443" s="77"/>
      <c r="HY443" s="77"/>
      <c r="HZ443" s="77"/>
      <c r="IA443" s="77"/>
      <c r="IB443" s="77"/>
      <c r="IC443" s="77"/>
      <c r="ID443" s="77"/>
      <c r="IE443" s="77"/>
      <c r="IF443" s="77"/>
      <c r="IG443" s="77"/>
      <c r="IH443" s="77"/>
      <c r="II443" s="77"/>
      <c r="IJ443" s="77"/>
      <c r="IK443" s="77"/>
      <c r="IL443" s="77"/>
      <c r="IM443" s="77"/>
      <c r="IN443" s="77"/>
      <c r="IO443" s="77"/>
      <c r="IP443" s="77"/>
      <c r="IQ443" s="77"/>
      <c r="IR443" s="77"/>
      <c r="IS443" s="77"/>
      <c r="IT443" s="77"/>
      <c r="IU443" s="77"/>
      <c r="IV443" s="77"/>
      <c r="IW443" s="77"/>
      <c r="IX443" s="77"/>
      <c r="IY443" s="77"/>
      <c r="IZ443" s="77"/>
      <c r="JA443" s="77"/>
      <c r="JB443" s="77"/>
      <c r="JC443" s="77"/>
      <c r="JD443" s="77"/>
      <c r="JE443" s="77"/>
      <c r="JF443" s="77"/>
      <c r="JG443" s="77"/>
      <c r="JH443" s="77"/>
      <c r="JI443" s="77"/>
      <c r="JJ443" s="77"/>
      <c r="JK443" s="77"/>
      <c r="JL443" s="77"/>
      <c r="JM443" s="77"/>
      <c r="JN443" s="77"/>
      <c r="JO443" s="77"/>
      <c r="JP443" s="77"/>
      <c r="JQ443" s="77"/>
      <c r="JR443" s="77"/>
      <c r="JS443" s="77"/>
      <c r="JT443" s="77"/>
      <c r="JU443" s="77"/>
      <c r="JV443" s="77"/>
      <c r="JW443" s="77"/>
      <c r="JX443" s="77"/>
      <c r="JY443" s="77"/>
      <c r="JZ443" s="77"/>
      <c r="KA443" s="77"/>
      <c r="KB443" s="77"/>
      <c r="KC443" s="77"/>
      <c r="KD443" s="77"/>
      <c r="KE443" s="77"/>
      <c r="KF443" s="77"/>
      <c r="KG443" s="77"/>
      <c r="KH443" s="77"/>
      <c r="KI443" s="77"/>
      <c r="KJ443" s="77"/>
      <c r="KK443" s="77"/>
      <c r="KL443" s="77"/>
      <c r="KM443" s="77"/>
      <c r="KN443" s="77"/>
      <c r="KO443" s="77"/>
      <c r="KP443" s="77"/>
      <c r="KQ443" s="77"/>
      <c r="KR443" s="77"/>
      <c r="KS443" s="77"/>
      <c r="KT443" s="77"/>
      <c r="KU443" s="77"/>
      <c r="KV443" s="77"/>
      <c r="KW443" s="77"/>
      <c r="KX443" s="77"/>
      <c r="KY443" s="77"/>
      <c r="KZ443" s="77"/>
      <c r="LA443" s="77"/>
      <c r="LB443" s="77"/>
      <c r="LC443" s="77"/>
      <c r="LD443" s="77"/>
      <c r="LE443" s="77"/>
      <c r="LF443" s="77"/>
      <c r="LG443" s="77"/>
      <c r="LH443" s="77"/>
      <c r="LI443" s="77"/>
      <c r="LJ443" s="77"/>
      <c r="LK443" s="77"/>
      <c r="LL443" s="77"/>
      <c r="LM443" s="77"/>
      <c r="LN443" s="77"/>
      <c r="LO443" s="77"/>
      <c r="LP443" s="77"/>
      <c r="LQ443" s="77"/>
      <c r="LR443" s="77"/>
      <c r="LS443" s="77"/>
      <c r="LT443" s="77"/>
      <c r="LU443" s="77"/>
      <c r="LV443" s="77"/>
      <c r="LW443" s="77"/>
      <c r="LX443" s="77"/>
      <c r="LY443" s="77"/>
      <c r="LZ443" s="77"/>
      <c r="MA443" s="77"/>
      <c r="MB443" s="77"/>
      <c r="MC443" s="77"/>
      <c r="MD443" s="77"/>
      <c r="ME443" s="77"/>
      <c r="MF443" s="77"/>
      <c r="MG443" s="77"/>
      <c r="MH443" s="77"/>
      <c r="MI443" s="77"/>
      <c r="MJ443" s="77"/>
      <c r="MK443" s="77"/>
      <c r="ML443" s="77"/>
      <c r="MM443" s="77"/>
      <c r="MN443" s="77"/>
      <c r="MO443" s="77"/>
      <c r="MP443" s="77"/>
      <c r="MQ443" s="77"/>
      <c r="MR443" s="77"/>
      <c r="MS443" s="77"/>
      <c r="MT443" s="77"/>
      <c r="MU443" s="77"/>
      <c r="MV443" s="77"/>
      <c r="MW443" s="77"/>
      <c r="MX443" s="77"/>
      <c r="MY443" s="77"/>
      <c r="MZ443" s="77"/>
      <c r="NA443" s="77"/>
      <c r="NB443" s="77"/>
      <c r="NC443" s="77"/>
      <c r="ND443" s="77"/>
      <c r="NE443" s="77"/>
      <c r="NF443" s="77"/>
      <c r="NG443" s="77"/>
      <c r="NH443" s="77"/>
      <c r="NI443" s="77"/>
      <c r="NJ443" s="77"/>
      <c r="NK443" s="77"/>
      <c r="NL443" s="77"/>
      <c r="NM443" s="77"/>
      <c r="NN443" s="77"/>
      <c r="NO443" s="77"/>
      <c r="NP443" s="77"/>
      <c r="NQ443" s="77"/>
      <c r="NR443" s="77"/>
    </row>
    <row r="444" spans="1:382">
      <c r="A444" s="32">
        <f>IF(ラインリスト!A436="","",ラインリスト!A436)</f>
        <v>434</v>
      </c>
      <c r="B444" s="32" t="str">
        <f>IF(ラインリスト!B436="","",ラインリスト!B436)</f>
        <v>テスト434</v>
      </c>
      <c r="C444" s="32">
        <f>IF(ラインリスト!C436="","",ラインリスト!C436)</f>
        <v>69</v>
      </c>
      <c r="D444" s="32" t="str">
        <f>IF(ラインリスト!E436="","",ラインリスト!E436)</f>
        <v>女</v>
      </c>
      <c r="E444" s="32" t="str">
        <f>IF(ラインリスト!F436="","",ラインリスト!F436)</f>
        <v/>
      </c>
      <c r="F444" s="29" t="str">
        <f>IF(ラインリスト!G436="","",ラインリスト!G436)</f>
        <v>患者</v>
      </c>
      <c r="G444" s="32" t="str">
        <f>IF(ラインリスト!H436="","",ラインリスト!H436)</f>
        <v>X病院</v>
      </c>
      <c r="H444" s="33" t="str">
        <f>IF(ラインリスト!I436="","",ラインリスト!I436)</f>
        <v/>
      </c>
      <c r="I444" s="33">
        <f>IF(ラインリスト!J436="","",ラインリスト!J436)</f>
        <v>44208</v>
      </c>
      <c r="J444" s="33">
        <f>IF(ラインリスト!K436="","",ラインリスト!K436)</f>
        <v>44209</v>
      </c>
      <c r="K444" s="31">
        <f>IF(ラインリスト!L436="",J444,ラインリスト!L436)</f>
        <v>44209</v>
      </c>
      <c r="L444" s="76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  <c r="BN444" s="77"/>
      <c r="BO444" s="77"/>
      <c r="BP444" s="77"/>
      <c r="BQ444" s="77"/>
      <c r="BR444" s="77"/>
      <c r="BS444" s="77"/>
      <c r="BT444" s="77"/>
      <c r="BU444" s="77"/>
      <c r="BV444" s="77"/>
      <c r="BW444" s="77"/>
      <c r="BX444" s="77"/>
      <c r="BY444" s="77"/>
      <c r="BZ444" s="77"/>
      <c r="CA444" s="77"/>
      <c r="CB444" s="77"/>
      <c r="CC444" s="77"/>
      <c r="CD444" s="77"/>
      <c r="CE444" s="77"/>
      <c r="CF444" s="77"/>
      <c r="CG444" s="77"/>
      <c r="CH444" s="77"/>
      <c r="CI444" s="77"/>
      <c r="CJ444" s="77"/>
      <c r="CK444" s="77"/>
      <c r="CL444" s="77"/>
      <c r="CM444" s="77"/>
      <c r="CN444" s="77"/>
      <c r="CO444" s="77"/>
      <c r="CP444" s="77"/>
      <c r="CQ444" s="77"/>
      <c r="CR444" s="77"/>
      <c r="CS444" s="77"/>
      <c r="CT444" s="77"/>
      <c r="CU444" s="77"/>
      <c r="CV444" s="77"/>
      <c r="CW444" s="77"/>
      <c r="CX444" s="77"/>
      <c r="CY444" s="77"/>
      <c r="CZ444" s="77"/>
      <c r="DA444" s="77"/>
      <c r="DB444" s="77"/>
      <c r="DC444" s="77"/>
      <c r="DD444" s="77"/>
      <c r="DE444" s="77"/>
      <c r="DF444" s="77"/>
      <c r="DG444" s="77"/>
      <c r="DH444" s="77"/>
      <c r="DI444" s="77"/>
      <c r="DJ444" s="77"/>
      <c r="DK444" s="77"/>
      <c r="DL444" s="77"/>
      <c r="DM444" s="77"/>
      <c r="DN444" s="77"/>
      <c r="DO444" s="77"/>
      <c r="DP444" s="77"/>
      <c r="DQ444" s="77"/>
      <c r="DR444" s="77"/>
      <c r="DS444" s="77"/>
      <c r="DT444" s="77"/>
      <c r="DU444" s="77"/>
      <c r="DV444" s="77"/>
      <c r="DW444" s="77"/>
      <c r="DX444" s="77"/>
      <c r="DY444" s="77"/>
      <c r="DZ444" s="77"/>
      <c r="EA444" s="77"/>
      <c r="EB444" s="77"/>
      <c r="EC444" s="77"/>
      <c r="ED444" s="77"/>
      <c r="EE444" s="77"/>
      <c r="EF444" s="77"/>
      <c r="EG444" s="77"/>
      <c r="EH444" s="77"/>
      <c r="EI444" s="77"/>
      <c r="EJ444" s="77"/>
      <c r="EK444" s="77"/>
      <c r="EL444" s="77"/>
      <c r="EM444" s="77"/>
      <c r="EN444" s="77"/>
      <c r="EO444" s="77"/>
      <c r="EP444" s="77"/>
      <c r="EQ444" s="77"/>
      <c r="ER444" s="77"/>
      <c r="ES444" s="77"/>
      <c r="ET444" s="77"/>
      <c r="EU444" s="77"/>
      <c r="EV444" s="77"/>
      <c r="EW444" s="77"/>
      <c r="EX444" s="77"/>
      <c r="EY444" s="77"/>
      <c r="EZ444" s="77"/>
      <c r="FA444" s="77"/>
      <c r="FB444" s="77"/>
      <c r="FC444" s="77"/>
      <c r="FD444" s="77"/>
      <c r="FE444" s="77"/>
      <c r="FF444" s="77"/>
      <c r="FG444" s="77"/>
      <c r="FH444" s="77"/>
      <c r="FI444" s="77"/>
      <c r="FJ444" s="77"/>
      <c r="FK444" s="77"/>
      <c r="FL444" s="77"/>
      <c r="FM444" s="77"/>
      <c r="FN444" s="77"/>
      <c r="FO444" s="77"/>
      <c r="FP444" s="77"/>
      <c r="FQ444" s="77"/>
      <c r="FR444" s="77"/>
      <c r="FS444" s="77"/>
      <c r="FT444" s="77"/>
      <c r="FU444" s="77"/>
      <c r="FV444" s="77"/>
      <c r="FW444" s="77"/>
      <c r="FX444" s="77"/>
      <c r="FY444" s="77"/>
      <c r="FZ444" s="77"/>
      <c r="GA444" s="77"/>
      <c r="GB444" s="77"/>
      <c r="GC444" s="77"/>
      <c r="GD444" s="77"/>
      <c r="GE444" s="77"/>
      <c r="GF444" s="77"/>
      <c r="GG444" s="77"/>
      <c r="GH444" s="77"/>
      <c r="GI444" s="77"/>
      <c r="GJ444" s="77"/>
      <c r="GK444" s="77"/>
      <c r="GL444" s="77"/>
      <c r="GM444" s="77"/>
      <c r="GN444" s="77"/>
      <c r="GO444" s="77"/>
      <c r="GP444" s="77"/>
      <c r="GQ444" s="77"/>
      <c r="GR444" s="77"/>
      <c r="GS444" s="77"/>
      <c r="GT444" s="77"/>
      <c r="GU444" s="77"/>
      <c r="GV444" s="77"/>
      <c r="GW444" s="77"/>
      <c r="GX444" s="77"/>
      <c r="GY444" s="77"/>
      <c r="GZ444" s="77"/>
      <c r="HA444" s="77"/>
      <c r="HB444" s="77"/>
      <c r="HC444" s="77"/>
      <c r="HD444" s="77"/>
      <c r="HE444" s="77"/>
      <c r="HF444" s="77"/>
      <c r="HG444" s="77"/>
      <c r="HH444" s="77"/>
      <c r="HI444" s="77"/>
      <c r="HJ444" s="77"/>
      <c r="HK444" s="77"/>
      <c r="HL444" s="77"/>
      <c r="HM444" s="77"/>
      <c r="HN444" s="77"/>
      <c r="HO444" s="77"/>
      <c r="HP444" s="77"/>
      <c r="HQ444" s="77"/>
      <c r="HR444" s="77"/>
      <c r="HS444" s="77"/>
      <c r="HT444" s="77"/>
      <c r="HU444" s="77"/>
      <c r="HV444" s="77"/>
      <c r="HW444" s="77"/>
      <c r="HX444" s="77"/>
      <c r="HY444" s="77"/>
      <c r="HZ444" s="77"/>
      <c r="IA444" s="77"/>
      <c r="IB444" s="77"/>
      <c r="IC444" s="77"/>
      <c r="ID444" s="77"/>
      <c r="IE444" s="77"/>
      <c r="IF444" s="77"/>
      <c r="IG444" s="77"/>
      <c r="IH444" s="77"/>
      <c r="II444" s="77"/>
      <c r="IJ444" s="77"/>
      <c r="IK444" s="77"/>
      <c r="IL444" s="77"/>
      <c r="IM444" s="77"/>
      <c r="IN444" s="77"/>
      <c r="IO444" s="77"/>
      <c r="IP444" s="77"/>
      <c r="IQ444" s="77"/>
      <c r="IR444" s="77"/>
      <c r="IS444" s="77"/>
      <c r="IT444" s="77"/>
      <c r="IU444" s="77"/>
      <c r="IV444" s="77"/>
      <c r="IW444" s="77"/>
      <c r="IX444" s="77"/>
      <c r="IY444" s="77"/>
      <c r="IZ444" s="77"/>
      <c r="JA444" s="77"/>
      <c r="JB444" s="77"/>
      <c r="JC444" s="77"/>
      <c r="JD444" s="77"/>
      <c r="JE444" s="77"/>
      <c r="JF444" s="77"/>
      <c r="JG444" s="77"/>
      <c r="JH444" s="77"/>
      <c r="JI444" s="77"/>
      <c r="JJ444" s="77"/>
      <c r="JK444" s="77"/>
      <c r="JL444" s="77"/>
      <c r="JM444" s="77"/>
      <c r="JN444" s="77"/>
      <c r="JO444" s="77"/>
      <c r="JP444" s="77"/>
      <c r="JQ444" s="77"/>
      <c r="JR444" s="77"/>
      <c r="JS444" s="77"/>
      <c r="JT444" s="77"/>
      <c r="JU444" s="77"/>
      <c r="JV444" s="77"/>
      <c r="JW444" s="77"/>
      <c r="JX444" s="77"/>
      <c r="JY444" s="77"/>
      <c r="JZ444" s="77"/>
      <c r="KA444" s="77"/>
      <c r="KB444" s="77"/>
      <c r="KC444" s="77"/>
      <c r="KD444" s="77"/>
      <c r="KE444" s="77"/>
      <c r="KF444" s="77"/>
      <c r="KG444" s="77"/>
      <c r="KH444" s="77"/>
      <c r="KI444" s="77"/>
      <c r="KJ444" s="77"/>
      <c r="KK444" s="77"/>
      <c r="KL444" s="77"/>
      <c r="KM444" s="77"/>
      <c r="KN444" s="77"/>
      <c r="KO444" s="77"/>
      <c r="KP444" s="77"/>
      <c r="KQ444" s="77"/>
      <c r="KR444" s="77"/>
      <c r="KS444" s="77"/>
      <c r="KT444" s="77"/>
      <c r="KU444" s="77"/>
      <c r="KV444" s="77"/>
      <c r="KW444" s="77"/>
      <c r="KX444" s="77"/>
      <c r="KY444" s="77"/>
      <c r="KZ444" s="77"/>
      <c r="LA444" s="77"/>
      <c r="LB444" s="77"/>
      <c r="LC444" s="77"/>
      <c r="LD444" s="77"/>
      <c r="LE444" s="77"/>
      <c r="LF444" s="77"/>
      <c r="LG444" s="77"/>
      <c r="LH444" s="77"/>
      <c r="LI444" s="77"/>
      <c r="LJ444" s="77"/>
      <c r="LK444" s="77"/>
      <c r="LL444" s="77"/>
      <c r="LM444" s="77"/>
      <c r="LN444" s="77"/>
      <c r="LO444" s="77"/>
      <c r="LP444" s="77"/>
      <c r="LQ444" s="77"/>
      <c r="LR444" s="77"/>
      <c r="LS444" s="77"/>
      <c r="LT444" s="77"/>
      <c r="LU444" s="77"/>
      <c r="LV444" s="77"/>
      <c r="LW444" s="77"/>
      <c r="LX444" s="77"/>
      <c r="LY444" s="77"/>
      <c r="LZ444" s="77"/>
      <c r="MA444" s="77"/>
      <c r="MB444" s="77"/>
      <c r="MC444" s="77"/>
      <c r="MD444" s="77"/>
      <c r="ME444" s="77"/>
      <c r="MF444" s="77"/>
      <c r="MG444" s="77"/>
      <c r="MH444" s="77"/>
      <c r="MI444" s="77"/>
      <c r="MJ444" s="77"/>
      <c r="MK444" s="77"/>
      <c r="ML444" s="77"/>
      <c r="MM444" s="77"/>
      <c r="MN444" s="77"/>
      <c r="MO444" s="77"/>
      <c r="MP444" s="77"/>
      <c r="MQ444" s="77"/>
      <c r="MR444" s="77"/>
      <c r="MS444" s="77"/>
      <c r="MT444" s="77"/>
      <c r="MU444" s="77"/>
      <c r="MV444" s="77"/>
      <c r="MW444" s="77"/>
      <c r="MX444" s="77"/>
      <c r="MY444" s="77"/>
      <c r="MZ444" s="77"/>
      <c r="NA444" s="77"/>
      <c r="NB444" s="77"/>
      <c r="NC444" s="77"/>
      <c r="ND444" s="77"/>
      <c r="NE444" s="77"/>
      <c r="NF444" s="77"/>
      <c r="NG444" s="77"/>
      <c r="NH444" s="77"/>
      <c r="NI444" s="77"/>
      <c r="NJ444" s="77"/>
      <c r="NK444" s="77"/>
      <c r="NL444" s="77"/>
      <c r="NM444" s="77"/>
      <c r="NN444" s="77"/>
      <c r="NO444" s="77"/>
      <c r="NP444" s="77"/>
      <c r="NQ444" s="77"/>
      <c r="NR444" s="77"/>
    </row>
    <row r="445" spans="1:382">
      <c r="A445" s="32">
        <f>IF(ラインリスト!A437="","",ラインリスト!A437)</f>
        <v>435</v>
      </c>
      <c r="B445" s="32" t="str">
        <f>IF(ラインリスト!B437="","",ラインリスト!B437)</f>
        <v>テスト435</v>
      </c>
      <c r="C445" s="32">
        <f>IF(ラインリスト!C437="","",ラインリスト!C437)</f>
        <v>86</v>
      </c>
      <c r="D445" s="32" t="str">
        <f>IF(ラインリスト!E437="","",ラインリスト!E437)</f>
        <v>女</v>
      </c>
      <c r="E445" s="32" t="str">
        <f>IF(ラインリスト!F437="","",ラインリスト!F437)</f>
        <v/>
      </c>
      <c r="F445" s="29" t="str">
        <f>IF(ラインリスト!G437="","",ラインリスト!G437)</f>
        <v>患者</v>
      </c>
      <c r="G445" s="32" t="str">
        <f>IF(ラインリスト!H437="","",ラインリスト!H437)</f>
        <v>X病院</v>
      </c>
      <c r="H445" s="33" t="str">
        <f>IF(ラインリスト!I437="","",ラインリスト!I437)</f>
        <v/>
      </c>
      <c r="I445" s="33">
        <f>IF(ラインリスト!J437="","",ラインリスト!J437)</f>
        <v>44207</v>
      </c>
      <c r="J445" s="33">
        <f>IF(ラインリスト!K437="","",ラインリスト!K437)</f>
        <v>44209</v>
      </c>
      <c r="K445" s="31">
        <f>IF(ラインリスト!L437="",J445,ラインリスト!L437)</f>
        <v>44209</v>
      </c>
      <c r="L445" s="76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  <c r="BN445" s="77"/>
      <c r="BO445" s="77"/>
      <c r="BP445" s="77"/>
      <c r="BQ445" s="77"/>
      <c r="BR445" s="77"/>
      <c r="BS445" s="77"/>
      <c r="BT445" s="77"/>
      <c r="BU445" s="77"/>
      <c r="BV445" s="77"/>
      <c r="BW445" s="77"/>
      <c r="BX445" s="77"/>
      <c r="BY445" s="77"/>
      <c r="BZ445" s="77"/>
      <c r="CA445" s="77"/>
      <c r="CB445" s="77"/>
      <c r="CC445" s="77"/>
      <c r="CD445" s="77"/>
      <c r="CE445" s="77"/>
      <c r="CF445" s="77"/>
      <c r="CG445" s="77"/>
      <c r="CH445" s="77"/>
      <c r="CI445" s="77"/>
      <c r="CJ445" s="77"/>
      <c r="CK445" s="77"/>
      <c r="CL445" s="77"/>
      <c r="CM445" s="77"/>
      <c r="CN445" s="77"/>
      <c r="CO445" s="77"/>
      <c r="CP445" s="77"/>
      <c r="CQ445" s="77"/>
      <c r="CR445" s="77"/>
      <c r="CS445" s="77"/>
      <c r="CT445" s="77"/>
      <c r="CU445" s="77"/>
      <c r="CV445" s="77"/>
      <c r="CW445" s="77"/>
      <c r="CX445" s="77"/>
      <c r="CY445" s="77"/>
      <c r="CZ445" s="77"/>
      <c r="DA445" s="77"/>
      <c r="DB445" s="77"/>
      <c r="DC445" s="77"/>
      <c r="DD445" s="77"/>
      <c r="DE445" s="77"/>
      <c r="DF445" s="77"/>
      <c r="DG445" s="77"/>
      <c r="DH445" s="77"/>
      <c r="DI445" s="77"/>
      <c r="DJ445" s="77"/>
      <c r="DK445" s="77"/>
      <c r="DL445" s="77"/>
      <c r="DM445" s="77"/>
      <c r="DN445" s="77"/>
      <c r="DO445" s="77"/>
      <c r="DP445" s="77"/>
      <c r="DQ445" s="77"/>
      <c r="DR445" s="77"/>
      <c r="DS445" s="77"/>
      <c r="DT445" s="77"/>
      <c r="DU445" s="77"/>
      <c r="DV445" s="77"/>
      <c r="DW445" s="77"/>
      <c r="DX445" s="77"/>
      <c r="DY445" s="77"/>
      <c r="DZ445" s="77"/>
      <c r="EA445" s="77"/>
      <c r="EB445" s="77"/>
      <c r="EC445" s="77"/>
      <c r="ED445" s="77"/>
      <c r="EE445" s="77"/>
      <c r="EF445" s="77"/>
      <c r="EG445" s="77"/>
      <c r="EH445" s="77"/>
      <c r="EI445" s="77"/>
      <c r="EJ445" s="77"/>
      <c r="EK445" s="77"/>
      <c r="EL445" s="77"/>
      <c r="EM445" s="77"/>
      <c r="EN445" s="77"/>
      <c r="EO445" s="77"/>
      <c r="EP445" s="77"/>
      <c r="EQ445" s="77"/>
      <c r="ER445" s="77"/>
      <c r="ES445" s="77"/>
      <c r="ET445" s="77"/>
      <c r="EU445" s="77"/>
      <c r="EV445" s="77"/>
      <c r="EW445" s="77"/>
      <c r="EX445" s="77"/>
      <c r="EY445" s="77"/>
      <c r="EZ445" s="77"/>
      <c r="FA445" s="77"/>
      <c r="FB445" s="77"/>
      <c r="FC445" s="77"/>
      <c r="FD445" s="77"/>
      <c r="FE445" s="77"/>
      <c r="FF445" s="77"/>
      <c r="FG445" s="77"/>
      <c r="FH445" s="77"/>
      <c r="FI445" s="77"/>
      <c r="FJ445" s="77"/>
      <c r="FK445" s="77"/>
      <c r="FL445" s="77"/>
      <c r="FM445" s="77"/>
      <c r="FN445" s="77"/>
      <c r="FO445" s="77"/>
      <c r="FP445" s="77"/>
      <c r="FQ445" s="77"/>
      <c r="FR445" s="77"/>
      <c r="FS445" s="77"/>
      <c r="FT445" s="77"/>
      <c r="FU445" s="77"/>
      <c r="FV445" s="77"/>
      <c r="FW445" s="77"/>
      <c r="FX445" s="77"/>
      <c r="FY445" s="77"/>
      <c r="FZ445" s="77"/>
      <c r="GA445" s="77"/>
      <c r="GB445" s="77"/>
      <c r="GC445" s="77"/>
      <c r="GD445" s="77"/>
      <c r="GE445" s="77"/>
      <c r="GF445" s="77"/>
      <c r="GG445" s="77"/>
      <c r="GH445" s="77"/>
      <c r="GI445" s="77"/>
      <c r="GJ445" s="77"/>
      <c r="GK445" s="77"/>
      <c r="GL445" s="77"/>
      <c r="GM445" s="77"/>
      <c r="GN445" s="77"/>
      <c r="GO445" s="77"/>
      <c r="GP445" s="77"/>
      <c r="GQ445" s="77"/>
      <c r="GR445" s="77"/>
      <c r="GS445" s="77"/>
      <c r="GT445" s="77"/>
      <c r="GU445" s="77"/>
      <c r="GV445" s="77"/>
      <c r="GW445" s="77"/>
      <c r="GX445" s="77"/>
      <c r="GY445" s="77"/>
      <c r="GZ445" s="77"/>
      <c r="HA445" s="77"/>
      <c r="HB445" s="77"/>
      <c r="HC445" s="77"/>
      <c r="HD445" s="77"/>
      <c r="HE445" s="77"/>
      <c r="HF445" s="77"/>
      <c r="HG445" s="77"/>
      <c r="HH445" s="77"/>
      <c r="HI445" s="77"/>
      <c r="HJ445" s="77"/>
      <c r="HK445" s="77"/>
      <c r="HL445" s="77"/>
      <c r="HM445" s="77"/>
      <c r="HN445" s="77"/>
      <c r="HO445" s="77"/>
      <c r="HP445" s="77"/>
      <c r="HQ445" s="77"/>
      <c r="HR445" s="77"/>
      <c r="HS445" s="77"/>
      <c r="HT445" s="77"/>
      <c r="HU445" s="77"/>
      <c r="HV445" s="77"/>
      <c r="HW445" s="77"/>
      <c r="HX445" s="77"/>
      <c r="HY445" s="77"/>
      <c r="HZ445" s="77"/>
      <c r="IA445" s="77"/>
      <c r="IB445" s="77"/>
      <c r="IC445" s="77"/>
      <c r="ID445" s="77"/>
      <c r="IE445" s="77"/>
      <c r="IF445" s="77"/>
      <c r="IG445" s="77"/>
      <c r="IH445" s="77"/>
      <c r="II445" s="77"/>
      <c r="IJ445" s="77"/>
      <c r="IK445" s="77"/>
      <c r="IL445" s="77"/>
      <c r="IM445" s="77"/>
      <c r="IN445" s="77"/>
      <c r="IO445" s="77"/>
      <c r="IP445" s="77"/>
      <c r="IQ445" s="77"/>
      <c r="IR445" s="77"/>
      <c r="IS445" s="77"/>
      <c r="IT445" s="77"/>
      <c r="IU445" s="77"/>
      <c r="IV445" s="77"/>
      <c r="IW445" s="77"/>
      <c r="IX445" s="77"/>
      <c r="IY445" s="77"/>
      <c r="IZ445" s="77"/>
      <c r="JA445" s="77"/>
      <c r="JB445" s="77"/>
      <c r="JC445" s="77"/>
      <c r="JD445" s="77"/>
      <c r="JE445" s="77"/>
      <c r="JF445" s="77"/>
      <c r="JG445" s="77"/>
      <c r="JH445" s="77"/>
      <c r="JI445" s="77"/>
      <c r="JJ445" s="77"/>
      <c r="JK445" s="77"/>
      <c r="JL445" s="77"/>
      <c r="JM445" s="77"/>
      <c r="JN445" s="77"/>
      <c r="JO445" s="77"/>
      <c r="JP445" s="77"/>
      <c r="JQ445" s="77"/>
      <c r="JR445" s="77"/>
      <c r="JS445" s="77"/>
      <c r="JT445" s="77"/>
      <c r="JU445" s="77"/>
      <c r="JV445" s="77"/>
      <c r="JW445" s="77"/>
      <c r="JX445" s="77"/>
      <c r="JY445" s="77"/>
      <c r="JZ445" s="77"/>
      <c r="KA445" s="77"/>
      <c r="KB445" s="77"/>
      <c r="KC445" s="77"/>
      <c r="KD445" s="77"/>
      <c r="KE445" s="77"/>
      <c r="KF445" s="77"/>
      <c r="KG445" s="77"/>
      <c r="KH445" s="77"/>
      <c r="KI445" s="77"/>
      <c r="KJ445" s="77"/>
      <c r="KK445" s="77"/>
      <c r="KL445" s="77"/>
      <c r="KM445" s="77"/>
      <c r="KN445" s="77"/>
      <c r="KO445" s="77"/>
      <c r="KP445" s="77"/>
      <c r="KQ445" s="77"/>
      <c r="KR445" s="77"/>
      <c r="KS445" s="77"/>
      <c r="KT445" s="77"/>
      <c r="KU445" s="77"/>
      <c r="KV445" s="77"/>
      <c r="KW445" s="77"/>
      <c r="KX445" s="77"/>
      <c r="KY445" s="77"/>
      <c r="KZ445" s="77"/>
      <c r="LA445" s="77"/>
      <c r="LB445" s="77"/>
      <c r="LC445" s="77"/>
      <c r="LD445" s="77"/>
      <c r="LE445" s="77"/>
      <c r="LF445" s="77"/>
      <c r="LG445" s="77"/>
      <c r="LH445" s="77"/>
      <c r="LI445" s="77"/>
      <c r="LJ445" s="77"/>
      <c r="LK445" s="77"/>
      <c r="LL445" s="77"/>
      <c r="LM445" s="77"/>
      <c r="LN445" s="77"/>
      <c r="LO445" s="77"/>
      <c r="LP445" s="77"/>
      <c r="LQ445" s="77"/>
      <c r="LR445" s="77"/>
      <c r="LS445" s="77"/>
      <c r="LT445" s="77"/>
      <c r="LU445" s="77"/>
      <c r="LV445" s="77"/>
      <c r="LW445" s="77"/>
      <c r="LX445" s="77"/>
      <c r="LY445" s="77"/>
      <c r="LZ445" s="77"/>
      <c r="MA445" s="77"/>
      <c r="MB445" s="77"/>
      <c r="MC445" s="77"/>
      <c r="MD445" s="77"/>
      <c r="ME445" s="77"/>
      <c r="MF445" s="77"/>
      <c r="MG445" s="77"/>
      <c r="MH445" s="77"/>
      <c r="MI445" s="77"/>
      <c r="MJ445" s="77"/>
      <c r="MK445" s="77"/>
      <c r="ML445" s="77"/>
      <c r="MM445" s="77"/>
      <c r="MN445" s="77"/>
      <c r="MO445" s="77"/>
      <c r="MP445" s="77"/>
      <c r="MQ445" s="77"/>
      <c r="MR445" s="77"/>
      <c r="MS445" s="77"/>
      <c r="MT445" s="77"/>
      <c r="MU445" s="77"/>
      <c r="MV445" s="77"/>
      <c r="MW445" s="77"/>
      <c r="MX445" s="77"/>
      <c r="MY445" s="77"/>
      <c r="MZ445" s="77"/>
      <c r="NA445" s="77"/>
      <c r="NB445" s="77"/>
      <c r="NC445" s="77"/>
      <c r="ND445" s="77"/>
      <c r="NE445" s="77"/>
      <c r="NF445" s="77"/>
      <c r="NG445" s="77"/>
      <c r="NH445" s="77"/>
      <c r="NI445" s="77"/>
      <c r="NJ445" s="77"/>
      <c r="NK445" s="77"/>
      <c r="NL445" s="77"/>
      <c r="NM445" s="77"/>
      <c r="NN445" s="77"/>
      <c r="NO445" s="77"/>
      <c r="NP445" s="77"/>
      <c r="NQ445" s="77"/>
      <c r="NR445" s="77"/>
    </row>
    <row r="446" spans="1:382">
      <c r="A446" s="32">
        <f>IF(ラインリスト!A438="","",ラインリスト!A438)</f>
        <v>436</v>
      </c>
      <c r="B446" s="32" t="str">
        <f>IF(ラインリスト!B438="","",ラインリスト!B438)</f>
        <v>テスト436</v>
      </c>
      <c r="C446" s="32">
        <f>IF(ラインリスト!C438="","",ラインリスト!C438)</f>
        <v>94</v>
      </c>
      <c r="D446" s="32" t="str">
        <f>IF(ラインリスト!E438="","",ラインリスト!E438)</f>
        <v>男</v>
      </c>
      <c r="E446" s="32" t="str">
        <f>IF(ラインリスト!F438="","",ラインリスト!F438)</f>
        <v/>
      </c>
      <c r="F446" s="29" t="str">
        <f>IF(ラインリスト!G438="","",ラインリスト!G438)</f>
        <v>患者</v>
      </c>
      <c r="G446" s="32" t="str">
        <f>IF(ラインリスト!H438="","",ラインリスト!H438)</f>
        <v>X病院</v>
      </c>
      <c r="H446" s="33" t="str">
        <f>IF(ラインリスト!I438="","",ラインリスト!I438)</f>
        <v/>
      </c>
      <c r="I446" s="33">
        <f>IF(ラインリスト!J438="","",ラインリスト!J438)</f>
        <v>44206</v>
      </c>
      <c r="J446" s="33">
        <f>IF(ラインリスト!K438="","",ラインリスト!K438)</f>
        <v>44209</v>
      </c>
      <c r="K446" s="31">
        <f>IF(ラインリスト!L438="",J446,ラインリスト!L438)</f>
        <v>44209</v>
      </c>
      <c r="L446" s="76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  <c r="BN446" s="77"/>
      <c r="BO446" s="77"/>
      <c r="BP446" s="77"/>
      <c r="BQ446" s="77"/>
      <c r="BR446" s="77"/>
      <c r="BS446" s="77"/>
      <c r="BT446" s="77"/>
      <c r="BU446" s="77"/>
      <c r="BV446" s="77"/>
      <c r="BW446" s="77"/>
      <c r="BX446" s="77"/>
      <c r="BY446" s="77"/>
      <c r="BZ446" s="77"/>
      <c r="CA446" s="77"/>
      <c r="CB446" s="77"/>
      <c r="CC446" s="77"/>
      <c r="CD446" s="77"/>
      <c r="CE446" s="77"/>
      <c r="CF446" s="77"/>
      <c r="CG446" s="77"/>
      <c r="CH446" s="77"/>
      <c r="CI446" s="77"/>
      <c r="CJ446" s="77"/>
      <c r="CK446" s="77"/>
      <c r="CL446" s="77"/>
      <c r="CM446" s="77"/>
      <c r="CN446" s="77"/>
      <c r="CO446" s="77"/>
      <c r="CP446" s="77"/>
      <c r="CQ446" s="77"/>
      <c r="CR446" s="77"/>
      <c r="CS446" s="77"/>
      <c r="CT446" s="77"/>
      <c r="CU446" s="77"/>
      <c r="CV446" s="77"/>
      <c r="CW446" s="77"/>
      <c r="CX446" s="77"/>
      <c r="CY446" s="77"/>
      <c r="CZ446" s="77"/>
      <c r="DA446" s="77"/>
      <c r="DB446" s="77"/>
      <c r="DC446" s="77"/>
      <c r="DD446" s="77"/>
      <c r="DE446" s="77"/>
      <c r="DF446" s="77"/>
      <c r="DG446" s="77"/>
      <c r="DH446" s="77"/>
      <c r="DI446" s="77"/>
      <c r="DJ446" s="77"/>
      <c r="DK446" s="77"/>
      <c r="DL446" s="77"/>
      <c r="DM446" s="77"/>
      <c r="DN446" s="77"/>
      <c r="DO446" s="77"/>
      <c r="DP446" s="77"/>
      <c r="DQ446" s="77"/>
      <c r="DR446" s="77"/>
      <c r="DS446" s="77"/>
      <c r="DT446" s="77"/>
      <c r="DU446" s="77"/>
      <c r="DV446" s="77"/>
      <c r="DW446" s="77"/>
      <c r="DX446" s="77"/>
      <c r="DY446" s="77"/>
      <c r="DZ446" s="77"/>
      <c r="EA446" s="77"/>
      <c r="EB446" s="77"/>
      <c r="EC446" s="77"/>
      <c r="ED446" s="77"/>
      <c r="EE446" s="77"/>
      <c r="EF446" s="77"/>
      <c r="EG446" s="77"/>
      <c r="EH446" s="77"/>
      <c r="EI446" s="77"/>
      <c r="EJ446" s="77"/>
      <c r="EK446" s="77"/>
      <c r="EL446" s="77"/>
      <c r="EM446" s="77"/>
      <c r="EN446" s="77"/>
      <c r="EO446" s="77"/>
      <c r="EP446" s="77"/>
      <c r="EQ446" s="77"/>
      <c r="ER446" s="77"/>
      <c r="ES446" s="77"/>
      <c r="ET446" s="77"/>
      <c r="EU446" s="77"/>
      <c r="EV446" s="77"/>
      <c r="EW446" s="77"/>
      <c r="EX446" s="77"/>
      <c r="EY446" s="77"/>
      <c r="EZ446" s="77"/>
      <c r="FA446" s="77"/>
      <c r="FB446" s="77"/>
      <c r="FC446" s="77"/>
      <c r="FD446" s="77"/>
      <c r="FE446" s="77"/>
      <c r="FF446" s="77"/>
      <c r="FG446" s="77"/>
      <c r="FH446" s="77"/>
      <c r="FI446" s="77"/>
      <c r="FJ446" s="77"/>
      <c r="FK446" s="77"/>
      <c r="FL446" s="77"/>
      <c r="FM446" s="77"/>
      <c r="FN446" s="77"/>
      <c r="FO446" s="77"/>
      <c r="FP446" s="77"/>
      <c r="FQ446" s="77"/>
      <c r="FR446" s="77"/>
      <c r="FS446" s="77"/>
      <c r="FT446" s="77"/>
      <c r="FU446" s="77"/>
      <c r="FV446" s="77"/>
      <c r="FW446" s="77"/>
      <c r="FX446" s="77"/>
      <c r="FY446" s="77"/>
      <c r="FZ446" s="77"/>
      <c r="GA446" s="77"/>
      <c r="GB446" s="77"/>
      <c r="GC446" s="77"/>
      <c r="GD446" s="77"/>
      <c r="GE446" s="77"/>
      <c r="GF446" s="77"/>
      <c r="GG446" s="77"/>
      <c r="GH446" s="77"/>
      <c r="GI446" s="77"/>
      <c r="GJ446" s="77"/>
      <c r="GK446" s="77"/>
      <c r="GL446" s="77"/>
      <c r="GM446" s="77"/>
      <c r="GN446" s="77"/>
      <c r="GO446" s="77"/>
      <c r="GP446" s="77"/>
      <c r="GQ446" s="77"/>
      <c r="GR446" s="77"/>
      <c r="GS446" s="77"/>
      <c r="GT446" s="77"/>
      <c r="GU446" s="77"/>
      <c r="GV446" s="77"/>
      <c r="GW446" s="77"/>
      <c r="GX446" s="77"/>
      <c r="GY446" s="77"/>
      <c r="GZ446" s="77"/>
      <c r="HA446" s="77"/>
      <c r="HB446" s="77"/>
      <c r="HC446" s="77"/>
      <c r="HD446" s="77"/>
      <c r="HE446" s="77"/>
      <c r="HF446" s="77"/>
      <c r="HG446" s="77"/>
      <c r="HH446" s="77"/>
      <c r="HI446" s="77"/>
      <c r="HJ446" s="77"/>
      <c r="HK446" s="77"/>
      <c r="HL446" s="77"/>
      <c r="HM446" s="77"/>
      <c r="HN446" s="77"/>
      <c r="HO446" s="77"/>
      <c r="HP446" s="77"/>
      <c r="HQ446" s="77"/>
      <c r="HR446" s="77"/>
      <c r="HS446" s="77"/>
      <c r="HT446" s="77"/>
      <c r="HU446" s="77"/>
      <c r="HV446" s="77"/>
      <c r="HW446" s="77"/>
      <c r="HX446" s="77"/>
      <c r="HY446" s="77"/>
      <c r="HZ446" s="77"/>
      <c r="IA446" s="77"/>
      <c r="IB446" s="77"/>
      <c r="IC446" s="77"/>
      <c r="ID446" s="77"/>
      <c r="IE446" s="77"/>
      <c r="IF446" s="77"/>
      <c r="IG446" s="77"/>
      <c r="IH446" s="77"/>
      <c r="II446" s="77"/>
      <c r="IJ446" s="77"/>
      <c r="IK446" s="77"/>
      <c r="IL446" s="77"/>
      <c r="IM446" s="77"/>
      <c r="IN446" s="77"/>
      <c r="IO446" s="77"/>
      <c r="IP446" s="77"/>
      <c r="IQ446" s="77"/>
      <c r="IR446" s="77"/>
      <c r="IS446" s="77"/>
      <c r="IT446" s="77"/>
      <c r="IU446" s="77"/>
      <c r="IV446" s="77"/>
      <c r="IW446" s="77"/>
      <c r="IX446" s="77"/>
      <c r="IY446" s="77"/>
      <c r="IZ446" s="77"/>
      <c r="JA446" s="77"/>
      <c r="JB446" s="77"/>
      <c r="JC446" s="77"/>
      <c r="JD446" s="77"/>
      <c r="JE446" s="77"/>
      <c r="JF446" s="77"/>
      <c r="JG446" s="77"/>
      <c r="JH446" s="77"/>
      <c r="JI446" s="77"/>
      <c r="JJ446" s="77"/>
      <c r="JK446" s="77"/>
      <c r="JL446" s="77"/>
      <c r="JM446" s="77"/>
      <c r="JN446" s="77"/>
      <c r="JO446" s="77"/>
      <c r="JP446" s="77"/>
      <c r="JQ446" s="77"/>
      <c r="JR446" s="77"/>
      <c r="JS446" s="77"/>
      <c r="JT446" s="77"/>
      <c r="JU446" s="77"/>
      <c r="JV446" s="77"/>
      <c r="JW446" s="77"/>
      <c r="JX446" s="77"/>
      <c r="JY446" s="77"/>
      <c r="JZ446" s="77"/>
      <c r="KA446" s="77"/>
      <c r="KB446" s="77"/>
      <c r="KC446" s="77"/>
      <c r="KD446" s="77"/>
      <c r="KE446" s="77"/>
      <c r="KF446" s="77"/>
      <c r="KG446" s="77"/>
      <c r="KH446" s="77"/>
      <c r="KI446" s="77"/>
      <c r="KJ446" s="77"/>
      <c r="KK446" s="77"/>
      <c r="KL446" s="77"/>
      <c r="KM446" s="77"/>
      <c r="KN446" s="77"/>
      <c r="KO446" s="77"/>
      <c r="KP446" s="77"/>
      <c r="KQ446" s="77"/>
      <c r="KR446" s="77"/>
      <c r="KS446" s="77"/>
      <c r="KT446" s="77"/>
      <c r="KU446" s="77"/>
      <c r="KV446" s="77"/>
      <c r="KW446" s="77"/>
      <c r="KX446" s="77"/>
      <c r="KY446" s="77"/>
      <c r="KZ446" s="77"/>
      <c r="LA446" s="77"/>
      <c r="LB446" s="77"/>
      <c r="LC446" s="77"/>
      <c r="LD446" s="77"/>
      <c r="LE446" s="77"/>
      <c r="LF446" s="77"/>
      <c r="LG446" s="77"/>
      <c r="LH446" s="77"/>
      <c r="LI446" s="77"/>
      <c r="LJ446" s="77"/>
      <c r="LK446" s="77"/>
      <c r="LL446" s="77"/>
      <c r="LM446" s="77"/>
      <c r="LN446" s="77"/>
      <c r="LO446" s="77"/>
      <c r="LP446" s="77"/>
      <c r="LQ446" s="77"/>
      <c r="LR446" s="77"/>
      <c r="LS446" s="77"/>
      <c r="LT446" s="77"/>
      <c r="LU446" s="77"/>
      <c r="LV446" s="77"/>
      <c r="LW446" s="77"/>
      <c r="LX446" s="77"/>
      <c r="LY446" s="77"/>
      <c r="LZ446" s="77"/>
      <c r="MA446" s="77"/>
      <c r="MB446" s="77"/>
      <c r="MC446" s="77"/>
      <c r="MD446" s="77"/>
      <c r="ME446" s="77"/>
      <c r="MF446" s="77"/>
      <c r="MG446" s="77"/>
      <c r="MH446" s="77"/>
      <c r="MI446" s="77"/>
      <c r="MJ446" s="77"/>
      <c r="MK446" s="77"/>
      <c r="ML446" s="77"/>
      <c r="MM446" s="77"/>
      <c r="MN446" s="77"/>
      <c r="MO446" s="77"/>
      <c r="MP446" s="77"/>
      <c r="MQ446" s="77"/>
      <c r="MR446" s="77"/>
      <c r="MS446" s="77"/>
      <c r="MT446" s="77"/>
      <c r="MU446" s="77"/>
      <c r="MV446" s="77"/>
      <c r="MW446" s="77"/>
      <c r="MX446" s="77"/>
      <c r="MY446" s="77"/>
      <c r="MZ446" s="77"/>
      <c r="NA446" s="77"/>
      <c r="NB446" s="77"/>
      <c r="NC446" s="77"/>
      <c r="ND446" s="77"/>
      <c r="NE446" s="77"/>
      <c r="NF446" s="77"/>
      <c r="NG446" s="77"/>
      <c r="NH446" s="77"/>
      <c r="NI446" s="77"/>
      <c r="NJ446" s="77"/>
      <c r="NK446" s="77"/>
      <c r="NL446" s="77"/>
      <c r="NM446" s="77"/>
      <c r="NN446" s="77"/>
      <c r="NO446" s="77"/>
      <c r="NP446" s="77"/>
      <c r="NQ446" s="77"/>
      <c r="NR446" s="77"/>
    </row>
    <row r="447" spans="1:382">
      <c r="A447" s="32">
        <f>IF(ラインリスト!A439="","",ラインリスト!A439)</f>
        <v>437</v>
      </c>
      <c r="B447" s="32" t="str">
        <f>IF(ラインリスト!B439="","",ラインリスト!B439)</f>
        <v>テスト437</v>
      </c>
      <c r="C447" s="32">
        <f>IF(ラインリスト!C439="","",ラインリスト!C439)</f>
        <v>84</v>
      </c>
      <c r="D447" s="32" t="str">
        <f>IF(ラインリスト!E439="","",ラインリスト!E439)</f>
        <v>女</v>
      </c>
      <c r="E447" s="32" t="str">
        <f>IF(ラインリスト!F439="","",ラインリスト!F439)</f>
        <v/>
      </c>
      <c r="F447" s="29" t="str">
        <f>IF(ラインリスト!G439="","",ラインリスト!G439)</f>
        <v>患者</v>
      </c>
      <c r="G447" s="32" t="str">
        <f>IF(ラインリスト!H439="","",ラインリスト!H439)</f>
        <v>X病院</v>
      </c>
      <c r="H447" s="33" t="str">
        <f>IF(ラインリスト!I439="","",ラインリスト!I439)</f>
        <v/>
      </c>
      <c r="I447" s="33">
        <f>IF(ラインリスト!J439="","",ラインリスト!J439)</f>
        <v>44209</v>
      </c>
      <c r="J447" s="33">
        <f>IF(ラインリスト!K439="","",ラインリスト!K439)</f>
        <v>44209</v>
      </c>
      <c r="K447" s="31">
        <f>IF(ラインリスト!L439="",J447,ラインリスト!L439)</f>
        <v>44209</v>
      </c>
      <c r="L447" s="76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  <c r="BN447" s="77"/>
      <c r="BO447" s="77"/>
      <c r="BP447" s="77"/>
      <c r="BQ447" s="77"/>
      <c r="BR447" s="77"/>
      <c r="BS447" s="77"/>
      <c r="BT447" s="77"/>
      <c r="BU447" s="77"/>
      <c r="BV447" s="77"/>
      <c r="BW447" s="77"/>
      <c r="BX447" s="77"/>
      <c r="BY447" s="77"/>
      <c r="BZ447" s="77"/>
      <c r="CA447" s="77"/>
      <c r="CB447" s="77"/>
      <c r="CC447" s="77"/>
      <c r="CD447" s="77"/>
      <c r="CE447" s="77"/>
      <c r="CF447" s="77"/>
      <c r="CG447" s="77"/>
      <c r="CH447" s="77"/>
      <c r="CI447" s="77"/>
      <c r="CJ447" s="77"/>
      <c r="CK447" s="77"/>
      <c r="CL447" s="77"/>
      <c r="CM447" s="77"/>
      <c r="CN447" s="77"/>
      <c r="CO447" s="77"/>
      <c r="CP447" s="77"/>
      <c r="CQ447" s="77"/>
      <c r="CR447" s="77"/>
      <c r="CS447" s="77"/>
      <c r="CT447" s="77"/>
      <c r="CU447" s="77"/>
      <c r="CV447" s="77"/>
      <c r="CW447" s="77"/>
      <c r="CX447" s="77"/>
      <c r="CY447" s="77"/>
      <c r="CZ447" s="77"/>
      <c r="DA447" s="77"/>
      <c r="DB447" s="77"/>
      <c r="DC447" s="77"/>
      <c r="DD447" s="77"/>
      <c r="DE447" s="77"/>
      <c r="DF447" s="77"/>
      <c r="DG447" s="77"/>
      <c r="DH447" s="77"/>
      <c r="DI447" s="77"/>
      <c r="DJ447" s="77"/>
      <c r="DK447" s="77"/>
      <c r="DL447" s="77"/>
      <c r="DM447" s="77"/>
      <c r="DN447" s="77"/>
      <c r="DO447" s="77"/>
      <c r="DP447" s="77"/>
      <c r="DQ447" s="77"/>
      <c r="DR447" s="77"/>
      <c r="DS447" s="77"/>
      <c r="DT447" s="77"/>
      <c r="DU447" s="77"/>
      <c r="DV447" s="77"/>
      <c r="DW447" s="77"/>
      <c r="DX447" s="77"/>
      <c r="DY447" s="77"/>
      <c r="DZ447" s="77"/>
      <c r="EA447" s="77"/>
      <c r="EB447" s="77"/>
      <c r="EC447" s="77"/>
      <c r="ED447" s="77"/>
      <c r="EE447" s="77"/>
      <c r="EF447" s="77"/>
      <c r="EG447" s="77"/>
      <c r="EH447" s="77"/>
      <c r="EI447" s="77"/>
      <c r="EJ447" s="77"/>
      <c r="EK447" s="77"/>
      <c r="EL447" s="77"/>
      <c r="EM447" s="77"/>
      <c r="EN447" s="77"/>
      <c r="EO447" s="77"/>
      <c r="EP447" s="77"/>
      <c r="EQ447" s="77"/>
      <c r="ER447" s="77"/>
      <c r="ES447" s="77"/>
      <c r="ET447" s="77"/>
      <c r="EU447" s="77"/>
      <c r="EV447" s="77"/>
      <c r="EW447" s="77"/>
      <c r="EX447" s="77"/>
      <c r="EY447" s="77"/>
      <c r="EZ447" s="77"/>
      <c r="FA447" s="77"/>
      <c r="FB447" s="77"/>
      <c r="FC447" s="77"/>
      <c r="FD447" s="77"/>
      <c r="FE447" s="77"/>
      <c r="FF447" s="77"/>
      <c r="FG447" s="77"/>
      <c r="FH447" s="77"/>
      <c r="FI447" s="77"/>
      <c r="FJ447" s="77"/>
      <c r="FK447" s="77"/>
      <c r="FL447" s="77"/>
      <c r="FM447" s="77"/>
      <c r="FN447" s="77"/>
      <c r="FO447" s="77"/>
      <c r="FP447" s="77"/>
      <c r="FQ447" s="77"/>
      <c r="FR447" s="77"/>
      <c r="FS447" s="77"/>
      <c r="FT447" s="77"/>
      <c r="FU447" s="77"/>
      <c r="FV447" s="77"/>
      <c r="FW447" s="77"/>
      <c r="FX447" s="77"/>
      <c r="FY447" s="77"/>
      <c r="FZ447" s="77"/>
      <c r="GA447" s="77"/>
      <c r="GB447" s="77"/>
      <c r="GC447" s="77"/>
      <c r="GD447" s="77"/>
      <c r="GE447" s="77"/>
      <c r="GF447" s="77"/>
      <c r="GG447" s="77"/>
      <c r="GH447" s="77"/>
      <c r="GI447" s="77"/>
      <c r="GJ447" s="77"/>
      <c r="GK447" s="77"/>
      <c r="GL447" s="77"/>
      <c r="GM447" s="77"/>
      <c r="GN447" s="77"/>
      <c r="GO447" s="77"/>
      <c r="GP447" s="77"/>
      <c r="GQ447" s="77"/>
      <c r="GR447" s="77"/>
      <c r="GS447" s="77"/>
      <c r="GT447" s="77"/>
      <c r="GU447" s="77"/>
      <c r="GV447" s="77"/>
      <c r="GW447" s="77"/>
      <c r="GX447" s="77"/>
      <c r="GY447" s="77"/>
      <c r="GZ447" s="77"/>
      <c r="HA447" s="77"/>
      <c r="HB447" s="77"/>
      <c r="HC447" s="77"/>
      <c r="HD447" s="77"/>
      <c r="HE447" s="77"/>
      <c r="HF447" s="77"/>
      <c r="HG447" s="77"/>
      <c r="HH447" s="77"/>
      <c r="HI447" s="77"/>
      <c r="HJ447" s="77"/>
      <c r="HK447" s="77"/>
      <c r="HL447" s="77"/>
      <c r="HM447" s="77"/>
      <c r="HN447" s="77"/>
      <c r="HO447" s="77"/>
      <c r="HP447" s="77"/>
      <c r="HQ447" s="77"/>
      <c r="HR447" s="77"/>
      <c r="HS447" s="77"/>
      <c r="HT447" s="77"/>
      <c r="HU447" s="77"/>
      <c r="HV447" s="77"/>
      <c r="HW447" s="77"/>
      <c r="HX447" s="77"/>
      <c r="HY447" s="77"/>
      <c r="HZ447" s="77"/>
      <c r="IA447" s="77"/>
      <c r="IB447" s="77"/>
      <c r="IC447" s="77"/>
      <c r="ID447" s="77"/>
      <c r="IE447" s="77"/>
      <c r="IF447" s="77"/>
      <c r="IG447" s="77"/>
      <c r="IH447" s="77"/>
      <c r="II447" s="77"/>
      <c r="IJ447" s="77"/>
      <c r="IK447" s="77"/>
      <c r="IL447" s="77"/>
      <c r="IM447" s="77"/>
      <c r="IN447" s="77"/>
      <c r="IO447" s="77"/>
      <c r="IP447" s="77"/>
      <c r="IQ447" s="77"/>
      <c r="IR447" s="77"/>
      <c r="IS447" s="77"/>
      <c r="IT447" s="77"/>
      <c r="IU447" s="77"/>
      <c r="IV447" s="77"/>
      <c r="IW447" s="77"/>
      <c r="IX447" s="77"/>
      <c r="IY447" s="77"/>
      <c r="IZ447" s="77"/>
      <c r="JA447" s="77"/>
      <c r="JB447" s="77"/>
      <c r="JC447" s="77"/>
      <c r="JD447" s="77"/>
      <c r="JE447" s="77"/>
      <c r="JF447" s="77"/>
      <c r="JG447" s="77"/>
      <c r="JH447" s="77"/>
      <c r="JI447" s="77"/>
      <c r="JJ447" s="77"/>
      <c r="JK447" s="77"/>
      <c r="JL447" s="77"/>
      <c r="JM447" s="77"/>
      <c r="JN447" s="77"/>
      <c r="JO447" s="77"/>
      <c r="JP447" s="77"/>
      <c r="JQ447" s="77"/>
      <c r="JR447" s="77"/>
      <c r="JS447" s="77"/>
      <c r="JT447" s="77"/>
      <c r="JU447" s="77"/>
      <c r="JV447" s="77"/>
      <c r="JW447" s="77"/>
      <c r="JX447" s="77"/>
      <c r="JY447" s="77"/>
      <c r="JZ447" s="77"/>
      <c r="KA447" s="77"/>
      <c r="KB447" s="77"/>
      <c r="KC447" s="77"/>
      <c r="KD447" s="77"/>
      <c r="KE447" s="77"/>
      <c r="KF447" s="77"/>
      <c r="KG447" s="77"/>
      <c r="KH447" s="77"/>
      <c r="KI447" s="77"/>
      <c r="KJ447" s="77"/>
      <c r="KK447" s="77"/>
      <c r="KL447" s="77"/>
      <c r="KM447" s="77"/>
      <c r="KN447" s="77"/>
      <c r="KO447" s="77"/>
      <c r="KP447" s="77"/>
      <c r="KQ447" s="77"/>
      <c r="KR447" s="77"/>
      <c r="KS447" s="77"/>
      <c r="KT447" s="77"/>
      <c r="KU447" s="77"/>
      <c r="KV447" s="77"/>
      <c r="KW447" s="77"/>
      <c r="KX447" s="77"/>
      <c r="KY447" s="77"/>
      <c r="KZ447" s="77"/>
      <c r="LA447" s="77"/>
      <c r="LB447" s="77"/>
      <c r="LC447" s="77"/>
      <c r="LD447" s="77"/>
      <c r="LE447" s="77"/>
      <c r="LF447" s="77"/>
      <c r="LG447" s="77"/>
      <c r="LH447" s="77"/>
      <c r="LI447" s="77"/>
      <c r="LJ447" s="77"/>
      <c r="LK447" s="77"/>
      <c r="LL447" s="77"/>
      <c r="LM447" s="77"/>
      <c r="LN447" s="77"/>
      <c r="LO447" s="77"/>
      <c r="LP447" s="77"/>
      <c r="LQ447" s="77"/>
      <c r="LR447" s="77"/>
      <c r="LS447" s="77"/>
      <c r="LT447" s="77"/>
      <c r="LU447" s="77"/>
      <c r="LV447" s="77"/>
      <c r="LW447" s="77"/>
      <c r="LX447" s="77"/>
      <c r="LY447" s="77"/>
      <c r="LZ447" s="77"/>
      <c r="MA447" s="77"/>
      <c r="MB447" s="77"/>
      <c r="MC447" s="77"/>
      <c r="MD447" s="77"/>
      <c r="ME447" s="77"/>
      <c r="MF447" s="77"/>
      <c r="MG447" s="77"/>
      <c r="MH447" s="77"/>
      <c r="MI447" s="77"/>
      <c r="MJ447" s="77"/>
      <c r="MK447" s="77"/>
      <c r="ML447" s="77"/>
      <c r="MM447" s="77"/>
      <c r="MN447" s="77"/>
      <c r="MO447" s="77"/>
      <c r="MP447" s="77"/>
      <c r="MQ447" s="77"/>
      <c r="MR447" s="77"/>
      <c r="MS447" s="77"/>
      <c r="MT447" s="77"/>
      <c r="MU447" s="77"/>
      <c r="MV447" s="77"/>
      <c r="MW447" s="77"/>
      <c r="MX447" s="77"/>
      <c r="MY447" s="77"/>
      <c r="MZ447" s="77"/>
      <c r="NA447" s="77"/>
      <c r="NB447" s="77"/>
      <c r="NC447" s="77"/>
      <c r="ND447" s="77"/>
      <c r="NE447" s="77"/>
      <c r="NF447" s="77"/>
      <c r="NG447" s="77"/>
      <c r="NH447" s="77"/>
      <c r="NI447" s="77"/>
      <c r="NJ447" s="77"/>
      <c r="NK447" s="77"/>
      <c r="NL447" s="77"/>
      <c r="NM447" s="77"/>
      <c r="NN447" s="77"/>
      <c r="NO447" s="77"/>
      <c r="NP447" s="77"/>
      <c r="NQ447" s="77"/>
      <c r="NR447" s="77"/>
    </row>
    <row r="448" spans="1:382">
      <c r="A448" s="32">
        <f>IF(ラインリスト!A440="","",ラインリスト!A440)</f>
        <v>438</v>
      </c>
      <c r="B448" s="32" t="str">
        <f>IF(ラインリスト!B440="","",ラインリスト!B440)</f>
        <v>テスト438</v>
      </c>
      <c r="C448" s="32">
        <f>IF(ラインリスト!C440="","",ラインリスト!C440)</f>
        <v>65</v>
      </c>
      <c r="D448" s="32" t="str">
        <f>IF(ラインリスト!E440="","",ラインリスト!E440)</f>
        <v>男</v>
      </c>
      <c r="E448" s="32" t="str">
        <f>IF(ラインリスト!F440="","",ラインリスト!F440)</f>
        <v/>
      </c>
      <c r="F448" s="29" t="str">
        <f>IF(ラインリスト!G440="","",ラインリスト!G440)</f>
        <v>患者</v>
      </c>
      <c r="G448" s="32" t="str">
        <f>IF(ラインリスト!H440="","",ラインリスト!H440)</f>
        <v>X病院</v>
      </c>
      <c r="H448" s="33" t="str">
        <f>IF(ラインリスト!I440="","",ラインリスト!I440)</f>
        <v/>
      </c>
      <c r="I448" s="33">
        <f>IF(ラインリスト!J440="","",ラインリスト!J440)</f>
        <v>44211</v>
      </c>
      <c r="J448" s="33">
        <f>IF(ラインリスト!K440="","",ラインリスト!K440)</f>
        <v>44209</v>
      </c>
      <c r="K448" s="31">
        <f>IF(ラインリスト!L440="",J448,ラインリスト!L440)</f>
        <v>44209</v>
      </c>
      <c r="L448" s="76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77"/>
      <c r="BQ448" s="77"/>
      <c r="BR448" s="77"/>
      <c r="BS448" s="77"/>
      <c r="BT448" s="77"/>
      <c r="BU448" s="77"/>
      <c r="BV448" s="77"/>
      <c r="BW448" s="77"/>
      <c r="BX448" s="77"/>
      <c r="BY448" s="77"/>
      <c r="BZ448" s="77"/>
      <c r="CA448" s="77"/>
      <c r="CB448" s="77"/>
      <c r="CC448" s="77"/>
      <c r="CD448" s="77"/>
      <c r="CE448" s="77"/>
      <c r="CF448" s="77"/>
      <c r="CG448" s="77"/>
      <c r="CH448" s="77"/>
      <c r="CI448" s="77"/>
      <c r="CJ448" s="77"/>
      <c r="CK448" s="77"/>
      <c r="CL448" s="77"/>
      <c r="CM448" s="77"/>
      <c r="CN448" s="77"/>
      <c r="CO448" s="77"/>
      <c r="CP448" s="77"/>
      <c r="CQ448" s="77"/>
      <c r="CR448" s="77"/>
      <c r="CS448" s="77"/>
      <c r="CT448" s="77"/>
      <c r="CU448" s="77"/>
      <c r="CV448" s="77"/>
      <c r="CW448" s="77"/>
      <c r="CX448" s="77"/>
      <c r="CY448" s="77"/>
      <c r="CZ448" s="77"/>
      <c r="DA448" s="77"/>
      <c r="DB448" s="77"/>
      <c r="DC448" s="77"/>
      <c r="DD448" s="77"/>
      <c r="DE448" s="77"/>
      <c r="DF448" s="77"/>
      <c r="DG448" s="77"/>
      <c r="DH448" s="77"/>
      <c r="DI448" s="77"/>
      <c r="DJ448" s="77"/>
      <c r="DK448" s="77"/>
      <c r="DL448" s="77"/>
      <c r="DM448" s="77"/>
      <c r="DN448" s="77"/>
      <c r="DO448" s="77"/>
      <c r="DP448" s="77"/>
      <c r="DQ448" s="77"/>
      <c r="DR448" s="77"/>
      <c r="DS448" s="77"/>
      <c r="DT448" s="77"/>
      <c r="DU448" s="77"/>
      <c r="DV448" s="77"/>
      <c r="DW448" s="77"/>
      <c r="DX448" s="77"/>
      <c r="DY448" s="77"/>
      <c r="DZ448" s="77"/>
      <c r="EA448" s="77"/>
      <c r="EB448" s="77"/>
      <c r="EC448" s="77"/>
      <c r="ED448" s="77"/>
      <c r="EE448" s="77"/>
      <c r="EF448" s="77"/>
      <c r="EG448" s="77"/>
      <c r="EH448" s="77"/>
      <c r="EI448" s="77"/>
      <c r="EJ448" s="77"/>
      <c r="EK448" s="77"/>
      <c r="EL448" s="77"/>
      <c r="EM448" s="77"/>
      <c r="EN448" s="77"/>
      <c r="EO448" s="77"/>
      <c r="EP448" s="77"/>
      <c r="EQ448" s="77"/>
      <c r="ER448" s="77"/>
      <c r="ES448" s="77"/>
      <c r="ET448" s="77"/>
      <c r="EU448" s="77"/>
      <c r="EV448" s="77"/>
      <c r="EW448" s="77"/>
      <c r="EX448" s="77"/>
      <c r="EY448" s="77"/>
      <c r="EZ448" s="77"/>
      <c r="FA448" s="77"/>
      <c r="FB448" s="77"/>
      <c r="FC448" s="77"/>
      <c r="FD448" s="77"/>
      <c r="FE448" s="77"/>
      <c r="FF448" s="77"/>
      <c r="FG448" s="77"/>
      <c r="FH448" s="77"/>
      <c r="FI448" s="77"/>
      <c r="FJ448" s="77"/>
      <c r="FK448" s="77"/>
      <c r="FL448" s="77"/>
      <c r="FM448" s="77"/>
      <c r="FN448" s="77"/>
      <c r="FO448" s="77"/>
      <c r="FP448" s="77"/>
      <c r="FQ448" s="77"/>
      <c r="FR448" s="77"/>
      <c r="FS448" s="77"/>
      <c r="FT448" s="77"/>
      <c r="FU448" s="77"/>
      <c r="FV448" s="77"/>
      <c r="FW448" s="77"/>
      <c r="FX448" s="77"/>
      <c r="FY448" s="77"/>
      <c r="FZ448" s="77"/>
      <c r="GA448" s="77"/>
      <c r="GB448" s="77"/>
      <c r="GC448" s="77"/>
      <c r="GD448" s="77"/>
      <c r="GE448" s="77"/>
      <c r="GF448" s="77"/>
      <c r="GG448" s="77"/>
      <c r="GH448" s="77"/>
      <c r="GI448" s="77"/>
      <c r="GJ448" s="77"/>
      <c r="GK448" s="77"/>
      <c r="GL448" s="77"/>
      <c r="GM448" s="77"/>
      <c r="GN448" s="77"/>
      <c r="GO448" s="77"/>
      <c r="GP448" s="77"/>
      <c r="GQ448" s="77"/>
      <c r="GR448" s="77"/>
      <c r="GS448" s="77"/>
      <c r="GT448" s="77"/>
      <c r="GU448" s="77"/>
      <c r="GV448" s="77"/>
      <c r="GW448" s="77"/>
      <c r="GX448" s="77"/>
      <c r="GY448" s="77"/>
      <c r="GZ448" s="77"/>
      <c r="HA448" s="77"/>
      <c r="HB448" s="77"/>
      <c r="HC448" s="77"/>
      <c r="HD448" s="77"/>
      <c r="HE448" s="77"/>
      <c r="HF448" s="77"/>
      <c r="HG448" s="77"/>
      <c r="HH448" s="77"/>
      <c r="HI448" s="77"/>
      <c r="HJ448" s="77"/>
      <c r="HK448" s="77"/>
      <c r="HL448" s="77"/>
      <c r="HM448" s="77"/>
      <c r="HN448" s="77"/>
      <c r="HO448" s="77"/>
      <c r="HP448" s="77"/>
      <c r="HQ448" s="77"/>
      <c r="HR448" s="77"/>
      <c r="HS448" s="77"/>
      <c r="HT448" s="77"/>
      <c r="HU448" s="77"/>
      <c r="HV448" s="77"/>
      <c r="HW448" s="77"/>
      <c r="HX448" s="77"/>
      <c r="HY448" s="77"/>
      <c r="HZ448" s="77"/>
      <c r="IA448" s="77"/>
      <c r="IB448" s="77"/>
      <c r="IC448" s="77"/>
      <c r="ID448" s="77"/>
      <c r="IE448" s="77"/>
      <c r="IF448" s="77"/>
      <c r="IG448" s="77"/>
      <c r="IH448" s="77"/>
      <c r="II448" s="77"/>
      <c r="IJ448" s="77"/>
      <c r="IK448" s="77"/>
      <c r="IL448" s="77"/>
      <c r="IM448" s="77"/>
      <c r="IN448" s="77"/>
      <c r="IO448" s="77"/>
      <c r="IP448" s="77"/>
      <c r="IQ448" s="77"/>
      <c r="IR448" s="77"/>
      <c r="IS448" s="77"/>
      <c r="IT448" s="77"/>
      <c r="IU448" s="77"/>
      <c r="IV448" s="77"/>
      <c r="IW448" s="77"/>
      <c r="IX448" s="77"/>
      <c r="IY448" s="77"/>
      <c r="IZ448" s="77"/>
      <c r="JA448" s="77"/>
      <c r="JB448" s="77"/>
      <c r="JC448" s="77"/>
      <c r="JD448" s="77"/>
      <c r="JE448" s="77"/>
      <c r="JF448" s="77"/>
      <c r="JG448" s="77"/>
      <c r="JH448" s="77"/>
      <c r="JI448" s="77"/>
      <c r="JJ448" s="77"/>
      <c r="JK448" s="77"/>
      <c r="JL448" s="77"/>
      <c r="JM448" s="77"/>
      <c r="JN448" s="77"/>
      <c r="JO448" s="77"/>
      <c r="JP448" s="77"/>
      <c r="JQ448" s="77"/>
      <c r="JR448" s="77"/>
      <c r="JS448" s="77"/>
      <c r="JT448" s="77"/>
      <c r="JU448" s="77"/>
      <c r="JV448" s="77"/>
      <c r="JW448" s="77"/>
      <c r="JX448" s="77"/>
      <c r="JY448" s="77"/>
      <c r="JZ448" s="77"/>
      <c r="KA448" s="77"/>
      <c r="KB448" s="77"/>
      <c r="KC448" s="77"/>
      <c r="KD448" s="77"/>
      <c r="KE448" s="77"/>
      <c r="KF448" s="77"/>
      <c r="KG448" s="77"/>
      <c r="KH448" s="77"/>
      <c r="KI448" s="77"/>
      <c r="KJ448" s="77"/>
      <c r="KK448" s="77"/>
      <c r="KL448" s="77"/>
      <c r="KM448" s="77"/>
      <c r="KN448" s="77"/>
      <c r="KO448" s="77"/>
      <c r="KP448" s="77"/>
      <c r="KQ448" s="77"/>
      <c r="KR448" s="77"/>
      <c r="KS448" s="77"/>
      <c r="KT448" s="77"/>
      <c r="KU448" s="77"/>
      <c r="KV448" s="77"/>
      <c r="KW448" s="77"/>
      <c r="KX448" s="77"/>
      <c r="KY448" s="77"/>
      <c r="KZ448" s="77"/>
      <c r="LA448" s="77"/>
      <c r="LB448" s="77"/>
      <c r="LC448" s="77"/>
      <c r="LD448" s="77"/>
      <c r="LE448" s="77"/>
      <c r="LF448" s="77"/>
      <c r="LG448" s="77"/>
      <c r="LH448" s="77"/>
      <c r="LI448" s="77"/>
      <c r="LJ448" s="77"/>
      <c r="LK448" s="77"/>
      <c r="LL448" s="77"/>
      <c r="LM448" s="77"/>
      <c r="LN448" s="77"/>
      <c r="LO448" s="77"/>
      <c r="LP448" s="77"/>
      <c r="LQ448" s="77"/>
      <c r="LR448" s="77"/>
      <c r="LS448" s="77"/>
      <c r="LT448" s="77"/>
      <c r="LU448" s="77"/>
      <c r="LV448" s="77"/>
      <c r="LW448" s="77"/>
      <c r="LX448" s="77"/>
      <c r="LY448" s="77"/>
      <c r="LZ448" s="77"/>
      <c r="MA448" s="77"/>
      <c r="MB448" s="77"/>
      <c r="MC448" s="77"/>
      <c r="MD448" s="77"/>
      <c r="ME448" s="77"/>
      <c r="MF448" s="77"/>
      <c r="MG448" s="77"/>
      <c r="MH448" s="77"/>
      <c r="MI448" s="77"/>
      <c r="MJ448" s="77"/>
      <c r="MK448" s="77"/>
      <c r="ML448" s="77"/>
      <c r="MM448" s="77"/>
      <c r="MN448" s="77"/>
      <c r="MO448" s="77"/>
      <c r="MP448" s="77"/>
      <c r="MQ448" s="77"/>
      <c r="MR448" s="77"/>
      <c r="MS448" s="77"/>
      <c r="MT448" s="77"/>
      <c r="MU448" s="77"/>
      <c r="MV448" s="77"/>
      <c r="MW448" s="77"/>
      <c r="MX448" s="77"/>
      <c r="MY448" s="77"/>
      <c r="MZ448" s="77"/>
      <c r="NA448" s="77"/>
      <c r="NB448" s="77"/>
      <c r="NC448" s="77"/>
      <c r="ND448" s="77"/>
      <c r="NE448" s="77"/>
      <c r="NF448" s="77"/>
      <c r="NG448" s="77"/>
      <c r="NH448" s="77"/>
      <c r="NI448" s="77"/>
      <c r="NJ448" s="77"/>
      <c r="NK448" s="77"/>
      <c r="NL448" s="77"/>
      <c r="NM448" s="77"/>
      <c r="NN448" s="77"/>
      <c r="NO448" s="77"/>
      <c r="NP448" s="77"/>
      <c r="NQ448" s="77"/>
      <c r="NR448" s="77"/>
    </row>
    <row r="449" spans="1:382">
      <c r="A449" s="32">
        <f>IF(ラインリスト!A441="","",ラインリスト!A441)</f>
        <v>439</v>
      </c>
      <c r="B449" s="32" t="str">
        <f>IF(ラインリスト!B441="","",ラインリスト!B441)</f>
        <v>テスト439</v>
      </c>
      <c r="C449" s="32">
        <f>IF(ラインリスト!C441="","",ラインリスト!C441)</f>
        <v>74</v>
      </c>
      <c r="D449" s="32" t="str">
        <f>IF(ラインリスト!E441="","",ラインリスト!E441)</f>
        <v>男</v>
      </c>
      <c r="E449" s="32" t="str">
        <f>IF(ラインリスト!F441="","",ラインリスト!F441)</f>
        <v/>
      </c>
      <c r="F449" s="29" t="str">
        <f>IF(ラインリスト!G441="","",ラインリスト!G441)</f>
        <v>患者</v>
      </c>
      <c r="G449" s="32" t="str">
        <f>IF(ラインリスト!H441="","",ラインリスト!H441)</f>
        <v>R病院</v>
      </c>
      <c r="H449" s="33" t="str">
        <f>IF(ラインリスト!I441="","",ラインリスト!I441)</f>
        <v/>
      </c>
      <c r="I449" s="33">
        <f>IF(ラインリスト!J441="","",ラインリスト!J441)</f>
        <v>44208</v>
      </c>
      <c r="J449" s="33">
        <f>IF(ラインリスト!K441="","",ラインリスト!K441)</f>
        <v>44209</v>
      </c>
      <c r="K449" s="31">
        <f>IF(ラインリスト!L441="",J449,ラインリスト!L441)</f>
        <v>44209</v>
      </c>
      <c r="L449" s="76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77"/>
      <c r="BQ449" s="77"/>
      <c r="BR449" s="77"/>
      <c r="BS449" s="77"/>
      <c r="BT449" s="77"/>
      <c r="BU449" s="77"/>
      <c r="BV449" s="77"/>
      <c r="BW449" s="77"/>
      <c r="BX449" s="77"/>
      <c r="BY449" s="77"/>
      <c r="BZ449" s="77"/>
      <c r="CA449" s="77"/>
      <c r="CB449" s="77"/>
      <c r="CC449" s="77"/>
      <c r="CD449" s="77"/>
      <c r="CE449" s="77"/>
      <c r="CF449" s="77"/>
      <c r="CG449" s="77"/>
      <c r="CH449" s="77"/>
      <c r="CI449" s="77"/>
      <c r="CJ449" s="77"/>
      <c r="CK449" s="77"/>
      <c r="CL449" s="77"/>
      <c r="CM449" s="77"/>
      <c r="CN449" s="77"/>
      <c r="CO449" s="77"/>
      <c r="CP449" s="77"/>
      <c r="CQ449" s="77"/>
      <c r="CR449" s="77"/>
      <c r="CS449" s="77"/>
      <c r="CT449" s="77"/>
      <c r="CU449" s="77"/>
      <c r="CV449" s="77"/>
      <c r="CW449" s="77"/>
      <c r="CX449" s="77"/>
      <c r="CY449" s="77"/>
      <c r="CZ449" s="77"/>
      <c r="DA449" s="77"/>
      <c r="DB449" s="77"/>
      <c r="DC449" s="77"/>
      <c r="DD449" s="77"/>
      <c r="DE449" s="77"/>
      <c r="DF449" s="77"/>
      <c r="DG449" s="77"/>
      <c r="DH449" s="77"/>
      <c r="DI449" s="77"/>
      <c r="DJ449" s="77"/>
      <c r="DK449" s="77"/>
      <c r="DL449" s="77"/>
      <c r="DM449" s="77"/>
      <c r="DN449" s="77"/>
      <c r="DO449" s="77"/>
      <c r="DP449" s="77"/>
      <c r="DQ449" s="77"/>
      <c r="DR449" s="77"/>
      <c r="DS449" s="77"/>
      <c r="DT449" s="77"/>
      <c r="DU449" s="77"/>
      <c r="DV449" s="77"/>
      <c r="DW449" s="77"/>
      <c r="DX449" s="77"/>
      <c r="DY449" s="77"/>
      <c r="DZ449" s="77"/>
      <c r="EA449" s="77"/>
      <c r="EB449" s="77"/>
      <c r="EC449" s="77"/>
      <c r="ED449" s="77"/>
      <c r="EE449" s="77"/>
      <c r="EF449" s="77"/>
      <c r="EG449" s="77"/>
      <c r="EH449" s="77"/>
      <c r="EI449" s="77"/>
      <c r="EJ449" s="77"/>
      <c r="EK449" s="77"/>
      <c r="EL449" s="77"/>
      <c r="EM449" s="77"/>
      <c r="EN449" s="77"/>
      <c r="EO449" s="77"/>
      <c r="EP449" s="77"/>
      <c r="EQ449" s="77"/>
      <c r="ER449" s="77"/>
      <c r="ES449" s="77"/>
      <c r="ET449" s="77"/>
      <c r="EU449" s="77"/>
      <c r="EV449" s="77"/>
      <c r="EW449" s="77"/>
      <c r="EX449" s="77"/>
      <c r="EY449" s="77"/>
      <c r="EZ449" s="77"/>
      <c r="FA449" s="77"/>
      <c r="FB449" s="77"/>
      <c r="FC449" s="77"/>
      <c r="FD449" s="77"/>
      <c r="FE449" s="77"/>
      <c r="FF449" s="77"/>
      <c r="FG449" s="77"/>
      <c r="FH449" s="77"/>
      <c r="FI449" s="77"/>
      <c r="FJ449" s="77"/>
      <c r="FK449" s="77"/>
      <c r="FL449" s="77"/>
      <c r="FM449" s="77"/>
      <c r="FN449" s="77"/>
      <c r="FO449" s="77"/>
      <c r="FP449" s="77"/>
      <c r="FQ449" s="77"/>
      <c r="FR449" s="77"/>
      <c r="FS449" s="77"/>
      <c r="FT449" s="77"/>
      <c r="FU449" s="77"/>
      <c r="FV449" s="77"/>
      <c r="FW449" s="77"/>
      <c r="FX449" s="77"/>
      <c r="FY449" s="77"/>
      <c r="FZ449" s="77"/>
      <c r="GA449" s="77"/>
      <c r="GB449" s="77"/>
      <c r="GC449" s="77"/>
      <c r="GD449" s="77"/>
      <c r="GE449" s="77"/>
      <c r="GF449" s="77"/>
      <c r="GG449" s="77"/>
      <c r="GH449" s="77"/>
      <c r="GI449" s="77"/>
      <c r="GJ449" s="77"/>
      <c r="GK449" s="77"/>
      <c r="GL449" s="77"/>
      <c r="GM449" s="77"/>
      <c r="GN449" s="77"/>
      <c r="GO449" s="77"/>
      <c r="GP449" s="77"/>
      <c r="GQ449" s="77"/>
      <c r="GR449" s="77"/>
      <c r="GS449" s="77"/>
      <c r="GT449" s="77"/>
      <c r="GU449" s="77"/>
      <c r="GV449" s="77"/>
      <c r="GW449" s="77"/>
      <c r="GX449" s="77"/>
      <c r="GY449" s="77"/>
      <c r="GZ449" s="77"/>
      <c r="HA449" s="77"/>
      <c r="HB449" s="77"/>
      <c r="HC449" s="77"/>
      <c r="HD449" s="77"/>
      <c r="HE449" s="77"/>
      <c r="HF449" s="77"/>
      <c r="HG449" s="77"/>
      <c r="HH449" s="77"/>
      <c r="HI449" s="77"/>
      <c r="HJ449" s="77"/>
      <c r="HK449" s="77"/>
      <c r="HL449" s="77"/>
      <c r="HM449" s="77"/>
      <c r="HN449" s="77"/>
      <c r="HO449" s="77"/>
      <c r="HP449" s="77"/>
      <c r="HQ449" s="77"/>
      <c r="HR449" s="77"/>
      <c r="HS449" s="77"/>
      <c r="HT449" s="77"/>
      <c r="HU449" s="77"/>
      <c r="HV449" s="77"/>
      <c r="HW449" s="77"/>
      <c r="HX449" s="77"/>
      <c r="HY449" s="77"/>
      <c r="HZ449" s="77"/>
      <c r="IA449" s="77"/>
      <c r="IB449" s="77"/>
      <c r="IC449" s="77"/>
      <c r="ID449" s="77"/>
      <c r="IE449" s="77"/>
      <c r="IF449" s="77"/>
      <c r="IG449" s="77"/>
      <c r="IH449" s="77"/>
      <c r="II449" s="77"/>
      <c r="IJ449" s="77"/>
      <c r="IK449" s="77"/>
      <c r="IL449" s="77"/>
      <c r="IM449" s="77"/>
      <c r="IN449" s="77"/>
      <c r="IO449" s="77"/>
      <c r="IP449" s="77"/>
      <c r="IQ449" s="77"/>
      <c r="IR449" s="77"/>
      <c r="IS449" s="77"/>
      <c r="IT449" s="77"/>
      <c r="IU449" s="77"/>
      <c r="IV449" s="77"/>
      <c r="IW449" s="77"/>
      <c r="IX449" s="77"/>
      <c r="IY449" s="77"/>
      <c r="IZ449" s="77"/>
      <c r="JA449" s="77"/>
      <c r="JB449" s="77"/>
      <c r="JC449" s="77"/>
      <c r="JD449" s="77"/>
      <c r="JE449" s="77"/>
      <c r="JF449" s="77"/>
      <c r="JG449" s="77"/>
      <c r="JH449" s="77"/>
      <c r="JI449" s="77"/>
      <c r="JJ449" s="77"/>
      <c r="JK449" s="77"/>
      <c r="JL449" s="77"/>
      <c r="JM449" s="77"/>
      <c r="JN449" s="77"/>
      <c r="JO449" s="77"/>
      <c r="JP449" s="77"/>
      <c r="JQ449" s="77"/>
      <c r="JR449" s="77"/>
      <c r="JS449" s="77"/>
      <c r="JT449" s="77"/>
      <c r="JU449" s="77"/>
      <c r="JV449" s="77"/>
      <c r="JW449" s="77"/>
      <c r="JX449" s="77"/>
      <c r="JY449" s="77"/>
      <c r="JZ449" s="77"/>
      <c r="KA449" s="77"/>
      <c r="KB449" s="77"/>
      <c r="KC449" s="77"/>
      <c r="KD449" s="77"/>
      <c r="KE449" s="77"/>
      <c r="KF449" s="77"/>
      <c r="KG449" s="77"/>
      <c r="KH449" s="77"/>
      <c r="KI449" s="77"/>
      <c r="KJ449" s="77"/>
      <c r="KK449" s="77"/>
      <c r="KL449" s="77"/>
      <c r="KM449" s="77"/>
      <c r="KN449" s="77"/>
      <c r="KO449" s="77"/>
      <c r="KP449" s="77"/>
      <c r="KQ449" s="77"/>
      <c r="KR449" s="77"/>
      <c r="KS449" s="77"/>
      <c r="KT449" s="77"/>
      <c r="KU449" s="77"/>
      <c r="KV449" s="77"/>
      <c r="KW449" s="77"/>
      <c r="KX449" s="77"/>
      <c r="KY449" s="77"/>
      <c r="KZ449" s="77"/>
      <c r="LA449" s="77"/>
      <c r="LB449" s="77"/>
      <c r="LC449" s="77"/>
      <c r="LD449" s="77"/>
      <c r="LE449" s="77"/>
      <c r="LF449" s="77"/>
      <c r="LG449" s="77"/>
      <c r="LH449" s="77"/>
      <c r="LI449" s="77"/>
      <c r="LJ449" s="77"/>
      <c r="LK449" s="77"/>
      <c r="LL449" s="77"/>
      <c r="LM449" s="77"/>
      <c r="LN449" s="77"/>
      <c r="LO449" s="77"/>
      <c r="LP449" s="77"/>
      <c r="LQ449" s="77"/>
      <c r="LR449" s="77"/>
      <c r="LS449" s="77"/>
      <c r="LT449" s="77"/>
      <c r="LU449" s="77"/>
      <c r="LV449" s="77"/>
      <c r="LW449" s="77"/>
      <c r="LX449" s="77"/>
      <c r="LY449" s="77"/>
      <c r="LZ449" s="77"/>
      <c r="MA449" s="77"/>
      <c r="MB449" s="77"/>
      <c r="MC449" s="77"/>
      <c r="MD449" s="77"/>
      <c r="ME449" s="77"/>
      <c r="MF449" s="77"/>
      <c r="MG449" s="77"/>
      <c r="MH449" s="77"/>
      <c r="MI449" s="77"/>
      <c r="MJ449" s="77"/>
      <c r="MK449" s="77"/>
      <c r="ML449" s="77"/>
      <c r="MM449" s="77"/>
      <c r="MN449" s="77"/>
      <c r="MO449" s="77"/>
      <c r="MP449" s="77"/>
      <c r="MQ449" s="77"/>
      <c r="MR449" s="77"/>
      <c r="MS449" s="77"/>
      <c r="MT449" s="77"/>
      <c r="MU449" s="77"/>
      <c r="MV449" s="77"/>
      <c r="MW449" s="77"/>
      <c r="MX449" s="77"/>
      <c r="MY449" s="77"/>
      <c r="MZ449" s="77"/>
      <c r="NA449" s="77"/>
      <c r="NB449" s="77"/>
      <c r="NC449" s="77"/>
      <c r="ND449" s="77"/>
      <c r="NE449" s="77"/>
      <c r="NF449" s="77"/>
      <c r="NG449" s="77"/>
      <c r="NH449" s="77"/>
      <c r="NI449" s="77"/>
      <c r="NJ449" s="77"/>
      <c r="NK449" s="77"/>
      <c r="NL449" s="77"/>
      <c r="NM449" s="77"/>
      <c r="NN449" s="77"/>
      <c r="NO449" s="77"/>
      <c r="NP449" s="77"/>
      <c r="NQ449" s="77"/>
      <c r="NR449" s="77"/>
    </row>
    <row r="450" spans="1:382">
      <c r="A450" s="32">
        <f>IF(ラインリスト!A442="","",ラインリスト!A442)</f>
        <v>440</v>
      </c>
      <c r="B450" s="32" t="str">
        <f>IF(ラインリスト!B442="","",ラインリスト!B442)</f>
        <v>テスト440</v>
      </c>
      <c r="C450" s="32">
        <f>IF(ラインリスト!C442="","",ラインリスト!C442)</f>
        <v>67</v>
      </c>
      <c r="D450" s="32" t="str">
        <f>IF(ラインリスト!E442="","",ラインリスト!E442)</f>
        <v>女</v>
      </c>
      <c r="E450" s="32" t="str">
        <f>IF(ラインリスト!F442="","",ラインリスト!F442)</f>
        <v/>
      </c>
      <c r="F450" s="29" t="str">
        <f>IF(ラインリスト!G442="","",ラインリスト!G442)</f>
        <v>患者</v>
      </c>
      <c r="G450" s="32" t="str">
        <f>IF(ラインリスト!H442="","",ラインリスト!H442)</f>
        <v>R病院</v>
      </c>
      <c r="H450" s="33" t="str">
        <f>IF(ラインリスト!I442="","",ラインリスト!I442)</f>
        <v/>
      </c>
      <c r="I450" s="33">
        <f>IF(ラインリスト!J442="","",ラインリスト!J442)</f>
        <v>44209</v>
      </c>
      <c r="J450" s="33">
        <f>IF(ラインリスト!K442="","",ラインリスト!K442)</f>
        <v>44209</v>
      </c>
      <c r="K450" s="31">
        <f>IF(ラインリスト!L442="",J450,ラインリスト!L442)</f>
        <v>44209</v>
      </c>
      <c r="L450" s="76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  <c r="BN450" s="77"/>
      <c r="BO450" s="77"/>
      <c r="BP450" s="77"/>
      <c r="BQ450" s="77"/>
      <c r="BR450" s="77"/>
      <c r="BS450" s="77"/>
      <c r="BT450" s="77"/>
      <c r="BU450" s="77"/>
      <c r="BV450" s="77"/>
      <c r="BW450" s="77"/>
      <c r="BX450" s="77"/>
      <c r="BY450" s="77"/>
      <c r="BZ450" s="77"/>
      <c r="CA450" s="77"/>
      <c r="CB450" s="77"/>
      <c r="CC450" s="77"/>
      <c r="CD450" s="77"/>
      <c r="CE450" s="77"/>
      <c r="CF450" s="77"/>
      <c r="CG450" s="77"/>
      <c r="CH450" s="77"/>
      <c r="CI450" s="77"/>
      <c r="CJ450" s="77"/>
      <c r="CK450" s="77"/>
      <c r="CL450" s="77"/>
      <c r="CM450" s="77"/>
      <c r="CN450" s="77"/>
      <c r="CO450" s="77"/>
      <c r="CP450" s="77"/>
      <c r="CQ450" s="77"/>
      <c r="CR450" s="77"/>
      <c r="CS450" s="77"/>
      <c r="CT450" s="77"/>
      <c r="CU450" s="77"/>
      <c r="CV450" s="77"/>
      <c r="CW450" s="77"/>
      <c r="CX450" s="77"/>
      <c r="CY450" s="77"/>
      <c r="CZ450" s="77"/>
      <c r="DA450" s="77"/>
      <c r="DB450" s="77"/>
      <c r="DC450" s="77"/>
      <c r="DD450" s="77"/>
      <c r="DE450" s="77"/>
      <c r="DF450" s="77"/>
      <c r="DG450" s="77"/>
      <c r="DH450" s="77"/>
      <c r="DI450" s="77"/>
      <c r="DJ450" s="77"/>
      <c r="DK450" s="77"/>
      <c r="DL450" s="77"/>
      <c r="DM450" s="77"/>
      <c r="DN450" s="77"/>
      <c r="DO450" s="77"/>
      <c r="DP450" s="77"/>
      <c r="DQ450" s="77"/>
      <c r="DR450" s="77"/>
      <c r="DS450" s="77"/>
      <c r="DT450" s="77"/>
      <c r="DU450" s="77"/>
      <c r="DV450" s="77"/>
      <c r="DW450" s="77"/>
      <c r="DX450" s="77"/>
      <c r="DY450" s="77"/>
      <c r="DZ450" s="77"/>
      <c r="EA450" s="77"/>
      <c r="EB450" s="77"/>
      <c r="EC450" s="77"/>
      <c r="ED450" s="77"/>
      <c r="EE450" s="77"/>
      <c r="EF450" s="77"/>
      <c r="EG450" s="77"/>
      <c r="EH450" s="77"/>
      <c r="EI450" s="77"/>
      <c r="EJ450" s="77"/>
      <c r="EK450" s="77"/>
      <c r="EL450" s="77"/>
      <c r="EM450" s="77"/>
      <c r="EN450" s="77"/>
      <c r="EO450" s="77"/>
      <c r="EP450" s="77"/>
      <c r="EQ450" s="77"/>
      <c r="ER450" s="77"/>
      <c r="ES450" s="77"/>
      <c r="ET450" s="77"/>
      <c r="EU450" s="77"/>
      <c r="EV450" s="77"/>
      <c r="EW450" s="77"/>
      <c r="EX450" s="77"/>
      <c r="EY450" s="77"/>
      <c r="EZ450" s="77"/>
      <c r="FA450" s="77"/>
      <c r="FB450" s="77"/>
      <c r="FC450" s="77"/>
      <c r="FD450" s="77"/>
      <c r="FE450" s="77"/>
      <c r="FF450" s="77"/>
      <c r="FG450" s="77"/>
      <c r="FH450" s="77"/>
      <c r="FI450" s="77"/>
      <c r="FJ450" s="77"/>
      <c r="FK450" s="77"/>
      <c r="FL450" s="77"/>
      <c r="FM450" s="77"/>
      <c r="FN450" s="77"/>
      <c r="FO450" s="77"/>
      <c r="FP450" s="77"/>
      <c r="FQ450" s="77"/>
      <c r="FR450" s="77"/>
      <c r="FS450" s="77"/>
      <c r="FT450" s="77"/>
      <c r="FU450" s="77"/>
      <c r="FV450" s="77"/>
      <c r="FW450" s="77"/>
      <c r="FX450" s="77"/>
      <c r="FY450" s="77"/>
      <c r="FZ450" s="77"/>
      <c r="GA450" s="77"/>
      <c r="GB450" s="77"/>
      <c r="GC450" s="77"/>
      <c r="GD450" s="77"/>
      <c r="GE450" s="77"/>
      <c r="GF450" s="77"/>
      <c r="GG450" s="77"/>
      <c r="GH450" s="77"/>
      <c r="GI450" s="77"/>
      <c r="GJ450" s="77"/>
      <c r="GK450" s="77"/>
      <c r="GL450" s="77"/>
      <c r="GM450" s="77"/>
      <c r="GN450" s="77"/>
      <c r="GO450" s="77"/>
      <c r="GP450" s="77"/>
      <c r="GQ450" s="77"/>
      <c r="GR450" s="77"/>
      <c r="GS450" s="77"/>
      <c r="GT450" s="77"/>
      <c r="GU450" s="77"/>
      <c r="GV450" s="77"/>
      <c r="GW450" s="77"/>
      <c r="GX450" s="77"/>
      <c r="GY450" s="77"/>
      <c r="GZ450" s="77"/>
      <c r="HA450" s="77"/>
      <c r="HB450" s="77"/>
      <c r="HC450" s="77"/>
      <c r="HD450" s="77"/>
      <c r="HE450" s="77"/>
      <c r="HF450" s="77"/>
      <c r="HG450" s="77"/>
      <c r="HH450" s="77"/>
      <c r="HI450" s="77"/>
      <c r="HJ450" s="77"/>
      <c r="HK450" s="77"/>
      <c r="HL450" s="77"/>
      <c r="HM450" s="77"/>
      <c r="HN450" s="77"/>
      <c r="HO450" s="77"/>
      <c r="HP450" s="77"/>
      <c r="HQ450" s="77"/>
      <c r="HR450" s="77"/>
      <c r="HS450" s="77"/>
      <c r="HT450" s="77"/>
      <c r="HU450" s="77"/>
      <c r="HV450" s="77"/>
      <c r="HW450" s="77"/>
      <c r="HX450" s="77"/>
      <c r="HY450" s="77"/>
      <c r="HZ450" s="77"/>
      <c r="IA450" s="77"/>
      <c r="IB450" s="77"/>
      <c r="IC450" s="77"/>
      <c r="ID450" s="77"/>
      <c r="IE450" s="77"/>
      <c r="IF450" s="77"/>
      <c r="IG450" s="77"/>
      <c r="IH450" s="77"/>
      <c r="II450" s="77"/>
      <c r="IJ450" s="77"/>
      <c r="IK450" s="77"/>
      <c r="IL450" s="77"/>
      <c r="IM450" s="77"/>
      <c r="IN450" s="77"/>
      <c r="IO450" s="77"/>
      <c r="IP450" s="77"/>
      <c r="IQ450" s="77"/>
      <c r="IR450" s="77"/>
      <c r="IS450" s="77"/>
      <c r="IT450" s="77"/>
      <c r="IU450" s="77"/>
      <c r="IV450" s="77"/>
      <c r="IW450" s="77"/>
      <c r="IX450" s="77"/>
      <c r="IY450" s="77"/>
      <c r="IZ450" s="77"/>
      <c r="JA450" s="77"/>
      <c r="JB450" s="77"/>
      <c r="JC450" s="77"/>
      <c r="JD450" s="77"/>
      <c r="JE450" s="77"/>
      <c r="JF450" s="77"/>
      <c r="JG450" s="77"/>
      <c r="JH450" s="77"/>
      <c r="JI450" s="77"/>
      <c r="JJ450" s="77"/>
      <c r="JK450" s="77"/>
      <c r="JL450" s="77"/>
      <c r="JM450" s="77"/>
      <c r="JN450" s="77"/>
      <c r="JO450" s="77"/>
      <c r="JP450" s="77"/>
      <c r="JQ450" s="77"/>
      <c r="JR450" s="77"/>
      <c r="JS450" s="77"/>
      <c r="JT450" s="77"/>
      <c r="JU450" s="77"/>
      <c r="JV450" s="77"/>
      <c r="JW450" s="77"/>
      <c r="JX450" s="77"/>
      <c r="JY450" s="77"/>
      <c r="JZ450" s="77"/>
      <c r="KA450" s="77"/>
      <c r="KB450" s="77"/>
      <c r="KC450" s="77"/>
      <c r="KD450" s="77"/>
      <c r="KE450" s="77"/>
      <c r="KF450" s="77"/>
      <c r="KG450" s="77"/>
      <c r="KH450" s="77"/>
      <c r="KI450" s="77"/>
      <c r="KJ450" s="77"/>
      <c r="KK450" s="77"/>
      <c r="KL450" s="77"/>
      <c r="KM450" s="77"/>
      <c r="KN450" s="77"/>
      <c r="KO450" s="77"/>
      <c r="KP450" s="77"/>
      <c r="KQ450" s="77"/>
      <c r="KR450" s="77"/>
      <c r="KS450" s="77"/>
      <c r="KT450" s="77"/>
      <c r="KU450" s="77"/>
      <c r="KV450" s="77"/>
      <c r="KW450" s="77"/>
      <c r="KX450" s="77"/>
      <c r="KY450" s="77"/>
      <c r="KZ450" s="77"/>
      <c r="LA450" s="77"/>
      <c r="LB450" s="77"/>
      <c r="LC450" s="77"/>
      <c r="LD450" s="77"/>
      <c r="LE450" s="77"/>
      <c r="LF450" s="77"/>
      <c r="LG450" s="77"/>
      <c r="LH450" s="77"/>
      <c r="LI450" s="77"/>
      <c r="LJ450" s="77"/>
      <c r="LK450" s="77"/>
      <c r="LL450" s="77"/>
      <c r="LM450" s="77"/>
      <c r="LN450" s="77"/>
      <c r="LO450" s="77"/>
      <c r="LP450" s="77"/>
      <c r="LQ450" s="77"/>
      <c r="LR450" s="77"/>
      <c r="LS450" s="77"/>
      <c r="LT450" s="77"/>
      <c r="LU450" s="77"/>
      <c r="LV450" s="77"/>
      <c r="LW450" s="77"/>
      <c r="LX450" s="77"/>
      <c r="LY450" s="77"/>
      <c r="LZ450" s="77"/>
      <c r="MA450" s="77"/>
      <c r="MB450" s="77"/>
      <c r="MC450" s="77"/>
      <c r="MD450" s="77"/>
      <c r="ME450" s="77"/>
      <c r="MF450" s="77"/>
      <c r="MG450" s="77"/>
      <c r="MH450" s="77"/>
      <c r="MI450" s="77"/>
      <c r="MJ450" s="77"/>
      <c r="MK450" s="77"/>
      <c r="ML450" s="77"/>
      <c r="MM450" s="77"/>
      <c r="MN450" s="77"/>
      <c r="MO450" s="77"/>
      <c r="MP450" s="77"/>
      <c r="MQ450" s="77"/>
      <c r="MR450" s="77"/>
      <c r="MS450" s="77"/>
      <c r="MT450" s="77"/>
      <c r="MU450" s="77"/>
      <c r="MV450" s="77"/>
      <c r="MW450" s="77"/>
      <c r="MX450" s="77"/>
      <c r="MY450" s="77"/>
      <c r="MZ450" s="77"/>
      <c r="NA450" s="77"/>
      <c r="NB450" s="77"/>
      <c r="NC450" s="77"/>
      <c r="ND450" s="77"/>
      <c r="NE450" s="77"/>
      <c r="NF450" s="77"/>
      <c r="NG450" s="77"/>
      <c r="NH450" s="77"/>
      <c r="NI450" s="77"/>
      <c r="NJ450" s="77"/>
      <c r="NK450" s="77"/>
      <c r="NL450" s="77"/>
      <c r="NM450" s="77"/>
      <c r="NN450" s="77"/>
      <c r="NO450" s="77"/>
      <c r="NP450" s="77"/>
      <c r="NQ450" s="77"/>
      <c r="NR450" s="77"/>
    </row>
    <row r="451" spans="1:382">
      <c r="A451" s="32">
        <f>IF(ラインリスト!A443="","",ラインリスト!A443)</f>
        <v>441</v>
      </c>
      <c r="B451" s="32" t="str">
        <f>IF(ラインリスト!B443="","",ラインリスト!B443)</f>
        <v>テスト441</v>
      </c>
      <c r="C451" s="32">
        <f>IF(ラインリスト!C443="","",ラインリスト!C443)</f>
        <v>87</v>
      </c>
      <c r="D451" s="32" t="str">
        <f>IF(ラインリスト!E443="","",ラインリスト!E443)</f>
        <v>女</v>
      </c>
      <c r="E451" s="32" t="str">
        <f>IF(ラインリスト!F443="","",ラインリスト!F443)</f>
        <v/>
      </c>
      <c r="F451" s="29" t="str">
        <f>IF(ラインリスト!G443="","",ラインリスト!G443)</f>
        <v>患者</v>
      </c>
      <c r="G451" s="32" t="str">
        <f>IF(ラインリスト!H443="","",ラインリスト!H443)</f>
        <v>R病院</v>
      </c>
      <c r="H451" s="33" t="str">
        <f>IF(ラインリスト!I443="","",ラインリスト!I443)</f>
        <v/>
      </c>
      <c r="I451" s="33">
        <f>IF(ラインリスト!J443="","",ラインリスト!J443)</f>
        <v>44209</v>
      </c>
      <c r="J451" s="33">
        <f>IF(ラインリスト!K443="","",ラインリスト!K443)</f>
        <v>44209</v>
      </c>
      <c r="K451" s="31">
        <f>IF(ラインリスト!L443="",J451,ラインリスト!L443)</f>
        <v>44209</v>
      </c>
      <c r="L451" s="76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  <c r="BN451" s="77"/>
      <c r="BO451" s="77"/>
      <c r="BP451" s="77"/>
      <c r="BQ451" s="77"/>
      <c r="BR451" s="77"/>
      <c r="BS451" s="77"/>
      <c r="BT451" s="77"/>
      <c r="BU451" s="77"/>
      <c r="BV451" s="77"/>
      <c r="BW451" s="77"/>
      <c r="BX451" s="77"/>
      <c r="BY451" s="77"/>
      <c r="BZ451" s="77"/>
      <c r="CA451" s="77"/>
      <c r="CB451" s="77"/>
      <c r="CC451" s="77"/>
      <c r="CD451" s="77"/>
      <c r="CE451" s="77"/>
      <c r="CF451" s="77"/>
      <c r="CG451" s="77"/>
      <c r="CH451" s="77"/>
      <c r="CI451" s="77"/>
      <c r="CJ451" s="77"/>
      <c r="CK451" s="77"/>
      <c r="CL451" s="77"/>
      <c r="CM451" s="77"/>
      <c r="CN451" s="77"/>
      <c r="CO451" s="77"/>
      <c r="CP451" s="77"/>
      <c r="CQ451" s="77"/>
      <c r="CR451" s="77"/>
      <c r="CS451" s="77"/>
      <c r="CT451" s="77"/>
      <c r="CU451" s="77"/>
      <c r="CV451" s="77"/>
      <c r="CW451" s="77"/>
      <c r="CX451" s="77"/>
      <c r="CY451" s="77"/>
      <c r="CZ451" s="77"/>
      <c r="DA451" s="77"/>
      <c r="DB451" s="77"/>
      <c r="DC451" s="77"/>
      <c r="DD451" s="77"/>
      <c r="DE451" s="77"/>
      <c r="DF451" s="77"/>
      <c r="DG451" s="77"/>
      <c r="DH451" s="77"/>
      <c r="DI451" s="77"/>
      <c r="DJ451" s="77"/>
      <c r="DK451" s="77"/>
      <c r="DL451" s="77"/>
      <c r="DM451" s="77"/>
      <c r="DN451" s="77"/>
      <c r="DO451" s="77"/>
      <c r="DP451" s="77"/>
      <c r="DQ451" s="77"/>
      <c r="DR451" s="77"/>
      <c r="DS451" s="77"/>
      <c r="DT451" s="77"/>
      <c r="DU451" s="77"/>
      <c r="DV451" s="77"/>
      <c r="DW451" s="77"/>
      <c r="DX451" s="77"/>
      <c r="DY451" s="77"/>
      <c r="DZ451" s="77"/>
      <c r="EA451" s="77"/>
      <c r="EB451" s="77"/>
      <c r="EC451" s="77"/>
      <c r="ED451" s="77"/>
      <c r="EE451" s="77"/>
      <c r="EF451" s="77"/>
      <c r="EG451" s="77"/>
      <c r="EH451" s="77"/>
      <c r="EI451" s="77"/>
      <c r="EJ451" s="77"/>
      <c r="EK451" s="77"/>
      <c r="EL451" s="77"/>
      <c r="EM451" s="77"/>
      <c r="EN451" s="77"/>
      <c r="EO451" s="77"/>
      <c r="EP451" s="77"/>
      <c r="EQ451" s="77"/>
      <c r="ER451" s="77"/>
      <c r="ES451" s="77"/>
      <c r="ET451" s="77"/>
      <c r="EU451" s="77"/>
      <c r="EV451" s="77"/>
      <c r="EW451" s="77"/>
      <c r="EX451" s="77"/>
      <c r="EY451" s="77"/>
      <c r="EZ451" s="77"/>
      <c r="FA451" s="77"/>
      <c r="FB451" s="77"/>
      <c r="FC451" s="77"/>
      <c r="FD451" s="77"/>
      <c r="FE451" s="77"/>
      <c r="FF451" s="77"/>
      <c r="FG451" s="77"/>
      <c r="FH451" s="77"/>
      <c r="FI451" s="77"/>
      <c r="FJ451" s="77"/>
      <c r="FK451" s="77"/>
      <c r="FL451" s="77"/>
      <c r="FM451" s="77"/>
      <c r="FN451" s="77"/>
      <c r="FO451" s="77"/>
      <c r="FP451" s="77"/>
      <c r="FQ451" s="77"/>
      <c r="FR451" s="77"/>
      <c r="FS451" s="77"/>
      <c r="FT451" s="77"/>
      <c r="FU451" s="77"/>
      <c r="FV451" s="77"/>
      <c r="FW451" s="77"/>
      <c r="FX451" s="77"/>
      <c r="FY451" s="77"/>
      <c r="FZ451" s="77"/>
      <c r="GA451" s="77"/>
      <c r="GB451" s="77"/>
      <c r="GC451" s="77"/>
      <c r="GD451" s="77"/>
      <c r="GE451" s="77"/>
      <c r="GF451" s="77"/>
      <c r="GG451" s="77"/>
      <c r="GH451" s="77"/>
      <c r="GI451" s="77"/>
      <c r="GJ451" s="77"/>
      <c r="GK451" s="77"/>
      <c r="GL451" s="77"/>
      <c r="GM451" s="77"/>
      <c r="GN451" s="77"/>
      <c r="GO451" s="77"/>
      <c r="GP451" s="77"/>
      <c r="GQ451" s="77"/>
      <c r="GR451" s="77"/>
      <c r="GS451" s="77"/>
      <c r="GT451" s="77"/>
      <c r="GU451" s="77"/>
      <c r="GV451" s="77"/>
      <c r="GW451" s="77"/>
      <c r="GX451" s="77"/>
      <c r="GY451" s="77"/>
      <c r="GZ451" s="77"/>
      <c r="HA451" s="77"/>
      <c r="HB451" s="77"/>
      <c r="HC451" s="77"/>
      <c r="HD451" s="77"/>
      <c r="HE451" s="77"/>
      <c r="HF451" s="77"/>
      <c r="HG451" s="77"/>
      <c r="HH451" s="77"/>
      <c r="HI451" s="77"/>
      <c r="HJ451" s="77"/>
      <c r="HK451" s="77"/>
      <c r="HL451" s="77"/>
      <c r="HM451" s="77"/>
      <c r="HN451" s="77"/>
      <c r="HO451" s="77"/>
      <c r="HP451" s="77"/>
      <c r="HQ451" s="77"/>
      <c r="HR451" s="77"/>
      <c r="HS451" s="77"/>
      <c r="HT451" s="77"/>
      <c r="HU451" s="77"/>
      <c r="HV451" s="77"/>
      <c r="HW451" s="77"/>
      <c r="HX451" s="77"/>
      <c r="HY451" s="77"/>
      <c r="HZ451" s="77"/>
      <c r="IA451" s="77"/>
      <c r="IB451" s="77"/>
      <c r="IC451" s="77"/>
      <c r="ID451" s="77"/>
      <c r="IE451" s="77"/>
      <c r="IF451" s="77"/>
      <c r="IG451" s="77"/>
      <c r="IH451" s="77"/>
      <c r="II451" s="77"/>
      <c r="IJ451" s="77"/>
      <c r="IK451" s="77"/>
      <c r="IL451" s="77"/>
      <c r="IM451" s="77"/>
      <c r="IN451" s="77"/>
      <c r="IO451" s="77"/>
      <c r="IP451" s="77"/>
      <c r="IQ451" s="77"/>
      <c r="IR451" s="77"/>
      <c r="IS451" s="77"/>
      <c r="IT451" s="77"/>
      <c r="IU451" s="77"/>
      <c r="IV451" s="77"/>
      <c r="IW451" s="77"/>
      <c r="IX451" s="77"/>
      <c r="IY451" s="77"/>
      <c r="IZ451" s="77"/>
      <c r="JA451" s="77"/>
      <c r="JB451" s="77"/>
      <c r="JC451" s="77"/>
      <c r="JD451" s="77"/>
      <c r="JE451" s="77"/>
      <c r="JF451" s="77"/>
      <c r="JG451" s="77"/>
      <c r="JH451" s="77"/>
      <c r="JI451" s="77"/>
      <c r="JJ451" s="77"/>
      <c r="JK451" s="77"/>
      <c r="JL451" s="77"/>
      <c r="JM451" s="77"/>
      <c r="JN451" s="77"/>
      <c r="JO451" s="77"/>
      <c r="JP451" s="77"/>
      <c r="JQ451" s="77"/>
      <c r="JR451" s="77"/>
      <c r="JS451" s="77"/>
      <c r="JT451" s="77"/>
      <c r="JU451" s="77"/>
      <c r="JV451" s="77"/>
      <c r="JW451" s="77"/>
      <c r="JX451" s="77"/>
      <c r="JY451" s="77"/>
      <c r="JZ451" s="77"/>
      <c r="KA451" s="77"/>
      <c r="KB451" s="77"/>
      <c r="KC451" s="77"/>
      <c r="KD451" s="77"/>
      <c r="KE451" s="77"/>
      <c r="KF451" s="77"/>
      <c r="KG451" s="77"/>
      <c r="KH451" s="77"/>
      <c r="KI451" s="77"/>
      <c r="KJ451" s="77"/>
      <c r="KK451" s="77"/>
      <c r="KL451" s="77"/>
      <c r="KM451" s="77"/>
      <c r="KN451" s="77"/>
      <c r="KO451" s="77"/>
      <c r="KP451" s="77"/>
      <c r="KQ451" s="77"/>
      <c r="KR451" s="77"/>
      <c r="KS451" s="77"/>
      <c r="KT451" s="77"/>
      <c r="KU451" s="77"/>
      <c r="KV451" s="77"/>
      <c r="KW451" s="77"/>
      <c r="KX451" s="77"/>
      <c r="KY451" s="77"/>
      <c r="KZ451" s="77"/>
      <c r="LA451" s="77"/>
      <c r="LB451" s="77"/>
      <c r="LC451" s="77"/>
      <c r="LD451" s="77"/>
      <c r="LE451" s="77"/>
      <c r="LF451" s="77"/>
      <c r="LG451" s="77"/>
      <c r="LH451" s="77"/>
      <c r="LI451" s="77"/>
      <c r="LJ451" s="77"/>
      <c r="LK451" s="77"/>
      <c r="LL451" s="77"/>
      <c r="LM451" s="77"/>
      <c r="LN451" s="77"/>
      <c r="LO451" s="77"/>
      <c r="LP451" s="77"/>
      <c r="LQ451" s="77"/>
      <c r="LR451" s="77"/>
      <c r="LS451" s="77"/>
      <c r="LT451" s="77"/>
      <c r="LU451" s="77"/>
      <c r="LV451" s="77"/>
      <c r="LW451" s="77"/>
      <c r="LX451" s="77"/>
      <c r="LY451" s="77"/>
      <c r="LZ451" s="77"/>
      <c r="MA451" s="77"/>
      <c r="MB451" s="77"/>
      <c r="MC451" s="77"/>
      <c r="MD451" s="77"/>
      <c r="ME451" s="77"/>
      <c r="MF451" s="77"/>
      <c r="MG451" s="77"/>
      <c r="MH451" s="77"/>
      <c r="MI451" s="77"/>
      <c r="MJ451" s="77"/>
      <c r="MK451" s="77"/>
      <c r="ML451" s="77"/>
      <c r="MM451" s="77"/>
      <c r="MN451" s="77"/>
      <c r="MO451" s="77"/>
      <c r="MP451" s="77"/>
      <c r="MQ451" s="77"/>
      <c r="MR451" s="77"/>
      <c r="MS451" s="77"/>
      <c r="MT451" s="77"/>
      <c r="MU451" s="77"/>
      <c r="MV451" s="77"/>
      <c r="MW451" s="77"/>
      <c r="MX451" s="77"/>
      <c r="MY451" s="77"/>
      <c r="MZ451" s="77"/>
      <c r="NA451" s="77"/>
      <c r="NB451" s="77"/>
      <c r="NC451" s="77"/>
      <c r="ND451" s="77"/>
      <c r="NE451" s="77"/>
      <c r="NF451" s="77"/>
      <c r="NG451" s="77"/>
      <c r="NH451" s="77"/>
      <c r="NI451" s="77"/>
      <c r="NJ451" s="77"/>
      <c r="NK451" s="77"/>
      <c r="NL451" s="77"/>
      <c r="NM451" s="77"/>
      <c r="NN451" s="77"/>
      <c r="NO451" s="77"/>
      <c r="NP451" s="77"/>
      <c r="NQ451" s="77"/>
      <c r="NR451" s="77"/>
    </row>
    <row r="452" spans="1:382">
      <c r="A452" s="32">
        <f>IF(ラインリスト!A444="","",ラインリスト!A444)</f>
        <v>442</v>
      </c>
      <c r="B452" s="32" t="str">
        <f>IF(ラインリスト!B444="","",ラインリスト!B444)</f>
        <v>テスト442</v>
      </c>
      <c r="C452" s="32">
        <f>IF(ラインリスト!C444="","",ラインリスト!C444)</f>
        <v>79</v>
      </c>
      <c r="D452" s="32" t="str">
        <f>IF(ラインリスト!E444="","",ラインリスト!E444)</f>
        <v>女</v>
      </c>
      <c r="E452" s="32" t="str">
        <f>IF(ラインリスト!F444="","",ラインリスト!F444)</f>
        <v/>
      </c>
      <c r="F452" s="29" t="str">
        <f>IF(ラインリスト!G444="","",ラインリスト!G444)</f>
        <v>患者</v>
      </c>
      <c r="G452" s="32" t="str">
        <f>IF(ラインリスト!H444="","",ラインリスト!H444)</f>
        <v>R病院</v>
      </c>
      <c r="H452" s="33" t="str">
        <f>IF(ラインリスト!I444="","",ラインリスト!I444)</f>
        <v/>
      </c>
      <c r="I452" s="33">
        <f>IF(ラインリスト!J444="","",ラインリスト!J444)</f>
        <v>44209</v>
      </c>
      <c r="J452" s="33">
        <f>IF(ラインリスト!K444="","",ラインリスト!K444)</f>
        <v>44209</v>
      </c>
      <c r="K452" s="31">
        <f>IF(ラインリスト!L444="",J452,ラインリスト!L444)</f>
        <v>44209</v>
      </c>
      <c r="L452" s="76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77"/>
      <c r="BE452" s="77"/>
      <c r="BF452" s="77"/>
      <c r="BG452" s="77"/>
      <c r="BH452" s="77"/>
      <c r="BI452" s="77"/>
      <c r="BJ452" s="77"/>
      <c r="BK452" s="77"/>
      <c r="BL452" s="77"/>
      <c r="BM452" s="77"/>
      <c r="BN452" s="77"/>
      <c r="BO452" s="77"/>
      <c r="BP452" s="77"/>
      <c r="BQ452" s="77"/>
      <c r="BR452" s="77"/>
      <c r="BS452" s="77"/>
      <c r="BT452" s="77"/>
      <c r="BU452" s="77"/>
      <c r="BV452" s="77"/>
      <c r="BW452" s="77"/>
      <c r="BX452" s="77"/>
      <c r="BY452" s="77"/>
      <c r="BZ452" s="77"/>
      <c r="CA452" s="77"/>
      <c r="CB452" s="77"/>
      <c r="CC452" s="77"/>
      <c r="CD452" s="77"/>
      <c r="CE452" s="77"/>
      <c r="CF452" s="77"/>
      <c r="CG452" s="77"/>
      <c r="CH452" s="77"/>
      <c r="CI452" s="77"/>
      <c r="CJ452" s="77"/>
      <c r="CK452" s="77"/>
      <c r="CL452" s="77"/>
      <c r="CM452" s="77"/>
      <c r="CN452" s="77"/>
      <c r="CO452" s="77"/>
      <c r="CP452" s="77"/>
      <c r="CQ452" s="77"/>
      <c r="CR452" s="77"/>
      <c r="CS452" s="77"/>
      <c r="CT452" s="77"/>
      <c r="CU452" s="77"/>
      <c r="CV452" s="77"/>
      <c r="CW452" s="77"/>
      <c r="CX452" s="77"/>
      <c r="CY452" s="77"/>
      <c r="CZ452" s="77"/>
      <c r="DA452" s="77"/>
      <c r="DB452" s="77"/>
      <c r="DC452" s="77"/>
      <c r="DD452" s="77"/>
      <c r="DE452" s="77"/>
      <c r="DF452" s="77"/>
      <c r="DG452" s="77"/>
      <c r="DH452" s="77"/>
      <c r="DI452" s="77"/>
      <c r="DJ452" s="77"/>
      <c r="DK452" s="77"/>
      <c r="DL452" s="77"/>
      <c r="DM452" s="77"/>
      <c r="DN452" s="77"/>
      <c r="DO452" s="77"/>
      <c r="DP452" s="77"/>
      <c r="DQ452" s="77"/>
      <c r="DR452" s="77"/>
      <c r="DS452" s="77"/>
      <c r="DT452" s="77"/>
      <c r="DU452" s="77"/>
      <c r="DV452" s="77"/>
      <c r="DW452" s="77"/>
      <c r="DX452" s="77"/>
      <c r="DY452" s="77"/>
      <c r="DZ452" s="77"/>
      <c r="EA452" s="77"/>
      <c r="EB452" s="77"/>
      <c r="EC452" s="77"/>
      <c r="ED452" s="77"/>
      <c r="EE452" s="77"/>
      <c r="EF452" s="77"/>
      <c r="EG452" s="77"/>
      <c r="EH452" s="77"/>
      <c r="EI452" s="77"/>
      <c r="EJ452" s="77"/>
      <c r="EK452" s="77"/>
      <c r="EL452" s="77"/>
      <c r="EM452" s="77"/>
      <c r="EN452" s="77"/>
      <c r="EO452" s="77"/>
      <c r="EP452" s="77"/>
      <c r="EQ452" s="77"/>
      <c r="ER452" s="77"/>
      <c r="ES452" s="77"/>
      <c r="ET452" s="77"/>
      <c r="EU452" s="77"/>
      <c r="EV452" s="77"/>
      <c r="EW452" s="77"/>
      <c r="EX452" s="77"/>
      <c r="EY452" s="77"/>
      <c r="EZ452" s="77"/>
      <c r="FA452" s="77"/>
      <c r="FB452" s="77"/>
      <c r="FC452" s="77"/>
      <c r="FD452" s="77"/>
      <c r="FE452" s="77"/>
      <c r="FF452" s="77"/>
      <c r="FG452" s="77"/>
      <c r="FH452" s="77"/>
      <c r="FI452" s="77"/>
      <c r="FJ452" s="77"/>
      <c r="FK452" s="77"/>
      <c r="FL452" s="77"/>
      <c r="FM452" s="77"/>
      <c r="FN452" s="77"/>
      <c r="FO452" s="77"/>
      <c r="FP452" s="77"/>
      <c r="FQ452" s="77"/>
      <c r="FR452" s="77"/>
      <c r="FS452" s="77"/>
      <c r="FT452" s="77"/>
      <c r="FU452" s="77"/>
      <c r="FV452" s="77"/>
      <c r="FW452" s="77"/>
      <c r="FX452" s="77"/>
      <c r="FY452" s="77"/>
      <c r="FZ452" s="77"/>
      <c r="GA452" s="77"/>
      <c r="GB452" s="77"/>
      <c r="GC452" s="77"/>
      <c r="GD452" s="77"/>
      <c r="GE452" s="77"/>
      <c r="GF452" s="77"/>
      <c r="GG452" s="77"/>
      <c r="GH452" s="77"/>
      <c r="GI452" s="77"/>
      <c r="GJ452" s="77"/>
      <c r="GK452" s="77"/>
      <c r="GL452" s="77"/>
      <c r="GM452" s="77"/>
      <c r="GN452" s="77"/>
      <c r="GO452" s="77"/>
      <c r="GP452" s="77"/>
      <c r="GQ452" s="77"/>
      <c r="GR452" s="77"/>
      <c r="GS452" s="77"/>
      <c r="GT452" s="77"/>
      <c r="GU452" s="77"/>
      <c r="GV452" s="77"/>
      <c r="GW452" s="77"/>
      <c r="GX452" s="77"/>
      <c r="GY452" s="77"/>
      <c r="GZ452" s="77"/>
      <c r="HA452" s="77"/>
      <c r="HB452" s="77"/>
      <c r="HC452" s="77"/>
      <c r="HD452" s="77"/>
      <c r="HE452" s="77"/>
      <c r="HF452" s="77"/>
      <c r="HG452" s="77"/>
      <c r="HH452" s="77"/>
      <c r="HI452" s="77"/>
      <c r="HJ452" s="77"/>
      <c r="HK452" s="77"/>
      <c r="HL452" s="77"/>
      <c r="HM452" s="77"/>
      <c r="HN452" s="77"/>
      <c r="HO452" s="77"/>
      <c r="HP452" s="77"/>
      <c r="HQ452" s="77"/>
      <c r="HR452" s="77"/>
      <c r="HS452" s="77"/>
      <c r="HT452" s="77"/>
      <c r="HU452" s="77"/>
      <c r="HV452" s="77"/>
      <c r="HW452" s="77"/>
      <c r="HX452" s="77"/>
      <c r="HY452" s="77"/>
      <c r="HZ452" s="77"/>
      <c r="IA452" s="77"/>
      <c r="IB452" s="77"/>
      <c r="IC452" s="77"/>
      <c r="ID452" s="77"/>
      <c r="IE452" s="77"/>
      <c r="IF452" s="77"/>
      <c r="IG452" s="77"/>
      <c r="IH452" s="77"/>
      <c r="II452" s="77"/>
      <c r="IJ452" s="77"/>
      <c r="IK452" s="77"/>
      <c r="IL452" s="77"/>
      <c r="IM452" s="77"/>
      <c r="IN452" s="77"/>
      <c r="IO452" s="77"/>
      <c r="IP452" s="77"/>
      <c r="IQ452" s="77"/>
      <c r="IR452" s="77"/>
      <c r="IS452" s="77"/>
      <c r="IT452" s="77"/>
      <c r="IU452" s="77"/>
      <c r="IV452" s="77"/>
      <c r="IW452" s="77"/>
      <c r="IX452" s="77"/>
      <c r="IY452" s="77"/>
      <c r="IZ452" s="77"/>
      <c r="JA452" s="77"/>
      <c r="JB452" s="77"/>
      <c r="JC452" s="77"/>
      <c r="JD452" s="77"/>
      <c r="JE452" s="77"/>
      <c r="JF452" s="77"/>
      <c r="JG452" s="77"/>
      <c r="JH452" s="77"/>
      <c r="JI452" s="77"/>
      <c r="JJ452" s="77"/>
      <c r="JK452" s="77"/>
      <c r="JL452" s="77"/>
      <c r="JM452" s="77"/>
      <c r="JN452" s="77"/>
      <c r="JO452" s="77"/>
      <c r="JP452" s="77"/>
      <c r="JQ452" s="77"/>
      <c r="JR452" s="77"/>
      <c r="JS452" s="77"/>
      <c r="JT452" s="77"/>
      <c r="JU452" s="77"/>
      <c r="JV452" s="77"/>
      <c r="JW452" s="77"/>
      <c r="JX452" s="77"/>
      <c r="JY452" s="77"/>
      <c r="JZ452" s="77"/>
      <c r="KA452" s="77"/>
      <c r="KB452" s="77"/>
      <c r="KC452" s="77"/>
      <c r="KD452" s="77"/>
      <c r="KE452" s="77"/>
      <c r="KF452" s="77"/>
      <c r="KG452" s="77"/>
      <c r="KH452" s="77"/>
      <c r="KI452" s="77"/>
      <c r="KJ452" s="77"/>
      <c r="KK452" s="77"/>
      <c r="KL452" s="77"/>
      <c r="KM452" s="77"/>
      <c r="KN452" s="77"/>
      <c r="KO452" s="77"/>
      <c r="KP452" s="77"/>
      <c r="KQ452" s="77"/>
      <c r="KR452" s="77"/>
      <c r="KS452" s="77"/>
      <c r="KT452" s="77"/>
      <c r="KU452" s="77"/>
      <c r="KV452" s="77"/>
      <c r="KW452" s="77"/>
      <c r="KX452" s="77"/>
      <c r="KY452" s="77"/>
      <c r="KZ452" s="77"/>
      <c r="LA452" s="77"/>
      <c r="LB452" s="77"/>
      <c r="LC452" s="77"/>
      <c r="LD452" s="77"/>
      <c r="LE452" s="77"/>
      <c r="LF452" s="77"/>
      <c r="LG452" s="77"/>
      <c r="LH452" s="77"/>
      <c r="LI452" s="77"/>
      <c r="LJ452" s="77"/>
      <c r="LK452" s="77"/>
      <c r="LL452" s="77"/>
      <c r="LM452" s="77"/>
      <c r="LN452" s="77"/>
      <c r="LO452" s="77"/>
      <c r="LP452" s="77"/>
      <c r="LQ452" s="77"/>
      <c r="LR452" s="77"/>
      <c r="LS452" s="77"/>
      <c r="LT452" s="77"/>
      <c r="LU452" s="77"/>
      <c r="LV452" s="77"/>
      <c r="LW452" s="77"/>
      <c r="LX452" s="77"/>
      <c r="LY452" s="77"/>
      <c r="LZ452" s="77"/>
      <c r="MA452" s="77"/>
      <c r="MB452" s="77"/>
      <c r="MC452" s="77"/>
      <c r="MD452" s="77"/>
      <c r="ME452" s="77"/>
      <c r="MF452" s="77"/>
      <c r="MG452" s="77"/>
      <c r="MH452" s="77"/>
      <c r="MI452" s="77"/>
      <c r="MJ452" s="77"/>
      <c r="MK452" s="77"/>
      <c r="ML452" s="77"/>
      <c r="MM452" s="77"/>
      <c r="MN452" s="77"/>
      <c r="MO452" s="77"/>
      <c r="MP452" s="77"/>
      <c r="MQ452" s="77"/>
      <c r="MR452" s="77"/>
      <c r="MS452" s="77"/>
      <c r="MT452" s="77"/>
      <c r="MU452" s="77"/>
      <c r="MV452" s="77"/>
      <c r="MW452" s="77"/>
      <c r="MX452" s="77"/>
      <c r="MY452" s="77"/>
      <c r="MZ452" s="77"/>
      <c r="NA452" s="77"/>
      <c r="NB452" s="77"/>
      <c r="NC452" s="77"/>
      <c r="ND452" s="77"/>
      <c r="NE452" s="77"/>
      <c r="NF452" s="77"/>
      <c r="NG452" s="77"/>
      <c r="NH452" s="77"/>
      <c r="NI452" s="77"/>
      <c r="NJ452" s="77"/>
      <c r="NK452" s="77"/>
      <c r="NL452" s="77"/>
      <c r="NM452" s="77"/>
      <c r="NN452" s="77"/>
      <c r="NO452" s="77"/>
      <c r="NP452" s="77"/>
      <c r="NQ452" s="77"/>
      <c r="NR452" s="77"/>
    </row>
    <row r="453" spans="1:382">
      <c r="A453" s="32">
        <f>IF(ラインリスト!A445="","",ラインリスト!A445)</f>
        <v>443</v>
      </c>
      <c r="B453" s="32" t="str">
        <f>IF(ラインリスト!B445="","",ラインリスト!B445)</f>
        <v>テスト443</v>
      </c>
      <c r="C453" s="32">
        <f>IF(ラインリスト!C445="","",ラインリスト!C445)</f>
        <v>47</v>
      </c>
      <c r="D453" s="32" t="str">
        <f>IF(ラインリスト!E445="","",ラインリスト!E445)</f>
        <v>女</v>
      </c>
      <c r="E453" s="32" t="str">
        <f>IF(ラインリスト!F445="","",ラインリスト!F445)</f>
        <v>看護師</v>
      </c>
      <c r="F453" s="29" t="str">
        <f>IF(ラインリスト!G445="","",ラインリスト!G445)</f>
        <v>職員</v>
      </c>
      <c r="G453" s="32" t="str">
        <f>IF(ラインリスト!H445="","",ラインリスト!H445)</f>
        <v>R病院</v>
      </c>
      <c r="H453" s="33" t="str">
        <f>IF(ラインリスト!I445="","",ラインリスト!I445)</f>
        <v/>
      </c>
      <c r="I453" s="33">
        <f>IF(ラインリスト!J445="","",ラインリスト!J445)</f>
        <v>44209</v>
      </c>
      <c r="J453" s="33">
        <f>IF(ラインリスト!K445="","",ラインリスト!K445)</f>
        <v>44209</v>
      </c>
      <c r="K453" s="31">
        <f>IF(ラインリスト!L445="",J453,ラインリスト!L445)</f>
        <v>44209</v>
      </c>
      <c r="L453" s="76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77"/>
      <c r="BE453" s="77"/>
      <c r="BF453" s="77"/>
      <c r="BG453" s="77"/>
      <c r="BH453" s="77"/>
      <c r="BI453" s="77"/>
      <c r="BJ453" s="77"/>
      <c r="BK453" s="77"/>
      <c r="BL453" s="77"/>
      <c r="BM453" s="77"/>
      <c r="BN453" s="77"/>
      <c r="BO453" s="77"/>
      <c r="BP453" s="77"/>
      <c r="BQ453" s="77"/>
      <c r="BR453" s="77"/>
      <c r="BS453" s="77"/>
      <c r="BT453" s="77"/>
      <c r="BU453" s="77"/>
      <c r="BV453" s="77"/>
      <c r="BW453" s="77"/>
      <c r="BX453" s="77"/>
      <c r="BY453" s="77"/>
      <c r="BZ453" s="77"/>
      <c r="CA453" s="77"/>
      <c r="CB453" s="77"/>
      <c r="CC453" s="77"/>
      <c r="CD453" s="77"/>
      <c r="CE453" s="77"/>
      <c r="CF453" s="77"/>
      <c r="CG453" s="77"/>
      <c r="CH453" s="77"/>
      <c r="CI453" s="77"/>
      <c r="CJ453" s="77"/>
      <c r="CK453" s="77"/>
      <c r="CL453" s="77"/>
      <c r="CM453" s="77"/>
      <c r="CN453" s="77"/>
      <c r="CO453" s="77"/>
      <c r="CP453" s="77"/>
      <c r="CQ453" s="77"/>
      <c r="CR453" s="77"/>
      <c r="CS453" s="77"/>
      <c r="CT453" s="77"/>
      <c r="CU453" s="77"/>
      <c r="CV453" s="77"/>
      <c r="CW453" s="77"/>
      <c r="CX453" s="77"/>
      <c r="CY453" s="77"/>
      <c r="CZ453" s="77"/>
      <c r="DA453" s="77"/>
      <c r="DB453" s="77"/>
      <c r="DC453" s="77"/>
      <c r="DD453" s="77"/>
      <c r="DE453" s="77"/>
      <c r="DF453" s="77"/>
      <c r="DG453" s="77"/>
      <c r="DH453" s="77"/>
      <c r="DI453" s="77"/>
      <c r="DJ453" s="77"/>
      <c r="DK453" s="77"/>
      <c r="DL453" s="77"/>
      <c r="DM453" s="77"/>
      <c r="DN453" s="77"/>
      <c r="DO453" s="77"/>
      <c r="DP453" s="77"/>
      <c r="DQ453" s="77"/>
      <c r="DR453" s="77"/>
      <c r="DS453" s="77"/>
      <c r="DT453" s="77"/>
      <c r="DU453" s="77"/>
      <c r="DV453" s="77"/>
      <c r="DW453" s="77"/>
      <c r="DX453" s="77"/>
      <c r="DY453" s="77"/>
      <c r="DZ453" s="77"/>
      <c r="EA453" s="77"/>
      <c r="EB453" s="77"/>
      <c r="EC453" s="77"/>
      <c r="ED453" s="77"/>
      <c r="EE453" s="77"/>
      <c r="EF453" s="77"/>
      <c r="EG453" s="77"/>
      <c r="EH453" s="77"/>
      <c r="EI453" s="77"/>
      <c r="EJ453" s="77"/>
      <c r="EK453" s="77"/>
      <c r="EL453" s="77"/>
      <c r="EM453" s="77"/>
      <c r="EN453" s="77"/>
      <c r="EO453" s="77"/>
      <c r="EP453" s="77"/>
      <c r="EQ453" s="77"/>
      <c r="ER453" s="77"/>
      <c r="ES453" s="77"/>
      <c r="ET453" s="77"/>
      <c r="EU453" s="77"/>
      <c r="EV453" s="77"/>
      <c r="EW453" s="77"/>
      <c r="EX453" s="77"/>
      <c r="EY453" s="77"/>
      <c r="EZ453" s="77"/>
      <c r="FA453" s="77"/>
      <c r="FB453" s="77"/>
      <c r="FC453" s="77"/>
      <c r="FD453" s="77"/>
      <c r="FE453" s="77"/>
      <c r="FF453" s="77"/>
      <c r="FG453" s="77"/>
      <c r="FH453" s="77"/>
      <c r="FI453" s="77"/>
      <c r="FJ453" s="77"/>
      <c r="FK453" s="77"/>
      <c r="FL453" s="77"/>
      <c r="FM453" s="77"/>
      <c r="FN453" s="77"/>
      <c r="FO453" s="77"/>
      <c r="FP453" s="77"/>
      <c r="FQ453" s="77"/>
      <c r="FR453" s="77"/>
      <c r="FS453" s="77"/>
      <c r="FT453" s="77"/>
      <c r="FU453" s="77"/>
      <c r="FV453" s="77"/>
      <c r="FW453" s="77"/>
      <c r="FX453" s="77"/>
      <c r="FY453" s="77"/>
      <c r="FZ453" s="77"/>
      <c r="GA453" s="77"/>
      <c r="GB453" s="77"/>
      <c r="GC453" s="77"/>
      <c r="GD453" s="77"/>
      <c r="GE453" s="77"/>
      <c r="GF453" s="77"/>
      <c r="GG453" s="77"/>
      <c r="GH453" s="77"/>
      <c r="GI453" s="77"/>
      <c r="GJ453" s="77"/>
      <c r="GK453" s="77"/>
      <c r="GL453" s="77"/>
      <c r="GM453" s="77"/>
      <c r="GN453" s="77"/>
      <c r="GO453" s="77"/>
      <c r="GP453" s="77"/>
      <c r="GQ453" s="77"/>
      <c r="GR453" s="77"/>
      <c r="GS453" s="77"/>
      <c r="GT453" s="77"/>
      <c r="GU453" s="77"/>
      <c r="GV453" s="77"/>
      <c r="GW453" s="77"/>
      <c r="GX453" s="77"/>
      <c r="GY453" s="77"/>
      <c r="GZ453" s="77"/>
      <c r="HA453" s="77"/>
      <c r="HB453" s="77"/>
      <c r="HC453" s="77"/>
      <c r="HD453" s="77"/>
      <c r="HE453" s="77"/>
      <c r="HF453" s="77"/>
      <c r="HG453" s="77"/>
      <c r="HH453" s="77"/>
      <c r="HI453" s="77"/>
      <c r="HJ453" s="77"/>
      <c r="HK453" s="77"/>
      <c r="HL453" s="77"/>
      <c r="HM453" s="77"/>
      <c r="HN453" s="77"/>
      <c r="HO453" s="77"/>
      <c r="HP453" s="77"/>
      <c r="HQ453" s="77"/>
      <c r="HR453" s="77"/>
      <c r="HS453" s="77"/>
      <c r="HT453" s="77"/>
      <c r="HU453" s="77"/>
      <c r="HV453" s="77"/>
      <c r="HW453" s="77"/>
      <c r="HX453" s="77"/>
      <c r="HY453" s="77"/>
      <c r="HZ453" s="77"/>
      <c r="IA453" s="77"/>
      <c r="IB453" s="77"/>
      <c r="IC453" s="77"/>
      <c r="ID453" s="77"/>
      <c r="IE453" s="77"/>
      <c r="IF453" s="77"/>
      <c r="IG453" s="77"/>
      <c r="IH453" s="77"/>
      <c r="II453" s="77"/>
      <c r="IJ453" s="77"/>
      <c r="IK453" s="77"/>
      <c r="IL453" s="77"/>
      <c r="IM453" s="77"/>
      <c r="IN453" s="77"/>
      <c r="IO453" s="77"/>
      <c r="IP453" s="77"/>
      <c r="IQ453" s="77"/>
      <c r="IR453" s="77"/>
      <c r="IS453" s="77"/>
      <c r="IT453" s="77"/>
      <c r="IU453" s="77"/>
      <c r="IV453" s="77"/>
      <c r="IW453" s="77"/>
      <c r="IX453" s="77"/>
      <c r="IY453" s="77"/>
      <c r="IZ453" s="77"/>
      <c r="JA453" s="77"/>
      <c r="JB453" s="77"/>
      <c r="JC453" s="77"/>
      <c r="JD453" s="77"/>
      <c r="JE453" s="77"/>
      <c r="JF453" s="77"/>
      <c r="JG453" s="77"/>
      <c r="JH453" s="77"/>
      <c r="JI453" s="77"/>
      <c r="JJ453" s="77"/>
      <c r="JK453" s="77"/>
      <c r="JL453" s="77"/>
      <c r="JM453" s="77"/>
      <c r="JN453" s="77"/>
      <c r="JO453" s="77"/>
      <c r="JP453" s="77"/>
      <c r="JQ453" s="77"/>
      <c r="JR453" s="77"/>
      <c r="JS453" s="77"/>
      <c r="JT453" s="77"/>
      <c r="JU453" s="77"/>
      <c r="JV453" s="77"/>
      <c r="JW453" s="77"/>
      <c r="JX453" s="77"/>
      <c r="JY453" s="77"/>
      <c r="JZ453" s="77"/>
      <c r="KA453" s="77"/>
      <c r="KB453" s="77"/>
      <c r="KC453" s="77"/>
      <c r="KD453" s="77"/>
      <c r="KE453" s="77"/>
      <c r="KF453" s="77"/>
      <c r="KG453" s="77"/>
      <c r="KH453" s="77"/>
      <c r="KI453" s="77"/>
      <c r="KJ453" s="77"/>
      <c r="KK453" s="77"/>
      <c r="KL453" s="77"/>
      <c r="KM453" s="77"/>
      <c r="KN453" s="77"/>
      <c r="KO453" s="77"/>
      <c r="KP453" s="77"/>
      <c r="KQ453" s="77"/>
      <c r="KR453" s="77"/>
      <c r="KS453" s="77"/>
      <c r="KT453" s="77"/>
      <c r="KU453" s="77"/>
      <c r="KV453" s="77"/>
      <c r="KW453" s="77"/>
      <c r="KX453" s="77"/>
      <c r="KY453" s="77"/>
      <c r="KZ453" s="77"/>
      <c r="LA453" s="77"/>
      <c r="LB453" s="77"/>
      <c r="LC453" s="77"/>
      <c r="LD453" s="77"/>
      <c r="LE453" s="77"/>
      <c r="LF453" s="77"/>
      <c r="LG453" s="77"/>
      <c r="LH453" s="77"/>
      <c r="LI453" s="77"/>
      <c r="LJ453" s="77"/>
      <c r="LK453" s="77"/>
      <c r="LL453" s="77"/>
      <c r="LM453" s="77"/>
      <c r="LN453" s="77"/>
      <c r="LO453" s="77"/>
      <c r="LP453" s="77"/>
      <c r="LQ453" s="77"/>
      <c r="LR453" s="77"/>
      <c r="LS453" s="77"/>
      <c r="LT453" s="77"/>
      <c r="LU453" s="77"/>
      <c r="LV453" s="77"/>
      <c r="LW453" s="77"/>
      <c r="LX453" s="77"/>
      <c r="LY453" s="77"/>
      <c r="LZ453" s="77"/>
      <c r="MA453" s="77"/>
      <c r="MB453" s="77"/>
      <c r="MC453" s="77"/>
      <c r="MD453" s="77"/>
      <c r="ME453" s="77"/>
      <c r="MF453" s="77"/>
      <c r="MG453" s="77"/>
      <c r="MH453" s="77"/>
      <c r="MI453" s="77"/>
      <c r="MJ453" s="77"/>
      <c r="MK453" s="77"/>
      <c r="ML453" s="77"/>
      <c r="MM453" s="77"/>
      <c r="MN453" s="77"/>
      <c r="MO453" s="77"/>
      <c r="MP453" s="77"/>
      <c r="MQ453" s="77"/>
      <c r="MR453" s="77"/>
      <c r="MS453" s="77"/>
      <c r="MT453" s="77"/>
      <c r="MU453" s="77"/>
      <c r="MV453" s="77"/>
      <c r="MW453" s="77"/>
      <c r="MX453" s="77"/>
      <c r="MY453" s="77"/>
      <c r="MZ453" s="77"/>
      <c r="NA453" s="77"/>
      <c r="NB453" s="77"/>
      <c r="NC453" s="77"/>
      <c r="ND453" s="77"/>
      <c r="NE453" s="77"/>
      <c r="NF453" s="77"/>
      <c r="NG453" s="77"/>
      <c r="NH453" s="77"/>
      <c r="NI453" s="77"/>
      <c r="NJ453" s="77"/>
      <c r="NK453" s="77"/>
      <c r="NL453" s="77"/>
      <c r="NM453" s="77"/>
      <c r="NN453" s="77"/>
      <c r="NO453" s="77"/>
      <c r="NP453" s="77"/>
      <c r="NQ453" s="77"/>
      <c r="NR453" s="77"/>
    </row>
    <row r="454" spans="1:382">
      <c r="A454" s="32">
        <f>IF(ラインリスト!A446="","",ラインリスト!A446)</f>
        <v>444</v>
      </c>
      <c r="B454" s="32" t="str">
        <f>IF(ラインリスト!B446="","",ラインリスト!B446)</f>
        <v>テスト444</v>
      </c>
      <c r="C454" s="32">
        <f>IF(ラインリスト!C446="","",ラインリスト!C446)</f>
        <v>72</v>
      </c>
      <c r="D454" s="32" t="str">
        <f>IF(ラインリスト!E446="","",ラインリスト!E446)</f>
        <v>男</v>
      </c>
      <c r="E454" s="32" t="str">
        <f>IF(ラインリスト!F446="","",ラインリスト!F446)</f>
        <v/>
      </c>
      <c r="F454" s="29" t="str">
        <f>IF(ラインリスト!G446="","",ラインリスト!G446)</f>
        <v>患者</v>
      </c>
      <c r="G454" s="32" t="str">
        <f>IF(ラインリスト!H446="","",ラインリスト!H446)</f>
        <v>R病院</v>
      </c>
      <c r="H454" s="33" t="str">
        <f>IF(ラインリスト!I446="","",ラインリスト!I446)</f>
        <v/>
      </c>
      <c r="I454" s="33">
        <f>IF(ラインリスト!J446="","",ラインリスト!J446)</f>
        <v>44209</v>
      </c>
      <c r="J454" s="33">
        <f>IF(ラインリスト!K446="","",ラインリスト!K446)</f>
        <v>44209</v>
      </c>
      <c r="K454" s="31">
        <f>IF(ラインリスト!L446="",J454,ラインリスト!L446)</f>
        <v>44209</v>
      </c>
      <c r="L454" s="76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77"/>
      <c r="BE454" s="77"/>
      <c r="BF454" s="77"/>
      <c r="BG454" s="77"/>
      <c r="BH454" s="77"/>
      <c r="BI454" s="77"/>
      <c r="BJ454" s="77"/>
      <c r="BK454" s="77"/>
      <c r="BL454" s="77"/>
      <c r="BM454" s="77"/>
      <c r="BN454" s="77"/>
      <c r="BO454" s="77"/>
      <c r="BP454" s="77"/>
      <c r="BQ454" s="77"/>
      <c r="BR454" s="77"/>
      <c r="BS454" s="77"/>
      <c r="BT454" s="77"/>
      <c r="BU454" s="77"/>
      <c r="BV454" s="77"/>
      <c r="BW454" s="77"/>
      <c r="BX454" s="77"/>
      <c r="BY454" s="77"/>
      <c r="BZ454" s="77"/>
      <c r="CA454" s="77"/>
      <c r="CB454" s="77"/>
      <c r="CC454" s="77"/>
      <c r="CD454" s="77"/>
      <c r="CE454" s="77"/>
      <c r="CF454" s="77"/>
      <c r="CG454" s="77"/>
      <c r="CH454" s="77"/>
      <c r="CI454" s="77"/>
      <c r="CJ454" s="77"/>
      <c r="CK454" s="77"/>
      <c r="CL454" s="77"/>
      <c r="CM454" s="77"/>
      <c r="CN454" s="77"/>
      <c r="CO454" s="77"/>
      <c r="CP454" s="77"/>
      <c r="CQ454" s="77"/>
      <c r="CR454" s="77"/>
      <c r="CS454" s="77"/>
      <c r="CT454" s="77"/>
      <c r="CU454" s="77"/>
      <c r="CV454" s="77"/>
      <c r="CW454" s="77"/>
      <c r="CX454" s="77"/>
      <c r="CY454" s="77"/>
      <c r="CZ454" s="77"/>
      <c r="DA454" s="77"/>
      <c r="DB454" s="77"/>
      <c r="DC454" s="77"/>
      <c r="DD454" s="77"/>
      <c r="DE454" s="77"/>
      <c r="DF454" s="77"/>
      <c r="DG454" s="77"/>
      <c r="DH454" s="77"/>
      <c r="DI454" s="77"/>
      <c r="DJ454" s="77"/>
      <c r="DK454" s="77"/>
      <c r="DL454" s="77"/>
      <c r="DM454" s="77"/>
      <c r="DN454" s="77"/>
      <c r="DO454" s="77"/>
      <c r="DP454" s="77"/>
      <c r="DQ454" s="77"/>
      <c r="DR454" s="77"/>
      <c r="DS454" s="77"/>
      <c r="DT454" s="77"/>
      <c r="DU454" s="77"/>
      <c r="DV454" s="77"/>
      <c r="DW454" s="77"/>
      <c r="DX454" s="77"/>
      <c r="DY454" s="77"/>
      <c r="DZ454" s="77"/>
      <c r="EA454" s="77"/>
      <c r="EB454" s="77"/>
      <c r="EC454" s="77"/>
      <c r="ED454" s="77"/>
      <c r="EE454" s="77"/>
      <c r="EF454" s="77"/>
      <c r="EG454" s="77"/>
      <c r="EH454" s="77"/>
      <c r="EI454" s="77"/>
      <c r="EJ454" s="77"/>
      <c r="EK454" s="77"/>
      <c r="EL454" s="77"/>
      <c r="EM454" s="77"/>
      <c r="EN454" s="77"/>
      <c r="EO454" s="77"/>
      <c r="EP454" s="77"/>
      <c r="EQ454" s="77"/>
      <c r="ER454" s="77"/>
      <c r="ES454" s="77"/>
      <c r="ET454" s="77"/>
      <c r="EU454" s="77"/>
      <c r="EV454" s="77"/>
      <c r="EW454" s="77"/>
      <c r="EX454" s="77"/>
      <c r="EY454" s="77"/>
      <c r="EZ454" s="77"/>
      <c r="FA454" s="77"/>
      <c r="FB454" s="77"/>
      <c r="FC454" s="77"/>
      <c r="FD454" s="77"/>
      <c r="FE454" s="77"/>
      <c r="FF454" s="77"/>
      <c r="FG454" s="77"/>
      <c r="FH454" s="77"/>
      <c r="FI454" s="77"/>
      <c r="FJ454" s="77"/>
      <c r="FK454" s="77"/>
      <c r="FL454" s="77"/>
      <c r="FM454" s="77"/>
      <c r="FN454" s="77"/>
      <c r="FO454" s="77"/>
      <c r="FP454" s="77"/>
      <c r="FQ454" s="77"/>
      <c r="FR454" s="77"/>
      <c r="FS454" s="77"/>
      <c r="FT454" s="77"/>
      <c r="FU454" s="77"/>
      <c r="FV454" s="77"/>
      <c r="FW454" s="77"/>
      <c r="FX454" s="77"/>
      <c r="FY454" s="77"/>
      <c r="FZ454" s="77"/>
      <c r="GA454" s="77"/>
      <c r="GB454" s="77"/>
      <c r="GC454" s="77"/>
      <c r="GD454" s="77"/>
      <c r="GE454" s="77"/>
      <c r="GF454" s="77"/>
      <c r="GG454" s="77"/>
      <c r="GH454" s="77"/>
      <c r="GI454" s="77"/>
      <c r="GJ454" s="77"/>
      <c r="GK454" s="77"/>
      <c r="GL454" s="77"/>
      <c r="GM454" s="77"/>
      <c r="GN454" s="77"/>
      <c r="GO454" s="77"/>
      <c r="GP454" s="77"/>
      <c r="GQ454" s="77"/>
      <c r="GR454" s="77"/>
      <c r="GS454" s="77"/>
      <c r="GT454" s="77"/>
      <c r="GU454" s="77"/>
      <c r="GV454" s="77"/>
      <c r="GW454" s="77"/>
      <c r="GX454" s="77"/>
      <c r="GY454" s="77"/>
      <c r="GZ454" s="77"/>
      <c r="HA454" s="77"/>
      <c r="HB454" s="77"/>
      <c r="HC454" s="77"/>
      <c r="HD454" s="77"/>
      <c r="HE454" s="77"/>
      <c r="HF454" s="77"/>
      <c r="HG454" s="77"/>
      <c r="HH454" s="77"/>
      <c r="HI454" s="77"/>
      <c r="HJ454" s="77"/>
      <c r="HK454" s="77"/>
      <c r="HL454" s="77"/>
      <c r="HM454" s="77"/>
      <c r="HN454" s="77"/>
      <c r="HO454" s="77"/>
      <c r="HP454" s="77"/>
      <c r="HQ454" s="77"/>
      <c r="HR454" s="77"/>
      <c r="HS454" s="77"/>
      <c r="HT454" s="77"/>
      <c r="HU454" s="77"/>
      <c r="HV454" s="77"/>
      <c r="HW454" s="77"/>
      <c r="HX454" s="77"/>
      <c r="HY454" s="77"/>
      <c r="HZ454" s="77"/>
      <c r="IA454" s="77"/>
      <c r="IB454" s="77"/>
      <c r="IC454" s="77"/>
      <c r="ID454" s="77"/>
      <c r="IE454" s="77"/>
      <c r="IF454" s="77"/>
      <c r="IG454" s="77"/>
      <c r="IH454" s="77"/>
      <c r="II454" s="77"/>
      <c r="IJ454" s="77"/>
      <c r="IK454" s="77"/>
      <c r="IL454" s="77"/>
      <c r="IM454" s="77"/>
      <c r="IN454" s="77"/>
      <c r="IO454" s="77"/>
      <c r="IP454" s="77"/>
      <c r="IQ454" s="77"/>
      <c r="IR454" s="77"/>
      <c r="IS454" s="77"/>
      <c r="IT454" s="77"/>
      <c r="IU454" s="77"/>
      <c r="IV454" s="77"/>
      <c r="IW454" s="77"/>
      <c r="IX454" s="77"/>
      <c r="IY454" s="77"/>
      <c r="IZ454" s="77"/>
      <c r="JA454" s="77"/>
      <c r="JB454" s="77"/>
      <c r="JC454" s="77"/>
      <c r="JD454" s="77"/>
      <c r="JE454" s="77"/>
      <c r="JF454" s="77"/>
      <c r="JG454" s="77"/>
      <c r="JH454" s="77"/>
      <c r="JI454" s="77"/>
      <c r="JJ454" s="77"/>
      <c r="JK454" s="77"/>
      <c r="JL454" s="77"/>
      <c r="JM454" s="77"/>
      <c r="JN454" s="77"/>
      <c r="JO454" s="77"/>
      <c r="JP454" s="77"/>
      <c r="JQ454" s="77"/>
      <c r="JR454" s="77"/>
      <c r="JS454" s="77"/>
      <c r="JT454" s="77"/>
      <c r="JU454" s="77"/>
      <c r="JV454" s="77"/>
      <c r="JW454" s="77"/>
      <c r="JX454" s="77"/>
      <c r="JY454" s="77"/>
      <c r="JZ454" s="77"/>
      <c r="KA454" s="77"/>
      <c r="KB454" s="77"/>
      <c r="KC454" s="77"/>
      <c r="KD454" s="77"/>
      <c r="KE454" s="77"/>
      <c r="KF454" s="77"/>
      <c r="KG454" s="77"/>
      <c r="KH454" s="77"/>
      <c r="KI454" s="77"/>
      <c r="KJ454" s="77"/>
      <c r="KK454" s="77"/>
      <c r="KL454" s="77"/>
      <c r="KM454" s="77"/>
      <c r="KN454" s="77"/>
      <c r="KO454" s="77"/>
      <c r="KP454" s="77"/>
      <c r="KQ454" s="77"/>
      <c r="KR454" s="77"/>
      <c r="KS454" s="77"/>
      <c r="KT454" s="77"/>
      <c r="KU454" s="77"/>
      <c r="KV454" s="77"/>
      <c r="KW454" s="77"/>
      <c r="KX454" s="77"/>
      <c r="KY454" s="77"/>
      <c r="KZ454" s="77"/>
      <c r="LA454" s="77"/>
      <c r="LB454" s="77"/>
      <c r="LC454" s="77"/>
      <c r="LD454" s="77"/>
      <c r="LE454" s="77"/>
      <c r="LF454" s="77"/>
      <c r="LG454" s="77"/>
      <c r="LH454" s="77"/>
      <c r="LI454" s="77"/>
      <c r="LJ454" s="77"/>
      <c r="LK454" s="77"/>
      <c r="LL454" s="77"/>
      <c r="LM454" s="77"/>
      <c r="LN454" s="77"/>
      <c r="LO454" s="77"/>
      <c r="LP454" s="77"/>
      <c r="LQ454" s="77"/>
      <c r="LR454" s="77"/>
      <c r="LS454" s="77"/>
      <c r="LT454" s="77"/>
      <c r="LU454" s="77"/>
      <c r="LV454" s="77"/>
      <c r="LW454" s="77"/>
      <c r="LX454" s="77"/>
      <c r="LY454" s="77"/>
      <c r="LZ454" s="77"/>
      <c r="MA454" s="77"/>
      <c r="MB454" s="77"/>
      <c r="MC454" s="77"/>
      <c r="MD454" s="77"/>
      <c r="ME454" s="77"/>
      <c r="MF454" s="77"/>
      <c r="MG454" s="77"/>
      <c r="MH454" s="77"/>
      <c r="MI454" s="77"/>
      <c r="MJ454" s="77"/>
      <c r="MK454" s="77"/>
      <c r="ML454" s="77"/>
      <c r="MM454" s="77"/>
      <c r="MN454" s="77"/>
      <c r="MO454" s="77"/>
      <c r="MP454" s="77"/>
      <c r="MQ454" s="77"/>
      <c r="MR454" s="77"/>
      <c r="MS454" s="77"/>
      <c r="MT454" s="77"/>
      <c r="MU454" s="77"/>
      <c r="MV454" s="77"/>
      <c r="MW454" s="77"/>
      <c r="MX454" s="77"/>
      <c r="MY454" s="77"/>
      <c r="MZ454" s="77"/>
      <c r="NA454" s="77"/>
      <c r="NB454" s="77"/>
      <c r="NC454" s="77"/>
      <c r="ND454" s="77"/>
      <c r="NE454" s="77"/>
      <c r="NF454" s="77"/>
      <c r="NG454" s="77"/>
      <c r="NH454" s="77"/>
      <c r="NI454" s="77"/>
      <c r="NJ454" s="77"/>
      <c r="NK454" s="77"/>
      <c r="NL454" s="77"/>
      <c r="NM454" s="77"/>
      <c r="NN454" s="77"/>
      <c r="NO454" s="77"/>
      <c r="NP454" s="77"/>
      <c r="NQ454" s="77"/>
      <c r="NR454" s="77"/>
    </row>
    <row r="455" spans="1:382">
      <c r="A455" s="32">
        <f>IF(ラインリスト!A447="","",ラインリスト!A447)</f>
        <v>445</v>
      </c>
      <c r="B455" s="32" t="str">
        <f>IF(ラインリスト!B447="","",ラインリスト!B447)</f>
        <v>テスト445</v>
      </c>
      <c r="C455" s="32">
        <f>IF(ラインリスト!C447="","",ラインリスト!C447)</f>
        <v>93</v>
      </c>
      <c r="D455" s="32" t="str">
        <f>IF(ラインリスト!E447="","",ラインリスト!E447)</f>
        <v>女</v>
      </c>
      <c r="E455" s="32" t="str">
        <f>IF(ラインリスト!F447="","",ラインリスト!F447)</f>
        <v/>
      </c>
      <c r="F455" s="29" t="str">
        <f>IF(ラインリスト!G447="","",ラインリスト!G447)</f>
        <v>患者</v>
      </c>
      <c r="G455" s="32" t="str">
        <f>IF(ラインリスト!H447="","",ラインリスト!H447)</f>
        <v>R病院</v>
      </c>
      <c r="H455" s="33" t="str">
        <f>IF(ラインリスト!I447="","",ラインリスト!I447)</f>
        <v/>
      </c>
      <c r="I455" s="33" t="str">
        <f>IF(ラインリスト!J447="","",ラインリスト!J447)</f>
        <v>無症状</v>
      </c>
      <c r="J455" s="33">
        <f>IF(ラインリスト!K447="","",ラインリスト!K447)</f>
        <v>44209</v>
      </c>
      <c r="K455" s="31">
        <f>IF(ラインリスト!L447="",J455,ラインリスト!L447)</f>
        <v>44209</v>
      </c>
      <c r="L455" s="76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  <c r="BN455" s="77"/>
      <c r="BO455" s="77"/>
      <c r="BP455" s="77"/>
      <c r="BQ455" s="77"/>
      <c r="BR455" s="77"/>
      <c r="BS455" s="77"/>
      <c r="BT455" s="77"/>
      <c r="BU455" s="77"/>
      <c r="BV455" s="77"/>
      <c r="BW455" s="77"/>
      <c r="BX455" s="77"/>
      <c r="BY455" s="77"/>
      <c r="BZ455" s="77"/>
      <c r="CA455" s="77"/>
      <c r="CB455" s="77"/>
      <c r="CC455" s="77"/>
      <c r="CD455" s="77"/>
      <c r="CE455" s="77"/>
      <c r="CF455" s="77"/>
      <c r="CG455" s="77"/>
      <c r="CH455" s="77"/>
      <c r="CI455" s="77"/>
      <c r="CJ455" s="77"/>
      <c r="CK455" s="77"/>
      <c r="CL455" s="77"/>
      <c r="CM455" s="77"/>
      <c r="CN455" s="77"/>
      <c r="CO455" s="77"/>
      <c r="CP455" s="77"/>
      <c r="CQ455" s="77"/>
      <c r="CR455" s="77"/>
      <c r="CS455" s="77"/>
      <c r="CT455" s="77"/>
      <c r="CU455" s="77"/>
      <c r="CV455" s="77"/>
      <c r="CW455" s="77"/>
      <c r="CX455" s="77"/>
      <c r="CY455" s="77"/>
      <c r="CZ455" s="77"/>
      <c r="DA455" s="77"/>
      <c r="DB455" s="77"/>
      <c r="DC455" s="77"/>
      <c r="DD455" s="77"/>
      <c r="DE455" s="77"/>
      <c r="DF455" s="77"/>
      <c r="DG455" s="77"/>
      <c r="DH455" s="77"/>
      <c r="DI455" s="77"/>
      <c r="DJ455" s="77"/>
      <c r="DK455" s="77"/>
      <c r="DL455" s="77"/>
      <c r="DM455" s="77"/>
      <c r="DN455" s="77"/>
      <c r="DO455" s="77"/>
      <c r="DP455" s="77"/>
      <c r="DQ455" s="77"/>
      <c r="DR455" s="77"/>
      <c r="DS455" s="77"/>
      <c r="DT455" s="77"/>
      <c r="DU455" s="77"/>
      <c r="DV455" s="77"/>
      <c r="DW455" s="77"/>
      <c r="DX455" s="77"/>
      <c r="DY455" s="77"/>
      <c r="DZ455" s="77"/>
      <c r="EA455" s="77"/>
      <c r="EB455" s="77"/>
      <c r="EC455" s="77"/>
      <c r="ED455" s="77"/>
      <c r="EE455" s="77"/>
      <c r="EF455" s="77"/>
      <c r="EG455" s="77"/>
      <c r="EH455" s="77"/>
      <c r="EI455" s="77"/>
      <c r="EJ455" s="77"/>
      <c r="EK455" s="77"/>
      <c r="EL455" s="77"/>
      <c r="EM455" s="77"/>
      <c r="EN455" s="77"/>
      <c r="EO455" s="77"/>
      <c r="EP455" s="77"/>
      <c r="EQ455" s="77"/>
      <c r="ER455" s="77"/>
      <c r="ES455" s="77"/>
      <c r="ET455" s="77"/>
      <c r="EU455" s="77"/>
      <c r="EV455" s="77"/>
      <c r="EW455" s="77"/>
      <c r="EX455" s="77"/>
      <c r="EY455" s="77"/>
      <c r="EZ455" s="77"/>
      <c r="FA455" s="77"/>
      <c r="FB455" s="77"/>
      <c r="FC455" s="77"/>
      <c r="FD455" s="77"/>
      <c r="FE455" s="77"/>
      <c r="FF455" s="77"/>
      <c r="FG455" s="77"/>
      <c r="FH455" s="77"/>
      <c r="FI455" s="77"/>
      <c r="FJ455" s="77"/>
      <c r="FK455" s="77"/>
      <c r="FL455" s="77"/>
      <c r="FM455" s="77"/>
      <c r="FN455" s="77"/>
      <c r="FO455" s="77"/>
      <c r="FP455" s="77"/>
      <c r="FQ455" s="77"/>
      <c r="FR455" s="77"/>
      <c r="FS455" s="77"/>
      <c r="FT455" s="77"/>
      <c r="FU455" s="77"/>
      <c r="FV455" s="77"/>
      <c r="FW455" s="77"/>
      <c r="FX455" s="77"/>
      <c r="FY455" s="77"/>
      <c r="FZ455" s="77"/>
      <c r="GA455" s="77"/>
      <c r="GB455" s="77"/>
      <c r="GC455" s="77"/>
      <c r="GD455" s="77"/>
      <c r="GE455" s="77"/>
      <c r="GF455" s="77"/>
      <c r="GG455" s="77"/>
      <c r="GH455" s="77"/>
      <c r="GI455" s="77"/>
      <c r="GJ455" s="77"/>
      <c r="GK455" s="77"/>
      <c r="GL455" s="77"/>
      <c r="GM455" s="77"/>
      <c r="GN455" s="77"/>
      <c r="GO455" s="77"/>
      <c r="GP455" s="77"/>
      <c r="GQ455" s="77"/>
      <c r="GR455" s="77"/>
      <c r="GS455" s="77"/>
      <c r="GT455" s="77"/>
      <c r="GU455" s="77"/>
      <c r="GV455" s="77"/>
      <c r="GW455" s="77"/>
      <c r="GX455" s="77"/>
      <c r="GY455" s="77"/>
      <c r="GZ455" s="77"/>
      <c r="HA455" s="77"/>
      <c r="HB455" s="77"/>
      <c r="HC455" s="77"/>
      <c r="HD455" s="77"/>
      <c r="HE455" s="77"/>
      <c r="HF455" s="77"/>
      <c r="HG455" s="77"/>
      <c r="HH455" s="77"/>
      <c r="HI455" s="77"/>
      <c r="HJ455" s="77"/>
      <c r="HK455" s="77"/>
      <c r="HL455" s="77"/>
      <c r="HM455" s="77"/>
      <c r="HN455" s="77"/>
      <c r="HO455" s="77"/>
      <c r="HP455" s="77"/>
      <c r="HQ455" s="77"/>
      <c r="HR455" s="77"/>
      <c r="HS455" s="77"/>
      <c r="HT455" s="77"/>
      <c r="HU455" s="77"/>
      <c r="HV455" s="77"/>
      <c r="HW455" s="77"/>
      <c r="HX455" s="77"/>
      <c r="HY455" s="77"/>
      <c r="HZ455" s="77"/>
      <c r="IA455" s="77"/>
      <c r="IB455" s="77"/>
      <c r="IC455" s="77"/>
      <c r="ID455" s="77"/>
      <c r="IE455" s="77"/>
      <c r="IF455" s="77"/>
      <c r="IG455" s="77"/>
      <c r="IH455" s="77"/>
      <c r="II455" s="77"/>
      <c r="IJ455" s="77"/>
      <c r="IK455" s="77"/>
      <c r="IL455" s="77"/>
      <c r="IM455" s="77"/>
      <c r="IN455" s="77"/>
      <c r="IO455" s="77"/>
      <c r="IP455" s="77"/>
      <c r="IQ455" s="77"/>
      <c r="IR455" s="77"/>
      <c r="IS455" s="77"/>
      <c r="IT455" s="77"/>
      <c r="IU455" s="77"/>
      <c r="IV455" s="77"/>
      <c r="IW455" s="77"/>
      <c r="IX455" s="77"/>
      <c r="IY455" s="77"/>
      <c r="IZ455" s="77"/>
      <c r="JA455" s="77"/>
      <c r="JB455" s="77"/>
      <c r="JC455" s="77"/>
      <c r="JD455" s="77"/>
      <c r="JE455" s="77"/>
      <c r="JF455" s="77"/>
      <c r="JG455" s="77"/>
      <c r="JH455" s="77"/>
      <c r="JI455" s="77"/>
      <c r="JJ455" s="77"/>
      <c r="JK455" s="77"/>
      <c r="JL455" s="77"/>
      <c r="JM455" s="77"/>
      <c r="JN455" s="77"/>
      <c r="JO455" s="77"/>
      <c r="JP455" s="77"/>
      <c r="JQ455" s="77"/>
      <c r="JR455" s="77"/>
      <c r="JS455" s="77"/>
      <c r="JT455" s="77"/>
      <c r="JU455" s="77"/>
      <c r="JV455" s="77"/>
      <c r="JW455" s="77"/>
      <c r="JX455" s="77"/>
      <c r="JY455" s="77"/>
      <c r="JZ455" s="77"/>
      <c r="KA455" s="77"/>
      <c r="KB455" s="77"/>
      <c r="KC455" s="77"/>
      <c r="KD455" s="77"/>
      <c r="KE455" s="77"/>
      <c r="KF455" s="77"/>
      <c r="KG455" s="77"/>
      <c r="KH455" s="77"/>
      <c r="KI455" s="77"/>
      <c r="KJ455" s="77"/>
      <c r="KK455" s="77"/>
      <c r="KL455" s="77"/>
      <c r="KM455" s="77"/>
      <c r="KN455" s="77"/>
      <c r="KO455" s="77"/>
      <c r="KP455" s="77"/>
      <c r="KQ455" s="77"/>
      <c r="KR455" s="77"/>
      <c r="KS455" s="77"/>
      <c r="KT455" s="77"/>
      <c r="KU455" s="77"/>
      <c r="KV455" s="77"/>
      <c r="KW455" s="77"/>
      <c r="KX455" s="77"/>
      <c r="KY455" s="77"/>
      <c r="KZ455" s="77"/>
      <c r="LA455" s="77"/>
      <c r="LB455" s="77"/>
      <c r="LC455" s="77"/>
      <c r="LD455" s="77"/>
      <c r="LE455" s="77"/>
      <c r="LF455" s="77"/>
      <c r="LG455" s="77"/>
      <c r="LH455" s="77"/>
      <c r="LI455" s="77"/>
      <c r="LJ455" s="77"/>
      <c r="LK455" s="77"/>
      <c r="LL455" s="77"/>
      <c r="LM455" s="77"/>
      <c r="LN455" s="77"/>
      <c r="LO455" s="77"/>
      <c r="LP455" s="77"/>
      <c r="LQ455" s="77"/>
      <c r="LR455" s="77"/>
      <c r="LS455" s="77"/>
      <c r="LT455" s="77"/>
      <c r="LU455" s="77"/>
      <c r="LV455" s="77"/>
      <c r="LW455" s="77"/>
      <c r="LX455" s="77"/>
      <c r="LY455" s="77"/>
      <c r="LZ455" s="77"/>
      <c r="MA455" s="77"/>
      <c r="MB455" s="77"/>
      <c r="MC455" s="77"/>
      <c r="MD455" s="77"/>
      <c r="ME455" s="77"/>
      <c r="MF455" s="77"/>
      <c r="MG455" s="77"/>
      <c r="MH455" s="77"/>
      <c r="MI455" s="77"/>
      <c r="MJ455" s="77"/>
      <c r="MK455" s="77"/>
      <c r="ML455" s="77"/>
      <c r="MM455" s="77"/>
      <c r="MN455" s="77"/>
      <c r="MO455" s="77"/>
      <c r="MP455" s="77"/>
      <c r="MQ455" s="77"/>
      <c r="MR455" s="77"/>
      <c r="MS455" s="77"/>
      <c r="MT455" s="77"/>
      <c r="MU455" s="77"/>
      <c r="MV455" s="77"/>
      <c r="MW455" s="77"/>
      <c r="MX455" s="77"/>
      <c r="MY455" s="77"/>
      <c r="MZ455" s="77"/>
      <c r="NA455" s="77"/>
      <c r="NB455" s="77"/>
      <c r="NC455" s="77"/>
      <c r="ND455" s="77"/>
      <c r="NE455" s="77"/>
      <c r="NF455" s="77"/>
      <c r="NG455" s="77"/>
      <c r="NH455" s="77"/>
      <c r="NI455" s="77"/>
      <c r="NJ455" s="77"/>
      <c r="NK455" s="77"/>
      <c r="NL455" s="77"/>
      <c r="NM455" s="77"/>
      <c r="NN455" s="77"/>
      <c r="NO455" s="77"/>
      <c r="NP455" s="77"/>
      <c r="NQ455" s="77"/>
      <c r="NR455" s="77"/>
    </row>
    <row r="456" spans="1:382">
      <c r="A456" s="32">
        <f>IF(ラインリスト!A448="","",ラインリスト!A448)</f>
        <v>446</v>
      </c>
      <c r="B456" s="32" t="str">
        <f>IF(ラインリスト!B448="","",ラインリスト!B448)</f>
        <v>テスト446</v>
      </c>
      <c r="C456" s="32">
        <f>IF(ラインリスト!C448="","",ラインリスト!C448)</f>
        <v>85</v>
      </c>
      <c r="D456" s="32" t="str">
        <f>IF(ラインリスト!E448="","",ラインリスト!E448)</f>
        <v>女</v>
      </c>
      <c r="E456" s="32" t="str">
        <f>IF(ラインリスト!F448="","",ラインリスト!F448)</f>
        <v/>
      </c>
      <c r="F456" s="29" t="str">
        <f>IF(ラインリスト!G448="","",ラインリスト!G448)</f>
        <v>患者</v>
      </c>
      <c r="G456" s="32" t="str">
        <f>IF(ラインリスト!H448="","",ラインリスト!H448)</f>
        <v>R病院</v>
      </c>
      <c r="H456" s="33" t="str">
        <f>IF(ラインリスト!I448="","",ラインリスト!I448)</f>
        <v/>
      </c>
      <c r="I456" s="33">
        <f>IF(ラインリスト!J448="","",ラインリスト!J448)</f>
        <v>44209</v>
      </c>
      <c r="J456" s="33">
        <f>IF(ラインリスト!K448="","",ラインリスト!K448)</f>
        <v>44209</v>
      </c>
      <c r="K456" s="31">
        <f>IF(ラインリスト!L448="",J456,ラインリスト!L448)</f>
        <v>44209</v>
      </c>
      <c r="L456" s="76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  <c r="BN456" s="77"/>
      <c r="BO456" s="77"/>
      <c r="BP456" s="77"/>
      <c r="BQ456" s="77"/>
      <c r="BR456" s="77"/>
      <c r="BS456" s="77"/>
      <c r="BT456" s="77"/>
      <c r="BU456" s="77"/>
      <c r="BV456" s="77"/>
      <c r="BW456" s="77"/>
      <c r="BX456" s="77"/>
      <c r="BY456" s="77"/>
      <c r="BZ456" s="77"/>
      <c r="CA456" s="77"/>
      <c r="CB456" s="77"/>
      <c r="CC456" s="77"/>
      <c r="CD456" s="77"/>
      <c r="CE456" s="77"/>
      <c r="CF456" s="77"/>
      <c r="CG456" s="77"/>
      <c r="CH456" s="77"/>
      <c r="CI456" s="77"/>
      <c r="CJ456" s="77"/>
      <c r="CK456" s="77"/>
      <c r="CL456" s="77"/>
      <c r="CM456" s="77"/>
      <c r="CN456" s="77"/>
      <c r="CO456" s="77"/>
      <c r="CP456" s="77"/>
      <c r="CQ456" s="77"/>
      <c r="CR456" s="77"/>
      <c r="CS456" s="77"/>
      <c r="CT456" s="77"/>
      <c r="CU456" s="77"/>
      <c r="CV456" s="77"/>
      <c r="CW456" s="77"/>
      <c r="CX456" s="77"/>
      <c r="CY456" s="77"/>
      <c r="CZ456" s="77"/>
      <c r="DA456" s="77"/>
      <c r="DB456" s="77"/>
      <c r="DC456" s="77"/>
      <c r="DD456" s="77"/>
      <c r="DE456" s="77"/>
      <c r="DF456" s="77"/>
      <c r="DG456" s="77"/>
      <c r="DH456" s="77"/>
      <c r="DI456" s="77"/>
      <c r="DJ456" s="77"/>
      <c r="DK456" s="77"/>
      <c r="DL456" s="77"/>
      <c r="DM456" s="77"/>
      <c r="DN456" s="77"/>
      <c r="DO456" s="77"/>
      <c r="DP456" s="77"/>
      <c r="DQ456" s="77"/>
      <c r="DR456" s="77"/>
      <c r="DS456" s="77"/>
      <c r="DT456" s="77"/>
      <c r="DU456" s="77"/>
      <c r="DV456" s="77"/>
      <c r="DW456" s="77"/>
      <c r="DX456" s="77"/>
      <c r="DY456" s="77"/>
      <c r="DZ456" s="77"/>
      <c r="EA456" s="77"/>
      <c r="EB456" s="77"/>
      <c r="EC456" s="77"/>
      <c r="ED456" s="77"/>
      <c r="EE456" s="77"/>
      <c r="EF456" s="77"/>
      <c r="EG456" s="77"/>
      <c r="EH456" s="77"/>
      <c r="EI456" s="77"/>
      <c r="EJ456" s="77"/>
      <c r="EK456" s="77"/>
      <c r="EL456" s="77"/>
      <c r="EM456" s="77"/>
      <c r="EN456" s="77"/>
      <c r="EO456" s="77"/>
      <c r="EP456" s="77"/>
      <c r="EQ456" s="77"/>
      <c r="ER456" s="77"/>
      <c r="ES456" s="77"/>
      <c r="ET456" s="77"/>
      <c r="EU456" s="77"/>
      <c r="EV456" s="77"/>
      <c r="EW456" s="77"/>
      <c r="EX456" s="77"/>
      <c r="EY456" s="77"/>
      <c r="EZ456" s="77"/>
      <c r="FA456" s="77"/>
      <c r="FB456" s="77"/>
      <c r="FC456" s="77"/>
      <c r="FD456" s="77"/>
      <c r="FE456" s="77"/>
      <c r="FF456" s="77"/>
      <c r="FG456" s="77"/>
      <c r="FH456" s="77"/>
      <c r="FI456" s="77"/>
      <c r="FJ456" s="77"/>
      <c r="FK456" s="77"/>
      <c r="FL456" s="77"/>
      <c r="FM456" s="77"/>
      <c r="FN456" s="77"/>
      <c r="FO456" s="77"/>
      <c r="FP456" s="77"/>
      <c r="FQ456" s="77"/>
      <c r="FR456" s="77"/>
      <c r="FS456" s="77"/>
      <c r="FT456" s="77"/>
      <c r="FU456" s="77"/>
      <c r="FV456" s="77"/>
      <c r="FW456" s="77"/>
      <c r="FX456" s="77"/>
      <c r="FY456" s="77"/>
      <c r="FZ456" s="77"/>
      <c r="GA456" s="77"/>
      <c r="GB456" s="77"/>
      <c r="GC456" s="77"/>
      <c r="GD456" s="77"/>
      <c r="GE456" s="77"/>
      <c r="GF456" s="77"/>
      <c r="GG456" s="77"/>
      <c r="GH456" s="77"/>
      <c r="GI456" s="77"/>
      <c r="GJ456" s="77"/>
      <c r="GK456" s="77"/>
      <c r="GL456" s="77"/>
      <c r="GM456" s="77"/>
      <c r="GN456" s="77"/>
      <c r="GO456" s="77"/>
      <c r="GP456" s="77"/>
      <c r="GQ456" s="77"/>
      <c r="GR456" s="77"/>
      <c r="GS456" s="77"/>
      <c r="GT456" s="77"/>
      <c r="GU456" s="77"/>
      <c r="GV456" s="77"/>
      <c r="GW456" s="77"/>
      <c r="GX456" s="77"/>
      <c r="GY456" s="77"/>
      <c r="GZ456" s="77"/>
      <c r="HA456" s="77"/>
      <c r="HB456" s="77"/>
      <c r="HC456" s="77"/>
      <c r="HD456" s="77"/>
      <c r="HE456" s="77"/>
      <c r="HF456" s="77"/>
      <c r="HG456" s="77"/>
      <c r="HH456" s="77"/>
      <c r="HI456" s="77"/>
      <c r="HJ456" s="77"/>
      <c r="HK456" s="77"/>
      <c r="HL456" s="77"/>
      <c r="HM456" s="77"/>
      <c r="HN456" s="77"/>
      <c r="HO456" s="77"/>
      <c r="HP456" s="77"/>
      <c r="HQ456" s="77"/>
      <c r="HR456" s="77"/>
      <c r="HS456" s="77"/>
      <c r="HT456" s="77"/>
      <c r="HU456" s="77"/>
      <c r="HV456" s="77"/>
      <c r="HW456" s="77"/>
      <c r="HX456" s="77"/>
      <c r="HY456" s="77"/>
      <c r="HZ456" s="77"/>
      <c r="IA456" s="77"/>
      <c r="IB456" s="77"/>
      <c r="IC456" s="77"/>
      <c r="ID456" s="77"/>
      <c r="IE456" s="77"/>
      <c r="IF456" s="77"/>
      <c r="IG456" s="77"/>
      <c r="IH456" s="77"/>
      <c r="II456" s="77"/>
      <c r="IJ456" s="77"/>
      <c r="IK456" s="77"/>
      <c r="IL456" s="77"/>
      <c r="IM456" s="77"/>
      <c r="IN456" s="77"/>
      <c r="IO456" s="77"/>
      <c r="IP456" s="77"/>
      <c r="IQ456" s="77"/>
      <c r="IR456" s="77"/>
      <c r="IS456" s="77"/>
      <c r="IT456" s="77"/>
      <c r="IU456" s="77"/>
      <c r="IV456" s="77"/>
      <c r="IW456" s="77"/>
      <c r="IX456" s="77"/>
      <c r="IY456" s="77"/>
      <c r="IZ456" s="77"/>
      <c r="JA456" s="77"/>
      <c r="JB456" s="77"/>
      <c r="JC456" s="77"/>
      <c r="JD456" s="77"/>
      <c r="JE456" s="77"/>
      <c r="JF456" s="77"/>
      <c r="JG456" s="77"/>
      <c r="JH456" s="77"/>
      <c r="JI456" s="77"/>
      <c r="JJ456" s="77"/>
      <c r="JK456" s="77"/>
      <c r="JL456" s="77"/>
      <c r="JM456" s="77"/>
      <c r="JN456" s="77"/>
      <c r="JO456" s="77"/>
      <c r="JP456" s="77"/>
      <c r="JQ456" s="77"/>
      <c r="JR456" s="77"/>
      <c r="JS456" s="77"/>
      <c r="JT456" s="77"/>
      <c r="JU456" s="77"/>
      <c r="JV456" s="77"/>
      <c r="JW456" s="77"/>
      <c r="JX456" s="77"/>
      <c r="JY456" s="77"/>
      <c r="JZ456" s="77"/>
      <c r="KA456" s="77"/>
      <c r="KB456" s="77"/>
      <c r="KC456" s="77"/>
      <c r="KD456" s="77"/>
      <c r="KE456" s="77"/>
      <c r="KF456" s="77"/>
      <c r="KG456" s="77"/>
      <c r="KH456" s="77"/>
      <c r="KI456" s="77"/>
      <c r="KJ456" s="77"/>
      <c r="KK456" s="77"/>
      <c r="KL456" s="77"/>
      <c r="KM456" s="77"/>
      <c r="KN456" s="77"/>
      <c r="KO456" s="77"/>
      <c r="KP456" s="77"/>
      <c r="KQ456" s="77"/>
      <c r="KR456" s="77"/>
      <c r="KS456" s="77"/>
      <c r="KT456" s="77"/>
      <c r="KU456" s="77"/>
      <c r="KV456" s="77"/>
      <c r="KW456" s="77"/>
      <c r="KX456" s="77"/>
      <c r="KY456" s="77"/>
      <c r="KZ456" s="77"/>
      <c r="LA456" s="77"/>
      <c r="LB456" s="77"/>
      <c r="LC456" s="77"/>
      <c r="LD456" s="77"/>
      <c r="LE456" s="77"/>
      <c r="LF456" s="77"/>
      <c r="LG456" s="77"/>
      <c r="LH456" s="77"/>
      <c r="LI456" s="77"/>
      <c r="LJ456" s="77"/>
      <c r="LK456" s="77"/>
      <c r="LL456" s="77"/>
      <c r="LM456" s="77"/>
      <c r="LN456" s="77"/>
      <c r="LO456" s="77"/>
      <c r="LP456" s="77"/>
      <c r="LQ456" s="77"/>
      <c r="LR456" s="77"/>
      <c r="LS456" s="77"/>
      <c r="LT456" s="77"/>
      <c r="LU456" s="77"/>
      <c r="LV456" s="77"/>
      <c r="LW456" s="77"/>
      <c r="LX456" s="77"/>
      <c r="LY456" s="77"/>
      <c r="LZ456" s="77"/>
      <c r="MA456" s="77"/>
      <c r="MB456" s="77"/>
      <c r="MC456" s="77"/>
      <c r="MD456" s="77"/>
      <c r="ME456" s="77"/>
      <c r="MF456" s="77"/>
      <c r="MG456" s="77"/>
      <c r="MH456" s="77"/>
      <c r="MI456" s="77"/>
      <c r="MJ456" s="77"/>
      <c r="MK456" s="77"/>
      <c r="ML456" s="77"/>
      <c r="MM456" s="77"/>
      <c r="MN456" s="77"/>
      <c r="MO456" s="77"/>
      <c r="MP456" s="77"/>
      <c r="MQ456" s="77"/>
      <c r="MR456" s="77"/>
      <c r="MS456" s="77"/>
      <c r="MT456" s="77"/>
      <c r="MU456" s="77"/>
      <c r="MV456" s="77"/>
      <c r="MW456" s="77"/>
      <c r="MX456" s="77"/>
      <c r="MY456" s="77"/>
      <c r="MZ456" s="77"/>
      <c r="NA456" s="77"/>
      <c r="NB456" s="77"/>
      <c r="NC456" s="77"/>
      <c r="ND456" s="77"/>
      <c r="NE456" s="77"/>
      <c r="NF456" s="77"/>
      <c r="NG456" s="77"/>
      <c r="NH456" s="77"/>
      <c r="NI456" s="77"/>
      <c r="NJ456" s="77"/>
      <c r="NK456" s="77"/>
      <c r="NL456" s="77"/>
      <c r="NM456" s="77"/>
      <c r="NN456" s="77"/>
      <c r="NO456" s="77"/>
      <c r="NP456" s="77"/>
      <c r="NQ456" s="77"/>
      <c r="NR456" s="77"/>
    </row>
    <row r="457" spans="1:382">
      <c r="A457" s="32">
        <f>IF(ラインリスト!A449="","",ラインリスト!A449)</f>
        <v>447</v>
      </c>
      <c r="B457" s="32" t="str">
        <f>IF(ラインリスト!B449="","",ラインリスト!B449)</f>
        <v>テスト447</v>
      </c>
      <c r="C457" s="32">
        <f>IF(ラインリスト!C449="","",ラインリスト!C449)</f>
        <v>89</v>
      </c>
      <c r="D457" s="32" t="str">
        <f>IF(ラインリスト!E449="","",ラインリスト!E449)</f>
        <v>女</v>
      </c>
      <c r="E457" s="32" t="str">
        <f>IF(ラインリスト!F449="","",ラインリスト!F449)</f>
        <v/>
      </c>
      <c r="F457" s="29" t="str">
        <f>IF(ラインリスト!G449="","",ラインリスト!G449)</f>
        <v>患者</v>
      </c>
      <c r="G457" s="32" t="str">
        <f>IF(ラインリスト!H449="","",ラインリスト!H449)</f>
        <v>R病院</v>
      </c>
      <c r="H457" s="33" t="str">
        <f>IF(ラインリスト!I449="","",ラインリスト!I449)</f>
        <v/>
      </c>
      <c r="I457" s="33">
        <f>IF(ラインリスト!J449="","",ラインリスト!J449)</f>
        <v>44208</v>
      </c>
      <c r="J457" s="33">
        <f>IF(ラインリスト!K449="","",ラインリスト!K449)</f>
        <v>44209</v>
      </c>
      <c r="K457" s="31">
        <f>IF(ラインリスト!L449="",J457,ラインリスト!L449)</f>
        <v>44209</v>
      </c>
      <c r="L457" s="76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77"/>
      <c r="BE457" s="77"/>
      <c r="BF457" s="77"/>
      <c r="BG457" s="77"/>
      <c r="BH457" s="77"/>
      <c r="BI457" s="77"/>
      <c r="BJ457" s="77"/>
      <c r="BK457" s="77"/>
      <c r="BL457" s="77"/>
      <c r="BM457" s="77"/>
      <c r="BN457" s="77"/>
      <c r="BO457" s="77"/>
      <c r="BP457" s="77"/>
      <c r="BQ457" s="77"/>
      <c r="BR457" s="77"/>
      <c r="BS457" s="77"/>
      <c r="BT457" s="77"/>
      <c r="BU457" s="77"/>
      <c r="BV457" s="77"/>
      <c r="BW457" s="77"/>
      <c r="BX457" s="77"/>
      <c r="BY457" s="77"/>
      <c r="BZ457" s="77"/>
      <c r="CA457" s="77"/>
      <c r="CB457" s="77"/>
      <c r="CC457" s="77"/>
      <c r="CD457" s="77"/>
      <c r="CE457" s="77"/>
      <c r="CF457" s="77"/>
      <c r="CG457" s="77"/>
      <c r="CH457" s="77"/>
      <c r="CI457" s="77"/>
      <c r="CJ457" s="77"/>
      <c r="CK457" s="77"/>
      <c r="CL457" s="77"/>
      <c r="CM457" s="77"/>
      <c r="CN457" s="77"/>
      <c r="CO457" s="77"/>
      <c r="CP457" s="77"/>
      <c r="CQ457" s="77"/>
      <c r="CR457" s="77"/>
      <c r="CS457" s="77"/>
      <c r="CT457" s="77"/>
      <c r="CU457" s="77"/>
      <c r="CV457" s="77"/>
      <c r="CW457" s="77"/>
      <c r="CX457" s="77"/>
      <c r="CY457" s="77"/>
      <c r="CZ457" s="77"/>
      <c r="DA457" s="77"/>
      <c r="DB457" s="77"/>
      <c r="DC457" s="77"/>
      <c r="DD457" s="77"/>
      <c r="DE457" s="77"/>
      <c r="DF457" s="77"/>
      <c r="DG457" s="77"/>
      <c r="DH457" s="77"/>
      <c r="DI457" s="77"/>
      <c r="DJ457" s="77"/>
      <c r="DK457" s="77"/>
      <c r="DL457" s="77"/>
      <c r="DM457" s="77"/>
      <c r="DN457" s="77"/>
      <c r="DO457" s="77"/>
      <c r="DP457" s="77"/>
      <c r="DQ457" s="77"/>
      <c r="DR457" s="77"/>
      <c r="DS457" s="77"/>
      <c r="DT457" s="77"/>
      <c r="DU457" s="77"/>
      <c r="DV457" s="77"/>
      <c r="DW457" s="77"/>
      <c r="DX457" s="77"/>
      <c r="DY457" s="77"/>
      <c r="DZ457" s="77"/>
      <c r="EA457" s="77"/>
      <c r="EB457" s="77"/>
      <c r="EC457" s="77"/>
      <c r="ED457" s="77"/>
      <c r="EE457" s="77"/>
      <c r="EF457" s="77"/>
      <c r="EG457" s="77"/>
      <c r="EH457" s="77"/>
      <c r="EI457" s="77"/>
      <c r="EJ457" s="77"/>
      <c r="EK457" s="77"/>
      <c r="EL457" s="77"/>
      <c r="EM457" s="77"/>
      <c r="EN457" s="77"/>
      <c r="EO457" s="77"/>
      <c r="EP457" s="77"/>
      <c r="EQ457" s="77"/>
      <c r="ER457" s="77"/>
      <c r="ES457" s="77"/>
      <c r="ET457" s="77"/>
      <c r="EU457" s="77"/>
      <c r="EV457" s="77"/>
      <c r="EW457" s="77"/>
      <c r="EX457" s="77"/>
      <c r="EY457" s="77"/>
      <c r="EZ457" s="77"/>
      <c r="FA457" s="77"/>
      <c r="FB457" s="77"/>
      <c r="FC457" s="77"/>
      <c r="FD457" s="77"/>
      <c r="FE457" s="77"/>
      <c r="FF457" s="77"/>
      <c r="FG457" s="77"/>
      <c r="FH457" s="77"/>
      <c r="FI457" s="77"/>
      <c r="FJ457" s="77"/>
      <c r="FK457" s="77"/>
      <c r="FL457" s="77"/>
      <c r="FM457" s="77"/>
      <c r="FN457" s="77"/>
      <c r="FO457" s="77"/>
      <c r="FP457" s="77"/>
      <c r="FQ457" s="77"/>
      <c r="FR457" s="77"/>
      <c r="FS457" s="77"/>
      <c r="FT457" s="77"/>
      <c r="FU457" s="77"/>
      <c r="FV457" s="77"/>
      <c r="FW457" s="77"/>
      <c r="FX457" s="77"/>
      <c r="FY457" s="77"/>
      <c r="FZ457" s="77"/>
      <c r="GA457" s="77"/>
      <c r="GB457" s="77"/>
      <c r="GC457" s="77"/>
      <c r="GD457" s="77"/>
      <c r="GE457" s="77"/>
      <c r="GF457" s="77"/>
      <c r="GG457" s="77"/>
      <c r="GH457" s="77"/>
      <c r="GI457" s="77"/>
      <c r="GJ457" s="77"/>
      <c r="GK457" s="77"/>
      <c r="GL457" s="77"/>
      <c r="GM457" s="77"/>
      <c r="GN457" s="77"/>
      <c r="GO457" s="77"/>
      <c r="GP457" s="77"/>
      <c r="GQ457" s="77"/>
      <c r="GR457" s="77"/>
      <c r="GS457" s="77"/>
      <c r="GT457" s="77"/>
      <c r="GU457" s="77"/>
      <c r="GV457" s="77"/>
      <c r="GW457" s="77"/>
      <c r="GX457" s="77"/>
      <c r="GY457" s="77"/>
      <c r="GZ457" s="77"/>
      <c r="HA457" s="77"/>
      <c r="HB457" s="77"/>
      <c r="HC457" s="77"/>
      <c r="HD457" s="77"/>
      <c r="HE457" s="77"/>
      <c r="HF457" s="77"/>
      <c r="HG457" s="77"/>
      <c r="HH457" s="77"/>
      <c r="HI457" s="77"/>
      <c r="HJ457" s="77"/>
      <c r="HK457" s="77"/>
      <c r="HL457" s="77"/>
      <c r="HM457" s="77"/>
      <c r="HN457" s="77"/>
      <c r="HO457" s="77"/>
      <c r="HP457" s="77"/>
      <c r="HQ457" s="77"/>
      <c r="HR457" s="77"/>
      <c r="HS457" s="77"/>
      <c r="HT457" s="77"/>
      <c r="HU457" s="77"/>
      <c r="HV457" s="77"/>
      <c r="HW457" s="77"/>
      <c r="HX457" s="77"/>
      <c r="HY457" s="77"/>
      <c r="HZ457" s="77"/>
      <c r="IA457" s="77"/>
      <c r="IB457" s="77"/>
      <c r="IC457" s="77"/>
      <c r="ID457" s="77"/>
      <c r="IE457" s="77"/>
      <c r="IF457" s="77"/>
      <c r="IG457" s="77"/>
      <c r="IH457" s="77"/>
      <c r="II457" s="77"/>
      <c r="IJ457" s="77"/>
      <c r="IK457" s="77"/>
      <c r="IL457" s="77"/>
      <c r="IM457" s="77"/>
      <c r="IN457" s="77"/>
      <c r="IO457" s="77"/>
      <c r="IP457" s="77"/>
      <c r="IQ457" s="77"/>
      <c r="IR457" s="77"/>
      <c r="IS457" s="77"/>
      <c r="IT457" s="77"/>
      <c r="IU457" s="77"/>
      <c r="IV457" s="77"/>
      <c r="IW457" s="77"/>
      <c r="IX457" s="77"/>
      <c r="IY457" s="77"/>
      <c r="IZ457" s="77"/>
      <c r="JA457" s="77"/>
      <c r="JB457" s="77"/>
      <c r="JC457" s="77"/>
      <c r="JD457" s="77"/>
      <c r="JE457" s="77"/>
      <c r="JF457" s="77"/>
      <c r="JG457" s="77"/>
      <c r="JH457" s="77"/>
      <c r="JI457" s="77"/>
      <c r="JJ457" s="77"/>
      <c r="JK457" s="77"/>
      <c r="JL457" s="77"/>
      <c r="JM457" s="77"/>
      <c r="JN457" s="77"/>
      <c r="JO457" s="77"/>
      <c r="JP457" s="77"/>
      <c r="JQ457" s="77"/>
      <c r="JR457" s="77"/>
      <c r="JS457" s="77"/>
      <c r="JT457" s="77"/>
      <c r="JU457" s="77"/>
      <c r="JV457" s="77"/>
      <c r="JW457" s="77"/>
      <c r="JX457" s="77"/>
      <c r="JY457" s="77"/>
      <c r="JZ457" s="77"/>
      <c r="KA457" s="77"/>
      <c r="KB457" s="77"/>
      <c r="KC457" s="77"/>
      <c r="KD457" s="77"/>
      <c r="KE457" s="77"/>
      <c r="KF457" s="77"/>
      <c r="KG457" s="77"/>
      <c r="KH457" s="77"/>
      <c r="KI457" s="77"/>
      <c r="KJ457" s="77"/>
      <c r="KK457" s="77"/>
      <c r="KL457" s="77"/>
      <c r="KM457" s="77"/>
      <c r="KN457" s="77"/>
      <c r="KO457" s="77"/>
      <c r="KP457" s="77"/>
      <c r="KQ457" s="77"/>
      <c r="KR457" s="77"/>
      <c r="KS457" s="77"/>
      <c r="KT457" s="77"/>
      <c r="KU457" s="77"/>
      <c r="KV457" s="77"/>
      <c r="KW457" s="77"/>
      <c r="KX457" s="77"/>
      <c r="KY457" s="77"/>
      <c r="KZ457" s="77"/>
      <c r="LA457" s="77"/>
      <c r="LB457" s="77"/>
      <c r="LC457" s="77"/>
      <c r="LD457" s="77"/>
      <c r="LE457" s="77"/>
      <c r="LF457" s="77"/>
      <c r="LG457" s="77"/>
      <c r="LH457" s="77"/>
      <c r="LI457" s="77"/>
      <c r="LJ457" s="77"/>
      <c r="LK457" s="77"/>
      <c r="LL457" s="77"/>
      <c r="LM457" s="77"/>
      <c r="LN457" s="77"/>
      <c r="LO457" s="77"/>
      <c r="LP457" s="77"/>
      <c r="LQ457" s="77"/>
      <c r="LR457" s="77"/>
      <c r="LS457" s="77"/>
      <c r="LT457" s="77"/>
      <c r="LU457" s="77"/>
      <c r="LV457" s="77"/>
      <c r="LW457" s="77"/>
      <c r="LX457" s="77"/>
      <c r="LY457" s="77"/>
      <c r="LZ457" s="77"/>
      <c r="MA457" s="77"/>
      <c r="MB457" s="77"/>
      <c r="MC457" s="77"/>
      <c r="MD457" s="77"/>
      <c r="ME457" s="77"/>
      <c r="MF457" s="77"/>
      <c r="MG457" s="77"/>
      <c r="MH457" s="77"/>
      <c r="MI457" s="77"/>
      <c r="MJ457" s="77"/>
      <c r="MK457" s="77"/>
      <c r="ML457" s="77"/>
      <c r="MM457" s="77"/>
      <c r="MN457" s="77"/>
      <c r="MO457" s="77"/>
      <c r="MP457" s="77"/>
      <c r="MQ457" s="77"/>
      <c r="MR457" s="77"/>
      <c r="MS457" s="77"/>
      <c r="MT457" s="77"/>
      <c r="MU457" s="77"/>
      <c r="MV457" s="77"/>
      <c r="MW457" s="77"/>
      <c r="MX457" s="77"/>
      <c r="MY457" s="77"/>
      <c r="MZ457" s="77"/>
      <c r="NA457" s="77"/>
      <c r="NB457" s="77"/>
      <c r="NC457" s="77"/>
      <c r="ND457" s="77"/>
      <c r="NE457" s="77"/>
      <c r="NF457" s="77"/>
      <c r="NG457" s="77"/>
      <c r="NH457" s="77"/>
      <c r="NI457" s="77"/>
      <c r="NJ457" s="77"/>
      <c r="NK457" s="77"/>
      <c r="NL457" s="77"/>
      <c r="NM457" s="77"/>
      <c r="NN457" s="77"/>
      <c r="NO457" s="77"/>
      <c r="NP457" s="77"/>
      <c r="NQ457" s="77"/>
      <c r="NR457" s="77"/>
    </row>
    <row r="458" spans="1:382">
      <c r="A458" s="32">
        <f>IF(ラインリスト!A450="","",ラインリスト!A450)</f>
        <v>448</v>
      </c>
      <c r="B458" s="32" t="str">
        <f>IF(ラインリスト!B450="","",ラインリスト!B450)</f>
        <v>テスト448</v>
      </c>
      <c r="C458" s="32">
        <f>IF(ラインリスト!C450="","",ラインリスト!C450)</f>
        <v>83</v>
      </c>
      <c r="D458" s="32" t="str">
        <f>IF(ラインリスト!E450="","",ラインリスト!E450)</f>
        <v>女</v>
      </c>
      <c r="E458" s="32" t="str">
        <f>IF(ラインリスト!F450="","",ラインリスト!F450)</f>
        <v/>
      </c>
      <c r="F458" s="29" t="str">
        <f>IF(ラインリスト!G450="","",ラインリスト!G450)</f>
        <v>患者</v>
      </c>
      <c r="G458" s="32" t="str">
        <f>IF(ラインリスト!H450="","",ラインリスト!H450)</f>
        <v>R病院</v>
      </c>
      <c r="H458" s="33" t="str">
        <f>IF(ラインリスト!I450="","",ラインリスト!I450)</f>
        <v/>
      </c>
      <c r="I458" s="33">
        <f>IF(ラインリスト!J450="","",ラインリスト!J450)</f>
        <v>44209</v>
      </c>
      <c r="J458" s="33">
        <f>IF(ラインリスト!K450="","",ラインリスト!K450)</f>
        <v>44209</v>
      </c>
      <c r="K458" s="31">
        <f>IF(ラインリスト!L450="",J458,ラインリスト!L450)</f>
        <v>44209</v>
      </c>
      <c r="L458" s="76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  <c r="BN458" s="77"/>
      <c r="BO458" s="77"/>
      <c r="BP458" s="77"/>
      <c r="BQ458" s="77"/>
      <c r="BR458" s="77"/>
      <c r="BS458" s="77"/>
      <c r="BT458" s="77"/>
      <c r="BU458" s="77"/>
      <c r="BV458" s="77"/>
      <c r="BW458" s="77"/>
      <c r="BX458" s="77"/>
      <c r="BY458" s="77"/>
      <c r="BZ458" s="77"/>
      <c r="CA458" s="77"/>
      <c r="CB458" s="77"/>
      <c r="CC458" s="77"/>
      <c r="CD458" s="77"/>
      <c r="CE458" s="77"/>
      <c r="CF458" s="77"/>
      <c r="CG458" s="77"/>
      <c r="CH458" s="77"/>
      <c r="CI458" s="77"/>
      <c r="CJ458" s="77"/>
      <c r="CK458" s="77"/>
      <c r="CL458" s="77"/>
      <c r="CM458" s="77"/>
      <c r="CN458" s="77"/>
      <c r="CO458" s="77"/>
      <c r="CP458" s="77"/>
      <c r="CQ458" s="77"/>
      <c r="CR458" s="77"/>
      <c r="CS458" s="77"/>
      <c r="CT458" s="77"/>
      <c r="CU458" s="77"/>
      <c r="CV458" s="77"/>
      <c r="CW458" s="77"/>
      <c r="CX458" s="77"/>
      <c r="CY458" s="77"/>
      <c r="CZ458" s="77"/>
      <c r="DA458" s="77"/>
      <c r="DB458" s="77"/>
      <c r="DC458" s="77"/>
      <c r="DD458" s="77"/>
      <c r="DE458" s="77"/>
      <c r="DF458" s="77"/>
      <c r="DG458" s="77"/>
      <c r="DH458" s="77"/>
      <c r="DI458" s="77"/>
      <c r="DJ458" s="77"/>
      <c r="DK458" s="77"/>
      <c r="DL458" s="77"/>
      <c r="DM458" s="77"/>
      <c r="DN458" s="77"/>
      <c r="DO458" s="77"/>
      <c r="DP458" s="77"/>
      <c r="DQ458" s="77"/>
      <c r="DR458" s="77"/>
      <c r="DS458" s="77"/>
      <c r="DT458" s="77"/>
      <c r="DU458" s="77"/>
      <c r="DV458" s="77"/>
      <c r="DW458" s="77"/>
      <c r="DX458" s="77"/>
      <c r="DY458" s="77"/>
      <c r="DZ458" s="77"/>
      <c r="EA458" s="77"/>
      <c r="EB458" s="77"/>
      <c r="EC458" s="77"/>
      <c r="ED458" s="77"/>
      <c r="EE458" s="77"/>
      <c r="EF458" s="77"/>
      <c r="EG458" s="77"/>
      <c r="EH458" s="77"/>
      <c r="EI458" s="77"/>
      <c r="EJ458" s="77"/>
      <c r="EK458" s="77"/>
      <c r="EL458" s="77"/>
      <c r="EM458" s="77"/>
      <c r="EN458" s="77"/>
      <c r="EO458" s="77"/>
      <c r="EP458" s="77"/>
      <c r="EQ458" s="77"/>
      <c r="ER458" s="77"/>
      <c r="ES458" s="77"/>
      <c r="ET458" s="77"/>
      <c r="EU458" s="77"/>
      <c r="EV458" s="77"/>
      <c r="EW458" s="77"/>
      <c r="EX458" s="77"/>
      <c r="EY458" s="77"/>
      <c r="EZ458" s="77"/>
      <c r="FA458" s="77"/>
      <c r="FB458" s="77"/>
      <c r="FC458" s="77"/>
      <c r="FD458" s="77"/>
      <c r="FE458" s="77"/>
      <c r="FF458" s="77"/>
      <c r="FG458" s="77"/>
      <c r="FH458" s="77"/>
      <c r="FI458" s="77"/>
      <c r="FJ458" s="77"/>
      <c r="FK458" s="77"/>
      <c r="FL458" s="77"/>
      <c r="FM458" s="77"/>
      <c r="FN458" s="77"/>
      <c r="FO458" s="77"/>
      <c r="FP458" s="77"/>
      <c r="FQ458" s="77"/>
      <c r="FR458" s="77"/>
      <c r="FS458" s="77"/>
      <c r="FT458" s="77"/>
      <c r="FU458" s="77"/>
      <c r="FV458" s="77"/>
      <c r="FW458" s="77"/>
      <c r="FX458" s="77"/>
      <c r="FY458" s="77"/>
      <c r="FZ458" s="77"/>
      <c r="GA458" s="77"/>
      <c r="GB458" s="77"/>
      <c r="GC458" s="77"/>
      <c r="GD458" s="77"/>
      <c r="GE458" s="77"/>
      <c r="GF458" s="77"/>
      <c r="GG458" s="77"/>
      <c r="GH458" s="77"/>
      <c r="GI458" s="77"/>
      <c r="GJ458" s="77"/>
      <c r="GK458" s="77"/>
      <c r="GL458" s="77"/>
      <c r="GM458" s="77"/>
      <c r="GN458" s="77"/>
      <c r="GO458" s="77"/>
      <c r="GP458" s="77"/>
      <c r="GQ458" s="77"/>
      <c r="GR458" s="77"/>
      <c r="GS458" s="77"/>
      <c r="GT458" s="77"/>
      <c r="GU458" s="77"/>
      <c r="GV458" s="77"/>
      <c r="GW458" s="77"/>
      <c r="GX458" s="77"/>
      <c r="GY458" s="77"/>
      <c r="GZ458" s="77"/>
      <c r="HA458" s="77"/>
      <c r="HB458" s="77"/>
      <c r="HC458" s="77"/>
      <c r="HD458" s="77"/>
      <c r="HE458" s="77"/>
      <c r="HF458" s="77"/>
      <c r="HG458" s="77"/>
      <c r="HH458" s="77"/>
      <c r="HI458" s="77"/>
      <c r="HJ458" s="77"/>
      <c r="HK458" s="77"/>
      <c r="HL458" s="77"/>
      <c r="HM458" s="77"/>
      <c r="HN458" s="77"/>
      <c r="HO458" s="77"/>
      <c r="HP458" s="77"/>
      <c r="HQ458" s="77"/>
      <c r="HR458" s="77"/>
      <c r="HS458" s="77"/>
      <c r="HT458" s="77"/>
      <c r="HU458" s="77"/>
      <c r="HV458" s="77"/>
      <c r="HW458" s="77"/>
      <c r="HX458" s="77"/>
      <c r="HY458" s="77"/>
      <c r="HZ458" s="77"/>
      <c r="IA458" s="77"/>
      <c r="IB458" s="77"/>
      <c r="IC458" s="77"/>
      <c r="ID458" s="77"/>
      <c r="IE458" s="77"/>
      <c r="IF458" s="77"/>
      <c r="IG458" s="77"/>
      <c r="IH458" s="77"/>
      <c r="II458" s="77"/>
      <c r="IJ458" s="77"/>
      <c r="IK458" s="77"/>
      <c r="IL458" s="77"/>
      <c r="IM458" s="77"/>
      <c r="IN458" s="77"/>
      <c r="IO458" s="77"/>
      <c r="IP458" s="77"/>
      <c r="IQ458" s="77"/>
      <c r="IR458" s="77"/>
      <c r="IS458" s="77"/>
      <c r="IT458" s="77"/>
      <c r="IU458" s="77"/>
      <c r="IV458" s="77"/>
      <c r="IW458" s="77"/>
      <c r="IX458" s="77"/>
      <c r="IY458" s="77"/>
      <c r="IZ458" s="77"/>
      <c r="JA458" s="77"/>
      <c r="JB458" s="77"/>
      <c r="JC458" s="77"/>
      <c r="JD458" s="77"/>
      <c r="JE458" s="77"/>
      <c r="JF458" s="77"/>
      <c r="JG458" s="77"/>
      <c r="JH458" s="77"/>
      <c r="JI458" s="77"/>
      <c r="JJ458" s="77"/>
      <c r="JK458" s="77"/>
      <c r="JL458" s="77"/>
      <c r="JM458" s="77"/>
      <c r="JN458" s="77"/>
      <c r="JO458" s="77"/>
      <c r="JP458" s="77"/>
      <c r="JQ458" s="77"/>
      <c r="JR458" s="77"/>
      <c r="JS458" s="77"/>
      <c r="JT458" s="77"/>
      <c r="JU458" s="77"/>
      <c r="JV458" s="77"/>
      <c r="JW458" s="77"/>
      <c r="JX458" s="77"/>
      <c r="JY458" s="77"/>
      <c r="JZ458" s="77"/>
      <c r="KA458" s="77"/>
      <c r="KB458" s="77"/>
      <c r="KC458" s="77"/>
      <c r="KD458" s="77"/>
      <c r="KE458" s="77"/>
      <c r="KF458" s="77"/>
      <c r="KG458" s="77"/>
      <c r="KH458" s="77"/>
      <c r="KI458" s="77"/>
      <c r="KJ458" s="77"/>
      <c r="KK458" s="77"/>
      <c r="KL458" s="77"/>
      <c r="KM458" s="77"/>
      <c r="KN458" s="77"/>
      <c r="KO458" s="77"/>
      <c r="KP458" s="77"/>
      <c r="KQ458" s="77"/>
      <c r="KR458" s="77"/>
      <c r="KS458" s="77"/>
      <c r="KT458" s="77"/>
      <c r="KU458" s="77"/>
      <c r="KV458" s="77"/>
      <c r="KW458" s="77"/>
      <c r="KX458" s="77"/>
      <c r="KY458" s="77"/>
      <c r="KZ458" s="77"/>
      <c r="LA458" s="77"/>
      <c r="LB458" s="77"/>
      <c r="LC458" s="77"/>
      <c r="LD458" s="77"/>
      <c r="LE458" s="77"/>
      <c r="LF458" s="77"/>
      <c r="LG458" s="77"/>
      <c r="LH458" s="77"/>
      <c r="LI458" s="77"/>
      <c r="LJ458" s="77"/>
      <c r="LK458" s="77"/>
      <c r="LL458" s="77"/>
      <c r="LM458" s="77"/>
      <c r="LN458" s="77"/>
      <c r="LO458" s="77"/>
      <c r="LP458" s="77"/>
      <c r="LQ458" s="77"/>
      <c r="LR458" s="77"/>
      <c r="LS458" s="77"/>
      <c r="LT458" s="77"/>
      <c r="LU458" s="77"/>
      <c r="LV458" s="77"/>
      <c r="LW458" s="77"/>
      <c r="LX458" s="77"/>
      <c r="LY458" s="77"/>
      <c r="LZ458" s="77"/>
      <c r="MA458" s="77"/>
      <c r="MB458" s="77"/>
      <c r="MC458" s="77"/>
      <c r="MD458" s="77"/>
      <c r="ME458" s="77"/>
      <c r="MF458" s="77"/>
      <c r="MG458" s="77"/>
      <c r="MH458" s="77"/>
      <c r="MI458" s="77"/>
      <c r="MJ458" s="77"/>
      <c r="MK458" s="77"/>
      <c r="ML458" s="77"/>
      <c r="MM458" s="77"/>
      <c r="MN458" s="77"/>
      <c r="MO458" s="77"/>
      <c r="MP458" s="77"/>
      <c r="MQ458" s="77"/>
      <c r="MR458" s="77"/>
      <c r="MS458" s="77"/>
      <c r="MT458" s="77"/>
      <c r="MU458" s="77"/>
      <c r="MV458" s="77"/>
      <c r="MW458" s="77"/>
      <c r="MX458" s="77"/>
      <c r="MY458" s="77"/>
      <c r="MZ458" s="77"/>
      <c r="NA458" s="77"/>
      <c r="NB458" s="77"/>
      <c r="NC458" s="77"/>
      <c r="ND458" s="77"/>
      <c r="NE458" s="77"/>
      <c r="NF458" s="77"/>
      <c r="NG458" s="77"/>
      <c r="NH458" s="77"/>
      <c r="NI458" s="77"/>
      <c r="NJ458" s="77"/>
      <c r="NK458" s="77"/>
      <c r="NL458" s="77"/>
      <c r="NM458" s="77"/>
      <c r="NN458" s="77"/>
      <c r="NO458" s="77"/>
      <c r="NP458" s="77"/>
      <c r="NQ458" s="77"/>
      <c r="NR458" s="77"/>
    </row>
    <row r="459" spans="1:382">
      <c r="A459" s="32">
        <f>IF(ラインリスト!A451="","",ラインリスト!A451)</f>
        <v>449</v>
      </c>
      <c r="B459" s="32" t="str">
        <f>IF(ラインリスト!B451="","",ラインリスト!B451)</f>
        <v>テスト449</v>
      </c>
      <c r="C459" s="32">
        <f>IF(ラインリスト!C451="","",ラインリスト!C451)</f>
        <v>58</v>
      </c>
      <c r="D459" s="32" t="str">
        <f>IF(ラインリスト!E451="","",ラインリスト!E451)</f>
        <v>男</v>
      </c>
      <c r="E459" s="32" t="str">
        <f>IF(ラインリスト!F451="","",ラインリスト!F451)</f>
        <v/>
      </c>
      <c r="F459" s="29" t="str">
        <f>IF(ラインリスト!G451="","",ラインリスト!G451)</f>
        <v>患者</v>
      </c>
      <c r="G459" s="32" t="str">
        <f>IF(ラインリスト!H451="","",ラインリスト!H451)</f>
        <v>R病院</v>
      </c>
      <c r="H459" s="33" t="str">
        <f>IF(ラインリスト!I451="","",ラインリスト!I451)</f>
        <v/>
      </c>
      <c r="I459" s="33">
        <f>IF(ラインリスト!J451="","",ラインリスト!J451)</f>
        <v>44209</v>
      </c>
      <c r="J459" s="33">
        <f>IF(ラインリスト!K451="","",ラインリスト!K451)</f>
        <v>44209</v>
      </c>
      <c r="K459" s="31">
        <f>IF(ラインリスト!L451="",J459,ラインリスト!L451)</f>
        <v>44209</v>
      </c>
      <c r="L459" s="76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  <c r="BN459" s="77"/>
      <c r="BO459" s="77"/>
      <c r="BP459" s="77"/>
      <c r="BQ459" s="77"/>
      <c r="BR459" s="77"/>
      <c r="BS459" s="77"/>
      <c r="BT459" s="77"/>
      <c r="BU459" s="77"/>
      <c r="BV459" s="77"/>
      <c r="BW459" s="77"/>
      <c r="BX459" s="77"/>
      <c r="BY459" s="77"/>
      <c r="BZ459" s="77"/>
      <c r="CA459" s="77"/>
      <c r="CB459" s="77"/>
      <c r="CC459" s="77"/>
      <c r="CD459" s="77"/>
      <c r="CE459" s="77"/>
      <c r="CF459" s="77"/>
      <c r="CG459" s="77"/>
      <c r="CH459" s="77"/>
      <c r="CI459" s="77"/>
      <c r="CJ459" s="77"/>
      <c r="CK459" s="77"/>
      <c r="CL459" s="77"/>
      <c r="CM459" s="77"/>
      <c r="CN459" s="77"/>
      <c r="CO459" s="77"/>
      <c r="CP459" s="77"/>
      <c r="CQ459" s="77"/>
      <c r="CR459" s="77"/>
      <c r="CS459" s="77"/>
      <c r="CT459" s="77"/>
      <c r="CU459" s="77"/>
      <c r="CV459" s="77"/>
      <c r="CW459" s="77"/>
      <c r="CX459" s="77"/>
      <c r="CY459" s="77"/>
      <c r="CZ459" s="77"/>
      <c r="DA459" s="77"/>
      <c r="DB459" s="77"/>
      <c r="DC459" s="77"/>
      <c r="DD459" s="77"/>
      <c r="DE459" s="77"/>
      <c r="DF459" s="77"/>
      <c r="DG459" s="77"/>
      <c r="DH459" s="77"/>
      <c r="DI459" s="77"/>
      <c r="DJ459" s="77"/>
      <c r="DK459" s="77"/>
      <c r="DL459" s="77"/>
      <c r="DM459" s="77"/>
      <c r="DN459" s="77"/>
      <c r="DO459" s="77"/>
      <c r="DP459" s="77"/>
      <c r="DQ459" s="77"/>
      <c r="DR459" s="77"/>
      <c r="DS459" s="77"/>
      <c r="DT459" s="77"/>
      <c r="DU459" s="77"/>
      <c r="DV459" s="77"/>
      <c r="DW459" s="77"/>
      <c r="DX459" s="77"/>
      <c r="DY459" s="77"/>
      <c r="DZ459" s="77"/>
      <c r="EA459" s="77"/>
      <c r="EB459" s="77"/>
      <c r="EC459" s="77"/>
      <c r="ED459" s="77"/>
      <c r="EE459" s="77"/>
      <c r="EF459" s="77"/>
      <c r="EG459" s="77"/>
      <c r="EH459" s="77"/>
      <c r="EI459" s="77"/>
      <c r="EJ459" s="77"/>
      <c r="EK459" s="77"/>
      <c r="EL459" s="77"/>
      <c r="EM459" s="77"/>
      <c r="EN459" s="77"/>
      <c r="EO459" s="77"/>
      <c r="EP459" s="77"/>
      <c r="EQ459" s="77"/>
      <c r="ER459" s="77"/>
      <c r="ES459" s="77"/>
      <c r="ET459" s="77"/>
      <c r="EU459" s="77"/>
      <c r="EV459" s="77"/>
      <c r="EW459" s="77"/>
      <c r="EX459" s="77"/>
      <c r="EY459" s="77"/>
      <c r="EZ459" s="77"/>
      <c r="FA459" s="77"/>
      <c r="FB459" s="77"/>
      <c r="FC459" s="77"/>
      <c r="FD459" s="77"/>
      <c r="FE459" s="77"/>
      <c r="FF459" s="77"/>
      <c r="FG459" s="77"/>
      <c r="FH459" s="77"/>
      <c r="FI459" s="77"/>
      <c r="FJ459" s="77"/>
      <c r="FK459" s="77"/>
      <c r="FL459" s="77"/>
      <c r="FM459" s="77"/>
      <c r="FN459" s="77"/>
      <c r="FO459" s="77"/>
      <c r="FP459" s="77"/>
      <c r="FQ459" s="77"/>
      <c r="FR459" s="77"/>
      <c r="FS459" s="77"/>
      <c r="FT459" s="77"/>
      <c r="FU459" s="77"/>
      <c r="FV459" s="77"/>
      <c r="FW459" s="77"/>
      <c r="FX459" s="77"/>
      <c r="FY459" s="77"/>
      <c r="FZ459" s="77"/>
      <c r="GA459" s="77"/>
      <c r="GB459" s="77"/>
      <c r="GC459" s="77"/>
      <c r="GD459" s="77"/>
      <c r="GE459" s="77"/>
      <c r="GF459" s="77"/>
      <c r="GG459" s="77"/>
      <c r="GH459" s="77"/>
      <c r="GI459" s="77"/>
      <c r="GJ459" s="77"/>
      <c r="GK459" s="77"/>
      <c r="GL459" s="77"/>
      <c r="GM459" s="77"/>
      <c r="GN459" s="77"/>
      <c r="GO459" s="77"/>
      <c r="GP459" s="77"/>
      <c r="GQ459" s="77"/>
      <c r="GR459" s="77"/>
      <c r="GS459" s="77"/>
      <c r="GT459" s="77"/>
      <c r="GU459" s="77"/>
      <c r="GV459" s="77"/>
      <c r="GW459" s="77"/>
      <c r="GX459" s="77"/>
      <c r="GY459" s="77"/>
      <c r="GZ459" s="77"/>
      <c r="HA459" s="77"/>
      <c r="HB459" s="77"/>
      <c r="HC459" s="77"/>
      <c r="HD459" s="77"/>
      <c r="HE459" s="77"/>
      <c r="HF459" s="77"/>
      <c r="HG459" s="77"/>
      <c r="HH459" s="77"/>
      <c r="HI459" s="77"/>
      <c r="HJ459" s="77"/>
      <c r="HK459" s="77"/>
      <c r="HL459" s="77"/>
      <c r="HM459" s="77"/>
      <c r="HN459" s="77"/>
      <c r="HO459" s="77"/>
      <c r="HP459" s="77"/>
      <c r="HQ459" s="77"/>
      <c r="HR459" s="77"/>
      <c r="HS459" s="77"/>
      <c r="HT459" s="77"/>
      <c r="HU459" s="77"/>
      <c r="HV459" s="77"/>
      <c r="HW459" s="77"/>
      <c r="HX459" s="77"/>
      <c r="HY459" s="77"/>
      <c r="HZ459" s="77"/>
      <c r="IA459" s="77"/>
      <c r="IB459" s="77"/>
      <c r="IC459" s="77"/>
      <c r="ID459" s="77"/>
      <c r="IE459" s="77"/>
      <c r="IF459" s="77"/>
      <c r="IG459" s="77"/>
      <c r="IH459" s="77"/>
      <c r="II459" s="77"/>
      <c r="IJ459" s="77"/>
      <c r="IK459" s="77"/>
      <c r="IL459" s="77"/>
      <c r="IM459" s="77"/>
      <c r="IN459" s="77"/>
      <c r="IO459" s="77"/>
      <c r="IP459" s="77"/>
      <c r="IQ459" s="77"/>
      <c r="IR459" s="77"/>
      <c r="IS459" s="77"/>
      <c r="IT459" s="77"/>
      <c r="IU459" s="77"/>
      <c r="IV459" s="77"/>
      <c r="IW459" s="77"/>
      <c r="IX459" s="77"/>
      <c r="IY459" s="77"/>
      <c r="IZ459" s="77"/>
      <c r="JA459" s="77"/>
      <c r="JB459" s="77"/>
      <c r="JC459" s="77"/>
      <c r="JD459" s="77"/>
      <c r="JE459" s="77"/>
      <c r="JF459" s="77"/>
      <c r="JG459" s="77"/>
      <c r="JH459" s="77"/>
      <c r="JI459" s="77"/>
      <c r="JJ459" s="77"/>
      <c r="JK459" s="77"/>
      <c r="JL459" s="77"/>
      <c r="JM459" s="77"/>
      <c r="JN459" s="77"/>
      <c r="JO459" s="77"/>
      <c r="JP459" s="77"/>
      <c r="JQ459" s="77"/>
      <c r="JR459" s="77"/>
      <c r="JS459" s="77"/>
      <c r="JT459" s="77"/>
      <c r="JU459" s="77"/>
      <c r="JV459" s="77"/>
      <c r="JW459" s="77"/>
      <c r="JX459" s="77"/>
      <c r="JY459" s="77"/>
      <c r="JZ459" s="77"/>
      <c r="KA459" s="77"/>
      <c r="KB459" s="77"/>
      <c r="KC459" s="77"/>
      <c r="KD459" s="77"/>
      <c r="KE459" s="77"/>
      <c r="KF459" s="77"/>
      <c r="KG459" s="77"/>
      <c r="KH459" s="77"/>
      <c r="KI459" s="77"/>
      <c r="KJ459" s="77"/>
      <c r="KK459" s="77"/>
      <c r="KL459" s="77"/>
      <c r="KM459" s="77"/>
      <c r="KN459" s="77"/>
      <c r="KO459" s="77"/>
      <c r="KP459" s="77"/>
      <c r="KQ459" s="77"/>
      <c r="KR459" s="77"/>
      <c r="KS459" s="77"/>
      <c r="KT459" s="77"/>
      <c r="KU459" s="77"/>
      <c r="KV459" s="77"/>
      <c r="KW459" s="77"/>
      <c r="KX459" s="77"/>
      <c r="KY459" s="77"/>
      <c r="KZ459" s="77"/>
      <c r="LA459" s="77"/>
      <c r="LB459" s="77"/>
      <c r="LC459" s="77"/>
      <c r="LD459" s="77"/>
      <c r="LE459" s="77"/>
      <c r="LF459" s="77"/>
      <c r="LG459" s="77"/>
      <c r="LH459" s="77"/>
      <c r="LI459" s="77"/>
      <c r="LJ459" s="77"/>
      <c r="LK459" s="77"/>
      <c r="LL459" s="77"/>
      <c r="LM459" s="77"/>
      <c r="LN459" s="77"/>
      <c r="LO459" s="77"/>
      <c r="LP459" s="77"/>
      <c r="LQ459" s="77"/>
      <c r="LR459" s="77"/>
      <c r="LS459" s="77"/>
      <c r="LT459" s="77"/>
      <c r="LU459" s="77"/>
      <c r="LV459" s="77"/>
      <c r="LW459" s="77"/>
      <c r="LX459" s="77"/>
      <c r="LY459" s="77"/>
      <c r="LZ459" s="77"/>
      <c r="MA459" s="77"/>
      <c r="MB459" s="77"/>
      <c r="MC459" s="77"/>
      <c r="MD459" s="77"/>
      <c r="ME459" s="77"/>
      <c r="MF459" s="77"/>
      <c r="MG459" s="77"/>
      <c r="MH459" s="77"/>
      <c r="MI459" s="77"/>
      <c r="MJ459" s="77"/>
      <c r="MK459" s="77"/>
      <c r="ML459" s="77"/>
      <c r="MM459" s="77"/>
      <c r="MN459" s="77"/>
      <c r="MO459" s="77"/>
      <c r="MP459" s="77"/>
      <c r="MQ459" s="77"/>
      <c r="MR459" s="77"/>
      <c r="MS459" s="77"/>
      <c r="MT459" s="77"/>
      <c r="MU459" s="77"/>
      <c r="MV459" s="77"/>
      <c r="MW459" s="77"/>
      <c r="MX459" s="77"/>
      <c r="MY459" s="77"/>
      <c r="MZ459" s="77"/>
      <c r="NA459" s="77"/>
      <c r="NB459" s="77"/>
      <c r="NC459" s="77"/>
      <c r="ND459" s="77"/>
      <c r="NE459" s="77"/>
      <c r="NF459" s="77"/>
      <c r="NG459" s="77"/>
      <c r="NH459" s="77"/>
      <c r="NI459" s="77"/>
      <c r="NJ459" s="77"/>
      <c r="NK459" s="77"/>
      <c r="NL459" s="77"/>
      <c r="NM459" s="77"/>
      <c r="NN459" s="77"/>
      <c r="NO459" s="77"/>
      <c r="NP459" s="77"/>
      <c r="NQ459" s="77"/>
      <c r="NR459" s="77"/>
    </row>
    <row r="460" spans="1:382">
      <c r="A460" s="32">
        <f>IF(ラインリスト!A452="","",ラインリスト!A452)</f>
        <v>450</v>
      </c>
      <c r="B460" s="32" t="str">
        <f>IF(ラインリスト!B452="","",ラインリスト!B452)</f>
        <v>テスト450</v>
      </c>
      <c r="C460" s="32">
        <f>IF(ラインリスト!C452="","",ラインリスト!C452)</f>
        <v>17</v>
      </c>
      <c r="D460" s="32" t="str">
        <f>IF(ラインリスト!E452="","",ラインリスト!E452)</f>
        <v>女</v>
      </c>
      <c r="E460" s="32" t="str">
        <f>IF(ラインリスト!F452="","",ラインリスト!F452)</f>
        <v>高校生</v>
      </c>
      <c r="F460" s="29" t="str">
        <f>IF(ラインリスト!G452="","",ラインリスト!G452)</f>
        <v>生徒</v>
      </c>
      <c r="G460" s="32" t="str">
        <f>IF(ラインリスト!H452="","",ラインリスト!H452)</f>
        <v>A高校</v>
      </c>
      <c r="H460" s="33" t="str">
        <f>IF(ラインリスト!I452="","",ラインリスト!I452)</f>
        <v/>
      </c>
      <c r="I460" s="33">
        <f>IF(ラインリスト!J452="","",ラインリスト!J452)</f>
        <v>44206</v>
      </c>
      <c r="J460" s="33">
        <f>IF(ラインリスト!K452="","",ラインリスト!K452)</f>
        <v>44209</v>
      </c>
      <c r="K460" s="31">
        <f>IF(ラインリスト!L452="",J460,ラインリスト!L452)</f>
        <v>44209</v>
      </c>
      <c r="L460" s="76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  <c r="BN460" s="77"/>
      <c r="BO460" s="77"/>
      <c r="BP460" s="77"/>
      <c r="BQ460" s="77"/>
      <c r="BR460" s="77"/>
      <c r="BS460" s="77"/>
      <c r="BT460" s="77"/>
      <c r="BU460" s="77"/>
      <c r="BV460" s="77"/>
      <c r="BW460" s="77"/>
      <c r="BX460" s="77"/>
      <c r="BY460" s="77"/>
      <c r="BZ460" s="77"/>
      <c r="CA460" s="77"/>
      <c r="CB460" s="77"/>
      <c r="CC460" s="77"/>
      <c r="CD460" s="77"/>
      <c r="CE460" s="77"/>
      <c r="CF460" s="77"/>
      <c r="CG460" s="77"/>
      <c r="CH460" s="77"/>
      <c r="CI460" s="77"/>
      <c r="CJ460" s="77"/>
      <c r="CK460" s="77"/>
      <c r="CL460" s="77"/>
      <c r="CM460" s="77"/>
      <c r="CN460" s="77"/>
      <c r="CO460" s="77"/>
      <c r="CP460" s="77"/>
      <c r="CQ460" s="77"/>
      <c r="CR460" s="77"/>
      <c r="CS460" s="77"/>
      <c r="CT460" s="77"/>
      <c r="CU460" s="77"/>
      <c r="CV460" s="77"/>
      <c r="CW460" s="77"/>
      <c r="CX460" s="77"/>
      <c r="CY460" s="77"/>
      <c r="CZ460" s="77"/>
      <c r="DA460" s="77"/>
      <c r="DB460" s="77"/>
      <c r="DC460" s="77"/>
      <c r="DD460" s="77"/>
      <c r="DE460" s="77"/>
      <c r="DF460" s="77"/>
      <c r="DG460" s="77"/>
      <c r="DH460" s="77"/>
      <c r="DI460" s="77"/>
      <c r="DJ460" s="77"/>
      <c r="DK460" s="77"/>
      <c r="DL460" s="77"/>
      <c r="DM460" s="77"/>
      <c r="DN460" s="77"/>
      <c r="DO460" s="77"/>
      <c r="DP460" s="77"/>
      <c r="DQ460" s="77"/>
      <c r="DR460" s="77"/>
      <c r="DS460" s="77"/>
      <c r="DT460" s="77"/>
      <c r="DU460" s="77"/>
      <c r="DV460" s="77"/>
      <c r="DW460" s="77"/>
      <c r="DX460" s="77"/>
      <c r="DY460" s="77"/>
      <c r="DZ460" s="77"/>
      <c r="EA460" s="77"/>
      <c r="EB460" s="77"/>
      <c r="EC460" s="77"/>
      <c r="ED460" s="77"/>
      <c r="EE460" s="77"/>
      <c r="EF460" s="77"/>
      <c r="EG460" s="77"/>
      <c r="EH460" s="77"/>
      <c r="EI460" s="77"/>
      <c r="EJ460" s="77"/>
      <c r="EK460" s="77"/>
      <c r="EL460" s="77"/>
      <c r="EM460" s="77"/>
      <c r="EN460" s="77"/>
      <c r="EO460" s="77"/>
      <c r="EP460" s="77"/>
      <c r="EQ460" s="77"/>
      <c r="ER460" s="77"/>
      <c r="ES460" s="77"/>
      <c r="ET460" s="77"/>
      <c r="EU460" s="77"/>
      <c r="EV460" s="77"/>
      <c r="EW460" s="77"/>
      <c r="EX460" s="77"/>
      <c r="EY460" s="77"/>
      <c r="EZ460" s="77"/>
      <c r="FA460" s="77"/>
      <c r="FB460" s="77"/>
      <c r="FC460" s="77"/>
      <c r="FD460" s="77"/>
      <c r="FE460" s="77"/>
      <c r="FF460" s="77"/>
      <c r="FG460" s="77"/>
      <c r="FH460" s="77"/>
      <c r="FI460" s="77"/>
      <c r="FJ460" s="77"/>
      <c r="FK460" s="77"/>
      <c r="FL460" s="77"/>
      <c r="FM460" s="77"/>
      <c r="FN460" s="77"/>
      <c r="FO460" s="77"/>
      <c r="FP460" s="77"/>
      <c r="FQ460" s="77"/>
      <c r="FR460" s="77"/>
      <c r="FS460" s="77"/>
      <c r="FT460" s="77"/>
      <c r="FU460" s="77"/>
      <c r="FV460" s="77"/>
      <c r="FW460" s="77"/>
      <c r="FX460" s="77"/>
      <c r="FY460" s="77"/>
      <c r="FZ460" s="77"/>
      <c r="GA460" s="77"/>
      <c r="GB460" s="77"/>
      <c r="GC460" s="77"/>
      <c r="GD460" s="77"/>
      <c r="GE460" s="77"/>
      <c r="GF460" s="77"/>
      <c r="GG460" s="77"/>
      <c r="GH460" s="77"/>
      <c r="GI460" s="77"/>
      <c r="GJ460" s="77"/>
      <c r="GK460" s="77"/>
      <c r="GL460" s="77"/>
      <c r="GM460" s="77"/>
      <c r="GN460" s="77"/>
      <c r="GO460" s="77"/>
      <c r="GP460" s="77"/>
      <c r="GQ460" s="77"/>
      <c r="GR460" s="77"/>
      <c r="GS460" s="77"/>
      <c r="GT460" s="77"/>
      <c r="GU460" s="77"/>
      <c r="GV460" s="77"/>
      <c r="GW460" s="77"/>
      <c r="GX460" s="77"/>
      <c r="GY460" s="77"/>
      <c r="GZ460" s="77"/>
      <c r="HA460" s="77"/>
      <c r="HB460" s="77"/>
      <c r="HC460" s="77"/>
      <c r="HD460" s="77"/>
      <c r="HE460" s="77"/>
      <c r="HF460" s="77"/>
      <c r="HG460" s="77"/>
      <c r="HH460" s="77"/>
      <c r="HI460" s="77"/>
      <c r="HJ460" s="77"/>
      <c r="HK460" s="77"/>
      <c r="HL460" s="77"/>
      <c r="HM460" s="77"/>
      <c r="HN460" s="77"/>
      <c r="HO460" s="77"/>
      <c r="HP460" s="77"/>
      <c r="HQ460" s="77"/>
      <c r="HR460" s="77"/>
      <c r="HS460" s="77"/>
      <c r="HT460" s="77"/>
      <c r="HU460" s="77"/>
      <c r="HV460" s="77"/>
      <c r="HW460" s="77"/>
      <c r="HX460" s="77"/>
      <c r="HY460" s="77"/>
      <c r="HZ460" s="77"/>
      <c r="IA460" s="77"/>
      <c r="IB460" s="77"/>
      <c r="IC460" s="77"/>
      <c r="ID460" s="77"/>
      <c r="IE460" s="77"/>
      <c r="IF460" s="77"/>
      <c r="IG460" s="77"/>
      <c r="IH460" s="77"/>
      <c r="II460" s="77"/>
      <c r="IJ460" s="77"/>
      <c r="IK460" s="77"/>
      <c r="IL460" s="77"/>
      <c r="IM460" s="77"/>
      <c r="IN460" s="77"/>
      <c r="IO460" s="77"/>
      <c r="IP460" s="77"/>
      <c r="IQ460" s="77"/>
      <c r="IR460" s="77"/>
      <c r="IS460" s="77"/>
      <c r="IT460" s="77"/>
      <c r="IU460" s="77"/>
      <c r="IV460" s="77"/>
      <c r="IW460" s="77"/>
      <c r="IX460" s="77"/>
      <c r="IY460" s="77"/>
      <c r="IZ460" s="77"/>
      <c r="JA460" s="77"/>
      <c r="JB460" s="77"/>
      <c r="JC460" s="77"/>
      <c r="JD460" s="77"/>
      <c r="JE460" s="77"/>
      <c r="JF460" s="77"/>
      <c r="JG460" s="77"/>
      <c r="JH460" s="77"/>
      <c r="JI460" s="77"/>
      <c r="JJ460" s="77"/>
      <c r="JK460" s="77"/>
      <c r="JL460" s="77"/>
      <c r="JM460" s="77"/>
      <c r="JN460" s="77"/>
      <c r="JO460" s="77"/>
      <c r="JP460" s="77"/>
      <c r="JQ460" s="77"/>
      <c r="JR460" s="77"/>
      <c r="JS460" s="77"/>
      <c r="JT460" s="77"/>
      <c r="JU460" s="77"/>
      <c r="JV460" s="77"/>
      <c r="JW460" s="77"/>
      <c r="JX460" s="77"/>
      <c r="JY460" s="77"/>
      <c r="JZ460" s="77"/>
      <c r="KA460" s="77"/>
      <c r="KB460" s="77"/>
      <c r="KC460" s="77"/>
      <c r="KD460" s="77"/>
      <c r="KE460" s="77"/>
      <c r="KF460" s="77"/>
      <c r="KG460" s="77"/>
      <c r="KH460" s="77"/>
      <c r="KI460" s="77"/>
      <c r="KJ460" s="77"/>
      <c r="KK460" s="77"/>
      <c r="KL460" s="77"/>
      <c r="KM460" s="77"/>
      <c r="KN460" s="77"/>
      <c r="KO460" s="77"/>
      <c r="KP460" s="77"/>
      <c r="KQ460" s="77"/>
      <c r="KR460" s="77"/>
      <c r="KS460" s="77"/>
      <c r="KT460" s="77"/>
      <c r="KU460" s="77"/>
      <c r="KV460" s="77"/>
      <c r="KW460" s="77"/>
      <c r="KX460" s="77"/>
      <c r="KY460" s="77"/>
      <c r="KZ460" s="77"/>
      <c r="LA460" s="77"/>
      <c r="LB460" s="77"/>
      <c r="LC460" s="77"/>
      <c r="LD460" s="77"/>
      <c r="LE460" s="77"/>
      <c r="LF460" s="77"/>
      <c r="LG460" s="77"/>
      <c r="LH460" s="77"/>
      <c r="LI460" s="77"/>
      <c r="LJ460" s="77"/>
      <c r="LK460" s="77"/>
      <c r="LL460" s="77"/>
      <c r="LM460" s="77"/>
      <c r="LN460" s="77"/>
      <c r="LO460" s="77"/>
      <c r="LP460" s="77"/>
      <c r="LQ460" s="77"/>
      <c r="LR460" s="77"/>
      <c r="LS460" s="77"/>
      <c r="LT460" s="77"/>
      <c r="LU460" s="77"/>
      <c r="LV460" s="77"/>
      <c r="LW460" s="77"/>
      <c r="LX460" s="77"/>
      <c r="LY460" s="77"/>
      <c r="LZ460" s="77"/>
      <c r="MA460" s="77"/>
      <c r="MB460" s="77"/>
      <c r="MC460" s="77"/>
      <c r="MD460" s="77"/>
      <c r="ME460" s="77"/>
      <c r="MF460" s="77"/>
      <c r="MG460" s="77"/>
      <c r="MH460" s="77"/>
      <c r="MI460" s="77"/>
      <c r="MJ460" s="77"/>
      <c r="MK460" s="77"/>
      <c r="ML460" s="77"/>
      <c r="MM460" s="77"/>
      <c r="MN460" s="77"/>
      <c r="MO460" s="77"/>
      <c r="MP460" s="77"/>
      <c r="MQ460" s="77"/>
      <c r="MR460" s="77"/>
      <c r="MS460" s="77"/>
      <c r="MT460" s="77"/>
      <c r="MU460" s="77"/>
      <c r="MV460" s="77"/>
      <c r="MW460" s="77"/>
      <c r="MX460" s="77"/>
      <c r="MY460" s="77"/>
      <c r="MZ460" s="77"/>
      <c r="NA460" s="77"/>
      <c r="NB460" s="77"/>
      <c r="NC460" s="77"/>
      <c r="ND460" s="77"/>
      <c r="NE460" s="77"/>
      <c r="NF460" s="77"/>
      <c r="NG460" s="77"/>
      <c r="NH460" s="77"/>
      <c r="NI460" s="77"/>
      <c r="NJ460" s="77"/>
      <c r="NK460" s="77"/>
      <c r="NL460" s="77"/>
      <c r="NM460" s="77"/>
      <c r="NN460" s="77"/>
      <c r="NO460" s="77"/>
      <c r="NP460" s="77"/>
      <c r="NQ460" s="77"/>
      <c r="NR460" s="77"/>
    </row>
    <row r="461" spans="1:382">
      <c r="A461" s="32">
        <f>IF(ラインリスト!A453="","",ラインリスト!A453)</f>
        <v>451</v>
      </c>
      <c r="B461" s="32" t="str">
        <f>IF(ラインリスト!B453="","",ラインリスト!B453)</f>
        <v>テスト451</v>
      </c>
      <c r="C461" s="32">
        <f>IF(ラインリスト!C453="","",ラインリスト!C453)</f>
        <v>84</v>
      </c>
      <c r="D461" s="32" t="str">
        <f>IF(ラインリスト!E453="","",ラインリスト!E453)</f>
        <v>男</v>
      </c>
      <c r="E461" s="32" t="str">
        <f>IF(ラインリスト!F453="","",ラインリスト!F453)</f>
        <v>無職</v>
      </c>
      <c r="F461" s="29" t="str">
        <f>IF(ラインリスト!G453="","",ラインリスト!G453)</f>
        <v/>
      </c>
      <c r="G461" s="32" t="str">
        <f>IF(ラインリスト!H453="","",ラインリスト!H453)</f>
        <v/>
      </c>
      <c r="H461" s="33" t="str">
        <f>IF(ラインリスト!I453="","",ラインリスト!I453)</f>
        <v/>
      </c>
      <c r="I461" s="33">
        <f>IF(ラインリスト!J453="","",ラインリスト!J453)</f>
        <v>44208</v>
      </c>
      <c r="J461" s="33">
        <f>IF(ラインリスト!K453="","",ラインリスト!K453)</f>
        <v>44209</v>
      </c>
      <c r="K461" s="31">
        <f>IF(ラインリスト!L453="",J461,ラインリスト!L453)</f>
        <v>44209</v>
      </c>
      <c r="L461" s="76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77"/>
      <c r="BQ461" s="77"/>
      <c r="BR461" s="77"/>
      <c r="BS461" s="77"/>
      <c r="BT461" s="77"/>
      <c r="BU461" s="77"/>
      <c r="BV461" s="77"/>
      <c r="BW461" s="77"/>
      <c r="BX461" s="77"/>
      <c r="BY461" s="77"/>
      <c r="BZ461" s="77"/>
      <c r="CA461" s="77"/>
      <c r="CB461" s="77"/>
      <c r="CC461" s="77"/>
      <c r="CD461" s="77"/>
      <c r="CE461" s="77"/>
      <c r="CF461" s="77"/>
      <c r="CG461" s="77"/>
      <c r="CH461" s="77"/>
      <c r="CI461" s="77"/>
      <c r="CJ461" s="77"/>
      <c r="CK461" s="77"/>
      <c r="CL461" s="77"/>
      <c r="CM461" s="77"/>
      <c r="CN461" s="77"/>
      <c r="CO461" s="77"/>
      <c r="CP461" s="77"/>
      <c r="CQ461" s="77"/>
      <c r="CR461" s="77"/>
      <c r="CS461" s="77"/>
      <c r="CT461" s="77"/>
      <c r="CU461" s="77"/>
      <c r="CV461" s="77"/>
      <c r="CW461" s="77"/>
      <c r="CX461" s="77"/>
      <c r="CY461" s="77"/>
      <c r="CZ461" s="77"/>
      <c r="DA461" s="77"/>
      <c r="DB461" s="77"/>
      <c r="DC461" s="77"/>
      <c r="DD461" s="77"/>
      <c r="DE461" s="77"/>
      <c r="DF461" s="77"/>
      <c r="DG461" s="77"/>
      <c r="DH461" s="77"/>
      <c r="DI461" s="77"/>
      <c r="DJ461" s="77"/>
      <c r="DK461" s="77"/>
      <c r="DL461" s="77"/>
      <c r="DM461" s="77"/>
      <c r="DN461" s="77"/>
      <c r="DO461" s="77"/>
      <c r="DP461" s="77"/>
      <c r="DQ461" s="77"/>
      <c r="DR461" s="77"/>
      <c r="DS461" s="77"/>
      <c r="DT461" s="77"/>
      <c r="DU461" s="77"/>
      <c r="DV461" s="77"/>
      <c r="DW461" s="77"/>
      <c r="DX461" s="77"/>
      <c r="DY461" s="77"/>
      <c r="DZ461" s="77"/>
      <c r="EA461" s="77"/>
      <c r="EB461" s="77"/>
      <c r="EC461" s="77"/>
      <c r="ED461" s="77"/>
      <c r="EE461" s="77"/>
      <c r="EF461" s="77"/>
      <c r="EG461" s="77"/>
      <c r="EH461" s="77"/>
      <c r="EI461" s="77"/>
      <c r="EJ461" s="77"/>
      <c r="EK461" s="77"/>
      <c r="EL461" s="77"/>
      <c r="EM461" s="77"/>
      <c r="EN461" s="77"/>
      <c r="EO461" s="77"/>
      <c r="EP461" s="77"/>
      <c r="EQ461" s="77"/>
      <c r="ER461" s="77"/>
      <c r="ES461" s="77"/>
      <c r="ET461" s="77"/>
      <c r="EU461" s="77"/>
      <c r="EV461" s="77"/>
      <c r="EW461" s="77"/>
      <c r="EX461" s="77"/>
      <c r="EY461" s="77"/>
      <c r="EZ461" s="77"/>
      <c r="FA461" s="77"/>
      <c r="FB461" s="77"/>
      <c r="FC461" s="77"/>
      <c r="FD461" s="77"/>
      <c r="FE461" s="77"/>
      <c r="FF461" s="77"/>
      <c r="FG461" s="77"/>
      <c r="FH461" s="77"/>
      <c r="FI461" s="77"/>
      <c r="FJ461" s="77"/>
      <c r="FK461" s="77"/>
      <c r="FL461" s="77"/>
      <c r="FM461" s="77"/>
      <c r="FN461" s="77"/>
      <c r="FO461" s="77"/>
      <c r="FP461" s="77"/>
      <c r="FQ461" s="77"/>
      <c r="FR461" s="77"/>
      <c r="FS461" s="77"/>
      <c r="FT461" s="77"/>
      <c r="FU461" s="77"/>
      <c r="FV461" s="77"/>
      <c r="FW461" s="77"/>
      <c r="FX461" s="77"/>
      <c r="FY461" s="77"/>
      <c r="FZ461" s="77"/>
      <c r="GA461" s="77"/>
      <c r="GB461" s="77"/>
      <c r="GC461" s="77"/>
      <c r="GD461" s="77"/>
      <c r="GE461" s="77"/>
      <c r="GF461" s="77"/>
      <c r="GG461" s="77"/>
      <c r="GH461" s="77"/>
      <c r="GI461" s="77"/>
      <c r="GJ461" s="77"/>
      <c r="GK461" s="77"/>
      <c r="GL461" s="77"/>
      <c r="GM461" s="77"/>
      <c r="GN461" s="77"/>
      <c r="GO461" s="77"/>
      <c r="GP461" s="77"/>
      <c r="GQ461" s="77"/>
      <c r="GR461" s="77"/>
      <c r="GS461" s="77"/>
      <c r="GT461" s="77"/>
      <c r="GU461" s="77"/>
      <c r="GV461" s="77"/>
      <c r="GW461" s="77"/>
      <c r="GX461" s="77"/>
      <c r="GY461" s="77"/>
      <c r="GZ461" s="77"/>
      <c r="HA461" s="77"/>
      <c r="HB461" s="77"/>
      <c r="HC461" s="77"/>
      <c r="HD461" s="77"/>
      <c r="HE461" s="77"/>
      <c r="HF461" s="77"/>
      <c r="HG461" s="77"/>
      <c r="HH461" s="77"/>
      <c r="HI461" s="77"/>
      <c r="HJ461" s="77"/>
      <c r="HK461" s="77"/>
      <c r="HL461" s="77"/>
      <c r="HM461" s="77"/>
      <c r="HN461" s="77"/>
      <c r="HO461" s="77"/>
      <c r="HP461" s="77"/>
      <c r="HQ461" s="77"/>
      <c r="HR461" s="77"/>
      <c r="HS461" s="77"/>
      <c r="HT461" s="77"/>
      <c r="HU461" s="77"/>
      <c r="HV461" s="77"/>
      <c r="HW461" s="77"/>
      <c r="HX461" s="77"/>
      <c r="HY461" s="77"/>
      <c r="HZ461" s="77"/>
      <c r="IA461" s="77"/>
      <c r="IB461" s="77"/>
      <c r="IC461" s="77"/>
      <c r="ID461" s="77"/>
      <c r="IE461" s="77"/>
      <c r="IF461" s="77"/>
      <c r="IG461" s="77"/>
      <c r="IH461" s="77"/>
      <c r="II461" s="77"/>
      <c r="IJ461" s="77"/>
      <c r="IK461" s="77"/>
      <c r="IL461" s="77"/>
      <c r="IM461" s="77"/>
      <c r="IN461" s="77"/>
      <c r="IO461" s="77"/>
      <c r="IP461" s="77"/>
      <c r="IQ461" s="77"/>
      <c r="IR461" s="77"/>
      <c r="IS461" s="77"/>
      <c r="IT461" s="77"/>
      <c r="IU461" s="77"/>
      <c r="IV461" s="77"/>
      <c r="IW461" s="77"/>
      <c r="IX461" s="77"/>
      <c r="IY461" s="77"/>
      <c r="IZ461" s="77"/>
      <c r="JA461" s="77"/>
      <c r="JB461" s="77"/>
      <c r="JC461" s="77"/>
      <c r="JD461" s="77"/>
      <c r="JE461" s="77"/>
      <c r="JF461" s="77"/>
      <c r="JG461" s="77"/>
      <c r="JH461" s="77"/>
      <c r="JI461" s="77"/>
      <c r="JJ461" s="77"/>
      <c r="JK461" s="77"/>
      <c r="JL461" s="77"/>
      <c r="JM461" s="77"/>
      <c r="JN461" s="77"/>
      <c r="JO461" s="77"/>
      <c r="JP461" s="77"/>
      <c r="JQ461" s="77"/>
      <c r="JR461" s="77"/>
      <c r="JS461" s="77"/>
      <c r="JT461" s="77"/>
      <c r="JU461" s="77"/>
      <c r="JV461" s="77"/>
      <c r="JW461" s="77"/>
      <c r="JX461" s="77"/>
      <c r="JY461" s="77"/>
      <c r="JZ461" s="77"/>
      <c r="KA461" s="77"/>
      <c r="KB461" s="77"/>
      <c r="KC461" s="77"/>
      <c r="KD461" s="77"/>
      <c r="KE461" s="77"/>
      <c r="KF461" s="77"/>
      <c r="KG461" s="77"/>
      <c r="KH461" s="77"/>
      <c r="KI461" s="77"/>
      <c r="KJ461" s="77"/>
      <c r="KK461" s="77"/>
      <c r="KL461" s="77"/>
      <c r="KM461" s="77"/>
      <c r="KN461" s="77"/>
      <c r="KO461" s="77"/>
      <c r="KP461" s="77"/>
      <c r="KQ461" s="77"/>
      <c r="KR461" s="77"/>
      <c r="KS461" s="77"/>
      <c r="KT461" s="77"/>
      <c r="KU461" s="77"/>
      <c r="KV461" s="77"/>
      <c r="KW461" s="77"/>
      <c r="KX461" s="77"/>
      <c r="KY461" s="77"/>
      <c r="KZ461" s="77"/>
      <c r="LA461" s="77"/>
      <c r="LB461" s="77"/>
      <c r="LC461" s="77"/>
      <c r="LD461" s="77"/>
      <c r="LE461" s="77"/>
      <c r="LF461" s="77"/>
      <c r="LG461" s="77"/>
      <c r="LH461" s="77"/>
      <c r="LI461" s="77"/>
      <c r="LJ461" s="77"/>
      <c r="LK461" s="77"/>
      <c r="LL461" s="77"/>
      <c r="LM461" s="77"/>
      <c r="LN461" s="77"/>
      <c r="LO461" s="77"/>
      <c r="LP461" s="77"/>
      <c r="LQ461" s="77"/>
      <c r="LR461" s="77"/>
      <c r="LS461" s="77"/>
      <c r="LT461" s="77"/>
      <c r="LU461" s="77"/>
      <c r="LV461" s="77"/>
      <c r="LW461" s="77"/>
      <c r="LX461" s="77"/>
      <c r="LY461" s="77"/>
      <c r="LZ461" s="77"/>
      <c r="MA461" s="77"/>
      <c r="MB461" s="77"/>
      <c r="MC461" s="77"/>
      <c r="MD461" s="77"/>
      <c r="ME461" s="77"/>
      <c r="MF461" s="77"/>
      <c r="MG461" s="77"/>
      <c r="MH461" s="77"/>
      <c r="MI461" s="77"/>
      <c r="MJ461" s="77"/>
      <c r="MK461" s="77"/>
      <c r="ML461" s="77"/>
      <c r="MM461" s="77"/>
      <c r="MN461" s="77"/>
      <c r="MO461" s="77"/>
      <c r="MP461" s="77"/>
      <c r="MQ461" s="77"/>
      <c r="MR461" s="77"/>
      <c r="MS461" s="77"/>
      <c r="MT461" s="77"/>
      <c r="MU461" s="77"/>
      <c r="MV461" s="77"/>
      <c r="MW461" s="77"/>
      <c r="MX461" s="77"/>
      <c r="MY461" s="77"/>
      <c r="MZ461" s="77"/>
      <c r="NA461" s="77"/>
      <c r="NB461" s="77"/>
      <c r="NC461" s="77"/>
      <c r="ND461" s="77"/>
      <c r="NE461" s="77"/>
      <c r="NF461" s="77"/>
      <c r="NG461" s="77"/>
      <c r="NH461" s="77"/>
      <c r="NI461" s="77"/>
      <c r="NJ461" s="77"/>
      <c r="NK461" s="77"/>
      <c r="NL461" s="77"/>
      <c r="NM461" s="77"/>
      <c r="NN461" s="77"/>
      <c r="NO461" s="77"/>
      <c r="NP461" s="77"/>
      <c r="NQ461" s="77"/>
      <c r="NR461" s="77"/>
    </row>
    <row r="462" spans="1:382">
      <c r="A462" s="32">
        <f>IF(ラインリスト!A454="","",ラインリスト!A454)</f>
        <v>452</v>
      </c>
      <c r="B462" s="32" t="str">
        <f>IF(ラインリスト!B454="","",ラインリスト!B454)</f>
        <v>テスト452</v>
      </c>
      <c r="C462" s="32">
        <f>IF(ラインリスト!C454="","",ラインリスト!C454)</f>
        <v>84</v>
      </c>
      <c r="D462" s="32" t="str">
        <f>IF(ラインリスト!E454="","",ラインリスト!E454)</f>
        <v>女</v>
      </c>
      <c r="E462" s="32" t="str">
        <f>IF(ラインリスト!F454="","",ラインリスト!F454)</f>
        <v>無職</v>
      </c>
      <c r="F462" s="29" t="str">
        <f>IF(ラインリスト!G454="","",ラインリスト!G454)</f>
        <v>入所者</v>
      </c>
      <c r="G462" s="32" t="str">
        <f>IF(ラインリスト!H454="","",ラインリスト!H454)</f>
        <v>A老人ホーム</v>
      </c>
      <c r="H462" s="33" t="str">
        <f>IF(ラインリスト!I454="","",ラインリスト!I454)</f>
        <v/>
      </c>
      <c r="I462" s="33">
        <f>IF(ラインリスト!J454="","",ラインリスト!J454)</f>
        <v>44206</v>
      </c>
      <c r="J462" s="33">
        <f>IF(ラインリスト!K454="","",ラインリスト!K454)</f>
        <v>44209</v>
      </c>
      <c r="K462" s="31">
        <f>IF(ラインリスト!L454="",J462,ラインリスト!L454)</f>
        <v>44209</v>
      </c>
      <c r="L462" s="76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77"/>
      <c r="BQ462" s="77"/>
      <c r="BR462" s="77"/>
      <c r="BS462" s="77"/>
      <c r="BT462" s="77"/>
      <c r="BU462" s="77"/>
      <c r="BV462" s="77"/>
      <c r="BW462" s="77"/>
      <c r="BX462" s="77"/>
      <c r="BY462" s="77"/>
      <c r="BZ462" s="77"/>
      <c r="CA462" s="77"/>
      <c r="CB462" s="77"/>
      <c r="CC462" s="77"/>
      <c r="CD462" s="77"/>
      <c r="CE462" s="77"/>
      <c r="CF462" s="77"/>
      <c r="CG462" s="77"/>
      <c r="CH462" s="77"/>
      <c r="CI462" s="77"/>
      <c r="CJ462" s="77"/>
      <c r="CK462" s="77"/>
      <c r="CL462" s="77"/>
      <c r="CM462" s="77"/>
      <c r="CN462" s="77"/>
      <c r="CO462" s="77"/>
      <c r="CP462" s="77"/>
      <c r="CQ462" s="77"/>
      <c r="CR462" s="77"/>
      <c r="CS462" s="77"/>
      <c r="CT462" s="77"/>
      <c r="CU462" s="77"/>
      <c r="CV462" s="77"/>
      <c r="CW462" s="77"/>
      <c r="CX462" s="77"/>
      <c r="CY462" s="77"/>
      <c r="CZ462" s="77"/>
      <c r="DA462" s="77"/>
      <c r="DB462" s="77"/>
      <c r="DC462" s="77"/>
      <c r="DD462" s="77"/>
      <c r="DE462" s="77"/>
      <c r="DF462" s="77"/>
      <c r="DG462" s="77"/>
      <c r="DH462" s="77"/>
      <c r="DI462" s="77"/>
      <c r="DJ462" s="77"/>
      <c r="DK462" s="77"/>
      <c r="DL462" s="77"/>
      <c r="DM462" s="77"/>
      <c r="DN462" s="77"/>
      <c r="DO462" s="77"/>
      <c r="DP462" s="77"/>
      <c r="DQ462" s="77"/>
      <c r="DR462" s="77"/>
      <c r="DS462" s="77"/>
      <c r="DT462" s="77"/>
      <c r="DU462" s="77"/>
      <c r="DV462" s="77"/>
      <c r="DW462" s="77"/>
      <c r="DX462" s="77"/>
      <c r="DY462" s="77"/>
      <c r="DZ462" s="77"/>
      <c r="EA462" s="77"/>
      <c r="EB462" s="77"/>
      <c r="EC462" s="77"/>
      <c r="ED462" s="77"/>
      <c r="EE462" s="77"/>
      <c r="EF462" s="77"/>
      <c r="EG462" s="77"/>
      <c r="EH462" s="77"/>
      <c r="EI462" s="77"/>
      <c r="EJ462" s="77"/>
      <c r="EK462" s="77"/>
      <c r="EL462" s="77"/>
      <c r="EM462" s="77"/>
      <c r="EN462" s="77"/>
      <c r="EO462" s="77"/>
      <c r="EP462" s="77"/>
      <c r="EQ462" s="77"/>
      <c r="ER462" s="77"/>
      <c r="ES462" s="77"/>
      <c r="ET462" s="77"/>
      <c r="EU462" s="77"/>
      <c r="EV462" s="77"/>
      <c r="EW462" s="77"/>
      <c r="EX462" s="77"/>
      <c r="EY462" s="77"/>
      <c r="EZ462" s="77"/>
      <c r="FA462" s="77"/>
      <c r="FB462" s="77"/>
      <c r="FC462" s="77"/>
      <c r="FD462" s="77"/>
      <c r="FE462" s="77"/>
      <c r="FF462" s="77"/>
      <c r="FG462" s="77"/>
      <c r="FH462" s="77"/>
      <c r="FI462" s="77"/>
      <c r="FJ462" s="77"/>
      <c r="FK462" s="77"/>
      <c r="FL462" s="77"/>
      <c r="FM462" s="77"/>
      <c r="FN462" s="77"/>
      <c r="FO462" s="77"/>
      <c r="FP462" s="77"/>
      <c r="FQ462" s="77"/>
      <c r="FR462" s="77"/>
      <c r="FS462" s="77"/>
      <c r="FT462" s="77"/>
      <c r="FU462" s="77"/>
      <c r="FV462" s="77"/>
      <c r="FW462" s="77"/>
      <c r="FX462" s="77"/>
      <c r="FY462" s="77"/>
      <c r="FZ462" s="77"/>
      <c r="GA462" s="77"/>
      <c r="GB462" s="77"/>
      <c r="GC462" s="77"/>
      <c r="GD462" s="77"/>
      <c r="GE462" s="77"/>
      <c r="GF462" s="77"/>
      <c r="GG462" s="77"/>
      <c r="GH462" s="77"/>
      <c r="GI462" s="77"/>
      <c r="GJ462" s="77"/>
      <c r="GK462" s="77"/>
      <c r="GL462" s="77"/>
      <c r="GM462" s="77"/>
      <c r="GN462" s="77"/>
      <c r="GO462" s="77"/>
      <c r="GP462" s="77"/>
      <c r="GQ462" s="77"/>
      <c r="GR462" s="77"/>
      <c r="GS462" s="77"/>
      <c r="GT462" s="77"/>
      <c r="GU462" s="77"/>
      <c r="GV462" s="77"/>
      <c r="GW462" s="77"/>
      <c r="GX462" s="77"/>
      <c r="GY462" s="77"/>
      <c r="GZ462" s="77"/>
      <c r="HA462" s="77"/>
      <c r="HB462" s="77"/>
      <c r="HC462" s="77"/>
      <c r="HD462" s="77"/>
      <c r="HE462" s="77"/>
      <c r="HF462" s="77"/>
      <c r="HG462" s="77"/>
      <c r="HH462" s="77"/>
      <c r="HI462" s="77"/>
      <c r="HJ462" s="77"/>
      <c r="HK462" s="77"/>
      <c r="HL462" s="77"/>
      <c r="HM462" s="77"/>
      <c r="HN462" s="77"/>
      <c r="HO462" s="77"/>
      <c r="HP462" s="77"/>
      <c r="HQ462" s="77"/>
      <c r="HR462" s="77"/>
      <c r="HS462" s="77"/>
      <c r="HT462" s="77"/>
      <c r="HU462" s="77"/>
      <c r="HV462" s="77"/>
      <c r="HW462" s="77"/>
      <c r="HX462" s="77"/>
      <c r="HY462" s="77"/>
      <c r="HZ462" s="77"/>
      <c r="IA462" s="77"/>
      <c r="IB462" s="77"/>
      <c r="IC462" s="77"/>
      <c r="ID462" s="77"/>
      <c r="IE462" s="77"/>
      <c r="IF462" s="77"/>
      <c r="IG462" s="77"/>
      <c r="IH462" s="77"/>
      <c r="II462" s="77"/>
      <c r="IJ462" s="77"/>
      <c r="IK462" s="77"/>
      <c r="IL462" s="77"/>
      <c r="IM462" s="77"/>
      <c r="IN462" s="77"/>
      <c r="IO462" s="77"/>
      <c r="IP462" s="77"/>
      <c r="IQ462" s="77"/>
      <c r="IR462" s="77"/>
      <c r="IS462" s="77"/>
      <c r="IT462" s="77"/>
      <c r="IU462" s="77"/>
      <c r="IV462" s="77"/>
      <c r="IW462" s="77"/>
      <c r="IX462" s="77"/>
      <c r="IY462" s="77"/>
      <c r="IZ462" s="77"/>
      <c r="JA462" s="77"/>
      <c r="JB462" s="77"/>
      <c r="JC462" s="77"/>
      <c r="JD462" s="77"/>
      <c r="JE462" s="77"/>
      <c r="JF462" s="77"/>
      <c r="JG462" s="77"/>
      <c r="JH462" s="77"/>
      <c r="JI462" s="77"/>
      <c r="JJ462" s="77"/>
      <c r="JK462" s="77"/>
      <c r="JL462" s="77"/>
      <c r="JM462" s="77"/>
      <c r="JN462" s="77"/>
      <c r="JO462" s="77"/>
      <c r="JP462" s="77"/>
      <c r="JQ462" s="77"/>
      <c r="JR462" s="77"/>
      <c r="JS462" s="77"/>
      <c r="JT462" s="77"/>
      <c r="JU462" s="77"/>
      <c r="JV462" s="77"/>
      <c r="JW462" s="77"/>
      <c r="JX462" s="77"/>
      <c r="JY462" s="77"/>
      <c r="JZ462" s="77"/>
      <c r="KA462" s="77"/>
      <c r="KB462" s="77"/>
      <c r="KC462" s="77"/>
      <c r="KD462" s="77"/>
      <c r="KE462" s="77"/>
      <c r="KF462" s="77"/>
      <c r="KG462" s="77"/>
      <c r="KH462" s="77"/>
      <c r="KI462" s="77"/>
      <c r="KJ462" s="77"/>
      <c r="KK462" s="77"/>
      <c r="KL462" s="77"/>
      <c r="KM462" s="77"/>
      <c r="KN462" s="77"/>
      <c r="KO462" s="77"/>
      <c r="KP462" s="77"/>
      <c r="KQ462" s="77"/>
      <c r="KR462" s="77"/>
      <c r="KS462" s="77"/>
      <c r="KT462" s="77"/>
      <c r="KU462" s="77"/>
      <c r="KV462" s="77"/>
      <c r="KW462" s="77"/>
      <c r="KX462" s="77"/>
      <c r="KY462" s="77"/>
      <c r="KZ462" s="77"/>
      <c r="LA462" s="77"/>
      <c r="LB462" s="77"/>
      <c r="LC462" s="77"/>
      <c r="LD462" s="77"/>
      <c r="LE462" s="77"/>
      <c r="LF462" s="77"/>
      <c r="LG462" s="77"/>
      <c r="LH462" s="77"/>
      <c r="LI462" s="77"/>
      <c r="LJ462" s="77"/>
      <c r="LK462" s="77"/>
      <c r="LL462" s="77"/>
      <c r="LM462" s="77"/>
      <c r="LN462" s="77"/>
      <c r="LO462" s="77"/>
      <c r="LP462" s="77"/>
      <c r="LQ462" s="77"/>
      <c r="LR462" s="77"/>
      <c r="LS462" s="77"/>
      <c r="LT462" s="77"/>
      <c r="LU462" s="77"/>
      <c r="LV462" s="77"/>
      <c r="LW462" s="77"/>
      <c r="LX462" s="77"/>
      <c r="LY462" s="77"/>
      <c r="LZ462" s="77"/>
      <c r="MA462" s="77"/>
      <c r="MB462" s="77"/>
      <c r="MC462" s="77"/>
      <c r="MD462" s="77"/>
      <c r="ME462" s="77"/>
      <c r="MF462" s="77"/>
      <c r="MG462" s="77"/>
      <c r="MH462" s="77"/>
      <c r="MI462" s="77"/>
      <c r="MJ462" s="77"/>
      <c r="MK462" s="77"/>
      <c r="ML462" s="77"/>
      <c r="MM462" s="77"/>
      <c r="MN462" s="77"/>
      <c r="MO462" s="77"/>
      <c r="MP462" s="77"/>
      <c r="MQ462" s="77"/>
      <c r="MR462" s="77"/>
      <c r="MS462" s="77"/>
      <c r="MT462" s="77"/>
      <c r="MU462" s="77"/>
      <c r="MV462" s="77"/>
      <c r="MW462" s="77"/>
      <c r="MX462" s="77"/>
      <c r="MY462" s="77"/>
      <c r="MZ462" s="77"/>
      <c r="NA462" s="77"/>
      <c r="NB462" s="77"/>
      <c r="NC462" s="77"/>
      <c r="ND462" s="77"/>
      <c r="NE462" s="77"/>
      <c r="NF462" s="77"/>
      <c r="NG462" s="77"/>
      <c r="NH462" s="77"/>
      <c r="NI462" s="77"/>
      <c r="NJ462" s="77"/>
      <c r="NK462" s="77"/>
      <c r="NL462" s="77"/>
      <c r="NM462" s="77"/>
      <c r="NN462" s="77"/>
      <c r="NO462" s="77"/>
      <c r="NP462" s="77"/>
      <c r="NQ462" s="77"/>
      <c r="NR462" s="77"/>
    </row>
    <row r="463" spans="1:382">
      <c r="A463" s="32">
        <f>IF(ラインリスト!A455="","",ラインリスト!A455)</f>
        <v>453</v>
      </c>
      <c r="B463" s="32" t="str">
        <f>IF(ラインリスト!B455="","",ラインリスト!B455)</f>
        <v>テスト453</v>
      </c>
      <c r="C463" s="32">
        <f>IF(ラインリスト!C455="","",ラインリスト!C455)</f>
        <v>86</v>
      </c>
      <c r="D463" s="32" t="str">
        <f>IF(ラインリスト!E455="","",ラインリスト!E455)</f>
        <v>女</v>
      </c>
      <c r="E463" s="32" t="str">
        <f>IF(ラインリスト!F455="","",ラインリスト!F455)</f>
        <v/>
      </c>
      <c r="F463" s="29" t="str">
        <f>IF(ラインリスト!G455="","",ラインリスト!G455)</f>
        <v>患者</v>
      </c>
      <c r="G463" s="32" t="str">
        <f>IF(ラインリスト!H455="","",ラインリスト!H455)</f>
        <v>X病院</v>
      </c>
      <c r="H463" s="33" t="str">
        <f>IF(ラインリスト!I455="","",ラインリスト!I455)</f>
        <v/>
      </c>
      <c r="I463" s="33">
        <f>IF(ラインリスト!J455="","",ラインリスト!J455)</f>
        <v>44209</v>
      </c>
      <c r="J463" s="33">
        <f>IF(ラインリスト!K455="","",ラインリスト!K455)</f>
        <v>44210</v>
      </c>
      <c r="K463" s="31">
        <f>IF(ラインリスト!L455="",J463,ラインリスト!L455)</f>
        <v>44210</v>
      </c>
      <c r="L463" s="76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77"/>
      <c r="BQ463" s="77"/>
      <c r="BR463" s="77"/>
      <c r="BS463" s="77"/>
      <c r="BT463" s="77"/>
      <c r="BU463" s="77"/>
      <c r="BV463" s="77"/>
      <c r="BW463" s="77"/>
      <c r="BX463" s="77"/>
      <c r="BY463" s="77"/>
      <c r="BZ463" s="77"/>
      <c r="CA463" s="77"/>
      <c r="CB463" s="77"/>
      <c r="CC463" s="77"/>
      <c r="CD463" s="77"/>
      <c r="CE463" s="77"/>
      <c r="CF463" s="77"/>
      <c r="CG463" s="77"/>
      <c r="CH463" s="77"/>
      <c r="CI463" s="77"/>
      <c r="CJ463" s="77"/>
      <c r="CK463" s="77"/>
      <c r="CL463" s="77"/>
      <c r="CM463" s="77"/>
      <c r="CN463" s="77"/>
      <c r="CO463" s="77"/>
      <c r="CP463" s="77"/>
      <c r="CQ463" s="77"/>
      <c r="CR463" s="77"/>
      <c r="CS463" s="77"/>
      <c r="CT463" s="77"/>
      <c r="CU463" s="77"/>
      <c r="CV463" s="77"/>
      <c r="CW463" s="77"/>
      <c r="CX463" s="77"/>
      <c r="CY463" s="77"/>
      <c r="CZ463" s="77"/>
      <c r="DA463" s="77"/>
      <c r="DB463" s="77"/>
      <c r="DC463" s="77"/>
      <c r="DD463" s="77"/>
      <c r="DE463" s="77"/>
      <c r="DF463" s="77"/>
      <c r="DG463" s="77"/>
      <c r="DH463" s="77"/>
      <c r="DI463" s="77"/>
      <c r="DJ463" s="77"/>
      <c r="DK463" s="77"/>
      <c r="DL463" s="77"/>
      <c r="DM463" s="77"/>
      <c r="DN463" s="77"/>
      <c r="DO463" s="77"/>
      <c r="DP463" s="77"/>
      <c r="DQ463" s="77"/>
      <c r="DR463" s="77"/>
      <c r="DS463" s="77"/>
      <c r="DT463" s="77"/>
      <c r="DU463" s="77"/>
      <c r="DV463" s="77"/>
      <c r="DW463" s="77"/>
      <c r="DX463" s="77"/>
      <c r="DY463" s="77"/>
      <c r="DZ463" s="77"/>
      <c r="EA463" s="77"/>
      <c r="EB463" s="77"/>
      <c r="EC463" s="77"/>
      <c r="ED463" s="77"/>
      <c r="EE463" s="77"/>
      <c r="EF463" s="77"/>
      <c r="EG463" s="77"/>
      <c r="EH463" s="77"/>
      <c r="EI463" s="77"/>
      <c r="EJ463" s="77"/>
      <c r="EK463" s="77"/>
      <c r="EL463" s="77"/>
      <c r="EM463" s="77"/>
      <c r="EN463" s="77"/>
      <c r="EO463" s="77"/>
      <c r="EP463" s="77"/>
      <c r="EQ463" s="77"/>
      <c r="ER463" s="77"/>
      <c r="ES463" s="77"/>
      <c r="ET463" s="77"/>
      <c r="EU463" s="77"/>
      <c r="EV463" s="77"/>
      <c r="EW463" s="77"/>
      <c r="EX463" s="77"/>
      <c r="EY463" s="77"/>
      <c r="EZ463" s="77"/>
      <c r="FA463" s="77"/>
      <c r="FB463" s="77"/>
      <c r="FC463" s="77"/>
      <c r="FD463" s="77"/>
      <c r="FE463" s="77"/>
      <c r="FF463" s="77"/>
      <c r="FG463" s="77"/>
      <c r="FH463" s="77"/>
      <c r="FI463" s="77"/>
      <c r="FJ463" s="77"/>
      <c r="FK463" s="77"/>
      <c r="FL463" s="77"/>
      <c r="FM463" s="77"/>
      <c r="FN463" s="77"/>
      <c r="FO463" s="77"/>
      <c r="FP463" s="77"/>
      <c r="FQ463" s="77"/>
      <c r="FR463" s="77"/>
      <c r="FS463" s="77"/>
      <c r="FT463" s="77"/>
      <c r="FU463" s="77"/>
      <c r="FV463" s="77"/>
      <c r="FW463" s="77"/>
      <c r="FX463" s="77"/>
      <c r="FY463" s="77"/>
      <c r="FZ463" s="77"/>
      <c r="GA463" s="77"/>
      <c r="GB463" s="77"/>
      <c r="GC463" s="77"/>
      <c r="GD463" s="77"/>
      <c r="GE463" s="77"/>
      <c r="GF463" s="77"/>
      <c r="GG463" s="77"/>
      <c r="GH463" s="77"/>
      <c r="GI463" s="77"/>
      <c r="GJ463" s="77"/>
      <c r="GK463" s="77"/>
      <c r="GL463" s="77"/>
      <c r="GM463" s="77"/>
      <c r="GN463" s="77"/>
      <c r="GO463" s="77"/>
      <c r="GP463" s="77"/>
      <c r="GQ463" s="77"/>
      <c r="GR463" s="77"/>
      <c r="GS463" s="77"/>
      <c r="GT463" s="77"/>
      <c r="GU463" s="77"/>
      <c r="GV463" s="77"/>
      <c r="GW463" s="77"/>
      <c r="GX463" s="77"/>
      <c r="GY463" s="77"/>
      <c r="GZ463" s="77"/>
      <c r="HA463" s="77"/>
      <c r="HB463" s="77"/>
      <c r="HC463" s="77"/>
      <c r="HD463" s="77"/>
      <c r="HE463" s="77"/>
      <c r="HF463" s="77"/>
      <c r="HG463" s="77"/>
      <c r="HH463" s="77"/>
      <c r="HI463" s="77"/>
      <c r="HJ463" s="77"/>
      <c r="HK463" s="77"/>
      <c r="HL463" s="77"/>
      <c r="HM463" s="77"/>
      <c r="HN463" s="77"/>
      <c r="HO463" s="77"/>
      <c r="HP463" s="77"/>
      <c r="HQ463" s="77"/>
      <c r="HR463" s="77"/>
      <c r="HS463" s="77"/>
      <c r="HT463" s="77"/>
      <c r="HU463" s="77"/>
      <c r="HV463" s="77"/>
      <c r="HW463" s="77"/>
      <c r="HX463" s="77"/>
      <c r="HY463" s="77"/>
      <c r="HZ463" s="77"/>
      <c r="IA463" s="77"/>
      <c r="IB463" s="77"/>
      <c r="IC463" s="77"/>
      <c r="ID463" s="77"/>
      <c r="IE463" s="77"/>
      <c r="IF463" s="77"/>
      <c r="IG463" s="77"/>
      <c r="IH463" s="77"/>
      <c r="II463" s="77"/>
      <c r="IJ463" s="77"/>
      <c r="IK463" s="77"/>
      <c r="IL463" s="77"/>
      <c r="IM463" s="77"/>
      <c r="IN463" s="77"/>
      <c r="IO463" s="77"/>
      <c r="IP463" s="77"/>
      <c r="IQ463" s="77"/>
      <c r="IR463" s="77"/>
      <c r="IS463" s="77"/>
      <c r="IT463" s="77"/>
      <c r="IU463" s="77"/>
      <c r="IV463" s="77"/>
      <c r="IW463" s="77"/>
      <c r="IX463" s="77"/>
      <c r="IY463" s="77"/>
      <c r="IZ463" s="77"/>
      <c r="JA463" s="77"/>
      <c r="JB463" s="77"/>
      <c r="JC463" s="77"/>
      <c r="JD463" s="77"/>
      <c r="JE463" s="77"/>
      <c r="JF463" s="77"/>
      <c r="JG463" s="77"/>
      <c r="JH463" s="77"/>
      <c r="JI463" s="77"/>
      <c r="JJ463" s="77"/>
      <c r="JK463" s="77"/>
      <c r="JL463" s="77"/>
      <c r="JM463" s="77"/>
      <c r="JN463" s="77"/>
      <c r="JO463" s="77"/>
      <c r="JP463" s="77"/>
      <c r="JQ463" s="77"/>
      <c r="JR463" s="77"/>
      <c r="JS463" s="77"/>
      <c r="JT463" s="77"/>
      <c r="JU463" s="77"/>
      <c r="JV463" s="77"/>
      <c r="JW463" s="77"/>
      <c r="JX463" s="77"/>
      <c r="JY463" s="77"/>
      <c r="JZ463" s="77"/>
      <c r="KA463" s="77"/>
      <c r="KB463" s="77"/>
      <c r="KC463" s="77"/>
      <c r="KD463" s="77"/>
      <c r="KE463" s="77"/>
      <c r="KF463" s="77"/>
      <c r="KG463" s="77"/>
      <c r="KH463" s="77"/>
      <c r="KI463" s="77"/>
      <c r="KJ463" s="77"/>
      <c r="KK463" s="77"/>
      <c r="KL463" s="77"/>
      <c r="KM463" s="77"/>
      <c r="KN463" s="77"/>
      <c r="KO463" s="77"/>
      <c r="KP463" s="77"/>
      <c r="KQ463" s="77"/>
      <c r="KR463" s="77"/>
      <c r="KS463" s="77"/>
      <c r="KT463" s="77"/>
      <c r="KU463" s="77"/>
      <c r="KV463" s="77"/>
      <c r="KW463" s="77"/>
      <c r="KX463" s="77"/>
      <c r="KY463" s="77"/>
      <c r="KZ463" s="77"/>
      <c r="LA463" s="77"/>
      <c r="LB463" s="77"/>
      <c r="LC463" s="77"/>
      <c r="LD463" s="77"/>
      <c r="LE463" s="77"/>
      <c r="LF463" s="77"/>
      <c r="LG463" s="77"/>
      <c r="LH463" s="77"/>
      <c r="LI463" s="77"/>
      <c r="LJ463" s="77"/>
      <c r="LK463" s="77"/>
      <c r="LL463" s="77"/>
      <c r="LM463" s="77"/>
      <c r="LN463" s="77"/>
      <c r="LO463" s="77"/>
      <c r="LP463" s="77"/>
      <c r="LQ463" s="77"/>
      <c r="LR463" s="77"/>
      <c r="LS463" s="77"/>
      <c r="LT463" s="77"/>
      <c r="LU463" s="77"/>
      <c r="LV463" s="77"/>
      <c r="LW463" s="77"/>
      <c r="LX463" s="77"/>
      <c r="LY463" s="77"/>
      <c r="LZ463" s="77"/>
      <c r="MA463" s="77"/>
      <c r="MB463" s="77"/>
      <c r="MC463" s="77"/>
      <c r="MD463" s="77"/>
      <c r="ME463" s="77"/>
      <c r="MF463" s="77"/>
      <c r="MG463" s="77"/>
      <c r="MH463" s="77"/>
      <c r="MI463" s="77"/>
      <c r="MJ463" s="77"/>
      <c r="MK463" s="77"/>
      <c r="ML463" s="77"/>
      <c r="MM463" s="77"/>
      <c r="MN463" s="77"/>
      <c r="MO463" s="77"/>
      <c r="MP463" s="77"/>
      <c r="MQ463" s="77"/>
      <c r="MR463" s="77"/>
      <c r="MS463" s="77"/>
      <c r="MT463" s="77"/>
      <c r="MU463" s="77"/>
      <c r="MV463" s="77"/>
      <c r="MW463" s="77"/>
      <c r="MX463" s="77"/>
      <c r="MY463" s="77"/>
      <c r="MZ463" s="77"/>
      <c r="NA463" s="77"/>
      <c r="NB463" s="77"/>
      <c r="NC463" s="77"/>
      <c r="ND463" s="77"/>
      <c r="NE463" s="77"/>
      <c r="NF463" s="77"/>
      <c r="NG463" s="77"/>
      <c r="NH463" s="77"/>
      <c r="NI463" s="77"/>
      <c r="NJ463" s="77"/>
      <c r="NK463" s="77"/>
      <c r="NL463" s="77"/>
      <c r="NM463" s="77"/>
      <c r="NN463" s="77"/>
      <c r="NO463" s="77"/>
      <c r="NP463" s="77"/>
      <c r="NQ463" s="77"/>
      <c r="NR463" s="77"/>
    </row>
    <row r="464" spans="1:382">
      <c r="A464" s="32">
        <f>IF(ラインリスト!A456="","",ラインリスト!A456)</f>
        <v>454</v>
      </c>
      <c r="B464" s="32" t="str">
        <f>IF(ラインリスト!B456="","",ラインリスト!B456)</f>
        <v>テスト454</v>
      </c>
      <c r="C464" s="32">
        <f>IF(ラインリスト!C456="","",ラインリスト!C456)</f>
        <v>83</v>
      </c>
      <c r="D464" s="32" t="str">
        <f>IF(ラインリスト!E456="","",ラインリスト!E456)</f>
        <v>女</v>
      </c>
      <c r="E464" s="32" t="str">
        <f>IF(ラインリスト!F456="","",ラインリスト!F456)</f>
        <v/>
      </c>
      <c r="F464" s="29" t="str">
        <f>IF(ラインリスト!G456="","",ラインリスト!G456)</f>
        <v>患者</v>
      </c>
      <c r="G464" s="32" t="str">
        <f>IF(ラインリスト!H456="","",ラインリスト!H456)</f>
        <v>X病院</v>
      </c>
      <c r="H464" s="33" t="str">
        <f>IF(ラインリスト!I456="","",ラインリスト!I456)</f>
        <v/>
      </c>
      <c r="I464" s="33">
        <f>IF(ラインリスト!J456="","",ラインリスト!J456)</f>
        <v>44208</v>
      </c>
      <c r="J464" s="33">
        <f>IF(ラインリスト!K456="","",ラインリスト!K456)</f>
        <v>44210</v>
      </c>
      <c r="K464" s="31">
        <f>IF(ラインリスト!L456="",J464,ラインリスト!L456)</f>
        <v>44210</v>
      </c>
      <c r="L464" s="76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  <c r="BN464" s="77"/>
      <c r="BO464" s="77"/>
      <c r="BP464" s="77"/>
      <c r="BQ464" s="77"/>
      <c r="BR464" s="77"/>
      <c r="BS464" s="77"/>
      <c r="BT464" s="77"/>
      <c r="BU464" s="77"/>
      <c r="BV464" s="77"/>
      <c r="BW464" s="77"/>
      <c r="BX464" s="77"/>
      <c r="BY464" s="77"/>
      <c r="BZ464" s="77"/>
      <c r="CA464" s="77"/>
      <c r="CB464" s="77"/>
      <c r="CC464" s="77"/>
      <c r="CD464" s="77"/>
      <c r="CE464" s="77"/>
      <c r="CF464" s="77"/>
      <c r="CG464" s="77"/>
      <c r="CH464" s="77"/>
      <c r="CI464" s="77"/>
      <c r="CJ464" s="77"/>
      <c r="CK464" s="77"/>
      <c r="CL464" s="77"/>
      <c r="CM464" s="77"/>
      <c r="CN464" s="77"/>
      <c r="CO464" s="77"/>
      <c r="CP464" s="77"/>
      <c r="CQ464" s="77"/>
      <c r="CR464" s="77"/>
      <c r="CS464" s="77"/>
      <c r="CT464" s="77"/>
      <c r="CU464" s="77"/>
      <c r="CV464" s="77"/>
      <c r="CW464" s="77"/>
      <c r="CX464" s="77"/>
      <c r="CY464" s="77"/>
      <c r="CZ464" s="77"/>
      <c r="DA464" s="77"/>
      <c r="DB464" s="77"/>
      <c r="DC464" s="77"/>
      <c r="DD464" s="77"/>
      <c r="DE464" s="77"/>
      <c r="DF464" s="77"/>
      <c r="DG464" s="77"/>
      <c r="DH464" s="77"/>
      <c r="DI464" s="77"/>
      <c r="DJ464" s="77"/>
      <c r="DK464" s="77"/>
      <c r="DL464" s="77"/>
      <c r="DM464" s="77"/>
      <c r="DN464" s="77"/>
      <c r="DO464" s="77"/>
      <c r="DP464" s="77"/>
      <c r="DQ464" s="77"/>
      <c r="DR464" s="77"/>
      <c r="DS464" s="77"/>
      <c r="DT464" s="77"/>
      <c r="DU464" s="77"/>
      <c r="DV464" s="77"/>
      <c r="DW464" s="77"/>
      <c r="DX464" s="77"/>
      <c r="DY464" s="77"/>
      <c r="DZ464" s="77"/>
      <c r="EA464" s="77"/>
      <c r="EB464" s="77"/>
      <c r="EC464" s="77"/>
      <c r="ED464" s="77"/>
      <c r="EE464" s="77"/>
      <c r="EF464" s="77"/>
      <c r="EG464" s="77"/>
      <c r="EH464" s="77"/>
      <c r="EI464" s="77"/>
      <c r="EJ464" s="77"/>
      <c r="EK464" s="77"/>
      <c r="EL464" s="77"/>
      <c r="EM464" s="77"/>
      <c r="EN464" s="77"/>
      <c r="EO464" s="77"/>
      <c r="EP464" s="77"/>
      <c r="EQ464" s="77"/>
      <c r="ER464" s="77"/>
      <c r="ES464" s="77"/>
      <c r="ET464" s="77"/>
      <c r="EU464" s="77"/>
      <c r="EV464" s="77"/>
      <c r="EW464" s="77"/>
      <c r="EX464" s="77"/>
      <c r="EY464" s="77"/>
      <c r="EZ464" s="77"/>
      <c r="FA464" s="77"/>
      <c r="FB464" s="77"/>
      <c r="FC464" s="77"/>
      <c r="FD464" s="77"/>
      <c r="FE464" s="77"/>
      <c r="FF464" s="77"/>
      <c r="FG464" s="77"/>
      <c r="FH464" s="77"/>
      <c r="FI464" s="77"/>
      <c r="FJ464" s="77"/>
      <c r="FK464" s="77"/>
      <c r="FL464" s="77"/>
      <c r="FM464" s="77"/>
      <c r="FN464" s="77"/>
      <c r="FO464" s="77"/>
      <c r="FP464" s="77"/>
      <c r="FQ464" s="77"/>
      <c r="FR464" s="77"/>
      <c r="FS464" s="77"/>
      <c r="FT464" s="77"/>
      <c r="FU464" s="77"/>
      <c r="FV464" s="77"/>
      <c r="FW464" s="77"/>
      <c r="FX464" s="77"/>
      <c r="FY464" s="77"/>
      <c r="FZ464" s="77"/>
      <c r="GA464" s="77"/>
      <c r="GB464" s="77"/>
      <c r="GC464" s="77"/>
      <c r="GD464" s="77"/>
      <c r="GE464" s="77"/>
      <c r="GF464" s="77"/>
      <c r="GG464" s="77"/>
      <c r="GH464" s="77"/>
      <c r="GI464" s="77"/>
      <c r="GJ464" s="77"/>
      <c r="GK464" s="77"/>
      <c r="GL464" s="77"/>
      <c r="GM464" s="77"/>
      <c r="GN464" s="77"/>
      <c r="GO464" s="77"/>
      <c r="GP464" s="77"/>
      <c r="GQ464" s="77"/>
      <c r="GR464" s="77"/>
      <c r="GS464" s="77"/>
      <c r="GT464" s="77"/>
      <c r="GU464" s="77"/>
      <c r="GV464" s="77"/>
      <c r="GW464" s="77"/>
      <c r="GX464" s="77"/>
      <c r="GY464" s="77"/>
      <c r="GZ464" s="77"/>
      <c r="HA464" s="77"/>
      <c r="HB464" s="77"/>
      <c r="HC464" s="77"/>
      <c r="HD464" s="77"/>
      <c r="HE464" s="77"/>
      <c r="HF464" s="77"/>
      <c r="HG464" s="77"/>
      <c r="HH464" s="77"/>
      <c r="HI464" s="77"/>
      <c r="HJ464" s="77"/>
      <c r="HK464" s="77"/>
      <c r="HL464" s="77"/>
      <c r="HM464" s="77"/>
      <c r="HN464" s="77"/>
      <c r="HO464" s="77"/>
      <c r="HP464" s="77"/>
      <c r="HQ464" s="77"/>
      <c r="HR464" s="77"/>
      <c r="HS464" s="77"/>
      <c r="HT464" s="77"/>
      <c r="HU464" s="77"/>
      <c r="HV464" s="77"/>
      <c r="HW464" s="77"/>
      <c r="HX464" s="77"/>
      <c r="HY464" s="77"/>
      <c r="HZ464" s="77"/>
      <c r="IA464" s="77"/>
      <c r="IB464" s="77"/>
      <c r="IC464" s="77"/>
      <c r="ID464" s="77"/>
      <c r="IE464" s="77"/>
      <c r="IF464" s="77"/>
      <c r="IG464" s="77"/>
      <c r="IH464" s="77"/>
      <c r="II464" s="77"/>
      <c r="IJ464" s="77"/>
      <c r="IK464" s="77"/>
      <c r="IL464" s="77"/>
      <c r="IM464" s="77"/>
      <c r="IN464" s="77"/>
      <c r="IO464" s="77"/>
      <c r="IP464" s="77"/>
      <c r="IQ464" s="77"/>
      <c r="IR464" s="77"/>
      <c r="IS464" s="77"/>
      <c r="IT464" s="77"/>
      <c r="IU464" s="77"/>
      <c r="IV464" s="77"/>
      <c r="IW464" s="77"/>
      <c r="IX464" s="77"/>
      <c r="IY464" s="77"/>
      <c r="IZ464" s="77"/>
      <c r="JA464" s="77"/>
      <c r="JB464" s="77"/>
      <c r="JC464" s="77"/>
      <c r="JD464" s="77"/>
      <c r="JE464" s="77"/>
      <c r="JF464" s="77"/>
      <c r="JG464" s="77"/>
      <c r="JH464" s="77"/>
      <c r="JI464" s="77"/>
      <c r="JJ464" s="77"/>
      <c r="JK464" s="77"/>
      <c r="JL464" s="77"/>
      <c r="JM464" s="77"/>
      <c r="JN464" s="77"/>
      <c r="JO464" s="77"/>
      <c r="JP464" s="77"/>
      <c r="JQ464" s="77"/>
      <c r="JR464" s="77"/>
      <c r="JS464" s="77"/>
      <c r="JT464" s="77"/>
      <c r="JU464" s="77"/>
      <c r="JV464" s="77"/>
      <c r="JW464" s="77"/>
      <c r="JX464" s="77"/>
      <c r="JY464" s="77"/>
      <c r="JZ464" s="77"/>
      <c r="KA464" s="77"/>
      <c r="KB464" s="77"/>
      <c r="KC464" s="77"/>
      <c r="KD464" s="77"/>
      <c r="KE464" s="77"/>
      <c r="KF464" s="77"/>
      <c r="KG464" s="77"/>
      <c r="KH464" s="77"/>
      <c r="KI464" s="77"/>
      <c r="KJ464" s="77"/>
      <c r="KK464" s="77"/>
      <c r="KL464" s="77"/>
      <c r="KM464" s="77"/>
      <c r="KN464" s="77"/>
      <c r="KO464" s="77"/>
      <c r="KP464" s="77"/>
      <c r="KQ464" s="77"/>
      <c r="KR464" s="77"/>
      <c r="KS464" s="77"/>
      <c r="KT464" s="77"/>
      <c r="KU464" s="77"/>
      <c r="KV464" s="77"/>
      <c r="KW464" s="77"/>
      <c r="KX464" s="77"/>
      <c r="KY464" s="77"/>
      <c r="KZ464" s="77"/>
      <c r="LA464" s="77"/>
      <c r="LB464" s="77"/>
      <c r="LC464" s="77"/>
      <c r="LD464" s="77"/>
      <c r="LE464" s="77"/>
      <c r="LF464" s="77"/>
      <c r="LG464" s="77"/>
      <c r="LH464" s="77"/>
      <c r="LI464" s="77"/>
      <c r="LJ464" s="77"/>
      <c r="LK464" s="77"/>
      <c r="LL464" s="77"/>
      <c r="LM464" s="77"/>
      <c r="LN464" s="77"/>
      <c r="LO464" s="77"/>
      <c r="LP464" s="77"/>
      <c r="LQ464" s="77"/>
      <c r="LR464" s="77"/>
      <c r="LS464" s="77"/>
      <c r="LT464" s="77"/>
      <c r="LU464" s="77"/>
      <c r="LV464" s="77"/>
      <c r="LW464" s="77"/>
      <c r="LX464" s="77"/>
      <c r="LY464" s="77"/>
      <c r="LZ464" s="77"/>
      <c r="MA464" s="77"/>
      <c r="MB464" s="77"/>
      <c r="MC464" s="77"/>
      <c r="MD464" s="77"/>
      <c r="ME464" s="77"/>
      <c r="MF464" s="77"/>
      <c r="MG464" s="77"/>
      <c r="MH464" s="77"/>
      <c r="MI464" s="77"/>
      <c r="MJ464" s="77"/>
      <c r="MK464" s="77"/>
      <c r="ML464" s="77"/>
      <c r="MM464" s="77"/>
      <c r="MN464" s="77"/>
      <c r="MO464" s="77"/>
      <c r="MP464" s="77"/>
      <c r="MQ464" s="77"/>
      <c r="MR464" s="77"/>
      <c r="MS464" s="77"/>
      <c r="MT464" s="77"/>
      <c r="MU464" s="77"/>
      <c r="MV464" s="77"/>
      <c r="MW464" s="77"/>
      <c r="MX464" s="77"/>
      <c r="MY464" s="77"/>
      <c r="MZ464" s="77"/>
      <c r="NA464" s="77"/>
      <c r="NB464" s="77"/>
      <c r="NC464" s="77"/>
      <c r="ND464" s="77"/>
      <c r="NE464" s="77"/>
      <c r="NF464" s="77"/>
      <c r="NG464" s="77"/>
      <c r="NH464" s="77"/>
      <c r="NI464" s="77"/>
      <c r="NJ464" s="77"/>
      <c r="NK464" s="77"/>
      <c r="NL464" s="77"/>
      <c r="NM464" s="77"/>
      <c r="NN464" s="77"/>
      <c r="NO464" s="77"/>
      <c r="NP464" s="77"/>
      <c r="NQ464" s="77"/>
      <c r="NR464" s="77"/>
    </row>
    <row r="465" spans="1:382">
      <c r="A465" s="32">
        <f>IF(ラインリスト!A457="","",ラインリスト!A457)</f>
        <v>455</v>
      </c>
      <c r="B465" s="32" t="str">
        <f>IF(ラインリスト!B457="","",ラインリスト!B457)</f>
        <v>テスト455</v>
      </c>
      <c r="C465" s="32">
        <f>IF(ラインリスト!C457="","",ラインリスト!C457)</f>
        <v>90</v>
      </c>
      <c r="D465" s="32" t="str">
        <f>IF(ラインリスト!E457="","",ラインリスト!E457)</f>
        <v>女</v>
      </c>
      <c r="E465" s="32" t="str">
        <f>IF(ラインリスト!F457="","",ラインリスト!F457)</f>
        <v/>
      </c>
      <c r="F465" s="29" t="str">
        <f>IF(ラインリスト!G457="","",ラインリスト!G457)</f>
        <v>患者</v>
      </c>
      <c r="G465" s="32" t="str">
        <f>IF(ラインリスト!H457="","",ラインリスト!H457)</f>
        <v>X病院</v>
      </c>
      <c r="H465" s="33" t="str">
        <f>IF(ラインリスト!I457="","",ラインリスト!I457)</f>
        <v/>
      </c>
      <c r="I465" s="33">
        <f>IF(ラインリスト!J457="","",ラインリスト!J457)</f>
        <v>44209</v>
      </c>
      <c r="J465" s="33">
        <f>IF(ラインリスト!K457="","",ラインリスト!K457)</f>
        <v>44210</v>
      </c>
      <c r="K465" s="31">
        <f>IF(ラインリスト!L457="",J465,ラインリスト!L457)</f>
        <v>44210</v>
      </c>
      <c r="L465" s="76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  <c r="BN465" s="77"/>
      <c r="BO465" s="77"/>
      <c r="BP465" s="77"/>
      <c r="BQ465" s="77"/>
      <c r="BR465" s="77"/>
      <c r="BS465" s="77"/>
      <c r="BT465" s="77"/>
      <c r="BU465" s="77"/>
      <c r="BV465" s="77"/>
      <c r="BW465" s="77"/>
      <c r="BX465" s="77"/>
      <c r="BY465" s="77"/>
      <c r="BZ465" s="77"/>
      <c r="CA465" s="77"/>
      <c r="CB465" s="77"/>
      <c r="CC465" s="77"/>
      <c r="CD465" s="77"/>
      <c r="CE465" s="77"/>
      <c r="CF465" s="77"/>
      <c r="CG465" s="77"/>
      <c r="CH465" s="77"/>
      <c r="CI465" s="77"/>
      <c r="CJ465" s="77"/>
      <c r="CK465" s="77"/>
      <c r="CL465" s="77"/>
      <c r="CM465" s="77"/>
      <c r="CN465" s="77"/>
      <c r="CO465" s="77"/>
      <c r="CP465" s="77"/>
      <c r="CQ465" s="77"/>
      <c r="CR465" s="77"/>
      <c r="CS465" s="77"/>
      <c r="CT465" s="77"/>
      <c r="CU465" s="77"/>
      <c r="CV465" s="77"/>
      <c r="CW465" s="77"/>
      <c r="CX465" s="77"/>
      <c r="CY465" s="77"/>
      <c r="CZ465" s="77"/>
      <c r="DA465" s="77"/>
      <c r="DB465" s="77"/>
      <c r="DC465" s="77"/>
      <c r="DD465" s="77"/>
      <c r="DE465" s="77"/>
      <c r="DF465" s="77"/>
      <c r="DG465" s="77"/>
      <c r="DH465" s="77"/>
      <c r="DI465" s="77"/>
      <c r="DJ465" s="77"/>
      <c r="DK465" s="77"/>
      <c r="DL465" s="77"/>
      <c r="DM465" s="77"/>
      <c r="DN465" s="77"/>
      <c r="DO465" s="77"/>
      <c r="DP465" s="77"/>
      <c r="DQ465" s="77"/>
      <c r="DR465" s="77"/>
      <c r="DS465" s="77"/>
      <c r="DT465" s="77"/>
      <c r="DU465" s="77"/>
      <c r="DV465" s="77"/>
      <c r="DW465" s="77"/>
      <c r="DX465" s="77"/>
      <c r="DY465" s="77"/>
      <c r="DZ465" s="77"/>
      <c r="EA465" s="77"/>
      <c r="EB465" s="77"/>
      <c r="EC465" s="77"/>
      <c r="ED465" s="77"/>
      <c r="EE465" s="77"/>
      <c r="EF465" s="77"/>
      <c r="EG465" s="77"/>
      <c r="EH465" s="77"/>
      <c r="EI465" s="77"/>
      <c r="EJ465" s="77"/>
      <c r="EK465" s="77"/>
      <c r="EL465" s="77"/>
      <c r="EM465" s="77"/>
      <c r="EN465" s="77"/>
      <c r="EO465" s="77"/>
      <c r="EP465" s="77"/>
      <c r="EQ465" s="77"/>
      <c r="ER465" s="77"/>
      <c r="ES465" s="77"/>
      <c r="ET465" s="77"/>
      <c r="EU465" s="77"/>
      <c r="EV465" s="77"/>
      <c r="EW465" s="77"/>
      <c r="EX465" s="77"/>
      <c r="EY465" s="77"/>
      <c r="EZ465" s="77"/>
      <c r="FA465" s="77"/>
      <c r="FB465" s="77"/>
      <c r="FC465" s="77"/>
      <c r="FD465" s="77"/>
      <c r="FE465" s="77"/>
      <c r="FF465" s="77"/>
      <c r="FG465" s="77"/>
      <c r="FH465" s="77"/>
      <c r="FI465" s="77"/>
      <c r="FJ465" s="77"/>
      <c r="FK465" s="77"/>
      <c r="FL465" s="77"/>
      <c r="FM465" s="77"/>
      <c r="FN465" s="77"/>
      <c r="FO465" s="77"/>
      <c r="FP465" s="77"/>
      <c r="FQ465" s="77"/>
      <c r="FR465" s="77"/>
      <c r="FS465" s="77"/>
      <c r="FT465" s="77"/>
      <c r="FU465" s="77"/>
      <c r="FV465" s="77"/>
      <c r="FW465" s="77"/>
      <c r="FX465" s="77"/>
      <c r="FY465" s="77"/>
      <c r="FZ465" s="77"/>
      <c r="GA465" s="77"/>
      <c r="GB465" s="77"/>
      <c r="GC465" s="77"/>
      <c r="GD465" s="77"/>
      <c r="GE465" s="77"/>
      <c r="GF465" s="77"/>
      <c r="GG465" s="77"/>
      <c r="GH465" s="77"/>
      <c r="GI465" s="77"/>
      <c r="GJ465" s="77"/>
      <c r="GK465" s="77"/>
      <c r="GL465" s="77"/>
      <c r="GM465" s="77"/>
      <c r="GN465" s="77"/>
      <c r="GO465" s="77"/>
      <c r="GP465" s="77"/>
      <c r="GQ465" s="77"/>
      <c r="GR465" s="77"/>
      <c r="GS465" s="77"/>
      <c r="GT465" s="77"/>
      <c r="GU465" s="77"/>
      <c r="GV465" s="77"/>
      <c r="GW465" s="77"/>
      <c r="GX465" s="77"/>
      <c r="GY465" s="77"/>
      <c r="GZ465" s="77"/>
      <c r="HA465" s="77"/>
      <c r="HB465" s="77"/>
      <c r="HC465" s="77"/>
      <c r="HD465" s="77"/>
      <c r="HE465" s="77"/>
      <c r="HF465" s="77"/>
      <c r="HG465" s="77"/>
      <c r="HH465" s="77"/>
      <c r="HI465" s="77"/>
      <c r="HJ465" s="77"/>
      <c r="HK465" s="77"/>
      <c r="HL465" s="77"/>
      <c r="HM465" s="77"/>
      <c r="HN465" s="77"/>
      <c r="HO465" s="77"/>
      <c r="HP465" s="77"/>
      <c r="HQ465" s="77"/>
      <c r="HR465" s="77"/>
      <c r="HS465" s="77"/>
      <c r="HT465" s="77"/>
      <c r="HU465" s="77"/>
      <c r="HV465" s="77"/>
      <c r="HW465" s="77"/>
      <c r="HX465" s="77"/>
      <c r="HY465" s="77"/>
      <c r="HZ465" s="77"/>
      <c r="IA465" s="77"/>
      <c r="IB465" s="77"/>
      <c r="IC465" s="77"/>
      <c r="ID465" s="77"/>
      <c r="IE465" s="77"/>
      <c r="IF465" s="77"/>
      <c r="IG465" s="77"/>
      <c r="IH465" s="77"/>
      <c r="II465" s="77"/>
      <c r="IJ465" s="77"/>
      <c r="IK465" s="77"/>
      <c r="IL465" s="77"/>
      <c r="IM465" s="77"/>
      <c r="IN465" s="77"/>
      <c r="IO465" s="77"/>
      <c r="IP465" s="77"/>
      <c r="IQ465" s="77"/>
      <c r="IR465" s="77"/>
      <c r="IS465" s="77"/>
      <c r="IT465" s="77"/>
      <c r="IU465" s="77"/>
      <c r="IV465" s="77"/>
      <c r="IW465" s="77"/>
      <c r="IX465" s="77"/>
      <c r="IY465" s="77"/>
      <c r="IZ465" s="77"/>
      <c r="JA465" s="77"/>
      <c r="JB465" s="77"/>
      <c r="JC465" s="77"/>
      <c r="JD465" s="77"/>
      <c r="JE465" s="77"/>
      <c r="JF465" s="77"/>
      <c r="JG465" s="77"/>
      <c r="JH465" s="77"/>
      <c r="JI465" s="77"/>
      <c r="JJ465" s="77"/>
      <c r="JK465" s="77"/>
      <c r="JL465" s="77"/>
      <c r="JM465" s="77"/>
      <c r="JN465" s="77"/>
      <c r="JO465" s="77"/>
      <c r="JP465" s="77"/>
      <c r="JQ465" s="77"/>
      <c r="JR465" s="77"/>
      <c r="JS465" s="77"/>
      <c r="JT465" s="77"/>
      <c r="JU465" s="77"/>
      <c r="JV465" s="77"/>
      <c r="JW465" s="77"/>
      <c r="JX465" s="77"/>
      <c r="JY465" s="77"/>
      <c r="JZ465" s="77"/>
      <c r="KA465" s="77"/>
      <c r="KB465" s="77"/>
      <c r="KC465" s="77"/>
      <c r="KD465" s="77"/>
      <c r="KE465" s="77"/>
      <c r="KF465" s="77"/>
      <c r="KG465" s="77"/>
      <c r="KH465" s="77"/>
      <c r="KI465" s="77"/>
      <c r="KJ465" s="77"/>
      <c r="KK465" s="77"/>
      <c r="KL465" s="77"/>
      <c r="KM465" s="77"/>
      <c r="KN465" s="77"/>
      <c r="KO465" s="77"/>
      <c r="KP465" s="77"/>
      <c r="KQ465" s="77"/>
      <c r="KR465" s="77"/>
      <c r="KS465" s="77"/>
      <c r="KT465" s="77"/>
      <c r="KU465" s="77"/>
      <c r="KV465" s="77"/>
      <c r="KW465" s="77"/>
      <c r="KX465" s="77"/>
      <c r="KY465" s="77"/>
      <c r="KZ465" s="77"/>
      <c r="LA465" s="77"/>
      <c r="LB465" s="77"/>
      <c r="LC465" s="77"/>
      <c r="LD465" s="77"/>
      <c r="LE465" s="77"/>
      <c r="LF465" s="77"/>
      <c r="LG465" s="77"/>
      <c r="LH465" s="77"/>
      <c r="LI465" s="77"/>
      <c r="LJ465" s="77"/>
      <c r="LK465" s="77"/>
      <c r="LL465" s="77"/>
      <c r="LM465" s="77"/>
      <c r="LN465" s="77"/>
      <c r="LO465" s="77"/>
      <c r="LP465" s="77"/>
      <c r="LQ465" s="77"/>
      <c r="LR465" s="77"/>
      <c r="LS465" s="77"/>
      <c r="LT465" s="77"/>
      <c r="LU465" s="77"/>
      <c r="LV465" s="77"/>
      <c r="LW465" s="77"/>
      <c r="LX465" s="77"/>
      <c r="LY465" s="77"/>
      <c r="LZ465" s="77"/>
      <c r="MA465" s="77"/>
      <c r="MB465" s="77"/>
      <c r="MC465" s="77"/>
      <c r="MD465" s="77"/>
      <c r="ME465" s="77"/>
      <c r="MF465" s="77"/>
      <c r="MG465" s="77"/>
      <c r="MH465" s="77"/>
      <c r="MI465" s="77"/>
      <c r="MJ465" s="77"/>
      <c r="MK465" s="77"/>
      <c r="ML465" s="77"/>
      <c r="MM465" s="77"/>
      <c r="MN465" s="77"/>
      <c r="MO465" s="77"/>
      <c r="MP465" s="77"/>
      <c r="MQ465" s="77"/>
      <c r="MR465" s="77"/>
      <c r="MS465" s="77"/>
      <c r="MT465" s="77"/>
      <c r="MU465" s="77"/>
      <c r="MV465" s="77"/>
      <c r="MW465" s="77"/>
      <c r="MX465" s="77"/>
      <c r="MY465" s="77"/>
      <c r="MZ465" s="77"/>
      <c r="NA465" s="77"/>
      <c r="NB465" s="77"/>
      <c r="NC465" s="77"/>
      <c r="ND465" s="77"/>
      <c r="NE465" s="77"/>
      <c r="NF465" s="77"/>
      <c r="NG465" s="77"/>
      <c r="NH465" s="77"/>
      <c r="NI465" s="77"/>
      <c r="NJ465" s="77"/>
      <c r="NK465" s="77"/>
      <c r="NL465" s="77"/>
      <c r="NM465" s="77"/>
      <c r="NN465" s="77"/>
      <c r="NO465" s="77"/>
      <c r="NP465" s="77"/>
      <c r="NQ465" s="77"/>
      <c r="NR465" s="77"/>
    </row>
    <row r="466" spans="1:382">
      <c r="A466" s="32">
        <f>IF(ラインリスト!A458="","",ラインリスト!A458)</f>
        <v>456</v>
      </c>
      <c r="B466" s="32" t="str">
        <f>IF(ラインリスト!B458="","",ラインリスト!B458)</f>
        <v>テスト456</v>
      </c>
      <c r="C466" s="32">
        <f>IF(ラインリスト!C458="","",ラインリスト!C458)</f>
        <v>42</v>
      </c>
      <c r="D466" s="32" t="str">
        <f>IF(ラインリスト!E458="","",ラインリスト!E458)</f>
        <v>女</v>
      </c>
      <c r="E466" s="32" t="str">
        <f>IF(ラインリスト!F458="","",ラインリスト!F458)</f>
        <v>准看護師</v>
      </c>
      <c r="F466" s="29" t="str">
        <f>IF(ラインリスト!G458="","",ラインリスト!G458)</f>
        <v>職員</v>
      </c>
      <c r="G466" s="32" t="str">
        <f>IF(ラインリスト!H458="","",ラインリスト!H458)</f>
        <v>X病院</v>
      </c>
      <c r="H466" s="33" t="str">
        <f>IF(ラインリスト!I458="","",ラインリスト!I458)</f>
        <v/>
      </c>
      <c r="I466" s="33">
        <f>IF(ラインリスト!J458="","",ラインリスト!J458)</f>
        <v>44209</v>
      </c>
      <c r="J466" s="33">
        <f>IF(ラインリスト!K458="","",ラインリスト!K458)</f>
        <v>44210</v>
      </c>
      <c r="K466" s="31">
        <f>IF(ラインリスト!L458="",J466,ラインリスト!L458)</f>
        <v>44210</v>
      </c>
      <c r="L466" s="76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  <c r="BN466" s="77"/>
      <c r="BO466" s="77"/>
      <c r="BP466" s="77"/>
      <c r="BQ466" s="77"/>
      <c r="BR466" s="77"/>
      <c r="BS466" s="77"/>
      <c r="BT466" s="77"/>
      <c r="BU466" s="77"/>
      <c r="BV466" s="77"/>
      <c r="BW466" s="77"/>
      <c r="BX466" s="77"/>
      <c r="BY466" s="77"/>
      <c r="BZ466" s="77"/>
      <c r="CA466" s="77"/>
      <c r="CB466" s="77"/>
      <c r="CC466" s="77"/>
      <c r="CD466" s="77"/>
      <c r="CE466" s="77"/>
      <c r="CF466" s="77"/>
      <c r="CG466" s="77"/>
      <c r="CH466" s="77"/>
      <c r="CI466" s="77"/>
      <c r="CJ466" s="77"/>
      <c r="CK466" s="77"/>
      <c r="CL466" s="77"/>
      <c r="CM466" s="77"/>
      <c r="CN466" s="77"/>
      <c r="CO466" s="77"/>
      <c r="CP466" s="77"/>
      <c r="CQ466" s="77"/>
      <c r="CR466" s="77"/>
      <c r="CS466" s="77"/>
      <c r="CT466" s="77"/>
      <c r="CU466" s="77"/>
      <c r="CV466" s="77"/>
      <c r="CW466" s="77"/>
      <c r="CX466" s="77"/>
      <c r="CY466" s="77"/>
      <c r="CZ466" s="77"/>
      <c r="DA466" s="77"/>
      <c r="DB466" s="77"/>
      <c r="DC466" s="77"/>
      <c r="DD466" s="77"/>
      <c r="DE466" s="77"/>
      <c r="DF466" s="77"/>
      <c r="DG466" s="77"/>
      <c r="DH466" s="77"/>
      <c r="DI466" s="77"/>
      <c r="DJ466" s="77"/>
      <c r="DK466" s="77"/>
      <c r="DL466" s="77"/>
      <c r="DM466" s="77"/>
      <c r="DN466" s="77"/>
      <c r="DO466" s="77"/>
      <c r="DP466" s="77"/>
      <c r="DQ466" s="77"/>
      <c r="DR466" s="77"/>
      <c r="DS466" s="77"/>
      <c r="DT466" s="77"/>
      <c r="DU466" s="77"/>
      <c r="DV466" s="77"/>
      <c r="DW466" s="77"/>
      <c r="DX466" s="77"/>
      <c r="DY466" s="77"/>
      <c r="DZ466" s="77"/>
      <c r="EA466" s="77"/>
      <c r="EB466" s="77"/>
      <c r="EC466" s="77"/>
      <c r="ED466" s="77"/>
      <c r="EE466" s="77"/>
      <c r="EF466" s="77"/>
      <c r="EG466" s="77"/>
      <c r="EH466" s="77"/>
      <c r="EI466" s="77"/>
      <c r="EJ466" s="77"/>
      <c r="EK466" s="77"/>
      <c r="EL466" s="77"/>
      <c r="EM466" s="77"/>
      <c r="EN466" s="77"/>
      <c r="EO466" s="77"/>
      <c r="EP466" s="77"/>
      <c r="EQ466" s="77"/>
      <c r="ER466" s="77"/>
      <c r="ES466" s="77"/>
      <c r="ET466" s="77"/>
      <c r="EU466" s="77"/>
      <c r="EV466" s="77"/>
      <c r="EW466" s="77"/>
      <c r="EX466" s="77"/>
      <c r="EY466" s="77"/>
      <c r="EZ466" s="77"/>
      <c r="FA466" s="77"/>
      <c r="FB466" s="77"/>
      <c r="FC466" s="77"/>
      <c r="FD466" s="77"/>
      <c r="FE466" s="77"/>
      <c r="FF466" s="77"/>
      <c r="FG466" s="77"/>
      <c r="FH466" s="77"/>
      <c r="FI466" s="77"/>
      <c r="FJ466" s="77"/>
      <c r="FK466" s="77"/>
      <c r="FL466" s="77"/>
      <c r="FM466" s="77"/>
      <c r="FN466" s="77"/>
      <c r="FO466" s="77"/>
      <c r="FP466" s="77"/>
      <c r="FQ466" s="77"/>
      <c r="FR466" s="77"/>
      <c r="FS466" s="77"/>
      <c r="FT466" s="77"/>
      <c r="FU466" s="77"/>
      <c r="FV466" s="77"/>
      <c r="FW466" s="77"/>
      <c r="FX466" s="77"/>
      <c r="FY466" s="77"/>
      <c r="FZ466" s="77"/>
      <c r="GA466" s="77"/>
      <c r="GB466" s="77"/>
      <c r="GC466" s="77"/>
      <c r="GD466" s="77"/>
      <c r="GE466" s="77"/>
      <c r="GF466" s="77"/>
      <c r="GG466" s="77"/>
      <c r="GH466" s="77"/>
      <c r="GI466" s="77"/>
      <c r="GJ466" s="77"/>
      <c r="GK466" s="77"/>
      <c r="GL466" s="77"/>
      <c r="GM466" s="77"/>
      <c r="GN466" s="77"/>
      <c r="GO466" s="77"/>
      <c r="GP466" s="77"/>
      <c r="GQ466" s="77"/>
      <c r="GR466" s="77"/>
      <c r="GS466" s="77"/>
      <c r="GT466" s="77"/>
      <c r="GU466" s="77"/>
      <c r="GV466" s="77"/>
      <c r="GW466" s="77"/>
      <c r="GX466" s="77"/>
      <c r="GY466" s="77"/>
      <c r="GZ466" s="77"/>
      <c r="HA466" s="77"/>
      <c r="HB466" s="77"/>
      <c r="HC466" s="77"/>
      <c r="HD466" s="77"/>
      <c r="HE466" s="77"/>
      <c r="HF466" s="77"/>
      <c r="HG466" s="77"/>
      <c r="HH466" s="77"/>
      <c r="HI466" s="77"/>
      <c r="HJ466" s="77"/>
      <c r="HK466" s="77"/>
      <c r="HL466" s="77"/>
      <c r="HM466" s="77"/>
      <c r="HN466" s="77"/>
      <c r="HO466" s="77"/>
      <c r="HP466" s="77"/>
      <c r="HQ466" s="77"/>
      <c r="HR466" s="77"/>
      <c r="HS466" s="77"/>
      <c r="HT466" s="77"/>
      <c r="HU466" s="77"/>
      <c r="HV466" s="77"/>
      <c r="HW466" s="77"/>
      <c r="HX466" s="77"/>
      <c r="HY466" s="77"/>
      <c r="HZ466" s="77"/>
      <c r="IA466" s="77"/>
      <c r="IB466" s="77"/>
      <c r="IC466" s="77"/>
      <c r="ID466" s="77"/>
      <c r="IE466" s="77"/>
      <c r="IF466" s="77"/>
      <c r="IG466" s="77"/>
      <c r="IH466" s="77"/>
      <c r="II466" s="77"/>
      <c r="IJ466" s="77"/>
      <c r="IK466" s="77"/>
      <c r="IL466" s="77"/>
      <c r="IM466" s="77"/>
      <c r="IN466" s="77"/>
      <c r="IO466" s="77"/>
      <c r="IP466" s="77"/>
      <c r="IQ466" s="77"/>
      <c r="IR466" s="77"/>
      <c r="IS466" s="77"/>
      <c r="IT466" s="77"/>
      <c r="IU466" s="77"/>
      <c r="IV466" s="77"/>
      <c r="IW466" s="77"/>
      <c r="IX466" s="77"/>
      <c r="IY466" s="77"/>
      <c r="IZ466" s="77"/>
      <c r="JA466" s="77"/>
      <c r="JB466" s="77"/>
      <c r="JC466" s="77"/>
      <c r="JD466" s="77"/>
      <c r="JE466" s="77"/>
      <c r="JF466" s="77"/>
      <c r="JG466" s="77"/>
      <c r="JH466" s="77"/>
      <c r="JI466" s="77"/>
      <c r="JJ466" s="77"/>
      <c r="JK466" s="77"/>
      <c r="JL466" s="77"/>
      <c r="JM466" s="77"/>
      <c r="JN466" s="77"/>
      <c r="JO466" s="77"/>
      <c r="JP466" s="77"/>
      <c r="JQ466" s="77"/>
      <c r="JR466" s="77"/>
      <c r="JS466" s="77"/>
      <c r="JT466" s="77"/>
      <c r="JU466" s="77"/>
      <c r="JV466" s="77"/>
      <c r="JW466" s="77"/>
      <c r="JX466" s="77"/>
      <c r="JY466" s="77"/>
      <c r="JZ466" s="77"/>
      <c r="KA466" s="77"/>
      <c r="KB466" s="77"/>
      <c r="KC466" s="77"/>
      <c r="KD466" s="77"/>
      <c r="KE466" s="77"/>
      <c r="KF466" s="77"/>
      <c r="KG466" s="77"/>
      <c r="KH466" s="77"/>
      <c r="KI466" s="77"/>
      <c r="KJ466" s="77"/>
      <c r="KK466" s="77"/>
      <c r="KL466" s="77"/>
      <c r="KM466" s="77"/>
      <c r="KN466" s="77"/>
      <c r="KO466" s="77"/>
      <c r="KP466" s="77"/>
      <c r="KQ466" s="77"/>
      <c r="KR466" s="77"/>
      <c r="KS466" s="77"/>
      <c r="KT466" s="77"/>
      <c r="KU466" s="77"/>
      <c r="KV466" s="77"/>
      <c r="KW466" s="77"/>
      <c r="KX466" s="77"/>
      <c r="KY466" s="77"/>
      <c r="KZ466" s="77"/>
      <c r="LA466" s="77"/>
      <c r="LB466" s="77"/>
      <c r="LC466" s="77"/>
      <c r="LD466" s="77"/>
      <c r="LE466" s="77"/>
      <c r="LF466" s="77"/>
      <c r="LG466" s="77"/>
      <c r="LH466" s="77"/>
      <c r="LI466" s="77"/>
      <c r="LJ466" s="77"/>
      <c r="LK466" s="77"/>
      <c r="LL466" s="77"/>
      <c r="LM466" s="77"/>
      <c r="LN466" s="77"/>
      <c r="LO466" s="77"/>
      <c r="LP466" s="77"/>
      <c r="LQ466" s="77"/>
      <c r="LR466" s="77"/>
      <c r="LS466" s="77"/>
      <c r="LT466" s="77"/>
      <c r="LU466" s="77"/>
      <c r="LV466" s="77"/>
      <c r="LW466" s="77"/>
      <c r="LX466" s="77"/>
      <c r="LY466" s="77"/>
      <c r="LZ466" s="77"/>
      <c r="MA466" s="77"/>
      <c r="MB466" s="77"/>
      <c r="MC466" s="77"/>
      <c r="MD466" s="77"/>
      <c r="ME466" s="77"/>
      <c r="MF466" s="77"/>
      <c r="MG466" s="77"/>
      <c r="MH466" s="77"/>
      <c r="MI466" s="77"/>
      <c r="MJ466" s="77"/>
      <c r="MK466" s="77"/>
      <c r="ML466" s="77"/>
      <c r="MM466" s="77"/>
      <c r="MN466" s="77"/>
      <c r="MO466" s="77"/>
      <c r="MP466" s="77"/>
      <c r="MQ466" s="77"/>
      <c r="MR466" s="77"/>
      <c r="MS466" s="77"/>
      <c r="MT466" s="77"/>
      <c r="MU466" s="77"/>
      <c r="MV466" s="77"/>
      <c r="MW466" s="77"/>
      <c r="MX466" s="77"/>
      <c r="MY466" s="77"/>
      <c r="MZ466" s="77"/>
      <c r="NA466" s="77"/>
      <c r="NB466" s="77"/>
      <c r="NC466" s="77"/>
      <c r="ND466" s="77"/>
      <c r="NE466" s="77"/>
      <c r="NF466" s="77"/>
      <c r="NG466" s="77"/>
      <c r="NH466" s="77"/>
      <c r="NI466" s="77"/>
      <c r="NJ466" s="77"/>
      <c r="NK466" s="77"/>
      <c r="NL466" s="77"/>
      <c r="NM466" s="77"/>
      <c r="NN466" s="77"/>
      <c r="NO466" s="77"/>
      <c r="NP466" s="77"/>
      <c r="NQ466" s="77"/>
      <c r="NR466" s="77"/>
    </row>
    <row r="467" spans="1:382">
      <c r="A467" s="32">
        <f>IF(ラインリスト!A459="","",ラインリスト!A459)</f>
        <v>457</v>
      </c>
      <c r="B467" s="32" t="str">
        <f>IF(ラインリスト!B459="","",ラインリスト!B459)</f>
        <v>テスト457</v>
      </c>
      <c r="C467" s="32">
        <f>IF(ラインリスト!C459="","",ラインリスト!C459)</f>
        <v>32</v>
      </c>
      <c r="D467" s="32" t="str">
        <f>IF(ラインリスト!E459="","",ラインリスト!E459)</f>
        <v>女</v>
      </c>
      <c r="E467" s="32" t="str">
        <f>IF(ラインリスト!F459="","",ラインリスト!F459)</f>
        <v>看護師</v>
      </c>
      <c r="F467" s="29" t="str">
        <f>IF(ラインリスト!G459="","",ラインリスト!G459)</f>
        <v>職員</v>
      </c>
      <c r="G467" s="32" t="str">
        <f>IF(ラインリスト!H459="","",ラインリスト!H459)</f>
        <v>X病院</v>
      </c>
      <c r="H467" s="33" t="str">
        <f>IF(ラインリスト!I459="","",ラインリスト!I459)</f>
        <v/>
      </c>
      <c r="I467" s="33">
        <f>IF(ラインリスト!J459="","",ラインリスト!J459)</f>
        <v>44210</v>
      </c>
      <c r="J467" s="33">
        <f>IF(ラインリスト!K459="","",ラインリスト!K459)</f>
        <v>44210</v>
      </c>
      <c r="K467" s="31">
        <f>IF(ラインリスト!L459="",J467,ラインリスト!L459)</f>
        <v>44210</v>
      </c>
      <c r="L467" s="76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  <c r="BN467" s="77"/>
      <c r="BO467" s="77"/>
      <c r="BP467" s="77"/>
      <c r="BQ467" s="77"/>
      <c r="BR467" s="77"/>
      <c r="BS467" s="77"/>
      <c r="BT467" s="77"/>
      <c r="BU467" s="77"/>
      <c r="BV467" s="77"/>
      <c r="BW467" s="77"/>
      <c r="BX467" s="77"/>
      <c r="BY467" s="77"/>
      <c r="BZ467" s="77"/>
      <c r="CA467" s="77"/>
      <c r="CB467" s="77"/>
      <c r="CC467" s="77"/>
      <c r="CD467" s="77"/>
      <c r="CE467" s="77"/>
      <c r="CF467" s="77"/>
      <c r="CG467" s="77"/>
      <c r="CH467" s="77"/>
      <c r="CI467" s="77"/>
      <c r="CJ467" s="77"/>
      <c r="CK467" s="77"/>
      <c r="CL467" s="77"/>
      <c r="CM467" s="77"/>
      <c r="CN467" s="77"/>
      <c r="CO467" s="77"/>
      <c r="CP467" s="77"/>
      <c r="CQ467" s="77"/>
      <c r="CR467" s="77"/>
      <c r="CS467" s="77"/>
      <c r="CT467" s="77"/>
      <c r="CU467" s="77"/>
      <c r="CV467" s="77"/>
      <c r="CW467" s="77"/>
      <c r="CX467" s="77"/>
      <c r="CY467" s="77"/>
      <c r="CZ467" s="77"/>
      <c r="DA467" s="77"/>
      <c r="DB467" s="77"/>
      <c r="DC467" s="77"/>
      <c r="DD467" s="77"/>
      <c r="DE467" s="77"/>
      <c r="DF467" s="77"/>
      <c r="DG467" s="77"/>
      <c r="DH467" s="77"/>
      <c r="DI467" s="77"/>
      <c r="DJ467" s="77"/>
      <c r="DK467" s="77"/>
      <c r="DL467" s="77"/>
      <c r="DM467" s="77"/>
      <c r="DN467" s="77"/>
      <c r="DO467" s="77"/>
      <c r="DP467" s="77"/>
      <c r="DQ467" s="77"/>
      <c r="DR467" s="77"/>
      <c r="DS467" s="77"/>
      <c r="DT467" s="77"/>
      <c r="DU467" s="77"/>
      <c r="DV467" s="77"/>
      <c r="DW467" s="77"/>
      <c r="DX467" s="77"/>
      <c r="DY467" s="77"/>
      <c r="DZ467" s="77"/>
      <c r="EA467" s="77"/>
      <c r="EB467" s="77"/>
      <c r="EC467" s="77"/>
      <c r="ED467" s="77"/>
      <c r="EE467" s="77"/>
      <c r="EF467" s="77"/>
      <c r="EG467" s="77"/>
      <c r="EH467" s="77"/>
      <c r="EI467" s="77"/>
      <c r="EJ467" s="77"/>
      <c r="EK467" s="77"/>
      <c r="EL467" s="77"/>
      <c r="EM467" s="77"/>
      <c r="EN467" s="77"/>
      <c r="EO467" s="77"/>
      <c r="EP467" s="77"/>
      <c r="EQ467" s="77"/>
      <c r="ER467" s="77"/>
      <c r="ES467" s="77"/>
      <c r="ET467" s="77"/>
      <c r="EU467" s="77"/>
      <c r="EV467" s="77"/>
      <c r="EW467" s="77"/>
      <c r="EX467" s="77"/>
      <c r="EY467" s="77"/>
      <c r="EZ467" s="77"/>
      <c r="FA467" s="77"/>
      <c r="FB467" s="77"/>
      <c r="FC467" s="77"/>
      <c r="FD467" s="77"/>
      <c r="FE467" s="77"/>
      <c r="FF467" s="77"/>
      <c r="FG467" s="77"/>
      <c r="FH467" s="77"/>
      <c r="FI467" s="77"/>
      <c r="FJ467" s="77"/>
      <c r="FK467" s="77"/>
      <c r="FL467" s="77"/>
      <c r="FM467" s="77"/>
      <c r="FN467" s="77"/>
      <c r="FO467" s="77"/>
      <c r="FP467" s="77"/>
      <c r="FQ467" s="77"/>
      <c r="FR467" s="77"/>
      <c r="FS467" s="77"/>
      <c r="FT467" s="77"/>
      <c r="FU467" s="77"/>
      <c r="FV467" s="77"/>
      <c r="FW467" s="77"/>
      <c r="FX467" s="77"/>
      <c r="FY467" s="77"/>
      <c r="FZ467" s="77"/>
      <c r="GA467" s="77"/>
      <c r="GB467" s="77"/>
      <c r="GC467" s="77"/>
      <c r="GD467" s="77"/>
      <c r="GE467" s="77"/>
      <c r="GF467" s="77"/>
      <c r="GG467" s="77"/>
      <c r="GH467" s="77"/>
      <c r="GI467" s="77"/>
      <c r="GJ467" s="77"/>
      <c r="GK467" s="77"/>
      <c r="GL467" s="77"/>
      <c r="GM467" s="77"/>
      <c r="GN467" s="77"/>
      <c r="GO467" s="77"/>
      <c r="GP467" s="77"/>
      <c r="GQ467" s="77"/>
      <c r="GR467" s="77"/>
      <c r="GS467" s="77"/>
      <c r="GT467" s="77"/>
      <c r="GU467" s="77"/>
      <c r="GV467" s="77"/>
      <c r="GW467" s="77"/>
      <c r="GX467" s="77"/>
      <c r="GY467" s="77"/>
      <c r="GZ467" s="77"/>
      <c r="HA467" s="77"/>
      <c r="HB467" s="77"/>
      <c r="HC467" s="77"/>
      <c r="HD467" s="77"/>
      <c r="HE467" s="77"/>
      <c r="HF467" s="77"/>
      <c r="HG467" s="77"/>
      <c r="HH467" s="77"/>
      <c r="HI467" s="77"/>
      <c r="HJ467" s="77"/>
      <c r="HK467" s="77"/>
      <c r="HL467" s="77"/>
      <c r="HM467" s="77"/>
      <c r="HN467" s="77"/>
      <c r="HO467" s="77"/>
      <c r="HP467" s="77"/>
      <c r="HQ467" s="77"/>
      <c r="HR467" s="77"/>
      <c r="HS467" s="77"/>
      <c r="HT467" s="77"/>
      <c r="HU467" s="77"/>
      <c r="HV467" s="77"/>
      <c r="HW467" s="77"/>
      <c r="HX467" s="77"/>
      <c r="HY467" s="77"/>
      <c r="HZ467" s="77"/>
      <c r="IA467" s="77"/>
      <c r="IB467" s="77"/>
      <c r="IC467" s="77"/>
      <c r="ID467" s="77"/>
      <c r="IE467" s="77"/>
      <c r="IF467" s="77"/>
      <c r="IG467" s="77"/>
      <c r="IH467" s="77"/>
      <c r="II467" s="77"/>
      <c r="IJ467" s="77"/>
      <c r="IK467" s="77"/>
      <c r="IL467" s="77"/>
      <c r="IM467" s="77"/>
      <c r="IN467" s="77"/>
      <c r="IO467" s="77"/>
      <c r="IP467" s="77"/>
      <c r="IQ467" s="77"/>
      <c r="IR467" s="77"/>
      <c r="IS467" s="77"/>
      <c r="IT467" s="77"/>
      <c r="IU467" s="77"/>
      <c r="IV467" s="77"/>
      <c r="IW467" s="77"/>
      <c r="IX467" s="77"/>
      <c r="IY467" s="77"/>
      <c r="IZ467" s="77"/>
      <c r="JA467" s="77"/>
      <c r="JB467" s="77"/>
      <c r="JC467" s="77"/>
      <c r="JD467" s="77"/>
      <c r="JE467" s="77"/>
      <c r="JF467" s="77"/>
      <c r="JG467" s="77"/>
      <c r="JH467" s="77"/>
      <c r="JI467" s="77"/>
      <c r="JJ467" s="77"/>
      <c r="JK467" s="77"/>
      <c r="JL467" s="77"/>
      <c r="JM467" s="77"/>
      <c r="JN467" s="77"/>
      <c r="JO467" s="77"/>
      <c r="JP467" s="77"/>
      <c r="JQ467" s="77"/>
      <c r="JR467" s="77"/>
      <c r="JS467" s="77"/>
      <c r="JT467" s="77"/>
      <c r="JU467" s="77"/>
      <c r="JV467" s="77"/>
      <c r="JW467" s="77"/>
      <c r="JX467" s="77"/>
      <c r="JY467" s="77"/>
      <c r="JZ467" s="77"/>
      <c r="KA467" s="77"/>
      <c r="KB467" s="77"/>
      <c r="KC467" s="77"/>
      <c r="KD467" s="77"/>
      <c r="KE467" s="77"/>
      <c r="KF467" s="77"/>
      <c r="KG467" s="77"/>
      <c r="KH467" s="77"/>
      <c r="KI467" s="77"/>
      <c r="KJ467" s="77"/>
      <c r="KK467" s="77"/>
      <c r="KL467" s="77"/>
      <c r="KM467" s="77"/>
      <c r="KN467" s="77"/>
      <c r="KO467" s="77"/>
      <c r="KP467" s="77"/>
      <c r="KQ467" s="77"/>
      <c r="KR467" s="77"/>
      <c r="KS467" s="77"/>
      <c r="KT467" s="77"/>
      <c r="KU467" s="77"/>
      <c r="KV467" s="77"/>
      <c r="KW467" s="77"/>
      <c r="KX467" s="77"/>
      <c r="KY467" s="77"/>
      <c r="KZ467" s="77"/>
      <c r="LA467" s="77"/>
      <c r="LB467" s="77"/>
      <c r="LC467" s="77"/>
      <c r="LD467" s="77"/>
      <c r="LE467" s="77"/>
      <c r="LF467" s="77"/>
      <c r="LG467" s="77"/>
      <c r="LH467" s="77"/>
      <c r="LI467" s="77"/>
      <c r="LJ467" s="77"/>
      <c r="LK467" s="77"/>
      <c r="LL467" s="77"/>
      <c r="LM467" s="77"/>
      <c r="LN467" s="77"/>
      <c r="LO467" s="77"/>
      <c r="LP467" s="77"/>
      <c r="LQ467" s="77"/>
      <c r="LR467" s="77"/>
      <c r="LS467" s="77"/>
      <c r="LT467" s="77"/>
      <c r="LU467" s="77"/>
      <c r="LV467" s="77"/>
      <c r="LW467" s="77"/>
      <c r="LX467" s="77"/>
      <c r="LY467" s="77"/>
      <c r="LZ467" s="77"/>
      <c r="MA467" s="77"/>
      <c r="MB467" s="77"/>
      <c r="MC467" s="77"/>
      <c r="MD467" s="77"/>
      <c r="ME467" s="77"/>
      <c r="MF467" s="77"/>
      <c r="MG467" s="77"/>
      <c r="MH467" s="77"/>
      <c r="MI467" s="77"/>
      <c r="MJ467" s="77"/>
      <c r="MK467" s="77"/>
      <c r="ML467" s="77"/>
      <c r="MM467" s="77"/>
      <c r="MN467" s="77"/>
      <c r="MO467" s="77"/>
      <c r="MP467" s="77"/>
      <c r="MQ467" s="77"/>
      <c r="MR467" s="77"/>
      <c r="MS467" s="77"/>
      <c r="MT467" s="77"/>
      <c r="MU467" s="77"/>
      <c r="MV467" s="77"/>
      <c r="MW467" s="77"/>
      <c r="MX467" s="77"/>
      <c r="MY467" s="77"/>
      <c r="MZ467" s="77"/>
      <c r="NA467" s="77"/>
      <c r="NB467" s="77"/>
      <c r="NC467" s="77"/>
      <c r="ND467" s="77"/>
      <c r="NE467" s="77"/>
      <c r="NF467" s="77"/>
      <c r="NG467" s="77"/>
      <c r="NH467" s="77"/>
      <c r="NI467" s="77"/>
      <c r="NJ467" s="77"/>
      <c r="NK467" s="77"/>
      <c r="NL467" s="77"/>
      <c r="NM467" s="77"/>
      <c r="NN467" s="77"/>
      <c r="NO467" s="77"/>
      <c r="NP467" s="77"/>
      <c r="NQ467" s="77"/>
      <c r="NR467" s="77"/>
    </row>
    <row r="468" spans="1:382">
      <c r="A468" s="32">
        <f>IF(ラインリスト!A460="","",ラインリスト!A460)</f>
        <v>458</v>
      </c>
      <c r="B468" s="32" t="str">
        <f>IF(ラインリスト!B460="","",ラインリスト!B460)</f>
        <v>テスト458</v>
      </c>
      <c r="C468" s="32">
        <f>IF(ラインリスト!C460="","",ラインリスト!C460)</f>
        <v>61</v>
      </c>
      <c r="D468" s="32" t="str">
        <f>IF(ラインリスト!E460="","",ラインリスト!E460)</f>
        <v>男</v>
      </c>
      <c r="E468" s="32" t="str">
        <f>IF(ラインリスト!F460="","",ラインリスト!F460)</f>
        <v>臨床工学技士</v>
      </c>
      <c r="F468" s="29" t="str">
        <f>IF(ラインリスト!G460="","",ラインリスト!G460)</f>
        <v>職員</v>
      </c>
      <c r="G468" s="32" t="str">
        <f>IF(ラインリスト!H460="","",ラインリスト!H460)</f>
        <v>X病院</v>
      </c>
      <c r="H468" s="33" t="str">
        <f>IF(ラインリスト!I460="","",ラインリスト!I460)</f>
        <v/>
      </c>
      <c r="I468" s="33">
        <f>IF(ラインリスト!J460="","",ラインリスト!J460)</f>
        <v>44209</v>
      </c>
      <c r="J468" s="33">
        <f>IF(ラインリスト!K460="","",ラインリスト!K460)</f>
        <v>44210</v>
      </c>
      <c r="K468" s="31">
        <f>IF(ラインリスト!L460="",J468,ラインリスト!L460)</f>
        <v>44210</v>
      </c>
      <c r="L468" s="76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77"/>
      <c r="BQ468" s="77"/>
      <c r="BR468" s="77"/>
      <c r="BS468" s="77"/>
      <c r="BT468" s="77"/>
      <c r="BU468" s="77"/>
      <c r="BV468" s="77"/>
      <c r="BW468" s="77"/>
      <c r="BX468" s="77"/>
      <c r="BY468" s="77"/>
      <c r="BZ468" s="77"/>
      <c r="CA468" s="77"/>
      <c r="CB468" s="77"/>
      <c r="CC468" s="77"/>
      <c r="CD468" s="77"/>
      <c r="CE468" s="77"/>
      <c r="CF468" s="77"/>
      <c r="CG468" s="77"/>
      <c r="CH468" s="77"/>
      <c r="CI468" s="77"/>
      <c r="CJ468" s="77"/>
      <c r="CK468" s="77"/>
      <c r="CL468" s="77"/>
      <c r="CM468" s="77"/>
      <c r="CN468" s="77"/>
      <c r="CO468" s="77"/>
      <c r="CP468" s="77"/>
      <c r="CQ468" s="77"/>
      <c r="CR468" s="77"/>
      <c r="CS468" s="77"/>
      <c r="CT468" s="77"/>
      <c r="CU468" s="77"/>
      <c r="CV468" s="77"/>
      <c r="CW468" s="77"/>
      <c r="CX468" s="77"/>
      <c r="CY468" s="77"/>
      <c r="CZ468" s="77"/>
      <c r="DA468" s="77"/>
      <c r="DB468" s="77"/>
      <c r="DC468" s="77"/>
      <c r="DD468" s="77"/>
      <c r="DE468" s="77"/>
      <c r="DF468" s="77"/>
      <c r="DG468" s="77"/>
      <c r="DH468" s="77"/>
      <c r="DI468" s="77"/>
      <c r="DJ468" s="77"/>
      <c r="DK468" s="77"/>
      <c r="DL468" s="77"/>
      <c r="DM468" s="77"/>
      <c r="DN468" s="77"/>
      <c r="DO468" s="77"/>
      <c r="DP468" s="77"/>
      <c r="DQ468" s="77"/>
      <c r="DR468" s="77"/>
      <c r="DS468" s="77"/>
      <c r="DT468" s="77"/>
      <c r="DU468" s="77"/>
      <c r="DV468" s="77"/>
      <c r="DW468" s="77"/>
      <c r="DX468" s="77"/>
      <c r="DY468" s="77"/>
      <c r="DZ468" s="77"/>
      <c r="EA468" s="77"/>
      <c r="EB468" s="77"/>
      <c r="EC468" s="77"/>
      <c r="ED468" s="77"/>
      <c r="EE468" s="77"/>
      <c r="EF468" s="77"/>
      <c r="EG468" s="77"/>
      <c r="EH468" s="77"/>
      <c r="EI468" s="77"/>
      <c r="EJ468" s="77"/>
      <c r="EK468" s="77"/>
      <c r="EL468" s="77"/>
      <c r="EM468" s="77"/>
      <c r="EN468" s="77"/>
      <c r="EO468" s="77"/>
      <c r="EP468" s="77"/>
      <c r="EQ468" s="77"/>
      <c r="ER468" s="77"/>
      <c r="ES468" s="77"/>
      <c r="ET468" s="77"/>
      <c r="EU468" s="77"/>
      <c r="EV468" s="77"/>
      <c r="EW468" s="77"/>
      <c r="EX468" s="77"/>
      <c r="EY468" s="77"/>
      <c r="EZ468" s="77"/>
      <c r="FA468" s="77"/>
      <c r="FB468" s="77"/>
      <c r="FC468" s="77"/>
      <c r="FD468" s="77"/>
      <c r="FE468" s="77"/>
      <c r="FF468" s="77"/>
      <c r="FG468" s="77"/>
      <c r="FH468" s="77"/>
      <c r="FI468" s="77"/>
      <c r="FJ468" s="77"/>
      <c r="FK468" s="77"/>
      <c r="FL468" s="77"/>
      <c r="FM468" s="77"/>
      <c r="FN468" s="77"/>
      <c r="FO468" s="77"/>
      <c r="FP468" s="77"/>
      <c r="FQ468" s="77"/>
      <c r="FR468" s="77"/>
      <c r="FS468" s="77"/>
      <c r="FT468" s="77"/>
      <c r="FU468" s="77"/>
      <c r="FV468" s="77"/>
      <c r="FW468" s="77"/>
      <c r="FX468" s="77"/>
      <c r="FY468" s="77"/>
      <c r="FZ468" s="77"/>
      <c r="GA468" s="77"/>
      <c r="GB468" s="77"/>
      <c r="GC468" s="77"/>
      <c r="GD468" s="77"/>
      <c r="GE468" s="77"/>
      <c r="GF468" s="77"/>
      <c r="GG468" s="77"/>
      <c r="GH468" s="77"/>
      <c r="GI468" s="77"/>
      <c r="GJ468" s="77"/>
      <c r="GK468" s="77"/>
      <c r="GL468" s="77"/>
      <c r="GM468" s="77"/>
      <c r="GN468" s="77"/>
      <c r="GO468" s="77"/>
      <c r="GP468" s="77"/>
      <c r="GQ468" s="77"/>
      <c r="GR468" s="77"/>
      <c r="GS468" s="77"/>
      <c r="GT468" s="77"/>
      <c r="GU468" s="77"/>
      <c r="GV468" s="77"/>
      <c r="GW468" s="77"/>
      <c r="GX468" s="77"/>
      <c r="GY468" s="77"/>
      <c r="GZ468" s="77"/>
      <c r="HA468" s="77"/>
      <c r="HB468" s="77"/>
      <c r="HC468" s="77"/>
      <c r="HD468" s="77"/>
      <c r="HE468" s="77"/>
      <c r="HF468" s="77"/>
      <c r="HG468" s="77"/>
      <c r="HH468" s="77"/>
      <c r="HI468" s="77"/>
      <c r="HJ468" s="77"/>
      <c r="HK468" s="77"/>
      <c r="HL468" s="77"/>
      <c r="HM468" s="77"/>
      <c r="HN468" s="77"/>
      <c r="HO468" s="77"/>
      <c r="HP468" s="77"/>
      <c r="HQ468" s="77"/>
      <c r="HR468" s="77"/>
      <c r="HS468" s="77"/>
      <c r="HT468" s="77"/>
      <c r="HU468" s="77"/>
      <c r="HV468" s="77"/>
      <c r="HW468" s="77"/>
      <c r="HX468" s="77"/>
      <c r="HY468" s="77"/>
      <c r="HZ468" s="77"/>
      <c r="IA468" s="77"/>
      <c r="IB468" s="77"/>
      <c r="IC468" s="77"/>
      <c r="ID468" s="77"/>
      <c r="IE468" s="77"/>
      <c r="IF468" s="77"/>
      <c r="IG468" s="77"/>
      <c r="IH468" s="77"/>
      <c r="II468" s="77"/>
      <c r="IJ468" s="77"/>
      <c r="IK468" s="77"/>
      <c r="IL468" s="77"/>
      <c r="IM468" s="77"/>
      <c r="IN468" s="77"/>
      <c r="IO468" s="77"/>
      <c r="IP468" s="77"/>
      <c r="IQ468" s="77"/>
      <c r="IR468" s="77"/>
      <c r="IS468" s="77"/>
      <c r="IT468" s="77"/>
      <c r="IU468" s="77"/>
      <c r="IV468" s="77"/>
      <c r="IW468" s="77"/>
      <c r="IX468" s="77"/>
      <c r="IY468" s="77"/>
      <c r="IZ468" s="77"/>
      <c r="JA468" s="77"/>
      <c r="JB468" s="77"/>
      <c r="JC468" s="77"/>
      <c r="JD468" s="77"/>
      <c r="JE468" s="77"/>
      <c r="JF468" s="77"/>
      <c r="JG468" s="77"/>
      <c r="JH468" s="77"/>
      <c r="JI468" s="77"/>
      <c r="JJ468" s="77"/>
      <c r="JK468" s="77"/>
      <c r="JL468" s="77"/>
      <c r="JM468" s="77"/>
      <c r="JN468" s="77"/>
      <c r="JO468" s="77"/>
      <c r="JP468" s="77"/>
      <c r="JQ468" s="77"/>
      <c r="JR468" s="77"/>
      <c r="JS468" s="77"/>
      <c r="JT468" s="77"/>
      <c r="JU468" s="77"/>
      <c r="JV468" s="77"/>
      <c r="JW468" s="77"/>
      <c r="JX468" s="77"/>
      <c r="JY468" s="77"/>
      <c r="JZ468" s="77"/>
      <c r="KA468" s="77"/>
      <c r="KB468" s="77"/>
      <c r="KC468" s="77"/>
      <c r="KD468" s="77"/>
      <c r="KE468" s="77"/>
      <c r="KF468" s="77"/>
      <c r="KG468" s="77"/>
      <c r="KH468" s="77"/>
      <c r="KI468" s="77"/>
      <c r="KJ468" s="77"/>
      <c r="KK468" s="77"/>
      <c r="KL468" s="77"/>
      <c r="KM468" s="77"/>
      <c r="KN468" s="77"/>
      <c r="KO468" s="77"/>
      <c r="KP468" s="77"/>
      <c r="KQ468" s="77"/>
      <c r="KR468" s="77"/>
      <c r="KS468" s="77"/>
      <c r="KT468" s="77"/>
      <c r="KU468" s="77"/>
      <c r="KV468" s="77"/>
      <c r="KW468" s="77"/>
      <c r="KX468" s="77"/>
      <c r="KY468" s="77"/>
      <c r="KZ468" s="77"/>
      <c r="LA468" s="77"/>
      <c r="LB468" s="77"/>
      <c r="LC468" s="77"/>
      <c r="LD468" s="77"/>
      <c r="LE468" s="77"/>
      <c r="LF468" s="77"/>
      <c r="LG468" s="77"/>
      <c r="LH468" s="77"/>
      <c r="LI468" s="77"/>
      <c r="LJ468" s="77"/>
      <c r="LK468" s="77"/>
      <c r="LL468" s="77"/>
      <c r="LM468" s="77"/>
      <c r="LN468" s="77"/>
      <c r="LO468" s="77"/>
      <c r="LP468" s="77"/>
      <c r="LQ468" s="77"/>
      <c r="LR468" s="77"/>
      <c r="LS468" s="77"/>
      <c r="LT468" s="77"/>
      <c r="LU468" s="77"/>
      <c r="LV468" s="77"/>
      <c r="LW468" s="77"/>
      <c r="LX468" s="77"/>
      <c r="LY468" s="77"/>
      <c r="LZ468" s="77"/>
      <c r="MA468" s="77"/>
      <c r="MB468" s="77"/>
      <c r="MC468" s="77"/>
      <c r="MD468" s="77"/>
      <c r="ME468" s="77"/>
      <c r="MF468" s="77"/>
      <c r="MG468" s="77"/>
      <c r="MH468" s="77"/>
      <c r="MI468" s="77"/>
      <c r="MJ468" s="77"/>
      <c r="MK468" s="77"/>
      <c r="ML468" s="77"/>
      <c r="MM468" s="77"/>
      <c r="MN468" s="77"/>
      <c r="MO468" s="77"/>
      <c r="MP468" s="77"/>
      <c r="MQ468" s="77"/>
      <c r="MR468" s="77"/>
      <c r="MS468" s="77"/>
      <c r="MT468" s="77"/>
      <c r="MU468" s="77"/>
      <c r="MV468" s="77"/>
      <c r="MW468" s="77"/>
      <c r="MX468" s="77"/>
      <c r="MY468" s="77"/>
      <c r="MZ468" s="77"/>
      <c r="NA468" s="77"/>
      <c r="NB468" s="77"/>
      <c r="NC468" s="77"/>
      <c r="ND468" s="77"/>
      <c r="NE468" s="77"/>
      <c r="NF468" s="77"/>
      <c r="NG468" s="77"/>
      <c r="NH468" s="77"/>
      <c r="NI468" s="77"/>
      <c r="NJ468" s="77"/>
      <c r="NK468" s="77"/>
      <c r="NL468" s="77"/>
      <c r="NM468" s="77"/>
      <c r="NN468" s="77"/>
      <c r="NO468" s="77"/>
      <c r="NP468" s="77"/>
      <c r="NQ468" s="77"/>
      <c r="NR468" s="77"/>
    </row>
    <row r="469" spans="1:382">
      <c r="A469" s="32">
        <f>IF(ラインリスト!A461="","",ラインリスト!A461)</f>
        <v>459</v>
      </c>
      <c r="B469" s="32" t="str">
        <f>IF(ラインリスト!B461="","",ラインリスト!B461)</f>
        <v>テスト459</v>
      </c>
      <c r="C469" s="32">
        <f>IF(ラインリスト!C461="","",ラインリスト!C461)</f>
        <v>90</v>
      </c>
      <c r="D469" s="32" t="str">
        <f>IF(ラインリスト!E461="","",ラインリスト!E461)</f>
        <v>女</v>
      </c>
      <c r="E469" s="32" t="str">
        <f>IF(ラインリスト!F461="","",ラインリスト!F461)</f>
        <v/>
      </c>
      <c r="F469" s="29" t="str">
        <f>IF(ラインリスト!G461="","",ラインリスト!G461)</f>
        <v>患者</v>
      </c>
      <c r="G469" s="32" t="str">
        <f>IF(ラインリスト!H461="","",ラインリスト!H461)</f>
        <v>X病院</v>
      </c>
      <c r="H469" s="33" t="str">
        <f>IF(ラインリスト!I461="","",ラインリスト!I461)</f>
        <v/>
      </c>
      <c r="I469" s="33">
        <f>IF(ラインリスト!J461="","",ラインリスト!J461)</f>
        <v>44210</v>
      </c>
      <c r="J469" s="33">
        <f>IF(ラインリスト!K461="","",ラインリスト!K461)</f>
        <v>44210</v>
      </c>
      <c r="K469" s="31">
        <f>IF(ラインリスト!L461="",J469,ラインリスト!L461)</f>
        <v>44210</v>
      </c>
      <c r="L469" s="76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  <c r="BN469" s="77"/>
      <c r="BO469" s="77"/>
      <c r="BP469" s="77"/>
      <c r="BQ469" s="77"/>
      <c r="BR469" s="77"/>
      <c r="BS469" s="77"/>
      <c r="BT469" s="77"/>
      <c r="BU469" s="77"/>
      <c r="BV469" s="77"/>
      <c r="BW469" s="77"/>
      <c r="BX469" s="77"/>
      <c r="BY469" s="77"/>
      <c r="BZ469" s="77"/>
      <c r="CA469" s="77"/>
      <c r="CB469" s="77"/>
      <c r="CC469" s="77"/>
      <c r="CD469" s="77"/>
      <c r="CE469" s="77"/>
      <c r="CF469" s="77"/>
      <c r="CG469" s="77"/>
      <c r="CH469" s="77"/>
      <c r="CI469" s="77"/>
      <c r="CJ469" s="77"/>
      <c r="CK469" s="77"/>
      <c r="CL469" s="77"/>
      <c r="CM469" s="77"/>
      <c r="CN469" s="77"/>
      <c r="CO469" s="77"/>
      <c r="CP469" s="77"/>
      <c r="CQ469" s="77"/>
      <c r="CR469" s="77"/>
      <c r="CS469" s="77"/>
      <c r="CT469" s="77"/>
      <c r="CU469" s="77"/>
      <c r="CV469" s="77"/>
      <c r="CW469" s="77"/>
      <c r="CX469" s="77"/>
      <c r="CY469" s="77"/>
      <c r="CZ469" s="77"/>
      <c r="DA469" s="77"/>
      <c r="DB469" s="77"/>
      <c r="DC469" s="77"/>
      <c r="DD469" s="77"/>
      <c r="DE469" s="77"/>
      <c r="DF469" s="77"/>
      <c r="DG469" s="77"/>
      <c r="DH469" s="77"/>
      <c r="DI469" s="77"/>
      <c r="DJ469" s="77"/>
      <c r="DK469" s="77"/>
      <c r="DL469" s="77"/>
      <c r="DM469" s="77"/>
      <c r="DN469" s="77"/>
      <c r="DO469" s="77"/>
      <c r="DP469" s="77"/>
      <c r="DQ469" s="77"/>
      <c r="DR469" s="77"/>
      <c r="DS469" s="77"/>
      <c r="DT469" s="77"/>
      <c r="DU469" s="77"/>
      <c r="DV469" s="77"/>
      <c r="DW469" s="77"/>
      <c r="DX469" s="77"/>
      <c r="DY469" s="77"/>
      <c r="DZ469" s="77"/>
      <c r="EA469" s="77"/>
      <c r="EB469" s="77"/>
      <c r="EC469" s="77"/>
      <c r="ED469" s="77"/>
      <c r="EE469" s="77"/>
      <c r="EF469" s="77"/>
      <c r="EG469" s="77"/>
      <c r="EH469" s="77"/>
      <c r="EI469" s="77"/>
      <c r="EJ469" s="77"/>
      <c r="EK469" s="77"/>
      <c r="EL469" s="77"/>
      <c r="EM469" s="77"/>
      <c r="EN469" s="77"/>
      <c r="EO469" s="77"/>
      <c r="EP469" s="77"/>
      <c r="EQ469" s="77"/>
      <c r="ER469" s="77"/>
      <c r="ES469" s="77"/>
      <c r="ET469" s="77"/>
      <c r="EU469" s="77"/>
      <c r="EV469" s="77"/>
      <c r="EW469" s="77"/>
      <c r="EX469" s="77"/>
      <c r="EY469" s="77"/>
      <c r="EZ469" s="77"/>
      <c r="FA469" s="77"/>
      <c r="FB469" s="77"/>
      <c r="FC469" s="77"/>
      <c r="FD469" s="77"/>
      <c r="FE469" s="77"/>
      <c r="FF469" s="77"/>
      <c r="FG469" s="77"/>
      <c r="FH469" s="77"/>
      <c r="FI469" s="77"/>
      <c r="FJ469" s="77"/>
      <c r="FK469" s="77"/>
      <c r="FL469" s="77"/>
      <c r="FM469" s="77"/>
      <c r="FN469" s="77"/>
      <c r="FO469" s="77"/>
      <c r="FP469" s="77"/>
      <c r="FQ469" s="77"/>
      <c r="FR469" s="77"/>
      <c r="FS469" s="77"/>
      <c r="FT469" s="77"/>
      <c r="FU469" s="77"/>
      <c r="FV469" s="77"/>
      <c r="FW469" s="77"/>
      <c r="FX469" s="77"/>
      <c r="FY469" s="77"/>
      <c r="FZ469" s="77"/>
      <c r="GA469" s="77"/>
      <c r="GB469" s="77"/>
      <c r="GC469" s="77"/>
      <c r="GD469" s="77"/>
      <c r="GE469" s="77"/>
      <c r="GF469" s="77"/>
      <c r="GG469" s="77"/>
      <c r="GH469" s="77"/>
      <c r="GI469" s="77"/>
      <c r="GJ469" s="77"/>
      <c r="GK469" s="77"/>
      <c r="GL469" s="77"/>
      <c r="GM469" s="77"/>
      <c r="GN469" s="77"/>
      <c r="GO469" s="77"/>
      <c r="GP469" s="77"/>
      <c r="GQ469" s="77"/>
      <c r="GR469" s="77"/>
      <c r="GS469" s="77"/>
      <c r="GT469" s="77"/>
      <c r="GU469" s="77"/>
      <c r="GV469" s="77"/>
      <c r="GW469" s="77"/>
      <c r="GX469" s="77"/>
      <c r="GY469" s="77"/>
      <c r="GZ469" s="77"/>
      <c r="HA469" s="77"/>
      <c r="HB469" s="77"/>
      <c r="HC469" s="77"/>
      <c r="HD469" s="77"/>
      <c r="HE469" s="77"/>
      <c r="HF469" s="77"/>
      <c r="HG469" s="77"/>
      <c r="HH469" s="77"/>
      <c r="HI469" s="77"/>
      <c r="HJ469" s="77"/>
      <c r="HK469" s="77"/>
      <c r="HL469" s="77"/>
      <c r="HM469" s="77"/>
      <c r="HN469" s="77"/>
      <c r="HO469" s="77"/>
      <c r="HP469" s="77"/>
      <c r="HQ469" s="77"/>
      <c r="HR469" s="77"/>
      <c r="HS469" s="77"/>
      <c r="HT469" s="77"/>
      <c r="HU469" s="77"/>
      <c r="HV469" s="77"/>
      <c r="HW469" s="77"/>
      <c r="HX469" s="77"/>
      <c r="HY469" s="77"/>
      <c r="HZ469" s="77"/>
      <c r="IA469" s="77"/>
      <c r="IB469" s="77"/>
      <c r="IC469" s="77"/>
      <c r="ID469" s="77"/>
      <c r="IE469" s="77"/>
      <c r="IF469" s="77"/>
      <c r="IG469" s="77"/>
      <c r="IH469" s="77"/>
      <c r="II469" s="77"/>
      <c r="IJ469" s="77"/>
      <c r="IK469" s="77"/>
      <c r="IL469" s="77"/>
      <c r="IM469" s="77"/>
      <c r="IN469" s="77"/>
      <c r="IO469" s="77"/>
      <c r="IP469" s="77"/>
      <c r="IQ469" s="77"/>
      <c r="IR469" s="77"/>
      <c r="IS469" s="77"/>
      <c r="IT469" s="77"/>
      <c r="IU469" s="77"/>
      <c r="IV469" s="77"/>
      <c r="IW469" s="77"/>
      <c r="IX469" s="77"/>
      <c r="IY469" s="77"/>
      <c r="IZ469" s="77"/>
      <c r="JA469" s="77"/>
      <c r="JB469" s="77"/>
      <c r="JC469" s="77"/>
      <c r="JD469" s="77"/>
      <c r="JE469" s="77"/>
      <c r="JF469" s="77"/>
      <c r="JG469" s="77"/>
      <c r="JH469" s="77"/>
      <c r="JI469" s="77"/>
      <c r="JJ469" s="77"/>
      <c r="JK469" s="77"/>
      <c r="JL469" s="77"/>
      <c r="JM469" s="77"/>
      <c r="JN469" s="77"/>
      <c r="JO469" s="77"/>
      <c r="JP469" s="77"/>
      <c r="JQ469" s="77"/>
      <c r="JR469" s="77"/>
      <c r="JS469" s="77"/>
      <c r="JT469" s="77"/>
      <c r="JU469" s="77"/>
      <c r="JV469" s="77"/>
      <c r="JW469" s="77"/>
      <c r="JX469" s="77"/>
      <c r="JY469" s="77"/>
      <c r="JZ469" s="77"/>
      <c r="KA469" s="77"/>
      <c r="KB469" s="77"/>
      <c r="KC469" s="77"/>
      <c r="KD469" s="77"/>
      <c r="KE469" s="77"/>
      <c r="KF469" s="77"/>
      <c r="KG469" s="77"/>
      <c r="KH469" s="77"/>
      <c r="KI469" s="77"/>
      <c r="KJ469" s="77"/>
      <c r="KK469" s="77"/>
      <c r="KL469" s="77"/>
      <c r="KM469" s="77"/>
      <c r="KN469" s="77"/>
      <c r="KO469" s="77"/>
      <c r="KP469" s="77"/>
      <c r="KQ469" s="77"/>
      <c r="KR469" s="77"/>
      <c r="KS469" s="77"/>
      <c r="KT469" s="77"/>
      <c r="KU469" s="77"/>
      <c r="KV469" s="77"/>
      <c r="KW469" s="77"/>
      <c r="KX469" s="77"/>
      <c r="KY469" s="77"/>
      <c r="KZ469" s="77"/>
      <c r="LA469" s="77"/>
      <c r="LB469" s="77"/>
      <c r="LC469" s="77"/>
      <c r="LD469" s="77"/>
      <c r="LE469" s="77"/>
      <c r="LF469" s="77"/>
      <c r="LG469" s="77"/>
      <c r="LH469" s="77"/>
      <c r="LI469" s="77"/>
      <c r="LJ469" s="77"/>
      <c r="LK469" s="77"/>
      <c r="LL469" s="77"/>
      <c r="LM469" s="77"/>
      <c r="LN469" s="77"/>
      <c r="LO469" s="77"/>
      <c r="LP469" s="77"/>
      <c r="LQ469" s="77"/>
      <c r="LR469" s="77"/>
      <c r="LS469" s="77"/>
      <c r="LT469" s="77"/>
      <c r="LU469" s="77"/>
      <c r="LV469" s="77"/>
      <c r="LW469" s="77"/>
      <c r="LX469" s="77"/>
      <c r="LY469" s="77"/>
      <c r="LZ469" s="77"/>
      <c r="MA469" s="77"/>
      <c r="MB469" s="77"/>
      <c r="MC469" s="77"/>
      <c r="MD469" s="77"/>
      <c r="ME469" s="77"/>
      <c r="MF469" s="77"/>
      <c r="MG469" s="77"/>
      <c r="MH469" s="77"/>
      <c r="MI469" s="77"/>
      <c r="MJ469" s="77"/>
      <c r="MK469" s="77"/>
      <c r="ML469" s="77"/>
      <c r="MM469" s="77"/>
      <c r="MN469" s="77"/>
      <c r="MO469" s="77"/>
      <c r="MP469" s="77"/>
      <c r="MQ469" s="77"/>
      <c r="MR469" s="77"/>
      <c r="MS469" s="77"/>
      <c r="MT469" s="77"/>
      <c r="MU469" s="77"/>
      <c r="MV469" s="77"/>
      <c r="MW469" s="77"/>
      <c r="MX469" s="77"/>
      <c r="MY469" s="77"/>
      <c r="MZ469" s="77"/>
      <c r="NA469" s="77"/>
      <c r="NB469" s="77"/>
      <c r="NC469" s="77"/>
      <c r="ND469" s="77"/>
      <c r="NE469" s="77"/>
      <c r="NF469" s="77"/>
      <c r="NG469" s="77"/>
      <c r="NH469" s="77"/>
      <c r="NI469" s="77"/>
      <c r="NJ469" s="77"/>
      <c r="NK469" s="77"/>
      <c r="NL469" s="77"/>
      <c r="NM469" s="77"/>
      <c r="NN469" s="77"/>
      <c r="NO469" s="77"/>
      <c r="NP469" s="77"/>
      <c r="NQ469" s="77"/>
      <c r="NR469" s="77"/>
    </row>
    <row r="470" spans="1:382">
      <c r="A470" s="32">
        <f>IF(ラインリスト!A462="","",ラインリスト!A462)</f>
        <v>460</v>
      </c>
      <c r="B470" s="32" t="str">
        <f>IF(ラインリスト!B462="","",ラインリスト!B462)</f>
        <v>テスト460</v>
      </c>
      <c r="C470" s="32">
        <f>IF(ラインリスト!C462="","",ラインリスト!C462)</f>
        <v>64</v>
      </c>
      <c r="D470" s="32" t="str">
        <f>IF(ラインリスト!E462="","",ラインリスト!E462)</f>
        <v>男</v>
      </c>
      <c r="E470" s="32" t="str">
        <f>IF(ラインリスト!F462="","",ラインリスト!F462)</f>
        <v/>
      </c>
      <c r="F470" s="29" t="str">
        <f>IF(ラインリスト!G462="","",ラインリスト!G462)</f>
        <v>患者</v>
      </c>
      <c r="G470" s="32" t="str">
        <f>IF(ラインリスト!H462="","",ラインリスト!H462)</f>
        <v>R病院</v>
      </c>
      <c r="H470" s="33" t="str">
        <f>IF(ラインリスト!I462="","",ラインリスト!I462)</f>
        <v/>
      </c>
      <c r="I470" s="33">
        <f>IF(ラインリスト!J462="","",ラインリスト!J462)</f>
        <v>44207</v>
      </c>
      <c r="J470" s="33">
        <f>IF(ラインリスト!K462="","",ラインリスト!K462)</f>
        <v>44210</v>
      </c>
      <c r="K470" s="31">
        <f>IF(ラインリスト!L462="",J470,ラインリスト!L462)</f>
        <v>44210</v>
      </c>
      <c r="L470" s="76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77"/>
      <c r="BQ470" s="77"/>
      <c r="BR470" s="77"/>
      <c r="BS470" s="77"/>
      <c r="BT470" s="77"/>
      <c r="BU470" s="77"/>
      <c r="BV470" s="77"/>
      <c r="BW470" s="77"/>
      <c r="BX470" s="77"/>
      <c r="BY470" s="77"/>
      <c r="BZ470" s="77"/>
      <c r="CA470" s="77"/>
      <c r="CB470" s="77"/>
      <c r="CC470" s="77"/>
      <c r="CD470" s="77"/>
      <c r="CE470" s="77"/>
      <c r="CF470" s="77"/>
      <c r="CG470" s="77"/>
      <c r="CH470" s="77"/>
      <c r="CI470" s="77"/>
      <c r="CJ470" s="77"/>
      <c r="CK470" s="77"/>
      <c r="CL470" s="77"/>
      <c r="CM470" s="77"/>
      <c r="CN470" s="77"/>
      <c r="CO470" s="77"/>
      <c r="CP470" s="77"/>
      <c r="CQ470" s="77"/>
      <c r="CR470" s="77"/>
      <c r="CS470" s="77"/>
      <c r="CT470" s="77"/>
      <c r="CU470" s="77"/>
      <c r="CV470" s="77"/>
      <c r="CW470" s="77"/>
      <c r="CX470" s="77"/>
      <c r="CY470" s="77"/>
      <c r="CZ470" s="77"/>
      <c r="DA470" s="77"/>
      <c r="DB470" s="77"/>
      <c r="DC470" s="77"/>
      <c r="DD470" s="77"/>
      <c r="DE470" s="77"/>
      <c r="DF470" s="77"/>
      <c r="DG470" s="77"/>
      <c r="DH470" s="77"/>
      <c r="DI470" s="77"/>
      <c r="DJ470" s="77"/>
      <c r="DK470" s="77"/>
      <c r="DL470" s="77"/>
      <c r="DM470" s="77"/>
      <c r="DN470" s="77"/>
      <c r="DO470" s="77"/>
      <c r="DP470" s="77"/>
      <c r="DQ470" s="77"/>
      <c r="DR470" s="77"/>
      <c r="DS470" s="77"/>
      <c r="DT470" s="77"/>
      <c r="DU470" s="77"/>
      <c r="DV470" s="77"/>
      <c r="DW470" s="77"/>
      <c r="DX470" s="77"/>
      <c r="DY470" s="77"/>
      <c r="DZ470" s="77"/>
      <c r="EA470" s="77"/>
      <c r="EB470" s="77"/>
      <c r="EC470" s="77"/>
      <c r="ED470" s="77"/>
      <c r="EE470" s="77"/>
      <c r="EF470" s="77"/>
      <c r="EG470" s="77"/>
      <c r="EH470" s="77"/>
      <c r="EI470" s="77"/>
      <c r="EJ470" s="77"/>
      <c r="EK470" s="77"/>
      <c r="EL470" s="77"/>
      <c r="EM470" s="77"/>
      <c r="EN470" s="77"/>
      <c r="EO470" s="77"/>
      <c r="EP470" s="77"/>
      <c r="EQ470" s="77"/>
      <c r="ER470" s="77"/>
      <c r="ES470" s="77"/>
      <c r="ET470" s="77"/>
      <c r="EU470" s="77"/>
      <c r="EV470" s="77"/>
      <c r="EW470" s="77"/>
      <c r="EX470" s="77"/>
      <c r="EY470" s="77"/>
      <c r="EZ470" s="77"/>
      <c r="FA470" s="77"/>
      <c r="FB470" s="77"/>
      <c r="FC470" s="77"/>
      <c r="FD470" s="77"/>
      <c r="FE470" s="77"/>
      <c r="FF470" s="77"/>
      <c r="FG470" s="77"/>
      <c r="FH470" s="77"/>
      <c r="FI470" s="77"/>
      <c r="FJ470" s="77"/>
      <c r="FK470" s="77"/>
      <c r="FL470" s="77"/>
      <c r="FM470" s="77"/>
      <c r="FN470" s="77"/>
      <c r="FO470" s="77"/>
      <c r="FP470" s="77"/>
      <c r="FQ470" s="77"/>
      <c r="FR470" s="77"/>
      <c r="FS470" s="77"/>
      <c r="FT470" s="77"/>
      <c r="FU470" s="77"/>
      <c r="FV470" s="77"/>
      <c r="FW470" s="77"/>
      <c r="FX470" s="77"/>
      <c r="FY470" s="77"/>
      <c r="FZ470" s="77"/>
      <c r="GA470" s="77"/>
      <c r="GB470" s="77"/>
      <c r="GC470" s="77"/>
      <c r="GD470" s="77"/>
      <c r="GE470" s="77"/>
      <c r="GF470" s="77"/>
      <c r="GG470" s="77"/>
      <c r="GH470" s="77"/>
      <c r="GI470" s="77"/>
      <c r="GJ470" s="77"/>
      <c r="GK470" s="77"/>
      <c r="GL470" s="77"/>
      <c r="GM470" s="77"/>
      <c r="GN470" s="77"/>
      <c r="GO470" s="77"/>
      <c r="GP470" s="77"/>
      <c r="GQ470" s="77"/>
      <c r="GR470" s="77"/>
      <c r="GS470" s="77"/>
      <c r="GT470" s="77"/>
      <c r="GU470" s="77"/>
      <c r="GV470" s="77"/>
      <c r="GW470" s="77"/>
      <c r="GX470" s="77"/>
      <c r="GY470" s="77"/>
      <c r="GZ470" s="77"/>
      <c r="HA470" s="77"/>
      <c r="HB470" s="77"/>
      <c r="HC470" s="77"/>
      <c r="HD470" s="77"/>
      <c r="HE470" s="77"/>
      <c r="HF470" s="77"/>
      <c r="HG470" s="77"/>
      <c r="HH470" s="77"/>
      <c r="HI470" s="77"/>
      <c r="HJ470" s="77"/>
      <c r="HK470" s="77"/>
      <c r="HL470" s="77"/>
      <c r="HM470" s="77"/>
      <c r="HN470" s="77"/>
      <c r="HO470" s="77"/>
      <c r="HP470" s="77"/>
      <c r="HQ470" s="77"/>
      <c r="HR470" s="77"/>
      <c r="HS470" s="77"/>
      <c r="HT470" s="77"/>
      <c r="HU470" s="77"/>
      <c r="HV470" s="77"/>
      <c r="HW470" s="77"/>
      <c r="HX470" s="77"/>
      <c r="HY470" s="77"/>
      <c r="HZ470" s="77"/>
      <c r="IA470" s="77"/>
      <c r="IB470" s="77"/>
      <c r="IC470" s="77"/>
      <c r="ID470" s="77"/>
      <c r="IE470" s="77"/>
      <c r="IF470" s="77"/>
      <c r="IG470" s="77"/>
      <c r="IH470" s="77"/>
      <c r="II470" s="77"/>
      <c r="IJ470" s="77"/>
      <c r="IK470" s="77"/>
      <c r="IL470" s="77"/>
      <c r="IM470" s="77"/>
      <c r="IN470" s="77"/>
      <c r="IO470" s="77"/>
      <c r="IP470" s="77"/>
      <c r="IQ470" s="77"/>
      <c r="IR470" s="77"/>
      <c r="IS470" s="77"/>
      <c r="IT470" s="77"/>
      <c r="IU470" s="77"/>
      <c r="IV470" s="77"/>
      <c r="IW470" s="77"/>
      <c r="IX470" s="77"/>
      <c r="IY470" s="77"/>
      <c r="IZ470" s="77"/>
      <c r="JA470" s="77"/>
      <c r="JB470" s="77"/>
      <c r="JC470" s="77"/>
      <c r="JD470" s="77"/>
      <c r="JE470" s="77"/>
      <c r="JF470" s="77"/>
      <c r="JG470" s="77"/>
      <c r="JH470" s="77"/>
      <c r="JI470" s="77"/>
      <c r="JJ470" s="77"/>
      <c r="JK470" s="77"/>
      <c r="JL470" s="77"/>
      <c r="JM470" s="77"/>
      <c r="JN470" s="77"/>
      <c r="JO470" s="77"/>
      <c r="JP470" s="77"/>
      <c r="JQ470" s="77"/>
      <c r="JR470" s="77"/>
      <c r="JS470" s="77"/>
      <c r="JT470" s="77"/>
      <c r="JU470" s="77"/>
      <c r="JV470" s="77"/>
      <c r="JW470" s="77"/>
      <c r="JX470" s="77"/>
      <c r="JY470" s="77"/>
      <c r="JZ470" s="77"/>
      <c r="KA470" s="77"/>
      <c r="KB470" s="77"/>
      <c r="KC470" s="77"/>
      <c r="KD470" s="77"/>
      <c r="KE470" s="77"/>
      <c r="KF470" s="77"/>
      <c r="KG470" s="77"/>
      <c r="KH470" s="77"/>
      <c r="KI470" s="77"/>
      <c r="KJ470" s="77"/>
      <c r="KK470" s="77"/>
      <c r="KL470" s="77"/>
      <c r="KM470" s="77"/>
      <c r="KN470" s="77"/>
      <c r="KO470" s="77"/>
      <c r="KP470" s="77"/>
      <c r="KQ470" s="77"/>
      <c r="KR470" s="77"/>
      <c r="KS470" s="77"/>
      <c r="KT470" s="77"/>
      <c r="KU470" s="77"/>
      <c r="KV470" s="77"/>
      <c r="KW470" s="77"/>
      <c r="KX470" s="77"/>
      <c r="KY470" s="77"/>
      <c r="KZ470" s="77"/>
      <c r="LA470" s="77"/>
      <c r="LB470" s="77"/>
      <c r="LC470" s="77"/>
      <c r="LD470" s="77"/>
      <c r="LE470" s="77"/>
      <c r="LF470" s="77"/>
      <c r="LG470" s="77"/>
      <c r="LH470" s="77"/>
      <c r="LI470" s="77"/>
      <c r="LJ470" s="77"/>
      <c r="LK470" s="77"/>
      <c r="LL470" s="77"/>
      <c r="LM470" s="77"/>
      <c r="LN470" s="77"/>
      <c r="LO470" s="77"/>
      <c r="LP470" s="77"/>
      <c r="LQ470" s="77"/>
      <c r="LR470" s="77"/>
      <c r="LS470" s="77"/>
      <c r="LT470" s="77"/>
      <c r="LU470" s="77"/>
      <c r="LV470" s="77"/>
      <c r="LW470" s="77"/>
      <c r="LX470" s="77"/>
      <c r="LY470" s="77"/>
      <c r="LZ470" s="77"/>
      <c r="MA470" s="77"/>
      <c r="MB470" s="77"/>
      <c r="MC470" s="77"/>
      <c r="MD470" s="77"/>
      <c r="ME470" s="77"/>
      <c r="MF470" s="77"/>
      <c r="MG470" s="77"/>
      <c r="MH470" s="77"/>
      <c r="MI470" s="77"/>
      <c r="MJ470" s="77"/>
      <c r="MK470" s="77"/>
      <c r="ML470" s="77"/>
      <c r="MM470" s="77"/>
      <c r="MN470" s="77"/>
      <c r="MO470" s="77"/>
      <c r="MP470" s="77"/>
      <c r="MQ470" s="77"/>
      <c r="MR470" s="77"/>
      <c r="MS470" s="77"/>
      <c r="MT470" s="77"/>
      <c r="MU470" s="77"/>
      <c r="MV470" s="77"/>
      <c r="MW470" s="77"/>
      <c r="MX470" s="77"/>
      <c r="MY470" s="77"/>
      <c r="MZ470" s="77"/>
      <c r="NA470" s="77"/>
      <c r="NB470" s="77"/>
      <c r="NC470" s="77"/>
      <c r="ND470" s="77"/>
      <c r="NE470" s="77"/>
      <c r="NF470" s="77"/>
      <c r="NG470" s="77"/>
      <c r="NH470" s="77"/>
      <c r="NI470" s="77"/>
      <c r="NJ470" s="77"/>
      <c r="NK470" s="77"/>
      <c r="NL470" s="77"/>
      <c r="NM470" s="77"/>
      <c r="NN470" s="77"/>
      <c r="NO470" s="77"/>
      <c r="NP470" s="77"/>
      <c r="NQ470" s="77"/>
      <c r="NR470" s="77"/>
    </row>
    <row r="471" spans="1:382">
      <c r="A471" s="32">
        <f>IF(ラインリスト!A463="","",ラインリスト!A463)</f>
        <v>461</v>
      </c>
      <c r="B471" s="32" t="str">
        <f>IF(ラインリスト!B463="","",ラインリスト!B463)</f>
        <v>テスト461</v>
      </c>
      <c r="C471" s="32">
        <f>IF(ラインリスト!C463="","",ラインリスト!C463)</f>
        <v>82</v>
      </c>
      <c r="D471" s="32" t="str">
        <f>IF(ラインリスト!E463="","",ラインリスト!E463)</f>
        <v>男</v>
      </c>
      <c r="E471" s="32" t="str">
        <f>IF(ラインリスト!F463="","",ラインリスト!F463)</f>
        <v/>
      </c>
      <c r="F471" s="29" t="str">
        <f>IF(ラインリスト!G463="","",ラインリスト!G463)</f>
        <v>患者</v>
      </c>
      <c r="G471" s="32" t="str">
        <f>IF(ラインリスト!H463="","",ラインリスト!H463)</f>
        <v>R病院</v>
      </c>
      <c r="H471" s="33" t="str">
        <f>IF(ラインリスト!I463="","",ラインリスト!I463)</f>
        <v/>
      </c>
      <c r="I471" s="33">
        <f>IF(ラインリスト!J463="","",ラインリスト!J463)</f>
        <v>44209</v>
      </c>
      <c r="J471" s="33">
        <f>IF(ラインリスト!K463="","",ラインリスト!K463)</f>
        <v>44210</v>
      </c>
      <c r="K471" s="31">
        <f>IF(ラインリスト!L463="",J471,ラインリスト!L463)</f>
        <v>44210</v>
      </c>
      <c r="L471" s="76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77"/>
      <c r="BQ471" s="77"/>
      <c r="BR471" s="77"/>
      <c r="BS471" s="77"/>
      <c r="BT471" s="77"/>
      <c r="BU471" s="77"/>
      <c r="BV471" s="77"/>
      <c r="BW471" s="77"/>
      <c r="BX471" s="77"/>
      <c r="BY471" s="77"/>
      <c r="BZ471" s="77"/>
      <c r="CA471" s="77"/>
      <c r="CB471" s="77"/>
      <c r="CC471" s="77"/>
      <c r="CD471" s="77"/>
      <c r="CE471" s="77"/>
      <c r="CF471" s="77"/>
      <c r="CG471" s="77"/>
      <c r="CH471" s="77"/>
      <c r="CI471" s="77"/>
      <c r="CJ471" s="77"/>
      <c r="CK471" s="77"/>
      <c r="CL471" s="77"/>
      <c r="CM471" s="77"/>
      <c r="CN471" s="77"/>
      <c r="CO471" s="77"/>
      <c r="CP471" s="77"/>
      <c r="CQ471" s="77"/>
      <c r="CR471" s="77"/>
      <c r="CS471" s="77"/>
      <c r="CT471" s="77"/>
      <c r="CU471" s="77"/>
      <c r="CV471" s="77"/>
      <c r="CW471" s="77"/>
      <c r="CX471" s="77"/>
      <c r="CY471" s="77"/>
      <c r="CZ471" s="77"/>
      <c r="DA471" s="77"/>
      <c r="DB471" s="77"/>
      <c r="DC471" s="77"/>
      <c r="DD471" s="77"/>
      <c r="DE471" s="77"/>
      <c r="DF471" s="77"/>
      <c r="DG471" s="77"/>
      <c r="DH471" s="77"/>
      <c r="DI471" s="77"/>
      <c r="DJ471" s="77"/>
      <c r="DK471" s="77"/>
      <c r="DL471" s="77"/>
      <c r="DM471" s="77"/>
      <c r="DN471" s="77"/>
      <c r="DO471" s="77"/>
      <c r="DP471" s="77"/>
      <c r="DQ471" s="77"/>
      <c r="DR471" s="77"/>
      <c r="DS471" s="77"/>
      <c r="DT471" s="77"/>
      <c r="DU471" s="77"/>
      <c r="DV471" s="77"/>
      <c r="DW471" s="77"/>
      <c r="DX471" s="77"/>
      <c r="DY471" s="77"/>
      <c r="DZ471" s="77"/>
      <c r="EA471" s="77"/>
      <c r="EB471" s="77"/>
      <c r="EC471" s="77"/>
      <c r="ED471" s="77"/>
      <c r="EE471" s="77"/>
      <c r="EF471" s="77"/>
      <c r="EG471" s="77"/>
      <c r="EH471" s="77"/>
      <c r="EI471" s="77"/>
      <c r="EJ471" s="77"/>
      <c r="EK471" s="77"/>
      <c r="EL471" s="77"/>
      <c r="EM471" s="77"/>
      <c r="EN471" s="77"/>
      <c r="EO471" s="77"/>
      <c r="EP471" s="77"/>
      <c r="EQ471" s="77"/>
      <c r="ER471" s="77"/>
      <c r="ES471" s="77"/>
      <c r="ET471" s="77"/>
      <c r="EU471" s="77"/>
      <c r="EV471" s="77"/>
      <c r="EW471" s="77"/>
      <c r="EX471" s="77"/>
      <c r="EY471" s="77"/>
      <c r="EZ471" s="77"/>
      <c r="FA471" s="77"/>
      <c r="FB471" s="77"/>
      <c r="FC471" s="77"/>
      <c r="FD471" s="77"/>
      <c r="FE471" s="77"/>
      <c r="FF471" s="77"/>
      <c r="FG471" s="77"/>
      <c r="FH471" s="77"/>
      <c r="FI471" s="77"/>
      <c r="FJ471" s="77"/>
      <c r="FK471" s="77"/>
      <c r="FL471" s="77"/>
      <c r="FM471" s="77"/>
      <c r="FN471" s="77"/>
      <c r="FO471" s="77"/>
      <c r="FP471" s="77"/>
      <c r="FQ471" s="77"/>
      <c r="FR471" s="77"/>
      <c r="FS471" s="77"/>
      <c r="FT471" s="77"/>
      <c r="FU471" s="77"/>
      <c r="FV471" s="77"/>
      <c r="FW471" s="77"/>
      <c r="FX471" s="77"/>
      <c r="FY471" s="77"/>
      <c r="FZ471" s="77"/>
      <c r="GA471" s="77"/>
      <c r="GB471" s="77"/>
      <c r="GC471" s="77"/>
      <c r="GD471" s="77"/>
      <c r="GE471" s="77"/>
      <c r="GF471" s="77"/>
      <c r="GG471" s="77"/>
      <c r="GH471" s="77"/>
      <c r="GI471" s="77"/>
      <c r="GJ471" s="77"/>
      <c r="GK471" s="77"/>
      <c r="GL471" s="77"/>
      <c r="GM471" s="77"/>
      <c r="GN471" s="77"/>
      <c r="GO471" s="77"/>
      <c r="GP471" s="77"/>
      <c r="GQ471" s="77"/>
      <c r="GR471" s="77"/>
      <c r="GS471" s="77"/>
      <c r="GT471" s="77"/>
      <c r="GU471" s="77"/>
      <c r="GV471" s="77"/>
      <c r="GW471" s="77"/>
      <c r="GX471" s="77"/>
      <c r="GY471" s="77"/>
      <c r="GZ471" s="77"/>
      <c r="HA471" s="77"/>
      <c r="HB471" s="77"/>
      <c r="HC471" s="77"/>
      <c r="HD471" s="77"/>
      <c r="HE471" s="77"/>
      <c r="HF471" s="77"/>
      <c r="HG471" s="77"/>
      <c r="HH471" s="77"/>
      <c r="HI471" s="77"/>
      <c r="HJ471" s="77"/>
      <c r="HK471" s="77"/>
      <c r="HL471" s="77"/>
      <c r="HM471" s="77"/>
      <c r="HN471" s="77"/>
      <c r="HO471" s="77"/>
      <c r="HP471" s="77"/>
      <c r="HQ471" s="77"/>
      <c r="HR471" s="77"/>
      <c r="HS471" s="77"/>
      <c r="HT471" s="77"/>
      <c r="HU471" s="77"/>
      <c r="HV471" s="77"/>
      <c r="HW471" s="77"/>
      <c r="HX471" s="77"/>
      <c r="HY471" s="77"/>
      <c r="HZ471" s="77"/>
      <c r="IA471" s="77"/>
      <c r="IB471" s="77"/>
      <c r="IC471" s="77"/>
      <c r="ID471" s="77"/>
      <c r="IE471" s="77"/>
      <c r="IF471" s="77"/>
      <c r="IG471" s="77"/>
      <c r="IH471" s="77"/>
      <c r="II471" s="77"/>
      <c r="IJ471" s="77"/>
      <c r="IK471" s="77"/>
      <c r="IL471" s="77"/>
      <c r="IM471" s="77"/>
      <c r="IN471" s="77"/>
      <c r="IO471" s="77"/>
      <c r="IP471" s="77"/>
      <c r="IQ471" s="77"/>
      <c r="IR471" s="77"/>
      <c r="IS471" s="77"/>
      <c r="IT471" s="77"/>
      <c r="IU471" s="77"/>
      <c r="IV471" s="77"/>
      <c r="IW471" s="77"/>
      <c r="IX471" s="77"/>
      <c r="IY471" s="77"/>
      <c r="IZ471" s="77"/>
      <c r="JA471" s="77"/>
      <c r="JB471" s="77"/>
      <c r="JC471" s="77"/>
      <c r="JD471" s="77"/>
      <c r="JE471" s="77"/>
      <c r="JF471" s="77"/>
      <c r="JG471" s="77"/>
      <c r="JH471" s="77"/>
      <c r="JI471" s="77"/>
      <c r="JJ471" s="77"/>
      <c r="JK471" s="77"/>
      <c r="JL471" s="77"/>
      <c r="JM471" s="77"/>
      <c r="JN471" s="77"/>
      <c r="JO471" s="77"/>
      <c r="JP471" s="77"/>
      <c r="JQ471" s="77"/>
      <c r="JR471" s="77"/>
      <c r="JS471" s="77"/>
      <c r="JT471" s="77"/>
      <c r="JU471" s="77"/>
      <c r="JV471" s="77"/>
      <c r="JW471" s="77"/>
      <c r="JX471" s="77"/>
      <c r="JY471" s="77"/>
      <c r="JZ471" s="77"/>
      <c r="KA471" s="77"/>
      <c r="KB471" s="77"/>
      <c r="KC471" s="77"/>
      <c r="KD471" s="77"/>
      <c r="KE471" s="77"/>
      <c r="KF471" s="77"/>
      <c r="KG471" s="77"/>
      <c r="KH471" s="77"/>
      <c r="KI471" s="77"/>
      <c r="KJ471" s="77"/>
      <c r="KK471" s="77"/>
      <c r="KL471" s="77"/>
      <c r="KM471" s="77"/>
      <c r="KN471" s="77"/>
      <c r="KO471" s="77"/>
      <c r="KP471" s="77"/>
      <c r="KQ471" s="77"/>
      <c r="KR471" s="77"/>
      <c r="KS471" s="77"/>
      <c r="KT471" s="77"/>
      <c r="KU471" s="77"/>
      <c r="KV471" s="77"/>
      <c r="KW471" s="77"/>
      <c r="KX471" s="77"/>
      <c r="KY471" s="77"/>
      <c r="KZ471" s="77"/>
      <c r="LA471" s="77"/>
      <c r="LB471" s="77"/>
      <c r="LC471" s="77"/>
      <c r="LD471" s="77"/>
      <c r="LE471" s="77"/>
      <c r="LF471" s="77"/>
      <c r="LG471" s="77"/>
      <c r="LH471" s="77"/>
      <c r="LI471" s="77"/>
      <c r="LJ471" s="77"/>
      <c r="LK471" s="77"/>
      <c r="LL471" s="77"/>
      <c r="LM471" s="77"/>
      <c r="LN471" s="77"/>
      <c r="LO471" s="77"/>
      <c r="LP471" s="77"/>
      <c r="LQ471" s="77"/>
      <c r="LR471" s="77"/>
      <c r="LS471" s="77"/>
      <c r="LT471" s="77"/>
      <c r="LU471" s="77"/>
      <c r="LV471" s="77"/>
      <c r="LW471" s="77"/>
      <c r="LX471" s="77"/>
      <c r="LY471" s="77"/>
      <c r="LZ471" s="77"/>
      <c r="MA471" s="77"/>
      <c r="MB471" s="77"/>
      <c r="MC471" s="77"/>
      <c r="MD471" s="77"/>
      <c r="ME471" s="77"/>
      <c r="MF471" s="77"/>
      <c r="MG471" s="77"/>
      <c r="MH471" s="77"/>
      <c r="MI471" s="77"/>
      <c r="MJ471" s="77"/>
      <c r="MK471" s="77"/>
      <c r="ML471" s="77"/>
      <c r="MM471" s="77"/>
      <c r="MN471" s="77"/>
      <c r="MO471" s="77"/>
      <c r="MP471" s="77"/>
      <c r="MQ471" s="77"/>
      <c r="MR471" s="77"/>
      <c r="MS471" s="77"/>
      <c r="MT471" s="77"/>
      <c r="MU471" s="77"/>
      <c r="MV471" s="77"/>
      <c r="MW471" s="77"/>
      <c r="MX471" s="77"/>
      <c r="MY471" s="77"/>
      <c r="MZ471" s="77"/>
      <c r="NA471" s="77"/>
      <c r="NB471" s="77"/>
      <c r="NC471" s="77"/>
      <c r="ND471" s="77"/>
      <c r="NE471" s="77"/>
      <c r="NF471" s="77"/>
      <c r="NG471" s="77"/>
      <c r="NH471" s="77"/>
      <c r="NI471" s="77"/>
      <c r="NJ471" s="77"/>
      <c r="NK471" s="77"/>
      <c r="NL471" s="77"/>
      <c r="NM471" s="77"/>
      <c r="NN471" s="77"/>
      <c r="NO471" s="77"/>
      <c r="NP471" s="77"/>
      <c r="NQ471" s="77"/>
      <c r="NR471" s="77"/>
    </row>
    <row r="472" spans="1:382">
      <c r="A472" s="32">
        <f>IF(ラインリスト!A464="","",ラインリスト!A464)</f>
        <v>462</v>
      </c>
      <c r="B472" s="32" t="str">
        <f>IF(ラインリスト!B464="","",ラインリスト!B464)</f>
        <v>テスト462</v>
      </c>
      <c r="C472" s="32">
        <f>IF(ラインリスト!C464="","",ラインリスト!C464)</f>
        <v>27</v>
      </c>
      <c r="D472" s="32" t="str">
        <f>IF(ラインリスト!E464="","",ラインリスト!E464)</f>
        <v>女</v>
      </c>
      <c r="E472" s="32" t="str">
        <f>IF(ラインリスト!F464="","",ラインリスト!F464)</f>
        <v>看護師</v>
      </c>
      <c r="F472" s="29" t="str">
        <f>IF(ラインリスト!G464="","",ラインリスト!G464)</f>
        <v>職員</v>
      </c>
      <c r="G472" s="32" t="str">
        <f>IF(ラインリスト!H464="","",ラインリスト!H464)</f>
        <v>R病院</v>
      </c>
      <c r="H472" s="33" t="str">
        <f>IF(ラインリスト!I464="","",ラインリスト!I464)</f>
        <v/>
      </c>
      <c r="I472" s="33">
        <f>IF(ラインリスト!J464="","",ラインリスト!J464)</f>
        <v>44209</v>
      </c>
      <c r="J472" s="33">
        <f>IF(ラインリスト!K464="","",ラインリスト!K464)</f>
        <v>44210</v>
      </c>
      <c r="K472" s="31">
        <f>IF(ラインリスト!L464="",J472,ラインリスト!L464)</f>
        <v>44210</v>
      </c>
      <c r="L472" s="76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  <c r="BN472" s="77"/>
      <c r="BO472" s="77"/>
      <c r="BP472" s="77"/>
      <c r="BQ472" s="77"/>
      <c r="BR472" s="77"/>
      <c r="BS472" s="77"/>
      <c r="BT472" s="77"/>
      <c r="BU472" s="77"/>
      <c r="BV472" s="77"/>
      <c r="BW472" s="77"/>
      <c r="BX472" s="77"/>
      <c r="BY472" s="77"/>
      <c r="BZ472" s="77"/>
      <c r="CA472" s="77"/>
      <c r="CB472" s="77"/>
      <c r="CC472" s="77"/>
      <c r="CD472" s="77"/>
      <c r="CE472" s="77"/>
      <c r="CF472" s="77"/>
      <c r="CG472" s="77"/>
      <c r="CH472" s="77"/>
      <c r="CI472" s="77"/>
      <c r="CJ472" s="77"/>
      <c r="CK472" s="77"/>
      <c r="CL472" s="77"/>
      <c r="CM472" s="77"/>
      <c r="CN472" s="77"/>
      <c r="CO472" s="77"/>
      <c r="CP472" s="77"/>
      <c r="CQ472" s="77"/>
      <c r="CR472" s="77"/>
      <c r="CS472" s="77"/>
      <c r="CT472" s="77"/>
      <c r="CU472" s="77"/>
      <c r="CV472" s="77"/>
      <c r="CW472" s="77"/>
      <c r="CX472" s="77"/>
      <c r="CY472" s="77"/>
      <c r="CZ472" s="77"/>
      <c r="DA472" s="77"/>
      <c r="DB472" s="77"/>
      <c r="DC472" s="77"/>
      <c r="DD472" s="77"/>
      <c r="DE472" s="77"/>
      <c r="DF472" s="77"/>
      <c r="DG472" s="77"/>
      <c r="DH472" s="77"/>
      <c r="DI472" s="77"/>
      <c r="DJ472" s="77"/>
      <c r="DK472" s="77"/>
      <c r="DL472" s="77"/>
      <c r="DM472" s="77"/>
      <c r="DN472" s="77"/>
      <c r="DO472" s="77"/>
      <c r="DP472" s="77"/>
      <c r="DQ472" s="77"/>
      <c r="DR472" s="77"/>
      <c r="DS472" s="77"/>
      <c r="DT472" s="77"/>
      <c r="DU472" s="77"/>
      <c r="DV472" s="77"/>
      <c r="DW472" s="77"/>
      <c r="DX472" s="77"/>
      <c r="DY472" s="77"/>
      <c r="DZ472" s="77"/>
      <c r="EA472" s="77"/>
      <c r="EB472" s="77"/>
      <c r="EC472" s="77"/>
      <c r="ED472" s="77"/>
      <c r="EE472" s="77"/>
      <c r="EF472" s="77"/>
      <c r="EG472" s="77"/>
      <c r="EH472" s="77"/>
      <c r="EI472" s="77"/>
      <c r="EJ472" s="77"/>
      <c r="EK472" s="77"/>
      <c r="EL472" s="77"/>
      <c r="EM472" s="77"/>
      <c r="EN472" s="77"/>
      <c r="EO472" s="77"/>
      <c r="EP472" s="77"/>
      <c r="EQ472" s="77"/>
      <c r="ER472" s="77"/>
      <c r="ES472" s="77"/>
      <c r="ET472" s="77"/>
      <c r="EU472" s="77"/>
      <c r="EV472" s="77"/>
      <c r="EW472" s="77"/>
      <c r="EX472" s="77"/>
      <c r="EY472" s="77"/>
      <c r="EZ472" s="77"/>
      <c r="FA472" s="77"/>
      <c r="FB472" s="77"/>
      <c r="FC472" s="77"/>
      <c r="FD472" s="77"/>
      <c r="FE472" s="77"/>
      <c r="FF472" s="77"/>
      <c r="FG472" s="77"/>
      <c r="FH472" s="77"/>
      <c r="FI472" s="77"/>
      <c r="FJ472" s="77"/>
      <c r="FK472" s="77"/>
      <c r="FL472" s="77"/>
      <c r="FM472" s="77"/>
      <c r="FN472" s="77"/>
      <c r="FO472" s="77"/>
      <c r="FP472" s="77"/>
      <c r="FQ472" s="77"/>
      <c r="FR472" s="77"/>
      <c r="FS472" s="77"/>
      <c r="FT472" s="77"/>
      <c r="FU472" s="77"/>
      <c r="FV472" s="77"/>
      <c r="FW472" s="77"/>
      <c r="FX472" s="77"/>
      <c r="FY472" s="77"/>
      <c r="FZ472" s="77"/>
      <c r="GA472" s="77"/>
      <c r="GB472" s="77"/>
      <c r="GC472" s="77"/>
      <c r="GD472" s="77"/>
      <c r="GE472" s="77"/>
      <c r="GF472" s="77"/>
      <c r="GG472" s="77"/>
      <c r="GH472" s="77"/>
      <c r="GI472" s="77"/>
      <c r="GJ472" s="77"/>
      <c r="GK472" s="77"/>
      <c r="GL472" s="77"/>
      <c r="GM472" s="77"/>
      <c r="GN472" s="77"/>
      <c r="GO472" s="77"/>
      <c r="GP472" s="77"/>
      <c r="GQ472" s="77"/>
      <c r="GR472" s="77"/>
      <c r="GS472" s="77"/>
      <c r="GT472" s="77"/>
      <c r="GU472" s="77"/>
      <c r="GV472" s="77"/>
      <c r="GW472" s="77"/>
      <c r="GX472" s="77"/>
      <c r="GY472" s="77"/>
      <c r="GZ472" s="77"/>
      <c r="HA472" s="77"/>
      <c r="HB472" s="77"/>
      <c r="HC472" s="77"/>
      <c r="HD472" s="77"/>
      <c r="HE472" s="77"/>
      <c r="HF472" s="77"/>
      <c r="HG472" s="77"/>
      <c r="HH472" s="77"/>
      <c r="HI472" s="77"/>
      <c r="HJ472" s="77"/>
      <c r="HK472" s="77"/>
      <c r="HL472" s="77"/>
      <c r="HM472" s="77"/>
      <c r="HN472" s="77"/>
      <c r="HO472" s="77"/>
      <c r="HP472" s="77"/>
      <c r="HQ472" s="77"/>
      <c r="HR472" s="77"/>
      <c r="HS472" s="77"/>
      <c r="HT472" s="77"/>
      <c r="HU472" s="77"/>
      <c r="HV472" s="77"/>
      <c r="HW472" s="77"/>
      <c r="HX472" s="77"/>
      <c r="HY472" s="77"/>
      <c r="HZ472" s="77"/>
      <c r="IA472" s="77"/>
      <c r="IB472" s="77"/>
      <c r="IC472" s="77"/>
      <c r="ID472" s="77"/>
      <c r="IE472" s="77"/>
      <c r="IF472" s="77"/>
      <c r="IG472" s="77"/>
      <c r="IH472" s="77"/>
      <c r="II472" s="77"/>
      <c r="IJ472" s="77"/>
      <c r="IK472" s="77"/>
      <c r="IL472" s="77"/>
      <c r="IM472" s="77"/>
      <c r="IN472" s="77"/>
      <c r="IO472" s="77"/>
      <c r="IP472" s="77"/>
      <c r="IQ472" s="77"/>
      <c r="IR472" s="77"/>
      <c r="IS472" s="77"/>
      <c r="IT472" s="77"/>
      <c r="IU472" s="77"/>
      <c r="IV472" s="77"/>
      <c r="IW472" s="77"/>
      <c r="IX472" s="77"/>
      <c r="IY472" s="77"/>
      <c r="IZ472" s="77"/>
      <c r="JA472" s="77"/>
      <c r="JB472" s="77"/>
      <c r="JC472" s="77"/>
      <c r="JD472" s="77"/>
      <c r="JE472" s="77"/>
      <c r="JF472" s="77"/>
      <c r="JG472" s="77"/>
      <c r="JH472" s="77"/>
      <c r="JI472" s="77"/>
      <c r="JJ472" s="77"/>
      <c r="JK472" s="77"/>
      <c r="JL472" s="77"/>
      <c r="JM472" s="77"/>
      <c r="JN472" s="77"/>
      <c r="JO472" s="77"/>
      <c r="JP472" s="77"/>
      <c r="JQ472" s="77"/>
      <c r="JR472" s="77"/>
      <c r="JS472" s="77"/>
      <c r="JT472" s="77"/>
      <c r="JU472" s="77"/>
      <c r="JV472" s="77"/>
      <c r="JW472" s="77"/>
      <c r="JX472" s="77"/>
      <c r="JY472" s="77"/>
      <c r="JZ472" s="77"/>
      <c r="KA472" s="77"/>
      <c r="KB472" s="77"/>
      <c r="KC472" s="77"/>
      <c r="KD472" s="77"/>
      <c r="KE472" s="77"/>
      <c r="KF472" s="77"/>
      <c r="KG472" s="77"/>
      <c r="KH472" s="77"/>
      <c r="KI472" s="77"/>
      <c r="KJ472" s="77"/>
      <c r="KK472" s="77"/>
      <c r="KL472" s="77"/>
      <c r="KM472" s="77"/>
      <c r="KN472" s="77"/>
      <c r="KO472" s="77"/>
      <c r="KP472" s="77"/>
      <c r="KQ472" s="77"/>
      <c r="KR472" s="77"/>
      <c r="KS472" s="77"/>
      <c r="KT472" s="77"/>
      <c r="KU472" s="77"/>
      <c r="KV472" s="77"/>
      <c r="KW472" s="77"/>
      <c r="KX472" s="77"/>
      <c r="KY472" s="77"/>
      <c r="KZ472" s="77"/>
      <c r="LA472" s="77"/>
      <c r="LB472" s="77"/>
      <c r="LC472" s="77"/>
      <c r="LD472" s="77"/>
      <c r="LE472" s="77"/>
      <c r="LF472" s="77"/>
      <c r="LG472" s="77"/>
      <c r="LH472" s="77"/>
      <c r="LI472" s="77"/>
      <c r="LJ472" s="77"/>
      <c r="LK472" s="77"/>
      <c r="LL472" s="77"/>
      <c r="LM472" s="77"/>
      <c r="LN472" s="77"/>
      <c r="LO472" s="77"/>
      <c r="LP472" s="77"/>
      <c r="LQ472" s="77"/>
      <c r="LR472" s="77"/>
      <c r="LS472" s="77"/>
      <c r="LT472" s="77"/>
      <c r="LU472" s="77"/>
      <c r="LV472" s="77"/>
      <c r="LW472" s="77"/>
      <c r="LX472" s="77"/>
      <c r="LY472" s="77"/>
      <c r="LZ472" s="77"/>
      <c r="MA472" s="77"/>
      <c r="MB472" s="77"/>
      <c r="MC472" s="77"/>
      <c r="MD472" s="77"/>
      <c r="ME472" s="77"/>
      <c r="MF472" s="77"/>
      <c r="MG472" s="77"/>
      <c r="MH472" s="77"/>
      <c r="MI472" s="77"/>
      <c r="MJ472" s="77"/>
      <c r="MK472" s="77"/>
      <c r="ML472" s="77"/>
      <c r="MM472" s="77"/>
      <c r="MN472" s="77"/>
      <c r="MO472" s="77"/>
      <c r="MP472" s="77"/>
      <c r="MQ472" s="77"/>
      <c r="MR472" s="77"/>
      <c r="MS472" s="77"/>
      <c r="MT472" s="77"/>
      <c r="MU472" s="77"/>
      <c r="MV472" s="77"/>
      <c r="MW472" s="77"/>
      <c r="MX472" s="77"/>
      <c r="MY472" s="77"/>
      <c r="MZ472" s="77"/>
      <c r="NA472" s="77"/>
      <c r="NB472" s="77"/>
      <c r="NC472" s="77"/>
      <c r="ND472" s="77"/>
      <c r="NE472" s="77"/>
      <c r="NF472" s="77"/>
      <c r="NG472" s="77"/>
      <c r="NH472" s="77"/>
      <c r="NI472" s="77"/>
      <c r="NJ472" s="77"/>
      <c r="NK472" s="77"/>
      <c r="NL472" s="77"/>
      <c r="NM472" s="77"/>
      <c r="NN472" s="77"/>
      <c r="NO472" s="77"/>
      <c r="NP472" s="77"/>
      <c r="NQ472" s="77"/>
      <c r="NR472" s="77"/>
    </row>
    <row r="473" spans="1:382">
      <c r="A473" s="32">
        <f>IF(ラインリスト!A465="","",ラインリスト!A465)</f>
        <v>463</v>
      </c>
      <c r="B473" s="32" t="str">
        <f>IF(ラインリスト!B465="","",ラインリスト!B465)</f>
        <v>テスト463</v>
      </c>
      <c r="C473" s="32">
        <f>IF(ラインリスト!C465="","",ラインリスト!C465)</f>
        <v>22</v>
      </c>
      <c r="D473" s="32" t="str">
        <f>IF(ラインリスト!E465="","",ラインリスト!E465)</f>
        <v>女</v>
      </c>
      <c r="E473" s="32" t="str">
        <f>IF(ラインリスト!F465="","",ラインリスト!F465)</f>
        <v>看護師</v>
      </c>
      <c r="F473" s="29" t="str">
        <f>IF(ラインリスト!G465="","",ラインリスト!G465)</f>
        <v>職員</v>
      </c>
      <c r="G473" s="32" t="str">
        <f>IF(ラインリスト!H465="","",ラインリスト!H465)</f>
        <v>R病院</v>
      </c>
      <c r="H473" s="33" t="str">
        <f>IF(ラインリスト!I465="","",ラインリスト!I465)</f>
        <v/>
      </c>
      <c r="I473" s="33">
        <f>IF(ラインリスト!J465="","",ラインリスト!J465)</f>
        <v>44209</v>
      </c>
      <c r="J473" s="33">
        <f>IF(ラインリスト!K465="","",ラインリスト!K465)</f>
        <v>44210</v>
      </c>
      <c r="K473" s="31">
        <f>IF(ラインリスト!L465="",J473,ラインリスト!L465)</f>
        <v>44210</v>
      </c>
      <c r="L473" s="76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77"/>
      <c r="BQ473" s="77"/>
      <c r="BR473" s="77"/>
      <c r="BS473" s="77"/>
      <c r="BT473" s="77"/>
      <c r="BU473" s="77"/>
      <c r="BV473" s="77"/>
      <c r="BW473" s="77"/>
      <c r="BX473" s="77"/>
      <c r="BY473" s="77"/>
      <c r="BZ473" s="77"/>
      <c r="CA473" s="77"/>
      <c r="CB473" s="77"/>
      <c r="CC473" s="77"/>
      <c r="CD473" s="77"/>
      <c r="CE473" s="77"/>
      <c r="CF473" s="77"/>
      <c r="CG473" s="77"/>
      <c r="CH473" s="77"/>
      <c r="CI473" s="77"/>
      <c r="CJ473" s="77"/>
      <c r="CK473" s="77"/>
      <c r="CL473" s="77"/>
      <c r="CM473" s="77"/>
      <c r="CN473" s="77"/>
      <c r="CO473" s="77"/>
      <c r="CP473" s="77"/>
      <c r="CQ473" s="77"/>
      <c r="CR473" s="77"/>
      <c r="CS473" s="77"/>
      <c r="CT473" s="77"/>
      <c r="CU473" s="77"/>
      <c r="CV473" s="77"/>
      <c r="CW473" s="77"/>
      <c r="CX473" s="77"/>
      <c r="CY473" s="77"/>
      <c r="CZ473" s="77"/>
      <c r="DA473" s="77"/>
      <c r="DB473" s="77"/>
      <c r="DC473" s="77"/>
      <c r="DD473" s="77"/>
      <c r="DE473" s="77"/>
      <c r="DF473" s="77"/>
      <c r="DG473" s="77"/>
      <c r="DH473" s="77"/>
      <c r="DI473" s="77"/>
      <c r="DJ473" s="77"/>
      <c r="DK473" s="77"/>
      <c r="DL473" s="77"/>
      <c r="DM473" s="77"/>
      <c r="DN473" s="77"/>
      <c r="DO473" s="77"/>
      <c r="DP473" s="77"/>
      <c r="DQ473" s="77"/>
      <c r="DR473" s="77"/>
      <c r="DS473" s="77"/>
      <c r="DT473" s="77"/>
      <c r="DU473" s="77"/>
      <c r="DV473" s="77"/>
      <c r="DW473" s="77"/>
      <c r="DX473" s="77"/>
      <c r="DY473" s="77"/>
      <c r="DZ473" s="77"/>
      <c r="EA473" s="77"/>
      <c r="EB473" s="77"/>
      <c r="EC473" s="77"/>
      <c r="ED473" s="77"/>
      <c r="EE473" s="77"/>
      <c r="EF473" s="77"/>
      <c r="EG473" s="77"/>
      <c r="EH473" s="77"/>
      <c r="EI473" s="77"/>
      <c r="EJ473" s="77"/>
      <c r="EK473" s="77"/>
      <c r="EL473" s="77"/>
      <c r="EM473" s="77"/>
      <c r="EN473" s="77"/>
      <c r="EO473" s="77"/>
      <c r="EP473" s="77"/>
      <c r="EQ473" s="77"/>
      <c r="ER473" s="77"/>
      <c r="ES473" s="77"/>
      <c r="ET473" s="77"/>
      <c r="EU473" s="77"/>
      <c r="EV473" s="77"/>
      <c r="EW473" s="77"/>
      <c r="EX473" s="77"/>
      <c r="EY473" s="77"/>
      <c r="EZ473" s="77"/>
      <c r="FA473" s="77"/>
      <c r="FB473" s="77"/>
      <c r="FC473" s="77"/>
      <c r="FD473" s="77"/>
      <c r="FE473" s="77"/>
      <c r="FF473" s="77"/>
      <c r="FG473" s="77"/>
      <c r="FH473" s="77"/>
      <c r="FI473" s="77"/>
      <c r="FJ473" s="77"/>
      <c r="FK473" s="77"/>
      <c r="FL473" s="77"/>
      <c r="FM473" s="77"/>
      <c r="FN473" s="77"/>
      <c r="FO473" s="77"/>
      <c r="FP473" s="77"/>
      <c r="FQ473" s="77"/>
      <c r="FR473" s="77"/>
      <c r="FS473" s="77"/>
      <c r="FT473" s="77"/>
      <c r="FU473" s="77"/>
      <c r="FV473" s="77"/>
      <c r="FW473" s="77"/>
      <c r="FX473" s="77"/>
      <c r="FY473" s="77"/>
      <c r="FZ473" s="77"/>
      <c r="GA473" s="77"/>
      <c r="GB473" s="77"/>
      <c r="GC473" s="77"/>
      <c r="GD473" s="77"/>
      <c r="GE473" s="77"/>
      <c r="GF473" s="77"/>
      <c r="GG473" s="77"/>
      <c r="GH473" s="77"/>
      <c r="GI473" s="77"/>
      <c r="GJ473" s="77"/>
      <c r="GK473" s="77"/>
      <c r="GL473" s="77"/>
      <c r="GM473" s="77"/>
      <c r="GN473" s="77"/>
      <c r="GO473" s="77"/>
      <c r="GP473" s="77"/>
      <c r="GQ473" s="77"/>
      <c r="GR473" s="77"/>
      <c r="GS473" s="77"/>
      <c r="GT473" s="77"/>
      <c r="GU473" s="77"/>
      <c r="GV473" s="77"/>
      <c r="GW473" s="77"/>
      <c r="GX473" s="77"/>
      <c r="GY473" s="77"/>
      <c r="GZ473" s="77"/>
      <c r="HA473" s="77"/>
      <c r="HB473" s="77"/>
      <c r="HC473" s="77"/>
      <c r="HD473" s="77"/>
      <c r="HE473" s="77"/>
      <c r="HF473" s="77"/>
      <c r="HG473" s="77"/>
      <c r="HH473" s="77"/>
      <c r="HI473" s="77"/>
      <c r="HJ473" s="77"/>
      <c r="HK473" s="77"/>
      <c r="HL473" s="77"/>
      <c r="HM473" s="77"/>
      <c r="HN473" s="77"/>
      <c r="HO473" s="77"/>
      <c r="HP473" s="77"/>
      <c r="HQ473" s="77"/>
      <c r="HR473" s="77"/>
      <c r="HS473" s="77"/>
      <c r="HT473" s="77"/>
      <c r="HU473" s="77"/>
      <c r="HV473" s="77"/>
      <c r="HW473" s="77"/>
      <c r="HX473" s="77"/>
      <c r="HY473" s="77"/>
      <c r="HZ473" s="77"/>
      <c r="IA473" s="77"/>
      <c r="IB473" s="77"/>
      <c r="IC473" s="77"/>
      <c r="ID473" s="77"/>
      <c r="IE473" s="77"/>
      <c r="IF473" s="77"/>
      <c r="IG473" s="77"/>
      <c r="IH473" s="77"/>
      <c r="II473" s="77"/>
      <c r="IJ473" s="77"/>
      <c r="IK473" s="77"/>
      <c r="IL473" s="77"/>
      <c r="IM473" s="77"/>
      <c r="IN473" s="77"/>
      <c r="IO473" s="77"/>
      <c r="IP473" s="77"/>
      <c r="IQ473" s="77"/>
      <c r="IR473" s="77"/>
      <c r="IS473" s="77"/>
      <c r="IT473" s="77"/>
      <c r="IU473" s="77"/>
      <c r="IV473" s="77"/>
      <c r="IW473" s="77"/>
      <c r="IX473" s="77"/>
      <c r="IY473" s="77"/>
      <c r="IZ473" s="77"/>
      <c r="JA473" s="77"/>
      <c r="JB473" s="77"/>
      <c r="JC473" s="77"/>
      <c r="JD473" s="77"/>
      <c r="JE473" s="77"/>
      <c r="JF473" s="77"/>
      <c r="JG473" s="77"/>
      <c r="JH473" s="77"/>
      <c r="JI473" s="77"/>
      <c r="JJ473" s="77"/>
      <c r="JK473" s="77"/>
      <c r="JL473" s="77"/>
      <c r="JM473" s="77"/>
      <c r="JN473" s="77"/>
      <c r="JO473" s="77"/>
      <c r="JP473" s="77"/>
      <c r="JQ473" s="77"/>
      <c r="JR473" s="77"/>
      <c r="JS473" s="77"/>
      <c r="JT473" s="77"/>
      <c r="JU473" s="77"/>
      <c r="JV473" s="77"/>
      <c r="JW473" s="77"/>
      <c r="JX473" s="77"/>
      <c r="JY473" s="77"/>
      <c r="JZ473" s="77"/>
      <c r="KA473" s="77"/>
      <c r="KB473" s="77"/>
      <c r="KC473" s="77"/>
      <c r="KD473" s="77"/>
      <c r="KE473" s="77"/>
      <c r="KF473" s="77"/>
      <c r="KG473" s="77"/>
      <c r="KH473" s="77"/>
      <c r="KI473" s="77"/>
      <c r="KJ473" s="77"/>
      <c r="KK473" s="77"/>
      <c r="KL473" s="77"/>
      <c r="KM473" s="77"/>
      <c r="KN473" s="77"/>
      <c r="KO473" s="77"/>
      <c r="KP473" s="77"/>
      <c r="KQ473" s="77"/>
      <c r="KR473" s="77"/>
      <c r="KS473" s="77"/>
      <c r="KT473" s="77"/>
      <c r="KU473" s="77"/>
      <c r="KV473" s="77"/>
      <c r="KW473" s="77"/>
      <c r="KX473" s="77"/>
      <c r="KY473" s="77"/>
      <c r="KZ473" s="77"/>
      <c r="LA473" s="77"/>
      <c r="LB473" s="77"/>
      <c r="LC473" s="77"/>
      <c r="LD473" s="77"/>
      <c r="LE473" s="77"/>
      <c r="LF473" s="77"/>
      <c r="LG473" s="77"/>
      <c r="LH473" s="77"/>
      <c r="LI473" s="77"/>
      <c r="LJ473" s="77"/>
      <c r="LK473" s="77"/>
      <c r="LL473" s="77"/>
      <c r="LM473" s="77"/>
      <c r="LN473" s="77"/>
      <c r="LO473" s="77"/>
      <c r="LP473" s="77"/>
      <c r="LQ473" s="77"/>
      <c r="LR473" s="77"/>
      <c r="LS473" s="77"/>
      <c r="LT473" s="77"/>
      <c r="LU473" s="77"/>
      <c r="LV473" s="77"/>
      <c r="LW473" s="77"/>
      <c r="LX473" s="77"/>
      <c r="LY473" s="77"/>
      <c r="LZ473" s="77"/>
      <c r="MA473" s="77"/>
      <c r="MB473" s="77"/>
      <c r="MC473" s="77"/>
      <c r="MD473" s="77"/>
      <c r="ME473" s="77"/>
      <c r="MF473" s="77"/>
      <c r="MG473" s="77"/>
      <c r="MH473" s="77"/>
      <c r="MI473" s="77"/>
      <c r="MJ473" s="77"/>
      <c r="MK473" s="77"/>
      <c r="ML473" s="77"/>
      <c r="MM473" s="77"/>
      <c r="MN473" s="77"/>
      <c r="MO473" s="77"/>
      <c r="MP473" s="77"/>
      <c r="MQ473" s="77"/>
      <c r="MR473" s="77"/>
      <c r="MS473" s="77"/>
      <c r="MT473" s="77"/>
      <c r="MU473" s="77"/>
      <c r="MV473" s="77"/>
      <c r="MW473" s="77"/>
      <c r="MX473" s="77"/>
      <c r="MY473" s="77"/>
      <c r="MZ473" s="77"/>
      <c r="NA473" s="77"/>
      <c r="NB473" s="77"/>
      <c r="NC473" s="77"/>
      <c r="ND473" s="77"/>
      <c r="NE473" s="77"/>
      <c r="NF473" s="77"/>
      <c r="NG473" s="77"/>
      <c r="NH473" s="77"/>
      <c r="NI473" s="77"/>
      <c r="NJ473" s="77"/>
      <c r="NK473" s="77"/>
      <c r="NL473" s="77"/>
      <c r="NM473" s="77"/>
      <c r="NN473" s="77"/>
      <c r="NO473" s="77"/>
      <c r="NP473" s="77"/>
      <c r="NQ473" s="77"/>
      <c r="NR473" s="77"/>
    </row>
    <row r="474" spans="1:382">
      <c r="A474" s="32">
        <f>IF(ラインリスト!A466="","",ラインリスト!A466)</f>
        <v>464</v>
      </c>
      <c r="B474" s="32" t="str">
        <f>IF(ラインリスト!B466="","",ラインリスト!B466)</f>
        <v>テスト464</v>
      </c>
      <c r="C474" s="32">
        <f>IF(ラインリスト!C466="","",ラインリスト!C466)</f>
        <v>81</v>
      </c>
      <c r="D474" s="32" t="str">
        <f>IF(ラインリスト!E466="","",ラインリスト!E466)</f>
        <v>女</v>
      </c>
      <c r="E474" s="32" t="str">
        <f>IF(ラインリスト!F466="","",ラインリスト!F466)</f>
        <v/>
      </c>
      <c r="F474" s="29" t="str">
        <f>IF(ラインリスト!G466="","",ラインリスト!G466)</f>
        <v>患者</v>
      </c>
      <c r="G474" s="32" t="str">
        <f>IF(ラインリスト!H466="","",ラインリスト!H466)</f>
        <v>R病院</v>
      </c>
      <c r="H474" s="33" t="str">
        <f>IF(ラインリスト!I466="","",ラインリスト!I466)</f>
        <v/>
      </c>
      <c r="I474" s="33">
        <f>IF(ラインリスト!J466="","",ラインリスト!J466)</f>
        <v>44210</v>
      </c>
      <c r="J474" s="33">
        <f>IF(ラインリスト!K466="","",ラインリスト!K466)</f>
        <v>44210</v>
      </c>
      <c r="K474" s="31">
        <f>IF(ラインリスト!L466="",J474,ラインリスト!L466)</f>
        <v>44210</v>
      </c>
      <c r="L474" s="76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  <c r="BN474" s="77"/>
      <c r="BO474" s="77"/>
      <c r="BP474" s="77"/>
      <c r="BQ474" s="77"/>
      <c r="BR474" s="77"/>
      <c r="BS474" s="77"/>
      <c r="BT474" s="77"/>
      <c r="BU474" s="77"/>
      <c r="BV474" s="77"/>
      <c r="BW474" s="77"/>
      <c r="BX474" s="77"/>
      <c r="BY474" s="77"/>
      <c r="BZ474" s="77"/>
      <c r="CA474" s="77"/>
      <c r="CB474" s="77"/>
      <c r="CC474" s="77"/>
      <c r="CD474" s="77"/>
      <c r="CE474" s="77"/>
      <c r="CF474" s="77"/>
      <c r="CG474" s="77"/>
      <c r="CH474" s="77"/>
      <c r="CI474" s="77"/>
      <c r="CJ474" s="77"/>
      <c r="CK474" s="77"/>
      <c r="CL474" s="77"/>
      <c r="CM474" s="77"/>
      <c r="CN474" s="77"/>
      <c r="CO474" s="77"/>
      <c r="CP474" s="77"/>
      <c r="CQ474" s="77"/>
      <c r="CR474" s="77"/>
      <c r="CS474" s="77"/>
      <c r="CT474" s="77"/>
      <c r="CU474" s="77"/>
      <c r="CV474" s="77"/>
      <c r="CW474" s="77"/>
      <c r="CX474" s="77"/>
      <c r="CY474" s="77"/>
      <c r="CZ474" s="77"/>
      <c r="DA474" s="77"/>
      <c r="DB474" s="77"/>
      <c r="DC474" s="77"/>
      <c r="DD474" s="77"/>
      <c r="DE474" s="77"/>
      <c r="DF474" s="77"/>
      <c r="DG474" s="77"/>
      <c r="DH474" s="77"/>
      <c r="DI474" s="77"/>
      <c r="DJ474" s="77"/>
      <c r="DK474" s="77"/>
      <c r="DL474" s="77"/>
      <c r="DM474" s="77"/>
      <c r="DN474" s="77"/>
      <c r="DO474" s="77"/>
      <c r="DP474" s="77"/>
      <c r="DQ474" s="77"/>
      <c r="DR474" s="77"/>
      <c r="DS474" s="77"/>
      <c r="DT474" s="77"/>
      <c r="DU474" s="77"/>
      <c r="DV474" s="77"/>
      <c r="DW474" s="77"/>
      <c r="DX474" s="77"/>
      <c r="DY474" s="77"/>
      <c r="DZ474" s="77"/>
      <c r="EA474" s="77"/>
      <c r="EB474" s="77"/>
      <c r="EC474" s="77"/>
      <c r="ED474" s="77"/>
      <c r="EE474" s="77"/>
      <c r="EF474" s="77"/>
      <c r="EG474" s="77"/>
      <c r="EH474" s="77"/>
      <c r="EI474" s="77"/>
      <c r="EJ474" s="77"/>
      <c r="EK474" s="77"/>
      <c r="EL474" s="77"/>
      <c r="EM474" s="77"/>
      <c r="EN474" s="77"/>
      <c r="EO474" s="77"/>
      <c r="EP474" s="77"/>
      <c r="EQ474" s="77"/>
      <c r="ER474" s="77"/>
      <c r="ES474" s="77"/>
      <c r="ET474" s="77"/>
      <c r="EU474" s="77"/>
      <c r="EV474" s="77"/>
      <c r="EW474" s="77"/>
      <c r="EX474" s="77"/>
      <c r="EY474" s="77"/>
      <c r="EZ474" s="77"/>
      <c r="FA474" s="77"/>
      <c r="FB474" s="77"/>
      <c r="FC474" s="77"/>
      <c r="FD474" s="77"/>
      <c r="FE474" s="77"/>
      <c r="FF474" s="77"/>
      <c r="FG474" s="77"/>
      <c r="FH474" s="77"/>
      <c r="FI474" s="77"/>
      <c r="FJ474" s="77"/>
      <c r="FK474" s="77"/>
      <c r="FL474" s="77"/>
      <c r="FM474" s="77"/>
      <c r="FN474" s="77"/>
      <c r="FO474" s="77"/>
      <c r="FP474" s="77"/>
      <c r="FQ474" s="77"/>
      <c r="FR474" s="77"/>
      <c r="FS474" s="77"/>
      <c r="FT474" s="77"/>
      <c r="FU474" s="77"/>
      <c r="FV474" s="77"/>
      <c r="FW474" s="77"/>
      <c r="FX474" s="77"/>
      <c r="FY474" s="77"/>
      <c r="FZ474" s="77"/>
      <c r="GA474" s="77"/>
      <c r="GB474" s="77"/>
      <c r="GC474" s="77"/>
      <c r="GD474" s="77"/>
      <c r="GE474" s="77"/>
      <c r="GF474" s="77"/>
      <c r="GG474" s="77"/>
      <c r="GH474" s="77"/>
      <c r="GI474" s="77"/>
      <c r="GJ474" s="77"/>
      <c r="GK474" s="77"/>
      <c r="GL474" s="77"/>
      <c r="GM474" s="77"/>
      <c r="GN474" s="77"/>
      <c r="GO474" s="77"/>
      <c r="GP474" s="77"/>
      <c r="GQ474" s="77"/>
      <c r="GR474" s="77"/>
      <c r="GS474" s="77"/>
      <c r="GT474" s="77"/>
      <c r="GU474" s="77"/>
      <c r="GV474" s="77"/>
      <c r="GW474" s="77"/>
      <c r="GX474" s="77"/>
      <c r="GY474" s="77"/>
      <c r="GZ474" s="77"/>
      <c r="HA474" s="77"/>
      <c r="HB474" s="77"/>
      <c r="HC474" s="77"/>
      <c r="HD474" s="77"/>
      <c r="HE474" s="77"/>
      <c r="HF474" s="77"/>
      <c r="HG474" s="77"/>
      <c r="HH474" s="77"/>
      <c r="HI474" s="77"/>
      <c r="HJ474" s="77"/>
      <c r="HK474" s="77"/>
      <c r="HL474" s="77"/>
      <c r="HM474" s="77"/>
      <c r="HN474" s="77"/>
      <c r="HO474" s="77"/>
      <c r="HP474" s="77"/>
      <c r="HQ474" s="77"/>
      <c r="HR474" s="77"/>
      <c r="HS474" s="77"/>
      <c r="HT474" s="77"/>
      <c r="HU474" s="77"/>
      <c r="HV474" s="77"/>
      <c r="HW474" s="77"/>
      <c r="HX474" s="77"/>
      <c r="HY474" s="77"/>
      <c r="HZ474" s="77"/>
      <c r="IA474" s="77"/>
      <c r="IB474" s="77"/>
      <c r="IC474" s="77"/>
      <c r="ID474" s="77"/>
      <c r="IE474" s="77"/>
      <c r="IF474" s="77"/>
      <c r="IG474" s="77"/>
      <c r="IH474" s="77"/>
      <c r="II474" s="77"/>
      <c r="IJ474" s="77"/>
      <c r="IK474" s="77"/>
      <c r="IL474" s="77"/>
      <c r="IM474" s="77"/>
      <c r="IN474" s="77"/>
      <c r="IO474" s="77"/>
      <c r="IP474" s="77"/>
      <c r="IQ474" s="77"/>
      <c r="IR474" s="77"/>
      <c r="IS474" s="77"/>
      <c r="IT474" s="77"/>
      <c r="IU474" s="77"/>
      <c r="IV474" s="77"/>
      <c r="IW474" s="77"/>
      <c r="IX474" s="77"/>
      <c r="IY474" s="77"/>
      <c r="IZ474" s="77"/>
      <c r="JA474" s="77"/>
      <c r="JB474" s="77"/>
      <c r="JC474" s="77"/>
      <c r="JD474" s="77"/>
      <c r="JE474" s="77"/>
      <c r="JF474" s="77"/>
      <c r="JG474" s="77"/>
      <c r="JH474" s="77"/>
      <c r="JI474" s="77"/>
      <c r="JJ474" s="77"/>
      <c r="JK474" s="77"/>
      <c r="JL474" s="77"/>
      <c r="JM474" s="77"/>
      <c r="JN474" s="77"/>
      <c r="JO474" s="77"/>
      <c r="JP474" s="77"/>
      <c r="JQ474" s="77"/>
      <c r="JR474" s="77"/>
      <c r="JS474" s="77"/>
      <c r="JT474" s="77"/>
      <c r="JU474" s="77"/>
      <c r="JV474" s="77"/>
      <c r="JW474" s="77"/>
      <c r="JX474" s="77"/>
      <c r="JY474" s="77"/>
      <c r="JZ474" s="77"/>
      <c r="KA474" s="77"/>
      <c r="KB474" s="77"/>
      <c r="KC474" s="77"/>
      <c r="KD474" s="77"/>
      <c r="KE474" s="77"/>
      <c r="KF474" s="77"/>
      <c r="KG474" s="77"/>
      <c r="KH474" s="77"/>
      <c r="KI474" s="77"/>
      <c r="KJ474" s="77"/>
      <c r="KK474" s="77"/>
      <c r="KL474" s="77"/>
      <c r="KM474" s="77"/>
      <c r="KN474" s="77"/>
      <c r="KO474" s="77"/>
      <c r="KP474" s="77"/>
      <c r="KQ474" s="77"/>
      <c r="KR474" s="77"/>
      <c r="KS474" s="77"/>
      <c r="KT474" s="77"/>
      <c r="KU474" s="77"/>
      <c r="KV474" s="77"/>
      <c r="KW474" s="77"/>
      <c r="KX474" s="77"/>
      <c r="KY474" s="77"/>
      <c r="KZ474" s="77"/>
      <c r="LA474" s="77"/>
      <c r="LB474" s="77"/>
      <c r="LC474" s="77"/>
      <c r="LD474" s="77"/>
      <c r="LE474" s="77"/>
      <c r="LF474" s="77"/>
      <c r="LG474" s="77"/>
      <c r="LH474" s="77"/>
      <c r="LI474" s="77"/>
      <c r="LJ474" s="77"/>
      <c r="LK474" s="77"/>
      <c r="LL474" s="77"/>
      <c r="LM474" s="77"/>
      <c r="LN474" s="77"/>
      <c r="LO474" s="77"/>
      <c r="LP474" s="77"/>
      <c r="LQ474" s="77"/>
      <c r="LR474" s="77"/>
      <c r="LS474" s="77"/>
      <c r="LT474" s="77"/>
      <c r="LU474" s="77"/>
      <c r="LV474" s="77"/>
      <c r="LW474" s="77"/>
      <c r="LX474" s="77"/>
      <c r="LY474" s="77"/>
      <c r="LZ474" s="77"/>
      <c r="MA474" s="77"/>
      <c r="MB474" s="77"/>
      <c r="MC474" s="77"/>
      <c r="MD474" s="77"/>
      <c r="ME474" s="77"/>
      <c r="MF474" s="77"/>
      <c r="MG474" s="77"/>
      <c r="MH474" s="77"/>
      <c r="MI474" s="77"/>
      <c r="MJ474" s="77"/>
      <c r="MK474" s="77"/>
      <c r="ML474" s="77"/>
      <c r="MM474" s="77"/>
      <c r="MN474" s="77"/>
      <c r="MO474" s="77"/>
      <c r="MP474" s="77"/>
      <c r="MQ474" s="77"/>
      <c r="MR474" s="77"/>
      <c r="MS474" s="77"/>
      <c r="MT474" s="77"/>
      <c r="MU474" s="77"/>
      <c r="MV474" s="77"/>
      <c r="MW474" s="77"/>
      <c r="MX474" s="77"/>
      <c r="MY474" s="77"/>
      <c r="MZ474" s="77"/>
      <c r="NA474" s="77"/>
      <c r="NB474" s="77"/>
      <c r="NC474" s="77"/>
      <c r="ND474" s="77"/>
      <c r="NE474" s="77"/>
      <c r="NF474" s="77"/>
      <c r="NG474" s="77"/>
      <c r="NH474" s="77"/>
      <c r="NI474" s="77"/>
      <c r="NJ474" s="77"/>
      <c r="NK474" s="77"/>
      <c r="NL474" s="77"/>
      <c r="NM474" s="77"/>
      <c r="NN474" s="77"/>
      <c r="NO474" s="77"/>
      <c r="NP474" s="77"/>
      <c r="NQ474" s="77"/>
      <c r="NR474" s="77"/>
    </row>
    <row r="475" spans="1:382">
      <c r="A475" s="32">
        <f>IF(ラインリスト!A467="","",ラインリスト!A467)</f>
        <v>465</v>
      </c>
      <c r="B475" s="32" t="str">
        <f>IF(ラインリスト!B467="","",ラインリスト!B467)</f>
        <v>テスト465</v>
      </c>
      <c r="C475" s="32">
        <f>IF(ラインリスト!C467="","",ラインリスト!C467)</f>
        <v>62</v>
      </c>
      <c r="D475" s="32" t="str">
        <f>IF(ラインリスト!E467="","",ラインリスト!E467)</f>
        <v>女</v>
      </c>
      <c r="E475" s="32" t="str">
        <f>IF(ラインリスト!F467="","",ラインリスト!F467)</f>
        <v/>
      </c>
      <c r="F475" s="29" t="str">
        <f>IF(ラインリスト!G467="","",ラインリスト!G467)</f>
        <v>患者</v>
      </c>
      <c r="G475" s="32" t="str">
        <f>IF(ラインリスト!H467="","",ラインリスト!H467)</f>
        <v>R病院</v>
      </c>
      <c r="H475" s="33" t="str">
        <f>IF(ラインリスト!I467="","",ラインリスト!I467)</f>
        <v/>
      </c>
      <c r="I475" s="33">
        <f>IF(ラインリスト!J467="","",ラインリスト!J467)</f>
        <v>44209</v>
      </c>
      <c r="J475" s="33">
        <f>IF(ラインリスト!K467="","",ラインリスト!K467)</f>
        <v>44210</v>
      </c>
      <c r="K475" s="31">
        <f>IF(ラインリスト!L467="",J475,ラインリスト!L467)</f>
        <v>44210</v>
      </c>
      <c r="L475" s="76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  <c r="BN475" s="77"/>
      <c r="BO475" s="77"/>
      <c r="BP475" s="77"/>
      <c r="BQ475" s="77"/>
      <c r="BR475" s="77"/>
      <c r="BS475" s="77"/>
      <c r="BT475" s="77"/>
      <c r="BU475" s="77"/>
      <c r="BV475" s="77"/>
      <c r="BW475" s="77"/>
      <c r="BX475" s="77"/>
      <c r="BY475" s="77"/>
      <c r="BZ475" s="77"/>
      <c r="CA475" s="77"/>
      <c r="CB475" s="77"/>
      <c r="CC475" s="77"/>
      <c r="CD475" s="77"/>
      <c r="CE475" s="77"/>
      <c r="CF475" s="77"/>
      <c r="CG475" s="77"/>
      <c r="CH475" s="77"/>
      <c r="CI475" s="77"/>
      <c r="CJ475" s="77"/>
      <c r="CK475" s="77"/>
      <c r="CL475" s="77"/>
      <c r="CM475" s="77"/>
      <c r="CN475" s="77"/>
      <c r="CO475" s="77"/>
      <c r="CP475" s="77"/>
      <c r="CQ475" s="77"/>
      <c r="CR475" s="77"/>
      <c r="CS475" s="77"/>
      <c r="CT475" s="77"/>
      <c r="CU475" s="77"/>
      <c r="CV475" s="77"/>
      <c r="CW475" s="77"/>
      <c r="CX475" s="77"/>
      <c r="CY475" s="77"/>
      <c r="CZ475" s="77"/>
      <c r="DA475" s="77"/>
      <c r="DB475" s="77"/>
      <c r="DC475" s="77"/>
      <c r="DD475" s="77"/>
      <c r="DE475" s="77"/>
      <c r="DF475" s="77"/>
      <c r="DG475" s="77"/>
      <c r="DH475" s="77"/>
      <c r="DI475" s="77"/>
      <c r="DJ475" s="77"/>
      <c r="DK475" s="77"/>
      <c r="DL475" s="77"/>
      <c r="DM475" s="77"/>
      <c r="DN475" s="77"/>
      <c r="DO475" s="77"/>
      <c r="DP475" s="77"/>
      <c r="DQ475" s="77"/>
      <c r="DR475" s="77"/>
      <c r="DS475" s="77"/>
      <c r="DT475" s="77"/>
      <c r="DU475" s="77"/>
      <c r="DV475" s="77"/>
      <c r="DW475" s="77"/>
      <c r="DX475" s="77"/>
      <c r="DY475" s="77"/>
      <c r="DZ475" s="77"/>
      <c r="EA475" s="77"/>
      <c r="EB475" s="77"/>
      <c r="EC475" s="77"/>
      <c r="ED475" s="77"/>
      <c r="EE475" s="77"/>
      <c r="EF475" s="77"/>
      <c r="EG475" s="77"/>
      <c r="EH475" s="77"/>
      <c r="EI475" s="77"/>
      <c r="EJ475" s="77"/>
      <c r="EK475" s="77"/>
      <c r="EL475" s="77"/>
      <c r="EM475" s="77"/>
      <c r="EN475" s="77"/>
      <c r="EO475" s="77"/>
      <c r="EP475" s="77"/>
      <c r="EQ475" s="77"/>
      <c r="ER475" s="77"/>
      <c r="ES475" s="77"/>
      <c r="ET475" s="77"/>
      <c r="EU475" s="77"/>
      <c r="EV475" s="77"/>
      <c r="EW475" s="77"/>
      <c r="EX475" s="77"/>
      <c r="EY475" s="77"/>
      <c r="EZ475" s="77"/>
      <c r="FA475" s="77"/>
      <c r="FB475" s="77"/>
      <c r="FC475" s="77"/>
      <c r="FD475" s="77"/>
      <c r="FE475" s="77"/>
      <c r="FF475" s="77"/>
      <c r="FG475" s="77"/>
      <c r="FH475" s="77"/>
      <c r="FI475" s="77"/>
      <c r="FJ475" s="77"/>
      <c r="FK475" s="77"/>
      <c r="FL475" s="77"/>
      <c r="FM475" s="77"/>
      <c r="FN475" s="77"/>
      <c r="FO475" s="77"/>
      <c r="FP475" s="77"/>
      <c r="FQ475" s="77"/>
      <c r="FR475" s="77"/>
      <c r="FS475" s="77"/>
      <c r="FT475" s="77"/>
      <c r="FU475" s="77"/>
      <c r="FV475" s="77"/>
      <c r="FW475" s="77"/>
      <c r="FX475" s="77"/>
      <c r="FY475" s="77"/>
      <c r="FZ475" s="77"/>
      <c r="GA475" s="77"/>
      <c r="GB475" s="77"/>
      <c r="GC475" s="77"/>
      <c r="GD475" s="77"/>
      <c r="GE475" s="77"/>
      <c r="GF475" s="77"/>
      <c r="GG475" s="77"/>
      <c r="GH475" s="77"/>
      <c r="GI475" s="77"/>
      <c r="GJ475" s="77"/>
      <c r="GK475" s="77"/>
      <c r="GL475" s="77"/>
      <c r="GM475" s="77"/>
      <c r="GN475" s="77"/>
      <c r="GO475" s="77"/>
      <c r="GP475" s="77"/>
      <c r="GQ475" s="77"/>
      <c r="GR475" s="77"/>
      <c r="GS475" s="77"/>
      <c r="GT475" s="77"/>
      <c r="GU475" s="77"/>
      <c r="GV475" s="77"/>
      <c r="GW475" s="77"/>
      <c r="GX475" s="77"/>
      <c r="GY475" s="77"/>
      <c r="GZ475" s="77"/>
      <c r="HA475" s="77"/>
      <c r="HB475" s="77"/>
      <c r="HC475" s="77"/>
      <c r="HD475" s="77"/>
      <c r="HE475" s="77"/>
      <c r="HF475" s="77"/>
      <c r="HG475" s="77"/>
      <c r="HH475" s="77"/>
      <c r="HI475" s="77"/>
      <c r="HJ475" s="77"/>
      <c r="HK475" s="77"/>
      <c r="HL475" s="77"/>
      <c r="HM475" s="77"/>
      <c r="HN475" s="77"/>
      <c r="HO475" s="77"/>
      <c r="HP475" s="77"/>
      <c r="HQ475" s="77"/>
      <c r="HR475" s="77"/>
      <c r="HS475" s="77"/>
      <c r="HT475" s="77"/>
      <c r="HU475" s="77"/>
      <c r="HV475" s="77"/>
      <c r="HW475" s="77"/>
      <c r="HX475" s="77"/>
      <c r="HY475" s="77"/>
      <c r="HZ475" s="77"/>
      <c r="IA475" s="77"/>
      <c r="IB475" s="77"/>
      <c r="IC475" s="77"/>
      <c r="ID475" s="77"/>
      <c r="IE475" s="77"/>
      <c r="IF475" s="77"/>
      <c r="IG475" s="77"/>
      <c r="IH475" s="77"/>
      <c r="II475" s="77"/>
      <c r="IJ475" s="77"/>
      <c r="IK475" s="77"/>
      <c r="IL475" s="77"/>
      <c r="IM475" s="77"/>
      <c r="IN475" s="77"/>
      <c r="IO475" s="77"/>
      <c r="IP475" s="77"/>
      <c r="IQ475" s="77"/>
      <c r="IR475" s="77"/>
      <c r="IS475" s="77"/>
      <c r="IT475" s="77"/>
      <c r="IU475" s="77"/>
      <c r="IV475" s="77"/>
      <c r="IW475" s="77"/>
      <c r="IX475" s="77"/>
      <c r="IY475" s="77"/>
      <c r="IZ475" s="77"/>
      <c r="JA475" s="77"/>
      <c r="JB475" s="77"/>
      <c r="JC475" s="77"/>
      <c r="JD475" s="77"/>
      <c r="JE475" s="77"/>
      <c r="JF475" s="77"/>
      <c r="JG475" s="77"/>
      <c r="JH475" s="77"/>
      <c r="JI475" s="77"/>
      <c r="JJ475" s="77"/>
      <c r="JK475" s="77"/>
      <c r="JL475" s="77"/>
      <c r="JM475" s="77"/>
      <c r="JN475" s="77"/>
      <c r="JO475" s="77"/>
      <c r="JP475" s="77"/>
      <c r="JQ475" s="77"/>
      <c r="JR475" s="77"/>
      <c r="JS475" s="77"/>
      <c r="JT475" s="77"/>
      <c r="JU475" s="77"/>
      <c r="JV475" s="77"/>
      <c r="JW475" s="77"/>
      <c r="JX475" s="77"/>
      <c r="JY475" s="77"/>
      <c r="JZ475" s="77"/>
      <c r="KA475" s="77"/>
      <c r="KB475" s="77"/>
      <c r="KC475" s="77"/>
      <c r="KD475" s="77"/>
      <c r="KE475" s="77"/>
      <c r="KF475" s="77"/>
      <c r="KG475" s="77"/>
      <c r="KH475" s="77"/>
      <c r="KI475" s="77"/>
      <c r="KJ475" s="77"/>
      <c r="KK475" s="77"/>
      <c r="KL475" s="77"/>
      <c r="KM475" s="77"/>
      <c r="KN475" s="77"/>
      <c r="KO475" s="77"/>
      <c r="KP475" s="77"/>
      <c r="KQ475" s="77"/>
      <c r="KR475" s="77"/>
      <c r="KS475" s="77"/>
      <c r="KT475" s="77"/>
      <c r="KU475" s="77"/>
      <c r="KV475" s="77"/>
      <c r="KW475" s="77"/>
      <c r="KX475" s="77"/>
      <c r="KY475" s="77"/>
      <c r="KZ475" s="77"/>
      <c r="LA475" s="77"/>
      <c r="LB475" s="77"/>
      <c r="LC475" s="77"/>
      <c r="LD475" s="77"/>
      <c r="LE475" s="77"/>
      <c r="LF475" s="77"/>
      <c r="LG475" s="77"/>
      <c r="LH475" s="77"/>
      <c r="LI475" s="77"/>
      <c r="LJ475" s="77"/>
      <c r="LK475" s="77"/>
      <c r="LL475" s="77"/>
      <c r="LM475" s="77"/>
      <c r="LN475" s="77"/>
      <c r="LO475" s="77"/>
      <c r="LP475" s="77"/>
      <c r="LQ475" s="77"/>
      <c r="LR475" s="77"/>
      <c r="LS475" s="77"/>
      <c r="LT475" s="77"/>
      <c r="LU475" s="77"/>
      <c r="LV475" s="77"/>
      <c r="LW475" s="77"/>
      <c r="LX475" s="77"/>
      <c r="LY475" s="77"/>
      <c r="LZ475" s="77"/>
      <c r="MA475" s="77"/>
      <c r="MB475" s="77"/>
      <c r="MC475" s="77"/>
      <c r="MD475" s="77"/>
      <c r="ME475" s="77"/>
      <c r="MF475" s="77"/>
      <c r="MG475" s="77"/>
      <c r="MH475" s="77"/>
      <c r="MI475" s="77"/>
      <c r="MJ475" s="77"/>
      <c r="MK475" s="77"/>
      <c r="ML475" s="77"/>
      <c r="MM475" s="77"/>
      <c r="MN475" s="77"/>
      <c r="MO475" s="77"/>
      <c r="MP475" s="77"/>
      <c r="MQ475" s="77"/>
      <c r="MR475" s="77"/>
      <c r="MS475" s="77"/>
      <c r="MT475" s="77"/>
      <c r="MU475" s="77"/>
      <c r="MV475" s="77"/>
      <c r="MW475" s="77"/>
      <c r="MX475" s="77"/>
      <c r="MY475" s="77"/>
      <c r="MZ475" s="77"/>
      <c r="NA475" s="77"/>
      <c r="NB475" s="77"/>
      <c r="NC475" s="77"/>
      <c r="ND475" s="77"/>
      <c r="NE475" s="77"/>
      <c r="NF475" s="77"/>
      <c r="NG475" s="77"/>
      <c r="NH475" s="77"/>
      <c r="NI475" s="77"/>
      <c r="NJ475" s="77"/>
      <c r="NK475" s="77"/>
      <c r="NL475" s="77"/>
      <c r="NM475" s="77"/>
      <c r="NN475" s="77"/>
      <c r="NO475" s="77"/>
      <c r="NP475" s="77"/>
      <c r="NQ475" s="77"/>
      <c r="NR475" s="77"/>
    </row>
    <row r="476" spans="1:382">
      <c r="A476" s="32">
        <f>IF(ラインリスト!A468="","",ラインリスト!A468)</f>
        <v>466</v>
      </c>
      <c r="B476" s="32" t="str">
        <f>IF(ラインリスト!B468="","",ラインリスト!B468)</f>
        <v>テスト466</v>
      </c>
      <c r="C476" s="32">
        <f>IF(ラインリスト!C468="","",ラインリスト!C468)</f>
        <v>57</v>
      </c>
      <c r="D476" s="32" t="str">
        <f>IF(ラインリスト!E468="","",ラインリスト!E468)</f>
        <v>男</v>
      </c>
      <c r="E476" s="32" t="str">
        <f>IF(ラインリスト!F468="","",ラインリスト!F468)</f>
        <v/>
      </c>
      <c r="F476" s="29" t="str">
        <f>IF(ラインリスト!G468="","",ラインリスト!G468)</f>
        <v>患者</v>
      </c>
      <c r="G476" s="32" t="str">
        <f>IF(ラインリスト!H468="","",ラインリスト!H468)</f>
        <v>R病院</v>
      </c>
      <c r="H476" s="33" t="str">
        <f>IF(ラインリスト!I468="","",ラインリスト!I468)</f>
        <v/>
      </c>
      <c r="I476" s="33">
        <f>IF(ラインリスト!J468="","",ラインリスト!J468)</f>
        <v>44210</v>
      </c>
      <c r="J476" s="33">
        <f>IF(ラインリスト!K468="","",ラインリスト!K468)</f>
        <v>44210</v>
      </c>
      <c r="K476" s="31">
        <f>IF(ラインリスト!L468="",J476,ラインリスト!L468)</f>
        <v>44210</v>
      </c>
      <c r="L476" s="76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77"/>
      <c r="BE476" s="77"/>
      <c r="BF476" s="77"/>
      <c r="BG476" s="77"/>
      <c r="BH476" s="77"/>
      <c r="BI476" s="77"/>
      <c r="BJ476" s="77"/>
      <c r="BK476" s="77"/>
      <c r="BL476" s="77"/>
      <c r="BM476" s="77"/>
      <c r="BN476" s="77"/>
      <c r="BO476" s="77"/>
      <c r="BP476" s="77"/>
      <c r="BQ476" s="77"/>
      <c r="BR476" s="77"/>
      <c r="BS476" s="77"/>
      <c r="BT476" s="77"/>
      <c r="BU476" s="77"/>
      <c r="BV476" s="77"/>
      <c r="BW476" s="77"/>
      <c r="BX476" s="77"/>
      <c r="BY476" s="77"/>
      <c r="BZ476" s="77"/>
      <c r="CA476" s="77"/>
      <c r="CB476" s="77"/>
      <c r="CC476" s="77"/>
      <c r="CD476" s="77"/>
      <c r="CE476" s="77"/>
      <c r="CF476" s="77"/>
      <c r="CG476" s="77"/>
      <c r="CH476" s="77"/>
      <c r="CI476" s="77"/>
      <c r="CJ476" s="77"/>
      <c r="CK476" s="77"/>
      <c r="CL476" s="77"/>
      <c r="CM476" s="77"/>
      <c r="CN476" s="77"/>
      <c r="CO476" s="77"/>
      <c r="CP476" s="77"/>
      <c r="CQ476" s="77"/>
      <c r="CR476" s="77"/>
      <c r="CS476" s="77"/>
      <c r="CT476" s="77"/>
      <c r="CU476" s="77"/>
      <c r="CV476" s="77"/>
      <c r="CW476" s="77"/>
      <c r="CX476" s="77"/>
      <c r="CY476" s="77"/>
      <c r="CZ476" s="77"/>
      <c r="DA476" s="77"/>
      <c r="DB476" s="77"/>
      <c r="DC476" s="77"/>
      <c r="DD476" s="77"/>
      <c r="DE476" s="77"/>
      <c r="DF476" s="77"/>
      <c r="DG476" s="77"/>
      <c r="DH476" s="77"/>
      <c r="DI476" s="77"/>
      <c r="DJ476" s="77"/>
      <c r="DK476" s="77"/>
      <c r="DL476" s="77"/>
      <c r="DM476" s="77"/>
      <c r="DN476" s="77"/>
      <c r="DO476" s="77"/>
      <c r="DP476" s="77"/>
      <c r="DQ476" s="77"/>
      <c r="DR476" s="77"/>
      <c r="DS476" s="77"/>
      <c r="DT476" s="77"/>
      <c r="DU476" s="77"/>
      <c r="DV476" s="77"/>
      <c r="DW476" s="77"/>
      <c r="DX476" s="77"/>
      <c r="DY476" s="77"/>
      <c r="DZ476" s="77"/>
      <c r="EA476" s="77"/>
      <c r="EB476" s="77"/>
      <c r="EC476" s="77"/>
      <c r="ED476" s="77"/>
      <c r="EE476" s="77"/>
      <c r="EF476" s="77"/>
      <c r="EG476" s="77"/>
      <c r="EH476" s="77"/>
      <c r="EI476" s="77"/>
      <c r="EJ476" s="77"/>
      <c r="EK476" s="77"/>
      <c r="EL476" s="77"/>
      <c r="EM476" s="77"/>
      <c r="EN476" s="77"/>
      <c r="EO476" s="77"/>
      <c r="EP476" s="77"/>
      <c r="EQ476" s="77"/>
      <c r="ER476" s="77"/>
      <c r="ES476" s="77"/>
      <c r="ET476" s="77"/>
      <c r="EU476" s="77"/>
      <c r="EV476" s="77"/>
      <c r="EW476" s="77"/>
      <c r="EX476" s="77"/>
      <c r="EY476" s="77"/>
      <c r="EZ476" s="77"/>
      <c r="FA476" s="77"/>
      <c r="FB476" s="77"/>
      <c r="FC476" s="77"/>
      <c r="FD476" s="77"/>
      <c r="FE476" s="77"/>
      <c r="FF476" s="77"/>
      <c r="FG476" s="77"/>
      <c r="FH476" s="77"/>
      <c r="FI476" s="77"/>
      <c r="FJ476" s="77"/>
      <c r="FK476" s="77"/>
      <c r="FL476" s="77"/>
      <c r="FM476" s="77"/>
      <c r="FN476" s="77"/>
      <c r="FO476" s="77"/>
      <c r="FP476" s="77"/>
      <c r="FQ476" s="77"/>
      <c r="FR476" s="77"/>
      <c r="FS476" s="77"/>
      <c r="FT476" s="77"/>
      <c r="FU476" s="77"/>
      <c r="FV476" s="77"/>
      <c r="FW476" s="77"/>
      <c r="FX476" s="77"/>
      <c r="FY476" s="77"/>
      <c r="FZ476" s="77"/>
      <c r="GA476" s="77"/>
      <c r="GB476" s="77"/>
      <c r="GC476" s="77"/>
      <c r="GD476" s="77"/>
      <c r="GE476" s="77"/>
      <c r="GF476" s="77"/>
      <c r="GG476" s="77"/>
      <c r="GH476" s="77"/>
      <c r="GI476" s="77"/>
      <c r="GJ476" s="77"/>
      <c r="GK476" s="77"/>
      <c r="GL476" s="77"/>
      <c r="GM476" s="77"/>
      <c r="GN476" s="77"/>
      <c r="GO476" s="77"/>
      <c r="GP476" s="77"/>
      <c r="GQ476" s="77"/>
      <c r="GR476" s="77"/>
      <c r="GS476" s="77"/>
      <c r="GT476" s="77"/>
      <c r="GU476" s="77"/>
      <c r="GV476" s="77"/>
      <c r="GW476" s="77"/>
      <c r="GX476" s="77"/>
      <c r="GY476" s="77"/>
      <c r="GZ476" s="77"/>
      <c r="HA476" s="77"/>
      <c r="HB476" s="77"/>
      <c r="HC476" s="77"/>
      <c r="HD476" s="77"/>
      <c r="HE476" s="77"/>
      <c r="HF476" s="77"/>
      <c r="HG476" s="77"/>
      <c r="HH476" s="77"/>
      <c r="HI476" s="77"/>
      <c r="HJ476" s="77"/>
      <c r="HK476" s="77"/>
      <c r="HL476" s="77"/>
      <c r="HM476" s="77"/>
      <c r="HN476" s="77"/>
      <c r="HO476" s="77"/>
      <c r="HP476" s="77"/>
      <c r="HQ476" s="77"/>
      <c r="HR476" s="77"/>
      <c r="HS476" s="77"/>
      <c r="HT476" s="77"/>
      <c r="HU476" s="77"/>
      <c r="HV476" s="77"/>
      <c r="HW476" s="77"/>
      <c r="HX476" s="77"/>
      <c r="HY476" s="77"/>
      <c r="HZ476" s="77"/>
      <c r="IA476" s="77"/>
      <c r="IB476" s="77"/>
      <c r="IC476" s="77"/>
      <c r="ID476" s="77"/>
      <c r="IE476" s="77"/>
      <c r="IF476" s="77"/>
      <c r="IG476" s="77"/>
      <c r="IH476" s="77"/>
      <c r="II476" s="77"/>
      <c r="IJ476" s="77"/>
      <c r="IK476" s="77"/>
      <c r="IL476" s="77"/>
      <c r="IM476" s="77"/>
      <c r="IN476" s="77"/>
      <c r="IO476" s="77"/>
      <c r="IP476" s="77"/>
      <c r="IQ476" s="77"/>
      <c r="IR476" s="77"/>
      <c r="IS476" s="77"/>
      <c r="IT476" s="77"/>
      <c r="IU476" s="77"/>
      <c r="IV476" s="77"/>
      <c r="IW476" s="77"/>
      <c r="IX476" s="77"/>
      <c r="IY476" s="77"/>
      <c r="IZ476" s="77"/>
      <c r="JA476" s="77"/>
      <c r="JB476" s="77"/>
      <c r="JC476" s="77"/>
      <c r="JD476" s="77"/>
      <c r="JE476" s="77"/>
      <c r="JF476" s="77"/>
      <c r="JG476" s="77"/>
      <c r="JH476" s="77"/>
      <c r="JI476" s="77"/>
      <c r="JJ476" s="77"/>
      <c r="JK476" s="77"/>
      <c r="JL476" s="77"/>
      <c r="JM476" s="77"/>
      <c r="JN476" s="77"/>
      <c r="JO476" s="77"/>
      <c r="JP476" s="77"/>
      <c r="JQ476" s="77"/>
      <c r="JR476" s="77"/>
      <c r="JS476" s="77"/>
      <c r="JT476" s="77"/>
      <c r="JU476" s="77"/>
      <c r="JV476" s="77"/>
      <c r="JW476" s="77"/>
      <c r="JX476" s="77"/>
      <c r="JY476" s="77"/>
      <c r="JZ476" s="77"/>
      <c r="KA476" s="77"/>
      <c r="KB476" s="77"/>
      <c r="KC476" s="77"/>
      <c r="KD476" s="77"/>
      <c r="KE476" s="77"/>
      <c r="KF476" s="77"/>
      <c r="KG476" s="77"/>
      <c r="KH476" s="77"/>
      <c r="KI476" s="77"/>
      <c r="KJ476" s="77"/>
      <c r="KK476" s="77"/>
      <c r="KL476" s="77"/>
      <c r="KM476" s="77"/>
      <c r="KN476" s="77"/>
      <c r="KO476" s="77"/>
      <c r="KP476" s="77"/>
      <c r="KQ476" s="77"/>
      <c r="KR476" s="77"/>
      <c r="KS476" s="77"/>
      <c r="KT476" s="77"/>
      <c r="KU476" s="77"/>
      <c r="KV476" s="77"/>
      <c r="KW476" s="77"/>
      <c r="KX476" s="77"/>
      <c r="KY476" s="77"/>
      <c r="KZ476" s="77"/>
      <c r="LA476" s="77"/>
      <c r="LB476" s="77"/>
      <c r="LC476" s="77"/>
      <c r="LD476" s="77"/>
      <c r="LE476" s="77"/>
      <c r="LF476" s="77"/>
      <c r="LG476" s="77"/>
      <c r="LH476" s="77"/>
      <c r="LI476" s="77"/>
      <c r="LJ476" s="77"/>
      <c r="LK476" s="77"/>
      <c r="LL476" s="77"/>
      <c r="LM476" s="77"/>
      <c r="LN476" s="77"/>
      <c r="LO476" s="77"/>
      <c r="LP476" s="77"/>
      <c r="LQ476" s="77"/>
      <c r="LR476" s="77"/>
      <c r="LS476" s="77"/>
      <c r="LT476" s="77"/>
      <c r="LU476" s="77"/>
      <c r="LV476" s="77"/>
      <c r="LW476" s="77"/>
      <c r="LX476" s="77"/>
      <c r="LY476" s="77"/>
      <c r="LZ476" s="77"/>
      <c r="MA476" s="77"/>
      <c r="MB476" s="77"/>
      <c r="MC476" s="77"/>
      <c r="MD476" s="77"/>
      <c r="ME476" s="77"/>
      <c r="MF476" s="77"/>
      <c r="MG476" s="77"/>
      <c r="MH476" s="77"/>
      <c r="MI476" s="77"/>
      <c r="MJ476" s="77"/>
      <c r="MK476" s="77"/>
      <c r="ML476" s="77"/>
      <c r="MM476" s="77"/>
      <c r="MN476" s="77"/>
      <c r="MO476" s="77"/>
      <c r="MP476" s="77"/>
      <c r="MQ476" s="77"/>
      <c r="MR476" s="77"/>
      <c r="MS476" s="77"/>
      <c r="MT476" s="77"/>
      <c r="MU476" s="77"/>
      <c r="MV476" s="77"/>
      <c r="MW476" s="77"/>
      <c r="MX476" s="77"/>
      <c r="MY476" s="77"/>
      <c r="MZ476" s="77"/>
      <c r="NA476" s="77"/>
      <c r="NB476" s="77"/>
      <c r="NC476" s="77"/>
      <c r="ND476" s="77"/>
      <c r="NE476" s="77"/>
      <c r="NF476" s="77"/>
      <c r="NG476" s="77"/>
      <c r="NH476" s="77"/>
      <c r="NI476" s="77"/>
      <c r="NJ476" s="77"/>
      <c r="NK476" s="77"/>
      <c r="NL476" s="77"/>
      <c r="NM476" s="77"/>
      <c r="NN476" s="77"/>
      <c r="NO476" s="77"/>
      <c r="NP476" s="77"/>
      <c r="NQ476" s="77"/>
      <c r="NR476" s="77"/>
    </row>
    <row r="477" spans="1:382">
      <c r="A477" s="32">
        <f>IF(ラインリスト!A469="","",ラインリスト!A469)</f>
        <v>467</v>
      </c>
      <c r="B477" s="32" t="str">
        <f>IF(ラインリスト!B469="","",ラインリスト!B469)</f>
        <v>テスト467</v>
      </c>
      <c r="C477" s="32">
        <f>IF(ラインリスト!C469="","",ラインリスト!C469)</f>
        <v>51</v>
      </c>
      <c r="D477" s="32" t="str">
        <f>IF(ラインリスト!E469="","",ラインリスト!E469)</f>
        <v>女</v>
      </c>
      <c r="E477" s="32" t="str">
        <f>IF(ラインリスト!F469="","",ラインリスト!F469)</f>
        <v>看護師</v>
      </c>
      <c r="F477" s="29" t="str">
        <f>IF(ラインリスト!G469="","",ラインリスト!G469)</f>
        <v>職員</v>
      </c>
      <c r="G477" s="32" t="str">
        <f>IF(ラインリスト!H469="","",ラインリスト!H469)</f>
        <v>R病院</v>
      </c>
      <c r="H477" s="33" t="str">
        <f>IF(ラインリスト!I469="","",ラインリスト!I469)</f>
        <v/>
      </c>
      <c r="I477" s="33">
        <f>IF(ラインリスト!J469="","",ラインリスト!J469)</f>
        <v>44209</v>
      </c>
      <c r="J477" s="33">
        <f>IF(ラインリスト!K469="","",ラインリスト!K469)</f>
        <v>44210</v>
      </c>
      <c r="K477" s="31">
        <f>IF(ラインリスト!L469="",J477,ラインリスト!L469)</f>
        <v>44210</v>
      </c>
      <c r="L477" s="76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77"/>
      <c r="BE477" s="77"/>
      <c r="BF477" s="77"/>
      <c r="BG477" s="77"/>
      <c r="BH477" s="77"/>
      <c r="BI477" s="77"/>
      <c r="BJ477" s="77"/>
      <c r="BK477" s="77"/>
      <c r="BL477" s="77"/>
      <c r="BM477" s="77"/>
      <c r="BN477" s="77"/>
      <c r="BO477" s="77"/>
      <c r="BP477" s="77"/>
      <c r="BQ477" s="77"/>
      <c r="BR477" s="77"/>
      <c r="BS477" s="77"/>
      <c r="BT477" s="77"/>
      <c r="BU477" s="77"/>
      <c r="BV477" s="77"/>
      <c r="BW477" s="77"/>
      <c r="BX477" s="77"/>
      <c r="BY477" s="77"/>
      <c r="BZ477" s="77"/>
      <c r="CA477" s="77"/>
      <c r="CB477" s="77"/>
      <c r="CC477" s="77"/>
      <c r="CD477" s="77"/>
      <c r="CE477" s="77"/>
      <c r="CF477" s="77"/>
      <c r="CG477" s="77"/>
      <c r="CH477" s="77"/>
      <c r="CI477" s="77"/>
      <c r="CJ477" s="77"/>
      <c r="CK477" s="77"/>
      <c r="CL477" s="77"/>
      <c r="CM477" s="77"/>
      <c r="CN477" s="77"/>
      <c r="CO477" s="77"/>
      <c r="CP477" s="77"/>
      <c r="CQ477" s="77"/>
      <c r="CR477" s="77"/>
      <c r="CS477" s="77"/>
      <c r="CT477" s="77"/>
      <c r="CU477" s="77"/>
      <c r="CV477" s="77"/>
      <c r="CW477" s="77"/>
      <c r="CX477" s="77"/>
      <c r="CY477" s="77"/>
      <c r="CZ477" s="77"/>
      <c r="DA477" s="77"/>
      <c r="DB477" s="77"/>
      <c r="DC477" s="77"/>
      <c r="DD477" s="77"/>
      <c r="DE477" s="77"/>
      <c r="DF477" s="77"/>
      <c r="DG477" s="77"/>
      <c r="DH477" s="77"/>
      <c r="DI477" s="77"/>
      <c r="DJ477" s="77"/>
      <c r="DK477" s="77"/>
      <c r="DL477" s="77"/>
      <c r="DM477" s="77"/>
      <c r="DN477" s="77"/>
      <c r="DO477" s="77"/>
      <c r="DP477" s="77"/>
      <c r="DQ477" s="77"/>
      <c r="DR477" s="77"/>
      <c r="DS477" s="77"/>
      <c r="DT477" s="77"/>
      <c r="DU477" s="77"/>
      <c r="DV477" s="77"/>
      <c r="DW477" s="77"/>
      <c r="DX477" s="77"/>
      <c r="DY477" s="77"/>
      <c r="DZ477" s="77"/>
      <c r="EA477" s="77"/>
      <c r="EB477" s="77"/>
      <c r="EC477" s="77"/>
      <c r="ED477" s="77"/>
      <c r="EE477" s="77"/>
      <c r="EF477" s="77"/>
      <c r="EG477" s="77"/>
      <c r="EH477" s="77"/>
      <c r="EI477" s="77"/>
      <c r="EJ477" s="77"/>
      <c r="EK477" s="77"/>
      <c r="EL477" s="77"/>
      <c r="EM477" s="77"/>
      <c r="EN477" s="77"/>
      <c r="EO477" s="77"/>
      <c r="EP477" s="77"/>
      <c r="EQ477" s="77"/>
      <c r="ER477" s="77"/>
      <c r="ES477" s="77"/>
      <c r="ET477" s="77"/>
      <c r="EU477" s="77"/>
      <c r="EV477" s="77"/>
      <c r="EW477" s="77"/>
      <c r="EX477" s="77"/>
      <c r="EY477" s="77"/>
      <c r="EZ477" s="77"/>
      <c r="FA477" s="77"/>
      <c r="FB477" s="77"/>
      <c r="FC477" s="77"/>
      <c r="FD477" s="77"/>
      <c r="FE477" s="77"/>
      <c r="FF477" s="77"/>
      <c r="FG477" s="77"/>
      <c r="FH477" s="77"/>
      <c r="FI477" s="77"/>
      <c r="FJ477" s="77"/>
      <c r="FK477" s="77"/>
      <c r="FL477" s="77"/>
      <c r="FM477" s="77"/>
      <c r="FN477" s="77"/>
      <c r="FO477" s="77"/>
      <c r="FP477" s="77"/>
      <c r="FQ477" s="77"/>
      <c r="FR477" s="77"/>
      <c r="FS477" s="77"/>
      <c r="FT477" s="77"/>
      <c r="FU477" s="77"/>
      <c r="FV477" s="77"/>
      <c r="FW477" s="77"/>
      <c r="FX477" s="77"/>
      <c r="FY477" s="77"/>
      <c r="FZ477" s="77"/>
      <c r="GA477" s="77"/>
      <c r="GB477" s="77"/>
      <c r="GC477" s="77"/>
      <c r="GD477" s="77"/>
      <c r="GE477" s="77"/>
      <c r="GF477" s="77"/>
      <c r="GG477" s="77"/>
      <c r="GH477" s="77"/>
      <c r="GI477" s="77"/>
      <c r="GJ477" s="77"/>
      <c r="GK477" s="77"/>
      <c r="GL477" s="77"/>
      <c r="GM477" s="77"/>
      <c r="GN477" s="77"/>
      <c r="GO477" s="77"/>
      <c r="GP477" s="77"/>
      <c r="GQ477" s="77"/>
      <c r="GR477" s="77"/>
      <c r="GS477" s="77"/>
      <c r="GT477" s="77"/>
      <c r="GU477" s="77"/>
      <c r="GV477" s="77"/>
      <c r="GW477" s="77"/>
      <c r="GX477" s="77"/>
      <c r="GY477" s="77"/>
      <c r="GZ477" s="77"/>
      <c r="HA477" s="77"/>
      <c r="HB477" s="77"/>
      <c r="HC477" s="77"/>
      <c r="HD477" s="77"/>
      <c r="HE477" s="77"/>
      <c r="HF477" s="77"/>
      <c r="HG477" s="77"/>
      <c r="HH477" s="77"/>
      <c r="HI477" s="77"/>
      <c r="HJ477" s="77"/>
      <c r="HK477" s="77"/>
      <c r="HL477" s="77"/>
      <c r="HM477" s="77"/>
      <c r="HN477" s="77"/>
      <c r="HO477" s="77"/>
      <c r="HP477" s="77"/>
      <c r="HQ477" s="77"/>
      <c r="HR477" s="77"/>
      <c r="HS477" s="77"/>
      <c r="HT477" s="77"/>
      <c r="HU477" s="77"/>
      <c r="HV477" s="77"/>
      <c r="HW477" s="77"/>
      <c r="HX477" s="77"/>
      <c r="HY477" s="77"/>
      <c r="HZ477" s="77"/>
      <c r="IA477" s="77"/>
      <c r="IB477" s="77"/>
      <c r="IC477" s="77"/>
      <c r="ID477" s="77"/>
      <c r="IE477" s="77"/>
      <c r="IF477" s="77"/>
      <c r="IG477" s="77"/>
      <c r="IH477" s="77"/>
      <c r="II477" s="77"/>
      <c r="IJ477" s="77"/>
      <c r="IK477" s="77"/>
      <c r="IL477" s="77"/>
      <c r="IM477" s="77"/>
      <c r="IN477" s="77"/>
      <c r="IO477" s="77"/>
      <c r="IP477" s="77"/>
      <c r="IQ477" s="77"/>
      <c r="IR477" s="77"/>
      <c r="IS477" s="77"/>
      <c r="IT477" s="77"/>
      <c r="IU477" s="77"/>
      <c r="IV477" s="77"/>
      <c r="IW477" s="77"/>
      <c r="IX477" s="77"/>
      <c r="IY477" s="77"/>
      <c r="IZ477" s="77"/>
      <c r="JA477" s="77"/>
      <c r="JB477" s="77"/>
      <c r="JC477" s="77"/>
      <c r="JD477" s="77"/>
      <c r="JE477" s="77"/>
      <c r="JF477" s="77"/>
      <c r="JG477" s="77"/>
      <c r="JH477" s="77"/>
      <c r="JI477" s="77"/>
      <c r="JJ477" s="77"/>
      <c r="JK477" s="77"/>
      <c r="JL477" s="77"/>
      <c r="JM477" s="77"/>
      <c r="JN477" s="77"/>
      <c r="JO477" s="77"/>
      <c r="JP477" s="77"/>
      <c r="JQ477" s="77"/>
      <c r="JR477" s="77"/>
      <c r="JS477" s="77"/>
      <c r="JT477" s="77"/>
      <c r="JU477" s="77"/>
      <c r="JV477" s="77"/>
      <c r="JW477" s="77"/>
      <c r="JX477" s="77"/>
      <c r="JY477" s="77"/>
      <c r="JZ477" s="77"/>
      <c r="KA477" s="77"/>
      <c r="KB477" s="77"/>
      <c r="KC477" s="77"/>
      <c r="KD477" s="77"/>
      <c r="KE477" s="77"/>
      <c r="KF477" s="77"/>
      <c r="KG477" s="77"/>
      <c r="KH477" s="77"/>
      <c r="KI477" s="77"/>
      <c r="KJ477" s="77"/>
      <c r="KK477" s="77"/>
      <c r="KL477" s="77"/>
      <c r="KM477" s="77"/>
      <c r="KN477" s="77"/>
      <c r="KO477" s="77"/>
      <c r="KP477" s="77"/>
      <c r="KQ477" s="77"/>
      <c r="KR477" s="77"/>
      <c r="KS477" s="77"/>
      <c r="KT477" s="77"/>
      <c r="KU477" s="77"/>
      <c r="KV477" s="77"/>
      <c r="KW477" s="77"/>
      <c r="KX477" s="77"/>
      <c r="KY477" s="77"/>
      <c r="KZ477" s="77"/>
      <c r="LA477" s="77"/>
      <c r="LB477" s="77"/>
      <c r="LC477" s="77"/>
      <c r="LD477" s="77"/>
      <c r="LE477" s="77"/>
      <c r="LF477" s="77"/>
      <c r="LG477" s="77"/>
      <c r="LH477" s="77"/>
      <c r="LI477" s="77"/>
      <c r="LJ477" s="77"/>
      <c r="LK477" s="77"/>
      <c r="LL477" s="77"/>
      <c r="LM477" s="77"/>
      <c r="LN477" s="77"/>
      <c r="LO477" s="77"/>
      <c r="LP477" s="77"/>
      <c r="LQ477" s="77"/>
      <c r="LR477" s="77"/>
      <c r="LS477" s="77"/>
      <c r="LT477" s="77"/>
      <c r="LU477" s="77"/>
      <c r="LV477" s="77"/>
      <c r="LW477" s="77"/>
      <c r="LX477" s="77"/>
      <c r="LY477" s="77"/>
      <c r="LZ477" s="77"/>
      <c r="MA477" s="77"/>
      <c r="MB477" s="77"/>
      <c r="MC477" s="77"/>
      <c r="MD477" s="77"/>
      <c r="ME477" s="77"/>
      <c r="MF477" s="77"/>
      <c r="MG477" s="77"/>
      <c r="MH477" s="77"/>
      <c r="MI477" s="77"/>
      <c r="MJ477" s="77"/>
      <c r="MK477" s="77"/>
      <c r="ML477" s="77"/>
      <c r="MM477" s="77"/>
      <c r="MN477" s="77"/>
      <c r="MO477" s="77"/>
      <c r="MP477" s="77"/>
      <c r="MQ477" s="77"/>
      <c r="MR477" s="77"/>
      <c r="MS477" s="77"/>
      <c r="MT477" s="77"/>
      <c r="MU477" s="77"/>
      <c r="MV477" s="77"/>
      <c r="MW477" s="77"/>
      <c r="MX477" s="77"/>
      <c r="MY477" s="77"/>
      <c r="MZ477" s="77"/>
      <c r="NA477" s="77"/>
      <c r="NB477" s="77"/>
      <c r="NC477" s="77"/>
      <c r="ND477" s="77"/>
      <c r="NE477" s="77"/>
      <c r="NF477" s="77"/>
      <c r="NG477" s="77"/>
      <c r="NH477" s="77"/>
      <c r="NI477" s="77"/>
      <c r="NJ477" s="77"/>
      <c r="NK477" s="77"/>
      <c r="NL477" s="77"/>
      <c r="NM477" s="77"/>
      <c r="NN477" s="77"/>
      <c r="NO477" s="77"/>
      <c r="NP477" s="77"/>
      <c r="NQ477" s="77"/>
      <c r="NR477" s="77"/>
    </row>
    <row r="478" spans="1:382">
      <c r="A478" s="32">
        <f>IF(ラインリスト!A470="","",ラインリスト!A470)</f>
        <v>468</v>
      </c>
      <c r="B478" s="32" t="str">
        <f>IF(ラインリスト!B470="","",ラインリスト!B470)</f>
        <v>テスト468</v>
      </c>
      <c r="C478" s="32">
        <f>IF(ラインリスト!C470="","",ラインリスト!C470)</f>
        <v>70</v>
      </c>
      <c r="D478" s="32" t="str">
        <f>IF(ラインリスト!E470="","",ラインリスト!E470)</f>
        <v>男</v>
      </c>
      <c r="E478" s="32" t="str">
        <f>IF(ラインリスト!F470="","",ラインリスト!F470)</f>
        <v/>
      </c>
      <c r="F478" s="29" t="str">
        <f>IF(ラインリスト!G470="","",ラインリスト!G470)</f>
        <v>患者</v>
      </c>
      <c r="G478" s="32" t="str">
        <f>IF(ラインリスト!H470="","",ラインリスト!H470)</f>
        <v>R病院</v>
      </c>
      <c r="H478" s="33" t="str">
        <f>IF(ラインリスト!I470="","",ラインリスト!I470)</f>
        <v/>
      </c>
      <c r="I478" s="33" t="str">
        <f>IF(ラインリスト!J470="","",ラインリスト!J470)</f>
        <v/>
      </c>
      <c r="J478" s="33">
        <f>IF(ラインリスト!K470="","",ラインリスト!K470)</f>
        <v>44210</v>
      </c>
      <c r="K478" s="31">
        <f>IF(ラインリスト!L470="",J478,ラインリスト!L470)</f>
        <v>44210</v>
      </c>
      <c r="L478" s="76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77"/>
      <c r="BE478" s="77"/>
      <c r="BF478" s="77"/>
      <c r="BG478" s="77"/>
      <c r="BH478" s="77"/>
      <c r="BI478" s="77"/>
      <c r="BJ478" s="77"/>
      <c r="BK478" s="77"/>
      <c r="BL478" s="77"/>
      <c r="BM478" s="77"/>
      <c r="BN478" s="77"/>
      <c r="BO478" s="77"/>
      <c r="BP478" s="77"/>
      <c r="BQ478" s="77"/>
      <c r="BR478" s="77"/>
      <c r="BS478" s="77"/>
      <c r="BT478" s="77"/>
      <c r="BU478" s="77"/>
      <c r="BV478" s="77"/>
      <c r="BW478" s="77"/>
      <c r="BX478" s="77"/>
      <c r="BY478" s="77"/>
      <c r="BZ478" s="77"/>
      <c r="CA478" s="77"/>
      <c r="CB478" s="77"/>
      <c r="CC478" s="77"/>
      <c r="CD478" s="77"/>
      <c r="CE478" s="77"/>
      <c r="CF478" s="77"/>
      <c r="CG478" s="77"/>
      <c r="CH478" s="77"/>
      <c r="CI478" s="77"/>
      <c r="CJ478" s="77"/>
      <c r="CK478" s="77"/>
      <c r="CL478" s="77"/>
      <c r="CM478" s="77"/>
      <c r="CN478" s="77"/>
      <c r="CO478" s="77"/>
      <c r="CP478" s="77"/>
      <c r="CQ478" s="77"/>
      <c r="CR478" s="77"/>
      <c r="CS478" s="77"/>
      <c r="CT478" s="77"/>
      <c r="CU478" s="77"/>
      <c r="CV478" s="77"/>
      <c r="CW478" s="77"/>
      <c r="CX478" s="77"/>
      <c r="CY478" s="77"/>
      <c r="CZ478" s="77"/>
      <c r="DA478" s="77"/>
      <c r="DB478" s="77"/>
      <c r="DC478" s="77"/>
      <c r="DD478" s="77"/>
      <c r="DE478" s="77"/>
      <c r="DF478" s="77"/>
      <c r="DG478" s="77"/>
      <c r="DH478" s="77"/>
      <c r="DI478" s="77"/>
      <c r="DJ478" s="77"/>
      <c r="DK478" s="77"/>
      <c r="DL478" s="77"/>
      <c r="DM478" s="77"/>
      <c r="DN478" s="77"/>
      <c r="DO478" s="77"/>
      <c r="DP478" s="77"/>
      <c r="DQ478" s="77"/>
      <c r="DR478" s="77"/>
      <c r="DS478" s="77"/>
      <c r="DT478" s="77"/>
      <c r="DU478" s="77"/>
      <c r="DV478" s="77"/>
      <c r="DW478" s="77"/>
      <c r="DX478" s="77"/>
      <c r="DY478" s="77"/>
      <c r="DZ478" s="77"/>
      <c r="EA478" s="77"/>
      <c r="EB478" s="77"/>
      <c r="EC478" s="77"/>
      <c r="ED478" s="77"/>
      <c r="EE478" s="77"/>
      <c r="EF478" s="77"/>
      <c r="EG478" s="77"/>
      <c r="EH478" s="77"/>
      <c r="EI478" s="77"/>
      <c r="EJ478" s="77"/>
      <c r="EK478" s="77"/>
      <c r="EL478" s="77"/>
      <c r="EM478" s="77"/>
      <c r="EN478" s="77"/>
      <c r="EO478" s="77"/>
      <c r="EP478" s="77"/>
      <c r="EQ478" s="77"/>
      <c r="ER478" s="77"/>
      <c r="ES478" s="77"/>
      <c r="ET478" s="77"/>
      <c r="EU478" s="77"/>
      <c r="EV478" s="77"/>
      <c r="EW478" s="77"/>
      <c r="EX478" s="77"/>
      <c r="EY478" s="77"/>
      <c r="EZ478" s="77"/>
      <c r="FA478" s="77"/>
      <c r="FB478" s="77"/>
      <c r="FC478" s="77"/>
      <c r="FD478" s="77"/>
      <c r="FE478" s="77"/>
      <c r="FF478" s="77"/>
      <c r="FG478" s="77"/>
      <c r="FH478" s="77"/>
      <c r="FI478" s="77"/>
      <c r="FJ478" s="77"/>
      <c r="FK478" s="77"/>
      <c r="FL478" s="77"/>
      <c r="FM478" s="77"/>
      <c r="FN478" s="77"/>
      <c r="FO478" s="77"/>
      <c r="FP478" s="77"/>
      <c r="FQ478" s="77"/>
      <c r="FR478" s="77"/>
      <c r="FS478" s="77"/>
      <c r="FT478" s="77"/>
      <c r="FU478" s="77"/>
      <c r="FV478" s="77"/>
      <c r="FW478" s="77"/>
      <c r="FX478" s="77"/>
      <c r="FY478" s="77"/>
      <c r="FZ478" s="77"/>
      <c r="GA478" s="77"/>
      <c r="GB478" s="77"/>
      <c r="GC478" s="77"/>
      <c r="GD478" s="77"/>
      <c r="GE478" s="77"/>
      <c r="GF478" s="77"/>
      <c r="GG478" s="77"/>
      <c r="GH478" s="77"/>
      <c r="GI478" s="77"/>
      <c r="GJ478" s="77"/>
      <c r="GK478" s="77"/>
      <c r="GL478" s="77"/>
      <c r="GM478" s="77"/>
      <c r="GN478" s="77"/>
      <c r="GO478" s="77"/>
      <c r="GP478" s="77"/>
      <c r="GQ478" s="77"/>
      <c r="GR478" s="77"/>
      <c r="GS478" s="77"/>
      <c r="GT478" s="77"/>
      <c r="GU478" s="77"/>
      <c r="GV478" s="77"/>
      <c r="GW478" s="77"/>
      <c r="GX478" s="77"/>
      <c r="GY478" s="77"/>
      <c r="GZ478" s="77"/>
      <c r="HA478" s="77"/>
      <c r="HB478" s="77"/>
      <c r="HC478" s="77"/>
      <c r="HD478" s="77"/>
      <c r="HE478" s="77"/>
      <c r="HF478" s="77"/>
      <c r="HG478" s="77"/>
      <c r="HH478" s="77"/>
      <c r="HI478" s="77"/>
      <c r="HJ478" s="77"/>
      <c r="HK478" s="77"/>
      <c r="HL478" s="77"/>
      <c r="HM478" s="77"/>
      <c r="HN478" s="77"/>
      <c r="HO478" s="77"/>
      <c r="HP478" s="77"/>
      <c r="HQ478" s="77"/>
      <c r="HR478" s="77"/>
      <c r="HS478" s="77"/>
      <c r="HT478" s="77"/>
      <c r="HU478" s="77"/>
      <c r="HV478" s="77"/>
      <c r="HW478" s="77"/>
      <c r="HX478" s="77"/>
      <c r="HY478" s="77"/>
      <c r="HZ478" s="77"/>
      <c r="IA478" s="77"/>
      <c r="IB478" s="77"/>
      <c r="IC478" s="77"/>
      <c r="ID478" s="77"/>
      <c r="IE478" s="77"/>
      <c r="IF478" s="77"/>
      <c r="IG478" s="77"/>
      <c r="IH478" s="77"/>
      <c r="II478" s="77"/>
      <c r="IJ478" s="77"/>
      <c r="IK478" s="77"/>
      <c r="IL478" s="77"/>
      <c r="IM478" s="77"/>
      <c r="IN478" s="77"/>
      <c r="IO478" s="77"/>
      <c r="IP478" s="77"/>
      <c r="IQ478" s="77"/>
      <c r="IR478" s="77"/>
      <c r="IS478" s="77"/>
      <c r="IT478" s="77"/>
      <c r="IU478" s="77"/>
      <c r="IV478" s="77"/>
      <c r="IW478" s="77"/>
      <c r="IX478" s="77"/>
      <c r="IY478" s="77"/>
      <c r="IZ478" s="77"/>
      <c r="JA478" s="77"/>
      <c r="JB478" s="77"/>
      <c r="JC478" s="77"/>
      <c r="JD478" s="77"/>
      <c r="JE478" s="77"/>
      <c r="JF478" s="77"/>
      <c r="JG478" s="77"/>
      <c r="JH478" s="77"/>
      <c r="JI478" s="77"/>
      <c r="JJ478" s="77"/>
      <c r="JK478" s="77"/>
      <c r="JL478" s="77"/>
      <c r="JM478" s="77"/>
      <c r="JN478" s="77"/>
      <c r="JO478" s="77"/>
      <c r="JP478" s="77"/>
      <c r="JQ478" s="77"/>
      <c r="JR478" s="77"/>
      <c r="JS478" s="77"/>
      <c r="JT478" s="77"/>
      <c r="JU478" s="77"/>
      <c r="JV478" s="77"/>
      <c r="JW478" s="77"/>
      <c r="JX478" s="77"/>
      <c r="JY478" s="77"/>
      <c r="JZ478" s="77"/>
      <c r="KA478" s="77"/>
      <c r="KB478" s="77"/>
      <c r="KC478" s="77"/>
      <c r="KD478" s="77"/>
      <c r="KE478" s="77"/>
      <c r="KF478" s="77"/>
      <c r="KG478" s="77"/>
      <c r="KH478" s="77"/>
      <c r="KI478" s="77"/>
      <c r="KJ478" s="77"/>
      <c r="KK478" s="77"/>
      <c r="KL478" s="77"/>
      <c r="KM478" s="77"/>
      <c r="KN478" s="77"/>
      <c r="KO478" s="77"/>
      <c r="KP478" s="77"/>
      <c r="KQ478" s="77"/>
      <c r="KR478" s="77"/>
      <c r="KS478" s="77"/>
      <c r="KT478" s="77"/>
      <c r="KU478" s="77"/>
      <c r="KV478" s="77"/>
      <c r="KW478" s="77"/>
      <c r="KX478" s="77"/>
      <c r="KY478" s="77"/>
      <c r="KZ478" s="77"/>
      <c r="LA478" s="77"/>
      <c r="LB478" s="77"/>
      <c r="LC478" s="77"/>
      <c r="LD478" s="77"/>
      <c r="LE478" s="77"/>
      <c r="LF478" s="77"/>
      <c r="LG478" s="77"/>
      <c r="LH478" s="77"/>
      <c r="LI478" s="77"/>
      <c r="LJ478" s="77"/>
      <c r="LK478" s="77"/>
      <c r="LL478" s="77"/>
      <c r="LM478" s="77"/>
      <c r="LN478" s="77"/>
      <c r="LO478" s="77"/>
      <c r="LP478" s="77"/>
      <c r="LQ478" s="77"/>
      <c r="LR478" s="77"/>
      <c r="LS478" s="77"/>
      <c r="LT478" s="77"/>
      <c r="LU478" s="77"/>
      <c r="LV478" s="77"/>
      <c r="LW478" s="77"/>
      <c r="LX478" s="77"/>
      <c r="LY478" s="77"/>
      <c r="LZ478" s="77"/>
      <c r="MA478" s="77"/>
      <c r="MB478" s="77"/>
      <c r="MC478" s="77"/>
      <c r="MD478" s="77"/>
      <c r="ME478" s="77"/>
      <c r="MF478" s="77"/>
      <c r="MG478" s="77"/>
      <c r="MH478" s="77"/>
      <c r="MI478" s="77"/>
      <c r="MJ478" s="77"/>
      <c r="MK478" s="77"/>
      <c r="ML478" s="77"/>
      <c r="MM478" s="77"/>
      <c r="MN478" s="77"/>
      <c r="MO478" s="77"/>
      <c r="MP478" s="77"/>
      <c r="MQ478" s="77"/>
      <c r="MR478" s="77"/>
      <c r="MS478" s="77"/>
      <c r="MT478" s="77"/>
      <c r="MU478" s="77"/>
      <c r="MV478" s="77"/>
      <c r="MW478" s="77"/>
      <c r="MX478" s="77"/>
      <c r="MY478" s="77"/>
      <c r="MZ478" s="77"/>
      <c r="NA478" s="77"/>
      <c r="NB478" s="77"/>
      <c r="NC478" s="77"/>
      <c r="ND478" s="77"/>
      <c r="NE478" s="77"/>
      <c r="NF478" s="77"/>
      <c r="NG478" s="77"/>
      <c r="NH478" s="77"/>
      <c r="NI478" s="77"/>
      <c r="NJ478" s="77"/>
      <c r="NK478" s="77"/>
      <c r="NL478" s="77"/>
      <c r="NM478" s="77"/>
      <c r="NN478" s="77"/>
      <c r="NO478" s="77"/>
      <c r="NP478" s="77"/>
      <c r="NQ478" s="77"/>
      <c r="NR478" s="77"/>
    </row>
    <row r="479" spans="1:382">
      <c r="A479" s="32">
        <f>IF(ラインリスト!A471="","",ラインリスト!A471)</f>
        <v>469</v>
      </c>
      <c r="B479" s="32" t="str">
        <f>IF(ラインリスト!B471="","",ラインリスト!B471)</f>
        <v>テスト469</v>
      </c>
      <c r="C479" s="32">
        <f>IF(ラインリスト!C471="","",ラインリスト!C471)</f>
        <v>37</v>
      </c>
      <c r="D479" s="32" t="str">
        <f>IF(ラインリスト!E471="","",ラインリスト!E471)</f>
        <v>女</v>
      </c>
      <c r="E479" s="32" t="str">
        <f>IF(ラインリスト!F471="","",ラインリスト!F471)</f>
        <v>看護師</v>
      </c>
      <c r="F479" s="29" t="str">
        <f>IF(ラインリスト!G471="","",ラインリスト!G471)</f>
        <v>職員</v>
      </c>
      <c r="G479" s="32" t="str">
        <f>IF(ラインリスト!H471="","",ラインリスト!H471)</f>
        <v>R病院</v>
      </c>
      <c r="H479" s="33" t="str">
        <f>IF(ラインリスト!I471="","",ラインリスト!I471)</f>
        <v/>
      </c>
      <c r="I479" s="33">
        <f>IF(ラインリスト!J471="","",ラインリスト!J471)</f>
        <v>44206</v>
      </c>
      <c r="J479" s="33">
        <f>IF(ラインリスト!K471="","",ラインリスト!K471)</f>
        <v>44210</v>
      </c>
      <c r="K479" s="31">
        <f>IF(ラインリスト!L471="",J479,ラインリスト!L471)</f>
        <v>44210</v>
      </c>
      <c r="L479" s="76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77"/>
      <c r="BE479" s="77"/>
      <c r="BF479" s="77"/>
      <c r="BG479" s="77"/>
      <c r="BH479" s="77"/>
      <c r="BI479" s="77"/>
      <c r="BJ479" s="77"/>
      <c r="BK479" s="77"/>
      <c r="BL479" s="77"/>
      <c r="BM479" s="77"/>
      <c r="BN479" s="77"/>
      <c r="BO479" s="77"/>
      <c r="BP479" s="77"/>
      <c r="BQ479" s="77"/>
      <c r="BR479" s="77"/>
      <c r="BS479" s="77"/>
      <c r="BT479" s="77"/>
      <c r="BU479" s="77"/>
      <c r="BV479" s="77"/>
      <c r="BW479" s="77"/>
      <c r="BX479" s="77"/>
      <c r="BY479" s="77"/>
      <c r="BZ479" s="77"/>
      <c r="CA479" s="77"/>
      <c r="CB479" s="77"/>
      <c r="CC479" s="77"/>
      <c r="CD479" s="77"/>
      <c r="CE479" s="77"/>
      <c r="CF479" s="77"/>
      <c r="CG479" s="77"/>
      <c r="CH479" s="77"/>
      <c r="CI479" s="77"/>
      <c r="CJ479" s="77"/>
      <c r="CK479" s="77"/>
      <c r="CL479" s="77"/>
      <c r="CM479" s="77"/>
      <c r="CN479" s="77"/>
      <c r="CO479" s="77"/>
      <c r="CP479" s="77"/>
      <c r="CQ479" s="77"/>
      <c r="CR479" s="77"/>
      <c r="CS479" s="77"/>
      <c r="CT479" s="77"/>
      <c r="CU479" s="77"/>
      <c r="CV479" s="77"/>
      <c r="CW479" s="77"/>
      <c r="CX479" s="77"/>
      <c r="CY479" s="77"/>
      <c r="CZ479" s="77"/>
      <c r="DA479" s="77"/>
      <c r="DB479" s="77"/>
      <c r="DC479" s="77"/>
      <c r="DD479" s="77"/>
      <c r="DE479" s="77"/>
      <c r="DF479" s="77"/>
      <c r="DG479" s="77"/>
      <c r="DH479" s="77"/>
      <c r="DI479" s="77"/>
      <c r="DJ479" s="77"/>
      <c r="DK479" s="77"/>
      <c r="DL479" s="77"/>
      <c r="DM479" s="77"/>
      <c r="DN479" s="77"/>
      <c r="DO479" s="77"/>
      <c r="DP479" s="77"/>
      <c r="DQ479" s="77"/>
      <c r="DR479" s="77"/>
      <c r="DS479" s="77"/>
      <c r="DT479" s="77"/>
      <c r="DU479" s="77"/>
      <c r="DV479" s="77"/>
      <c r="DW479" s="77"/>
      <c r="DX479" s="77"/>
      <c r="DY479" s="77"/>
      <c r="DZ479" s="77"/>
      <c r="EA479" s="77"/>
      <c r="EB479" s="77"/>
      <c r="EC479" s="77"/>
      <c r="ED479" s="77"/>
      <c r="EE479" s="77"/>
      <c r="EF479" s="77"/>
      <c r="EG479" s="77"/>
      <c r="EH479" s="77"/>
      <c r="EI479" s="77"/>
      <c r="EJ479" s="77"/>
      <c r="EK479" s="77"/>
      <c r="EL479" s="77"/>
      <c r="EM479" s="77"/>
      <c r="EN479" s="77"/>
      <c r="EO479" s="77"/>
      <c r="EP479" s="77"/>
      <c r="EQ479" s="77"/>
      <c r="ER479" s="77"/>
      <c r="ES479" s="77"/>
      <c r="ET479" s="77"/>
      <c r="EU479" s="77"/>
      <c r="EV479" s="77"/>
      <c r="EW479" s="77"/>
      <c r="EX479" s="77"/>
      <c r="EY479" s="77"/>
      <c r="EZ479" s="77"/>
      <c r="FA479" s="77"/>
      <c r="FB479" s="77"/>
      <c r="FC479" s="77"/>
      <c r="FD479" s="77"/>
      <c r="FE479" s="77"/>
      <c r="FF479" s="77"/>
      <c r="FG479" s="77"/>
      <c r="FH479" s="77"/>
      <c r="FI479" s="77"/>
      <c r="FJ479" s="77"/>
      <c r="FK479" s="77"/>
      <c r="FL479" s="77"/>
      <c r="FM479" s="77"/>
      <c r="FN479" s="77"/>
      <c r="FO479" s="77"/>
      <c r="FP479" s="77"/>
      <c r="FQ479" s="77"/>
      <c r="FR479" s="77"/>
      <c r="FS479" s="77"/>
      <c r="FT479" s="77"/>
      <c r="FU479" s="77"/>
      <c r="FV479" s="77"/>
      <c r="FW479" s="77"/>
      <c r="FX479" s="77"/>
      <c r="FY479" s="77"/>
      <c r="FZ479" s="77"/>
      <c r="GA479" s="77"/>
      <c r="GB479" s="77"/>
      <c r="GC479" s="77"/>
      <c r="GD479" s="77"/>
      <c r="GE479" s="77"/>
      <c r="GF479" s="77"/>
      <c r="GG479" s="77"/>
      <c r="GH479" s="77"/>
      <c r="GI479" s="77"/>
      <c r="GJ479" s="77"/>
      <c r="GK479" s="77"/>
      <c r="GL479" s="77"/>
      <c r="GM479" s="77"/>
      <c r="GN479" s="77"/>
      <c r="GO479" s="77"/>
      <c r="GP479" s="77"/>
      <c r="GQ479" s="77"/>
      <c r="GR479" s="77"/>
      <c r="GS479" s="77"/>
      <c r="GT479" s="77"/>
      <c r="GU479" s="77"/>
      <c r="GV479" s="77"/>
      <c r="GW479" s="77"/>
      <c r="GX479" s="77"/>
      <c r="GY479" s="77"/>
      <c r="GZ479" s="77"/>
      <c r="HA479" s="77"/>
      <c r="HB479" s="77"/>
      <c r="HC479" s="77"/>
      <c r="HD479" s="77"/>
      <c r="HE479" s="77"/>
      <c r="HF479" s="77"/>
      <c r="HG479" s="77"/>
      <c r="HH479" s="77"/>
      <c r="HI479" s="77"/>
      <c r="HJ479" s="77"/>
      <c r="HK479" s="77"/>
      <c r="HL479" s="77"/>
      <c r="HM479" s="77"/>
      <c r="HN479" s="77"/>
      <c r="HO479" s="77"/>
      <c r="HP479" s="77"/>
      <c r="HQ479" s="77"/>
      <c r="HR479" s="77"/>
      <c r="HS479" s="77"/>
      <c r="HT479" s="77"/>
      <c r="HU479" s="77"/>
      <c r="HV479" s="77"/>
      <c r="HW479" s="77"/>
      <c r="HX479" s="77"/>
      <c r="HY479" s="77"/>
      <c r="HZ479" s="77"/>
      <c r="IA479" s="77"/>
      <c r="IB479" s="77"/>
      <c r="IC479" s="77"/>
      <c r="ID479" s="77"/>
      <c r="IE479" s="77"/>
      <c r="IF479" s="77"/>
      <c r="IG479" s="77"/>
      <c r="IH479" s="77"/>
      <c r="II479" s="77"/>
      <c r="IJ479" s="77"/>
      <c r="IK479" s="77"/>
      <c r="IL479" s="77"/>
      <c r="IM479" s="77"/>
      <c r="IN479" s="77"/>
      <c r="IO479" s="77"/>
      <c r="IP479" s="77"/>
      <c r="IQ479" s="77"/>
      <c r="IR479" s="77"/>
      <c r="IS479" s="77"/>
      <c r="IT479" s="77"/>
      <c r="IU479" s="77"/>
      <c r="IV479" s="77"/>
      <c r="IW479" s="77"/>
      <c r="IX479" s="77"/>
      <c r="IY479" s="77"/>
      <c r="IZ479" s="77"/>
      <c r="JA479" s="77"/>
      <c r="JB479" s="77"/>
      <c r="JC479" s="77"/>
      <c r="JD479" s="77"/>
      <c r="JE479" s="77"/>
      <c r="JF479" s="77"/>
      <c r="JG479" s="77"/>
      <c r="JH479" s="77"/>
      <c r="JI479" s="77"/>
      <c r="JJ479" s="77"/>
      <c r="JK479" s="77"/>
      <c r="JL479" s="77"/>
      <c r="JM479" s="77"/>
      <c r="JN479" s="77"/>
      <c r="JO479" s="77"/>
      <c r="JP479" s="77"/>
      <c r="JQ479" s="77"/>
      <c r="JR479" s="77"/>
      <c r="JS479" s="77"/>
      <c r="JT479" s="77"/>
      <c r="JU479" s="77"/>
      <c r="JV479" s="77"/>
      <c r="JW479" s="77"/>
      <c r="JX479" s="77"/>
      <c r="JY479" s="77"/>
      <c r="JZ479" s="77"/>
      <c r="KA479" s="77"/>
      <c r="KB479" s="77"/>
      <c r="KC479" s="77"/>
      <c r="KD479" s="77"/>
      <c r="KE479" s="77"/>
      <c r="KF479" s="77"/>
      <c r="KG479" s="77"/>
      <c r="KH479" s="77"/>
      <c r="KI479" s="77"/>
      <c r="KJ479" s="77"/>
      <c r="KK479" s="77"/>
      <c r="KL479" s="77"/>
      <c r="KM479" s="77"/>
      <c r="KN479" s="77"/>
      <c r="KO479" s="77"/>
      <c r="KP479" s="77"/>
      <c r="KQ479" s="77"/>
      <c r="KR479" s="77"/>
      <c r="KS479" s="77"/>
      <c r="KT479" s="77"/>
      <c r="KU479" s="77"/>
      <c r="KV479" s="77"/>
      <c r="KW479" s="77"/>
      <c r="KX479" s="77"/>
      <c r="KY479" s="77"/>
      <c r="KZ479" s="77"/>
      <c r="LA479" s="77"/>
      <c r="LB479" s="77"/>
      <c r="LC479" s="77"/>
      <c r="LD479" s="77"/>
      <c r="LE479" s="77"/>
      <c r="LF479" s="77"/>
      <c r="LG479" s="77"/>
      <c r="LH479" s="77"/>
      <c r="LI479" s="77"/>
      <c r="LJ479" s="77"/>
      <c r="LK479" s="77"/>
      <c r="LL479" s="77"/>
      <c r="LM479" s="77"/>
      <c r="LN479" s="77"/>
      <c r="LO479" s="77"/>
      <c r="LP479" s="77"/>
      <c r="LQ479" s="77"/>
      <c r="LR479" s="77"/>
      <c r="LS479" s="77"/>
      <c r="LT479" s="77"/>
      <c r="LU479" s="77"/>
      <c r="LV479" s="77"/>
      <c r="LW479" s="77"/>
      <c r="LX479" s="77"/>
      <c r="LY479" s="77"/>
      <c r="LZ479" s="77"/>
      <c r="MA479" s="77"/>
      <c r="MB479" s="77"/>
      <c r="MC479" s="77"/>
      <c r="MD479" s="77"/>
      <c r="ME479" s="77"/>
      <c r="MF479" s="77"/>
      <c r="MG479" s="77"/>
      <c r="MH479" s="77"/>
      <c r="MI479" s="77"/>
      <c r="MJ479" s="77"/>
      <c r="MK479" s="77"/>
      <c r="ML479" s="77"/>
      <c r="MM479" s="77"/>
      <c r="MN479" s="77"/>
      <c r="MO479" s="77"/>
      <c r="MP479" s="77"/>
      <c r="MQ479" s="77"/>
      <c r="MR479" s="77"/>
      <c r="MS479" s="77"/>
      <c r="MT479" s="77"/>
      <c r="MU479" s="77"/>
      <c r="MV479" s="77"/>
      <c r="MW479" s="77"/>
      <c r="MX479" s="77"/>
      <c r="MY479" s="77"/>
      <c r="MZ479" s="77"/>
      <c r="NA479" s="77"/>
      <c r="NB479" s="77"/>
      <c r="NC479" s="77"/>
      <c r="ND479" s="77"/>
      <c r="NE479" s="77"/>
      <c r="NF479" s="77"/>
      <c r="NG479" s="77"/>
      <c r="NH479" s="77"/>
      <c r="NI479" s="77"/>
      <c r="NJ479" s="77"/>
      <c r="NK479" s="77"/>
      <c r="NL479" s="77"/>
      <c r="NM479" s="77"/>
      <c r="NN479" s="77"/>
      <c r="NO479" s="77"/>
      <c r="NP479" s="77"/>
      <c r="NQ479" s="77"/>
      <c r="NR479" s="77"/>
    </row>
    <row r="480" spans="1:382">
      <c r="A480" s="32">
        <f>IF(ラインリスト!A472="","",ラインリスト!A472)</f>
        <v>470</v>
      </c>
      <c r="B480" s="32" t="str">
        <f>IF(ラインリスト!B472="","",ラインリスト!B472)</f>
        <v>テスト470</v>
      </c>
      <c r="C480" s="32">
        <f>IF(ラインリスト!C472="","",ラインリスト!C472)</f>
        <v>59</v>
      </c>
      <c r="D480" s="32" t="str">
        <f>IF(ラインリスト!E472="","",ラインリスト!E472)</f>
        <v>女</v>
      </c>
      <c r="E480" s="32" t="str">
        <f>IF(ラインリスト!F472="","",ラインリスト!F472)</f>
        <v/>
      </c>
      <c r="F480" s="29" t="str">
        <f>IF(ラインリスト!G472="","",ラインリスト!G472)</f>
        <v>患者</v>
      </c>
      <c r="G480" s="32" t="str">
        <f>IF(ラインリスト!H472="","",ラインリスト!H472)</f>
        <v>R病院</v>
      </c>
      <c r="H480" s="33" t="str">
        <f>IF(ラインリスト!I472="","",ラインリスト!I472)</f>
        <v/>
      </c>
      <c r="I480" s="33">
        <f>IF(ラインリスト!J472="","",ラインリスト!J472)</f>
        <v>44210</v>
      </c>
      <c r="J480" s="33">
        <f>IF(ラインリスト!K472="","",ラインリスト!K472)</f>
        <v>44210</v>
      </c>
      <c r="K480" s="31">
        <f>IF(ラインリスト!L472="",J480,ラインリスト!L472)</f>
        <v>44210</v>
      </c>
      <c r="L480" s="76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77"/>
      <c r="BE480" s="77"/>
      <c r="BF480" s="77"/>
      <c r="BG480" s="77"/>
      <c r="BH480" s="77"/>
      <c r="BI480" s="77"/>
      <c r="BJ480" s="77"/>
      <c r="BK480" s="77"/>
      <c r="BL480" s="77"/>
      <c r="BM480" s="77"/>
      <c r="BN480" s="77"/>
      <c r="BO480" s="77"/>
      <c r="BP480" s="77"/>
      <c r="BQ480" s="77"/>
      <c r="BR480" s="77"/>
      <c r="BS480" s="77"/>
      <c r="BT480" s="77"/>
      <c r="BU480" s="77"/>
      <c r="BV480" s="77"/>
      <c r="BW480" s="77"/>
      <c r="BX480" s="77"/>
      <c r="BY480" s="77"/>
      <c r="BZ480" s="77"/>
      <c r="CA480" s="77"/>
      <c r="CB480" s="77"/>
      <c r="CC480" s="77"/>
      <c r="CD480" s="77"/>
      <c r="CE480" s="77"/>
      <c r="CF480" s="77"/>
      <c r="CG480" s="77"/>
      <c r="CH480" s="77"/>
      <c r="CI480" s="77"/>
      <c r="CJ480" s="77"/>
      <c r="CK480" s="77"/>
      <c r="CL480" s="77"/>
      <c r="CM480" s="77"/>
      <c r="CN480" s="77"/>
      <c r="CO480" s="77"/>
      <c r="CP480" s="77"/>
      <c r="CQ480" s="77"/>
      <c r="CR480" s="77"/>
      <c r="CS480" s="77"/>
      <c r="CT480" s="77"/>
      <c r="CU480" s="77"/>
      <c r="CV480" s="77"/>
      <c r="CW480" s="77"/>
      <c r="CX480" s="77"/>
      <c r="CY480" s="77"/>
      <c r="CZ480" s="77"/>
      <c r="DA480" s="77"/>
      <c r="DB480" s="77"/>
      <c r="DC480" s="77"/>
      <c r="DD480" s="77"/>
      <c r="DE480" s="77"/>
      <c r="DF480" s="77"/>
      <c r="DG480" s="77"/>
      <c r="DH480" s="77"/>
      <c r="DI480" s="77"/>
      <c r="DJ480" s="77"/>
      <c r="DK480" s="77"/>
      <c r="DL480" s="77"/>
      <c r="DM480" s="77"/>
      <c r="DN480" s="77"/>
      <c r="DO480" s="77"/>
      <c r="DP480" s="77"/>
      <c r="DQ480" s="77"/>
      <c r="DR480" s="77"/>
      <c r="DS480" s="77"/>
      <c r="DT480" s="77"/>
      <c r="DU480" s="77"/>
      <c r="DV480" s="77"/>
      <c r="DW480" s="77"/>
      <c r="DX480" s="77"/>
      <c r="DY480" s="77"/>
      <c r="DZ480" s="77"/>
      <c r="EA480" s="77"/>
      <c r="EB480" s="77"/>
      <c r="EC480" s="77"/>
      <c r="ED480" s="77"/>
      <c r="EE480" s="77"/>
      <c r="EF480" s="77"/>
      <c r="EG480" s="77"/>
      <c r="EH480" s="77"/>
      <c r="EI480" s="77"/>
      <c r="EJ480" s="77"/>
      <c r="EK480" s="77"/>
      <c r="EL480" s="77"/>
      <c r="EM480" s="77"/>
      <c r="EN480" s="77"/>
      <c r="EO480" s="77"/>
      <c r="EP480" s="77"/>
      <c r="EQ480" s="77"/>
      <c r="ER480" s="77"/>
      <c r="ES480" s="77"/>
      <c r="ET480" s="77"/>
      <c r="EU480" s="77"/>
      <c r="EV480" s="77"/>
      <c r="EW480" s="77"/>
      <c r="EX480" s="77"/>
      <c r="EY480" s="77"/>
      <c r="EZ480" s="77"/>
      <c r="FA480" s="77"/>
      <c r="FB480" s="77"/>
      <c r="FC480" s="77"/>
      <c r="FD480" s="77"/>
      <c r="FE480" s="77"/>
      <c r="FF480" s="77"/>
      <c r="FG480" s="77"/>
      <c r="FH480" s="77"/>
      <c r="FI480" s="77"/>
      <c r="FJ480" s="77"/>
      <c r="FK480" s="77"/>
      <c r="FL480" s="77"/>
      <c r="FM480" s="77"/>
      <c r="FN480" s="77"/>
      <c r="FO480" s="77"/>
      <c r="FP480" s="77"/>
      <c r="FQ480" s="77"/>
      <c r="FR480" s="77"/>
      <c r="FS480" s="77"/>
      <c r="FT480" s="77"/>
      <c r="FU480" s="77"/>
      <c r="FV480" s="77"/>
      <c r="FW480" s="77"/>
      <c r="FX480" s="77"/>
      <c r="FY480" s="77"/>
      <c r="FZ480" s="77"/>
      <c r="GA480" s="77"/>
      <c r="GB480" s="77"/>
      <c r="GC480" s="77"/>
      <c r="GD480" s="77"/>
      <c r="GE480" s="77"/>
      <c r="GF480" s="77"/>
      <c r="GG480" s="77"/>
      <c r="GH480" s="77"/>
      <c r="GI480" s="77"/>
      <c r="GJ480" s="77"/>
      <c r="GK480" s="77"/>
      <c r="GL480" s="77"/>
      <c r="GM480" s="77"/>
      <c r="GN480" s="77"/>
      <c r="GO480" s="77"/>
      <c r="GP480" s="77"/>
      <c r="GQ480" s="77"/>
      <c r="GR480" s="77"/>
      <c r="GS480" s="77"/>
      <c r="GT480" s="77"/>
      <c r="GU480" s="77"/>
      <c r="GV480" s="77"/>
      <c r="GW480" s="77"/>
      <c r="GX480" s="77"/>
      <c r="GY480" s="77"/>
      <c r="GZ480" s="77"/>
      <c r="HA480" s="77"/>
      <c r="HB480" s="77"/>
      <c r="HC480" s="77"/>
      <c r="HD480" s="77"/>
      <c r="HE480" s="77"/>
      <c r="HF480" s="77"/>
      <c r="HG480" s="77"/>
      <c r="HH480" s="77"/>
      <c r="HI480" s="77"/>
      <c r="HJ480" s="77"/>
      <c r="HK480" s="77"/>
      <c r="HL480" s="77"/>
      <c r="HM480" s="77"/>
      <c r="HN480" s="77"/>
      <c r="HO480" s="77"/>
      <c r="HP480" s="77"/>
      <c r="HQ480" s="77"/>
      <c r="HR480" s="77"/>
      <c r="HS480" s="77"/>
      <c r="HT480" s="77"/>
      <c r="HU480" s="77"/>
      <c r="HV480" s="77"/>
      <c r="HW480" s="77"/>
      <c r="HX480" s="77"/>
      <c r="HY480" s="77"/>
      <c r="HZ480" s="77"/>
      <c r="IA480" s="77"/>
      <c r="IB480" s="77"/>
      <c r="IC480" s="77"/>
      <c r="ID480" s="77"/>
      <c r="IE480" s="77"/>
      <c r="IF480" s="77"/>
      <c r="IG480" s="77"/>
      <c r="IH480" s="77"/>
      <c r="II480" s="77"/>
      <c r="IJ480" s="77"/>
      <c r="IK480" s="77"/>
      <c r="IL480" s="77"/>
      <c r="IM480" s="77"/>
      <c r="IN480" s="77"/>
      <c r="IO480" s="77"/>
      <c r="IP480" s="77"/>
      <c r="IQ480" s="77"/>
      <c r="IR480" s="77"/>
      <c r="IS480" s="77"/>
      <c r="IT480" s="77"/>
      <c r="IU480" s="77"/>
      <c r="IV480" s="77"/>
      <c r="IW480" s="77"/>
      <c r="IX480" s="77"/>
      <c r="IY480" s="77"/>
      <c r="IZ480" s="77"/>
      <c r="JA480" s="77"/>
      <c r="JB480" s="77"/>
      <c r="JC480" s="77"/>
      <c r="JD480" s="77"/>
      <c r="JE480" s="77"/>
      <c r="JF480" s="77"/>
      <c r="JG480" s="77"/>
      <c r="JH480" s="77"/>
      <c r="JI480" s="77"/>
      <c r="JJ480" s="77"/>
      <c r="JK480" s="77"/>
      <c r="JL480" s="77"/>
      <c r="JM480" s="77"/>
      <c r="JN480" s="77"/>
      <c r="JO480" s="77"/>
      <c r="JP480" s="77"/>
      <c r="JQ480" s="77"/>
      <c r="JR480" s="77"/>
      <c r="JS480" s="77"/>
      <c r="JT480" s="77"/>
      <c r="JU480" s="77"/>
      <c r="JV480" s="77"/>
      <c r="JW480" s="77"/>
      <c r="JX480" s="77"/>
      <c r="JY480" s="77"/>
      <c r="JZ480" s="77"/>
      <c r="KA480" s="77"/>
      <c r="KB480" s="77"/>
      <c r="KC480" s="77"/>
      <c r="KD480" s="77"/>
      <c r="KE480" s="77"/>
      <c r="KF480" s="77"/>
      <c r="KG480" s="77"/>
      <c r="KH480" s="77"/>
      <c r="KI480" s="77"/>
      <c r="KJ480" s="77"/>
      <c r="KK480" s="77"/>
      <c r="KL480" s="77"/>
      <c r="KM480" s="77"/>
      <c r="KN480" s="77"/>
      <c r="KO480" s="77"/>
      <c r="KP480" s="77"/>
      <c r="KQ480" s="77"/>
      <c r="KR480" s="77"/>
      <c r="KS480" s="77"/>
      <c r="KT480" s="77"/>
      <c r="KU480" s="77"/>
      <c r="KV480" s="77"/>
      <c r="KW480" s="77"/>
      <c r="KX480" s="77"/>
      <c r="KY480" s="77"/>
      <c r="KZ480" s="77"/>
      <c r="LA480" s="77"/>
      <c r="LB480" s="77"/>
      <c r="LC480" s="77"/>
      <c r="LD480" s="77"/>
      <c r="LE480" s="77"/>
      <c r="LF480" s="77"/>
      <c r="LG480" s="77"/>
      <c r="LH480" s="77"/>
      <c r="LI480" s="77"/>
      <c r="LJ480" s="77"/>
      <c r="LK480" s="77"/>
      <c r="LL480" s="77"/>
      <c r="LM480" s="77"/>
      <c r="LN480" s="77"/>
      <c r="LO480" s="77"/>
      <c r="LP480" s="77"/>
      <c r="LQ480" s="77"/>
      <c r="LR480" s="77"/>
      <c r="LS480" s="77"/>
      <c r="LT480" s="77"/>
      <c r="LU480" s="77"/>
      <c r="LV480" s="77"/>
      <c r="LW480" s="77"/>
      <c r="LX480" s="77"/>
      <c r="LY480" s="77"/>
      <c r="LZ480" s="77"/>
      <c r="MA480" s="77"/>
      <c r="MB480" s="77"/>
      <c r="MC480" s="77"/>
      <c r="MD480" s="77"/>
      <c r="ME480" s="77"/>
      <c r="MF480" s="77"/>
      <c r="MG480" s="77"/>
      <c r="MH480" s="77"/>
      <c r="MI480" s="77"/>
      <c r="MJ480" s="77"/>
      <c r="MK480" s="77"/>
      <c r="ML480" s="77"/>
      <c r="MM480" s="77"/>
      <c r="MN480" s="77"/>
      <c r="MO480" s="77"/>
      <c r="MP480" s="77"/>
      <c r="MQ480" s="77"/>
      <c r="MR480" s="77"/>
      <c r="MS480" s="77"/>
      <c r="MT480" s="77"/>
      <c r="MU480" s="77"/>
      <c r="MV480" s="77"/>
      <c r="MW480" s="77"/>
      <c r="MX480" s="77"/>
      <c r="MY480" s="77"/>
      <c r="MZ480" s="77"/>
      <c r="NA480" s="77"/>
      <c r="NB480" s="77"/>
      <c r="NC480" s="77"/>
      <c r="ND480" s="77"/>
      <c r="NE480" s="77"/>
      <c r="NF480" s="77"/>
      <c r="NG480" s="77"/>
      <c r="NH480" s="77"/>
      <c r="NI480" s="77"/>
      <c r="NJ480" s="77"/>
      <c r="NK480" s="77"/>
      <c r="NL480" s="77"/>
      <c r="NM480" s="77"/>
      <c r="NN480" s="77"/>
      <c r="NO480" s="77"/>
      <c r="NP480" s="77"/>
      <c r="NQ480" s="77"/>
      <c r="NR480" s="77"/>
    </row>
    <row r="481" spans="1:382">
      <c r="A481" s="32">
        <f>IF(ラインリスト!A473="","",ラインリスト!A473)</f>
        <v>471</v>
      </c>
      <c r="B481" s="32" t="str">
        <f>IF(ラインリスト!B473="","",ラインリスト!B473)</f>
        <v>テスト471</v>
      </c>
      <c r="C481" s="32">
        <f>IF(ラインリスト!C473="","",ラインリスト!C473)</f>
        <v>88</v>
      </c>
      <c r="D481" s="32" t="str">
        <f>IF(ラインリスト!E473="","",ラインリスト!E473)</f>
        <v>女</v>
      </c>
      <c r="E481" s="32" t="str">
        <f>IF(ラインリスト!F473="","",ラインリスト!F473)</f>
        <v/>
      </c>
      <c r="F481" s="29" t="str">
        <f>IF(ラインリスト!G473="","",ラインリスト!G473)</f>
        <v>患者</v>
      </c>
      <c r="G481" s="32" t="str">
        <f>IF(ラインリスト!H473="","",ラインリスト!H473)</f>
        <v>R病院</v>
      </c>
      <c r="H481" s="33" t="str">
        <f>IF(ラインリスト!I473="","",ラインリスト!I473)</f>
        <v/>
      </c>
      <c r="I481" s="33">
        <f>IF(ラインリスト!J473="","",ラインリスト!J473)</f>
        <v>44210</v>
      </c>
      <c r="J481" s="33">
        <f>IF(ラインリスト!K473="","",ラインリスト!K473)</f>
        <v>44210</v>
      </c>
      <c r="K481" s="31">
        <f>IF(ラインリスト!L473="",J481,ラインリスト!L473)</f>
        <v>44210</v>
      </c>
      <c r="L481" s="76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77"/>
      <c r="BE481" s="77"/>
      <c r="BF481" s="77"/>
      <c r="BG481" s="77"/>
      <c r="BH481" s="77"/>
      <c r="BI481" s="77"/>
      <c r="BJ481" s="77"/>
      <c r="BK481" s="77"/>
      <c r="BL481" s="77"/>
      <c r="BM481" s="77"/>
      <c r="BN481" s="77"/>
      <c r="BO481" s="77"/>
      <c r="BP481" s="77"/>
      <c r="BQ481" s="77"/>
      <c r="BR481" s="77"/>
      <c r="BS481" s="77"/>
      <c r="BT481" s="77"/>
      <c r="BU481" s="77"/>
      <c r="BV481" s="77"/>
      <c r="BW481" s="77"/>
      <c r="BX481" s="77"/>
      <c r="BY481" s="77"/>
      <c r="BZ481" s="77"/>
      <c r="CA481" s="77"/>
      <c r="CB481" s="77"/>
      <c r="CC481" s="77"/>
      <c r="CD481" s="77"/>
      <c r="CE481" s="77"/>
      <c r="CF481" s="77"/>
      <c r="CG481" s="77"/>
      <c r="CH481" s="77"/>
      <c r="CI481" s="77"/>
      <c r="CJ481" s="77"/>
      <c r="CK481" s="77"/>
      <c r="CL481" s="77"/>
      <c r="CM481" s="77"/>
      <c r="CN481" s="77"/>
      <c r="CO481" s="77"/>
      <c r="CP481" s="77"/>
      <c r="CQ481" s="77"/>
      <c r="CR481" s="77"/>
      <c r="CS481" s="77"/>
      <c r="CT481" s="77"/>
      <c r="CU481" s="77"/>
      <c r="CV481" s="77"/>
      <c r="CW481" s="77"/>
      <c r="CX481" s="77"/>
      <c r="CY481" s="77"/>
      <c r="CZ481" s="77"/>
      <c r="DA481" s="77"/>
      <c r="DB481" s="77"/>
      <c r="DC481" s="77"/>
      <c r="DD481" s="77"/>
      <c r="DE481" s="77"/>
      <c r="DF481" s="77"/>
      <c r="DG481" s="77"/>
      <c r="DH481" s="77"/>
      <c r="DI481" s="77"/>
      <c r="DJ481" s="77"/>
      <c r="DK481" s="77"/>
      <c r="DL481" s="77"/>
      <c r="DM481" s="77"/>
      <c r="DN481" s="77"/>
      <c r="DO481" s="77"/>
      <c r="DP481" s="77"/>
      <c r="DQ481" s="77"/>
      <c r="DR481" s="77"/>
      <c r="DS481" s="77"/>
      <c r="DT481" s="77"/>
      <c r="DU481" s="77"/>
      <c r="DV481" s="77"/>
      <c r="DW481" s="77"/>
      <c r="DX481" s="77"/>
      <c r="DY481" s="77"/>
      <c r="DZ481" s="77"/>
      <c r="EA481" s="77"/>
      <c r="EB481" s="77"/>
      <c r="EC481" s="77"/>
      <c r="ED481" s="77"/>
      <c r="EE481" s="77"/>
      <c r="EF481" s="77"/>
      <c r="EG481" s="77"/>
      <c r="EH481" s="77"/>
      <c r="EI481" s="77"/>
      <c r="EJ481" s="77"/>
      <c r="EK481" s="77"/>
      <c r="EL481" s="77"/>
      <c r="EM481" s="77"/>
      <c r="EN481" s="77"/>
      <c r="EO481" s="77"/>
      <c r="EP481" s="77"/>
      <c r="EQ481" s="77"/>
      <c r="ER481" s="77"/>
      <c r="ES481" s="77"/>
      <c r="ET481" s="77"/>
      <c r="EU481" s="77"/>
      <c r="EV481" s="77"/>
      <c r="EW481" s="77"/>
      <c r="EX481" s="77"/>
      <c r="EY481" s="77"/>
      <c r="EZ481" s="77"/>
      <c r="FA481" s="77"/>
      <c r="FB481" s="77"/>
      <c r="FC481" s="77"/>
      <c r="FD481" s="77"/>
      <c r="FE481" s="77"/>
      <c r="FF481" s="77"/>
      <c r="FG481" s="77"/>
      <c r="FH481" s="77"/>
      <c r="FI481" s="77"/>
      <c r="FJ481" s="77"/>
      <c r="FK481" s="77"/>
      <c r="FL481" s="77"/>
      <c r="FM481" s="77"/>
      <c r="FN481" s="77"/>
      <c r="FO481" s="77"/>
      <c r="FP481" s="77"/>
      <c r="FQ481" s="77"/>
      <c r="FR481" s="77"/>
      <c r="FS481" s="77"/>
      <c r="FT481" s="77"/>
      <c r="FU481" s="77"/>
      <c r="FV481" s="77"/>
      <c r="FW481" s="77"/>
      <c r="FX481" s="77"/>
      <c r="FY481" s="77"/>
      <c r="FZ481" s="77"/>
      <c r="GA481" s="77"/>
      <c r="GB481" s="77"/>
      <c r="GC481" s="77"/>
      <c r="GD481" s="77"/>
      <c r="GE481" s="77"/>
      <c r="GF481" s="77"/>
      <c r="GG481" s="77"/>
      <c r="GH481" s="77"/>
      <c r="GI481" s="77"/>
      <c r="GJ481" s="77"/>
      <c r="GK481" s="77"/>
      <c r="GL481" s="77"/>
      <c r="GM481" s="77"/>
      <c r="GN481" s="77"/>
      <c r="GO481" s="77"/>
      <c r="GP481" s="77"/>
      <c r="GQ481" s="77"/>
      <c r="GR481" s="77"/>
      <c r="GS481" s="77"/>
      <c r="GT481" s="77"/>
      <c r="GU481" s="77"/>
      <c r="GV481" s="77"/>
      <c r="GW481" s="77"/>
      <c r="GX481" s="77"/>
      <c r="GY481" s="77"/>
      <c r="GZ481" s="77"/>
      <c r="HA481" s="77"/>
      <c r="HB481" s="77"/>
      <c r="HC481" s="77"/>
      <c r="HD481" s="77"/>
      <c r="HE481" s="77"/>
      <c r="HF481" s="77"/>
      <c r="HG481" s="77"/>
      <c r="HH481" s="77"/>
      <c r="HI481" s="77"/>
      <c r="HJ481" s="77"/>
      <c r="HK481" s="77"/>
      <c r="HL481" s="77"/>
      <c r="HM481" s="77"/>
      <c r="HN481" s="77"/>
      <c r="HO481" s="77"/>
      <c r="HP481" s="77"/>
      <c r="HQ481" s="77"/>
      <c r="HR481" s="77"/>
      <c r="HS481" s="77"/>
      <c r="HT481" s="77"/>
      <c r="HU481" s="77"/>
      <c r="HV481" s="77"/>
      <c r="HW481" s="77"/>
      <c r="HX481" s="77"/>
      <c r="HY481" s="77"/>
      <c r="HZ481" s="77"/>
      <c r="IA481" s="77"/>
      <c r="IB481" s="77"/>
      <c r="IC481" s="77"/>
      <c r="ID481" s="77"/>
      <c r="IE481" s="77"/>
      <c r="IF481" s="77"/>
      <c r="IG481" s="77"/>
      <c r="IH481" s="77"/>
      <c r="II481" s="77"/>
      <c r="IJ481" s="77"/>
      <c r="IK481" s="77"/>
      <c r="IL481" s="77"/>
      <c r="IM481" s="77"/>
      <c r="IN481" s="77"/>
      <c r="IO481" s="77"/>
      <c r="IP481" s="77"/>
      <c r="IQ481" s="77"/>
      <c r="IR481" s="77"/>
      <c r="IS481" s="77"/>
      <c r="IT481" s="77"/>
      <c r="IU481" s="77"/>
      <c r="IV481" s="77"/>
      <c r="IW481" s="77"/>
      <c r="IX481" s="77"/>
      <c r="IY481" s="77"/>
      <c r="IZ481" s="77"/>
      <c r="JA481" s="77"/>
      <c r="JB481" s="77"/>
      <c r="JC481" s="77"/>
      <c r="JD481" s="77"/>
      <c r="JE481" s="77"/>
      <c r="JF481" s="77"/>
      <c r="JG481" s="77"/>
      <c r="JH481" s="77"/>
      <c r="JI481" s="77"/>
      <c r="JJ481" s="77"/>
      <c r="JK481" s="77"/>
      <c r="JL481" s="77"/>
      <c r="JM481" s="77"/>
      <c r="JN481" s="77"/>
      <c r="JO481" s="77"/>
      <c r="JP481" s="77"/>
      <c r="JQ481" s="77"/>
      <c r="JR481" s="77"/>
      <c r="JS481" s="77"/>
      <c r="JT481" s="77"/>
      <c r="JU481" s="77"/>
      <c r="JV481" s="77"/>
      <c r="JW481" s="77"/>
      <c r="JX481" s="77"/>
      <c r="JY481" s="77"/>
      <c r="JZ481" s="77"/>
      <c r="KA481" s="77"/>
      <c r="KB481" s="77"/>
      <c r="KC481" s="77"/>
      <c r="KD481" s="77"/>
      <c r="KE481" s="77"/>
      <c r="KF481" s="77"/>
      <c r="KG481" s="77"/>
      <c r="KH481" s="77"/>
      <c r="KI481" s="77"/>
      <c r="KJ481" s="77"/>
      <c r="KK481" s="77"/>
      <c r="KL481" s="77"/>
      <c r="KM481" s="77"/>
      <c r="KN481" s="77"/>
      <c r="KO481" s="77"/>
      <c r="KP481" s="77"/>
      <c r="KQ481" s="77"/>
      <c r="KR481" s="77"/>
      <c r="KS481" s="77"/>
      <c r="KT481" s="77"/>
      <c r="KU481" s="77"/>
      <c r="KV481" s="77"/>
      <c r="KW481" s="77"/>
      <c r="KX481" s="77"/>
      <c r="KY481" s="77"/>
      <c r="KZ481" s="77"/>
      <c r="LA481" s="77"/>
      <c r="LB481" s="77"/>
      <c r="LC481" s="77"/>
      <c r="LD481" s="77"/>
      <c r="LE481" s="77"/>
      <c r="LF481" s="77"/>
      <c r="LG481" s="77"/>
      <c r="LH481" s="77"/>
      <c r="LI481" s="77"/>
      <c r="LJ481" s="77"/>
      <c r="LK481" s="77"/>
      <c r="LL481" s="77"/>
      <c r="LM481" s="77"/>
      <c r="LN481" s="77"/>
      <c r="LO481" s="77"/>
      <c r="LP481" s="77"/>
      <c r="LQ481" s="77"/>
      <c r="LR481" s="77"/>
      <c r="LS481" s="77"/>
      <c r="LT481" s="77"/>
      <c r="LU481" s="77"/>
      <c r="LV481" s="77"/>
      <c r="LW481" s="77"/>
      <c r="LX481" s="77"/>
      <c r="LY481" s="77"/>
      <c r="LZ481" s="77"/>
      <c r="MA481" s="77"/>
      <c r="MB481" s="77"/>
      <c r="MC481" s="77"/>
      <c r="MD481" s="77"/>
      <c r="ME481" s="77"/>
      <c r="MF481" s="77"/>
      <c r="MG481" s="77"/>
      <c r="MH481" s="77"/>
      <c r="MI481" s="77"/>
      <c r="MJ481" s="77"/>
      <c r="MK481" s="77"/>
      <c r="ML481" s="77"/>
      <c r="MM481" s="77"/>
      <c r="MN481" s="77"/>
      <c r="MO481" s="77"/>
      <c r="MP481" s="77"/>
      <c r="MQ481" s="77"/>
      <c r="MR481" s="77"/>
      <c r="MS481" s="77"/>
      <c r="MT481" s="77"/>
      <c r="MU481" s="77"/>
      <c r="MV481" s="77"/>
      <c r="MW481" s="77"/>
      <c r="MX481" s="77"/>
      <c r="MY481" s="77"/>
      <c r="MZ481" s="77"/>
      <c r="NA481" s="77"/>
      <c r="NB481" s="77"/>
      <c r="NC481" s="77"/>
      <c r="ND481" s="77"/>
      <c r="NE481" s="77"/>
      <c r="NF481" s="77"/>
      <c r="NG481" s="77"/>
      <c r="NH481" s="77"/>
      <c r="NI481" s="77"/>
      <c r="NJ481" s="77"/>
      <c r="NK481" s="77"/>
      <c r="NL481" s="77"/>
      <c r="NM481" s="77"/>
      <c r="NN481" s="77"/>
      <c r="NO481" s="77"/>
      <c r="NP481" s="77"/>
      <c r="NQ481" s="77"/>
      <c r="NR481" s="77"/>
    </row>
    <row r="482" spans="1:382">
      <c r="A482" s="32">
        <f>IF(ラインリスト!A474="","",ラインリスト!A474)</f>
        <v>472</v>
      </c>
      <c r="B482" s="32" t="str">
        <f>IF(ラインリスト!B474="","",ラインリスト!B474)</f>
        <v>テスト472</v>
      </c>
      <c r="C482" s="32">
        <f>IF(ラインリスト!C474="","",ラインリスト!C474)</f>
        <v>29</v>
      </c>
      <c r="D482" s="32" t="str">
        <f>IF(ラインリスト!E474="","",ラインリスト!E474)</f>
        <v>女</v>
      </c>
      <c r="E482" s="32" t="str">
        <f>IF(ラインリスト!F474="","",ラインリスト!F474)</f>
        <v>看護師</v>
      </c>
      <c r="F482" s="29" t="str">
        <f>IF(ラインリスト!G474="","",ラインリスト!G474)</f>
        <v>職員</v>
      </c>
      <c r="G482" s="32" t="str">
        <f>IF(ラインリスト!H474="","",ラインリスト!H474)</f>
        <v>R病院</v>
      </c>
      <c r="H482" s="33" t="str">
        <f>IF(ラインリスト!I474="","",ラインリスト!I474)</f>
        <v/>
      </c>
      <c r="I482" s="33">
        <f>IF(ラインリスト!J474="","",ラインリスト!J474)</f>
        <v>44208</v>
      </c>
      <c r="J482" s="33">
        <f>IF(ラインリスト!K474="","",ラインリスト!K474)</f>
        <v>44210</v>
      </c>
      <c r="K482" s="31">
        <f>IF(ラインリスト!L474="",J482,ラインリスト!L474)</f>
        <v>44210</v>
      </c>
      <c r="L482" s="76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77"/>
      <c r="BE482" s="77"/>
      <c r="BF482" s="77"/>
      <c r="BG482" s="77"/>
      <c r="BH482" s="77"/>
      <c r="BI482" s="77"/>
      <c r="BJ482" s="77"/>
      <c r="BK482" s="77"/>
      <c r="BL482" s="77"/>
      <c r="BM482" s="77"/>
      <c r="BN482" s="77"/>
      <c r="BO482" s="77"/>
      <c r="BP482" s="77"/>
      <c r="BQ482" s="77"/>
      <c r="BR482" s="77"/>
      <c r="BS482" s="77"/>
      <c r="BT482" s="77"/>
      <c r="BU482" s="77"/>
      <c r="BV482" s="77"/>
      <c r="BW482" s="77"/>
      <c r="BX482" s="77"/>
      <c r="BY482" s="77"/>
      <c r="BZ482" s="77"/>
      <c r="CA482" s="77"/>
      <c r="CB482" s="77"/>
      <c r="CC482" s="77"/>
      <c r="CD482" s="77"/>
      <c r="CE482" s="77"/>
      <c r="CF482" s="77"/>
      <c r="CG482" s="77"/>
      <c r="CH482" s="77"/>
      <c r="CI482" s="77"/>
      <c r="CJ482" s="77"/>
      <c r="CK482" s="77"/>
      <c r="CL482" s="77"/>
      <c r="CM482" s="77"/>
      <c r="CN482" s="77"/>
      <c r="CO482" s="77"/>
      <c r="CP482" s="77"/>
      <c r="CQ482" s="77"/>
      <c r="CR482" s="77"/>
      <c r="CS482" s="77"/>
      <c r="CT482" s="77"/>
      <c r="CU482" s="77"/>
      <c r="CV482" s="77"/>
      <c r="CW482" s="77"/>
      <c r="CX482" s="77"/>
      <c r="CY482" s="77"/>
      <c r="CZ482" s="77"/>
      <c r="DA482" s="77"/>
      <c r="DB482" s="77"/>
      <c r="DC482" s="77"/>
      <c r="DD482" s="77"/>
      <c r="DE482" s="77"/>
      <c r="DF482" s="77"/>
      <c r="DG482" s="77"/>
      <c r="DH482" s="77"/>
      <c r="DI482" s="77"/>
      <c r="DJ482" s="77"/>
      <c r="DK482" s="77"/>
      <c r="DL482" s="77"/>
      <c r="DM482" s="77"/>
      <c r="DN482" s="77"/>
      <c r="DO482" s="77"/>
      <c r="DP482" s="77"/>
      <c r="DQ482" s="77"/>
      <c r="DR482" s="77"/>
      <c r="DS482" s="77"/>
      <c r="DT482" s="77"/>
      <c r="DU482" s="77"/>
      <c r="DV482" s="77"/>
      <c r="DW482" s="77"/>
      <c r="DX482" s="77"/>
      <c r="DY482" s="77"/>
      <c r="DZ482" s="77"/>
      <c r="EA482" s="77"/>
      <c r="EB482" s="77"/>
      <c r="EC482" s="77"/>
      <c r="ED482" s="77"/>
      <c r="EE482" s="77"/>
      <c r="EF482" s="77"/>
      <c r="EG482" s="77"/>
      <c r="EH482" s="77"/>
      <c r="EI482" s="77"/>
      <c r="EJ482" s="77"/>
      <c r="EK482" s="77"/>
      <c r="EL482" s="77"/>
      <c r="EM482" s="77"/>
      <c r="EN482" s="77"/>
      <c r="EO482" s="77"/>
      <c r="EP482" s="77"/>
      <c r="EQ482" s="77"/>
      <c r="ER482" s="77"/>
      <c r="ES482" s="77"/>
      <c r="ET482" s="77"/>
      <c r="EU482" s="77"/>
      <c r="EV482" s="77"/>
      <c r="EW482" s="77"/>
      <c r="EX482" s="77"/>
      <c r="EY482" s="77"/>
      <c r="EZ482" s="77"/>
      <c r="FA482" s="77"/>
      <c r="FB482" s="77"/>
      <c r="FC482" s="77"/>
      <c r="FD482" s="77"/>
      <c r="FE482" s="77"/>
      <c r="FF482" s="77"/>
      <c r="FG482" s="77"/>
      <c r="FH482" s="77"/>
      <c r="FI482" s="77"/>
      <c r="FJ482" s="77"/>
      <c r="FK482" s="77"/>
      <c r="FL482" s="77"/>
      <c r="FM482" s="77"/>
      <c r="FN482" s="77"/>
      <c r="FO482" s="77"/>
      <c r="FP482" s="77"/>
      <c r="FQ482" s="77"/>
      <c r="FR482" s="77"/>
      <c r="FS482" s="77"/>
      <c r="FT482" s="77"/>
      <c r="FU482" s="77"/>
      <c r="FV482" s="77"/>
      <c r="FW482" s="77"/>
      <c r="FX482" s="77"/>
      <c r="FY482" s="77"/>
      <c r="FZ482" s="77"/>
      <c r="GA482" s="77"/>
      <c r="GB482" s="77"/>
      <c r="GC482" s="77"/>
      <c r="GD482" s="77"/>
      <c r="GE482" s="77"/>
      <c r="GF482" s="77"/>
      <c r="GG482" s="77"/>
      <c r="GH482" s="77"/>
      <c r="GI482" s="77"/>
      <c r="GJ482" s="77"/>
      <c r="GK482" s="77"/>
      <c r="GL482" s="77"/>
      <c r="GM482" s="77"/>
      <c r="GN482" s="77"/>
      <c r="GO482" s="77"/>
      <c r="GP482" s="77"/>
      <c r="GQ482" s="77"/>
      <c r="GR482" s="77"/>
      <c r="GS482" s="77"/>
      <c r="GT482" s="77"/>
      <c r="GU482" s="77"/>
      <c r="GV482" s="77"/>
      <c r="GW482" s="77"/>
      <c r="GX482" s="77"/>
      <c r="GY482" s="77"/>
      <c r="GZ482" s="77"/>
      <c r="HA482" s="77"/>
      <c r="HB482" s="77"/>
      <c r="HC482" s="77"/>
      <c r="HD482" s="77"/>
      <c r="HE482" s="77"/>
      <c r="HF482" s="77"/>
      <c r="HG482" s="77"/>
      <c r="HH482" s="77"/>
      <c r="HI482" s="77"/>
      <c r="HJ482" s="77"/>
      <c r="HK482" s="77"/>
      <c r="HL482" s="77"/>
      <c r="HM482" s="77"/>
      <c r="HN482" s="77"/>
      <c r="HO482" s="77"/>
      <c r="HP482" s="77"/>
      <c r="HQ482" s="77"/>
      <c r="HR482" s="77"/>
      <c r="HS482" s="77"/>
      <c r="HT482" s="77"/>
      <c r="HU482" s="77"/>
      <c r="HV482" s="77"/>
      <c r="HW482" s="77"/>
      <c r="HX482" s="77"/>
      <c r="HY482" s="77"/>
      <c r="HZ482" s="77"/>
      <c r="IA482" s="77"/>
      <c r="IB482" s="77"/>
      <c r="IC482" s="77"/>
      <c r="ID482" s="77"/>
      <c r="IE482" s="77"/>
      <c r="IF482" s="77"/>
      <c r="IG482" s="77"/>
      <c r="IH482" s="77"/>
      <c r="II482" s="77"/>
      <c r="IJ482" s="77"/>
      <c r="IK482" s="77"/>
      <c r="IL482" s="77"/>
      <c r="IM482" s="77"/>
      <c r="IN482" s="77"/>
      <c r="IO482" s="77"/>
      <c r="IP482" s="77"/>
      <c r="IQ482" s="77"/>
      <c r="IR482" s="77"/>
      <c r="IS482" s="77"/>
      <c r="IT482" s="77"/>
      <c r="IU482" s="77"/>
      <c r="IV482" s="77"/>
      <c r="IW482" s="77"/>
      <c r="IX482" s="77"/>
      <c r="IY482" s="77"/>
      <c r="IZ482" s="77"/>
      <c r="JA482" s="77"/>
      <c r="JB482" s="77"/>
      <c r="JC482" s="77"/>
      <c r="JD482" s="77"/>
      <c r="JE482" s="77"/>
      <c r="JF482" s="77"/>
      <c r="JG482" s="77"/>
      <c r="JH482" s="77"/>
      <c r="JI482" s="77"/>
      <c r="JJ482" s="77"/>
      <c r="JK482" s="77"/>
      <c r="JL482" s="77"/>
      <c r="JM482" s="77"/>
      <c r="JN482" s="77"/>
      <c r="JO482" s="77"/>
      <c r="JP482" s="77"/>
      <c r="JQ482" s="77"/>
      <c r="JR482" s="77"/>
      <c r="JS482" s="77"/>
      <c r="JT482" s="77"/>
      <c r="JU482" s="77"/>
      <c r="JV482" s="77"/>
      <c r="JW482" s="77"/>
      <c r="JX482" s="77"/>
      <c r="JY482" s="77"/>
      <c r="JZ482" s="77"/>
      <c r="KA482" s="77"/>
      <c r="KB482" s="77"/>
      <c r="KC482" s="77"/>
      <c r="KD482" s="77"/>
      <c r="KE482" s="77"/>
      <c r="KF482" s="77"/>
      <c r="KG482" s="77"/>
      <c r="KH482" s="77"/>
      <c r="KI482" s="77"/>
      <c r="KJ482" s="77"/>
      <c r="KK482" s="77"/>
      <c r="KL482" s="77"/>
      <c r="KM482" s="77"/>
      <c r="KN482" s="77"/>
      <c r="KO482" s="77"/>
      <c r="KP482" s="77"/>
      <c r="KQ482" s="77"/>
      <c r="KR482" s="77"/>
      <c r="KS482" s="77"/>
      <c r="KT482" s="77"/>
      <c r="KU482" s="77"/>
      <c r="KV482" s="77"/>
      <c r="KW482" s="77"/>
      <c r="KX482" s="77"/>
      <c r="KY482" s="77"/>
      <c r="KZ482" s="77"/>
      <c r="LA482" s="77"/>
      <c r="LB482" s="77"/>
      <c r="LC482" s="77"/>
      <c r="LD482" s="77"/>
      <c r="LE482" s="77"/>
      <c r="LF482" s="77"/>
      <c r="LG482" s="77"/>
      <c r="LH482" s="77"/>
      <c r="LI482" s="77"/>
      <c r="LJ482" s="77"/>
      <c r="LK482" s="77"/>
      <c r="LL482" s="77"/>
      <c r="LM482" s="77"/>
      <c r="LN482" s="77"/>
      <c r="LO482" s="77"/>
      <c r="LP482" s="77"/>
      <c r="LQ482" s="77"/>
      <c r="LR482" s="77"/>
      <c r="LS482" s="77"/>
      <c r="LT482" s="77"/>
      <c r="LU482" s="77"/>
      <c r="LV482" s="77"/>
      <c r="LW482" s="77"/>
      <c r="LX482" s="77"/>
      <c r="LY482" s="77"/>
      <c r="LZ482" s="77"/>
      <c r="MA482" s="77"/>
      <c r="MB482" s="77"/>
      <c r="MC482" s="77"/>
      <c r="MD482" s="77"/>
      <c r="ME482" s="77"/>
      <c r="MF482" s="77"/>
      <c r="MG482" s="77"/>
      <c r="MH482" s="77"/>
      <c r="MI482" s="77"/>
      <c r="MJ482" s="77"/>
      <c r="MK482" s="77"/>
      <c r="ML482" s="77"/>
      <c r="MM482" s="77"/>
      <c r="MN482" s="77"/>
      <c r="MO482" s="77"/>
      <c r="MP482" s="77"/>
      <c r="MQ482" s="77"/>
      <c r="MR482" s="77"/>
      <c r="MS482" s="77"/>
      <c r="MT482" s="77"/>
      <c r="MU482" s="77"/>
      <c r="MV482" s="77"/>
      <c r="MW482" s="77"/>
      <c r="MX482" s="77"/>
      <c r="MY482" s="77"/>
      <c r="MZ482" s="77"/>
      <c r="NA482" s="77"/>
      <c r="NB482" s="77"/>
      <c r="NC482" s="77"/>
      <c r="ND482" s="77"/>
      <c r="NE482" s="77"/>
      <c r="NF482" s="77"/>
      <c r="NG482" s="77"/>
      <c r="NH482" s="77"/>
      <c r="NI482" s="77"/>
      <c r="NJ482" s="77"/>
      <c r="NK482" s="77"/>
      <c r="NL482" s="77"/>
      <c r="NM482" s="77"/>
      <c r="NN482" s="77"/>
      <c r="NO482" s="77"/>
      <c r="NP482" s="77"/>
      <c r="NQ482" s="77"/>
      <c r="NR482" s="77"/>
    </row>
    <row r="483" spans="1:382">
      <c r="A483" s="32">
        <f>IF(ラインリスト!A475="","",ラインリスト!A475)</f>
        <v>473</v>
      </c>
      <c r="B483" s="32" t="str">
        <f>IF(ラインリスト!B475="","",ラインリスト!B475)</f>
        <v>テスト473</v>
      </c>
      <c r="C483" s="32">
        <f>IF(ラインリスト!C475="","",ラインリスト!C475)</f>
        <v>89</v>
      </c>
      <c r="D483" s="32" t="str">
        <f>IF(ラインリスト!E475="","",ラインリスト!E475)</f>
        <v>男</v>
      </c>
      <c r="E483" s="32" t="str">
        <f>IF(ラインリスト!F475="","",ラインリスト!F475)</f>
        <v/>
      </c>
      <c r="F483" s="29" t="str">
        <f>IF(ラインリスト!G475="","",ラインリスト!G475)</f>
        <v>患者</v>
      </c>
      <c r="G483" s="32" t="str">
        <f>IF(ラインリスト!H475="","",ラインリスト!H475)</f>
        <v>R病院</v>
      </c>
      <c r="H483" s="33" t="str">
        <f>IF(ラインリスト!I475="","",ラインリスト!I475)</f>
        <v/>
      </c>
      <c r="I483" s="33">
        <f>IF(ラインリスト!J475="","",ラインリスト!J475)</f>
        <v>44210</v>
      </c>
      <c r="J483" s="33">
        <f>IF(ラインリスト!K475="","",ラインリスト!K475)</f>
        <v>44210</v>
      </c>
      <c r="K483" s="31">
        <f>IF(ラインリスト!L475="",J483,ラインリスト!L475)</f>
        <v>44210</v>
      </c>
      <c r="L483" s="76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  <c r="BN483" s="77"/>
      <c r="BO483" s="77"/>
      <c r="BP483" s="77"/>
      <c r="BQ483" s="77"/>
      <c r="BR483" s="77"/>
      <c r="BS483" s="77"/>
      <c r="BT483" s="77"/>
      <c r="BU483" s="77"/>
      <c r="BV483" s="77"/>
      <c r="BW483" s="77"/>
      <c r="BX483" s="77"/>
      <c r="BY483" s="77"/>
      <c r="BZ483" s="77"/>
      <c r="CA483" s="77"/>
      <c r="CB483" s="77"/>
      <c r="CC483" s="77"/>
      <c r="CD483" s="77"/>
      <c r="CE483" s="77"/>
      <c r="CF483" s="77"/>
      <c r="CG483" s="77"/>
      <c r="CH483" s="77"/>
      <c r="CI483" s="77"/>
      <c r="CJ483" s="77"/>
      <c r="CK483" s="77"/>
      <c r="CL483" s="77"/>
      <c r="CM483" s="77"/>
      <c r="CN483" s="77"/>
      <c r="CO483" s="77"/>
      <c r="CP483" s="77"/>
      <c r="CQ483" s="77"/>
      <c r="CR483" s="77"/>
      <c r="CS483" s="77"/>
      <c r="CT483" s="77"/>
      <c r="CU483" s="77"/>
      <c r="CV483" s="77"/>
      <c r="CW483" s="77"/>
      <c r="CX483" s="77"/>
      <c r="CY483" s="77"/>
      <c r="CZ483" s="77"/>
      <c r="DA483" s="77"/>
      <c r="DB483" s="77"/>
      <c r="DC483" s="77"/>
      <c r="DD483" s="77"/>
      <c r="DE483" s="77"/>
      <c r="DF483" s="77"/>
      <c r="DG483" s="77"/>
      <c r="DH483" s="77"/>
      <c r="DI483" s="77"/>
      <c r="DJ483" s="77"/>
      <c r="DK483" s="77"/>
      <c r="DL483" s="77"/>
      <c r="DM483" s="77"/>
      <c r="DN483" s="77"/>
      <c r="DO483" s="77"/>
      <c r="DP483" s="77"/>
      <c r="DQ483" s="77"/>
      <c r="DR483" s="77"/>
      <c r="DS483" s="77"/>
      <c r="DT483" s="77"/>
      <c r="DU483" s="77"/>
      <c r="DV483" s="77"/>
      <c r="DW483" s="77"/>
      <c r="DX483" s="77"/>
      <c r="DY483" s="77"/>
      <c r="DZ483" s="77"/>
      <c r="EA483" s="77"/>
      <c r="EB483" s="77"/>
      <c r="EC483" s="77"/>
      <c r="ED483" s="77"/>
      <c r="EE483" s="77"/>
      <c r="EF483" s="77"/>
      <c r="EG483" s="77"/>
      <c r="EH483" s="77"/>
      <c r="EI483" s="77"/>
      <c r="EJ483" s="77"/>
      <c r="EK483" s="77"/>
      <c r="EL483" s="77"/>
      <c r="EM483" s="77"/>
      <c r="EN483" s="77"/>
      <c r="EO483" s="77"/>
      <c r="EP483" s="77"/>
      <c r="EQ483" s="77"/>
      <c r="ER483" s="77"/>
      <c r="ES483" s="77"/>
      <c r="ET483" s="77"/>
      <c r="EU483" s="77"/>
      <c r="EV483" s="77"/>
      <c r="EW483" s="77"/>
      <c r="EX483" s="77"/>
      <c r="EY483" s="77"/>
      <c r="EZ483" s="77"/>
      <c r="FA483" s="77"/>
      <c r="FB483" s="77"/>
      <c r="FC483" s="77"/>
      <c r="FD483" s="77"/>
      <c r="FE483" s="77"/>
      <c r="FF483" s="77"/>
      <c r="FG483" s="77"/>
      <c r="FH483" s="77"/>
      <c r="FI483" s="77"/>
      <c r="FJ483" s="77"/>
      <c r="FK483" s="77"/>
      <c r="FL483" s="77"/>
      <c r="FM483" s="77"/>
      <c r="FN483" s="77"/>
      <c r="FO483" s="77"/>
      <c r="FP483" s="77"/>
      <c r="FQ483" s="77"/>
      <c r="FR483" s="77"/>
      <c r="FS483" s="77"/>
      <c r="FT483" s="77"/>
      <c r="FU483" s="77"/>
      <c r="FV483" s="77"/>
      <c r="FW483" s="77"/>
      <c r="FX483" s="77"/>
      <c r="FY483" s="77"/>
      <c r="FZ483" s="77"/>
      <c r="GA483" s="77"/>
      <c r="GB483" s="77"/>
      <c r="GC483" s="77"/>
      <c r="GD483" s="77"/>
      <c r="GE483" s="77"/>
      <c r="GF483" s="77"/>
      <c r="GG483" s="77"/>
      <c r="GH483" s="77"/>
      <c r="GI483" s="77"/>
      <c r="GJ483" s="77"/>
      <c r="GK483" s="77"/>
      <c r="GL483" s="77"/>
      <c r="GM483" s="77"/>
      <c r="GN483" s="77"/>
      <c r="GO483" s="77"/>
      <c r="GP483" s="77"/>
      <c r="GQ483" s="77"/>
      <c r="GR483" s="77"/>
      <c r="GS483" s="77"/>
      <c r="GT483" s="77"/>
      <c r="GU483" s="77"/>
      <c r="GV483" s="77"/>
      <c r="GW483" s="77"/>
      <c r="GX483" s="77"/>
      <c r="GY483" s="77"/>
      <c r="GZ483" s="77"/>
      <c r="HA483" s="77"/>
      <c r="HB483" s="77"/>
      <c r="HC483" s="77"/>
      <c r="HD483" s="77"/>
      <c r="HE483" s="77"/>
      <c r="HF483" s="77"/>
      <c r="HG483" s="77"/>
      <c r="HH483" s="77"/>
      <c r="HI483" s="77"/>
      <c r="HJ483" s="77"/>
      <c r="HK483" s="77"/>
      <c r="HL483" s="77"/>
      <c r="HM483" s="77"/>
      <c r="HN483" s="77"/>
      <c r="HO483" s="77"/>
      <c r="HP483" s="77"/>
      <c r="HQ483" s="77"/>
      <c r="HR483" s="77"/>
      <c r="HS483" s="77"/>
      <c r="HT483" s="77"/>
      <c r="HU483" s="77"/>
      <c r="HV483" s="77"/>
      <c r="HW483" s="77"/>
      <c r="HX483" s="77"/>
      <c r="HY483" s="77"/>
      <c r="HZ483" s="77"/>
      <c r="IA483" s="77"/>
      <c r="IB483" s="77"/>
      <c r="IC483" s="77"/>
      <c r="ID483" s="77"/>
      <c r="IE483" s="77"/>
      <c r="IF483" s="77"/>
      <c r="IG483" s="77"/>
      <c r="IH483" s="77"/>
      <c r="II483" s="77"/>
      <c r="IJ483" s="77"/>
      <c r="IK483" s="77"/>
      <c r="IL483" s="77"/>
      <c r="IM483" s="77"/>
      <c r="IN483" s="77"/>
      <c r="IO483" s="77"/>
      <c r="IP483" s="77"/>
      <c r="IQ483" s="77"/>
      <c r="IR483" s="77"/>
      <c r="IS483" s="77"/>
      <c r="IT483" s="77"/>
      <c r="IU483" s="77"/>
      <c r="IV483" s="77"/>
      <c r="IW483" s="77"/>
      <c r="IX483" s="77"/>
      <c r="IY483" s="77"/>
      <c r="IZ483" s="77"/>
      <c r="JA483" s="77"/>
      <c r="JB483" s="77"/>
      <c r="JC483" s="77"/>
      <c r="JD483" s="77"/>
      <c r="JE483" s="77"/>
      <c r="JF483" s="77"/>
      <c r="JG483" s="77"/>
      <c r="JH483" s="77"/>
      <c r="JI483" s="77"/>
      <c r="JJ483" s="77"/>
      <c r="JK483" s="77"/>
      <c r="JL483" s="77"/>
      <c r="JM483" s="77"/>
      <c r="JN483" s="77"/>
      <c r="JO483" s="77"/>
      <c r="JP483" s="77"/>
      <c r="JQ483" s="77"/>
      <c r="JR483" s="77"/>
      <c r="JS483" s="77"/>
      <c r="JT483" s="77"/>
      <c r="JU483" s="77"/>
      <c r="JV483" s="77"/>
      <c r="JW483" s="77"/>
      <c r="JX483" s="77"/>
      <c r="JY483" s="77"/>
      <c r="JZ483" s="77"/>
      <c r="KA483" s="77"/>
      <c r="KB483" s="77"/>
      <c r="KC483" s="77"/>
      <c r="KD483" s="77"/>
      <c r="KE483" s="77"/>
      <c r="KF483" s="77"/>
      <c r="KG483" s="77"/>
      <c r="KH483" s="77"/>
      <c r="KI483" s="77"/>
      <c r="KJ483" s="77"/>
      <c r="KK483" s="77"/>
      <c r="KL483" s="77"/>
      <c r="KM483" s="77"/>
      <c r="KN483" s="77"/>
      <c r="KO483" s="77"/>
      <c r="KP483" s="77"/>
      <c r="KQ483" s="77"/>
      <c r="KR483" s="77"/>
      <c r="KS483" s="77"/>
      <c r="KT483" s="77"/>
      <c r="KU483" s="77"/>
      <c r="KV483" s="77"/>
      <c r="KW483" s="77"/>
      <c r="KX483" s="77"/>
      <c r="KY483" s="77"/>
      <c r="KZ483" s="77"/>
      <c r="LA483" s="77"/>
      <c r="LB483" s="77"/>
      <c r="LC483" s="77"/>
      <c r="LD483" s="77"/>
      <c r="LE483" s="77"/>
      <c r="LF483" s="77"/>
      <c r="LG483" s="77"/>
      <c r="LH483" s="77"/>
      <c r="LI483" s="77"/>
      <c r="LJ483" s="77"/>
      <c r="LK483" s="77"/>
      <c r="LL483" s="77"/>
      <c r="LM483" s="77"/>
      <c r="LN483" s="77"/>
      <c r="LO483" s="77"/>
      <c r="LP483" s="77"/>
      <c r="LQ483" s="77"/>
      <c r="LR483" s="77"/>
      <c r="LS483" s="77"/>
      <c r="LT483" s="77"/>
      <c r="LU483" s="77"/>
      <c r="LV483" s="77"/>
      <c r="LW483" s="77"/>
      <c r="LX483" s="77"/>
      <c r="LY483" s="77"/>
      <c r="LZ483" s="77"/>
      <c r="MA483" s="77"/>
      <c r="MB483" s="77"/>
      <c r="MC483" s="77"/>
      <c r="MD483" s="77"/>
      <c r="ME483" s="77"/>
      <c r="MF483" s="77"/>
      <c r="MG483" s="77"/>
      <c r="MH483" s="77"/>
      <c r="MI483" s="77"/>
      <c r="MJ483" s="77"/>
      <c r="MK483" s="77"/>
      <c r="ML483" s="77"/>
      <c r="MM483" s="77"/>
      <c r="MN483" s="77"/>
      <c r="MO483" s="77"/>
      <c r="MP483" s="77"/>
      <c r="MQ483" s="77"/>
      <c r="MR483" s="77"/>
      <c r="MS483" s="77"/>
      <c r="MT483" s="77"/>
      <c r="MU483" s="77"/>
      <c r="MV483" s="77"/>
      <c r="MW483" s="77"/>
      <c r="MX483" s="77"/>
      <c r="MY483" s="77"/>
      <c r="MZ483" s="77"/>
      <c r="NA483" s="77"/>
      <c r="NB483" s="77"/>
      <c r="NC483" s="77"/>
      <c r="ND483" s="77"/>
      <c r="NE483" s="77"/>
      <c r="NF483" s="77"/>
      <c r="NG483" s="77"/>
      <c r="NH483" s="77"/>
      <c r="NI483" s="77"/>
      <c r="NJ483" s="77"/>
      <c r="NK483" s="77"/>
      <c r="NL483" s="77"/>
      <c r="NM483" s="77"/>
      <c r="NN483" s="77"/>
      <c r="NO483" s="77"/>
      <c r="NP483" s="77"/>
      <c r="NQ483" s="77"/>
      <c r="NR483" s="77"/>
    </row>
    <row r="484" spans="1:382">
      <c r="A484" s="32">
        <f>IF(ラインリスト!A476="","",ラインリスト!A476)</f>
        <v>474</v>
      </c>
      <c r="B484" s="32" t="str">
        <f>IF(ラインリスト!B476="","",ラインリスト!B476)</f>
        <v>テスト474</v>
      </c>
      <c r="C484" s="32">
        <f>IF(ラインリスト!C476="","",ラインリスト!C476)</f>
        <v>94</v>
      </c>
      <c r="D484" s="32" t="str">
        <f>IF(ラインリスト!E476="","",ラインリスト!E476)</f>
        <v>女</v>
      </c>
      <c r="E484" s="32" t="str">
        <f>IF(ラインリスト!F476="","",ラインリスト!F476)</f>
        <v/>
      </c>
      <c r="F484" s="29" t="str">
        <f>IF(ラインリスト!G476="","",ラインリスト!G476)</f>
        <v>患者</v>
      </c>
      <c r="G484" s="32" t="str">
        <f>IF(ラインリスト!H476="","",ラインリスト!H476)</f>
        <v>R病院</v>
      </c>
      <c r="H484" s="33" t="str">
        <f>IF(ラインリスト!I476="","",ラインリスト!I476)</f>
        <v/>
      </c>
      <c r="I484" s="33">
        <f>IF(ラインリスト!J476="","",ラインリスト!J476)</f>
        <v>44209</v>
      </c>
      <c r="J484" s="33">
        <f>IF(ラインリスト!K476="","",ラインリスト!K476)</f>
        <v>44210</v>
      </c>
      <c r="K484" s="31">
        <f>IF(ラインリスト!L476="",J484,ラインリスト!L476)</f>
        <v>44210</v>
      </c>
      <c r="L484" s="76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  <c r="BN484" s="77"/>
      <c r="BO484" s="77"/>
      <c r="BP484" s="77"/>
      <c r="BQ484" s="77"/>
      <c r="BR484" s="77"/>
      <c r="BS484" s="77"/>
      <c r="BT484" s="77"/>
      <c r="BU484" s="77"/>
      <c r="BV484" s="77"/>
      <c r="BW484" s="77"/>
      <c r="BX484" s="77"/>
      <c r="BY484" s="77"/>
      <c r="BZ484" s="77"/>
      <c r="CA484" s="77"/>
      <c r="CB484" s="77"/>
      <c r="CC484" s="77"/>
      <c r="CD484" s="77"/>
      <c r="CE484" s="77"/>
      <c r="CF484" s="77"/>
      <c r="CG484" s="77"/>
      <c r="CH484" s="77"/>
      <c r="CI484" s="77"/>
      <c r="CJ484" s="77"/>
      <c r="CK484" s="77"/>
      <c r="CL484" s="77"/>
      <c r="CM484" s="77"/>
      <c r="CN484" s="77"/>
      <c r="CO484" s="77"/>
      <c r="CP484" s="77"/>
      <c r="CQ484" s="77"/>
      <c r="CR484" s="77"/>
      <c r="CS484" s="77"/>
      <c r="CT484" s="77"/>
      <c r="CU484" s="77"/>
      <c r="CV484" s="77"/>
      <c r="CW484" s="77"/>
      <c r="CX484" s="77"/>
      <c r="CY484" s="77"/>
      <c r="CZ484" s="77"/>
      <c r="DA484" s="77"/>
      <c r="DB484" s="77"/>
      <c r="DC484" s="77"/>
      <c r="DD484" s="77"/>
      <c r="DE484" s="77"/>
      <c r="DF484" s="77"/>
      <c r="DG484" s="77"/>
      <c r="DH484" s="77"/>
      <c r="DI484" s="77"/>
      <c r="DJ484" s="77"/>
      <c r="DK484" s="77"/>
      <c r="DL484" s="77"/>
      <c r="DM484" s="77"/>
      <c r="DN484" s="77"/>
      <c r="DO484" s="77"/>
      <c r="DP484" s="77"/>
      <c r="DQ484" s="77"/>
      <c r="DR484" s="77"/>
      <c r="DS484" s="77"/>
      <c r="DT484" s="77"/>
      <c r="DU484" s="77"/>
      <c r="DV484" s="77"/>
      <c r="DW484" s="77"/>
      <c r="DX484" s="77"/>
      <c r="DY484" s="77"/>
      <c r="DZ484" s="77"/>
      <c r="EA484" s="77"/>
      <c r="EB484" s="77"/>
      <c r="EC484" s="77"/>
      <c r="ED484" s="77"/>
      <c r="EE484" s="77"/>
      <c r="EF484" s="77"/>
      <c r="EG484" s="77"/>
      <c r="EH484" s="77"/>
      <c r="EI484" s="77"/>
      <c r="EJ484" s="77"/>
      <c r="EK484" s="77"/>
      <c r="EL484" s="77"/>
      <c r="EM484" s="77"/>
      <c r="EN484" s="77"/>
      <c r="EO484" s="77"/>
      <c r="EP484" s="77"/>
      <c r="EQ484" s="77"/>
      <c r="ER484" s="77"/>
      <c r="ES484" s="77"/>
      <c r="ET484" s="77"/>
      <c r="EU484" s="77"/>
      <c r="EV484" s="77"/>
      <c r="EW484" s="77"/>
      <c r="EX484" s="77"/>
      <c r="EY484" s="77"/>
      <c r="EZ484" s="77"/>
      <c r="FA484" s="77"/>
      <c r="FB484" s="77"/>
      <c r="FC484" s="77"/>
      <c r="FD484" s="77"/>
      <c r="FE484" s="77"/>
      <c r="FF484" s="77"/>
      <c r="FG484" s="77"/>
      <c r="FH484" s="77"/>
      <c r="FI484" s="77"/>
      <c r="FJ484" s="77"/>
      <c r="FK484" s="77"/>
      <c r="FL484" s="77"/>
      <c r="FM484" s="77"/>
      <c r="FN484" s="77"/>
      <c r="FO484" s="77"/>
      <c r="FP484" s="77"/>
      <c r="FQ484" s="77"/>
      <c r="FR484" s="77"/>
      <c r="FS484" s="77"/>
      <c r="FT484" s="77"/>
      <c r="FU484" s="77"/>
      <c r="FV484" s="77"/>
      <c r="FW484" s="77"/>
      <c r="FX484" s="77"/>
      <c r="FY484" s="77"/>
      <c r="FZ484" s="77"/>
      <c r="GA484" s="77"/>
      <c r="GB484" s="77"/>
      <c r="GC484" s="77"/>
      <c r="GD484" s="77"/>
      <c r="GE484" s="77"/>
      <c r="GF484" s="77"/>
      <c r="GG484" s="77"/>
      <c r="GH484" s="77"/>
      <c r="GI484" s="77"/>
      <c r="GJ484" s="77"/>
      <c r="GK484" s="77"/>
      <c r="GL484" s="77"/>
      <c r="GM484" s="77"/>
      <c r="GN484" s="77"/>
      <c r="GO484" s="77"/>
      <c r="GP484" s="77"/>
      <c r="GQ484" s="77"/>
      <c r="GR484" s="77"/>
      <c r="GS484" s="77"/>
      <c r="GT484" s="77"/>
      <c r="GU484" s="77"/>
      <c r="GV484" s="77"/>
      <c r="GW484" s="77"/>
      <c r="GX484" s="77"/>
      <c r="GY484" s="77"/>
      <c r="GZ484" s="77"/>
      <c r="HA484" s="77"/>
      <c r="HB484" s="77"/>
      <c r="HC484" s="77"/>
      <c r="HD484" s="77"/>
      <c r="HE484" s="77"/>
      <c r="HF484" s="77"/>
      <c r="HG484" s="77"/>
      <c r="HH484" s="77"/>
      <c r="HI484" s="77"/>
      <c r="HJ484" s="77"/>
      <c r="HK484" s="77"/>
      <c r="HL484" s="77"/>
      <c r="HM484" s="77"/>
      <c r="HN484" s="77"/>
      <c r="HO484" s="77"/>
      <c r="HP484" s="77"/>
      <c r="HQ484" s="77"/>
      <c r="HR484" s="77"/>
      <c r="HS484" s="77"/>
      <c r="HT484" s="77"/>
      <c r="HU484" s="77"/>
      <c r="HV484" s="77"/>
      <c r="HW484" s="77"/>
      <c r="HX484" s="77"/>
      <c r="HY484" s="77"/>
      <c r="HZ484" s="77"/>
      <c r="IA484" s="77"/>
      <c r="IB484" s="77"/>
      <c r="IC484" s="77"/>
      <c r="ID484" s="77"/>
      <c r="IE484" s="77"/>
      <c r="IF484" s="77"/>
      <c r="IG484" s="77"/>
      <c r="IH484" s="77"/>
      <c r="II484" s="77"/>
      <c r="IJ484" s="77"/>
      <c r="IK484" s="77"/>
      <c r="IL484" s="77"/>
      <c r="IM484" s="77"/>
      <c r="IN484" s="77"/>
      <c r="IO484" s="77"/>
      <c r="IP484" s="77"/>
      <c r="IQ484" s="77"/>
      <c r="IR484" s="77"/>
      <c r="IS484" s="77"/>
      <c r="IT484" s="77"/>
      <c r="IU484" s="77"/>
      <c r="IV484" s="77"/>
      <c r="IW484" s="77"/>
      <c r="IX484" s="77"/>
      <c r="IY484" s="77"/>
      <c r="IZ484" s="77"/>
      <c r="JA484" s="77"/>
      <c r="JB484" s="77"/>
      <c r="JC484" s="77"/>
      <c r="JD484" s="77"/>
      <c r="JE484" s="77"/>
      <c r="JF484" s="77"/>
      <c r="JG484" s="77"/>
      <c r="JH484" s="77"/>
      <c r="JI484" s="77"/>
      <c r="JJ484" s="77"/>
      <c r="JK484" s="77"/>
      <c r="JL484" s="77"/>
      <c r="JM484" s="77"/>
      <c r="JN484" s="77"/>
      <c r="JO484" s="77"/>
      <c r="JP484" s="77"/>
      <c r="JQ484" s="77"/>
      <c r="JR484" s="77"/>
      <c r="JS484" s="77"/>
      <c r="JT484" s="77"/>
      <c r="JU484" s="77"/>
      <c r="JV484" s="77"/>
      <c r="JW484" s="77"/>
      <c r="JX484" s="77"/>
      <c r="JY484" s="77"/>
      <c r="JZ484" s="77"/>
      <c r="KA484" s="77"/>
      <c r="KB484" s="77"/>
      <c r="KC484" s="77"/>
      <c r="KD484" s="77"/>
      <c r="KE484" s="77"/>
      <c r="KF484" s="77"/>
      <c r="KG484" s="77"/>
      <c r="KH484" s="77"/>
      <c r="KI484" s="77"/>
      <c r="KJ484" s="77"/>
      <c r="KK484" s="77"/>
      <c r="KL484" s="77"/>
      <c r="KM484" s="77"/>
      <c r="KN484" s="77"/>
      <c r="KO484" s="77"/>
      <c r="KP484" s="77"/>
      <c r="KQ484" s="77"/>
      <c r="KR484" s="77"/>
      <c r="KS484" s="77"/>
      <c r="KT484" s="77"/>
      <c r="KU484" s="77"/>
      <c r="KV484" s="77"/>
      <c r="KW484" s="77"/>
      <c r="KX484" s="77"/>
      <c r="KY484" s="77"/>
      <c r="KZ484" s="77"/>
      <c r="LA484" s="77"/>
      <c r="LB484" s="77"/>
      <c r="LC484" s="77"/>
      <c r="LD484" s="77"/>
      <c r="LE484" s="77"/>
      <c r="LF484" s="77"/>
      <c r="LG484" s="77"/>
      <c r="LH484" s="77"/>
      <c r="LI484" s="77"/>
      <c r="LJ484" s="77"/>
      <c r="LK484" s="77"/>
      <c r="LL484" s="77"/>
      <c r="LM484" s="77"/>
      <c r="LN484" s="77"/>
      <c r="LO484" s="77"/>
      <c r="LP484" s="77"/>
      <c r="LQ484" s="77"/>
      <c r="LR484" s="77"/>
      <c r="LS484" s="77"/>
      <c r="LT484" s="77"/>
      <c r="LU484" s="77"/>
      <c r="LV484" s="77"/>
      <c r="LW484" s="77"/>
      <c r="LX484" s="77"/>
      <c r="LY484" s="77"/>
      <c r="LZ484" s="77"/>
      <c r="MA484" s="77"/>
      <c r="MB484" s="77"/>
      <c r="MC484" s="77"/>
      <c r="MD484" s="77"/>
      <c r="ME484" s="77"/>
      <c r="MF484" s="77"/>
      <c r="MG484" s="77"/>
      <c r="MH484" s="77"/>
      <c r="MI484" s="77"/>
      <c r="MJ484" s="77"/>
      <c r="MK484" s="77"/>
      <c r="ML484" s="77"/>
      <c r="MM484" s="77"/>
      <c r="MN484" s="77"/>
      <c r="MO484" s="77"/>
      <c r="MP484" s="77"/>
      <c r="MQ484" s="77"/>
      <c r="MR484" s="77"/>
      <c r="MS484" s="77"/>
      <c r="MT484" s="77"/>
      <c r="MU484" s="77"/>
      <c r="MV484" s="77"/>
      <c r="MW484" s="77"/>
      <c r="MX484" s="77"/>
      <c r="MY484" s="77"/>
      <c r="MZ484" s="77"/>
      <c r="NA484" s="77"/>
      <c r="NB484" s="77"/>
      <c r="NC484" s="77"/>
      <c r="ND484" s="77"/>
      <c r="NE484" s="77"/>
      <c r="NF484" s="77"/>
      <c r="NG484" s="77"/>
      <c r="NH484" s="77"/>
      <c r="NI484" s="77"/>
      <c r="NJ484" s="77"/>
      <c r="NK484" s="77"/>
      <c r="NL484" s="77"/>
      <c r="NM484" s="77"/>
      <c r="NN484" s="77"/>
      <c r="NO484" s="77"/>
      <c r="NP484" s="77"/>
      <c r="NQ484" s="77"/>
      <c r="NR484" s="77"/>
    </row>
    <row r="485" spans="1:382">
      <c r="A485" s="32">
        <f>IF(ラインリスト!A477="","",ラインリスト!A477)</f>
        <v>475</v>
      </c>
      <c r="B485" s="32" t="str">
        <f>IF(ラインリスト!B477="","",ラインリスト!B477)</f>
        <v>テスト475</v>
      </c>
      <c r="C485" s="32">
        <f>IF(ラインリスト!C477="","",ラインリスト!C477)</f>
        <v>88</v>
      </c>
      <c r="D485" s="32" t="str">
        <f>IF(ラインリスト!E477="","",ラインリスト!E477)</f>
        <v>男</v>
      </c>
      <c r="E485" s="32" t="str">
        <f>IF(ラインリスト!F477="","",ラインリスト!F477)</f>
        <v/>
      </c>
      <c r="F485" s="29" t="str">
        <f>IF(ラインリスト!G477="","",ラインリスト!G477)</f>
        <v>患者</v>
      </c>
      <c r="G485" s="32" t="str">
        <f>IF(ラインリスト!H477="","",ラインリスト!H477)</f>
        <v>R病院</v>
      </c>
      <c r="H485" s="33" t="str">
        <f>IF(ラインリスト!I477="","",ラインリスト!I477)</f>
        <v/>
      </c>
      <c r="I485" s="33" t="str">
        <f>IF(ラインリスト!J477="","",ラインリスト!J477)</f>
        <v/>
      </c>
      <c r="J485" s="33">
        <f>IF(ラインリスト!K477="","",ラインリスト!K477)</f>
        <v>44210</v>
      </c>
      <c r="K485" s="31">
        <f>IF(ラインリスト!L477="",J485,ラインリスト!L477)</f>
        <v>44210</v>
      </c>
      <c r="L485" s="76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  <c r="BN485" s="77"/>
      <c r="BO485" s="77"/>
      <c r="BP485" s="77"/>
      <c r="BQ485" s="77"/>
      <c r="BR485" s="77"/>
      <c r="BS485" s="77"/>
      <c r="BT485" s="77"/>
      <c r="BU485" s="77"/>
      <c r="BV485" s="77"/>
      <c r="BW485" s="77"/>
      <c r="BX485" s="77"/>
      <c r="BY485" s="77"/>
      <c r="BZ485" s="77"/>
      <c r="CA485" s="77"/>
      <c r="CB485" s="77"/>
      <c r="CC485" s="77"/>
      <c r="CD485" s="77"/>
      <c r="CE485" s="77"/>
      <c r="CF485" s="77"/>
      <c r="CG485" s="77"/>
      <c r="CH485" s="77"/>
      <c r="CI485" s="77"/>
      <c r="CJ485" s="77"/>
      <c r="CK485" s="77"/>
      <c r="CL485" s="77"/>
      <c r="CM485" s="77"/>
      <c r="CN485" s="77"/>
      <c r="CO485" s="77"/>
      <c r="CP485" s="77"/>
      <c r="CQ485" s="77"/>
      <c r="CR485" s="77"/>
      <c r="CS485" s="77"/>
      <c r="CT485" s="77"/>
      <c r="CU485" s="77"/>
      <c r="CV485" s="77"/>
      <c r="CW485" s="77"/>
      <c r="CX485" s="77"/>
      <c r="CY485" s="77"/>
      <c r="CZ485" s="77"/>
      <c r="DA485" s="77"/>
      <c r="DB485" s="77"/>
      <c r="DC485" s="77"/>
      <c r="DD485" s="77"/>
      <c r="DE485" s="77"/>
      <c r="DF485" s="77"/>
      <c r="DG485" s="77"/>
      <c r="DH485" s="77"/>
      <c r="DI485" s="77"/>
      <c r="DJ485" s="77"/>
      <c r="DK485" s="77"/>
      <c r="DL485" s="77"/>
      <c r="DM485" s="77"/>
      <c r="DN485" s="77"/>
      <c r="DO485" s="77"/>
      <c r="DP485" s="77"/>
      <c r="DQ485" s="77"/>
      <c r="DR485" s="77"/>
      <c r="DS485" s="77"/>
      <c r="DT485" s="77"/>
      <c r="DU485" s="77"/>
      <c r="DV485" s="77"/>
      <c r="DW485" s="77"/>
      <c r="DX485" s="77"/>
      <c r="DY485" s="77"/>
      <c r="DZ485" s="77"/>
      <c r="EA485" s="77"/>
      <c r="EB485" s="77"/>
      <c r="EC485" s="77"/>
      <c r="ED485" s="77"/>
      <c r="EE485" s="77"/>
      <c r="EF485" s="77"/>
      <c r="EG485" s="77"/>
      <c r="EH485" s="77"/>
      <c r="EI485" s="77"/>
      <c r="EJ485" s="77"/>
      <c r="EK485" s="77"/>
      <c r="EL485" s="77"/>
      <c r="EM485" s="77"/>
      <c r="EN485" s="77"/>
      <c r="EO485" s="77"/>
      <c r="EP485" s="77"/>
      <c r="EQ485" s="77"/>
      <c r="ER485" s="77"/>
      <c r="ES485" s="77"/>
      <c r="ET485" s="77"/>
      <c r="EU485" s="77"/>
      <c r="EV485" s="77"/>
      <c r="EW485" s="77"/>
      <c r="EX485" s="77"/>
      <c r="EY485" s="77"/>
      <c r="EZ485" s="77"/>
      <c r="FA485" s="77"/>
      <c r="FB485" s="77"/>
      <c r="FC485" s="77"/>
      <c r="FD485" s="77"/>
      <c r="FE485" s="77"/>
      <c r="FF485" s="77"/>
      <c r="FG485" s="77"/>
      <c r="FH485" s="77"/>
      <c r="FI485" s="77"/>
      <c r="FJ485" s="77"/>
      <c r="FK485" s="77"/>
      <c r="FL485" s="77"/>
      <c r="FM485" s="77"/>
      <c r="FN485" s="77"/>
      <c r="FO485" s="77"/>
      <c r="FP485" s="77"/>
      <c r="FQ485" s="77"/>
      <c r="FR485" s="77"/>
      <c r="FS485" s="77"/>
      <c r="FT485" s="77"/>
      <c r="FU485" s="77"/>
      <c r="FV485" s="77"/>
      <c r="FW485" s="77"/>
      <c r="FX485" s="77"/>
      <c r="FY485" s="77"/>
      <c r="FZ485" s="77"/>
      <c r="GA485" s="77"/>
      <c r="GB485" s="77"/>
      <c r="GC485" s="77"/>
      <c r="GD485" s="77"/>
      <c r="GE485" s="77"/>
      <c r="GF485" s="77"/>
      <c r="GG485" s="77"/>
      <c r="GH485" s="77"/>
      <c r="GI485" s="77"/>
      <c r="GJ485" s="77"/>
      <c r="GK485" s="77"/>
      <c r="GL485" s="77"/>
      <c r="GM485" s="77"/>
      <c r="GN485" s="77"/>
      <c r="GO485" s="77"/>
      <c r="GP485" s="77"/>
      <c r="GQ485" s="77"/>
      <c r="GR485" s="77"/>
      <c r="GS485" s="77"/>
      <c r="GT485" s="77"/>
      <c r="GU485" s="77"/>
      <c r="GV485" s="77"/>
      <c r="GW485" s="77"/>
      <c r="GX485" s="77"/>
      <c r="GY485" s="77"/>
      <c r="GZ485" s="77"/>
      <c r="HA485" s="77"/>
      <c r="HB485" s="77"/>
      <c r="HC485" s="77"/>
      <c r="HD485" s="77"/>
      <c r="HE485" s="77"/>
      <c r="HF485" s="77"/>
      <c r="HG485" s="77"/>
      <c r="HH485" s="77"/>
      <c r="HI485" s="77"/>
      <c r="HJ485" s="77"/>
      <c r="HK485" s="77"/>
      <c r="HL485" s="77"/>
      <c r="HM485" s="77"/>
      <c r="HN485" s="77"/>
      <c r="HO485" s="77"/>
      <c r="HP485" s="77"/>
      <c r="HQ485" s="77"/>
      <c r="HR485" s="77"/>
      <c r="HS485" s="77"/>
      <c r="HT485" s="77"/>
      <c r="HU485" s="77"/>
      <c r="HV485" s="77"/>
      <c r="HW485" s="77"/>
      <c r="HX485" s="77"/>
      <c r="HY485" s="77"/>
      <c r="HZ485" s="77"/>
      <c r="IA485" s="77"/>
      <c r="IB485" s="77"/>
      <c r="IC485" s="77"/>
      <c r="ID485" s="77"/>
      <c r="IE485" s="77"/>
      <c r="IF485" s="77"/>
      <c r="IG485" s="77"/>
      <c r="IH485" s="77"/>
      <c r="II485" s="77"/>
      <c r="IJ485" s="77"/>
      <c r="IK485" s="77"/>
      <c r="IL485" s="77"/>
      <c r="IM485" s="77"/>
      <c r="IN485" s="77"/>
      <c r="IO485" s="77"/>
      <c r="IP485" s="77"/>
      <c r="IQ485" s="77"/>
      <c r="IR485" s="77"/>
      <c r="IS485" s="77"/>
      <c r="IT485" s="77"/>
      <c r="IU485" s="77"/>
      <c r="IV485" s="77"/>
      <c r="IW485" s="77"/>
      <c r="IX485" s="77"/>
      <c r="IY485" s="77"/>
      <c r="IZ485" s="77"/>
      <c r="JA485" s="77"/>
      <c r="JB485" s="77"/>
      <c r="JC485" s="77"/>
      <c r="JD485" s="77"/>
      <c r="JE485" s="77"/>
      <c r="JF485" s="77"/>
      <c r="JG485" s="77"/>
      <c r="JH485" s="77"/>
      <c r="JI485" s="77"/>
      <c r="JJ485" s="77"/>
      <c r="JK485" s="77"/>
      <c r="JL485" s="77"/>
      <c r="JM485" s="77"/>
      <c r="JN485" s="77"/>
      <c r="JO485" s="77"/>
      <c r="JP485" s="77"/>
      <c r="JQ485" s="77"/>
      <c r="JR485" s="77"/>
      <c r="JS485" s="77"/>
      <c r="JT485" s="77"/>
      <c r="JU485" s="77"/>
      <c r="JV485" s="77"/>
      <c r="JW485" s="77"/>
      <c r="JX485" s="77"/>
      <c r="JY485" s="77"/>
      <c r="JZ485" s="77"/>
      <c r="KA485" s="77"/>
      <c r="KB485" s="77"/>
      <c r="KC485" s="77"/>
      <c r="KD485" s="77"/>
      <c r="KE485" s="77"/>
      <c r="KF485" s="77"/>
      <c r="KG485" s="77"/>
      <c r="KH485" s="77"/>
      <c r="KI485" s="77"/>
      <c r="KJ485" s="77"/>
      <c r="KK485" s="77"/>
      <c r="KL485" s="77"/>
      <c r="KM485" s="77"/>
      <c r="KN485" s="77"/>
      <c r="KO485" s="77"/>
      <c r="KP485" s="77"/>
      <c r="KQ485" s="77"/>
      <c r="KR485" s="77"/>
      <c r="KS485" s="77"/>
      <c r="KT485" s="77"/>
      <c r="KU485" s="77"/>
      <c r="KV485" s="77"/>
      <c r="KW485" s="77"/>
      <c r="KX485" s="77"/>
      <c r="KY485" s="77"/>
      <c r="KZ485" s="77"/>
      <c r="LA485" s="77"/>
      <c r="LB485" s="77"/>
      <c r="LC485" s="77"/>
      <c r="LD485" s="77"/>
      <c r="LE485" s="77"/>
      <c r="LF485" s="77"/>
      <c r="LG485" s="77"/>
      <c r="LH485" s="77"/>
      <c r="LI485" s="77"/>
      <c r="LJ485" s="77"/>
      <c r="LK485" s="77"/>
      <c r="LL485" s="77"/>
      <c r="LM485" s="77"/>
      <c r="LN485" s="77"/>
      <c r="LO485" s="77"/>
      <c r="LP485" s="77"/>
      <c r="LQ485" s="77"/>
      <c r="LR485" s="77"/>
      <c r="LS485" s="77"/>
      <c r="LT485" s="77"/>
      <c r="LU485" s="77"/>
      <c r="LV485" s="77"/>
      <c r="LW485" s="77"/>
      <c r="LX485" s="77"/>
      <c r="LY485" s="77"/>
      <c r="LZ485" s="77"/>
      <c r="MA485" s="77"/>
      <c r="MB485" s="77"/>
      <c r="MC485" s="77"/>
      <c r="MD485" s="77"/>
      <c r="ME485" s="77"/>
      <c r="MF485" s="77"/>
      <c r="MG485" s="77"/>
      <c r="MH485" s="77"/>
      <c r="MI485" s="77"/>
      <c r="MJ485" s="77"/>
      <c r="MK485" s="77"/>
      <c r="ML485" s="77"/>
      <c r="MM485" s="77"/>
      <c r="MN485" s="77"/>
      <c r="MO485" s="77"/>
      <c r="MP485" s="77"/>
      <c r="MQ485" s="77"/>
      <c r="MR485" s="77"/>
      <c r="MS485" s="77"/>
      <c r="MT485" s="77"/>
      <c r="MU485" s="77"/>
      <c r="MV485" s="77"/>
      <c r="MW485" s="77"/>
      <c r="MX485" s="77"/>
      <c r="MY485" s="77"/>
      <c r="MZ485" s="77"/>
      <c r="NA485" s="77"/>
      <c r="NB485" s="77"/>
      <c r="NC485" s="77"/>
      <c r="ND485" s="77"/>
      <c r="NE485" s="77"/>
      <c r="NF485" s="77"/>
      <c r="NG485" s="77"/>
      <c r="NH485" s="77"/>
      <c r="NI485" s="77"/>
      <c r="NJ485" s="77"/>
      <c r="NK485" s="77"/>
      <c r="NL485" s="77"/>
      <c r="NM485" s="77"/>
      <c r="NN485" s="77"/>
      <c r="NO485" s="77"/>
      <c r="NP485" s="77"/>
      <c r="NQ485" s="77"/>
      <c r="NR485" s="77"/>
    </row>
    <row r="486" spans="1:382">
      <c r="A486" s="32">
        <f>IF(ラインリスト!A478="","",ラインリスト!A478)</f>
        <v>476</v>
      </c>
      <c r="B486" s="32" t="str">
        <f>IF(ラインリスト!B478="","",ラインリスト!B478)</f>
        <v>テスト476</v>
      </c>
      <c r="C486" s="32">
        <f>IF(ラインリスト!C478="","",ラインリスト!C478)</f>
        <v>17</v>
      </c>
      <c r="D486" s="32" t="str">
        <f>IF(ラインリスト!E478="","",ラインリスト!E478)</f>
        <v>男</v>
      </c>
      <c r="E486" s="32" t="str">
        <f>IF(ラインリスト!F478="","",ラインリスト!F478)</f>
        <v>高校生</v>
      </c>
      <c r="F486" s="29" t="str">
        <f>IF(ラインリスト!G478="","",ラインリスト!G478)</f>
        <v>生徒</v>
      </c>
      <c r="G486" s="32" t="str">
        <f>IF(ラインリスト!H478="","",ラインリスト!H478)</f>
        <v>A高校</v>
      </c>
      <c r="H486" s="33" t="str">
        <f>IF(ラインリスト!I478="","",ラインリスト!I478)</f>
        <v/>
      </c>
      <c r="I486" s="33" t="str">
        <f>IF(ラインリスト!J478="","",ラインリスト!J478)</f>
        <v>無症状</v>
      </c>
      <c r="J486" s="33">
        <f>IF(ラインリスト!K478="","",ラインリスト!K478)</f>
        <v>44210</v>
      </c>
      <c r="K486" s="31">
        <f>IF(ラインリスト!L478="",J486,ラインリスト!L478)</f>
        <v>44210</v>
      </c>
      <c r="L486" s="76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  <c r="BN486" s="77"/>
      <c r="BO486" s="77"/>
      <c r="BP486" s="77"/>
      <c r="BQ486" s="77"/>
      <c r="BR486" s="77"/>
      <c r="BS486" s="77"/>
      <c r="BT486" s="77"/>
      <c r="BU486" s="77"/>
      <c r="BV486" s="77"/>
      <c r="BW486" s="77"/>
      <c r="BX486" s="77"/>
      <c r="BY486" s="77"/>
      <c r="BZ486" s="77"/>
      <c r="CA486" s="77"/>
      <c r="CB486" s="77"/>
      <c r="CC486" s="77"/>
      <c r="CD486" s="77"/>
      <c r="CE486" s="77"/>
      <c r="CF486" s="77"/>
      <c r="CG486" s="77"/>
      <c r="CH486" s="77"/>
      <c r="CI486" s="77"/>
      <c r="CJ486" s="77"/>
      <c r="CK486" s="77"/>
      <c r="CL486" s="77"/>
      <c r="CM486" s="77"/>
      <c r="CN486" s="77"/>
      <c r="CO486" s="77"/>
      <c r="CP486" s="77"/>
      <c r="CQ486" s="77"/>
      <c r="CR486" s="77"/>
      <c r="CS486" s="77"/>
      <c r="CT486" s="77"/>
      <c r="CU486" s="77"/>
      <c r="CV486" s="77"/>
      <c r="CW486" s="77"/>
      <c r="CX486" s="77"/>
      <c r="CY486" s="77"/>
      <c r="CZ486" s="77"/>
      <c r="DA486" s="77"/>
      <c r="DB486" s="77"/>
      <c r="DC486" s="77"/>
      <c r="DD486" s="77"/>
      <c r="DE486" s="77"/>
      <c r="DF486" s="77"/>
      <c r="DG486" s="77"/>
      <c r="DH486" s="77"/>
      <c r="DI486" s="77"/>
      <c r="DJ486" s="77"/>
      <c r="DK486" s="77"/>
      <c r="DL486" s="77"/>
      <c r="DM486" s="77"/>
      <c r="DN486" s="77"/>
      <c r="DO486" s="77"/>
      <c r="DP486" s="77"/>
      <c r="DQ486" s="77"/>
      <c r="DR486" s="77"/>
      <c r="DS486" s="77"/>
      <c r="DT486" s="77"/>
      <c r="DU486" s="77"/>
      <c r="DV486" s="77"/>
      <c r="DW486" s="77"/>
      <c r="DX486" s="77"/>
      <c r="DY486" s="77"/>
      <c r="DZ486" s="77"/>
      <c r="EA486" s="77"/>
      <c r="EB486" s="77"/>
      <c r="EC486" s="77"/>
      <c r="ED486" s="77"/>
      <c r="EE486" s="77"/>
      <c r="EF486" s="77"/>
      <c r="EG486" s="77"/>
      <c r="EH486" s="77"/>
      <c r="EI486" s="77"/>
      <c r="EJ486" s="77"/>
      <c r="EK486" s="77"/>
      <c r="EL486" s="77"/>
      <c r="EM486" s="77"/>
      <c r="EN486" s="77"/>
      <c r="EO486" s="77"/>
      <c r="EP486" s="77"/>
      <c r="EQ486" s="77"/>
      <c r="ER486" s="77"/>
      <c r="ES486" s="77"/>
      <c r="ET486" s="77"/>
      <c r="EU486" s="77"/>
      <c r="EV486" s="77"/>
      <c r="EW486" s="77"/>
      <c r="EX486" s="77"/>
      <c r="EY486" s="77"/>
      <c r="EZ486" s="77"/>
      <c r="FA486" s="77"/>
      <c r="FB486" s="77"/>
      <c r="FC486" s="77"/>
      <c r="FD486" s="77"/>
      <c r="FE486" s="77"/>
      <c r="FF486" s="77"/>
      <c r="FG486" s="77"/>
      <c r="FH486" s="77"/>
      <c r="FI486" s="77"/>
      <c r="FJ486" s="77"/>
      <c r="FK486" s="77"/>
      <c r="FL486" s="77"/>
      <c r="FM486" s="77"/>
      <c r="FN486" s="77"/>
      <c r="FO486" s="77"/>
      <c r="FP486" s="77"/>
      <c r="FQ486" s="77"/>
      <c r="FR486" s="77"/>
      <c r="FS486" s="77"/>
      <c r="FT486" s="77"/>
      <c r="FU486" s="77"/>
      <c r="FV486" s="77"/>
      <c r="FW486" s="77"/>
      <c r="FX486" s="77"/>
      <c r="FY486" s="77"/>
      <c r="FZ486" s="77"/>
      <c r="GA486" s="77"/>
      <c r="GB486" s="77"/>
      <c r="GC486" s="77"/>
      <c r="GD486" s="77"/>
      <c r="GE486" s="77"/>
      <c r="GF486" s="77"/>
      <c r="GG486" s="77"/>
      <c r="GH486" s="77"/>
      <c r="GI486" s="77"/>
      <c r="GJ486" s="77"/>
      <c r="GK486" s="77"/>
      <c r="GL486" s="77"/>
      <c r="GM486" s="77"/>
      <c r="GN486" s="77"/>
      <c r="GO486" s="77"/>
      <c r="GP486" s="77"/>
      <c r="GQ486" s="77"/>
      <c r="GR486" s="77"/>
      <c r="GS486" s="77"/>
      <c r="GT486" s="77"/>
      <c r="GU486" s="77"/>
      <c r="GV486" s="77"/>
      <c r="GW486" s="77"/>
      <c r="GX486" s="77"/>
      <c r="GY486" s="77"/>
      <c r="GZ486" s="77"/>
      <c r="HA486" s="77"/>
      <c r="HB486" s="77"/>
      <c r="HC486" s="77"/>
      <c r="HD486" s="77"/>
      <c r="HE486" s="77"/>
      <c r="HF486" s="77"/>
      <c r="HG486" s="77"/>
      <c r="HH486" s="77"/>
      <c r="HI486" s="77"/>
      <c r="HJ486" s="77"/>
      <c r="HK486" s="77"/>
      <c r="HL486" s="77"/>
      <c r="HM486" s="77"/>
      <c r="HN486" s="77"/>
      <c r="HO486" s="77"/>
      <c r="HP486" s="77"/>
      <c r="HQ486" s="77"/>
      <c r="HR486" s="77"/>
      <c r="HS486" s="77"/>
      <c r="HT486" s="77"/>
      <c r="HU486" s="77"/>
      <c r="HV486" s="77"/>
      <c r="HW486" s="77"/>
      <c r="HX486" s="77"/>
      <c r="HY486" s="77"/>
      <c r="HZ486" s="77"/>
      <c r="IA486" s="77"/>
      <c r="IB486" s="77"/>
      <c r="IC486" s="77"/>
      <c r="ID486" s="77"/>
      <c r="IE486" s="77"/>
      <c r="IF486" s="77"/>
      <c r="IG486" s="77"/>
      <c r="IH486" s="77"/>
      <c r="II486" s="77"/>
      <c r="IJ486" s="77"/>
      <c r="IK486" s="77"/>
      <c r="IL486" s="77"/>
      <c r="IM486" s="77"/>
      <c r="IN486" s="77"/>
      <c r="IO486" s="77"/>
      <c r="IP486" s="77"/>
      <c r="IQ486" s="77"/>
      <c r="IR486" s="77"/>
      <c r="IS486" s="77"/>
      <c r="IT486" s="77"/>
      <c r="IU486" s="77"/>
      <c r="IV486" s="77"/>
      <c r="IW486" s="77"/>
      <c r="IX486" s="77"/>
      <c r="IY486" s="77"/>
      <c r="IZ486" s="77"/>
      <c r="JA486" s="77"/>
      <c r="JB486" s="77"/>
      <c r="JC486" s="77"/>
      <c r="JD486" s="77"/>
      <c r="JE486" s="77"/>
      <c r="JF486" s="77"/>
      <c r="JG486" s="77"/>
      <c r="JH486" s="77"/>
      <c r="JI486" s="77"/>
      <c r="JJ486" s="77"/>
      <c r="JK486" s="77"/>
      <c r="JL486" s="77"/>
      <c r="JM486" s="77"/>
      <c r="JN486" s="77"/>
      <c r="JO486" s="77"/>
      <c r="JP486" s="77"/>
      <c r="JQ486" s="77"/>
      <c r="JR486" s="77"/>
      <c r="JS486" s="77"/>
      <c r="JT486" s="77"/>
      <c r="JU486" s="77"/>
      <c r="JV486" s="77"/>
      <c r="JW486" s="77"/>
      <c r="JX486" s="77"/>
      <c r="JY486" s="77"/>
      <c r="JZ486" s="77"/>
      <c r="KA486" s="77"/>
      <c r="KB486" s="77"/>
      <c r="KC486" s="77"/>
      <c r="KD486" s="77"/>
      <c r="KE486" s="77"/>
      <c r="KF486" s="77"/>
      <c r="KG486" s="77"/>
      <c r="KH486" s="77"/>
      <c r="KI486" s="77"/>
      <c r="KJ486" s="77"/>
      <c r="KK486" s="77"/>
      <c r="KL486" s="77"/>
      <c r="KM486" s="77"/>
      <c r="KN486" s="77"/>
      <c r="KO486" s="77"/>
      <c r="KP486" s="77"/>
      <c r="KQ486" s="77"/>
      <c r="KR486" s="77"/>
      <c r="KS486" s="77"/>
      <c r="KT486" s="77"/>
      <c r="KU486" s="77"/>
      <c r="KV486" s="77"/>
      <c r="KW486" s="77"/>
      <c r="KX486" s="77"/>
      <c r="KY486" s="77"/>
      <c r="KZ486" s="77"/>
      <c r="LA486" s="77"/>
      <c r="LB486" s="77"/>
      <c r="LC486" s="77"/>
      <c r="LD486" s="77"/>
      <c r="LE486" s="77"/>
      <c r="LF486" s="77"/>
      <c r="LG486" s="77"/>
      <c r="LH486" s="77"/>
      <c r="LI486" s="77"/>
      <c r="LJ486" s="77"/>
      <c r="LK486" s="77"/>
      <c r="LL486" s="77"/>
      <c r="LM486" s="77"/>
      <c r="LN486" s="77"/>
      <c r="LO486" s="77"/>
      <c r="LP486" s="77"/>
      <c r="LQ486" s="77"/>
      <c r="LR486" s="77"/>
      <c r="LS486" s="77"/>
      <c r="LT486" s="77"/>
      <c r="LU486" s="77"/>
      <c r="LV486" s="77"/>
      <c r="LW486" s="77"/>
      <c r="LX486" s="77"/>
      <c r="LY486" s="77"/>
      <c r="LZ486" s="77"/>
      <c r="MA486" s="77"/>
      <c r="MB486" s="77"/>
      <c r="MC486" s="77"/>
      <c r="MD486" s="77"/>
      <c r="ME486" s="77"/>
      <c r="MF486" s="77"/>
      <c r="MG486" s="77"/>
      <c r="MH486" s="77"/>
      <c r="MI486" s="77"/>
      <c r="MJ486" s="77"/>
      <c r="MK486" s="77"/>
      <c r="ML486" s="77"/>
      <c r="MM486" s="77"/>
      <c r="MN486" s="77"/>
      <c r="MO486" s="77"/>
      <c r="MP486" s="77"/>
      <c r="MQ486" s="77"/>
      <c r="MR486" s="77"/>
      <c r="MS486" s="77"/>
      <c r="MT486" s="77"/>
      <c r="MU486" s="77"/>
      <c r="MV486" s="77"/>
      <c r="MW486" s="77"/>
      <c r="MX486" s="77"/>
      <c r="MY486" s="77"/>
      <c r="MZ486" s="77"/>
      <c r="NA486" s="77"/>
      <c r="NB486" s="77"/>
      <c r="NC486" s="77"/>
      <c r="ND486" s="77"/>
      <c r="NE486" s="77"/>
      <c r="NF486" s="77"/>
      <c r="NG486" s="77"/>
      <c r="NH486" s="77"/>
      <c r="NI486" s="77"/>
      <c r="NJ486" s="77"/>
      <c r="NK486" s="77"/>
      <c r="NL486" s="77"/>
      <c r="NM486" s="77"/>
      <c r="NN486" s="77"/>
      <c r="NO486" s="77"/>
      <c r="NP486" s="77"/>
      <c r="NQ486" s="77"/>
      <c r="NR486" s="77"/>
    </row>
    <row r="487" spans="1:382">
      <c r="A487" s="32">
        <f>IF(ラインリスト!A479="","",ラインリスト!A479)</f>
        <v>477</v>
      </c>
      <c r="B487" s="32" t="str">
        <f>IF(ラインリスト!B479="","",ラインリスト!B479)</f>
        <v>テスト477</v>
      </c>
      <c r="C487" s="32">
        <f>IF(ラインリスト!C479="","",ラインリスト!C479)</f>
        <v>16</v>
      </c>
      <c r="D487" s="32" t="str">
        <f>IF(ラインリスト!E479="","",ラインリスト!E479)</f>
        <v>女</v>
      </c>
      <c r="E487" s="32" t="str">
        <f>IF(ラインリスト!F479="","",ラインリスト!F479)</f>
        <v>高校生</v>
      </c>
      <c r="F487" s="29" t="str">
        <f>IF(ラインリスト!G479="","",ラインリスト!G479)</f>
        <v>生徒</v>
      </c>
      <c r="G487" s="32" t="str">
        <f>IF(ラインリスト!H479="","",ラインリスト!H479)</f>
        <v>A高校</v>
      </c>
      <c r="H487" s="33" t="str">
        <f>IF(ラインリスト!I479="","",ラインリスト!I479)</f>
        <v/>
      </c>
      <c r="I487" s="33">
        <f>IF(ラインリスト!J479="","",ラインリスト!J479)</f>
        <v>44207</v>
      </c>
      <c r="J487" s="33">
        <f>IF(ラインリスト!K479="","",ラインリスト!K479)</f>
        <v>44210</v>
      </c>
      <c r="K487" s="31">
        <f>IF(ラインリスト!L479="",J487,ラインリスト!L479)</f>
        <v>44210</v>
      </c>
      <c r="L487" s="76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  <c r="BN487" s="77"/>
      <c r="BO487" s="77"/>
      <c r="BP487" s="77"/>
      <c r="BQ487" s="77"/>
      <c r="BR487" s="77"/>
      <c r="BS487" s="77"/>
      <c r="BT487" s="77"/>
      <c r="BU487" s="77"/>
      <c r="BV487" s="77"/>
      <c r="BW487" s="77"/>
      <c r="BX487" s="77"/>
      <c r="BY487" s="77"/>
      <c r="BZ487" s="77"/>
      <c r="CA487" s="77"/>
      <c r="CB487" s="77"/>
      <c r="CC487" s="77"/>
      <c r="CD487" s="77"/>
      <c r="CE487" s="77"/>
      <c r="CF487" s="77"/>
      <c r="CG487" s="77"/>
      <c r="CH487" s="77"/>
      <c r="CI487" s="77"/>
      <c r="CJ487" s="77"/>
      <c r="CK487" s="77"/>
      <c r="CL487" s="77"/>
      <c r="CM487" s="77"/>
      <c r="CN487" s="77"/>
      <c r="CO487" s="77"/>
      <c r="CP487" s="77"/>
      <c r="CQ487" s="77"/>
      <c r="CR487" s="77"/>
      <c r="CS487" s="77"/>
      <c r="CT487" s="77"/>
      <c r="CU487" s="77"/>
      <c r="CV487" s="77"/>
      <c r="CW487" s="77"/>
      <c r="CX487" s="77"/>
      <c r="CY487" s="77"/>
      <c r="CZ487" s="77"/>
      <c r="DA487" s="77"/>
      <c r="DB487" s="77"/>
      <c r="DC487" s="77"/>
      <c r="DD487" s="77"/>
      <c r="DE487" s="77"/>
      <c r="DF487" s="77"/>
      <c r="DG487" s="77"/>
      <c r="DH487" s="77"/>
      <c r="DI487" s="77"/>
      <c r="DJ487" s="77"/>
      <c r="DK487" s="77"/>
      <c r="DL487" s="77"/>
      <c r="DM487" s="77"/>
      <c r="DN487" s="77"/>
      <c r="DO487" s="77"/>
      <c r="DP487" s="77"/>
      <c r="DQ487" s="77"/>
      <c r="DR487" s="77"/>
      <c r="DS487" s="77"/>
      <c r="DT487" s="77"/>
      <c r="DU487" s="77"/>
      <c r="DV487" s="77"/>
      <c r="DW487" s="77"/>
      <c r="DX487" s="77"/>
      <c r="DY487" s="77"/>
      <c r="DZ487" s="77"/>
      <c r="EA487" s="77"/>
      <c r="EB487" s="77"/>
      <c r="EC487" s="77"/>
      <c r="ED487" s="77"/>
      <c r="EE487" s="77"/>
      <c r="EF487" s="77"/>
      <c r="EG487" s="77"/>
      <c r="EH487" s="77"/>
      <c r="EI487" s="77"/>
      <c r="EJ487" s="77"/>
      <c r="EK487" s="77"/>
      <c r="EL487" s="77"/>
      <c r="EM487" s="77"/>
      <c r="EN487" s="77"/>
      <c r="EO487" s="77"/>
      <c r="EP487" s="77"/>
      <c r="EQ487" s="77"/>
      <c r="ER487" s="77"/>
      <c r="ES487" s="77"/>
      <c r="ET487" s="77"/>
      <c r="EU487" s="77"/>
      <c r="EV487" s="77"/>
      <c r="EW487" s="77"/>
      <c r="EX487" s="77"/>
      <c r="EY487" s="77"/>
      <c r="EZ487" s="77"/>
      <c r="FA487" s="77"/>
      <c r="FB487" s="77"/>
      <c r="FC487" s="77"/>
      <c r="FD487" s="77"/>
      <c r="FE487" s="77"/>
      <c r="FF487" s="77"/>
      <c r="FG487" s="77"/>
      <c r="FH487" s="77"/>
      <c r="FI487" s="77"/>
      <c r="FJ487" s="77"/>
      <c r="FK487" s="77"/>
      <c r="FL487" s="77"/>
      <c r="FM487" s="77"/>
      <c r="FN487" s="77"/>
      <c r="FO487" s="77"/>
      <c r="FP487" s="77"/>
      <c r="FQ487" s="77"/>
      <c r="FR487" s="77"/>
      <c r="FS487" s="77"/>
      <c r="FT487" s="77"/>
      <c r="FU487" s="77"/>
      <c r="FV487" s="77"/>
      <c r="FW487" s="77"/>
      <c r="FX487" s="77"/>
      <c r="FY487" s="77"/>
      <c r="FZ487" s="77"/>
      <c r="GA487" s="77"/>
      <c r="GB487" s="77"/>
      <c r="GC487" s="77"/>
      <c r="GD487" s="77"/>
      <c r="GE487" s="77"/>
      <c r="GF487" s="77"/>
      <c r="GG487" s="77"/>
      <c r="GH487" s="77"/>
      <c r="GI487" s="77"/>
      <c r="GJ487" s="77"/>
      <c r="GK487" s="77"/>
      <c r="GL487" s="77"/>
      <c r="GM487" s="77"/>
      <c r="GN487" s="77"/>
      <c r="GO487" s="77"/>
      <c r="GP487" s="77"/>
      <c r="GQ487" s="77"/>
      <c r="GR487" s="77"/>
      <c r="GS487" s="77"/>
      <c r="GT487" s="77"/>
      <c r="GU487" s="77"/>
      <c r="GV487" s="77"/>
      <c r="GW487" s="77"/>
      <c r="GX487" s="77"/>
      <c r="GY487" s="77"/>
      <c r="GZ487" s="77"/>
      <c r="HA487" s="77"/>
      <c r="HB487" s="77"/>
      <c r="HC487" s="77"/>
      <c r="HD487" s="77"/>
      <c r="HE487" s="77"/>
      <c r="HF487" s="77"/>
      <c r="HG487" s="77"/>
      <c r="HH487" s="77"/>
      <c r="HI487" s="77"/>
      <c r="HJ487" s="77"/>
      <c r="HK487" s="77"/>
      <c r="HL487" s="77"/>
      <c r="HM487" s="77"/>
      <c r="HN487" s="77"/>
      <c r="HO487" s="77"/>
      <c r="HP487" s="77"/>
      <c r="HQ487" s="77"/>
      <c r="HR487" s="77"/>
      <c r="HS487" s="77"/>
      <c r="HT487" s="77"/>
      <c r="HU487" s="77"/>
      <c r="HV487" s="77"/>
      <c r="HW487" s="77"/>
      <c r="HX487" s="77"/>
      <c r="HY487" s="77"/>
      <c r="HZ487" s="77"/>
      <c r="IA487" s="77"/>
      <c r="IB487" s="77"/>
      <c r="IC487" s="77"/>
      <c r="ID487" s="77"/>
      <c r="IE487" s="77"/>
      <c r="IF487" s="77"/>
      <c r="IG487" s="77"/>
      <c r="IH487" s="77"/>
      <c r="II487" s="77"/>
      <c r="IJ487" s="77"/>
      <c r="IK487" s="77"/>
      <c r="IL487" s="77"/>
      <c r="IM487" s="77"/>
      <c r="IN487" s="77"/>
      <c r="IO487" s="77"/>
      <c r="IP487" s="77"/>
      <c r="IQ487" s="77"/>
      <c r="IR487" s="77"/>
      <c r="IS487" s="77"/>
      <c r="IT487" s="77"/>
      <c r="IU487" s="77"/>
      <c r="IV487" s="77"/>
      <c r="IW487" s="77"/>
      <c r="IX487" s="77"/>
      <c r="IY487" s="77"/>
      <c r="IZ487" s="77"/>
      <c r="JA487" s="77"/>
      <c r="JB487" s="77"/>
      <c r="JC487" s="77"/>
      <c r="JD487" s="77"/>
      <c r="JE487" s="77"/>
      <c r="JF487" s="77"/>
      <c r="JG487" s="77"/>
      <c r="JH487" s="77"/>
      <c r="JI487" s="77"/>
      <c r="JJ487" s="77"/>
      <c r="JK487" s="77"/>
      <c r="JL487" s="77"/>
      <c r="JM487" s="77"/>
      <c r="JN487" s="77"/>
      <c r="JO487" s="77"/>
      <c r="JP487" s="77"/>
      <c r="JQ487" s="77"/>
      <c r="JR487" s="77"/>
      <c r="JS487" s="77"/>
      <c r="JT487" s="77"/>
      <c r="JU487" s="77"/>
      <c r="JV487" s="77"/>
      <c r="JW487" s="77"/>
      <c r="JX487" s="77"/>
      <c r="JY487" s="77"/>
      <c r="JZ487" s="77"/>
      <c r="KA487" s="77"/>
      <c r="KB487" s="77"/>
      <c r="KC487" s="77"/>
      <c r="KD487" s="77"/>
      <c r="KE487" s="77"/>
      <c r="KF487" s="77"/>
      <c r="KG487" s="77"/>
      <c r="KH487" s="77"/>
      <c r="KI487" s="77"/>
      <c r="KJ487" s="77"/>
      <c r="KK487" s="77"/>
      <c r="KL487" s="77"/>
      <c r="KM487" s="77"/>
      <c r="KN487" s="77"/>
      <c r="KO487" s="77"/>
      <c r="KP487" s="77"/>
      <c r="KQ487" s="77"/>
      <c r="KR487" s="77"/>
      <c r="KS487" s="77"/>
      <c r="KT487" s="77"/>
      <c r="KU487" s="77"/>
      <c r="KV487" s="77"/>
      <c r="KW487" s="77"/>
      <c r="KX487" s="77"/>
      <c r="KY487" s="77"/>
      <c r="KZ487" s="77"/>
      <c r="LA487" s="77"/>
      <c r="LB487" s="77"/>
      <c r="LC487" s="77"/>
      <c r="LD487" s="77"/>
      <c r="LE487" s="77"/>
      <c r="LF487" s="77"/>
      <c r="LG487" s="77"/>
      <c r="LH487" s="77"/>
      <c r="LI487" s="77"/>
      <c r="LJ487" s="77"/>
      <c r="LK487" s="77"/>
      <c r="LL487" s="77"/>
      <c r="LM487" s="77"/>
      <c r="LN487" s="77"/>
      <c r="LO487" s="77"/>
      <c r="LP487" s="77"/>
      <c r="LQ487" s="77"/>
      <c r="LR487" s="77"/>
      <c r="LS487" s="77"/>
      <c r="LT487" s="77"/>
      <c r="LU487" s="77"/>
      <c r="LV487" s="77"/>
      <c r="LW487" s="77"/>
      <c r="LX487" s="77"/>
      <c r="LY487" s="77"/>
      <c r="LZ487" s="77"/>
      <c r="MA487" s="77"/>
      <c r="MB487" s="77"/>
      <c r="MC487" s="77"/>
      <c r="MD487" s="77"/>
      <c r="ME487" s="77"/>
      <c r="MF487" s="77"/>
      <c r="MG487" s="77"/>
      <c r="MH487" s="77"/>
      <c r="MI487" s="77"/>
      <c r="MJ487" s="77"/>
      <c r="MK487" s="77"/>
      <c r="ML487" s="77"/>
      <c r="MM487" s="77"/>
      <c r="MN487" s="77"/>
      <c r="MO487" s="77"/>
      <c r="MP487" s="77"/>
      <c r="MQ487" s="77"/>
      <c r="MR487" s="77"/>
      <c r="MS487" s="77"/>
      <c r="MT487" s="77"/>
      <c r="MU487" s="77"/>
      <c r="MV487" s="77"/>
      <c r="MW487" s="77"/>
      <c r="MX487" s="77"/>
      <c r="MY487" s="77"/>
      <c r="MZ487" s="77"/>
      <c r="NA487" s="77"/>
      <c r="NB487" s="77"/>
      <c r="NC487" s="77"/>
      <c r="ND487" s="77"/>
      <c r="NE487" s="77"/>
      <c r="NF487" s="77"/>
      <c r="NG487" s="77"/>
      <c r="NH487" s="77"/>
      <c r="NI487" s="77"/>
      <c r="NJ487" s="77"/>
      <c r="NK487" s="77"/>
      <c r="NL487" s="77"/>
      <c r="NM487" s="77"/>
      <c r="NN487" s="77"/>
      <c r="NO487" s="77"/>
      <c r="NP487" s="77"/>
      <c r="NQ487" s="77"/>
      <c r="NR487" s="77"/>
    </row>
    <row r="488" spans="1:382">
      <c r="A488" s="32">
        <f>IF(ラインリスト!A480="","",ラインリスト!A480)</f>
        <v>478</v>
      </c>
      <c r="B488" s="32" t="str">
        <f>IF(ラインリスト!B480="","",ラインリスト!B480)</f>
        <v>テスト478</v>
      </c>
      <c r="C488" s="32">
        <f>IF(ラインリスト!C480="","",ラインリスト!C480)</f>
        <v>16</v>
      </c>
      <c r="D488" s="32" t="str">
        <f>IF(ラインリスト!E480="","",ラインリスト!E480)</f>
        <v>女</v>
      </c>
      <c r="E488" s="32" t="str">
        <f>IF(ラインリスト!F480="","",ラインリスト!F480)</f>
        <v>高校生</v>
      </c>
      <c r="F488" s="29" t="str">
        <f>IF(ラインリスト!G480="","",ラインリスト!G480)</f>
        <v>生徒</v>
      </c>
      <c r="G488" s="32" t="str">
        <f>IF(ラインリスト!H480="","",ラインリスト!H480)</f>
        <v>A高校</v>
      </c>
      <c r="H488" s="33" t="str">
        <f>IF(ラインリスト!I480="","",ラインリスト!I480)</f>
        <v/>
      </c>
      <c r="I488" s="33" t="str">
        <f>IF(ラインリスト!J480="","",ラインリスト!J480)</f>
        <v>無症状</v>
      </c>
      <c r="J488" s="33">
        <f>IF(ラインリスト!K480="","",ラインリスト!K480)</f>
        <v>44210</v>
      </c>
      <c r="K488" s="31">
        <f>IF(ラインリスト!L480="",J488,ラインリスト!L480)</f>
        <v>44210</v>
      </c>
      <c r="L488" s="76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  <c r="BN488" s="77"/>
      <c r="BO488" s="77"/>
      <c r="BP488" s="77"/>
      <c r="BQ488" s="77"/>
      <c r="BR488" s="77"/>
      <c r="BS488" s="77"/>
      <c r="BT488" s="77"/>
      <c r="BU488" s="77"/>
      <c r="BV488" s="77"/>
      <c r="BW488" s="77"/>
      <c r="BX488" s="77"/>
      <c r="BY488" s="77"/>
      <c r="BZ488" s="77"/>
      <c r="CA488" s="77"/>
      <c r="CB488" s="77"/>
      <c r="CC488" s="77"/>
      <c r="CD488" s="77"/>
      <c r="CE488" s="77"/>
      <c r="CF488" s="77"/>
      <c r="CG488" s="77"/>
      <c r="CH488" s="77"/>
      <c r="CI488" s="77"/>
      <c r="CJ488" s="77"/>
      <c r="CK488" s="77"/>
      <c r="CL488" s="77"/>
      <c r="CM488" s="77"/>
      <c r="CN488" s="77"/>
      <c r="CO488" s="77"/>
      <c r="CP488" s="77"/>
      <c r="CQ488" s="77"/>
      <c r="CR488" s="77"/>
      <c r="CS488" s="77"/>
      <c r="CT488" s="77"/>
      <c r="CU488" s="77"/>
      <c r="CV488" s="77"/>
      <c r="CW488" s="77"/>
      <c r="CX488" s="77"/>
      <c r="CY488" s="77"/>
      <c r="CZ488" s="77"/>
      <c r="DA488" s="77"/>
      <c r="DB488" s="77"/>
      <c r="DC488" s="77"/>
      <c r="DD488" s="77"/>
      <c r="DE488" s="77"/>
      <c r="DF488" s="77"/>
      <c r="DG488" s="77"/>
      <c r="DH488" s="77"/>
      <c r="DI488" s="77"/>
      <c r="DJ488" s="77"/>
      <c r="DK488" s="77"/>
      <c r="DL488" s="77"/>
      <c r="DM488" s="77"/>
      <c r="DN488" s="77"/>
      <c r="DO488" s="77"/>
      <c r="DP488" s="77"/>
      <c r="DQ488" s="77"/>
      <c r="DR488" s="77"/>
      <c r="DS488" s="77"/>
      <c r="DT488" s="77"/>
      <c r="DU488" s="77"/>
      <c r="DV488" s="77"/>
      <c r="DW488" s="77"/>
      <c r="DX488" s="77"/>
      <c r="DY488" s="77"/>
      <c r="DZ488" s="77"/>
      <c r="EA488" s="77"/>
      <c r="EB488" s="77"/>
      <c r="EC488" s="77"/>
      <c r="ED488" s="77"/>
      <c r="EE488" s="77"/>
      <c r="EF488" s="77"/>
      <c r="EG488" s="77"/>
      <c r="EH488" s="77"/>
      <c r="EI488" s="77"/>
      <c r="EJ488" s="77"/>
      <c r="EK488" s="77"/>
      <c r="EL488" s="77"/>
      <c r="EM488" s="77"/>
      <c r="EN488" s="77"/>
      <c r="EO488" s="77"/>
      <c r="EP488" s="77"/>
      <c r="EQ488" s="77"/>
      <c r="ER488" s="77"/>
      <c r="ES488" s="77"/>
      <c r="ET488" s="77"/>
      <c r="EU488" s="77"/>
      <c r="EV488" s="77"/>
      <c r="EW488" s="77"/>
      <c r="EX488" s="77"/>
      <c r="EY488" s="77"/>
      <c r="EZ488" s="77"/>
      <c r="FA488" s="77"/>
      <c r="FB488" s="77"/>
      <c r="FC488" s="77"/>
      <c r="FD488" s="77"/>
      <c r="FE488" s="77"/>
      <c r="FF488" s="77"/>
      <c r="FG488" s="77"/>
      <c r="FH488" s="77"/>
      <c r="FI488" s="77"/>
      <c r="FJ488" s="77"/>
      <c r="FK488" s="77"/>
      <c r="FL488" s="77"/>
      <c r="FM488" s="77"/>
      <c r="FN488" s="77"/>
      <c r="FO488" s="77"/>
      <c r="FP488" s="77"/>
      <c r="FQ488" s="77"/>
      <c r="FR488" s="77"/>
      <c r="FS488" s="77"/>
      <c r="FT488" s="77"/>
      <c r="FU488" s="77"/>
      <c r="FV488" s="77"/>
      <c r="FW488" s="77"/>
      <c r="FX488" s="77"/>
      <c r="FY488" s="77"/>
      <c r="FZ488" s="77"/>
      <c r="GA488" s="77"/>
      <c r="GB488" s="77"/>
      <c r="GC488" s="77"/>
      <c r="GD488" s="77"/>
      <c r="GE488" s="77"/>
      <c r="GF488" s="77"/>
      <c r="GG488" s="77"/>
      <c r="GH488" s="77"/>
      <c r="GI488" s="77"/>
      <c r="GJ488" s="77"/>
      <c r="GK488" s="77"/>
      <c r="GL488" s="77"/>
      <c r="GM488" s="77"/>
      <c r="GN488" s="77"/>
      <c r="GO488" s="77"/>
      <c r="GP488" s="77"/>
      <c r="GQ488" s="77"/>
      <c r="GR488" s="77"/>
      <c r="GS488" s="77"/>
      <c r="GT488" s="77"/>
      <c r="GU488" s="77"/>
      <c r="GV488" s="77"/>
      <c r="GW488" s="77"/>
      <c r="GX488" s="77"/>
      <c r="GY488" s="77"/>
      <c r="GZ488" s="77"/>
      <c r="HA488" s="77"/>
      <c r="HB488" s="77"/>
      <c r="HC488" s="77"/>
      <c r="HD488" s="77"/>
      <c r="HE488" s="77"/>
      <c r="HF488" s="77"/>
      <c r="HG488" s="77"/>
      <c r="HH488" s="77"/>
      <c r="HI488" s="77"/>
      <c r="HJ488" s="77"/>
      <c r="HK488" s="77"/>
      <c r="HL488" s="77"/>
      <c r="HM488" s="77"/>
      <c r="HN488" s="77"/>
      <c r="HO488" s="77"/>
      <c r="HP488" s="77"/>
      <c r="HQ488" s="77"/>
      <c r="HR488" s="77"/>
      <c r="HS488" s="77"/>
      <c r="HT488" s="77"/>
      <c r="HU488" s="77"/>
      <c r="HV488" s="77"/>
      <c r="HW488" s="77"/>
      <c r="HX488" s="77"/>
      <c r="HY488" s="77"/>
      <c r="HZ488" s="77"/>
      <c r="IA488" s="77"/>
      <c r="IB488" s="77"/>
      <c r="IC488" s="77"/>
      <c r="ID488" s="77"/>
      <c r="IE488" s="77"/>
      <c r="IF488" s="77"/>
      <c r="IG488" s="77"/>
      <c r="IH488" s="77"/>
      <c r="II488" s="77"/>
      <c r="IJ488" s="77"/>
      <c r="IK488" s="77"/>
      <c r="IL488" s="77"/>
      <c r="IM488" s="77"/>
      <c r="IN488" s="77"/>
      <c r="IO488" s="77"/>
      <c r="IP488" s="77"/>
      <c r="IQ488" s="77"/>
      <c r="IR488" s="77"/>
      <c r="IS488" s="77"/>
      <c r="IT488" s="77"/>
      <c r="IU488" s="77"/>
      <c r="IV488" s="77"/>
      <c r="IW488" s="77"/>
      <c r="IX488" s="77"/>
      <c r="IY488" s="77"/>
      <c r="IZ488" s="77"/>
      <c r="JA488" s="77"/>
      <c r="JB488" s="77"/>
      <c r="JC488" s="77"/>
      <c r="JD488" s="77"/>
      <c r="JE488" s="77"/>
      <c r="JF488" s="77"/>
      <c r="JG488" s="77"/>
      <c r="JH488" s="77"/>
      <c r="JI488" s="77"/>
      <c r="JJ488" s="77"/>
      <c r="JK488" s="77"/>
      <c r="JL488" s="77"/>
      <c r="JM488" s="77"/>
      <c r="JN488" s="77"/>
      <c r="JO488" s="77"/>
      <c r="JP488" s="77"/>
      <c r="JQ488" s="77"/>
      <c r="JR488" s="77"/>
      <c r="JS488" s="77"/>
      <c r="JT488" s="77"/>
      <c r="JU488" s="77"/>
      <c r="JV488" s="77"/>
      <c r="JW488" s="77"/>
      <c r="JX488" s="77"/>
      <c r="JY488" s="77"/>
      <c r="JZ488" s="77"/>
      <c r="KA488" s="77"/>
      <c r="KB488" s="77"/>
      <c r="KC488" s="77"/>
      <c r="KD488" s="77"/>
      <c r="KE488" s="77"/>
      <c r="KF488" s="77"/>
      <c r="KG488" s="77"/>
      <c r="KH488" s="77"/>
      <c r="KI488" s="77"/>
      <c r="KJ488" s="77"/>
      <c r="KK488" s="77"/>
      <c r="KL488" s="77"/>
      <c r="KM488" s="77"/>
      <c r="KN488" s="77"/>
      <c r="KO488" s="77"/>
      <c r="KP488" s="77"/>
      <c r="KQ488" s="77"/>
      <c r="KR488" s="77"/>
      <c r="KS488" s="77"/>
      <c r="KT488" s="77"/>
      <c r="KU488" s="77"/>
      <c r="KV488" s="77"/>
      <c r="KW488" s="77"/>
      <c r="KX488" s="77"/>
      <c r="KY488" s="77"/>
      <c r="KZ488" s="77"/>
      <c r="LA488" s="77"/>
      <c r="LB488" s="77"/>
      <c r="LC488" s="77"/>
      <c r="LD488" s="77"/>
      <c r="LE488" s="77"/>
      <c r="LF488" s="77"/>
      <c r="LG488" s="77"/>
      <c r="LH488" s="77"/>
      <c r="LI488" s="77"/>
      <c r="LJ488" s="77"/>
      <c r="LK488" s="77"/>
      <c r="LL488" s="77"/>
      <c r="LM488" s="77"/>
      <c r="LN488" s="77"/>
      <c r="LO488" s="77"/>
      <c r="LP488" s="77"/>
      <c r="LQ488" s="77"/>
      <c r="LR488" s="77"/>
      <c r="LS488" s="77"/>
      <c r="LT488" s="77"/>
      <c r="LU488" s="77"/>
      <c r="LV488" s="77"/>
      <c r="LW488" s="77"/>
      <c r="LX488" s="77"/>
      <c r="LY488" s="77"/>
      <c r="LZ488" s="77"/>
      <c r="MA488" s="77"/>
      <c r="MB488" s="77"/>
      <c r="MC488" s="77"/>
      <c r="MD488" s="77"/>
      <c r="ME488" s="77"/>
      <c r="MF488" s="77"/>
      <c r="MG488" s="77"/>
      <c r="MH488" s="77"/>
      <c r="MI488" s="77"/>
      <c r="MJ488" s="77"/>
      <c r="MK488" s="77"/>
      <c r="ML488" s="77"/>
      <c r="MM488" s="77"/>
      <c r="MN488" s="77"/>
      <c r="MO488" s="77"/>
      <c r="MP488" s="77"/>
      <c r="MQ488" s="77"/>
      <c r="MR488" s="77"/>
      <c r="MS488" s="77"/>
      <c r="MT488" s="77"/>
      <c r="MU488" s="77"/>
      <c r="MV488" s="77"/>
      <c r="MW488" s="77"/>
      <c r="MX488" s="77"/>
      <c r="MY488" s="77"/>
      <c r="MZ488" s="77"/>
      <c r="NA488" s="77"/>
      <c r="NB488" s="77"/>
      <c r="NC488" s="77"/>
      <c r="ND488" s="77"/>
      <c r="NE488" s="77"/>
      <c r="NF488" s="77"/>
      <c r="NG488" s="77"/>
      <c r="NH488" s="77"/>
      <c r="NI488" s="77"/>
      <c r="NJ488" s="77"/>
      <c r="NK488" s="77"/>
      <c r="NL488" s="77"/>
      <c r="NM488" s="77"/>
      <c r="NN488" s="77"/>
      <c r="NO488" s="77"/>
      <c r="NP488" s="77"/>
      <c r="NQ488" s="77"/>
      <c r="NR488" s="77"/>
    </row>
    <row r="489" spans="1:382">
      <c r="A489" s="32">
        <f>IF(ラインリスト!A481="","",ラインリスト!A481)</f>
        <v>479</v>
      </c>
      <c r="B489" s="32" t="str">
        <f>IF(ラインリスト!B481="","",ラインリスト!B481)</f>
        <v>テスト479</v>
      </c>
      <c r="C489" s="32">
        <f>IF(ラインリスト!C481="","",ラインリスト!C481)</f>
        <v>17</v>
      </c>
      <c r="D489" s="32" t="str">
        <f>IF(ラインリスト!E481="","",ラインリスト!E481)</f>
        <v>女</v>
      </c>
      <c r="E489" s="32" t="str">
        <f>IF(ラインリスト!F481="","",ラインリスト!F481)</f>
        <v>高校生</v>
      </c>
      <c r="F489" s="29" t="str">
        <f>IF(ラインリスト!G481="","",ラインリスト!G481)</f>
        <v>生徒</v>
      </c>
      <c r="G489" s="32" t="str">
        <f>IF(ラインリスト!H481="","",ラインリスト!H481)</f>
        <v>A高校</v>
      </c>
      <c r="H489" s="33" t="str">
        <f>IF(ラインリスト!I481="","",ラインリスト!I481)</f>
        <v/>
      </c>
      <c r="I489" s="33" t="str">
        <f>IF(ラインリスト!J481="","",ラインリスト!J481)</f>
        <v>無症状</v>
      </c>
      <c r="J489" s="33">
        <f>IF(ラインリスト!K481="","",ラインリスト!K481)</f>
        <v>44210</v>
      </c>
      <c r="K489" s="31">
        <f>IF(ラインリスト!L481="",J489,ラインリスト!L481)</f>
        <v>44210</v>
      </c>
      <c r="L489" s="76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  <c r="BN489" s="77"/>
      <c r="BO489" s="77"/>
      <c r="BP489" s="77"/>
      <c r="BQ489" s="77"/>
      <c r="BR489" s="77"/>
      <c r="BS489" s="77"/>
      <c r="BT489" s="77"/>
      <c r="BU489" s="77"/>
      <c r="BV489" s="77"/>
      <c r="BW489" s="77"/>
      <c r="BX489" s="77"/>
      <c r="BY489" s="77"/>
      <c r="BZ489" s="77"/>
      <c r="CA489" s="77"/>
      <c r="CB489" s="77"/>
      <c r="CC489" s="77"/>
      <c r="CD489" s="77"/>
      <c r="CE489" s="77"/>
      <c r="CF489" s="77"/>
      <c r="CG489" s="77"/>
      <c r="CH489" s="77"/>
      <c r="CI489" s="77"/>
      <c r="CJ489" s="77"/>
      <c r="CK489" s="77"/>
      <c r="CL489" s="77"/>
      <c r="CM489" s="77"/>
      <c r="CN489" s="77"/>
      <c r="CO489" s="77"/>
      <c r="CP489" s="77"/>
      <c r="CQ489" s="77"/>
      <c r="CR489" s="77"/>
      <c r="CS489" s="77"/>
      <c r="CT489" s="77"/>
      <c r="CU489" s="77"/>
      <c r="CV489" s="77"/>
      <c r="CW489" s="77"/>
      <c r="CX489" s="77"/>
      <c r="CY489" s="77"/>
      <c r="CZ489" s="77"/>
      <c r="DA489" s="77"/>
      <c r="DB489" s="77"/>
      <c r="DC489" s="77"/>
      <c r="DD489" s="77"/>
      <c r="DE489" s="77"/>
      <c r="DF489" s="77"/>
      <c r="DG489" s="77"/>
      <c r="DH489" s="77"/>
      <c r="DI489" s="77"/>
      <c r="DJ489" s="77"/>
      <c r="DK489" s="77"/>
      <c r="DL489" s="77"/>
      <c r="DM489" s="77"/>
      <c r="DN489" s="77"/>
      <c r="DO489" s="77"/>
      <c r="DP489" s="77"/>
      <c r="DQ489" s="77"/>
      <c r="DR489" s="77"/>
      <c r="DS489" s="77"/>
      <c r="DT489" s="77"/>
      <c r="DU489" s="77"/>
      <c r="DV489" s="77"/>
      <c r="DW489" s="77"/>
      <c r="DX489" s="77"/>
      <c r="DY489" s="77"/>
      <c r="DZ489" s="77"/>
      <c r="EA489" s="77"/>
      <c r="EB489" s="77"/>
      <c r="EC489" s="77"/>
      <c r="ED489" s="77"/>
      <c r="EE489" s="77"/>
      <c r="EF489" s="77"/>
      <c r="EG489" s="77"/>
      <c r="EH489" s="77"/>
      <c r="EI489" s="77"/>
      <c r="EJ489" s="77"/>
      <c r="EK489" s="77"/>
      <c r="EL489" s="77"/>
      <c r="EM489" s="77"/>
      <c r="EN489" s="77"/>
      <c r="EO489" s="77"/>
      <c r="EP489" s="77"/>
      <c r="EQ489" s="77"/>
      <c r="ER489" s="77"/>
      <c r="ES489" s="77"/>
      <c r="ET489" s="77"/>
      <c r="EU489" s="77"/>
      <c r="EV489" s="77"/>
      <c r="EW489" s="77"/>
      <c r="EX489" s="77"/>
      <c r="EY489" s="77"/>
      <c r="EZ489" s="77"/>
      <c r="FA489" s="77"/>
      <c r="FB489" s="77"/>
      <c r="FC489" s="77"/>
      <c r="FD489" s="77"/>
      <c r="FE489" s="77"/>
      <c r="FF489" s="77"/>
      <c r="FG489" s="77"/>
      <c r="FH489" s="77"/>
      <c r="FI489" s="77"/>
      <c r="FJ489" s="77"/>
      <c r="FK489" s="77"/>
      <c r="FL489" s="77"/>
      <c r="FM489" s="77"/>
      <c r="FN489" s="77"/>
      <c r="FO489" s="77"/>
      <c r="FP489" s="77"/>
      <c r="FQ489" s="77"/>
      <c r="FR489" s="77"/>
      <c r="FS489" s="77"/>
      <c r="FT489" s="77"/>
      <c r="FU489" s="77"/>
      <c r="FV489" s="77"/>
      <c r="FW489" s="77"/>
      <c r="FX489" s="77"/>
      <c r="FY489" s="77"/>
      <c r="FZ489" s="77"/>
      <c r="GA489" s="77"/>
      <c r="GB489" s="77"/>
      <c r="GC489" s="77"/>
      <c r="GD489" s="77"/>
      <c r="GE489" s="77"/>
      <c r="GF489" s="77"/>
      <c r="GG489" s="77"/>
      <c r="GH489" s="77"/>
      <c r="GI489" s="77"/>
      <c r="GJ489" s="77"/>
      <c r="GK489" s="77"/>
      <c r="GL489" s="77"/>
      <c r="GM489" s="77"/>
      <c r="GN489" s="77"/>
      <c r="GO489" s="77"/>
      <c r="GP489" s="77"/>
      <c r="GQ489" s="77"/>
      <c r="GR489" s="77"/>
      <c r="GS489" s="77"/>
      <c r="GT489" s="77"/>
      <c r="GU489" s="77"/>
      <c r="GV489" s="77"/>
      <c r="GW489" s="77"/>
      <c r="GX489" s="77"/>
      <c r="GY489" s="77"/>
      <c r="GZ489" s="77"/>
      <c r="HA489" s="77"/>
      <c r="HB489" s="77"/>
      <c r="HC489" s="77"/>
      <c r="HD489" s="77"/>
      <c r="HE489" s="77"/>
      <c r="HF489" s="77"/>
      <c r="HG489" s="77"/>
      <c r="HH489" s="77"/>
      <c r="HI489" s="77"/>
      <c r="HJ489" s="77"/>
      <c r="HK489" s="77"/>
      <c r="HL489" s="77"/>
      <c r="HM489" s="77"/>
      <c r="HN489" s="77"/>
      <c r="HO489" s="77"/>
      <c r="HP489" s="77"/>
      <c r="HQ489" s="77"/>
      <c r="HR489" s="77"/>
      <c r="HS489" s="77"/>
      <c r="HT489" s="77"/>
      <c r="HU489" s="77"/>
      <c r="HV489" s="77"/>
      <c r="HW489" s="77"/>
      <c r="HX489" s="77"/>
      <c r="HY489" s="77"/>
      <c r="HZ489" s="77"/>
      <c r="IA489" s="77"/>
      <c r="IB489" s="77"/>
      <c r="IC489" s="77"/>
      <c r="ID489" s="77"/>
      <c r="IE489" s="77"/>
      <c r="IF489" s="77"/>
      <c r="IG489" s="77"/>
      <c r="IH489" s="77"/>
      <c r="II489" s="77"/>
      <c r="IJ489" s="77"/>
      <c r="IK489" s="77"/>
      <c r="IL489" s="77"/>
      <c r="IM489" s="77"/>
      <c r="IN489" s="77"/>
      <c r="IO489" s="77"/>
      <c r="IP489" s="77"/>
      <c r="IQ489" s="77"/>
      <c r="IR489" s="77"/>
      <c r="IS489" s="77"/>
      <c r="IT489" s="77"/>
      <c r="IU489" s="77"/>
      <c r="IV489" s="77"/>
      <c r="IW489" s="77"/>
      <c r="IX489" s="77"/>
      <c r="IY489" s="77"/>
      <c r="IZ489" s="77"/>
      <c r="JA489" s="77"/>
      <c r="JB489" s="77"/>
      <c r="JC489" s="77"/>
      <c r="JD489" s="77"/>
      <c r="JE489" s="77"/>
      <c r="JF489" s="77"/>
      <c r="JG489" s="77"/>
      <c r="JH489" s="77"/>
      <c r="JI489" s="77"/>
      <c r="JJ489" s="77"/>
      <c r="JK489" s="77"/>
      <c r="JL489" s="77"/>
      <c r="JM489" s="77"/>
      <c r="JN489" s="77"/>
      <c r="JO489" s="77"/>
      <c r="JP489" s="77"/>
      <c r="JQ489" s="77"/>
      <c r="JR489" s="77"/>
      <c r="JS489" s="77"/>
      <c r="JT489" s="77"/>
      <c r="JU489" s="77"/>
      <c r="JV489" s="77"/>
      <c r="JW489" s="77"/>
      <c r="JX489" s="77"/>
      <c r="JY489" s="77"/>
      <c r="JZ489" s="77"/>
      <c r="KA489" s="77"/>
      <c r="KB489" s="77"/>
      <c r="KC489" s="77"/>
      <c r="KD489" s="77"/>
      <c r="KE489" s="77"/>
      <c r="KF489" s="77"/>
      <c r="KG489" s="77"/>
      <c r="KH489" s="77"/>
      <c r="KI489" s="77"/>
      <c r="KJ489" s="77"/>
      <c r="KK489" s="77"/>
      <c r="KL489" s="77"/>
      <c r="KM489" s="77"/>
      <c r="KN489" s="77"/>
      <c r="KO489" s="77"/>
      <c r="KP489" s="77"/>
      <c r="KQ489" s="77"/>
      <c r="KR489" s="77"/>
      <c r="KS489" s="77"/>
      <c r="KT489" s="77"/>
      <c r="KU489" s="77"/>
      <c r="KV489" s="77"/>
      <c r="KW489" s="77"/>
      <c r="KX489" s="77"/>
      <c r="KY489" s="77"/>
      <c r="KZ489" s="77"/>
      <c r="LA489" s="77"/>
      <c r="LB489" s="77"/>
      <c r="LC489" s="77"/>
      <c r="LD489" s="77"/>
      <c r="LE489" s="77"/>
      <c r="LF489" s="77"/>
      <c r="LG489" s="77"/>
      <c r="LH489" s="77"/>
      <c r="LI489" s="77"/>
      <c r="LJ489" s="77"/>
      <c r="LK489" s="77"/>
      <c r="LL489" s="77"/>
      <c r="LM489" s="77"/>
      <c r="LN489" s="77"/>
      <c r="LO489" s="77"/>
      <c r="LP489" s="77"/>
      <c r="LQ489" s="77"/>
      <c r="LR489" s="77"/>
      <c r="LS489" s="77"/>
      <c r="LT489" s="77"/>
      <c r="LU489" s="77"/>
      <c r="LV489" s="77"/>
      <c r="LW489" s="77"/>
      <c r="LX489" s="77"/>
      <c r="LY489" s="77"/>
      <c r="LZ489" s="77"/>
      <c r="MA489" s="77"/>
      <c r="MB489" s="77"/>
      <c r="MC489" s="77"/>
      <c r="MD489" s="77"/>
      <c r="ME489" s="77"/>
      <c r="MF489" s="77"/>
      <c r="MG489" s="77"/>
      <c r="MH489" s="77"/>
      <c r="MI489" s="77"/>
      <c r="MJ489" s="77"/>
      <c r="MK489" s="77"/>
      <c r="ML489" s="77"/>
      <c r="MM489" s="77"/>
      <c r="MN489" s="77"/>
      <c r="MO489" s="77"/>
      <c r="MP489" s="77"/>
      <c r="MQ489" s="77"/>
      <c r="MR489" s="77"/>
      <c r="MS489" s="77"/>
      <c r="MT489" s="77"/>
      <c r="MU489" s="77"/>
      <c r="MV489" s="77"/>
      <c r="MW489" s="77"/>
      <c r="MX489" s="77"/>
      <c r="MY489" s="77"/>
      <c r="MZ489" s="77"/>
      <c r="NA489" s="77"/>
      <c r="NB489" s="77"/>
      <c r="NC489" s="77"/>
      <c r="ND489" s="77"/>
      <c r="NE489" s="77"/>
      <c r="NF489" s="77"/>
      <c r="NG489" s="77"/>
      <c r="NH489" s="77"/>
      <c r="NI489" s="77"/>
      <c r="NJ489" s="77"/>
      <c r="NK489" s="77"/>
      <c r="NL489" s="77"/>
      <c r="NM489" s="77"/>
      <c r="NN489" s="77"/>
      <c r="NO489" s="77"/>
      <c r="NP489" s="77"/>
      <c r="NQ489" s="77"/>
      <c r="NR489" s="77"/>
    </row>
    <row r="490" spans="1:382">
      <c r="A490" s="32">
        <f>IF(ラインリスト!A482="","",ラインリスト!A482)</f>
        <v>480</v>
      </c>
      <c r="B490" s="32" t="str">
        <f>IF(ラインリスト!B482="","",ラインリスト!B482)</f>
        <v>テスト480</v>
      </c>
      <c r="C490" s="32">
        <f>IF(ラインリスト!C482="","",ラインリスト!C482)</f>
        <v>16</v>
      </c>
      <c r="D490" s="32" t="str">
        <f>IF(ラインリスト!E482="","",ラインリスト!E482)</f>
        <v>男</v>
      </c>
      <c r="E490" s="32" t="str">
        <f>IF(ラインリスト!F482="","",ラインリスト!F482)</f>
        <v>高校生</v>
      </c>
      <c r="F490" s="29" t="str">
        <f>IF(ラインリスト!G482="","",ラインリスト!G482)</f>
        <v>生徒</v>
      </c>
      <c r="G490" s="32" t="str">
        <f>IF(ラインリスト!H482="","",ラインリスト!H482)</f>
        <v>A高校</v>
      </c>
      <c r="H490" s="33" t="str">
        <f>IF(ラインリスト!I482="","",ラインリスト!I482)</f>
        <v/>
      </c>
      <c r="I490" s="33" t="str">
        <f>IF(ラインリスト!J482="","",ラインリスト!J482)</f>
        <v>無症状</v>
      </c>
      <c r="J490" s="33">
        <f>IF(ラインリスト!K482="","",ラインリスト!K482)</f>
        <v>44210</v>
      </c>
      <c r="K490" s="31">
        <f>IF(ラインリスト!L482="",J490,ラインリスト!L482)</f>
        <v>44210</v>
      </c>
      <c r="L490" s="76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  <c r="BN490" s="77"/>
      <c r="BO490" s="77"/>
      <c r="BP490" s="77"/>
      <c r="BQ490" s="77"/>
      <c r="BR490" s="77"/>
      <c r="BS490" s="77"/>
      <c r="BT490" s="77"/>
      <c r="BU490" s="77"/>
      <c r="BV490" s="77"/>
      <c r="BW490" s="77"/>
      <c r="BX490" s="77"/>
      <c r="BY490" s="77"/>
      <c r="BZ490" s="77"/>
      <c r="CA490" s="77"/>
      <c r="CB490" s="77"/>
      <c r="CC490" s="77"/>
      <c r="CD490" s="77"/>
      <c r="CE490" s="77"/>
      <c r="CF490" s="77"/>
      <c r="CG490" s="77"/>
      <c r="CH490" s="77"/>
      <c r="CI490" s="77"/>
      <c r="CJ490" s="77"/>
      <c r="CK490" s="77"/>
      <c r="CL490" s="77"/>
      <c r="CM490" s="77"/>
      <c r="CN490" s="77"/>
      <c r="CO490" s="77"/>
      <c r="CP490" s="77"/>
      <c r="CQ490" s="77"/>
      <c r="CR490" s="77"/>
      <c r="CS490" s="77"/>
      <c r="CT490" s="77"/>
      <c r="CU490" s="77"/>
      <c r="CV490" s="77"/>
      <c r="CW490" s="77"/>
      <c r="CX490" s="77"/>
      <c r="CY490" s="77"/>
      <c r="CZ490" s="77"/>
      <c r="DA490" s="77"/>
      <c r="DB490" s="77"/>
      <c r="DC490" s="77"/>
      <c r="DD490" s="77"/>
      <c r="DE490" s="77"/>
      <c r="DF490" s="77"/>
      <c r="DG490" s="77"/>
      <c r="DH490" s="77"/>
      <c r="DI490" s="77"/>
      <c r="DJ490" s="77"/>
      <c r="DK490" s="77"/>
      <c r="DL490" s="77"/>
      <c r="DM490" s="77"/>
      <c r="DN490" s="77"/>
      <c r="DO490" s="77"/>
      <c r="DP490" s="77"/>
      <c r="DQ490" s="77"/>
      <c r="DR490" s="77"/>
      <c r="DS490" s="77"/>
      <c r="DT490" s="77"/>
      <c r="DU490" s="77"/>
      <c r="DV490" s="77"/>
      <c r="DW490" s="77"/>
      <c r="DX490" s="77"/>
      <c r="DY490" s="77"/>
      <c r="DZ490" s="77"/>
      <c r="EA490" s="77"/>
      <c r="EB490" s="77"/>
      <c r="EC490" s="77"/>
      <c r="ED490" s="77"/>
      <c r="EE490" s="77"/>
      <c r="EF490" s="77"/>
      <c r="EG490" s="77"/>
      <c r="EH490" s="77"/>
      <c r="EI490" s="77"/>
      <c r="EJ490" s="77"/>
      <c r="EK490" s="77"/>
      <c r="EL490" s="77"/>
      <c r="EM490" s="77"/>
      <c r="EN490" s="77"/>
      <c r="EO490" s="77"/>
      <c r="EP490" s="77"/>
      <c r="EQ490" s="77"/>
      <c r="ER490" s="77"/>
      <c r="ES490" s="77"/>
      <c r="ET490" s="77"/>
      <c r="EU490" s="77"/>
      <c r="EV490" s="77"/>
      <c r="EW490" s="77"/>
      <c r="EX490" s="77"/>
      <c r="EY490" s="77"/>
      <c r="EZ490" s="77"/>
      <c r="FA490" s="77"/>
      <c r="FB490" s="77"/>
      <c r="FC490" s="77"/>
      <c r="FD490" s="77"/>
      <c r="FE490" s="77"/>
      <c r="FF490" s="77"/>
      <c r="FG490" s="77"/>
      <c r="FH490" s="77"/>
      <c r="FI490" s="77"/>
      <c r="FJ490" s="77"/>
      <c r="FK490" s="77"/>
      <c r="FL490" s="77"/>
      <c r="FM490" s="77"/>
      <c r="FN490" s="77"/>
      <c r="FO490" s="77"/>
      <c r="FP490" s="77"/>
      <c r="FQ490" s="77"/>
      <c r="FR490" s="77"/>
      <c r="FS490" s="77"/>
      <c r="FT490" s="77"/>
      <c r="FU490" s="77"/>
      <c r="FV490" s="77"/>
      <c r="FW490" s="77"/>
      <c r="FX490" s="77"/>
      <c r="FY490" s="77"/>
      <c r="FZ490" s="77"/>
      <c r="GA490" s="77"/>
      <c r="GB490" s="77"/>
      <c r="GC490" s="77"/>
      <c r="GD490" s="77"/>
      <c r="GE490" s="77"/>
      <c r="GF490" s="77"/>
      <c r="GG490" s="77"/>
      <c r="GH490" s="77"/>
      <c r="GI490" s="77"/>
      <c r="GJ490" s="77"/>
      <c r="GK490" s="77"/>
      <c r="GL490" s="77"/>
      <c r="GM490" s="77"/>
      <c r="GN490" s="77"/>
      <c r="GO490" s="77"/>
      <c r="GP490" s="77"/>
      <c r="GQ490" s="77"/>
      <c r="GR490" s="77"/>
      <c r="GS490" s="77"/>
      <c r="GT490" s="77"/>
      <c r="GU490" s="77"/>
      <c r="GV490" s="77"/>
      <c r="GW490" s="77"/>
      <c r="GX490" s="77"/>
      <c r="GY490" s="77"/>
      <c r="GZ490" s="77"/>
      <c r="HA490" s="77"/>
      <c r="HB490" s="77"/>
      <c r="HC490" s="77"/>
      <c r="HD490" s="77"/>
      <c r="HE490" s="77"/>
      <c r="HF490" s="77"/>
      <c r="HG490" s="77"/>
      <c r="HH490" s="77"/>
      <c r="HI490" s="77"/>
      <c r="HJ490" s="77"/>
      <c r="HK490" s="77"/>
      <c r="HL490" s="77"/>
      <c r="HM490" s="77"/>
      <c r="HN490" s="77"/>
      <c r="HO490" s="77"/>
      <c r="HP490" s="77"/>
      <c r="HQ490" s="77"/>
      <c r="HR490" s="77"/>
      <c r="HS490" s="77"/>
      <c r="HT490" s="77"/>
      <c r="HU490" s="77"/>
      <c r="HV490" s="77"/>
      <c r="HW490" s="77"/>
      <c r="HX490" s="77"/>
      <c r="HY490" s="77"/>
      <c r="HZ490" s="77"/>
      <c r="IA490" s="77"/>
      <c r="IB490" s="77"/>
      <c r="IC490" s="77"/>
      <c r="ID490" s="77"/>
      <c r="IE490" s="77"/>
      <c r="IF490" s="77"/>
      <c r="IG490" s="77"/>
      <c r="IH490" s="77"/>
      <c r="II490" s="77"/>
      <c r="IJ490" s="77"/>
      <c r="IK490" s="77"/>
      <c r="IL490" s="77"/>
      <c r="IM490" s="77"/>
      <c r="IN490" s="77"/>
      <c r="IO490" s="77"/>
      <c r="IP490" s="77"/>
      <c r="IQ490" s="77"/>
      <c r="IR490" s="77"/>
      <c r="IS490" s="77"/>
      <c r="IT490" s="77"/>
      <c r="IU490" s="77"/>
      <c r="IV490" s="77"/>
      <c r="IW490" s="77"/>
      <c r="IX490" s="77"/>
      <c r="IY490" s="77"/>
      <c r="IZ490" s="77"/>
      <c r="JA490" s="77"/>
      <c r="JB490" s="77"/>
      <c r="JC490" s="77"/>
      <c r="JD490" s="77"/>
      <c r="JE490" s="77"/>
      <c r="JF490" s="77"/>
      <c r="JG490" s="77"/>
      <c r="JH490" s="77"/>
      <c r="JI490" s="77"/>
      <c r="JJ490" s="77"/>
      <c r="JK490" s="77"/>
      <c r="JL490" s="77"/>
      <c r="JM490" s="77"/>
      <c r="JN490" s="77"/>
      <c r="JO490" s="77"/>
      <c r="JP490" s="77"/>
      <c r="JQ490" s="77"/>
      <c r="JR490" s="77"/>
      <c r="JS490" s="77"/>
      <c r="JT490" s="77"/>
      <c r="JU490" s="77"/>
      <c r="JV490" s="77"/>
      <c r="JW490" s="77"/>
      <c r="JX490" s="77"/>
      <c r="JY490" s="77"/>
      <c r="JZ490" s="77"/>
      <c r="KA490" s="77"/>
      <c r="KB490" s="77"/>
      <c r="KC490" s="77"/>
      <c r="KD490" s="77"/>
      <c r="KE490" s="77"/>
      <c r="KF490" s="77"/>
      <c r="KG490" s="77"/>
      <c r="KH490" s="77"/>
      <c r="KI490" s="77"/>
      <c r="KJ490" s="77"/>
      <c r="KK490" s="77"/>
      <c r="KL490" s="77"/>
      <c r="KM490" s="77"/>
      <c r="KN490" s="77"/>
      <c r="KO490" s="77"/>
      <c r="KP490" s="77"/>
      <c r="KQ490" s="77"/>
      <c r="KR490" s="77"/>
      <c r="KS490" s="77"/>
      <c r="KT490" s="77"/>
      <c r="KU490" s="77"/>
      <c r="KV490" s="77"/>
      <c r="KW490" s="77"/>
      <c r="KX490" s="77"/>
      <c r="KY490" s="77"/>
      <c r="KZ490" s="77"/>
      <c r="LA490" s="77"/>
      <c r="LB490" s="77"/>
      <c r="LC490" s="77"/>
      <c r="LD490" s="77"/>
      <c r="LE490" s="77"/>
      <c r="LF490" s="77"/>
      <c r="LG490" s="77"/>
      <c r="LH490" s="77"/>
      <c r="LI490" s="77"/>
      <c r="LJ490" s="77"/>
      <c r="LK490" s="77"/>
      <c r="LL490" s="77"/>
      <c r="LM490" s="77"/>
      <c r="LN490" s="77"/>
      <c r="LO490" s="77"/>
      <c r="LP490" s="77"/>
      <c r="LQ490" s="77"/>
      <c r="LR490" s="77"/>
      <c r="LS490" s="77"/>
      <c r="LT490" s="77"/>
      <c r="LU490" s="77"/>
      <c r="LV490" s="77"/>
      <c r="LW490" s="77"/>
      <c r="LX490" s="77"/>
      <c r="LY490" s="77"/>
      <c r="LZ490" s="77"/>
      <c r="MA490" s="77"/>
      <c r="MB490" s="77"/>
      <c r="MC490" s="77"/>
      <c r="MD490" s="77"/>
      <c r="ME490" s="77"/>
      <c r="MF490" s="77"/>
      <c r="MG490" s="77"/>
      <c r="MH490" s="77"/>
      <c r="MI490" s="77"/>
      <c r="MJ490" s="77"/>
      <c r="MK490" s="77"/>
      <c r="ML490" s="77"/>
      <c r="MM490" s="77"/>
      <c r="MN490" s="77"/>
      <c r="MO490" s="77"/>
      <c r="MP490" s="77"/>
      <c r="MQ490" s="77"/>
      <c r="MR490" s="77"/>
      <c r="MS490" s="77"/>
      <c r="MT490" s="77"/>
      <c r="MU490" s="77"/>
      <c r="MV490" s="77"/>
      <c r="MW490" s="77"/>
      <c r="MX490" s="77"/>
      <c r="MY490" s="77"/>
      <c r="MZ490" s="77"/>
      <c r="NA490" s="77"/>
      <c r="NB490" s="77"/>
      <c r="NC490" s="77"/>
      <c r="ND490" s="77"/>
      <c r="NE490" s="77"/>
      <c r="NF490" s="77"/>
      <c r="NG490" s="77"/>
      <c r="NH490" s="77"/>
      <c r="NI490" s="77"/>
      <c r="NJ490" s="77"/>
      <c r="NK490" s="77"/>
      <c r="NL490" s="77"/>
      <c r="NM490" s="77"/>
      <c r="NN490" s="77"/>
      <c r="NO490" s="77"/>
      <c r="NP490" s="77"/>
      <c r="NQ490" s="77"/>
      <c r="NR490" s="77"/>
    </row>
    <row r="491" spans="1:382">
      <c r="A491" s="32">
        <f>IF(ラインリスト!A483="","",ラインリスト!A483)</f>
        <v>481</v>
      </c>
      <c r="B491" s="32" t="str">
        <f>IF(ラインリスト!B483="","",ラインリスト!B483)</f>
        <v>テスト481</v>
      </c>
      <c r="C491" s="32">
        <f>IF(ラインリスト!C483="","",ラインリスト!C483)</f>
        <v>63</v>
      </c>
      <c r="D491" s="32" t="str">
        <f>IF(ラインリスト!E483="","",ラインリスト!E483)</f>
        <v>女</v>
      </c>
      <c r="E491" s="32" t="str">
        <f>IF(ラインリスト!F483="","",ラインリスト!F483)</f>
        <v>介護士</v>
      </c>
      <c r="F491" s="29" t="str">
        <f>IF(ラインリスト!G483="","",ラインリスト!G483)</f>
        <v>職員</v>
      </c>
      <c r="G491" s="32" t="str">
        <f>IF(ラインリスト!H483="","",ラインリスト!H483)</f>
        <v>Bグループホーム</v>
      </c>
      <c r="H491" s="33" t="str">
        <f>IF(ラインリスト!I483="","",ラインリスト!I483)</f>
        <v/>
      </c>
      <c r="I491" s="33">
        <f>IF(ラインリスト!J483="","",ラインリスト!J483)</f>
        <v>44209</v>
      </c>
      <c r="J491" s="33">
        <f>IF(ラインリスト!K483="","",ラインリスト!K483)</f>
        <v>44210</v>
      </c>
      <c r="K491" s="31">
        <f>IF(ラインリスト!L483="",J491,ラインリスト!L483)</f>
        <v>44210</v>
      </c>
      <c r="L491" s="76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  <c r="BN491" s="77"/>
      <c r="BO491" s="77"/>
      <c r="BP491" s="77"/>
      <c r="BQ491" s="77"/>
      <c r="BR491" s="77"/>
      <c r="BS491" s="77"/>
      <c r="BT491" s="77"/>
      <c r="BU491" s="77"/>
      <c r="BV491" s="77"/>
      <c r="BW491" s="77"/>
      <c r="BX491" s="77"/>
      <c r="BY491" s="77"/>
      <c r="BZ491" s="77"/>
      <c r="CA491" s="77"/>
      <c r="CB491" s="77"/>
      <c r="CC491" s="77"/>
      <c r="CD491" s="77"/>
      <c r="CE491" s="77"/>
      <c r="CF491" s="77"/>
      <c r="CG491" s="77"/>
      <c r="CH491" s="77"/>
      <c r="CI491" s="77"/>
      <c r="CJ491" s="77"/>
      <c r="CK491" s="77"/>
      <c r="CL491" s="77"/>
      <c r="CM491" s="77"/>
      <c r="CN491" s="77"/>
      <c r="CO491" s="77"/>
      <c r="CP491" s="77"/>
      <c r="CQ491" s="77"/>
      <c r="CR491" s="77"/>
      <c r="CS491" s="77"/>
      <c r="CT491" s="77"/>
      <c r="CU491" s="77"/>
      <c r="CV491" s="77"/>
      <c r="CW491" s="77"/>
      <c r="CX491" s="77"/>
      <c r="CY491" s="77"/>
      <c r="CZ491" s="77"/>
      <c r="DA491" s="77"/>
      <c r="DB491" s="77"/>
      <c r="DC491" s="77"/>
      <c r="DD491" s="77"/>
      <c r="DE491" s="77"/>
      <c r="DF491" s="77"/>
      <c r="DG491" s="77"/>
      <c r="DH491" s="77"/>
      <c r="DI491" s="77"/>
      <c r="DJ491" s="77"/>
      <c r="DK491" s="77"/>
      <c r="DL491" s="77"/>
      <c r="DM491" s="77"/>
      <c r="DN491" s="77"/>
      <c r="DO491" s="77"/>
      <c r="DP491" s="77"/>
      <c r="DQ491" s="77"/>
      <c r="DR491" s="77"/>
      <c r="DS491" s="77"/>
      <c r="DT491" s="77"/>
      <c r="DU491" s="77"/>
      <c r="DV491" s="77"/>
      <c r="DW491" s="77"/>
      <c r="DX491" s="77"/>
      <c r="DY491" s="77"/>
      <c r="DZ491" s="77"/>
      <c r="EA491" s="77"/>
      <c r="EB491" s="77"/>
      <c r="EC491" s="77"/>
      <c r="ED491" s="77"/>
      <c r="EE491" s="77"/>
      <c r="EF491" s="77"/>
      <c r="EG491" s="77"/>
      <c r="EH491" s="77"/>
      <c r="EI491" s="77"/>
      <c r="EJ491" s="77"/>
      <c r="EK491" s="77"/>
      <c r="EL491" s="77"/>
      <c r="EM491" s="77"/>
      <c r="EN491" s="77"/>
      <c r="EO491" s="77"/>
      <c r="EP491" s="77"/>
      <c r="EQ491" s="77"/>
      <c r="ER491" s="77"/>
      <c r="ES491" s="77"/>
      <c r="ET491" s="77"/>
      <c r="EU491" s="77"/>
      <c r="EV491" s="77"/>
      <c r="EW491" s="77"/>
      <c r="EX491" s="77"/>
      <c r="EY491" s="77"/>
      <c r="EZ491" s="77"/>
      <c r="FA491" s="77"/>
      <c r="FB491" s="77"/>
      <c r="FC491" s="77"/>
      <c r="FD491" s="77"/>
      <c r="FE491" s="77"/>
      <c r="FF491" s="77"/>
      <c r="FG491" s="77"/>
      <c r="FH491" s="77"/>
      <c r="FI491" s="77"/>
      <c r="FJ491" s="77"/>
      <c r="FK491" s="77"/>
      <c r="FL491" s="77"/>
      <c r="FM491" s="77"/>
      <c r="FN491" s="77"/>
      <c r="FO491" s="77"/>
      <c r="FP491" s="77"/>
      <c r="FQ491" s="77"/>
      <c r="FR491" s="77"/>
      <c r="FS491" s="77"/>
      <c r="FT491" s="77"/>
      <c r="FU491" s="77"/>
      <c r="FV491" s="77"/>
      <c r="FW491" s="77"/>
      <c r="FX491" s="77"/>
      <c r="FY491" s="77"/>
      <c r="FZ491" s="77"/>
      <c r="GA491" s="77"/>
      <c r="GB491" s="77"/>
      <c r="GC491" s="77"/>
      <c r="GD491" s="77"/>
      <c r="GE491" s="77"/>
      <c r="GF491" s="77"/>
      <c r="GG491" s="77"/>
      <c r="GH491" s="77"/>
      <c r="GI491" s="77"/>
      <c r="GJ491" s="77"/>
      <c r="GK491" s="77"/>
      <c r="GL491" s="77"/>
      <c r="GM491" s="77"/>
      <c r="GN491" s="77"/>
      <c r="GO491" s="77"/>
      <c r="GP491" s="77"/>
      <c r="GQ491" s="77"/>
      <c r="GR491" s="77"/>
      <c r="GS491" s="77"/>
      <c r="GT491" s="77"/>
      <c r="GU491" s="77"/>
      <c r="GV491" s="77"/>
      <c r="GW491" s="77"/>
      <c r="GX491" s="77"/>
      <c r="GY491" s="77"/>
      <c r="GZ491" s="77"/>
      <c r="HA491" s="77"/>
      <c r="HB491" s="77"/>
      <c r="HC491" s="77"/>
      <c r="HD491" s="77"/>
      <c r="HE491" s="77"/>
      <c r="HF491" s="77"/>
      <c r="HG491" s="77"/>
      <c r="HH491" s="77"/>
      <c r="HI491" s="77"/>
      <c r="HJ491" s="77"/>
      <c r="HK491" s="77"/>
      <c r="HL491" s="77"/>
      <c r="HM491" s="77"/>
      <c r="HN491" s="77"/>
      <c r="HO491" s="77"/>
      <c r="HP491" s="77"/>
      <c r="HQ491" s="77"/>
      <c r="HR491" s="77"/>
      <c r="HS491" s="77"/>
      <c r="HT491" s="77"/>
      <c r="HU491" s="77"/>
      <c r="HV491" s="77"/>
      <c r="HW491" s="77"/>
      <c r="HX491" s="77"/>
      <c r="HY491" s="77"/>
      <c r="HZ491" s="77"/>
      <c r="IA491" s="77"/>
      <c r="IB491" s="77"/>
      <c r="IC491" s="77"/>
      <c r="ID491" s="77"/>
      <c r="IE491" s="77"/>
      <c r="IF491" s="77"/>
      <c r="IG491" s="77"/>
      <c r="IH491" s="77"/>
      <c r="II491" s="77"/>
      <c r="IJ491" s="77"/>
      <c r="IK491" s="77"/>
      <c r="IL491" s="77"/>
      <c r="IM491" s="77"/>
      <c r="IN491" s="77"/>
      <c r="IO491" s="77"/>
      <c r="IP491" s="77"/>
      <c r="IQ491" s="77"/>
      <c r="IR491" s="77"/>
      <c r="IS491" s="77"/>
      <c r="IT491" s="77"/>
      <c r="IU491" s="77"/>
      <c r="IV491" s="77"/>
      <c r="IW491" s="77"/>
      <c r="IX491" s="77"/>
      <c r="IY491" s="77"/>
      <c r="IZ491" s="77"/>
      <c r="JA491" s="77"/>
      <c r="JB491" s="77"/>
      <c r="JC491" s="77"/>
      <c r="JD491" s="77"/>
      <c r="JE491" s="77"/>
      <c r="JF491" s="77"/>
      <c r="JG491" s="77"/>
      <c r="JH491" s="77"/>
      <c r="JI491" s="77"/>
      <c r="JJ491" s="77"/>
      <c r="JK491" s="77"/>
      <c r="JL491" s="77"/>
      <c r="JM491" s="77"/>
      <c r="JN491" s="77"/>
      <c r="JO491" s="77"/>
      <c r="JP491" s="77"/>
      <c r="JQ491" s="77"/>
      <c r="JR491" s="77"/>
      <c r="JS491" s="77"/>
      <c r="JT491" s="77"/>
      <c r="JU491" s="77"/>
      <c r="JV491" s="77"/>
      <c r="JW491" s="77"/>
      <c r="JX491" s="77"/>
      <c r="JY491" s="77"/>
      <c r="JZ491" s="77"/>
      <c r="KA491" s="77"/>
      <c r="KB491" s="77"/>
      <c r="KC491" s="77"/>
      <c r="KD491" s="77"/>
      <c r="KE491" s="77"/>
      <c r="KF491" s="77"/>
      <c r="KG491" s="77"/>
      <c r="KH491" s="77"/>
      <c r="KI491" s="77"/>
      <c r="KJ491" s="77"/>
      <c r="KK491" s="77"/>
      <c r="KL491" s="77"/>
      <c r="KM491" s="77"/>
      <c r="KN491" s="77"/>
      <c r="KO491" s="77"/>
      <c r="KP491" s="77"/>
      <c r="KQ491" s="77"/>
      <c r="KR491" s="77"/>
      <c r="KS491" s="77"/>
      <c r="KT491" s="77"/>
      <c r="KU491" s="77"/>
      <c r="KV491" s="77"/>
      <c r="KW491" s="77"/>
      <c r="KX491" s="77"/>
      <c r="KY491" s="77"/>
      <c r="KZ491" s="77"/>
      <c r="LA491" s="77"/>
      <c r="LB491" s="77"/>
      <c r="LC491" s="77"/>
      <c r="LD491" s="77"/>
      <c r="LE491" s="77"/>
      <c r="LF491" s="77"/>
      <c r="LG491" s="77"/>
      <c r="LH491" s="77"/>
      <c r="LI491" s="77"/>
      <c r="LJ491" s="77"/>
      <c r="LK491" s="77"/>
      <c r="LL491" s="77"/>
      <c r="LM491" s="77"/>
      <c r="LN491" s="77"/>
      <c r="LO491" s="77"/>
      <c r="LP491" s="77"/>
      <c r="LQ491" s="77"/>
      <c r="LR491" s="77"/>
      <c r="LS491" s="77"/>
      <c r="LT491" s="77"/>
      <c r="LU491" s="77"/>
      <c r="LV491" s="77"/>
      <c r="LW491" s="77"/>
      <c r="LX491" s="77"/>
      <c r="LY491" s="77"/>
      <c r="LZ491" s="77"/>
      <c r="MA491" s="77"/>
      <c r="MB491" s="77"/>
      <c r="MC491" s="77"/>
      <c r="MD491" s="77"/>
      <c r="ME491" s="77"/>
      <c r="MF491" s="77"/>
      <c r="MG491" s="77"/>
      <c r="MH491" s="77"/>
      <c r="MI491" s="77"/>
      <c r="MJ491" s="77"/>
      <c r="MK491" s="77"/>
      <c r="ML491" s="77"/>
      <c r="MM491" s="77"/>
      <c r="MN491" s="77"/>
      <c r="MO491" s="77"/>
      <c r="MP491" s="77"/>
      <c r="MQ491" s="77"/>
      <c r="MR491" s="77"/>
      <c r="MS491" s="77"/>
      <c r="MT491" s="77"/>
      <c r="MU491" s="77"/>
      <c r="MV491" s="77"/>
      <c r="MW491" s="77"/>
      <c r="MX491" s="77"/>
      <c r="MY491" s="77"/>
      <c r="MZ491" s="77"/>
      <c r="NA491" s="77"/>
      <c r="NB491" s="77"/>
      <c r="NC491" s="77"/>
      <c r="ND491" s="77"/>
      <c r="NE491" s="77"/>
      <c r="NF491" s="77"/>
      <c r="NG491" s="77"/>
      <c r="NH491" s="77"/>
      <c r="NI491" s="77"/>
      <c r="NJ491" s="77"/>
      <c r="NK491" s="77"/>
      <c r="NL491" s="77"/>
      <c r="NM491" s="77"/>
      <c r="NN491" s="77"/>
      <c r="NO491" s="77"/>
      <c r="NP491" s="77"/>
      <c r="NQ491" s="77"/>
      <c r="NR491" s="77"/>
    </row>
    <row r="492" spans="1:382">
      <c r="A492" s="32">
        <f>IF(ラインリスト!A484="","",ラインリスト!A484)</f>
        <v>482</v>
      </c>
      <c r="B492" s="32" t="str">
        <f>IF(ラインリスト!B484="","",ラインリスト!B484)</f>
        <v>テスト482</v>
      </c>
      <c r="C492" s="32">
        <f>IF(ラインリスト!C484="","",ラインリスト!C484)</f>
        <v>44</v>
      </c>
      <c r="D492" s="32" t="str">
        <f>IF(ラインリスト!E484="","",ラインリスト!E484)</f>
        <v>女</v>
      </c>
      <c r="E492" s="32" t="str">
        <f>IF(ラインリスト!F484="","",ラインリスト!F484)</f>
        <v>職員</v>
      </c>
      <c r="F492" s="29" t="str">
        <f>IF(ラインリスト!G484="","",ラインリスト!G484)</f>
        <v/>
      </c>
      <c r="G492" s="32" t="str">
        <f>IF(ラインリスト!H484="","",ラインリスト!H484)</f>
        <v>U市役所</v>
      </c>
      <c r="H492" s="33" t="str">
        <f>IF(ラインリスト!I484="","",ラインリスト!I484)</f>
        <v/>
      </c>
      <c r="I492" s="33">
        <f>IF(ラインリスト!J484="","",ラインリスト!J484)</f>
        <v>44210</v>
      </c>
      <c r="J492" s="33">
        <f>IF(ラインリスト!K484="","",ラインリスト!K484)</f>
        <v>44210</v>
      </c>
      <c r="K492" s="31">
        <f>IF(ラインリスト!L484="",J492,ラインリスト!L484)</f>
        <v>44210</v>
      </c>
      <c r="L492" s="76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  <c r="BN492" s="77"/>
      <c r="BO492" s="77"/>
      <c r="BP492" s="77"/>
      <c r="BQ492" s="77"/>
      <c r="BR492" s="77"/>
      <c r="BS492" s="77"/>
      <c r="BT492" s="77"/>
      <c r="BU492" s="77"/>
      <c r="BV492" s="77"/>
      <c r="BW492" s="77"/>
      <c r="BX492" s="77"/>
      <c r="BY492" s="77"/>
      <c r="BZ492" s="77"/>
      <c r="CA492" s="77"/>
      <c r="CB492" s="77"/>
      <c r="CC492" s="77"/>
      <c r="CD492" s="77"/>
      <c r="CE492" s="77"/>
      <c r="CF492" s="77"/>
      <c r="CG492" s="77"/>
      <c r="CH492" s="77"/>
      <c r="CI492" s="77"/>
      <c r="CJ492" s="77"/>
      <c r="CK492" s="77"/>
      <c r="CL492" s="77"/>
      <c r="CM492" s="77"/>
      <c r="CN492" s="77"/>
      <c r="CO492" s="77"/>
      <c r="CP492" s="77"/>
      <c r="CQ492" s="77"/>
      <c r="CR492" s="77"/>
      <c r="CS492" s="77"/>
      <c r="CT492" s="77"/>
      <c r="CU492" s="77"/>
      <c r="CV492" s="77"/>
      <c r="CW492" s="77"/>
      <c r="CX492" s="77"/>
      <c r="CY492" s="77"/>
      <c r="CZ492" s="77"/>
      <c r="DA492" s="77"/>
      <c r="DB492" s="77"/>
      <c r="DC492" s="77"/>
      <c r="DD492" s="77"/>
      <c r="DE492" s="77"/>
      <c r="DF492" s="77"/>
      <c r="DG492" s="77"/>
      <c r="DH492" s="77"/>
      <c r="DI492" s="77"/>
      <c r="DJ492" s="77"/>
      <c r="DK492" s="77"/>
      <c r="DL492" s="77"/>
      <c r="DM492" s="77"/>
      <c r="DN492" s="77"/>
      <c r="DO492" s="77"/>
      <c r="DP492" s="77"/>
      <c r="DQ492" s="77"/>
      <c r="DR492" s="77"/>
      <c r="DS492" s="77"/>
      <c r="DT492" s="77"/>
      <c r="DU492" s="77"/>
      <c r="DV492" s="77"/>
      <c r="DW492" s="77"/>
      <c r="DX492" s="77"/>
      <c r="DY492" s="77"/>
      <c r="DZ492" s="77"/>
      <c r="EA492" s="77"/>
      <c r="EB492" s="77"/>
      <c r="EC492" s="77"/>
      <c r="ED492" s="77"/>
      <c r="EE492" s="77"/>
      <c r="EF492" s="77"/>
      <c r="EG492" s="77"/>
      <c r="EH492" s="77"/>
      <c r="EI492" s="77"/>
      <c r="EJ492" s="77"/>
      <c r="EK492" s="77"/>
      <c r="EL492" s="77"/>
      <c r="EM492" s="77"/>
      <c r="EN492" s="77"/>
      <c r="EO492" s="77"/>
      <c r="EP492" s="77"/>
      <c r="EQ492" s="77"/>
      <c r="ER492" s="77"/>
      <c r="ES492" s="77"/>
      <c r="ET492" s="77"/>
      <c r="EU492" s="77"/>
      <c r="EV492" s="77"/>
      <c r="EW492" s="77"/>
      <c r="EX492" s="77"/>
      <c r="EY492" s="77"/>
      <c r="EZ492" s="77"/>
      <c r="FA492" s="77"/>
      <c r="FB492" s="77"/>
      <c r="FC492" s="77"/>
      <c r="FD492" s="77"/>
      <c r="FE492" s="77"/>
      <c r="FF492" s="77"/>
      <c r="FG492" s="77"/>
      <c r="FH492" s="77"/>
      <c r="FI492" s="77"/>
      <c r="FJ492" s="77"/>
      <c r="FK492" s="77"/>
      <c r="FL492" s="77"/>
      <c r="FM492" s="77"/>
      <c r="FN492" s="77"/>
      <c r="FO492" s="77"/>
      <c r="FP492" s="77"/>
      <c r="FQ492" s="77"/>
      <c r="FR492" s="77"/>
      <c r="FS492" s="77"/>
      <c r="FT492" s="77"/>
      <c r="FU492" s="77"/>
      <c r="FV492" s="77"/>
      <c r="FW492" s="77"/>
      <c r="FX492" s="77"/>
      <c r="FY492" s="77"/>
      <c r="FZ492" s="77"/>
      <c r="GA492" s="77"/>
      <c r="GB492" s="77"/>
      <c r="GC492" s="77"/>
      <c r="GD492" s="77"/>
      <c r="GE492" s="77"/>
      <c r="GF492" s="77"/>
      <c r="GG492" s="77"/>
      <c r="GH492" s="77"/>
      <c r="GI492" s="77"/>
      <c r="GJ492" s="77"/>
      <c r="GK492" s="77"/>
      <c r="GL492" s="77"/>
      <c r="GM492" s="77"/>
      <c r="GN492" s="77"/>
      <c r="GO492" s="77"/>
      <c r="GP492" s="77"/>
      <c r="GQ492" s="77"/>
      <c r="GR492" s="77"/>
      <c r="GS492" s="77"/>
      <c r="GT492" s="77"/>
      <c r="GU492" s="77"/>
      <c r="GV492" s="77"/>
      <c r="GW492" s="77"/>
      <c r="GX492" s="77"/>
      <c r="GY492" s="77"/>
      <c r="GZ492" s="77"/>
      <c r="HA492" s="77"/>
      <c r="HB492" s="77"/>
      <c r="HC492" s="77"/>
      <c r="HD492" s="77"/>
      <c r="HE492" s="77"/>
      <c r="HF492" s="77"/>
      <c r="HG492" s="77"/>
      <c r="HH492" s="77"/>
      <c r="HI492" s="77"/>
      <c r="HJ492" s="77"/>
      <c r="HK492" s="77"/>
      <c r="HL492" s="77"/>
      <c r="HM492" s="77"/>
      <c r="HN492" s="77"/>
      <c r="HO492" s="77"/>
      <c r="HP492" s="77"/>
      <c r="HQ492" s="77"/>
      <c r="HR492" s="77"/>
      <c r="HS492" s="77"/>
      <c r="HT492" s="77"/>
      <c r="HU492" s="77"/>
      <c r="HV492" s="77"/>
      <c r="HW492" s="77"/>
      <c r="HX492" s="77"/>
      <c r="HY492" s="77"/>
      <c r="HZ492" s="77"/>
      <c r="IA492" s="77"/>
      <c r="IB492" s="77"/>
      <c r="IC492" s="77"/>
      <c r="ID492" s="77"/>
      <c r="IE492" s="77"/>
      <c r="IF492" s="77"/>
      <c r="IG492" s="77"/>
      <c r="IH492" s="77"/>
      <c r="II492" s="77"/>
      <c r="IJ492" s="77"/>
      <c r="IK492" s="77"/>
      <c r="IL492" s="77"/>
      <c r="IM492" s="77"/>
      <c r="IN492" s="77"/>
      <c r="IO492" s="77"/>
      <c r="IP492" s="77"/>
      <c r="IQ492" s="77"/>
      <c r="IR492" s="77"/>
      <c r="IS492" s="77"/>
      <c r="IT492" s="77"/>
      <c r="IU492" s="77"/>
      <c r="IV492" s="77"/>
      <c r="IW492" s="77"/>
      <c r="IX492" s="77"/>
      <c r="IY492" s="77"/>
      <c r="IZ492" s="77"/>
      <c r="JA492" s="77"/>
      <c r="JB492" s="77"/>
      <c r="JC492" s="77"/>
      <c r="JD492" s="77"/>
      <c r="JE492" s="77"/>
      <c r="JF492" s="77"/>
      <c r="JG492" s="77"/>
      <c r="JH492" s="77"/>
      <c r="JI492" s="77"/>
      <c r="JJ492" s="77"/>
      <c r="JK492" s="77"/>
      <c r="JL492" s="77"/>
      <c r="JM492" s="77"/>
      <c r="JN492" s="77"/>
      <c r="JO492" s="77"/>
      <c r="JP492" s="77"/>
      <c r="JQ492" s="77"/>
      <c r="JR492" s="77"/>
      <c r="JS492" s="77"/>
      <c r="JT492" s="77"/>
      <c r="JU492" s="77"/>
      <c r="JV492" s="77"/>
      <c r="JW492" s="77"/>
      <c r="JX492" s="77"/>
      <c r="JY492" s="77"/>
      <c r="JZ492" s="77"/>
      <c r="KA492" s="77"/>
      <c r="KB492" s="77"/>
      <c r="KC492" s="77"/>
      <c r="KD492" s="77"/>
      <c r="KE492" s="77"/>
      <c r="KF492" s="77"/>
      <c r="KG492" s="77"/>
      <c r="KH492" s="77"/>
      <c r="KI492" s="77"/>
      <c r="KJ492" s="77"/>
      <c r="KK492" s="77"/>
      <c r="KL492" s="77"/>
      <c r="KM492" s="77"/>
      <c r="KN492" s="77"/>
      <c r="KO492" s="77"/>
      <c r="KP492" s="77"/>
      <c r="KQ492" s="77"/>
      <c r="KR492" s="77"/>
      <c r="KS492" s="77"/>
      <c r="KT492" s="77"/>
      <c r="KU492" s="77"/>
      <c r="KV492" s="77"/>
      <c r="KW492" s="77"/>
      <c r="KX492" s="77"/>
      <c r="KY492" s="77"/>
      <c r="KZ492" s="77"/>
      <c r="LA492" s="77"/>
      <c r="LB492" s="77"/>
      <c r="LC492" s="77"/>
      <c r="LD492" s="77"/>
      <c r="LE492" s="77"/>
      <c r="LF492" s="77"/>
      <c r="LG492" s="77"/>
      <c r="LH492" s="77"/>
      <c r="LI492" s="77"/>
      <c r="LJ492" s="77"/>
      <c r="LK492" s="77"/>
      <c r="LL492" s="77"/>
      <c r="LM492" s="77"/>
      <c r="LN492" s="77"/>
      <c r="LO492" s="77"/>
      <c r="LP492" s="77"/>
      <c r="LQ492" s="77"/>
      <c r="LR492" s="77"/>
      <c r="LS492" s="77"/>
      <c r="LT492" s="77"/>
      <c r="LU492" s="77"/>
      <c r="LV492" s="77"/>
      <c r="LW492" s="77"/>
      <c r="LX492" s="77"/>
      <c r="LY492" s="77"/>
      <c r="LZ492" s="77"/>
      <c r="MA492" s="77"/>
      <c r="MB492" s="77"/>
      <c r="MC492" s="77"/>
      <c r="MD492" s="77"/>
      <c r="ME492" s="77"/>
      <c r="MF492" s="77"/>
      <c r="MG492" s="77"/>
      <c r="MH492" s="77"/>
      <c r="MI492" s="77"/>
      <c r="MJ492" s="77"/>
      <c r="MK492" s="77"/>
      <c r="ML492" s="77"/>
      <c r="MM492" s="77"/>
      <c r="MN492" s="77"/>
      <c r="MO492" s="77"/>
      <c r="MP492" s="77"/>
      <c r="MQ492" s="77"/>
      <c r="MR492" s="77"/>
      <c r="MS492" s="77"/>
      <c r="MT492" s="77"/>
      <c r="MU492" s="77"/>
      <c r="MV492" s="77"/>
      <c r="MW492" s="77"/>
      <c r="MX492" s="77"/>
      <c r="MY492" s="77"/>
      <c r="MZ492" s="77"/>
      <c r="NA492" s="77"/>
      <c r="NB492" s="77"/>
      <c r="NC492" s="77"/>
      <c r="ND492" s="77"/>
      <c r="NE492" s="77"/>
      <c r="NF492" s="77"/>
      <c r="NG492" s="77"/>
      <c r="NH492" s="77"/>
      <c r="NI492" s="77"/>
      <c r="NJ492" s="77"/>
      <c r="NK492" s="77"/>
      <c r="NL492" s="77"/>
      <c r="NM492" s="77"/>
      <c r="NN492" s="77"/>
      <c r="NO492" s="77"/>
      <c r="NP492" s="77"/>
      <c r="NQ492" s="77"/>
      <c r="NR492" s="77"/>
    </row>
    <row r="493" spans="1:382">
      <c r="A493" s="32">
        <f>IF(ラインリスト!A485="","",ラインリスト!A485)</f>
        <v>483</v>
      </c>
      <c r="B493" s="32" t="str">
        <f>IF(ラインリスト!B485="","",ラインリスト!B485)</f>
        <v>テスト483</v>
      </c>
      <c r="C493" s="32">
        <f>IF(ラインリスト!C485="","",ラインリスト!C485)</f>
        <v>50</v>
      </c>
      <c r="D493" s="32" t="str">
        <f>IF(ラインリスト!E485="","",ラインリスト!E485)</f>
        <v>女</v>
      </c>
      <c r="E493" s="32" t="str">
        <f>IF(ラインリスト!F485="","",ラインリスト!F485)</f>
        <v>職員</v>
      </c>
      <c r="F493" s="29" t="str">
        <f>IF(ラインリスト!G485="","",ラインリスト!G485)</f>
        <v>職員</v>
      </c>
      <c r="G493" s="32" t="str">
        <f>IF(ラインリスト!H485="","",ラインリスト!H485)</f>
        <v>Cグループホーム</v>
      </c>
      <c r="H493" s="33" t="str">
        <f>IF(ラインリスト!I485="","",ラインリスト!I485)</f>
        <v/>
      </c>
      <c r="I493" s="33">
        <f>IF(ラインリスト!J485="","",ラインリスト!J485)</f>
        <v>44208</v>
      </c>
      <c r="J493" s="33">
        <f>IF(ラインリスト!K485="","",ラインリスト!K485)</f>
        <v>44210</v>
      </c>
      <c r="K493" s="31">
        <f>IF(ラインリスト!L485="",J493,ラインリスト!L485)</f>
        <v>44210</v>
      </c>
      <c r="L493" s="76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  <c r="BN493" s="77"/>
      <c r="BO493" s="77"/>
      <c r="BP493" s="77"/>
      <c r="BQ493" s="77"/>
      <c r="BR493" s="77"/>
      <c r="BS493" s="77"/>
      <c r="BT493" s="77"/>
      <c r="BU493" s="77"/>
      <c r="BV493" s="77"/>
      <c r="BW493" s="77"/>
      <c r="BX493" s="77"/>
      <c r="BY493" s="77"/>
      <c r="BZ493" s="77"/>
      <c r="CA493" s="77"/>
      <c r="CB493" s="77"/>
      <c r="CC493" s="77"/>
      <c r="CD493" s="77"/>
      <c r="CE493" s="77"/>
      <c r="CF493" s="77"/>
      <c r="CG493" s="77"/>
      <c r="CH493" s="77"/>
      <c r="CI493" s="77"/>
      <c r="CJ493" s="77"/>
      <c r="CK493" s="77"/>
      <c r="CL493" s="77"/>
      <c r="CM493" s="77"/>
      <c r="CN493" s="77"/>
      <c r="CO493" s="77"/>
      <c r="CP493" s="77"/>
      <c r="CQ493" s="77"/>
      <c r="CR493" s="77"/>
      <c r="CS493" s="77"/>
      <c r="CT493" s="77"/>
      <c r="CU493" s="77"/>
      <c r="CV493" s="77"/>
      <c r="CW493" s="77"/>
      <c r="CX493" s="77"/>
      <c r="CY493" s="77"/>
      <c r="CZ493" s="77"/>
      <c r="DA493" s="77"/>
      <c r="DB493" s="77"/>
      <c r="DC493" s="77"/>
      <c r="DD493" s="77"/>
      <c r="DE493" s="77"/>
      <c r="DF493" s="77"/>
      <c r="DG493" s="77"/>
      <c r="DH493" s="77"/>
      <c r="DI493" s="77"/>
      <c r="DJ493" s="77"/>
      <c r="DK493" s="77"/>
      <c r="DL493" s="77"/>
      <c r="DM493" s="77"/>
      <c r="DN493" s="77"/>
      <c r="DO493" s="77"/>
      <c r="DP493" s="77"/>
      <c r="DQ493" s="77"/>
      <c r="DR493" s="77"/>
      <c r="DS493" s="77"/>
      <c r="DT493" s="77"/>
      <c r="DU493" s="77"/>
      <c r="DV493" s="77"/>
      <c r="DW493" s="77"/>
      <c r="DX493" s="77"/>
      <c r="DY493" s="77"/>
      <c r="DZ493" s="77"/>
      <c r="EA493" s="77"/>
      <c r="EB493" s="77"/>
      <c r="EC493" s="77"/>
      <c r="ED493" s="77"/>
      <c r="EE493" s="77"/>
      <c r="EF493" s="77"/>
      <c r="EG493" s="77"/>
      <c r="EH493" s="77"/>
      <c r="EI493" s="77"/>
      <c r="EJ493" s="77"/>
      <c r="EK493" s="77"/>
      <c r="EL493" s="77"/>
      <c r="EM493" s="77"/>
      <c r="EN493" s="77"/>
      <c r="EO493" s="77"/>
      <c r="EP493" s="77"/>
      <c r="EQ493" s="77"/>
      <c r="ER493" s="77"/>
      <c r="ES493" s="77"/>
      <c r="ET493" s="77"/>
      <c r="EU493" s="77"/>
      <c r="EV493" s="77"/>
      <c r="EW493" s="77"/>
      <c r="EX493" s="77"/>
      <c r="EY493" s="77"/>
      <c r="EZ493" s="77"/>
      <c r="FA493" s="77"/>
      <c r="FB493" s="77"/>
      <c r="FC493" s="77"/>
      <c r="FD493" s="77"/>
      <c r="FE493" s="77"/>
      <c r="FF493" s="77"/>
      <c r="FG493" s="77"/>
      <c r="FH493" s="77"/>
      <c r="FI493" s="77"/>
      <c r="FJ493" s="77"/>
      <c r="FK493" s="77"/>
      <c r="FL493" s="77"/>
      <c r="FM493" s="77"/>
      <c r="FN493" s="77"/>
      <c r="FO493" s="77"/>
      <c r="FP493" s="77"/>
      <c r="FQ493" s="77"/>
      <c r="FR493" s="77"/>
      <c r="FS493" s="77"/>
      <c r="FT493" s="77"/>
      <c r="FU493" s="77"/>
      <c r="FV493" s="77"/>
      <c r="FW493" s="77"/>
      <c r="FX493" s="77"/>
      <c r="FY493" s="77"/>
      <c r="FZ493" s="77"/>
      <c r="GA493" s="77"/>
      <c r="GB493" s="77"/>
      <c r="GC493" s="77"/>
      <c r="GD493" s="77"/>
      <c r="GE493" s="77"/>
      <c r="GF493" s="77"/>
      <c r="GG493" s="77"/>
      <c r="GH493" s="77"/>
      <c r="GI493" s="77"/>
      <c r="GJ493" s="77"/>
      <c r="GK493" s="77"/>
      <c r="GL493" s="77"/>
      <c r="GM493" s="77"/>
      <c r="GN493" s="77"/>
      <c r="GO493" s="77"/>
      <c r="GP493" s="77"/>
      <c r="GQ493" s="77"/>
      <c r="GR493" s="77"/>
      <c r="GS493" s="77"/>
      <c r="GT493" s="77"/>
      <c r="GU493" s="77"/>
      <c r="GV493" s="77"/>
      <c r="GW493" s="77"/>
      <c r="GX493" s="77"/>
      <c r="GY493" s="77"/>
      <c r="GZ493" s="77"/>
      <c r="HA493" s="77"/>
      <c r="HB493" s="77"/>
      <c r="HC493" s="77"/>
      <c r="HD493" s="77"/>
      <c r="HE493" s="77"/>
      <c r="HF493" s="77"/>
      <c r="HG493" s="77"/>
      <c r="HH493" s="77"/>
      <c r="HI493" s="77"/>
      <c r="HJ493" s="77"/>
      <c r="HK493" s="77"/>
      <c r="HL493" s="77"/>
      <c r="HM493" s="77"/>
      <c r="HN493" s="77"/>
      <c r="HO493" s="77"/>
      <c r="HP493" s="77"/>
      <c r="HQ493" s="77"/>
      <c r="HR493" s="77"/>
      <c r="HS493" s="77"/>
      <c r="HT493" s="77"/>
      <c r="HU493" s="77"/>
      <c r="HV493" s="77"/>
      <c r="HW493" s="77"/>
      <c r="HX493" s="77"/>
      <c r="HY493" s="77"/>
      <c r="HZ493" s="77"/>
      <c r="IA493" s="77"/>
      <c r="IB493" s="77"/>
      <c r="IC493" s="77"/>
      <c r="ID493" s="77"/>
      <c r="IE493" s="77"/>
      <c r="IF493" s="77"/>
      <c r="IG493" s="77"/>
      <c r="IH493" s="77"/>
      <c r="II493" s="77"/>
      <c r="IJ493" s="77"/>
      <c r="IK493" s="77"/>
      <c r="IL493" s="77"/>
      <c r="IM493" s="77"/>
      <c r="IN493" s="77"/>
      <c r="IO493" s="77"/>
      <c r="IP493" s="77"/>
      <c r="IQ493" s="77"/>
      <c r="IR493" s="77"/>
      <c r="IS493" s="77"/>
      <c r="IT493" s="77"/>
      <c r="IU493" s="77"/>
      <c r="IV493" s="77"/>
      <c r="IW493" s="77"/>
      <c r="IX493" s="77"/>
      <c r="IY493" s="77"/>
      <c r="IZ493" s="77"/>
      <c r="JA493" s="77"/>
      <c r="JB493" s="77"/>
      <c r="JC493" s="77"/>
      <c r="JD493" s="77"/>
      <c r="JE493" s="77"/>
      <c r="JF493" s="77"/>
      <c r="JG493" s="77"/>
      <c r="JH493" s="77"/>
      <c r="JI493" s="77"/>
      <c r="JJ493" s="77"/>
      <c r="JK493" s="77"/>
      <c r="JL493" s="77"/>
      <c r="JM493" s="77"/>
      <c r="JN493" s="77"/>
      <c r="JO493" s="77"/>
      <c r="JP493" s="77"/>
      <c r="JQ493" s="77"/>
      <c r="JR493" s="77"/>
      <c r="JS493" s="77"/>
      <c r="JT493" s="77"/>
      <c r="JU493" s="77"/>
      <c r="JV493" s="77"/>
      <c r="JW493" s="77"/>
      <c r="JX493" s="77"/>
      <c r="JY493" s="77"/>
      <c r="JZ493" s="77"/>
      <c r="KA493" s="77"/>
      <c r="KB493" s="77"/>
      <c r="KC493" s="77"/>
      <c r="KD493" s="77"/>
      <c r="KE493" s="77"/>
      <c r="KF493" s="77"/>
      <c r="KG493" s="77"/>
      <c r="KH493" s="77"/>
      <c r="KI493" s="77"/>
      <c r="KJ493" s="77"/>
      <c r="KK493" s="77"/>
      <c r="KL493" s="77"/>
      <c r="KM493" s="77"/>
      <c r="KN493" s="77"/>
      <c r="KO493" s="77"/>
      <c r="KP493" s="77"/>
      <c r="KQ493" s="77"/>
      <c r="KR493" s="77"/>
      <c r="KS493" s="77"/>
      <c r="KT493" s="77"/>
      <c r="KU493" s="77"/>
      <c r="KV493" s="77"/>
      <c r="KW493" s="77"/>
      <c r="KX493" s="77"/>
      <c r="KY493" s="77"/>
      <c r="KZ493" s="77"/>
      <c r="LA493" s="77"/>
      <c r="LB493" s="77"/>
      <c r="LC493" s="77"/>
      <c r="LD493" s="77"/>
      <c r="LE493" s="77"/>
      <c r="LF493" s="77"/>
      <c r="LG493" s="77"/>
      <c r="LH493" s="77"/>
      <c r="LI493" s="77"/>
      <c r="LJ493" s="77"/>
      <c r="LK493" s="77"/>
      <c r="LL493" s="77"/>
      <c r="LM493" s="77"/>
      <c r="LN493" s="77"/>
      <c r="LO493" s="77"/>
      <c r="LP493" s="77"/>
      <c r="LQ493" s="77"/>
      <c r="LR493" s="77"/>
      <c r="LS493" s="77"/>
      <c r="LT493" s="77"/>
      <c r="LU493" s="77"/>
      <c r="LV493" s="77"/>
      <c r="LW493" s="77"/>
      <c r="LX493" s="77"/>
      <c r="LY493" s="77"/>
      <c r="LZ493" s="77"/>
      <c r="MA493" s="77"/>
      <c r="MB493" s="77"/>
      <c r="MC493" s="77"/>
      <c r="MD493" s="77"/>
      <c r="ME493" s="77"/>
      <c r="MF493" s="77"/>
      <c r="MG493" s="77"/>
      <c r="MH493" s="77"/>
      <c r="MI493" s="77"/>
      <c r="MJ493" s="77"/>
      <c r="MK493" s="77"/>
      <c r="ML493" s="77"/>
      <c r="MM493" s="77"/>
      <c r="MN493" s="77"/>
      <c r="MO493" s="77"/>
      <c r="MP493" s="77"/>
      <c r="MQ493" s="77"/>
      <c r="MR493" s="77"/>
      <c r="MS493" s="77"/>
      <c r="MT493" s="77"/>
      <c r="MU493" s="77"/>
      <c r="MV493" s="77"/>
      <c r="MW493" s="77"/>
      <c r="MX493" s="77"/>
      <c r="MY493" s="77"/>
      <c r="MZ493" s="77"/>
      <c r="NA493" s="77"/>
      <c r="NB493" s="77"/>
      <c r="NC493" s="77"/>
      <c r="ND493" s="77"/>
      <c r="NE493" s="77"/>
      <c r="NF493" s="77"/>
      <c r="NG493" s="77"/>
      <c r="NH493" s="77"/>
      <c r="NI493" s="77"/>
      <c r="NJ493" s="77"/>
      <c r="NK493" s="77"/>
      <c r="NL493" s="77"/>
      <c r="NM493" s="77"/>
      <c r="NN493" s="77"/>
      <c r="NO493" s="77"/>
      <c r="NP493" s="77"/>
      <c r="NQ493" s="77"/>
      <c r="NR493" s="77"/>
    </row>
    <row r="494" spans="1:382">
      <c r="A494" s="32">
        <f>IF(ラインリスト!A486="","",ラインリスト!A486)</f>
        <v>484</v>
      </c>
      <c r="B494" s="32" t="str">
        <f>IF(ラインリスト!B486="","",ラインリスト!B486)</f>
        <v>テスト484</v>
      </c>
      <c r="C494" s="32">
        <f>IF(ラインリスト!C486="","",ラインリスト!C486)</f>
        <v>55</v>
      </c>
      <c r="D494" s="32" t="str">
        <f>IF(ラインリスト!E486="","",ラインリスト!E486)</f>
        <v>女</v>
      </c>
      <c r="E494" s="32" t="str">
        <f>IF(ラインリスト!F486="","",ラインリスト!F486)</f>
        <v>調理師</v>
      </c>
      <c r="F494" s="29" t="str">
        <f>IF(ラインリスト!G486="","",ラインリスト!G486)</f>
        <v/>
      </c>
      <c r="G494" s="32" t="str">
        <f>IF(ラインリスト!H486="","",ラインリスト!H486)</f>
        <v>Aコンビニ</v>
      </c>
      <c r="H494" s="33" t="str">
        <f>IF(ラインリスト!I486="","",ラインリスト!I486)</f>
        <v/>
      </c>
      <c r="I494" s="33">
        <f>IF(ラインリスト!J486="","",ラインリスト!J486)</f>
        <v>44205</v>
      </c>
      <c r="J494" s="33">
        <f>IF(ラインリスト!K486="","",ラインリスト!K486)</f>
        <v>44210</v>
      </c>
      <c r="K494" s="31">
        <f>IF(ラインリスト!L486="",J494,ラインリスト!L486)</f>
        <v>44210</v>
      </c>
      <c r="L494" s="76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  <c r="BN494" s="77"/>
      <c r="BO494" s="77"/>
      <c r="BP494" s="77"/>
      <c r="BQ494" s="77"/>
      <c r="BR494" s="77"/>
      <c r="BS494" s="77"/>
      <c r="BT494" s="77"/>
      <c r="BU494" s="77"/>
      <c r="BV494" s="77"/>
      <c r="BW494" s="77"/>
      <c r="BX494" s="77"/>
      <c r="BY494" s="77"/>
      <c r="BZ494" s="77"/>
      <c r="CA494" s="77"/>
      <c r="CB494" s="77"/>
      <c r="CC494" s="77"/>
      <c r="CD494" s="77"/>
      <c r="CE494" s="77"/>
      <c r="CF494" s="77"/>
      <c r="CG494" s="77"/>
      <c r="CH494" s="77"/>
      <c r="CI494" s="77"/>
      <c r="CJ494" s="77"/>
      <c r="CK494" s="77"/>
      <c r="CL494" s="77"/>
      <c r="CM494" s="77"/>
      <c r="CN494" s="77"/>
      <c r="CO494" s="77"/>
      <c r="CP494" s="77"/>
      <c r="CQ494" s="77"/>
      <c r="CR494" s="77"/>
      <c r="CS494" s="77"/>
      <c r="CT494" s="77"/>
      <c r="CU494" s="77"/>
      <c r="CV494" s="77"/>
      <c r="CW494" s="77"/>
      <c r="CX494" s="77"/>
      <c r="CY494" s="77"/>
      <c r="CZ494" s="77"/>
      <c r="DA494" s="77"/>
      <c r="DB494" s="77"/>
      <c r="DC494" s="77"/>
      <c r="DD494" s="77"/>
      <c r="DE494" s="77"/>
      <c r="DF494" s="77"/>
      <c r="DG494" s="77"/>
      <c r="DH494" s="77"/>
      <c r="DI494" s="77"/>
      <c r="DJ494" s="77"/>
      <c r="DK494" s="77"/>
      <c r="DL494" s="77"/>
      <c r="DM494" s="77"/>
      <c r="DN494" s="77"/>
      <c r="DO494" s="77"/>
      <c r="DP494" s="77"/>
      <c r="DQ494" s="77"/>
      <c r="DR494" s="77"/>
      <c r="DS494" s="77"/>
      <c r="DT494" s="77"/>
      <c r="DU494" s="77"/>
      <c r="DV494" s="77"/>
      <c r="DW494" s="77"/>
      <c r="DX494" s="77"/>
      <c r="DY494" s="77"/>
      <c r="DZ494" s="77"/>
      <c r="EA494" s="77"/>
      <c r="EB494" s="77"/>
      <c r="EC494" s="77"/>
      <c r="ED494" s="77"/>
      <c r="EE494" s="77"/>
      <c r="EF494" s="77"/>
      <c r="EG494" s="77"/>
      <c r="EH494" s="77"/>
      <c r="EI494" s="77"/>
      <c r="EJ494" s="77"/>
      <c r="EK494" s="77"/>
      <c r="EL494" s="77"/>
      <c r="EM494" s="77"/>
      <c r="EN494" s="77"/>
      <c r="EO494" s="77"/>
      <c r="EP494" s="77"/>
      <c r="EQ494" s="77"/>
      <c r="ER494" s="77"/>
      <c r="ES494" s="77"/>
      <c r="ET494" s="77"/>
      <c r="EU494" s="77"/>
      <c r="EV494" s="77"/>
      <c r="EW494" s="77"/>
      <c r="EX494" s="77"/>
      <c r="EY494" s="77"/>
      <c r="EZ494" s="77"/>
      <c r="FA494" s="77"/>
      <c r="FB494" s="77"/>
      <c r="FC494" s="77"/>
      <c r="FD494" s="77"/>
      <c r="FE494" s="77"/>
      <c r="FF494" s="77"/>
      <c r="FG494" s="77"/>
      <c r="FH494" s="77"/>
      <c r="FI494" s="77"/>
      <c r="FJ494" s="77"/>
      <c r="FK494" s="77"/>
      <c r="FL494" s="77"/>
      <c r="FM494" s="77"/>
      <c r="FN494" s="77"/>
      <c r="FO494" s="77"/>
      <c r="FP494" s="77"/>
      <c r="FQ494" s="77"/>
      <c r="FR494" s="77"/>
      <c r="FS494" s="77"/>
      <c r="FT494" s="77"/>
      <c r="FU494" s="77"/>
      <c r="FV494" s="77"/>
      <c r="FW494" s="77"/>
      <c r="FX494" s="77"/>
      <c r="FY494" s="77"/>
      <c r="FZ494" s="77"/>
      <c r="GA494" s="77"/>
      <c r="GB494" s="77"/>
      <c r="GC494" s="77"/>
      <c r="GD494" s="77"/>
      <c r="GE494" s="77"/>
      <c r="GF494" s="77"/>
      <c r="GG494" s="77"/>
      <c r="GH494" s="77"/>
      <c r="GI494" s="77"/>
      <c r="GJ494" s="77"/>
      <c r="GK494" s="77"/>
      <c r="GL494" s="77"/>
      <c r="GM494" s="77"/>
      <c r="GN494" s="77"/>
      <c r="GO494" s="77"/>
      <c r="GP494" s="77"/>
      <c r="GQ494" s="77"/>
      <c r="GR494" s="77"/>
      <c r="GS494" s="77"/>
      <c r="GT494" s="77"/>
      <c r="GU494" s="77"/>
      <c r="GV494" s="77"/>
      <c r="GW494" s="77"/>
      <c r="GX494" s="77"/>
      <c r="GY494" s="77"/>
      <c r="GZ494" s="77"/>
      <c r="HA494" s="77"/>
      <c r="HB494" s="77"/>
      <c r="HC494" s="77"/>
      <c r="HD494" s="77"/>
      <c r="HE494" s="77"/>
      <c r="HF494" s="77"/>
      <c r="HG494" s="77"/>
      <c r="HH494" s="77"/>
      <c r="HI494" s="77"/>
      <c r="HJ494" s="77"/>
      <c r="HK494" s="77"/>
      <c r="HL494" s="77"/>
      <c r="HM494" s="77"/>
      <c r="HN494" s="77"/>
      <c r="HO494" s="77"/>
      <c r="HP494" s="77"/>
      <c r="HQ494" s="77"/>
      <c r="HR494" s="77"/>
      <c r="HS494" s="77"/>
      <c r="HT494" s="77"/>
      <c r="HU494" s="77"/>
      <c r="HV494" s="77"/>
      <c r="HW494" s="77"/>
      <c r="HX494" s="77"/>
      <c r="HY494" s="77"/>
      <c r="HZ494" s="77"/>
      <c r="IA494" s="77"/>
      <c r="IB494" s="77"/>
      <c r="IC494" s="77"/>
      <c r="ID494" s="77"/>
      <c r="IE494" s="77"/>
      <c r="IF494" s="77"/>
      <c r="IG494" s="77"/>
      <c r="IH494" s="77"/>
      <c r="II494" s="77"/>
      <c r="IJ494" s="77"/>
      <c r="IK494" s="77"/>
      <c r="IL494" s="77"/>
      <c r="IM494" s="77"/>
      <c r="IN494" s="77"/>
      <c r="IO494" s="77"/>
      <c r="IP494" s="77"/>
      <c r="IQ494" s="77"/>
      <c r="IR494" s="77"/>
      <c r="IS494" s="77"/>
      <c r="IT494" s="77"/>
      <c r="IU494" s="77"/>
      <c r="IV494" s="77"/>
      <c r="IW494" s="77"/>
      <c r="IX494" s="77"/>
      <c r="IY494" s="77"/>
      <c r="IZ494" s="77"/>
      <c r="JA494" s="77"/>
      <c r="JB494" s="77"/>
      <c r="JC494" s="77"/>
      <c r="JD494" s="77"/>
      <c r="JE494" s="77"/>
      <c r="JF494" s="77"/>
      <c r="JG494" s="77"/>
      <c r="JH494" s="77"/>
      <c r="JI494" s="77"/>
      <c r="JJ494" s="77"/>
      <c r="JK494" s="77"/>
      <c r="JL494" s="77"/>
      <c r="JM494" s="77"/>
      <c r="JN494" s="77"/>
      <c r="JO494" s="77"/>
      <c r="JP494" s="77"/>
      <c r="JQ494" s="77"/>
      <c r="JR494" s="77"/>
      <c r="JS494" s="77"/>
      <c r="JT494" s="77"/>
      <c r="JU494" s="77"/>
      <c r="JV494" s="77"/>
      <c r="JW494" s="77"/>
      <c r="JX494" s="77"/>
      <c r="JY494" s="77"/>
      <c r="JZ494" s="77"/>
      <c r="KA494" s="77"/>
      <c r="KB494" s="77"/>
      <c r="KC494" s="77"/>
      <c r="KD494" s="77"/>
      <c r="KE494" s="77"/>
      <c r="KF494" s="77"/>
      <c r="KG494" s="77"/>
      <c r="KH494" s="77"/>
      <c r="KI494" s="77"/>
      <c r="KJ494" s="77"/>
      <c r="KK494" s="77"/>
      <c r="KL494" s="77"/>
      <c r="KM494" s="77"/>
      <c r="KN494" s="77"/>
      <c r="KO494" s="77"/>
      <c r="KP494" s="77"/>
      <c r="KQ494" s="77"/>
      <c r="KR494" s="77"/>
      <c r="KS494" s="77"/>
      <c r="KT494" s="77"/>
      <c r="KU494" s="77"/>
      <c r="KV494" s="77"/>
      <c r="KW494" s="77"/>
      <c r="KX494" s="77"/>
      <c r="KY494" s="77"/>
      <c r="KZ494" s="77"/>
      <c r="LA494" s="77"/>
      <c r="LB494" s="77"/>
      <c r="LC494" s="77"/>
      <c r="LD494" s="77"/>
      <c r="LE494" s="77"/>
      <c r="LF494" s="77"/>
      <c r="LG494" s="77"/>
      <c r="LH494" s="77"/>
      <c r="LI494" s="77"/>
      <c r="LJ494" s="77"/>
      <c r="LK494" s="77"/>
      <c r="LL494" s="77"/>
      <c r="LM494" s="77"/>
      <c r="LN494" s="77"/>
      <c r="LO494" s="77"/>
      <c r="LP494" s="77"/>
      <c r="LQ494" s="77"/>
      <c r="LR494" s="77"/>
      <c r="LS494" s="77"/>
      <c r="LT494" s="77"/>
      <c r="LU494" s="77"/>
      <c r="LV494" s="77"/>
      <c r="LW494" s="77"/>
      <c r="LX494" s="77"/>
      <c r="LY494" s="77"/>
      <c r="LZ494" s="77"/>
      <c r="MA494" s="77"/>
      <c r="MB494" s="77"/>
      <c r="MC494" s="77"/>
      <c r="MD494" s="77"/>
      <c r="ME494" s="77"/>
      <c r="MF494" s="77"/>
      <c r="MG494" s="77"/>
      <c r="MH494" s="77"/>
      <c r="MI494" s="77"/>
      <c r="MJ494" s="77"/>
      <c r="MK494" s="77"/>
      <c r="ML494" s="77"/>
      <c r="MM494" s="77"/>
      <c r="MN494" s="77"/>
      <c r="MO494" s="77"/>
      <c r="MP494" s="77"/>
      <c r="MQ494" s="77"/>
      <c r="MR494" s="77"/>
      <c r="MS494" s="77"/>
      <c r="MT494" s="77"/>
      <c r="MU494" s="77"/>
      <c r="MV494" s="77"/>
      <c r="MW494" s="77"/>
      <c r="MX494" s="77"/>
      <c r="MY494" s="77"/>
      <c r="MZ494" s="77"/>
      <c r="NA494" s="77"/>
      <c r="NB494" s="77"/>
      <c r="NC494" s="77"/>
      <c r="ND494" s="77"/>
      <c r="NE494" s="77"/>
      <c r="NF494" s="77"/>
      <c r="NG494" s="77"/>
      <c r="NH494" s="77"/>
      <c r="NI494" s="77"/>
      <c r="NJ494" s="77"/>
      <c r="NK494" s="77"/>
      <c r="NL494" s="77"/>
      <c r="NM494" s="77"/>
      <c r="NN494" s="77"/>
      <c r="NO494" s="77"/>
      <c r="NP494" s="77"/>
      <c r="NQ494" s="77"/>
      <c r="NR494" s="77"/>
    </row>
    <row r="495" spans="1:382">
      <c r="A495" s="32">
        <f>IF(ラインリスト!A487="","",ラインリスト!A487)</f>
        <v>485</v>
      </c>
      <c r="B495" s="32" t="str">
        <f>IF(ラインリスト!B487="","",ラインリスト!B487)</f>
        <v>テスト485</v>
      </c>
      <c r="C495" s="32">
        <f>IF(ラインリスト!C487="","",ラインリスト!C487)</f>
        <v>43</v>
      </c>
      <c r="D495" s="32" t="str">
        <f>IF(ラインリスト!E487="","",ラインリスト!E487)</f>
        <v>女</v>
      </c>
      <c r="E495" s="32" t="str">
        <f>IF(ラインリスト!F487="","",ラインリスト!F487)</f>
        <v>職員</v>
      </c>
      <c r="F495" s="29" t="str">
        <f>IF(ラインリスト!G487="","",ラインリスト!G487)</f>
        <v/>
      </c>
      <c r="G495" s="32" t="str">
        <f>IF(ラインリスト!H487="","",ラインリスト!H487)</f>
        <v>O検査センター</v>
      </c>
      <c r="H495" s="33" t="str">
        <f>IF(ラインリスト!I487="","",ラインリスト!I487)</f>
        <v/>
      </c>
      <c r="I495" s="33" t="str">
        <f>IF(ラインリスト!J487="","",ラインリスト!J487)</f>
        <v>無症状</v>
      </c>
      <c r="J495" s="33">
        <f>IF(ラインリスト!K487="","",ラインリスト!K487)</f>
        <v>44210</v>
      </c>
      <c r="K495" s="31">
        <f>IF(ラインリスト!L487="",J495,ラインリスト!L487)</f>
        <v>44210</v>
      </c>
      <c r="L495" s="76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  <c r="BN495" s="77"/>
      <c r="BO495" s="77"/>
      <c r="BP495" s="77"/>
      <c r="BQ495" s="77"/>
      <c r="BR495" s="77"/>
      <c r="BS495" s="77"/>
      <c r="BT495" s="77"/>
      <c r="BU495" s="77"/>
      <c r="BV495" s="77"/>
      <c r="BW495" s="77"/>
      <c r="BX495" s="77"/>
      <c r="BY495" s="77"/>
      <c r="BZ495" s="77"/>
      <c r="CA495" s="77"/>
      <c r="CB495" s="77"/>
      <c r="CC495" s="77"/>
      <c r="CD495" s="77"/>
      <c r="CE495" s="77"/>
      <c r="CF495" s="77"/>
      <c r="CG495" s="77"/>
      <c r="CH495" s="77"/>
      <c r="CI495" s="77"/>
      <c r="CJ495" s="77"/>
      <c r="CK495" s="77"/>
      <c r="CL495" s="77"/>
      <c r="CM495" s="77"/>
      <c r="CN495" s="77"/>
      <c r="CO495" s="77"/>
      <c r="CP495" s="77"/>
      <c r="CQ495" s="77"/>
      <c r="CR495" s="77"/>
      <c r="CS495" s="77"/>
      <c r="CT495" s="77"/>
      <c r="CU495" s="77"/>
      <c r="CV495" s="77"/>
      <c r="CW495" s="77"/>
      <c r="CX495" s="77"/>
      <c r="CY495" s="77"/>
      <c r="CZ495" s="77"/>
      <c r="DA495" s="77"/>
      <c r="DB495" s="77"/>
      <c r="DC495" s="77"/>
      <c r="DD495" s="77"/>
      <c r="DE495" s="77"/>
      <c r="DF495" s="77"/>
      <c r="DG495" s="77"/>
      <c r="DH495" s="77"/>
      <c r="DI495" s="77"/>
      <c r="DJ495" s="77"/>
      <c r="DK495" s="77"/>
      <c r="DL495" s="77"/>
      <c r="DM495" s="77"/>
      <c r="DN495" s="77"/>
      <c r="DO495" s="77"/>
      <c r="DP495" s="77"/>
      <c r="DQ495" s="77"/>
      <c r="DR495" s="77"/>
      <c r="DS495" s="77"/>
      <c r="DT495" s="77"/>
      <c r="DU495" s="77"/>
      <c r="DV495" s="77"/>
      <c r="DW495" s="77"/>
      <c r="DX495" s="77"/>
      <c r="DY495" s="77"/>
      <c r="DZ495" s="77"/>
      <c r="EA495" s="77"/>
      <c r="EB495" s="77"/>
      <c r="EC495" s="77"/>
      <c r="ED495" s="77"/>
      <c r="EE495" s="77"/>
      <c r="EF495" s="77"/>
      <c r="EG495" s="77"/>
      <c r="EH495" s="77"/>
      <c r="EI495" s="77"/>
      <c r="EJ495" s="77"/>
      <c r="EK495" s="77"/>
      <c r="EL495" s="77"/>
      <c r="EM495" s="77"/>
      <c r="EN495" s="77"/>
      <c r="EO495" s="77"/>
      <c r="EP495" s="77"/>
      <c r="EQ495" s="77"/>
      <c r="ER495" s="77"/>
      <c r="ES495" s="77"/>
      <c r="ET495" s="77"/>
      <c r="EU495" s="77"/>
      <c r="EV495" s="77"/>
      <c r="EW495" s="77"/>
      <c r="EX495" s="77"/>
      <c r="EY495" s="77"/>
      <c r="EZ495" s="77"/>
      <c r="FA495" s="77"/>
      <c r="FB495" s="77"/>
      <c r="FC495" s="77"/>
      <c r="FD495" s="77"/>
      <c r="FE495" s="77"/>
      <c r="FF495" s="77"/>
      <c r="FG495" s="77"/>
      <c r="FH495" s="77"/>
      <c r="FI495" s="77"/>
      <c r="FJ495" s="77"/>
      <c r="FK495" s="77"/>
      <c r="FL495" s="77"/>
      <c r="FM495" s="77"/>
      <c r="FN495" s="77"/>
      <c r="FO495" s="77"/>
      <c r="FP495" s="77"/>
      <c r="FQ495" s="77"/>
      <c r="FR495" s="77"/>
      <c r="FS495" s="77"/>
      <c r="FT495" s="77"/>
      <c r="FU495" s="77"/>
      <c r="FV495" s="77"/>
      <c r="FW495" s="77"/>
      <c r="FX495" s="77"/>
      <c r="FY495" s="77"/>
      <c r="FZ495" s="77"/>
      <c r="GA495" s="77"/>
      <c r="GB495" s="77"/>
      <c r="GC495" s="77"/>
      <c r="GD495" s="77"/>
      <c r="GE495" s="77"/>
      <c r="GF495" s="77"/>
      <c r="GG495" s="77"/>
      <c r="GH495" s="77"/>
      <c r="GI495" s="77"/>
      <c r="GJ495" s="77"/>
      <c r="GK495" s="77"/>
      <c r="GL495" s="77"/>
      <c r="GM495" s="77"/>
      <c r="GN495" s="77"/>
      <c r="GO495" s="77"/>
      <c r="GP495" s="77"/>
      <c r="GQ495" s="77"/>
      <c r="GR495" s="77"/>
      <c r="GS495" s="77"/>
      <c r="GT495" s="77"/>
      <c r="GU495" s="77"/>
      <c r="GV495" s="77"/>
      <c r="GW495" s="77"/>
      <c r="GX495" s="77"/>
      <c r="GY495" s="77"/>
      <c r="GZ495" s="77"/>
      <c r="HA495" s="77"/>
      <c r="HB495" s="77"/>
      <c r="HC495" s="77"/>
      <c r="HD495" s="77"/>
      <c r="HE495" s="77"/>
      <c r="HF495" s="77"/>
      <c r="HG495" s="77"/>
      <c r="HH495" s="77"/>
      <c r="HI495" s="77"/>
      <c r="HJ495" s="77"/>
      <c r="HK495" s="77"/>
      <c r="HL495" s="77"/>
      <c r="HM495" s="77"/>
      <c r="HN495" s="77"/>
      <c r="HO495" s="77"/>
      <c r="HP495" s="77"/>
      <c r="HQ495" s="77"/>
      <c r="HR495" s="77"/>
      <c r="HS495" s="77"/>
      <c r="HT495" s="77"/>
      <c r="HU495" s="77"/>
      <c r="HV495" s="77"/>
      <c r="HW495" s="77"/>
      <c r="HX495" s="77"/>
      <c r="HY495" s="77"/>
      <c r="HZ495" s="77"/>
      <c r="IA495" s="77"/>
      <c r="IB495" s="77"/>
      <c r="IC495" s="77"/>
      <c r="ID495" s="77"/>
      <c r="IE495" s="77"/>
      <c r="IF495" s="77"/>
      <c r="IG495" s="77"/>
      <c r="IH495" s="77"/>
      <c r="II495" s="77"/>
      <c r="IJ495" s="77"/>
      <c r="IK495" s="77"/>
      <c r="IL495" s="77"/>
      <c r="IM495" s="77"/>
      <c r="IN495" s="77"/>
      <c r="IO495" s="77"/>
      <c r="IP495" s="77"/>
      <c r="IQ495" s="77"/>
      <c r="IR495" s="77"/>
      <c r="IS495" s="77"/>
      <c r="IT495" s="77"/>
      <c r="IU495" s="77"/>
      <c r="IV495" s="77"/>
      <c r="IW495" s="77"/>
      <c r="IX495" s="77"/>
      <c r="IY495" s="77"/>
      <c r="IZ495" s="77"/>
      <c r="JA495" s="77"/>
      <c r="JB495" s="77"/>
      <c r="JC495" s="77"/>
      <c r="JD495" s="77"/>
      <c r="JE495" s="77"/>
      <c r="JF495" s="77"/>
      <c r="JG495" s="77"/>
      <c r="JH495" s="77"/>
      <c r="JI495" s="77"/>
      <c r="JJ495" s="77"/>
      <c r="JK495" s="77"/>
      <c r="JL495" s="77"/>
      <c r="JM495" s="77"/>
      <c r="JN495" s="77"/>
      <c r="JO495" s="77"/>
      <c r="JP495" s="77"/>
      <c r="JQ495" s="77"/>
      <c r="JR495" s="77"/>
      <c r="JS495" s="77"/>
      <c r="JT495" s="77"/>
      <c r="JU495" s="77"/>
      <c r="JV495" s="77"/>
      <c r="JW495" s="77"/>
      <c r="JX495" s="77"/>
      <c r="JY495" s="77"/>
      <c r="JZ495" s="77"/>
      <c r="KA495" s="77"/>
      <c r="KB495" s="77"/>
      <c r="KC495" s="77"/>
      <c r="KD495" s="77"/>
      <c r="KE495" s="77"/>
      <c r="KF495" s="77"/>
      <c r="KG495" s="77"/>
      <c r="KH495" s="77"/>
      <c r="KI495" s="77"/>
      <c r="KJ495" s="77"/>
      <c r="KK495" s="77"/>
      <c r="KL495" s="77"/>
      <c r="KM495" s="77"/>
      <c r="KN495" s="77"/>
      <c r="KO495" s="77"/>
      <c r="KP495" s="77"/>
      <c r="KQ495" s="77"/>
      <c r="KR495" s="77"/>
      <c r="KS495" s="77"/>
      <c r="KT495" s="77"/>
      <c r="KU495" s="77"/>
      <c r="KV495" s="77"/>
      <c r="KW495" s="77"/>
      <c r="KX495" s="77"/>
      <c r="KY495" s="77"/>
      <c r="KZ495" s="77"/>
      <c r="LA495" s="77"/>
      <c r="LB495" s="77"/>
      <c r="LC495" s="77"/>
      <c r="LD495" s="77"/>
      <c r="LE495" s="77"/>
      <c r="LF495" s="77"/>
      <c r="LG495" s="77"/>
      <c r="LH495" s="77"/>
      <c r="LI495" s="77"/>
      <c r="LJ495" s="77"/>
      <c r="LK495" s="77"/>
      <c r="LL495" s="77"/>
      <c r="LM495" s="77"/>
      <c r="LN495" s="77"/>
      <c r="LO495" s="77"/>
      <c r="LP495" s="77"/>
      <c r="LQ495" s="77"/>
      <c r="LR495" s="77"/>
      <c r="LS495" s="77"/>
      <c r="LT495" s="77"/>
      <c r="LU495" s="77"/>
      <c r="LV495" s="77"/>
      <c r="LW495" s="77"/>
      <c r="LX495" s="77"/>
      <c r="LY495" s="77"/>
      <c r="LZ495" s="77"/>
      <c r="MA495" s="77"/>
      <c r="MB495" s="77"/>
      <c r="MC495" s="77"/>
      <c r="MD495" s="77"/>
      <c r="ME495" s="77"/>
      <c r="MF495" s="77"/>
      <c r="MG495" s="77"/>
      <c r="MH495" s="77"/>
      <c r="MI495" s="77"/>
      <c r="MJ495" s="77"/>
      <c r="MK495" s="77"/>
      <c r="ML495" s="77"/>
      <c r="MM495" s="77"/>
      <c r="MN495" s="77"/>
      <c r="MO495" s="77"/>
      <c r="MP495" s="77"/>
      <c r="MQ495" s="77"/>
      <c r="MR495" s="77"/>
      <c r="MS495" s="77"/>
      <c r="MT495" s="77"/>
      <c r="MU495" s="77"/>
      <c r="MV495" s="77"/>
      <c r="MW495" s="77"/>
      <c r="MX495" s="77"/>
      <c r="MY495" s="77"/>
      <c r="MZ495" s="77"/>
      <c r="NA495" s="77"/>
      <c r="NB495" s="77"/>
      <c r="NC495" s="77"/>
      <c r="ND495" s="77"/>
      <c r="NE495" s="77"/>
      <c r="NF495" s="77"/>
      <c r="NG495" s="77"/>
      <c r="NH495" s="77"/>
      <c r="NI495" s="77"/>
      <c r="NJ495" s="77"/>
      <c r="NK495" s="77"/>
      <c r="NL495" s="77"/>
      <c r="NM495" s="77"/>
      <c r="NN495" s="77"/>
      <c r="NO495" s="77"/>
      <c r="NP495" s="77"/>
      <c r="NQ495" s="77"/>
      <c r="NR495" s="77"/>
    </row>
    <row r="496" spans="1:382">
      <c r="A496" s="32">
        <f>IF(ラインリスト!A488="","",ラインリスト!A488)</f>
        <v>486</v>
      </c>
      <c r="B496" s="32" t="str">
        <f>IF(ラインリスト!B488="","",ラインリスト!B488)</f>
        <v>テスト486</v>
      </c>
      <c r="C496" s="32">
        <f>IF(ラインリスト!C488="","",ラインリスト!C488)</f>
        <v>53</v>
      </c>
      <c r="D496" s="32" t="str">
        <f>IF(ラインリスト!E488="","",ラインリスト!E488)</f>
        <v>男</v>
      </c>
      <c r="E496" s="32" t="str">
        <f>IF(ラインリスト!F488="","",ラインリスト!F488)</f>
        <v>会社員</v>
      </c>
      <c r="F496" s="29" t="str">
        <f>IF(ラインリスト!G488="","",ラインリスト!G488)</f>
        <v/>
      </c>
      <c r="G496" s="32" t="str">
        <f>IF(ラインリスト!H488="","",ラインリスト!H488)</f>
        <v>G事業所</v>
      </c>
      <c r="H496" s="33" t="str">
        <f>IF(ラインリスト!I488="","",ラインリスト!I488)</f>
        <v/>
      </c>
      <c r="I496" s="33">
        <f>IF(ラインリスト!J488="","",ラインリスト!J488)</f>
        <v>44209</v>
      </c>
      <c r="J496" s="33">
        <f>IF(ラインリスト!K488="","",ラインリスト!K488)</f>
        <v>44210</v>
      </c>
      <c r="K496" s="31">
        <f>IF(ラインリスト!L488="",J496,ラインリスト!L488)</f>
        <v>44210</v>
      </c>
      <c r="L496" s="76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  <c r="BN496" s="77"/>
      <c r="BO496" s="77"/>
      <c r="BP496" s="77"/>
      <c r="BQ496" s="77"/>
      <c r="BR496" s="77"/>
      <c r="BS496" s="77"/>
      <c r="BT496" s="77"/>
      <c r="BU496" s="77"/>
      <c r="BV496" s="77"/>
      <c r="BW496" s="77"/>
      <c r="BX496" s="77"/>
      <c r="BY496" s="77"/>
      <c r="BZ496" s="77"/>
      <c r="CA496" s="77"/>
      <c r="CB496" s="77"/>
      <c r="CC496" s="77"/>
      <c r="CD496" s="77"/>
      <c r="CE496" s="77"/>
      <c r="CF496" s="77"/>
      <c r="CG496" s="77"/>
      <c r="CH496" s="77"/>
      <c r="CI496" s="77"/>
      <c r="CJ496" s="77"/>
      <c r="CK496" s="77"/>
      <c r="CL496" s="77"/>
      <c r="CM496" s="77"/>
      <c r="CN496" s="77"/>
      <c r="CO496" s="77"/>
      <c r="CP496" s="77"/>
      <c r="CQ496" s="77"/>
      <c r="CR496" s="77"/>
      <c r="CS496" s="77"/>
      <c r="CT496" s="77"/>
      <c r="CU496" s="77"/>
      <c r="CV496" s="77"/>
      <c r="CW496" s="77"/>
      <c r="CX496" s="77"/>
      <c r="CY496" s="77"/>
      <c r="CZ496" s="77"/>
      <c r="DA496" s="77"/>
      <c r="DB496" s="77"/>
      <c r="DC496" s="77"/>
      <c r="DD496" s="77"/>
      <c r="DE496" s="77"/>
      <c r="DF496" s="77"/>
      <c r="DG496" s="77"/>
      <c r="DH496" s="77"/>
      <c r="DI496" s="77"/>
      <c r="DJ496" s="77"/>
      <c r="DK496" s="77"/>
      <c r="DL496" s="77"/>
      <c r="DM496" s="77"/>
      <c r="DN496" s="77"/>
      <c r="DO496" s="77"/>
      <c r="DP496" s="77"/>
      <c r="DQ496" s="77"/>
      <c r="DR496" s="77"/>
      <c r="DS496" s="77"/>
      <c r="DT496" s="77"/>
      <c r="DU496" s="77"/>
      <c r="DV496" s="77"/>
      <c r="DW496" s="77"/>
      <c r="DX496" s="77"/>
      <c r="DY496" s="77"/>
      <c r="DZ496" s="77"/>
      <c r="EA496" s="77"/>
      <c r="EB496" s="77"/>
      <c r="EC496" s="77"/>
      <c r="ED496" s="77"/>
      <c r="EE496" s="77"/>
      <c r="EF496" s="77"/>
      <c r="EG496" s="77"/>
      <c r="EH496" s="77"/>
      <c r="EI496" s="77"/>
      <c r="EJ496" s="77"/>
      <c r="EK496" s="77"/>
      <c r="EL496" s="77"/>
      <c r="EM496" s="77"/>
      <c r="EN496" s="77"/>
      <c r="EO496" s="77"/>
      <c r="EP496" s="77"/>
      <c r="EQ496" s="77"/>
      <c r="ER496" s="77"/>
      <c r="ES496" s="77"/>
      <c r="ET496" s="77"/>
      <c r="EU496" s="77"/>
      <c r="EV496" s="77"/>
      <c r="EW496" s="77"/>
      <c r="EX496" s="77"/>
      <c r="EY496" s="77"/>
      <c r="EZ496" s="77"/>
      <c r="FA496" s="77"/>
      <c r="FB496" s="77"/>
      <c r="FC496" s="77"/>
      <c r="FD496" s="77"/>
      <c r="FE496" s="77"/>
      <c r="FF496" s="77"/>
      <c r="FG496" s="77"/>
      <c r="FH496" s="77"/>
      <c r="FI496" s="77"/>
      <c r="FJ496" s="77"/>
      <c r="FK496" s="77"/>
      <c r="FL496" s="77"/>
      <c r="FM496" s="77"/>
      <c r="FN496" s="77"/>
      <c r="FO496" s="77"/>
      <c r="FP496" s="77"/>
      <c r="FQ496" s="77"/>
      <c r="FR496" s="77"/>
      <c r="FS496" s="77"/>
      <c r="FT496" s="77"/>
      <c r="FU496" s="77"/>
      <c r="FV496" s="77"/>
      <c r="FW496" s="77"/>
      <c r="FX496" s="77"/>
      <c r="FY496" s="77"/>
      <c r="FZ496" s="77"/>
      <c r="GA496" s="77"/>
      <c r="GB496" s="77"/>
      <c r="GC496" s="77"/>
      <c r="GD496" s="77"/>
      <c r="GE496" s="77"/>
      <c r="GF496" s="77"/>
      <c r="GG496" s="77"/>
      <c r="GH496" s="77"/>
      <c r="GI496" s="77"/>
      <c r="GJ496" s="77"/>
      <c r="GK496" s="77"/>
      <c r="GL496" s="77"/>
      <c r="GM496" s="77"/>
      <c r="GN496" s="77"/>
      <c r="GO496" s="77"/>
      <c r="GP496" s="77"/>
      <c r="GQ496" s="77"/>
      <c r="GR496" s="77"/>
      <c r="GS496" s="77"/>
      <c r="GT496" s="77"/>
      <c r="GU496" s="77"/>
      <c r="GV496" s="77"/>
      <c r="GW496" s="77"/>
      <c r="GX496" s="77"/>
      <c r="GY496" s="77"/>
      <c r="GZ496" s="77"/>
      <c r="HA496" s="77"/>
      <c r="HB496" s="77"/>
      <c r="HC496" s="77"/>
      <c r="HD496" s="77"/>
      <c r="HE496" s="77"/>
      <c r="HF496" s="77"/>
      <c r="HG496" s="77"/>
      <c r="HH496" s="77"/>
      <c r="HI496" s="77"/>
      <c r="HJ496" s="77"/>
      <c r="HK496" s="77"/>
      <c r="HL496" s="77"/>
      <c r="HM496" s="77"/>
      <c r="HN496" s="77"/>
      <c r="HO496" s="77"/>
      <c r="HP496" s="77"/>
      <c r="HQ496" s="77"/>
      <c r="HR496" s="77"/>
      <c r="HS496" s="77"/>
      <c r="HT496" s="77"/>
      <c r="HU496" s="77"/>
      <c r="HV496" s="77"/>
      <c r="HW496" s="77"/>
      <c r="HX496" s="77"/>
      <c r="HY496" s="77"/>
      <c r="HZ496" s="77"/>
      <c r="IA496" s="77"/>
      <c r="IB496" s="77"/>
      <c r="IC496" s="77"/>
      <c r="ID496" s="77"/>
      <c r="IE496" s="77"/>
      <c r="IF496" s="77"/>
      <c r="IG496" s="77"/>
      <c r="IH496" s="77"/>
      <c r="II496" s="77"/>
      <c r="IJ496" s="77"/>
      <c r="IK496" s="77"/>
      <c r="IL496" s="77"/>
      <c r="IM496" s="77"/>
      <c r="IN496" s="77"/>
      <c r="IO496" s="77"/>
      <c r="IP496" s="77"/>
      <c r="IQ496" s="77"/>
      <c r="IR496" s="77"/>
      <c r="IS496" s="77"/>
      <c r="IT496" s="77"/>
      <c r="IU496" s="77"/>
      <c r="IV496" s="77"/>
      <c r="IW496" s="77"/>
      <c r="IX496" s="77"/>
      <c r="IY496" s="77"/>
      <c r="IZ496" s="77"/>
      <c r="JA496" s="77"/>
      <c r="JB496" s="77"/>
      <c r="JC496" s="77"/>
      <c r="JD496" s="77"/>
      <c r="JE496" s="77"/>
      <c r="JF496" s="77"/>
      <c r="JG496" s="77"/>
      <c r="JH496" s="77"/>
      <c r="JI496" s="77"/>
      <c r="JJ496" s="77"/>
      <c r="JK496" s="77"/>
      <c r="JL496" s="77"/>
      <c r="JM496" s="77"/>
      <c r="JN496" s="77"/>
      <c r="JO496" s="77"/>
      <c r="JP496" s="77"/>
      <c r="JQ496" s="77"/>
      <c r="JR496" s="77"/>
      <c r="JS496" s="77"/>
      <c r="JT496" s="77"/>
      <c r="JU496" s="77"/>
      <c r="JV496" s="77"/>
      <c r="JW496" s="77"/>
      <c r="JX496" s="77"/>
      <c r="JY496" s="77"/>
      <c r="JZ496" s="77"/>
      <c r="KA496" s="77"/>
      <c r="KB496" s="77"/>
      <c r="KC496" s="77"/>
      <c r="KD496" s="77"/>
      <c r="KE496" s="77"/>
      <c r="KF496" s="77"/>
      <c r="KG496" s="77"/>
      <c r="KH496" s="77"/>
      <c r="KI496" s="77"/>
      <c r="KJ496" s="77"/>
      <c r="KK496" s="77"/>
      <c r="KL496" s="77"/>
      <c r="KM496" s="77"/>
      <c r="KN496" s="77"/>
      <c r="KO496" s="77"/>
      <c r="KP496" s="77"/>
      <c r="KQ496" s="77"/>
      <c r="KR496" s="77"/>
      <c r="KS496" s="77"/>
      <c r="KT496" s="77"/>
      <c r="KU496" s="77"/>
      <c r="KV496" s="77"/>
      <c r="KW496" s="77"/>
      <c r="KX496" s="77"/>
      <c r="KY496" s="77"/>
      <c r="KZ496" s="77"/>
      <c r="LA496" s="77"/>
      <c r="LB496" s="77"/>
      <c r="LC496" s="77"/>
      <c r="LD496" s="77"/>
      <c r="LE496" s="77"/>
      <c r="LF496" s="77"/>
      <c r="LG496" s="77"/>
      <c r="LH496" s="77"/>
      <c r="LI496" s="77"/>
      <c r="LJ496" s="77"/>
      <c r="LK496" s="77"/>
      <c r="LL496" s="77"/>
      <c r="LM496" s="77"/>
      <c r="LN496" s="77"/>
      <c r="LO496" s="77"/>
      <c r="LP496" s="77"/>
      <c r="LQ496" s="77"/>
      <c r="LR496" s="77"/>
      <c r="LS496" s="77"/>
      <c r="LT496" s="77"/>
      <c r="LU496" s="77"/>
      <c r="LV496" s="77"/>
      <c r="LW496" s="77"/>
      <c r="LX496" s="77"/>
      <c r="LY496" s="77"/>
      <c r="LZ496" s="77"/>
      <c r="MA496" s="77"/>
      <c r="MB496" s="77"/>
      <c r="MC496" s="77"/>
      <c r="MD496" s="77"/>
      <c r="ME496" s="77"/>
      <c r="MF496" s="77"/>
      <c r="MG496" s="77"/>
      <c r="MH496" s="77"/>
      <c r="MI496" s="77"/>
      <c r="MJ496" s="77"/>
      <c r="MK496" s="77"/>
      <c r="ML496" s="77"/>
      <c r="MM496" s="77"/>
      <c r="MN496" s="77"/>
      <c r="MO496" s="77"/>
      <c r="MP496" s="77"/>
      <c r="MQ496" s="77"/>
      <c r="MR496" s="77"/>
      <c r="MS496" s="77"/>
      <c r="MT496" s="77"/>
      <c r="MU496" s="77"/>
      <c r="MV496" s="77"/>
      <c r="MW496" s="77"/>
      <c r="MX496" s="77"/>
      <c r="MY496" s="77"/>
      <c r="MZ496" s="77"/>
      <c r="NA496" s="77"/>
      <c r="NB496" s="77"/>
      <c r="NC496" s="77"/>
      <c r="ND496" s="77"/>
      <c r="NE496" s="77"/>
      <c r="NF496" s="77"/>
      <c r="NG496" s="77"/>
      <c r="NH496" s="77"/>
      <c r="NI496" s="77"/>
      <c r="NJ496" s="77"/>
      <c r="NK496" s="77"/>
      <c r="NL496" s="77"/>
      <c r="NM496" s="77"/>
      <c r="NN496" s="77"/>
      <c r="NO496" s="77"/>
      <c r="NP496" s="77"/>
      <c r="NQ496" s="77"/>
      <c r="NR496" s="77"/>
    </row>
    <row r="497" spans="1:382">
      <c r="A497" s="32">
        <f>IF(ラインリスト!A489="","",ラインリスト!A489)</f>
        <v>487</v>
      </c>
      <c r="B497" s="32" t="str">
        <f>IF(ラインリスト!B489="","",ラインリスト!B489)</f>
        <v>テスト487</v>
      </c>
      <c r="C497" s="32">
        <f>IF(ラインリスト!C489="","",ラインリスト!C489)</f>
        <v>59</v>
      </c>
      <c r="D497" s="32" t="str">
        <f>IF(ラインリスト!E489="","",ラインリスト!E489)</f>
        <v>男</v>
      </c>
      <c r="E497" s="32" t="str">
        <f>IF(ラインリスト!F489="","",ラインリスト!F489)</f>
        <v>介護員</v>
      </c>
      <c r="F497" s="29" t="str">
        <f>IF(ラインリスト!G489="","",ラインリスト!G489)</f>
        <v>職員</v>
      </c>
      <c r="G497" s="32" t="str">
        <f>IF(ラインリスト!H489="","",ラインリスト!H489)</f>
        <v>R社会福祉施設</v>
      </c>
      <c r="H497" s="33" t="str">
        <f>IF(ラインリスト!I489="","",ラインリスト!I489)</f>
        <v/>
      </c>
      <c r="I497" s="33">
        <f>IF(ラインリスト!J489="","",ラインリスト!J489)</f>
        <v>44208</v>
      </c>
      <c r="J497" s="33">
        <f>IF(ラインリスト!K489="","",ラインリスト!K489)</f>
        <v>44210</v>
      </c>
      <c r="K497" s="31">
        <f>IF(ラインリスト!L489="",J497,ラインリスト!L489)</f>
        <v>44210</v>
      </c>
      <c r="L497" s="76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  <c r="BN497" s="77"/>
      <c r="BO497" s="77"/>
      <c r="BP497" s="77"/>
      <c r="BQ497" s="77"/>
      <c r="BR497" s="77"/>
      <c r="BS497" s="77"/>
      <c r="BT497" s="77"/>
      <c r="BU497" s="77"/>
      <c r="BV497" s="77"/>
      <c r="BW497" s="77"/>
      <c r="BX497" s="77"/>
      <c r="BY497" s="77"/>
      <c r="BZ497" s="77"/>
      <c r="CA497" s="77"/>
      <c r="CB497" s="77"/>
      <c r="CC497" s="77"/>
      <c r="CD497" s="77"/>
      <c r="CE497" s="77"/>
      <c r="CF497" s="77"/>
      <c r="CG497" s="77"/>
      <c r="CH497" s="77"/>
      <c r="CI497" s="77"/>
      <c r="CJ497" s="77"/>
      <c r="CK497" s="77"/>
      <c r="CL497" s="77"/>
      <c r="CM497" s="77"/>
      <c r="CN497" s="77"/>
      <c r="CO497" s="77"/>
      <c r="CP497" s="77"/>
      <c r="CQ497" s="77"/>
      <c r="CR497" s="77"/>
      <c r="CS497" s="77"/>
      <c r="CT497" s="77"/>
      <c r="CU497" s="77"/>
      <c r="CV497" s="77"/>
      <c r="CW497" s="77"/>
      <c r="CX497" s="77"/>
      <c r="CY497" s="77"/>
      <c r="CZ497" s="77"/>
      <c r="DA497" s="77"/>
      <c r="DB497" s="77"/>
      <c r="DC497" s="77"/>
      <c r="DD497" s="77"/>
      <c r="DE497" s="77"/>
      <c r="DF497" s="77"/>
      <c r="DG497" s="77"/>
      <c r="DH497" s="77"/>
      <c r="DI497" s="77"/>
      <c r="DJ497" s="77"/>
      <c r="DK497" s="77"/>
      <c r="DL497" s="77"/>
      <c r="DM497" s="77"/>
      <c r="DN497" s="77"/>
      <c r="DO497" s="77"/>
      <c r="DP497" s="77"/>
      <c r="DQ497" s="77"/>
      <c r="DR497" s="77"/>
      <c r="DS497" s="77"/>
      <c r="DT497" s="77"/>
      <c r="DU497" s="77"/>
      <c r="DV497" s="77"/>
      <c r="DW497" s="77"/>
      <c r="DX497" s="77"/>
      <c r="DY497" s="77"/>
      <c r="DZ497" s="77"/>
      <c r="EA497" s="77"/>
      <c r="EB497" s="77"/>
      <c r="EC497" s="77"/>
      <c r="ED497" s="77"/>
      <c r="EE497" s="77"/>
      <c r="EF497" s="77"/>
      <c r="EG497" s="77"/>
      <c r="EH497" s="77"/>
      <c r="EI497" s="77"/>
      <c r="EJ497" s="77"/>
      <c r="EK497" s="77"/>
      <c r="EL497" s="77"/>
      <c r="EM497" s="77"/>
      <c r="EN497" s="77"/>
      <c r="EO497" s="77"/>
      <c r="EP497" s="77"/>
      <c r="EQ497" s="77"/>
      <c r="ER497" s="77"/>
      <c r="ES497" s="77"/>
      <c r="ET497" s="77"/>
      <c r="EU497" s="77"/>
      <c r="EV497" s="77"/>
      <c r="EW497" s="77"/>
      <c r="EX497" s="77"/>
      <c r="EY497" s="77"/>
      <c r="EZ497" s="77"/>
      <c r="FA497" s="77"/>
      <c r="FB497" s="77"/>
      <c r="FC497" s="77"/>
      <c r="FD497" s="77"/>
      <c r="FE497" s="77"/>
      <c r="FF497" s="77"/>
      <c r="FG497" s="77"/>
      <c r="FH497" s="77"/>
      <c r="FI497" s="77"/>
      <c r="FJ497" s="77"/>
      <c r="FK497" s="77"/>
      <c r="FL497" s="77"/>
      <c r="FM497" s="77"/>
      <c r="FN497" s="77"/>
      <c r="FO497" s="77"/>
      <c r="FP497" s="77"/>
      <c r="FQ497" s="77"/>
      <c r="FR497" s="77"/>
      <c r="FS497" s="77"/>
      <c r="FT497" s="77"/>
      <c r="FU497" s="77"/>
      <c r="FV497" s="77"/>
      <c r="FW497" s="77"/>
      <c r="FX497" s="77"/>
      <c r="FY497" s="77"/>
      <c r="FZ497" s="77"/>
      <c r="GA497" s="77"/>
      <c r="GB497" s="77"/>
      <c r="GC497" s="77"/>
      <c r="GD497" s="77"/>
      <c r="GE497" s="77"/>
      <c r="GF497" s="77"/>
      <c r="GG497" s="77"/>
      <c r="GH497" s="77"/>
      <c r="GI497" s="77"/>
      <c r="GJ497" s="77"/>
      <c r="GK497" s="77"/>
      <c r="GL497" s="77"/>
      <c r="GM497" s="77"/>
      <c r="GN497" s="77"/>
      <c r="GO497" s="77"/>
      <c r="GP497" s="77"/>
      <c r="GQ497" s="77"/>
      <c r="GR497" s="77"/>
      <c r="GS497" s="77"/>
      <c r="GT497" s="77"/>
      <c r="GU497" s="77"/>
      <c r="GV497" s="77"/>
      <c r="GW497" s="77"/>
      <c r="GX497" s="77"/>
      <c r="GY497" s="77"/>
      <c r="GZ497" s="77"/>
      <c r="HA497" s="77"/>
      <c r="HB497" s="77"/>
      <c r="HC497" s="77"/>
      <c r="HD497" s="77"/>
      <c r="HE497" s="77"/>
      <c r="HF497" s="77"/>
      <c r="HG497" s="77"/>
      <c r="HH497" s="77"/>
      <c r="HI497" s="77"/>
      <c r="HJ497" s="77"/>
      <c r="HK497" s="77"/>
      <c r="HL497" s="77"/>
      <c r="HM497" s="77"/>
      <c r="HN497" s="77"/>
      <c r="HO497" s="77"/>
      <c r="HP497" s="77"/>
      <c r="HQ497" s="77"/>
      <c r="HR497" s="77"/>
      <c r="HS497" s="77"/>
      <c r="HT497" s="77"/>
      <c r="HU497" s="77"/>
      <c r="HV497" s="77"/>
      <c r="HW497" s="77"/>
      <c r="HX497" s="77"/>
      <c r="HY497" s="77"/>
      <c r="HZ497" s="77"/>
      <c r="IA497" s="77"/>
      <c r="IB497" s="77"/>
      <c r="IC497" s="77"/>
      <c r="ID497" s="77"/>
      <c r="IE497" s="77"/>
      <c r="IF497" s="77"/>
      <c r="IG497" s="77"/>
      <c r="IH497" s="77"/>
      <c r="II497" s="77"/>
      <c r="IJ497" s="77"/>
      <c r="IK497" s="77"/>
      <c r="IL497" s="77"/>
      <c r="IM497" s="77"/>
      <c r="IN497" s="77"/>
      <c r="IO497" s="77"/>
      <c r="IP497" s="77"/>
      <c r="IQ497" s="77"/>
      <c r="IR497" s="77"/>
      <c r="IS497" s="77"/>
      <c r="IT497" s="77"/>
      <c r="IU497" s="77"/>
      <c r="IV497" s="77"/>
      <c r="IW497" s="77"/>
      <c r="IX497" s="77"/>
      <c r="IY497" s="77"/>
      <c r="IZ497" s="77"/>
      <c r="JA497" s="77"/>
      <c r="JB497" s="77"/>
      <c r="JC497" s="77"/>
      <c r="JD497" s="77"/>
      <c r="JE497" s="77"/>
      <c r="JF497" s="77"/>
      <c r="JG497" s="77"/>
      <c r="JH497" s="77"/>
      <c r="JI497" s="77"/>
      <c r="JJ497" s="77"/>
      <c r="JK497" s="77"/>
      <c r="JL497" s="77"/>
      <c r="JM497" s="77"/>
      <c r="JN497" s="77"/>
      <c r="JO497" s="77"/>
      <c r="JP497" s="77"/>
      <c r="JQ497" s="77"/>
      <c r="JR497" s="77"/>
      <c r="JS497" s="77"/>
      <c r="JT497" s="77"/>
      <c r="JU497" s="77"/>
      <c r="JV497" s="77"/>
      <c r="JW497" s="77"/>
      <c r="JX497" s="77"/>
      <c r="JY497" s="77"/>
      <c r="JZ497" s="77"/>
      <c r="KA497" s="77"/>
      <c r="KB497" s="77"/>
      <c r="KC497" s="77"/>
      <c r="KD497" s="77"/>
      <c r="KE497" s="77"/>
      <c r="KF497" s="77"/>
      <c r="KG497" s="77"/>
      <c r="KH497" s="77"/>
      <c r="KI497" s="77"/>
      <c r="KJ497" s="77"/>
      <c r="KK497" s="77"/>
      <c r="KL497" s="77"/>
      <c r="KM497" s="77"/>
      <c r="KN497" s="77"/>
      <c r="KO497" s="77"/>
      <c r="KP497" s="77"/>
      <c r="KQ497" s="77"/>
      <c r="KR497" s="77"/>
      <c r="KS497" s="77"/>
      <c r="KT497" s="77"/>
      <c r="KU497" s="77"/>
      <c r="KV497" s="77"/>
      <c r="KW497" s="77"/>
      <c r="KX497" s="77"/>
      <c r="KY497" s="77"/>
      <c r="KZ497" s="77"/>
      <c r="LA497" s="77"/>
      <c r="LB497" s="77"/>
      <c r="LC497" s="77"/>
      <c r="LD497" s="77"/>
      <c r="LE497" s="77"/>
      <c r="LF497" s="77"/>
      <c r="LG497" s="77"/>
      <c r="LH497" s="77"/>
      <c r="LI497" s="77"/>
      <c r="LJ497" s="77"/>
      <c r="LK497" s="77"/>
      <c r="LL497" s="77"/>
      <c r="LM497" s="77"/>
      <c r="LN497" s="77"/>
      <c r="LO497" s="77"/>
      <c r="LP497" s="77"/>
      <c r="LQ497" s="77"/>
      <c r="LR497" s="77"/>
      <c r="LS497" s="77"/>
      <c r="LT497" s="77"/>
      <c r="LU497" s="77"/>
      <c r="LV497" s="77"/>
      <c r="LW497" s="77"/>
      <c r="LX497" s="77"/>
      <c r="LY497" s="77"/>
      <c r="LZ497" s="77"/>
      <c r="MA497" s="77"/>
      <c r="MB497" s="77"/>
      <c r="MC497" s="77"/>
      <c r="MD497" s="77"/>
      <c r="ME497" s="77"/>
      <c r="MF497" s="77"/>
      <c r="MG497" s="77"/>
      <c r="MH497" s="77"/>
      <c r="MI497" s="77"/>
      <c r="MJ497" s="77"/>
      <c r="MK497" s="77"/>
      <c r="ML497" s="77"/>
      <c r="MM497" s="77"/>
      <c r="MN497" s="77"/>
      <c r="MO497" s="77"/>
      <c r="MP497" s="77"/>
      <c r="MQ497" s="77"/>
      <c r="MR497" s="77"/>
      <c r="MS497" s="77"/>
      <c r="MT497" s="77"/>
      <c r="MU497" s="77"/>
      <c r="MV497" s="77"/>
      <c r="MW497" s="77"/>
      <c r="MX497" s="77"/>
      <c r="MY497" s="77"/>
      <c r="MZ497" s="77"/>
      <c r="NA497" s="77"/>
      <c r="NB497" s="77"/>
      <c r="NC497" s="77"/>
      <c r="ND497" s="77"/>
      <c r="NE497" s="77"/>
      <c r="NF497" s="77"/>
      <c r="NG497" s="77"/>
      <c r="NH497" s="77"/>
      <c r="NI497" s="77"/>
      <c r="NJ497" s="77"/>
      <c r="NK497" s="77"/>
      <c r="NL497" s="77"/>
      <c r="NM497" s="77"/>
      <c r="NN497" s="77"/>
      <c r="NO497" s="77"/>
      <c r="NP497" s="77"/>
      <c r="NQ497" s="77"/>
      <c r="NR497" s="77"/>
    </row>
    <row r="498" spans="1:382">
      <c r="A498" s="32">
        <f>IF(ラインリスト!A490="","",ラインリスト!A490)</f>
        <v>488</v>
      </c>
      <c r="B498" s="32" t="str">
        <f>IF(ラインリスト!B490="","",ラインリスト!B490)</f>
        <v>テスト488</v>
      </c>
      <c r="C498" s="32">
        <f>IF(ラインリスト!C490="","",ラインリスト!C490)</f>
        <v>44</v>
      </c>
      <c r="D498" s="32" t="str">
        <f>IF(ラインリスト!E490="","",ラインリスト!E490)</f>
        <v>女</v>
      </c>
      <c r="E498" s="32" t="str">
        <f>IF(ラインリスト!F490="","",ラインリスト!F490)</f>
        <v>公務員</v>
      </c>
      <c r="F498" s="29" t="str">
        <f>IF(ラインリスト!G490="","",ラインリスト!G490)</f>
        <v/>
      </c>
      <c r="G498" s="32" t="str">
        <f>IF(ラインリスト!H490="","",ラインリスト!H490)</f>
        <v>C保健所</v>
      </c>
      <c r="H498" s="33" t="str">
        <f>IF(ラインリスト!I490="","",ラインリスト!I490)</f>
        <v/>
      </c>
      <c r="I498" s="33">
        <f>IF(ラインリスト!J490="","",ラインリスト!J490)</f>
        <v>44210</v>
      </c>
      <c r="J498" s="33">
        <f>IF(ラインリスト!K490="","",ラインリスト!K490)</f>
        <v>44210</v>
      </c>
      <c r="K498" s="31">
        <f>IF(ラインリスト!L490="",J498,ラインリスト!L490)</f>
        <v>44210</v>
      </c>
      <c r="L498" s="76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  <c r="BN498" s="77"/>
      <c r="BO498" s="77"/>
      <c r="BP498" s="77"/>
      <c r="BQ498" s="77"/>
      <c r="BR498" s="77"/>
      <c r="BS498" s="77"/>
      <c r="BT498" s="77"/>
      <c r="BU498" s="77"/>
      <c r="BV498" s="77"/>
      <c r="BW498" s="77"/>
      <c r="BX498" s="77"/>
      <c r="BY498" s="77"/>
      <c r="BZ498" s="77"/>
      <c r="CA498" s="77"/>
      <c r="CB498" s="77"/>
      <c r="CC498" s="77"/>
      <c r="CD498" s="77"/>
      <c r="CE498" s="77"/>
      <c r="CF498" s="77"/>
      <c r="CG498" s="77"/>
      <c r="CH498" s="77"/>
      <c r="CI498" s="77"/>
      <c r="CJ498" s="77"/>
      <c r="CK498" s="77"/>
      <c r="CL498" s="77"/>
      <c r="CM498" s="77"/>
      <c r="CN498" s="77"/>
      <c r="CO498" s="77"/>
      <c r="CP498" s="77"/>
      <c r="CQ498" s="77"/>
      <c r="CR498" s="77"/>
      <c r="CS498" s="77"/>
      <c r="CT498" s="77"/>
      <c r="CU498" s="77"/>
      <c r="CV498" s="77"/>
      <c r="CW498" s="77"/>
      <c r="CX498" s="77"/>
      <c r="CY498" s="77"/>
      <c r="CZ498" s="77"/>
      <c r="DA498" s="77"/>
      <c r="DB498" s="77"/>
      <c r="DC498" s="77"/>
      <c r="DD498" s="77"/>
      <c r="DE498" s="77"/>
      <c r="DF498" s="77"/>
      <c r="DG498" s="77"/>
      <c r="DH498" s="77"/>
      <c r="DI498" s="77"/>
      <c r="DJ498" s="77"/>
      <c r="DK498" s="77"/>
      <c r="DL498" s="77"/>
      <c r="DM498" s="77"/>
      <c r="DN498" s="77"/>
      <c r="DO498" s="77"/>
      <c r="DP498" s="77"/>
      <c r="DQ498" s="77"/>
      <c r="DR498" s="77"/>
      <c r="DS498" s="77"/>
      <c r="DT498" s="77"/>
      <c r="DU498" s="77"/>
      <c r="DV498" s="77"/>
      <c r="DW498" s="77"/>
      <c r="DX498" s="77"/>
      <c r="DY498" s="77"/>
      <c r="DZ498" s="77"/>
      <c r="EA498" s="77"/>
      <c r="EB498" s="77"/>
      <c r="EC498" s="77"/>
      <c r="ED498" s="77"/>
      <c r="EE498" s="77"/>
      <c r="EF498" s="77"/>
      <c r="EG498" s="77"/>
      <c r="EH498" s="77"/>
      <c r="EI498" s="77"/>
      <c r="EJ498" s="77"/>
      <c r="EK498" s="77"/>
      <c r="EL498" s="77"/>
      <c r="EM498" s="77"/>
      <c r="EN498" s="77"/>
      <c r="EO498" s="77"/>
      <c r="EP498" s="77"/>
      <c r="EQ498" s="77"/>
      <c r="ER498" s="77"/>
      <c r="ES498" s="77"/>
      <c r="ET498" s="77"/>
      <c r="EU498" s="77"/>
      <c r="EV498" s="77"/>
      <c r="EW498" s="77"/>
      <c r="EX498" s="77"/>
      <c r="EY498" s="77"/>
      <c r="EZ498" s="77"/>
      <c r="FA498" s="77"/>
      <c r="FB498" s="77"/>
      <c r="FC498" s="77"/>
      <c r="FD498" s="77"/>
      <c r="FE498" s="77"/>
      <c r="FF498" s="77"/>
      <c r="FG498" s="77"/>
      <c r="FH498" s="77"/>
      <c r="FI498" s="77"/>
      <c r="FJ498" s="77"/>
      <c r="FK498" s="77"/>
      <c r="FL498" s="77"/>
      <c r="FM498" s="77"/>
      <c r="FN498" s="77"/>
      <c r="FO498" s="77"/>
      <c r="FP498" s="77"/>
      <c r="FQ498" s="77"/>
      <c r="FR498" s="77"/>
      <c r="FS498" s="77"/>
      <c r="FT498" s="77"/>
      <c r="FU498" s="77"/>
      <c r="FV498" s="77"/>
      <c r="FW498" s="77"/>
      <c r="FX498" s="77"/>
      <c r="FY498" s="77"/>
      <c r="FZ498" s="77"/>
      <c r="GA498" s="77"/>
      <c r="GB498" s="77"/>
      <c r="GC498" s="77"/>
      <c r="GD498" s="77"/>
      <c r="GE498" s="77"/>
      <c r="GF498" s="77"/>
      <c r="GG498" s="77"/>
      <c r="GH498" s="77"/>
      <c r="GI498" s="77"/>
      <c r="GJ498" s="77"/>
      <c r="GK498" s="77"/>
      <c r="GL498" s="77"/>
      <c r="GM498" s="77"/>
      <c r="GN498" s="77"/>
      <c r="GO498" s="77"/>
      <c r="GP498" s="77"/>
      <c r="GQ498" s="77"/>
      <c r="GR498" s="77"/>
      <c r="GS498" s="77"/>
      <c r="GT498" s="77"/>
      <c r="GU498" s="77"/>
      <c r="GV498" s="77"/>
      <c r="GW498" s="77"/>
      <c r="GX498" s="77"/>
      <c r="GY498" s="77"/>
      <c r="GZ498" s="77"/>
      <c r="HA498" s="77"/>
      <c r="HB498" s="77"/>
      <c r="HC498" s="77"/>
      <c r="HD498" s="77"/>
      <c r="HE498" s="77"/>
      <c r="HF498" s="77"/>
      <c r="HG498" s="77"/>
      <c r="HH498" s="77"/>
      <c r="HI498" s="77"/>
      <c r="HJ498" s="77"/>
      <c r="HK498" s="77"/>
      <c r="HL498" s="77"/>
      <c r="HM498" s="77"/>
      <c r="HN498" s="77"/>
      <c r="HO498" s="77"/>
      <c r="HP498" s="77"/>
      <c r="HQ498" s="77"/>
      <c r="HR498" s="77"/>
      <c r="HS498" s="77"/>
      <c r="HT498" s="77"/>
      <c r="HU498" s="77"/>
      <c r="HV498" s="77"/>
      <c r="HW498" s="77"/>
      <c r="HX498" s="77"/>
      <c r="HY498" s="77"/>
      <c r="HZ498" s="77"/>
      <c r="IA498" s="77"/>
      <c r="IB498" s="77"/>
      <c r="IC498" s="77"/>
      <c r="ID498" s="77"/>
      <c r="IE498" s="77"/>
      <c r="IF498" s="77"/>
      <c r="IG498" s="77"/>
      <c r="IH498" s="77"/>
      <c r="II498" s="77"/>
      <c r="IJ498" s="77"/>
      <c r="IK498" s="77"/>
      <c r="IL498" s="77"/>
      <c r="IM498" s="77"/>
      <c r="IN498" s="77"/>
      <c r="IO498" s="77"/>
      <c r="IP498" s="77"/>
      <c r="IQ498" s="77"/>
      <c r="IR498" s="77"/>
      <c r="IS498" s="77"/>
      <c r="IT498" s="77"/>
      <c r="IU498" s="77"/>
      <c r="IV498" s="77"/>
      <c r="IW498" s="77"/>
      <c r="IX498" s="77"/>
      <c r="IY498" s="77"/>
      <c r="IZ498" s="77"/>
      <c r="JA498" s="77"/>
      <c r="JB498" s="77"/>
      <c r="JC498" s="77"/>
      <c r="JD498" s="77"/>
      <c r="JE498" s="77"/>
      <c r="JF498" s="77"/>
      <c r="JG498" s="77"/>
      <c r="JH498" s="77"/>
      <c r="JI498" s="77"/>
      <c r="JJ498" s="77"/>
      <c r="JK498" s="77"/>
      <c r="JL498" s="77"/>
      <c r="JM498" s="77"/>
      <c r="JN498" s="77"/>
      <c r="JO498" s="77"/>
      <c r="JP498" s="77"/>
      <c r="JQ498" s="77"/>
      <c r="JR498" s="77"/>
      <c r="JS498" s="77"/>
      <c r="JT498" s="77"/>
      <c r="JU498" s="77"/>
      <c r="JV498" s="77"/>
      <c r="JW498" s="77"/>
      <c r="JX498" s="77"/>
      <c r="JY498" s="77"/>
      <c r="JZ498" s="77"/>
      <c r="KA498" s="77"/>
      <c r="KB498" s="77"/>
      <c r="KC498" s="77"/>
      <c r="KD498" s="77"/>
      <c r="KE498" s="77"/>
      <c r="KF498" s="77"/>
      <c r="KG498" s="77"/>
      <c r="KH498" s="77"/>
      <c r="KI498" s="77"/>
      <c r="KJ498" s="77"/>
      <c r="KK498" s="77"/>
      <c r="KL498" s="77"/>
      <c r="KM498" s="77"/>
      <c r="KN498" s="77"/>
      <c r="KO498" s="77"/>
      <c r="KP498" s="77"/>
      <c r="KQ498" s="77"/>
      <c r="KR498" s="77"/>
      <c r="KS498" s="77"/>
      <c r="KT498" s="77"/>
      <c r="KU498" s="77"/>
      <c r="KV498" s="77"/>
      <c r="KW498" s="77"/>
      <c r="KX498" s="77"/>
      <c r="KY498" s="77"/>
      <c r="KZ498" s="77"/>
      <c r="LA498" s="77"/>
      <c r="LB498" s="77"/>
      <c r="LC498" s="77"/>
      <c r="LD498" s="77"/>
      <c r="LE498" s="77"/>
      <c r="LF498" s="77"/>
      <c r="LG498" s="77"/>
      <c r="LH498" s="77"/>
      <c r="LI498" s="77"/>
      <c r="LJ498" s="77"/>
      <c r="LK498" s="77"/>
      <c r="LL498" s="77"/>
      <c r="LM498" s="77"/>
      <c r="LN498" s="77"/>
      <c r="LO498" s="77"/>
      <c r="LP498" s="77"/>
      <c r="LQ498" s="77"/>
      <c r="LR498" s="77"/>
      <c r="LS498" s="77"/>
      <c r="LT498" s="77"/>
      <c r="LU498" s="77"/>
      <c r="LV498" s="77"/>
      <c r="LW498" s="77"/>
      <c r="LX498" s="77"/>
      <c r="LY498" s="77"/>
      <c r="LZ498" s="77"/>
      <c r="MA498" s="77"/>
      <c r="MB498" s="77"/>
      <c r="MC498" s="77"/>
      <c r="MD498" s="77"/>
      <c r="ME498" s="77"/>
      <c r="MF498" s="77"/>
      <c r="MG498" s="77"/>
      <c r="MH498" s="77"/>
      <c r="MI498" s="77"/>
      <c r="MJ498" s="77"/>
      <c r="MK498" s="77"/>
      <c r="ML498" s="77"/>
      <c r="MM498" s="77"/>
      <c r="MN498" s="77"/>
      <c r="MO498" s="77"/>
      <c r="MP498" s="77"/>
      <c r="MQ498" s="77"/>
      <c r="MR498" s="77"/>
      <c r="MS498" s="77"/>
      <c r="MT498" s="77"/>
      <c r="MU498" s="77"/>
      <c r="MV498" s="77"/>
      <c r="MW498" s="77"/>
      <c r="MX498" s="77"/>
      <c r="MY498" s="77"/>
      <c r="MZ498" s="77"/>
      <c r="NA498" s="77"/>
      <c r="NB498" s="77"/>
      <c r="NC498" s="77"/>
      <c r="ND498" s="77"/>
      <c r="NE498" s="77"/>
      <c r="NF498" s="77"/>
      <c r="NG498" s="77"/>
      <c r="NH498" s="77"/>
      <c r="NI498" s="77"/>
      <c r="NJ498" s="77"/>
      <c r="NK498" s="77"/>
      <c r="NL498" s="77"/>
      <c r="NM498" s="77"/>
      <c r="NN498" s="77"/>
      <c r="NO498" s="77"/>
      <c r="NP498" s="77"/>
      <c r="NQ498" s="77"/>
      <c r="NR498" s="77"/>
    </row>
    <row r="499" spans="1:382">
      <c r="A499" s="32">
        <f>IF(ラインリスト!A491="","",ラインリスト!A491)</f>
        <v>489</v>
      </c>
      <c r="B499" s="32" t="str">
        <f>IF(ラインリスト!B491="","",ラインリスト!B491)</f>
        <v>テスト489</v>
      </c>
      <c r="C499" s="32">
        <f>IF(ラインリスト!C491="","",ラインリスト!C491)</f>
        <v>42</v>
      </c>
      <c r="D499" s="32" t="str">
        <f>IF(ラインリスト!E491="","",ラインリスト!E491)</f>
        <v>男</v>
      </c>
      <c r="E499" s="32" t="str">
        <f>IF(ラインリスト!F491="","",ラインリスト!F491)</f>
        <v>公務員</v>
      </c>
      <c r="F499" s="29" t="str">
        <f>IF(ラインリスト!G491="","",ラインリスト!G491)</f>
        <v/>
      </c>
      <c r="G499" s="32" t="str">
        <f>IF(ラインリスト!H491="","",ラインリスト!H491)</f>
        <v>B市役所</v>
      </c>
      <c r="H499" s="33" t="str">
        <f>IF(ラインリスト!I491="","",ラインリスト!I491)</f>
        <v/>
      </c>
      <c r="I499" s="33" t="str">
        <f>IF(ラインリスト!J491="","",ラインリスト!J491)</f>
        <v>無症状</v>
      </c>
      <c r="J499" s="33">
        <f>IF(ラインリスト!K491="","",ラインリスト!K491)</f>
        <v>44210</v>
      </c>
      <c r="K499" s="31">
        <f>IF(ラインリスト!L491="",J499,ラインリスト!L491)</f>
        <v>44210</v>
      </c>
      <c r="L499" s="76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  <c r="BN499" s="77"/>
      <c r="BO499" s="77"/>
      <c r="BP499" s="77"/>
      <c r="BQ499" s="77"/>
      <c r="BR499" s="77"/>
      <c r="BS499" s="77"/>
      <c r="BT499" s="77"/>
      <c r="BU499" s="77"/>
      <c r="BV499" s="77"/>
      <c r="BW499" s="77"/>
      <c r="BX499" s="77"/>
      <c r="BY499" s="77"/>
      <c r="BZ499" s="77"/>
      <c r="CA499" s="77"/>
      <c r="CB499" s="77"/>
      <c r="CC499" s="77"/>
      <c r="CD499" s="77"/>
      <c r="CE499" s="77"/>
      <c r="CF499" s="77"/>
      <c r="CG499" s="77"/>
      <c r="CH499" s="77"/>
      <c r="CI499" s="77"/>
      <c r="CJ499" s="77"/>
      <c r="CK499" s="77"/>
      <c r="CL499" s="77"/>
      <c r="CM499" s="77"/>
      <c r="CN499" s="77"/>
      <c r="CO499" s="77"/>
      <c r="CP499" s="77"/>
      <c r="CQ499" s="77"/>
      <c r="CR499" s="77"/>
      <c r="CS499" s="77"/>
      <c r="CT499" s="77"/>
      <c r="CU499" s="77"/>
      <c r="CV499" s="77"/>
      <c r="CW499" s="77"/>
      <c r="CX499" s="77"/>
      <c r="CY499" s="77"/>
      <c r="CZ499" s="77"/>
      <c r="DA499" s="77"/>
      <c r="DB499" s="77"/>
      <c r="DC499" s="77"/>
      <c r="DD499" s="77"/>
      <c r="DE499" s="77"/>
      <c r="DF499" s="77"/>
      <c r="DG499" s="77"/>
      <c r="DH499" s="77"/>
      <c r="DI499" s="77"/>
      <c r="DJ499" s="77"/>
      <c r="DK499" s="77"/>
      <c r="DL499" s="77"/>
      <c r="DM499" s="77"/>
      <c r="DN499" s="77"/>
      <c r="DO499" s="77"/>
      <c r="DP499" s="77"/>
      <c r="DQ499" s="77"/>
      <c r="DR499" s="77"/>
      <c r="DS499" s="77"/>
      <c r="DT499" s="77"/>
      <c r="DU499" s="77"/>
      <c r="DV499" s="77"/>
      <c r="DW499" s="77"/>
      <c r="DX499" s="77"/>
      <c r="DY499" s="77"/>
      <c r="DZ499" s="77"/>
      <c r="EA499" s="77"/>
      <c r="EB499" s="77"/>
      <c r="EC499" s="77"/>
      <c r="ED499" s="77"/>
      <c r="EE499" s="77"/>
      <c r="EF499" s="77"/>
      <c r="EG499" s="77"/>
      <c r="EH499" s="77"/>
      <c r="EI499" s="77"/>
      <c r="EJ499" s="77"/>
      <c r="EK499" s="77"/>
      <c r="EL499" s="77"/>
      <c r="EM499" s="77"/>
      <c r="EN499" s="77"/>
      <c r="EO499" s="77"/>
      <c r="EP499" s="77"/>
      <c r="EQ499" s="77"/>
      <c r="ER499" s="77"/>
      <c r="ES499" s="77"/>
      <c r="ET499" s="77"/>
      <c r="EU499" s="77"/>
      <c r="EV499" s="77"/>
      <c r="EW499" s="77"/>
      <c r="EX499" s="77"/>
      <c r="EY499" s="77"/>
      <c r="EZ499" s="77"/>
      <c r="FA499" s="77"/>
      <c r="FB499" s="77"/>
      <c r="FC499" s="77"/>
      <c r="FD499" s="77"/>
      <c r="FE499" s="77"/>
      <c r="FF499" s="77"/>
      <c r="FG499" s="77"/>
      <c r="FH499" s="77"/>
      <c r="FI499" s="77"/>
      <c r="FJ499" s="77"/>
      <c r="FK499" s="77"/>
      <c r="FL499" s="77"/>
      <c r="FM499" s="77"/>
      <c r="FN499" s="77"/>
      <c r="FO499" s="77"/>
      <c r="FP499" s="77"/>
      <c r="FQ499" s="77"/>
      <c r="FR499" s="77"/>
      <c r="FS499" s="77"/>
      <c r="FT499" s="77"/>
      <c r="FU499" s="77"/>
      <c r="FV499" s="77"/>
      <c r="FW499" s="77"/>
      <c r="FX499" s="77"/>
      <c r="FY499" s="77"/>
      <c r="FZ499" s="77"/>
      <c r="GA499" s="77"/>
      <c r="GB499" s="77"/>
      <c r="GC499" s="77"/>
      <c r="GD499" s="77"/>
      <c r="GE499" s="77"/>
      <c r="GF499" s="77"/>
      <c r="GG499" s="77"/>
      <c r="GH499" s="77"/>
      <c r="GI499" s="77"/>
      <c r="GJ499" s="77"/>
      <c r="GK499" s="77"/>
      <c r="GL499" s="77"/>
      <c r="GM499" s="77"/>
      <c r="GN499" s="77"/>
      <c r="GO499" s="77"/>
      <c r="GP499" s="77"/>
      <c r="GQ499" s="77"/>
      <c r="GR499" s="77"/>
      <c r="GS499" s="77"/>
      <c r="GT499" s="77"/>
      <c r="GU499" s="77"/>
      <c r="GV499" s="77"/>
      <c r="GW499" s="77"/>
      <c r="GX499" s="77"/>
      <c r="GY499" s="77"/>
      <c r="GZ499" s="77"/>
      <c r="HA499" s="77"/>
      <c r="HB499" s="77"/>
      <c r="HC499" s="77"/>
      <c r="HD499" s="77"/>
      <c r="HE499" s="77"/>
      <c r="HF499" s="77"/>
      <c r="HG499" s="77"/>
      <c r="HH499" s="77"/>
      <c r="HI499" s="77"/>
      <c r="HJ499" s="77"/>
      <c r="HK499" s="77"/>
      <c r="HL499" s="77"/>
      <c r="HM499" s="77"/>
      <c r="HN499" s="77"/>
      <c r="HO499" s="77"/>
      <c r="HP499" s="77"/>
      <c r="HQ499" s="77"/>
      <c r="HR499" s="77"/>
      <c r="HS499" s="77"/>
      <c r="HT499" s="77"/>
      <c r="HU499" s="77"/>
      <c r="HV499" s="77"/>
      <c r="HW499" s="77"/>
      <c r="HX499" s="77"/>
      <c r="HY499" s="77"/>
      <c r="HZ499" s="77"/>
      <c r="IA499" s="77"/>
      <c r="IB499" s="77"/>
      <c r="IC499" s="77"/>
      <c r="ID499" s="77"/>
      <c r="IE499" s="77"/>
      <c r="IF499" s="77"/>
      <c r="IG499" s="77"/>
      <c r="IH499" s="77"/>
      <c r="II499" s="77"/>
      <c r="IJ499" s="77"/>
      <c r="IK499" s="77"/>
      <c r="IL499" s="77"/>
      <c r="IM499" s="77"/>
      <c r="IN499" s="77"/>
      <c r="IO499" s="77"/>
      <c r="IP499" s="77"/>
      <c r="IQ499" s="77"/>
      <c r="IR499" s="77"/>
      <c r="IS499" s="77"/>
      <c r="IT499" s="77"/>
      <c r="IU499" s="77"/>
      <c r="IV499" s="77"/>
      <c r="IW499" s="77"/>
      <c r="IX499" s="77"/>
      <c r="IY499" s="77"/>
      <c r="IZ499" s="77"/>
      <c r="JA499" s="77"/>
      <c r="JB499" s="77"/>
      <c r="JC499" s="77"/>
      <c r="JD499" s="77"/>
      <c r="JE499" s="77"/>
      <c r="JF499" s="77"/>
      <c r="JG499" s="77"/>
      <c r="JH499" s="77"/>
      <c r="JI499" s="77"/>
      <c r="JJ499" s="77"/>
      <c r="JK499" s="77"/>
      <c r="JL499" s="77"/>
      <c r="JM499" s="77"/>
      <c r="JN499" s="77"/>
      <c r="JO499" s="77"/>
      <c r="JP499" s="77"/>
      <c r="JQ499" s="77"/>
      <c r="JR499" s="77"/>
      <c r="JS499" s="77"/>
      <c r="JT499" s="77"/>
      <c r="JU499" s="77"/>
      <c r="JV499" s="77"/>
      <c r="JW499" s="77"/>
      <c r="JX499" s="77"/>
      <c r="JY499" s="77"/>
      <c r="JZ499" s="77"/>
      <c r="KA499" s="77"/>
      <c r="KB499" s="77"/>
      <c r="KC499" s="77"/>
      <c r="KD499" s="77"/>
      <c r="KE499" s="77"/>
      <c r="KF499" s="77"/>
      <c r="KG499" s="77"/>
      <c r="KH499" s="77"/>
      <c r="KI499" s="77"/>
      <c r="KJ499" s="77"/>
      <c r="KK499" s="77"/>
      <c r="KL499" s="77"/>
      <c r="KM499" s="77"/>
      <c r="KN499" s="77"/>
      <c r="KO499" s="77"/>
      <c r="KP499" s="77"/>
      <c r="KQ499" s="77"/>
      <c r="KR499" s="77"/>
      <c r="KS499" s="77"/>
      <c r="KT499" s="77"/>
      <c r="KU499" s="77"/>
      <c r="KV499" s="77"/>
      <c r="KW499" s="77"/>
      <c r="KX499" s="77"/>
      <c r="KY499" s="77"/>
      <c r="KZ499" s="77"/>
      <c r="LA499" s="77"/>
      <c r="LB499" s="77"/>
      <c r="LC499" s="77"/>
      <c r="LD499" s="77"/>
      <c r="LE499" s="77"/>
      <c r="LF499" s="77"/>
      <c r="LG499" s="77"/>
      <c r="LH499" s="77"/>
      <c r="LI499" s="77"/>
      <c r="LJ499" s="77"/>
      <c r="LK499" s="77"/>
      <c r="LL499" s="77"/>
      <c r="LM499" s="77"/>
      <c r="LN499" s="77"/>
      <c r="LO499" s="77"/>
      <c r="LP499" s="77"/>
      <c r="LQ499" s="77"/>
      <c r="LR499" s="77"/>
      <c r="LS499" s="77"/>
      <c r="LT499" s="77"/>
      <c r="LU499" s="77"/>
      <c r="LV499" s="77"/>
      <c r="LW499" s="77"/>
      <c r="LX499" s="77"/>
      <c r="LY499" s="77"/>
      <c r="LZ499" s="77"/>
      <c r="MA499" s="77"/>
      <c r="MB499" s="77"/>
      <c r="MC499" s="77"/>
      <c r="MD499" s="77"/>
      <c r="ME499" s="77"/>
      <c r="MF499" s="77"/>
      <c r="MG499" s="77"/>
      <c r="MH499" s="77"/>
      <c r="MI499" s="77"/>
      <c r="MJ499" s="77"/>
      <c r="MK499" s="77"/>
      <c r="ML499" s="77"/>
      <c r="MM499" s="77"/>
      <c r="MN499" s="77"/>
      <c r="MO499" s="77"/>
      <c r="MP499" s="77"/>
      <c r="MQ499" s="77"/>
      <c r="MR499" s="77"/>
      <c r="MS499" s="77"/>
      <c r="MT499" s="77"/>
      <c r="MU499" s="77"/>
      <c r="MV499" s="77"/>
      <c r="MW499" s="77"/>
      <c r="MX499" s="77"/>
      <c r="MY499" s="77"/>
      <c r="MZ499" s="77"/>
      <c r="NA499" s="77"/>
      <c r="NB499" s="77"/>
      <c r="NC499" s="77"/>
      <c r="ND499" s="77"/>
      <c r="NE499" s="77"/>
      <c r="NF499" s="77"/>
      <c r="NG499" s="77"/>
      <c r="NH499" s="77"/>
      <c r="NI499" s="77"/>
      <c r="NJ499" s="77"/>
      <c r="NK499" s="77"/>
      <c r="NL499" s="77"/>
      <c r="NM499" s="77"/>
      <c r="NN499" s="77"/>
      <c r="NO499" s="77"/>
      <c r="NP499" s="77"/>
      <c r="NQ499" s="77"/>
      <c r="NR499" s="77"/>
    </row>
    <row r="500" spans="1:382">
      <c r="A500" s="32" t="e">
        <f>IF(ラインリスト!#REF!="","",ラインリスト!#REF!)</f>
        <v>#REF!</v>
      </c>
      <c r="B500" s="32" t="e">
        <f>IF(ラインリスト!#REF!="","",ラインリスト!#REF!)</f>
        <v>#REF!</v>
      </c>
      <c r="C500" s="32" t="e">
        <f>IF(ラインリスト!#REF!="","",ラインリスト!#REF!)</f>
        <v>#REF!</v>
      </c>
      <c r="D500" s="32" t="e">
        <f>IF(ラインリスト!#REF!="","",ラインリスト!#REF!)</f>
        <v>#REF!</v>
      </c>
      <c r="E500" s="32" t="e">
        <f>IF(ラインリスト!#REF!="","",ラインリスト!#REF!)</f>
        <v>#REF!</v>
      </c>
      <c r="F500" s="29" t="str">
        <f>IF(ラインリスト!G492="","",ラインリスト!G492)</f>
        <v/>
      </c>
      <c r="G500" s="32" t="e">
        <f>IF(ラインリスト!#REF!="","",ラインリスト!#REF!)</f>
        <v>#REF!</v>
      </c>
      <c r="H500" s="33" t="e">
        <f>IF(ラインリスト!#REF!="","",ラインリスト!#REF!)</f>
        <v>#REF!</v>
      </c>
      <c r="I500" s="33" t="e">
        <f>IF(ラインリスト!#REF!="","",ラインリスト!#REF!)</f>
        <v>#REF!</v>
      </c>
      <c r="J500" s="33" t="e">
        <f>IF(ラインリスト!#REF!="","",ラインリスト!#REF!)</f>
        <v>#REF!</v>
      </c>
      <c r="K500" s="31" t="e">
        <f>IF(ラインリスト!L492="",J500,ラインリスト!L492)</f>
        <v>#REF!</v>
      </c>
      <c r="L500" s="76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77"/>
      <c r="BE500" s="77"/>
      <c r="BF500" s="77"/>
      <c r="BG500" s="77"/>
      <c r="BH500" s="77"/>
      <c r="BI500" s="77"/>
      <c r="BJ500" s="77"/>
      <c r="BK500" s="77"/>
      <c r="BL500" s="77"/>
      <c r="BM500" s="77"/>
      <c r="BN500" s="77"/>
      <c r="BO500" s="77"/>
      <c r="BP500" s="77"/>
      <c r="BQ500" s="77"/>
      <c r="BR500" s="77"/>
      <c r="BS500" s="77"/>
      <c r="BT500" s="77"/>
      <c r="BU500" s="77"/>
      <c r="BV500" s="77"/>
      <c r="BW500" s="77"/>
      <c r="BX500" s="77"/>
      <c r="BY500" s="77"/>
      <c r="BZ500" s="77"/>
      <c r="CA500" s="77"/>
      <c r="CB500" s="77"/>
      <c r="CC500" s="77"/>
      <c r="CD500" s="77"/>
      <c r="CE500" s="77"/>
      <c r="CF500" s="77"/>
      <c r="CG500" s="77"/>
      <c r="CH500" s="77"/>
      <c r="CI500" s="77"/>
      <c r="CJ500" s="77"/>
      <c r="CK500" s="77"/>
      <c r="CL500" s="77"/>
      <c r="CM500" s="77"/>
      <c r="CN500" s="77"/>
      <c r="CO500" s="77"/>
      <c r="CP500" s="77"/>
      <c r="CQ500" s="77"/>
      <c r="CR500" s="77"/>
      <c r="CS500" s="77"/>
      <c r="CT500" s="77"/>
      <c r="CU500" s="77"/>
      <c r="CV500" s="77"/>
      <c r="CW500" s="77"/>
      <c r="CX500" s="77"/>
      <c r="CY500" s="77"/>
      <c r="CZ500" s="77"/>
      <c r="DA500" s="77"/>
      <c r="DB500" s="77"/>
      <c r="DC500" s="77"/>
      <c r="DD500" s="77"/>
      <c r="DE500" s="77"/>
      <c r="DF500" s="77"/>
      <c r="DG500" s="77"/>
      <c r="DH500" s="77"/>
      <c r="DI500" s="77"/>
      <c r="DJ500" s="77"/>
      <c r="DK500" s="77"/>
      <c r="DL500" s="77"/>
      <c r="DM500" s="77"/>
      <c r="DN500" s="77"/>
      <c r="DO500" s="77"/>
      <c r="DP500" s="77"/>
      <c r="DQ500" s="77"/>
      <c r="DR500" s="77"/>
      <c r="DS500" s="77"/>
      <c r="DT500" s="77"/>
      <c r="DU500" s="77"/>
      <c r="DV500" s="77"/>
      <c r="DW500" s="77"/>
      <c r="DX500" s="77"/>
      <c r="DY500" s="77"/>
      <c r="DZ500" s="77"/>
      <c r="EA500" s="77"/>
      <c r="EB500" s="77"/>
      <c r="EC500" s="77"/>
      <c r="ED500" s="77"/>
      <c r="EE500" s="77"/>
      <c r="EF500" s="77"/>
      <c r="EG500" s="77"/>
      <c r="EH500" s="77"/>
      <c r="EI500" s="77"/>
      <c r="EJ500" s="77"/>
      <c r="EK500" s="77"/>
      <c r="EL500" s="77"/>
      <c r="EM500" s="77"/>
      <c r="EN500" s="77"/>
      <c r="EO500" s="77"/>
      <c r="EP500" s="77"/>
      <c r="EQ500" s="77"/>
      <c r="ER500" s="77"/>
      <c r="ES500" s="77"/>
      <c r="ET500" s="77"/>
      <c r="EU500" s="77"/>
      <c r="EV500" s="77"/>
      <c r="EW500" s="77"/>
      <c r="EX500" s="77"/>
      <c r="EY500" s="77"/>
      <c r="EZ500" s="77"/>
      <c r="FA500" s="77"/>
      <c r="FB500" s="77"/>
      <c r="FC500" s="77"/>
      <c r="FD500" s="77"/>
      <c r="FE500" s="77"/>
      <c r="FF500" s="77"/>
      <c r="FG500" s="77"/>
      <c r="FH500" s="77"/>
      <c r="FI500" s="77"/>
      <c r="FJ500" s="77"/>
      <c r="FK500" s="77"/>
      <c r="FL500" s="77"/>
      <c r="FM500" s="77"/>
      <c r="FN500" s="77"/>
      <c r="FO500" s="77"/>
      <c r="FP500" s="77"/>
      <c r="FQ500" s="77"/>
      <c r="FR500" s="77"/>
      <c r="FS500" s="77"/>
      <c r="FT500" s="77"/>
      <c r="FU500" s="77"/>
      <c r="FV500" s="77"/>
      <c r="FW500" s="77"/>
      <c r="FX500" s="77"/>
      <c r="FY500" s="77"/>
      <c r="FZ500" s="77"/>
      <c r="GA500" s="77"/>
      <c r="GB500" s="77"/>
      <c r="GC500" s="77"/>
      <c r="GD500" s="77"/>
      <c r="GE500" s="77"/>
      <c r="GF500" s="77"/>
      <c r="GG500" s="77"/>
      <c r="GH500" s="77"/>
      <c r="GI500" s="77"/>
      <c r="GJ500" s="77"/>
      <c r="GK500" s="77"/>
      <c r="GL500" s="77"/>
      <c r="GM500" s="77"/>
      <c r="GN500" s="77"/>
      <c r="GO500" s="77"/>
      <c r="GP500" s="77"/>
      <c r="GQ500" s="77"/>
      <c r="GR500" s="77"/>
      <c r="GS500" s="77"/>
      <c r="GT500" s="77"/>
      <c r="GU500" s="77"/>
      <c r="GV500" s="77"/>
      <c r="GW500" s="77"/>
      <c r="GX500" s="77"/>
      <c r="GY500" s="77"/>
      <c r="GZ500" s="77"/>
      <c r="HA500" s="77"/>
      <c r="HB500" s="77"/>
      <c r="HC500" s="77"/>
      <c r="HD500" s="77"/>
      <c r="HE500" s="77"/>
      <c r="HF500" s="77"/>
      <c r="HG500" s="77"/>
      <c r="HH500" s="77"/>
      <c r="HI500" s="77"/>
      <c r="HJ500" s="77"/>
      <c r="HK500" s="77"/>
      <c r="HL500" s="77"/>
      <c r="HM500" s="77"/>
      <c r="HN500" s="77"/>
      <c r="HO500" s="77"/>
      <c r="HP500" s="77"/>
      <c r="HQ500" s="77"/>
      <c r="HR500" s="77"/>
      <c r="HS500" s="77"/>
      <c r="HT500" s="77"/>
      <c r="HU500" s="77"/>
      <c r="HV500" s="77"/>
      <c r="HW500" s="77"/>
      <c r="HX500" s="77"/>
      <c r="HY500" s="77"/>
      <c r="HZ500" s="77"/>
      <c r="IA500" s="77"/>
      <c r="IB500" s="77"/>
      <c r="IC500" s="77"/>
      <c r="ID500" s="77"/>
      <c r="IE500" s="77"/>
      <c r="IF500" s="77"/>
      <c r="IG500" s="77"/>
      <c r="IH500" s="77"/>
      <c r="II500" s="77"/>
      <c r="IJ500" s="77"/>
      <c r="IK500" s="77"/>
      <c r="IL500" s="77"/>
      <c r="IM500" s="77"/>
      <c r="IN500" s="77"/>
      <c r="IO500" s="77"/>
      <c r="IP500" s="77"/>
      <c r="IQ500" s="77"/>
      <c r="IR500" s="77"/>
      <c r="IS500" s="77"/>
      <c r="IT500" s="77"/>
      <c r="IU500" s="77"/>
      <c r="IV500" s="77"/>
      <c r="IW500" s="77"/>
      <c r="IX500" s="77"/>
      <c r="IY500" s="77"/>
      <c r="IZ500" s="77"/>
      <c r="JA500" s="77"/>
      <c r="JB500" s="77"/>
      <c r="JC500" s="77"/>
      <c r="JD500" s="77"/>
      <c r="JE500" s="77"/>
      <c r="JF500" s="77"/>
      <c r="JG500" s="77"/>
      <c r="JH500" s="77"/>
      <c r="JI500" s="77"/>
      <c r="JJ500" s="77"/>
      <c r="JK500" s="77"/>
      <c r="JL500" s="77"/>
      <c r="JM500" s="77"/>
      <c r="JN500" s="77"/>
      <c r="JO500" s="77"/>
      <c r="JP500" s="77"/>
      <c r="JQ500" s="77"/>
      <c r="JR500" s="77"/>
      <c r="JS500" s="77"/>
      <c r="JT500" s="77"/>
      <c r="JU500" s="77"/>
      <c r="JV500" s="77"/>
      <c r="JW500" s="77"/>
      <c r="JX500" s="77"/>
      <c r="JY500" s="77"/>
      <c r="JZ500" s="77"/>
      <c r="KA500" s="77"/>
      <c r="KB500" s="77"/>
      <c r="KC500" s="77"/>
      <c r="KD500" s="77"/>
      <c r="KE500" s="77"/>
      <c r="KF500" s="77"/>
      <c r="KG500" s="77"/>
      <c r="KH500" s="77"/>
      <c r="KI500" s="77"/>
      <c r="KJ500" s="77"/>
      <c r="KK500" s="77"/>
      <c r="KL500" s="77"/>
      <c r="KM500" s="77"/>
      <c r="KN500" s="77"/>
      <c r="KO500" s="77"/>
      <c r="KP500" s="77"/>
      <c r="KQ500" s="77"/>
      <c r="KR500" s="77"/>
      <c r="KS500" s="77"/>
      <c r="KT500" s="77"/>
      <c r="KU500" s="77"/>
      <c r="KV500" s="77"/>
      <c r="KW500" s="77"/>
      <c r="KX500" s="77"/>
      <c r="KY500" s="77"/>
      <c r="KZ500" s="77"/>
      <c r="LA500" s="77"/>
      <c r="LB500" s="77"/>
      <c r="LC500" s="77"/>
      <c r="LD500" s="77"/>
      <c r="LE500" s="77"/>
      <c r="LF500" s="77"/>
      <c r="LG500" s="77"/>
      <c r="LH500" s="77"/>
      <c r="LI500" s="77"/>
      <c r="LJ500" s="77"/>
      <c r="LK500" s="77"/>
      <c r="LL500" s="77"/>
      <c r="LM500" s="77"/>
      <c r="LN500" s="77"/>
      <c r="LO500" s="77"/>
      <c r="LP500" s="77"/>
      <c r="LQ500" s="77"/>
      <c r="LR500" s="77"/>
      <c r="LS500" s="77"/>
      <c r="LT500" s="77"/>
      <c r="LU500" s="77"/>
      <c r="LV500" s="77"/>
      <c r="LW500" s="77"/>
      <c r="LX500" s="77"/>
      <c r="LY500" s="77"/>
      <c r="LZ500" s="77"/>
      <c r="MA500" s="77"/>
      <c r="MB500" s="77"/>
      <c r="MC500" s="77"/>
      <c r="MD500" s="77"/>
      <c r="ME500" s="77"/>
      <c r="MF500" s="77"/>
      <c r="MG500" s="77"/>
      <c r="MH500" s="77"/>
      <c r="MI500" s="77"/>
      <c r="MJ500" s="77"/>
      <c r="MK500" s="77"/>
      <c r="ML500" s="77"/>
      <c r="MM500" s="77"/>
      <c r="MN500" s="77"/>
      <c r="MO500" s="77"/>
      <c r="MP500" s="77"/>
      <c r="MQ500" s="77"/>
      <c r="MR500" s="77"/>
      <c r="MS500" s="77"/>
      <c r="MT500" s="77"/>
      <c r="MU500" s="77"/>
      <c r="MV500" s="77"/>
      <c r="MW500" s="77"/>
      <c r="MX500" s="77"/>
      <c r="MY500" s="77"/>
      <c r="MZ500" s="77"/>
      <c r="NA500" s="77"/>
      <c r="NB500" s="77"/>
      <c r="NC500" s="77"/>
      <c r="ND500" s="77"/>
      <c r="NE500" s="77"/>
      <c r="NF500" s="77"/>
      <c r="NG500" s="77"/>
      <c r="NH500" s="77"/>
      <c r="NI500" s="77"/>
      <c r="NJ500" s="77"/>
      <c r="NK500" s="77"/>
      <c r="NL500" s="77"/>
      <c r="NM500" s="77"/>
      <c r="NN500" s="77"/>
      <c r="NO500" s="77"/>
      <c r="NP500" s="77"/>
      <c r="NQ500" s="77"/>
      <c r="NR500" s="77"/>
    </row>
    <row r="501" spans="1:382">
      <c r="A501" s="32" t="e">
        <f>IF(ラインリスト!#REF!="","",ラインリスト!#REF!)</f>
        <v>#REF!</v>
      </c>
      <c r="B501" s="32" t="e">
        <f>IF(ラインリスト!#REF!="","",ラインリスト!#REF!)</f>
        <v>#REF!</v>
      </c>
      <c r="C501" s="32" t="e">
        <f>IF(ラインリスト!#REF!="","",ラインリスト!#REF!)</f>
        <v>#REF!</v>
      </c>
      <c r="D501" s="32" t="e">
        <f>IF(ラインリスト!#REF!="","",ラインリスト!#REF!)</f>
        <v>#REF!</v>
      </c>
      <c r="E501" s="32" t="e">
        <f>IF(ラインリスト!#REF!="","",ラインリスト!#REF!)</f>
        <v>#REF!</v>
      </c>
      <c r="F501" s="29" t="str">
        <f>IF(ラインリスト!G493="","",ラインリスト!G493)</f>
        <v/>
      </c>
      <c r="G501" s="32" t="e">
        <f>IF(ラインリスト!#REF!="","",ラインリスト!#REF!)</f>
        <v>#REF!</v>
      </c>
      <c r="H501" s="33" t="e">
        <f>IF(ラインリスト!#REF!="","",ラインリスト!#REF!)</f>
        <v>#REF!</v>
      </c>
      <c r="I501" s="33" t="e">
        <f>IF(ラインリスト!#REF!="","",ラインリスト!#REF!)</f>
        <v>#REF!</v>
      </c>
      <c r="J501" s="33" t="e">
        <f>IF(ラインリスト!#REF!="","",ラインリスト!#REF!)</f>
        <v>#REF!</v>
      </c>
      <c r="K501" s="31" t="e">
        <f>IF(ラインリスト!L493="",J501,ラインリスト!L493)</f>
        <v>#REF!</v>
      </c>
      <c r="L501" s="76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  <c r="BN501" s="77"/>
      <c r="BO501" s="77"/>
      <c r="BP501" s="77"/>
      <c r="BQ501" s="77"/>
      <c r="BR501" s="77"/>
      <c r="BS501" s="77"/>
      <c r="BT501" s="77"/>
      <c r="BU501" s="77"/>
      <c r="BV501" s="77"/>
      <c r="BW501" s="77"/>
      <c r="BX501" s="77"/>
      <c r="BY501" s="77"/>
      <c r="BZ501" s="77"/>
      <c r="CA501" s="77"/>
      <c r="CB501" s="77"/>
      <c r="CC501" s="77"/>
      <c r="CD501" s="77"/>
      <c r="CE501" s="77"/>
      <c r="CF501" s="77"/>
      <c r="CG501" s="77"/>
      <c r="CH501" s="77"/>
      <c r="CI501" s="77"/>
      <c r="CJ501" s="77"/>
      <c r="CK501" s="77"/>
      <c r="CL501" s="77"/>
      <c r="CM501" s="77"/>
      <c r="CN501" s="77"/>
      <c r="CO501" s="77"/>
      <c r="CP501" s="77"/>
      <c r="CQ501" s="77"/>
      <c r="CR501" s="77"/>
      <c r="CS501" s="77"/>
      <c r="CT501" s="77"/>
      <c r="CU501" s="77"/>
      <c r="CV501" s="77"/>
      <c r="CW501" s="77"/>
      <c r="CX501" s="77"/>
      <c r="CY501" s="77"/>
      <c r="CZ501" s="77"/>
      <c r="DA501" s="77"/>
      <c r="DB501" s="77"/>
      <c r="DC501" s="77"/>
      <c r="DD501" s="77"/>
      <c r="DE501" s="77"/>
      <c r="DF501" s="77"/>
      <c r="DG501" s="77"/>
      <c r="DH501" s="77"/>
      <c r="DI501" s="77"/>
      <c r="DJ501" s="77"/>
      <c r="DK501" s="77"/>
      <c r="DL501" s="77"/>
      <c r="DM501" s="77"/>
      <c r="DN501" s="77"/>
      <c r="DO501" s="77"/>
      <c r="DP501" s="77"/>
      <c r="DQ501" s="77"/>
      <c r="DR501" s="77"/>
      <c r="DS501" s="77"/>
      <c r="DT501" s="77"/>
      <c r="DU501" s="77"/>
      <c r="DV501" s="77"/>
      <c r="DW501" s="77"/>
      <c r="DX501" s="77"/>
      <c r="DY501" s="77"/>
      <c r="DZ501" s="77"/>
      <c r="EA501" s="77"/>
      <c r="EB501" s="77"/>
      <c r="EC501" s="77"/>
      <c r="ED501" s="77"/>
      <c r="EE501" s="77"/>
      <c r="EF501" s="77"/>
      <c r="EG501" s="77"/>
      <c r="EH501" s="77"/>
      <c r="EI501" s="77"/>
      <c r="EJ501" s="77"/>
      <c r="EK501" s="77"/>
      <c r="EL501" s="77"/>
      <c r="EM501" s="77"/>
      <c r="EN501" s="77"/>
      <c r="EO501" s="77"/>
      <c r="EP501" s="77"/>
      <c r="EQ501" s="77"/>
      <c r="ER501" s="77"/>
      <c r="ES501" s="77"/>
      <c r="ET501" s="77"/>
      <c r="EU501" s="77"/>
      <c r="EV501" s="77"/>
      <c r="EW501" s="77"/>
      <c r="EX501" s="77"/>
      <c r="EY501" s="77"/>
      <c r="EZ501" s="77"/>
      <c r="FA501" s="77"/>
      <c r="FB501" s="77"/>
      <c r="FC501" s="77"/>
      <c r="FD501" s="77"/>
      <c r="FE501" s="77"/>
      <c r="FF501" s="77"/>
      <c r="FG501" s="77"/>
      <c r="FH501" s="77"/>
      <c r="FI501" s="77"/>
      <c r="FJ501" s="77"/>
      <c r="FK501" s="77"/>
      <c r="FL501" s="77"/>
      <c r="FM501" s="77"/>
      <c r="FN501" s="77"/>
      <c r="FO501" s="77"/>
      <c r="FP501" s="77"/>
      <c r="FQ501" s="77"/>
      <c r="FR501" s="77"/>
      <c r="FS501" s="77"/>
      <c r="FT501" s="77"/>
      <c r="FU501" s="77"/>
      <c r="FV501" s="77"/>
      <c r="FW501" s="77"/>
      <c r="FX501" s="77"/>
      <c r="FY501" s="77"/>
      <c r="FZ501" s="77"/>
      <c r="GA501" s="77"/>
      <c r="GB501" s="77"/>
      <c r="GC501" s="77"/>
      <c r="GD501" s="77"/>
      <c r="GE501" s="77"/>
      <c r="GF501" s="77"/>
      <c r="GG501" s="77"/>
      <c r="GH501" s="77"/>
      <c r="GI501" s="77"/>
      <c r="GJ501" s="77"/>
      <c r="GK501" s="77"/>
      <c r="GL501" s="77"/>
      <c r="GM501" s="77"/>
      <c r="GN501" s="77"/>
      <c r="GO501" s="77"/>
      <c r="GP501" s="77"/>
      <c r="GQ501" s="77"/>
      <c r="GR501" s="77"/>
      <c r="GS501" s="77"/>
      <c r="GT501" s="77"/>
      <c r="GU501" s="77"/>
      <c r="GV501" s="77"/>
      <c r="GW501" s="77"/>
      <c r="GX501" s="77"/>
      <c r="GY501" s="77"/>
      <c r="GZ501" s="77"/>
      <c r="HA501" s="77"/>
      <c r="HB501" s="77"/>
      <c r="HC501" s="77"/>
      <c r="HD501" s="77"/>
      <c r="HE501" s="77"/>
      <c r="HF501" s="77"/>
      <c r="HG501" s="77"/>
      <c r="HH501" s="77"/>
      <c r="HI501" s="77"/>
      <c r="HJ501" s="77"/>
      <c r="HK501" s="77"/>
      <c r="HL501" s="77"/>
      <c r="HM501" s="77"/>
      <c r="HN501" s="77"/>
      <c r="HO501" s="77"/>
      <c r="HP501" s="77"/>
      <c r="HQ501" s="77"/>
      <c r="HR501" s="77"/>
      <c r="HS501" s="77"/>
      <c r="HT501" s="77"/>
      <c r="HU501" s="77"/>
      <c r="HV501" s="77"/>
      <c r="HW501" s="77"/>
      <c r="HX501" s="77"/>
      <c r="HY501" s="77"/>
      <c r="HZ501" s="77"/>
      <c r="IA501" s="77"/>
      <c r="IB501" s="77"/>
      <c r="IC501" s="77"/>
      <c r="ID501" s="77"/>
      <c r="IE501" s="77"/>
      <c r="IF501" s="77"/>
      <c r="IG501" s="77"/>
      <c r="IH501" s="77"/>
      <c r="II501" s="77"/>
      <c r="IJ501" s="77"/>
      <c r="IK501" s="77"/>
      <c r="IL501" s="77"/>
      <c r="IM501" s="77"/>
      <c r="IN501" s="77"/>
      <c r="IO501" s="77"/>
      <c r="IP501" s="77"/>
      <c r="IQ501" s="77"/>
      <c r="IR501" s="77"/>
      <c r="IS501" s="77"/>
      <c r="IT501" s="77"/>
      <c r="IU501" s="77"/>
      <c r="IV501" s="77"/>
      <c r="IW501" s="77"/>
      <c r="IX501" s="77"/>
      <c r="IY501" s="77"/>
      <c r="IZ501" s="77"/>
      <c r="JA501" s="77"/>
      <c r="JB501" s="77"/>
      <c r="JC501" s="77"/>
      <c r="JD501" s="77"/>
      <c r="JE501" s="77"/>
      <c r="JF501" s="77"/>
      <c r="JG501" s="77"/>
      <c r="JH501" s="77"/>
      <c r="JI501" s="77"/>
      <c r="JJ501" s="77"/>
      <c r="JK501" s="77"/>
      <c r="JL501" s="77"/>
      <c r="JM501" s="77"/>
      <c r="JN501" s="77"/>
      <c r="JO501" s="77"/>
      <c r="JP501" s="77"/>
      <c r="JQ501" s="77"/>
      <c r="JR501" s="77"/>
      <c r="JS501" s="77"/>
      <c r="JT501" s="77"/>
      <c r="JU501" s="77"/>
      <c r="JV501" s="77"/>
      <c r="JW501" s="77"/>
      <c r="JX501" s="77"/>
      <c r="JY501" s="77"/>
      <c r="JZ501" s="77"/>
      <c r="KA501" s="77"/>
      <c r="KB501" s="77"/>
      <c r="KC501" s="77"/>
      <c r="KD501" s="77"/>
      <c r="KE501" s="77"/>
      <c r="KF501" s="77"/>
      <c r="KG501" s="77"/>
      <c r="KH501" s="77"/>
      <c r="KI501" s="77"/>
      <c r="KJ501" s="77"/>
      <c r="KK501" s="77"/>
      <c r="KL501" s="77"/>
      <c r="KM501" s="77"/>
      <c r="KN501" s="77"/>
      <c r="KO501" s="77"/>
      <c r="KP501" s="77"/>
      <c r="KQ501" s="77"/>
      <c r="KR501" s="77"/>
      <c r="KS501" s="77"/>
      <c r="KT501" s="77"/>
      <c r="KU501" s="77"/>
      <c r="KV501" s="77"/>
      <c r="KW501" s="77"/>
      <c r="KX501" s="77"/>
      <c r="KY501" s="77"/>
      <c r="KZ501" s="77"/>
      <c r="LA501" s="77"/>
      <c r="LB501" s="77"/>
      <c r="LC501" s="77"/>
      <c r="LD501" s="77"/>
      <c r="LE501" s="77"/>
      <c r="LF501" s="77"/>
      <c r="LG501" s="77"/>
      <c r="LH501" s="77"/>
      <c r="LI501" s="77"/>
      <c r="LJ501" s="77"/>
      <c r="LK501" s="77"/>
      <c r="LL501" s="77"/>
      <c r="LM501" s="77"/>
      <c r="LN501" s="77"/>
      <c r="LO501" s="77"/>
      <c r="LP501" s="77"/>
      <c r="LQ501" s="77"/>
      <c r="LR501" s="77"/>
      <c r="LS501" s="77"/>
      <c r="LT501" s="77"/>
      <c r="LU501" s="77"/>
      <c r="LV501" s="77"/>
      <c r="LW501" s="77"/>
      <c r="LX501" s="77"/>
      <c r="LY501" s="77"/>
      <c r="LZ501" s="77"/>
      <c r="MA501" s="77"/>
      <c r="MB501" s="77"/>
      <c r="MC501" s="77"/>
      <c r="MD501" s="77"/>
      <c r="ME501" s="77"/>
      <c r="MF501" s="77"/>
      <c r="MG501" s="77"/>
      <c r="MH501" s="77"/>
      <c r="MI501" s="77"/>
      <c r="MJ501" s="77"/>
      <c r="MK501" s="77"/>
      <c r="ML501" s="77"/>
      <c r="MM501" s="77"/>
      <c r="MN501" s="77"/>
      <c r="MO501" s="77"/>
      <c r="MP501" s="77"/>
      <c r="MQ501" s="77"/>
      <c r="MR501" s="77"/>
      <c r="MS501" s="77"/>
      <c r="MT501" s="77"/>
      <c r="MU501" s="77"/>
      <c r="MV501" s="77"/>
      <c r="MW501" s="77"/>
      <c r="MX501" s="77"/>
      <c r="MY501" s="77"/>
      <c r="MZ501" s="77"/>
      <c r="NA501" s="77"/>
      <c r="NB501" s="77"/>
      <c r="NC501" s="77"/>
      <c r="ND501" s="77"/>
      <c r="NE501" s="77"/>
      <c r="NF501" s="77"/>
      <c r="NG501" s="77"/>
      <c r="NH501" s="77"/>
      <c r="NI501" s="77"/>
      <c r="NJ501" s="77"/>
      <c r="NK501" s="77"/>
      <c r="NL501" s="77"/>
      <c r="NM501" s="77"/>
      <c r="NN501" s="77"/>
      <c r="NO501" s="77"/>
      <c r="NP501" s="77"/>
      <c r="NQ501" s="77"/>
      <c r="NR501" s="77"/>
    </row>
    <row r="502" spans="1:382">
      <c r="A502" s="32" t="e">
        <f>IF(ラインリスト!#REF!="","",ラインリスト!#REF!)</f>
        <v>#REF!</v>
      </c>
      <c r="B502" s="32" t="e">
        <f>IF(ラインリスト!#REF!="","",ラインリスト!#REF!)</f>
        <v>#REF!</v>
      </c>
      <c r="C502" s="32" t="e">
        <f>IF(ラインリスト!#REF!="","",ラインリスト!#REF!)</f>
        <v>#REF!</v>
      </c>
      <c r="D502" s="32" t="e">
        <f>IF(ラインリスト!#REF!="","",ラインリスト!#REF!)</f>
        <v>#REF!</v>
      </c>
      <c r="E502" s="32" t="e">
        <f>IF(ラインリスト!#REF!="","",ラインリスト!#REF!)</f>
        <v>#REF!</v>
      </c>
      <c r="F502" s="29" t="str">
        <f>IF(ラインリスト!G494="","",ラインリスト!G494)</f>
        <v/>
      </c>
      <c r="G502" s="32" t="e">
        <f>IF(ラインリスト!#REF!="","",ラインリスト!#REF!)</f>
        <v>#REF!</v>
      </c>
      <c r="H502" s="33" t="e">
        <f>IF(ラインリスト!#REF!="","",ラインリスト!#REF!)</f>
        <v>#REF!</v>
      </c>
      <c r="I502" s="33" t="e">
        <f>IF(ラインリスト!#REF!="","",ラインリスト!#REF!)</f>
        <v>#REF!</v>
      </c>
      <c r="J502" s="33" t="e">
        <f>IF(ラインリスト!#REF!="","",ラインリスト!#REF!)</f>
        <v>#REF!</v>
      </c>
      <c r="K502" s="31" t="e">
        <f>IF(ラインリスト!L494="",J502,ラインリスト!L494)</f>
        <v>#REF!</v>
      </c>
      <c r="L502" s="76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  <c r="BN502" s="77"/>
      <c r="BO502" s="77"/>
      <c r="BP502" s="77"/>
      <c r="BQ502" s="77"/>
      <c r="BR502" s="77"/>
      <c r="BS502" s="77"/>
      <c r="BT502" s="77"/>
      <c r="BU502" s="77"/>
      <c r="BV502" s="77"/>
      <c r="BW502" s="77"/>
      <c r="BX502" s="77"/>
      <c r="BY502" s="77"/>
      <c r="BZ502" s="77"/>
      <c r="CA502" s="77"/>
      <c r="CB502" s="77"/>
      <c r="CC502" s="77"/>
      <c r="CD502" s="77"/>
      <c r="CE502" s="77"/>
      <c r="CF502" s="77"/>
      <c r="CG502" s="77"/>
      <c r="CH502" s="77"/>
      <c r="CI502" s="77"/>
      <c r="CJ502" s="77"/>
      <c r="CK502" s="77"/>
      <c r="CL502" s="77"/>
      <c r="CM502" s="77"/>
      <c r="CN502" s="77"/>
      <c r="CO502" s="77"/>
      <c r="CP502" s="77"/>
      <c r="CQ502" s="77"/>
      <c r="CR502" s="77"/>
      <c r="CS502" s="77"/>
      <c r="CT502" s="77"/>
      <c r="CU502" s="77"/>
      <c r="CV502" s="77"/>
      <c r="CW502" s="77"/>
      <c r="CX502" s="77"/>
      <c r="CY502" s="77"/>
      <c r="CZ502" s="77"/>
      <c r="DA502" s="77"/>
      <c r="DB502" s="77"/>
      <c r="DC502" s="77"/>
      <c r="DD502" s="77"/>
      <c r="DE502" s="77"/>
      <c r="DF502" s="77"/>
      <c r="DG502" s="77"/>
      <c r="DH502" s="77"/>
      <c r="DI502" s="77"/>
      <c r="DJ502" s="77"/>
      <c r="DK502" s="77"/>
      <c r="DL502" s="77"/>
      <c r="DM502" s="77"/>
      <c r="DN502" s="77"/>
      <c r="DO502" s="77"/>
      <c r="DP502" s="77"/>
      <c r="DQ502" s="77"/>
      <c r="DR502" s="77"/>
      <c r="DS502" s="77"/>
      <c r="DT502" s="77"/>
      <c r="DU502" s="77"/>
      <c r="DV502" s="77"/>
      <c r="DW502" s="77"/>
      <c r="DX502" s="77"/>
      <c r="DY502" s="77"/>
      <c r="DZ502" s="77"/>
      <c r="EA502" s="77"/>
      <c r="EB502" s="77"/>
      <c r="EC502" s="77"/>
      <c r="ED502" s="77"/>
      <c r="EE502" s="77"/>
      <c r="EF502" s="77"/>
      <c r="EG502" s="77"/>
      <c r="EH502" s="77"/>
      <c r="EI502" s="77"/>
      <c r="EJ502" s="77"/>
      <c r="EK502" s="77"/>
      <c r="EL502" s="77"/>
      <c r="EM502" s="77"/>
      <c r="EN502" s="77"/>
      <c r="EO502" s="77"/>
      <c r="EP502" s="77"/>
      <c r="EQ502" s="77"/>
      <c r="ER502" s="77"/>
      <c r="ES502" s="77"/>
      <c r="ET502" s="77"/>
      <c r="EU502" s="77"/>
      <c r="EV502" s="77"/>
      <c r="EW502" s="77"/>
      <c r="EX502" s="77"/>
      <c r="EY502" s="77"/>
      <c r="EZ502" s="77"/>
      <c r="FA502" s="77"/>
      <c r="FB502" s="77"/>
      <c r="FC502" s="77"/>
      <c r="FD502" s="77"/>
      <c r="FE502" s="77"/>
      <c r="FF502" s="77"/>
      <c r="FG502" s="77"/>
      <c r="FH502" s="77"/>
      <c r="FI502" s="77"/>
      <c r="FJ502" s="77"/>
      <c r="FK502" s="77"/>
      <c r="FL502" s="77"/>
      <c r="FM502" s="77"/>
      <c r="FN502" s="77"/>
      <c r="FO502" s="77"/>
      <c r="FP502" s="77"/>
      <c r="FQ502" s="77"/>
      <c r="FR502" s="77"/>
      <c r="FS502" s="77"/>
      <c r="FT502" s="77"/>
      <c r="FU502" s="77"/>
      <c r="FV502" s="77"/>
      <c r="FW502" s="77"/>
      <c r="FX502" s="77"/>
      <c r="FY502" s="77"/>
      <c r="FZ502" s="77"/>
      <c r="GA502" s="77"/>
      <c r="GB502" s="77"/>
      <c r="GC502" s="77"/>
      <c r="GD502" s="77"/>
      <c r="GE502" s="77"/>
      <c r="GF502" s="77"/>
      <c r="GG502" s="77"/>
      <c r="GH502" s="77"/>
      <c r="GI502" s="77"/>
      <c r="GJ502" s="77"/>
      <c r="GK502" s="77"/>
      <c r="GL502" s="77"/>
      <c r="GM502" s="77"/>
      <c r="GN502" s="77"/>
      <c r="GO502" s="77"/>
      <c r="GP502" s="77"/>
      <c r="GQ502" s="77"/>
      <c r="GR502" s="77"/>
      <c r="GS502" s="77"/>
      <c r="GT502" s="77"/>
      <c r="GU502" s="77"/>
      <c r="GV502" s="77"/>
      <c r="GW502" s="77"/>
      <c r="GX502" s="77"/>
      <c r="GY502" s="77"/>
      <c r="GZ502" s="77"/>
      <c r="HA502" s="77"/>
      <c r="HB502" s="77"/>
      <c r="HC502" s="77"/>
      <c r="HD502" s="77"/>
      <c r="HE502" s="77"/>
      <c r="HF502" s="77"/>
      <c r="HG502" s="77"/>
      <c r="HH502" s="77"/>
      <c r="HI502" s="77"/>
      <c r="HJ502" s="77"/>
      <c r="HK502" s="77"/>
      <c r="HL502" s="77"/>
      <c r="HM502" s="77"/>
      <c r="HN502" s="77"/>
      <c r="HO502" s="77"/>
      <c r="HP502" s="77"/>
      <c r="HQ502" s="77"/>
      <c r="HR502" s="77"/>
      <c r="HS502" s="77"/>
      <c r="HT502" s="77"/>
      <c r="HU502" s="77"/>
      <c r="HV502" s="77"/>
      <c r="HW502" s="77"/>
      <c r="HX502" s="77"/>
      <c r="HY502" s="77"/>
      <c r="HZ502" s="77"/>
      <c r="IA502" s="77"/>
      <c r="IB502" s="77"/>
      <c r="IC502" s="77"/>
      <c r="ID502" s="77"/>
      <c r="IE502" s="77"/>
      <c r="IF502" s="77"/>
      <c r="IG502" s="77"/>
      <c r="IH502" s="77"/>
      <c r="II502" s="77"/>
      <c r="IJ502" s="77"/>
      <c r="IK502" s="77"/>
      <c r="IL502" s="77"/>
      <c r="IM502" s="77"/>
      <c r="IN502" s="77"/>
      <c r="IO502" s="77"/>
      <c r="IP502" s="77"/>
      <c r="IQ502" s="77"/>
      <c r="IR502" s="77"/>
      <c r="IS502" s="77"/>
      <c r="IT502" s="77"/>
      <c r="IU502" s="77"/>
      <c r="IV502" s="77"/>
      <c r="IW502" s="77"/>
      <c r="IX502" s="77"/>
      <c r="IY502" s="77"/>
      <c r="IZ502" s="77"/>
      <c r="JA502" s="77"/>
      <c r="JB502" s="77"/>
      <c r="JC502" s="77"/>
      <c r="JD502" s="77"/>
      <c r="JE502" s="77"/>
      <c r="JF502" s="77"/>
      <c r="JG502" s="77"/>
      <c r="JH502" s="77"/>
      <c r="JI502" s="77"/>
      <c r="JJ502" s="77"/>
      <c r="JK502" s="77"/>
      <c r="JL502" s="77"/>
      <c r="JM502" s="77"/>
      <c r="JN502" s="77"/>
      <c r="JO502" s="77"/>
      <c r="JP502" s="77"/>
      <c r="JQ502" s="77"/>
      <c r="JR502" s="77"/>
      <c r="JS502" s="77"/>
      <c r="JT502" s="77"/>
      <c r="JU502" s="77"/>
      <c r="JV502" s="77"/>
      <c r="JW502" s="77"/>
      <c r="JX502" s="77"/>
      <c r="JY502" s="77"/>
      <c r="JZ502" s="77"/>
      <c r="KA502" s="77"/>
      <c r="KB502" s="77"/>
      <c r="KC502" s="77"/>
      <c r="KD502" s="77"/>
      <c r="KE502" s="77"/>
      <c r="KF502" s="77"/>
      <c r="KG502" s="77"/>
      <c r="KH502" s="77"/>
      <c r="KI502" s="77"/>
      <c r="KJ502" s="77"/>
      <c r="KK502" s="77"/>
      <c r="KL502" s="77"/>
      <c r="KM502" s="77"/>
      <c r="KN502" s="77"/>
      <c r="KO502" s="77"/>
      <c r="KP502" s="77"/>
      <c r="KQ502" s="77"/>
      <c r="KR502" s="77"/>
      <c r="KS502" s="77"/>
      <c r="KT502" s="77"/>
      <c r="KU502" s="77"/>
      <c r="KV502" s="77"/>
      <c r="KW502" s="77"/>
      <c r="KX502" s="77"/>
      <c r="KY502" s="77"/>
      <c r="KZ502" s="77"/>
      <c r="LA502" s="77"/>
      <c r="LB502" s="77"/>
      <c r="LC502" s="77"/>
      <c r="LD502" s="77"/>
      <c r="LE502" s="77"/>
      <c r="LF502" s="77"/>
      <c r="LG502" s="77"/>
      <c r="LH502" s="77"/>
      <c r="LI502" s="77"/>
      <c r="LJ502" s="77"/>
      <c r="LK502" s="77"/>
      <c r="LL502" s="77"/>
      <c r="LM502" s="77"/>
      <c r="LN502" s="77"/>
      <c r="LO502" s="77"/>
      <c r="LP502" s="77"/>
      <c r="LQ502" s="77"/>
      <c r="LR502" s="77"/>
      <c r="LS502" s="77"/>
      <c r="LT502" s="77"/>
      <c r="LU502" s="77"/>
      <c r="LV502" s="77"/>
      <c r="LW502" s="77"/>
      <c r="LX502" s="77"/>
      <c r="LY502" s="77"/>
      <c r="LZ502" s="77"/>
      <c r="MA502" s="77"/>
      <c r="MB502" s="77"/>
      <c r="MC502" s="77"/>
      <c r="MD502" s="77"/>
      <c r="ME502" s="77"/>
      <c r="MF502" s="77"/>
      <c r="MG502" s="77"/>
      <c r="MH502" s="77"/>
      <c r="MI502" s="77"/>
      <c r="MJ502" s="77"/>
      <c r="MK502" s="77"/>
      <c r="ML502" s="77"/>
      <c r="MM502" s="77"/>
      <c r="MN502" s="77"/>
      <c r="MO502" s="77"/>
      <c r="MP502" s="77"/>
      <c r="MQ502" s="77"/>
      <c r="MR502" s="77"/>
      <c r="MS502" s="77"/>
      <c r="MT502" s="77"/>
      <c r="MU502" s="77"/>
      <c r="MV502" s="77"/>
      <c r="MW502" s="77"/>
      <c r="MX502" s="77"/>
      <c r="MY502" s="77"/>
      <c r="MZ502" s="77"/>
      <c r="NA502" s="77"/>
      <c r="NB502" s="77"/>
      <c r="NC502" s="77"/>
      <c r="ND502" s="77"/>
      <c r="NE502" s="77"/>
      <c r="NF502" s="77"/>
      <c r="NG502" s="77"/>
      <c r="NH502" s="77"/>
      <c r="NI502" s="77"/>
      <c r="NJ502" s="77"/>
      <c r="NK502" s="77"/>
      <c r="NL502" s="77"/>
      <c r="NM502" s="77"/>
      <c r="NN502" s="77"/>
      <c r="NO502" s="77"/>
      <c r="NP502" s="77"/>
      <c r="NQ502" s="77"/>
      <c r="NR502" s="77"/>
    </row>
    <row r="503" spans="1:382">
      <c r="A503" s="32" t="e">
        <f>IF(ラインリスト!#REF!="","",ラインリスト!#REF!)</f>
        <v>#REF!</v>
      </c>
      <c r="B503" s="32" t="e">
        <f>IF(ラインリスト!#REF!="","",ラインリスト!#REF!)</f>
        <v>#REF!</v>
      </c>
      <c r="C503" s="32" t="e">
        <f>IF(ラインリスト!#REF!="","",ラインリスト!#REF!)</f>
        <v>#REF!</v>
      </c>
      <c r="D503" s="32" t="e">
        <f>IF(ラインリスト!#REF!="","",ラインリスト!#REF!)</f>
        <v>#REF!</v>
      </c>
      <c r="E503" s="32" t="e">
        <f>IF(ラインリスト!#REF!="","",ラインリスト!#REF!)</f>
        <v>#REF!</v>
      </c>
      <c r="F503" s="29" t="str">
        <f>IF(ラインリスト!G495="","",ラインリスト!G495)</f>
        <v/>
      </c>
      <c r="G503" s="32" t="e">
        <f>IF(ラインリスト!#REF!="","",ラインリスト!#REF!)</f>
        <v>#REF!</v>
      </c>
      <c r="H503" s="33" t="e">
        <f>IF(ラインリスト!#REF!="","",ラインリスト!#REF!)</f>
        <v>#REF!</v>
      </c>
      <c r="I503" s="33" t="e">
        <f>IF(ラインリスト!#REF!="","",ラインリスト!#REF!)</f>
        <v>#REF!</v>
      </c>
      <c r="J503" s="33" t="e">
        <f>IF(ラインリスト!#REF!="","",ラインリスト!#REF!)</f>
        <v>#REF!</v>
      </c>
      <c r="K503" s="31" t="e">
        <f>IF(ラインリスト!L495="",J503,ラインリスト!L495)</f>
        <v>#REF!</v>
      </c>
      <c r="L503" s="76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  <c r="BN503" s="77"/>
      <c r="BO503" s="77"/>
      <c r="BP503" s="77"/>
      <c r="BQ503" s="77"/>
      <c r="BR503" s="77"/>
      <c r="BS503" s="77"/>
      <c r="BT503" s="77"/>
      <c r="BU503" s="77"/>
      <c r="BV503" s="77"/>
      <c r="BW503" s="77"/>
      <c r="BX503" s="77"/>
      <c r="BY503" s="77"/>
      <c r="BZ503" s="77"/>
      <c r="CA503" s="77"/>
      <c r="CB503" s="77"/>
      <c r="CC503" s="77"/>
      <c r="CD503" s="77"/>
      <c r="CE503" s="77"/>
      <c r="CF503" s="77"/>
      <c r="CG503" s="77"/>
      <c r="CH503" s="77"/>
      <c r="CI503" s="77"/>
      <c r="CJ503" s="77"/>
      <c r="CK503" s="77"/>
      <c r="CL503" s="77"/>
      <c r="CM503" s="77"/>
      <c r="CN503" s="77"/>
      <c r="CO503" s="77"/>
      <c r="CP503" s="77"/>
      <c r="CQ503" s="77"/>
      <c r="CR503" s="77"/>
      <c r="CS503" s="77"/>
      <c r="CT503" s="77"/>
      <c r="CU503" s="77"/>
      <c r="CV503" s="77"/>
      <c r="CW503" s="77"/>
      <c r="CX503" s="77"/>
      <c r="CY503" s="77"/>
      <c r="CZ503" s="77"/>
      <c r="DA503" s="77"/>
      <c r="DB503" s="77"/>
      <c r="DC503" s="77"/>
      <c r="DD503" s="77"/>
      <c r="DE503" s="77"/>
      <c r="DF503" s="77"/>
      <c r="DG503" s="77"/>
      <c r="DH503" s="77"/>
      <c r="DI503" s="77"/>
      <c r="DJ503" s="77"/>
      <c r="DK503" s="77"/>
      <c r="DL503" s="77"/>
      <c r="DM503" s="77"/>
      <c r="DN503" s="77"/>
      <c r="DO503" s="77"/>
      <c r="DP503" s="77"/>
      <c r="DQ503" s="77"/>
      <c r="DR503" s="77"/>
      <c r="DS503" s="77"/>
      <c r="DT503" s="77"/>
      <c r="DU503" s="77"/>
      <c r="DV503" s="77"/>
      <c r="DW503" s="77"/>
      <c r="DX503" s="77"/>
      <c r="DY503" s="77"/>
      <c r="DZ503" s="77"/>
      <c r="EA503" s="77"/>
      <c r="EB503" s="77"/>
      <c r="EC503" s="77"/>
      <c r="ED503" s="77"/>
      <c r="EE503" s="77"/>
      <c r="EF503" s="77"/>
      <c r="EG503" s="77"/>
      <c r="EH503" s="77"/>
      <c r="EI503" s="77"/>
      <c r="EJ503" s="77"/>
      <c r="EK503" s="77"/>
      <c r="EL503" s="77"/>
      <c r="EM503" s="77"/>
      <c r="EN503" s="77"/>
      <c r="EO503" s="77"/>
      <c r="EP503" s="77"/>
      <c r="EQ503" s="77"/>
      <c r="ER503" s="77"/>
      <c r="ES503" s="77"/>
      <c r="ET503" s="77"/>
      <c r="EU503" s="77"/>
      <c r="EV503" s="77"/>
      <c r="EW503" s="77"/>
      <c r="EX503" s="77"/>
      <c r="EY503" s="77"/>
      <c r="EZ503" s="77"/>
      <c r="FA503" s="77"/>
      <c r="FB503" s="77"/>
      <c r="FC503" s="77"/>
      <c r="FD503" s="77"/>
      <c r="FE503" s="77"/>
      <c r="FF503" s="77"/>
      <c r="FG503" s="77"/>
      <c r="FH503" s="77"/>
      <c r="FI503" s="77"/>
      <c r="FJ503" s="77"/>
      <c r="FK503" s="77"/>
      <c r="FL503" s="77"/>
      <c r="FM503" s="77"/>
      <c r="FN503" s="77"/>
      <c r="FO503" s="77"/>
      <c r="FP503" s="77"/>
      <c r="FQ503" s="77"/>
      <c r="FR503" s="77"/>
      <c r="FS503" s="77"/>
      <c r="FT503" s="77"/>
      <c r="FU503" s="77"/>
      <c r="FV503" s="77"/>
      <c r="FW503" s="77"/>
      <c r="FX503" s="77"/>
      <c r="FY503" s="77"/>
      <c r="FZ503" s="77"/>
      <c r="GA503" s="77"/>
      <c r="GB503" s="77"/>
      <c r="GC503" s="77"/>
      <c r="GD503" s="77"/>
      <c r="GE503" s="77"/>
      <c r="GF503" s="77"/>
      <c r="GG503" s="77"/>
      <c r="GH503" s="77"/>
      <c r="GI503" s="77"/>
      <c r="GJ503" s="77"/>
      <c r="GK503" s="77"/>
      <c r="GL503" s="77"/>
      <c r="GM503" s="77"/>
      <c r="GN503" s="77"/>
      <c r="GO503" s="77"/>
      <c r="GP503" s="77"/>
      <c r="GQ503" s="77"/>
      <c r="GR503" s="77"/>
      <c r="GS503" s="77"/>
      <c r="GT503" s="77"/>
      <c r="GU503" s="77"/>
      <c r="GV503" s="77"/>
      <c r="GW503" s="77"/>
      <c r="GX503" s="77"/>
      <c r="GY503" s="77"/>
      <c r="GZ503" s="77"/>
      <c r="HA503" s="77"/>
      <c r="HB503" s="77"/>
      <c r="HC503" s="77"/>
      <c r="HD503" s="77"/>
      <c r="HE503" s="77"/>
      <c r="HF503" s="77"/>
      <c r="HG503" s="77"/>
      <c r="HH503" s="77"/>
      <c r="HI503" s="77"/>
      <c r="HJ503" s="77"/>
      <c r="HK503" s="77"/>
      <c r="HL503" s="77"/>
      <c r="HM503" s="77"/>
      <c r="HN503" s="77"/>
      <c r="HO503" s="77"/>
      <c r="HP503" s="77"/>
      <c r="HQ503" s="77"/>
      <c r="HR503" s="77"/>
      <c r="HS503" s="77"/>
      <c r="HT503" s="77"/>
      <c r="HU503" s="77"/>
      <c r="HV503" s="77"/>
      <c r="HW503" s="77"/>
      <c r="HX503" s="77"/>
      <c r="HY503" s="77"/>
      <c r="HZ503" s="77"/>
      <c r="IA503" s="77"/>
      <c r="IB503" s="77"/>
      <c r="IC503" s="77"/>
      <c r="ID503" s="77"/>
      <c r="IE503" s="77"/>
      <c r="IF503" s="77"/>
      <c r="IG503" s="77"/>
      <c r="IH503" s="77"/>
      <c r="II503" s="77"/>
      <c r="IJ503" s="77"/>
      <c r="IK503" s="77"/>
      <c r="IL503" s="77"/>
      <c r="IM503" s="77"/>
      <c r="IN503" s="77"/>
      <c r="IO503" s="77"/>
      <c r="IP503" s="77"/>
      <c r="IQ503" s="77"/>
      <c r="IR503" s="77"/>
      <c r="IS503" s="77"/>
      <c r="IT503" s="77"/>
      <c r="IU503" s="77"/>
      <c r="IV503" s="77"/>
      <c r="IW503" s="77"/>
      <c r="IX503" s="77"/>
      <c r="IY503" s="77"/>
      <c r="IZ503" s="77"/>
      <c r="JA503" s="77"/>
      <c r="JB503" s="77"/>
      <c r="JC503" s="77"/>
      <c r="JD503" s="77"/>
      <c r="JE503" s="77"/>
      <c r="JF503" s="77"/>
      <c r="JG503" s="77"/>
      <c r="JH503" s="77"/>
      <c r="JI503" s="77"/>
      <c r="JJ503" s="77"/>
      <c r="JK503" s="77"/>
      <c r="JL503" s="77"/>
      <c r="JM503" s="77"/>
      <c r="JN503" s="77"/>
      <c r="JO503" s="77"/>
      <c r="JP503" s="77"/>
      <c r="JQ503" s="77"/>
      <c r="JR503" s="77"/>
      <c r="JS503" s="77"/>
      <c r="JT503" s="77"/>
      <c r="JU503" s="77"/>
      <c r="JV503" s="77"/>
      <c r="JW503" s="77"/>
      <c r="JX503" s="77"/>
      <c r="JY503" s="77"/>
      <c r="JZ503" s="77"/>
      <c r="KA503" s="77"/>
      <c r="KB503" s="77"/>
      <c r="KC503" s="77"/>
      <c r="KD503" s="77"/>
      <c r="KE503" s="77"/>
      <c r="KF503" s="77"/>
      <c r="KG503" s="77"/>
      <c r="KH503" s="77"/>
      <c r="KI503" s="77"/>
      <c r="KJ503" s="77"/>
      <c r="KK503" s="77"/>
      <c r="KL503" s="77"/>
      <c r="KM503" s="77"/>
      <c r="KN503" s="77"/>
      <c r="KO503" s="77"/>
      <c r="KP503" s="77"/>
      <c r="KQ503" s="77"/>
      <c r="KR503" s="77"/>
      <c r="KS503" s="77"/>
      <c r="KT503" s="77"/>
      <c r="KU503" s="77"/>
      <c r="KV503" s="77"/>
      <c r="KW503" s="77"/>
      <c r="KX503" s="77"/>
      <c r="KY503" s="77"/>
      <c r="KZ503" s="77"/>
      <c r="LA503" s="77"/>
      <c r="LB503" s="77"/>
      <c r="LC503" s="77"/>
      <c r="LD503" s="77"/>
      <c r="LE503" s="77"/>
      <c r="LF503" s="77"/>
      <c r="LG503" s="77"/>
      <c r="LH503" s="77"/>
      <c r="LI503" s="77"/>
      <c r="LJ503" s="77"/>
      <c r="LK503" s="77"/>
      <c r="LL503" s="77"/>
      <c r="LM503" s="77"/>
      <c r="LN503" s="77"/>
      <c r="LO503" s="77"/>
      <c r="LP503" s="77"/>
      <c r="LQ503" s="77"/>
      <c r="LR503" s="77"/>
      <c r="LS503" s="77"/>
      <c r="LT503" s="77"/>
      <c r="LU503" s="77"/>
      <c r="LV503" s="77"/>
      <c r="LW503" s="77"/>
      <c r="LX503" s="77"/>
      <c r="LY503" s="77"/>
      <c r="LZ503" s="77"/>
      <c r="MA503" s="77"/>
      <c r="MB503" s="77"/>
      <c r="MC503" s="77"/>
      <c r="MD503" s="77"/>
      <c r="ME503" s="77"/>
      <c r="MF503" s="77"/>
      <c r="MG503" s="77"/>
      <c r="MH503" s="77"/>
      <c r="MI503" s="77"/>
      <c r="MJ503" s="77"/>
      <c r="MK503" s="77"/>
      <c r="ML503" s="77"/>
      <c r="MM503" s="77"/>
      <c r="MN503" s="77"/>
      <c r="MO503" s="77"/>
      <c r="MP503" s="77"/>
      <c r="MQ503" s="77"/>
      <c r="MR503" s="77"/>
      <c r="MS503" s="77"/>
      <c r="MT503" s="77"/>
      <c r="MU503" s="77"/>
      <c r="MV503" s="77"/>
      <c r="MW503" s="77"/>
      <c r="MX503" s="77"/>
      <c r="MY503" s="77"/>
      <c r="MZ503" s="77"/>
      <c r="NA503" s="77"/>
      <c r="NB503" s="77"/>
      <c r="NC503" s="77"/>
      <c r="ND503" s="77"/>
      <c r="NE503" s="77"/>
      <c r="NF503" s="77"/>
      <c r="NG503" s="77"/>
      <c r="NH503" s="77"/>
      <c r="NI503" s="77"/>
      <c r="NJ503" s="77"/>
      <c r="NK503" s="77"/>
      <c r="NL503" s="77"/>
      <c r="NM503" s="77"/>
      <c r="NN503" s="77"/>
      <c r="NO503" s="77"/>
      <c r="NP503" s="77"/>
      <c r="NQ503" s="77"/>
      <c r="NR503" s="77"/>
    </row>
    <row r="504" spans="1:382">
      <c r="A504" s="32" t="e">
        <f>IF(ラインリスト!#REF!="","",ラインリスト!#REF!)</f>
        <v>#REF!</v>
      </c>
      <c r="B504" s="32" t="e">
        <f>IF(ラインリスト!#REF!="","",ラインリスト!#REF!)</f>
        <v>#REF!</v>
      </c>
      <c r="C504" s="32" t="e">
        <f>IF(ラインリスト!#REF!="","",ラインリスト!#REF!)</f>
        <v>#REF!</v>
      </c>
      <c r="D504" s="32" t="e">
        <f>IF(ラインリスト!#REF!="","",ラインリスト!#REF!)</f>
        <v>#REF!</v>
      </c>
      <c r="E504" s="32" t="e">
        <f>IF(ラインリスト!#REF!="","",ラインリスト!#REF!)</f>
        <v>#REF!</v>
      </c>
      <c r="F504" s="29" t="str">
        <f>IF(ラインリスト!G496="","",ラインリスト!G496)</f>
        <v/>
      </c>
      <c r="G504" s="32" t="e">
        <f>IF(ラインリスト!#REF!="","",ラインリスト!#REF!)</f>
        <v>#REF!</v>
      </c>
      <c r="H504" s="33" t="e">
        <f>IF(ラインリスト!#REF!="","",ラインリスト!#REF!)</f>
        <v>#REF!</v>
      </c>
      <c r="I504" s="33" t="e">
        <f>IF(ラインリスト!#REF!="","",ラインリスト!#REF!)</f>
        <v>#REF!</v>
      </c>
      <c r="J504" s="33" t="e">
        <f>IF(ラインリスト!#REF!="","",ラインリスト!#REF!)</f>
        <v>#REF!</v>
      </c>
      <c r="K504" s="31" t="e">
        <f>IF(ラインリスト!L496="",J504,ラインリスト!L496)</f>
        <v>#REF!</v>
      </c>
      <c r="L504" s="76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  <c r="BN504" s="77"/>
      <c r="BO504" s="77"/>
      <c r="BP504" s="77"/>
      <c r="BQ504" s="77"/>
      <c r="BR504" s="77"/>
      <c r="BS504" s="77"/>
      <c r="BT504" s="77"/>
      <c r="BU504" s="77"/>
      <c r="BV504" s="77"/>
      <c r="BW504" s="77"/>
      <c r="BX504" s="77"/>
      <c r="BY504" s="77"/>
      <c r="BZ504" s="77"/>
      <c r="CA504" s="77"/>
      <c r="CB504" s="77"/>
      <c r="CC504" s="77"/>
      <c r="CD504" s="77"/>
      <c r="CE504" s="77"/>
      <c r="CF504" s="77"/>
      <c r="CG504" s="77"/>
      <c r="CH504" s="77"/>
      <c r="CI504" s="77"/>
      <c r="CJ504" s="77"/>
      <c r="CK504" s="77"/>
      <c r="CL504" s="77"/>
      <c r="CM504" s="77"/>
      <c r="CN504" s="77"/>
      <c r="CO504" s="77"/>
      <c r="CP504" s="77"/>
      <c r="CQ504" s="77"/>
      <c r="CR504" s="77"/>
      <c r="CS504" s="77"/>
      <c r="CT504" s="77"/>
      <c r="CU504" s="77"/>
      <c r="CV504" s="77"/>
      <c r="CW504" s="77"/>
      <c r="CX504" s="77"/>
      <c r="CY504" s="77"/>
      <c r="CZ504" s="77"/>
      <c r="DA504" s="77"/>
      <c r="DB504" s="77"/>
      <c r="DC504" s="77"/>
      <c r="DD504" s="77"/>
      <c r="DE504" s="77"/>
      <c r="DF504" s="77"/>
      <c r="DG504" s="77"/>
      <c r="DH504" s="77"/>
      <c r="DI504" s="77"/>
      <c r="DJ504" s="77"/>
      <c r="DK504" s="77"/>
      <c r="DL504" s="77"/>
      <c r="DM504" s="77"/>
      <c r="DN504" s="77"/>
      <c r="DO504" s="77"/>
      <c r="DP504" s="77"/>
      <c r="DQ504" s="77"/>
      <c r="DR504" s="77"/>
      <c r="DS504" s="77"/>
      <c r="DT504" s="77"/>
      <c r="DU504" s="77"/>
      <c r="DV504" s="77"/>
      <c r="DW504" s="77"/>
      <c r="DX504" s="77"/>
      <c r="DY504" s="77"/>
      <c r="DZ504" s="77"/>
      <c r="EA504" s="77"/>
      <c r="EB504" s="77"/>
      <c r="EC504" s="77"/>
      <c r="ED504" s="77"/>
      <c r="EE504" s="77"/>
      <c r="EF504" s="77"/>
      <c r="EG504" s="77"/>
      <c r="EH504" s="77"/>
      <c r="EI504" s="77"/>
      <c r="EJ504" s="77"/>
      <c r="EK504" s="77"/>
      <c r="EL504" s="77"/>
      <c r="EM504" s="77"/>
      <c r="EN504" s="77"/>
      <c r="EO504" s="77"/>
      <c r="EP504" s="77"/>
      <c r="EQ504" s="77"/>
      <c r="ER504" s="77"/>
      <c r="ES504" s="77"/>
      <c r="ET504" s="77"/>
      <c r="EU504" s="77"/>
      <c r="EV504" s="77"/>
      <c r="EW504" s="77"/>
      <c r="EX504" s="77"/>
      <c r="EY504" s="77"/>
      <c r="EZ504" s="77"/>
      <c r="FA504" s="77"/>
      <c r="FB504" s="77"/>
      <c r="FC504" s="77"/>
      <c r="FD504" s="77"/>
      <c r="FE504" s="77"/>
      <c r="FF504" s="77"/>
      <c r="FG504" s="77"/>
      <c r="FH504" s="77"/>
      <c r="FI504" s="77"/>
      <c r="FJ504" s="77"/>
      <c r="FK504" s="77"/>
      <c r="FL504" s="77"/>
      <c r="FM504" s="77"/>
      <c r="FN504" s="77"/>
      <c r="FO504" s="77"/>
      <c r="FP504" s="77"/>
      <c r="FQ504" s="77"/>
      <c r="FR504" s="77"/>
      <c r="FS504" s="77"/>
      <c r="FT504" s="77"/>
      <c r="FU504" s="77"/>
      <c r="FV504" s="77"/>
      <c r="FW504" s="77"/>
      <c r="FX504" s="77"/>
      <c r="FY504" s="77"/>
      <c r="FZ504" s="77"/>
      <c r="GA504" s="77"/>
      <c r="GB504" s="77"/>
      <c r="GC504" s="77"/>
      <c r="GD504" s="77"/>
      <c r="GE504" s="77"/>
      <c r="GF504" s="77"/>
      <c r="GG504" s="77"/>
      <c r="GH504" s="77"/>
      <c r="GI504" s="77"/>
      <c r="GJ504" s="77"/>
      <c r="GK504" s="77"/>
      <c r="GL504" s="77"/>
      <c r="GM504" s="77"/>
      <c r="GN504" s="77"/>
      <c r="GO504" s="77"/>
      <c r="GP504" s="77"/>
      <c r="GQ504" s="77"/>
      <c r="GR504" s="77"/>
      <c r="GS504" s="77"/>
      <c r="GT504" s="77"/>
      <c r="GU504" s="77"/>
      <c r="GV504" s="77"/>
      <c r="GW504" s="77"/>
      <c r="GX504" s="77"/>
      <c r="GY504" s="77"/>
      <c r="GZ504" s="77"/>
      <c r="HA504" s="77"/>
      <c r="HB504" s="77"/>
      <c r="HC504" s="77"/>
      <c r="HD504" s="77"/>
      <c r="HE504" s="77"/>
      <c r="HF504" s="77"/>
      <c r="HG504" s="77"/>
      <c r="HH504" s="77"/>
      <c r="HI504" s="77"/>
      <c r="HJ504" s="77"/>
      <c r="HK504" s="77"/>
      <c r="HL504" s="77"/>
      <c r="HM504" s="77"/>
      <c r="HN504" s="77"/>
      <c r="HO504" s="77"/>
      <c r="HP504" s="77"/>
      <c r="HQ504" s="77"/>
      <c r="HR504" s="77"/>
      <c r="HS504" s="77"/>
      <c r="HT504" s="77"/>
      <c r="HU504" s="77"/>
      <c r="HV504" s="77"/>
      <c r="HW504" s="77"/>
      <c r="HX504" s="77"/>
      <c r="HY504" s="77"/>
      <c r="HZ504" s="77"/>
      <c r="IA504" s="77"/>
      <c r="IB504" s="77"/>
      <c r="IC504" s="77"/>
      <c r="ID504" s="77"/>
      <c r="IE504" s="77"/>
      <c r="IF504" s="77"/>
      <c r="IG504" s="77"/>
      <c r="IH504" s="77"/>
      <c r="II504" s="77"/>
      <c r="IJ504" s="77"/>
      <c r="IK504" s="77"/>
      <c r="IL504" s="77"/>
      <c r="IM504" s="77"/>
      <c r="IN504" s="77"/>
      <c r="IO504" s="77"/>
      <c r="IP504" s="77"/>
      <c r="IQ504" s="77"/>
      <c r="IR504" s="77"/>
      <c r="IS504" s="77"/>
      <c r="IT504" s="77"/>
      <c r="IU504" s="77"/>
      <c r="IV504" s="77"/>
      <c r="IW504" s="77"/>
      <c r="IX504" s="77"/>
      <c r="IY504" s="77"/>
      <c r="IZ504" s="77"/>
      <c r="JA504" s="77"/>
      <c r="JB504" s="77"/>
      <c r="JC504" s="77"/>
      <c r="JD504" s="77"/>
      <c r="JE504" s="77"/>
      <c r="JF504" s="77"/>
      <c r="JG504" s="77"/>
      <c r="JH504" s="77"/>
      <c r="JI504" s="77"/>
      <c r="JJ504" s="77"/>
      <c r="JK504" s="77"/>
      <c r="JL504" s="77"/>
      <c r="JM504" s="77"/>
      <c r="JN504" s="77"/>
      <c r="JO504" s="77"/>
      <c r="JP504" s="77"/>
      <c r="JQ504" s="77"/>
      <c r="JR504" s="77"/>
      <c r="JS504" s="77"/>
      <c r="JT504" s="77"/>
      <c r="JU504" s="77"/>
      <c r="JV504" s="77"/>
      <c r="JW504" s="77"/>
      <c r="JX504" s="77"/>
      <c r="JY504" s="77"/>
      <c r="JZ504" s="77"/>
      <c r="KA504" s="77"/>
      <c r="KB504" s="77"/>
      <c r="KC504" s="77"/>
      <c r="KD504" s="77"/>
      <c r="KE504" s="77"/>
      <c r="KF504" s="77"/>
      <c r="KG504" s="77"/>
      <c r="KH504" s="77"/>
      <c r="KI504" s="77"/>
      <c r="KJ504" s="77"/>
      <c r="KK504" s="77"/>
      <c r="KL504" s="77"/>
      <c r="KM504" s="77"/>
      <c r="KN504" s="77"/>
      <c r="KO504" s="77"/>
      <c r="KP504" s="77"/>
      <c r="KQ504" s="77"/>
      <c r="KR504" s="77"/>
      <c r="KS504" s="77"/>
      <c r="KT504" s="77"/>
      <c r="KU504" s="77"/>
      <c r="KV504" s="77"/>
      <c r="KW504" s="77"/>
      <c r="KX504" s="77"/>
      <c r="KY504" s="77"/>
      <c r="KZ504" s="77"/>
      <c r="LA504" s="77"/>
      <c r="LB504" s="77"/>
      <c r="LC504" s="77"/>
      <c r="LD504" s="77"/>
      <c r="LE504" s="77"/>
      <c r="LF504" s="77"/>
      <c r="LG504" s="77"/>
      <c r="LH504" s="77"/>
      <c r="LI504" s="77"/>
      <c r="LJ504" s="77"/>
      <c r="LK504" s="77"/>
      <c r="LL504" s="77"/>
      <c r="LM504" s="77"/>
      <c r="LN504" s="77"/>
      <c r="LO504" s="77"/>
      <c r="LP504" s="77"/>
      <c r="LQ504" s="77"/>
      <c r="LR504" s="77"/>
      <c r="LS504" s="77"/>
      <c r="LT504" s="77"/>
      <c r="LU504" s="77"/>
      <c r="LV504" s="77"/>
      <c r="LW504" s="77"/>
      <c r="LX504" s="77"/>
      <c r="LY504" s="77"/>
      <c r="LZ504" s="77"/>
      <c r="MA504" s="77"/>
      <c r="MB504" s="77"/>
      <c r="MC504" s="77"/>
      <c r="MD504" s="77"/>
      <c r="ME504" s="77"/>
      <c r="MF504" s="77"/>
      <c r="MG504" s="77"/>
      <c r="MH504" s="77"/>
      <c r="MI504" s="77"/>
      <c r="MJ504" s="77"/>
      <c r="MK504" s="77"/>
      <c r="ML504" s="77"/>
      <c r="MM504" s="77"/>
      <c r="MN504" s="77"/>
      <c r="MO504" s="77"/>
      <c r="MP504" s="77"/>
      <c r="MQ504" s="77"/>
      <c r="MR504" s="77"/>
      <c r="MS504" s="77"/>
      <c r="MT504" s="77"/>
      <c r="MU504" s="77"/>
      <c r="MV504" s="77"/>
      <c r="MW504" s="77"/>
      <c r="MX504" s="77"/>
      <c r="MY504" s="77"/>
      <c r="MZ504" s="77"/>
      <c r="NA504" s="77"/>
      <c r="NB504" s="77"/>
      <c r="NC504" s="77"/>
      <c r="ND504" s="77"/>
      <c r="NE504" s="77"/>
      <c r="NF504" s="77"/>
      <c r="NG504" s="77"/>
      <c r="NH504" s="77"/>
      <c r="NI504" s="77"/>
      <c r="NJ504" s="77"/>
      <c r="NK504" s="77"/>
      <c r="NL504" s="77"/>
      <c r="NM504" s="77"/>
      <c r="NN504" s="77"/>
      <c r="NO504" s="77"/>
      <c r="NP504" s="77"/>
      <c r="NQ504" s="77"/>
      <c r="NR504" s="77"/>
    </row>
    <row r="505" spans="1:382">
      <c r="A505" s="32" t="e">
        <f>IF(ラインリスト!#REF!="","",ラインリスト!#REF!)</f>
        <v>#REF!</v>
      </c>
      <c r="B505" s="32" t="e">
        <f>IF(ラインリスト!#REF!="","",ラインリスト!#REF!)</f>
        <v>#REF!</v>
      </c>
      <c r="C505" s="32" t="e">
        <f>IF(ラインリスト!#REF!="","",ラインリスト!#REF!)</f>
        <v>#REF!</v>
      </c>
      <c r="D505" s="32" t="e">
        <f>IF(ラインリスト!#REF!="","",ラインリスト!#REF!)</f>
        <v>#REF!</v>
      </c>
      <c r="E505" s="32" t="e">
        <f>IF(ラインリスト!#REF!="","",ラインリスト!#REF!)</f>
        <v>#REF!</v>
      </c>
      <c r="F505" s="29" t="str">
        <f>IF(ラインリスト!G497="","",ラインリスト!G497)</f>
        <v/>
      </c>
      <c r="G505" s="32" t="e">
        <f>IF(ラインリスト!#REF!="","",ラインリスト!#REF!)</f>
        <v>#REF!</v>
      </c>
      <c r="H505" s="33" t="e">
        <f>IF(ラインリスト!#REF!="","",ラインリスト!#REF!)</f>
        <v>#REF!</v>
      </c>
      <c r="I505" s="33" t="e">
        <f>IF(ラインリスト!#REF!="","",ラインリスト!#REF!)</f>
        <v>#REF!</v>
      </c>
      <c r="J505" s="33" t="e">
        <f>IF(ラインリスト!#REF!="","",ラインリスト!#REF!)</f>
        <v>#REF!</v>
      </c>
      <c r="K505" s="31" t="e">
        <f>IF(ラインリスト!L497="",J505,ラインリスト!L497)</f>
        <v>#REF!</v>
      </c>
      <c r="L505" s="76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77"/>
      <c r="BE505" s="77"/>
      <c r="BF505" s="77"/>
      <c r="BG505" s="77"/>
      <c r="BH505" s="77"/>
      <c r="BI505" s="77"/>
      <c r="BJ505" s="77"/>
      <c r="BK505" s="77"/>
      <c r="BL505" s="77"/>
      <c r="BM505" s="77"/>
      <c r="BN505" s="77"/>
      <c r="BO505" s="77"/>
      <c r="BP505" s="77"/>
      <c r="BQ505" s="77"/>
      <c r="BR505" s="77"/>
      <c r="BS505" s="77"/>
      <c r="BT505" s="77"/>
      <c r="BU505" s="77"/>
      <c r="BV505" s="77"/>
      <c r="BW505" s="77"/>
      <c r="BX505" s="77"/>
      <c r="BY505" s="77"/>
      <c r="BZ505" s="77"/>
      <c r="CA505" s="77"/>
      <c r="CB505" s="77"/>
      <c r="CC505" s="77"/>
      <c r="CD505" s="77"/>
      <c r="CE505" s="77"/>
      <c r="CF505" s="77"/>
      <c r="CG505" s="77"/>
      <c r="CH505" s="77"/>
      <c r="CI505" s="77"/>
      <c r="CJ505" s="77"/>
      <c r="CK505" s="77"/>
      <c r="CL505" s="77"/>
      <c r="CM505" s="77"/>
      <c r="CN505" s="77"/>
      <c r="CO505" s="77"/>
      <c r="CP505" s="77"/>
      <c r="CQ505" s="77"/>
      <c r="CR505" s="77"/>
      <c r="CS505" s="77"/>
      <c r="CT505" s="77"/>
      <c r="CU505" s="77"/>
      <c r="CV505" s="77"/>
      <c r="CW505" s="77"/>
      <c r="CX505" s="77"/>
      <c r="CY505" s="77"/>
      <c r="CZ505" s="77"/>
      <c r="DA505" s="77"/>
      <c r="DB505" s="77"/>
      <c r="DC505" s="77"/>
      <c r="DD505" s="77"/>
      <c r="DE505" s="77"/>
      <c r="DF505" s="77"/>
      <c r="DG505" s="77"/>
      <c r="DH505" s="77"/>
      <c r="DI505" s="77"/>
      <c r="DJ505" s="77"/>
      <c r="DK505" s="77"/>
      <c r="DL505" s="77"/>
      <c r="DM505" s="77"/>
      <c r="DN505" s="77"/>
      <c r="DO505" s="77"/>
      <c r="DP505" s="77"/>
      <c r="DQ505" s="77"/>
      <c r="DR505" s="77"/>
      <c r="DS505" s="77"/>
      <c r="DT505" s="77"/>
      <c r="DU505" s="77"/>
      <c r="DV505" s="77"/>
      <c r="DW505" s="77"/>
      <c r="DX505" s="77"/>
      <c r="DY505" s="77"/>
      <c r="DZ505" s="77"/>
      <c r="EA505" s="77"/>
      <c r="EB505" s="77"/>
      <c r="EC505" s="77"/>
      <c r="ED505" s="77"/>
      <c r="EE505" s="77"/>
      <c r="EF505" s="77"/>
      <c r="EG505" s="77"/>
      <c r="EH505" s="77"/>
      <c r="EI505" s="77"/>
      <c r="EJ505" s="77"/>
      <c r="EK505" s="77"/>
      <c r="EL505" s="77"/>
      <c r="EM505" s="77"/>
      <c r="EN505" s="77"/>
      <c r="EO505" s="77"/>
      <c r="EP505" s="77"/>
      <c r="EQ505" s="77"/>
      <c r="ER505" s="77"/>
      <c r="ES505" s="77"/>
      <c r="ET505" s="77"/>
      <c r="EU505" s="77"/>
      <c r="EV505" s="77"/>
      <c r="EW505" s="77"/>
      <c r="EX505" s="77"/>
      <c r="EY505" s="77"/>
      <c r="EZ505" s="77"/>
      <c r="FA505" s="77"/>
      <c r="FB505" s="77"/>
      <c r="FC505" s="77"/>
      <c r="FD505" s="77"/>
      <c r="FE505" s="77"/>
      <c r="FF505" s="77"/>
      <c r="FG505" s="77"/>
      <c r="FH505" s="77"/>
      <c r="FI505" s="77"/>
      <c r="FJ505" s="77"/>
      <c r="FK505" s="77"/>
      <c r="FL505" s="77"/>
      <c r="FM505" s="77"/>
      <c r="FN505" s="77"/>
      <c r="FO505" s="77"/>
      <c r="FP505" s="77"/>
      <c r="FQ505" s="77"/>
      <c r="FR505" s="77"/>
      <c r="FS505" s="77"/>
      <c r="FT505" s="77"/>
      <c r="FU505" s="77"/>
      <c r="FV505" s="77"/>
      <c r="FW505" s="77"/>
      <c r="FX505" s="77"/>
      <c r="FY505" s="77"/>
      <c r="FZ505" s="77"/>
      <c r="GA505" s="77"/>
      <c r="GB505" s="77"/>
      <c r="GC505" s="77"/>
      <c r="GD505" s="77"/>
      <c r="GE505" s="77"/>
      <c r="GF505" s="77"/>
      <c r="GG505" s="77"/>
      <c r="GH505" s="77"/>
      <c r="GI505" s="77"/>
      <c r="GJ505" s="77"/>
      <c r="GK505" s="77"/>
      <c r="GL505" s="77"/>
      <c r="GM505" s="77"/>
      <c r="GN505" s="77"/>
      <c r="GO505" s="77"/>
      <c r="GP505" s="77"/>
      <c r="GQ505" s="77"/>
      <c r="GR505" s="77"/>
      <c r="GS505" s="77"/>
      <c r="GT505" s="77"/>
      <c r="GU505" s="77"/>
      <c r="GV505" s="77"/>
      <c r="GW505" s="77"/>
      <c r="GX505" s="77"/>
      <c r="GY505" s="77"/>
      <c r="GZ505" s="77"/>
      <c r="HA505" s="77"/>
      <c r="HB505" s="77"/>
      <c r="HC505" s="77"/>
      <c r="HD505" s="77"/>
      <c r="HE505" s="77"/>
      <c r="HF505" s="77"/>
      <c r="HG505" s="77"/>
      <c r="HH505" s="77"/>
      <c r="HI505" s="77"/>
      <c r="HJ505" s="77"/>
      <c r="HK505" s="77"/>
      <c r="HL505" s="77"/>
      <c r="HM505" s="77"/>
      <c r="HN505" s="77"/>
      <c r="HO505" s="77"/>
      <c r="HP505" s="77"/>
      <c r="HQ505" s="77"/>
      <c r="HR505" s="77"/>
      <c r="HS505" s="77"/>
      <c r="HT505" s="77"/>
      <c r="HU505" s="77"/>
      <c r="HV505" s="77"/>
      <c r="HW505" s="77"/>
      <c r="HX505" s="77"/>
      <c r="HY505" s="77"/>
      <c r="HZ505" s="77"/>
      <c r="IA505" s="77"/>
      <c r="IB505" s="77"/>
      <c r="IC505" s="77"/>
      <c r="ID505" s="77"/>
      <c r="IE505" s="77"/>
      <c r="IF505" s="77"/>
      <c r="IG505" s="77"/>
      <c r="IH505" s="77"/>
      <c r="II505" s="77"/>
      <c r="IJ505" s="77"/>
      <c r="IK505" s="77"/>
      <c r="IL505" s="77"/>
      <c r="IM505" s="77"/>
      <c r="IN505" s="77"/>
      <c r="IO505" s="77"/>
      <c r="IP505" s="77"/>
      <c r="IQ505" s="77"/>
      <c r="IR505" s="77"/>
      <c r="IS505" s="77"/>
      <c r="IT505" s="77"/>
      <c r="IU505" s="77"/>
      <c r="IV505" s="77"/>
      <c r="IW505" s="77"/>
      <c r="IX505" s="77"/>
      <c r="IY505" s="77"/>
      <c r="IZ505" s="77"/>
      <c r="JA505" s="77"/>
      <c r="JB505" s="77"/>
      <c r="JC505" s="77"/>
      <c r="JD505" s="77"/>
      <c r="JE505" s="77"/>
      <c r="JF505" s="77"/>
      <c r="JG505" s="77"/>
      <c r="JH505" s="77"/>
      <c r="JI505" s="77"/>
      <c r="JJ505" s="77"/>
      <c r="JK505" s="77"/>
      <c r="JL505" s="77"/>
      <c r="JM505" s="77"/>
      <c r="JN505" s="77"/>
      <c r="JO505" s="77"/>
      <c r="JP505" s="77"/>
      <c r="JQ505" s="77"/>
      <c r="JR505" s="77"/>
      <c r="JS505" s="77"/>
      <c r="JT505" s="77"/>
      <c r="JU505" s="77"/>
      <c r="JV505" s="77"/>
      <c r="JW505" s="77"/>
      <c r="JX505" s="77"/>
      <c r="JY505" s="77"/>
      <c r="JZ505" s="77"/>
      <c r="KA505" s="77"/>
      <c r="KB505" s="77"/>
      <c r="KC505" s="77"/>
      <c r="KD505" s="77"/>
      <c r="KE505" s="77"/>
      <c r="KF505" s="77"/>
      <c r="KG505" s="77"/>
      <c r="KH505" s="77"/>
      <c r="KI505" s="77"/>
      <c r="KJ505" s="77"/>
      <c r="KK505" s="77"/>
      <c r="KL505" s="77"/>
      <c r="KM505" s="77"/>
      <c r="KN505" s="77"/>
      <c r="KO505" s="77"/>
      <c r="KP505" s="77"/>
      <c r="KQ505" s="77"/>
      <c r="KR505" s="77"/>
      <c r="KS505" s="77"/>
      <c r="KT505" s="77"/>
      <c r="KU505" s="77"/>
      <c r="KV505" s="77"/>
      <c r="KW505" s="77"/>
      <c r="KX505" s="77"/>
      <c r="KY505" s="77"/>
      <c r="KZ505" s="77"/>
      <c r="LA505" s="77"/>
      <c r="LB505" s="77"/>
      <c r="LC505" s="77"/>
      <c r="LD505" s="77"/>
      <c r="LE505" s="77"/>
      <c r="LF505" s="77"/>
      <c r="LG505" s="77"/>
      <c r="LH505" s="77"/>
      <c r="LI505" s="77"/>
      <c r="LJ505" s="77"/>
      <c r="LK505" s="77"/>
      <c r="LL505" s="77"/>
      <c r="LM505" s="77"/>
      <c r="LN505" s="77"/>
      <c r="LO505" s="77"/>
      <c r="LP505" s="77"/>
      <c r="LQ505" s="77"/>
      <c r="LR505" s="77"/>
      <c r="LS505" s="77"/>
      <c r="LT505" s="77"/>
      <c r="LU505" s="77"/>
      <c r="LV505" s="77"/>
      <c r="LW505" s="77"/>
      <c r="LX505" s="77"/>
      <c r="LY505" s="77"/>
      <c r="LZ505" s="77"/>
      <c r="MA505" s="77"/>
      <c r="MB505" s="77"/>
      <c r="MC505" s="77"/>
      <c r="MD505" s="77"/>
      <c r="ME505" s="77"/>
      <c r="MF505" s="77"/>
      <c r="MG505" s="77"/>
      <c r="MH505" s="77"/>
      <c r="MI505" s="77"/>
      <c r="MJ505" s="77"/>
      <c r="MK505" s="77"/>
      <c r="ML505" s="77"/>
      <c r="MM505" s="77"/>
      <c r="MN505" s="77"/>
      <c r="MO505" s="77"/>
      <c r="MP505" s="77"/>
      <c r="MQ505" s="77"/>
      <c r="MR505" s="77"/>
      <c r="MS505" s="77"/>
      <c r="MT505" s="77"/>
      <c r="MU505" s="77"/>
      <c r="MV505" s="77"/>
      <c r="MW505" s="77"/>
      <c r="MX505" s="77"/>
      <c r="MY505" s="77"/>
      <c r="MZ505" s="77"/>
      <c r="NA505" s="77"/>
      <c r="NB505" s="77"/>
      <c r="NC505" s="77"/>
      <c r="ND505" s="77"/>
      <c r="NE505" s="77"/>
      <c r="NF505" s="77"/>
      <c r="NG505" s="77"/>
      <c r="NH505" s="77"/>
      <c r="NI505" s="77"/>
      <c r="NJ505" s="77"/>
      <c r="NK505" s="77"/>
      <c r="NL505" s="77"/>
      <c r="NM505" s="77"/>
      <c r="NN505" s="77"/>
      <c r="NO505" s="77"/>
      <c r="NP505" s="77"/>
      <c r="NQ505" s="77"/>
      <c r="NR505" s="77"/>
    </row>
    <row r="506" spans="1:382">
      <c r="A506" s="32" t="e">
        <f>IF(ラインリスト!#REF!="","",ラインリスト!#REF!)</f>
        <v>#REF!</v>
      </c>
      <c r="B506" s="32" t="e">
        <f>IF(ラインリスト!#REF!="","",ラインリスト!#REF!)</f>
        <v>#REF!</v>
      </c>
      <c r="C506" s="32" t="e">
        <f>IF(ラインリスト!#REF!="","",ラインリスト!#REF!)</f>
        <v>#REF!</v>
      </c>
      <c r="D506" s="32" t="e">
        <f>IF(ラインリスト!#REF!="","",ラインリスト!#REF!)</f>
        <v>#REF!</v>
      </c>
      <c r="E506" s="32" t="e">
        <f>IF(ラインリスト!#REF!="","",ラインリスト!#REF!)</f>
        <v>#REF!</v>
      </c>
      <c r="F506" s="29" t="str">
        <f>IF(ラインリスト!G498="","",ラインリスト!G498)</f>
        <v/>
      </c>
      <c r="G506" s="32" t="e">
        <f>IF(ラインリスト!#REF!="","",ラインリスト!#REF!)</f>
        <v>#REF!</v>
      </c>
      <c r="H506" s="33" t="e">
        <f>IF(ラインリスト!#REF!="","",ラインリスト!#REF!)</f>
        <v>#REF!</v>
      </c>
      <c r="I506" s="33" t="e">
        <f>IF(ラインリスト!#REF!="","",ラインリスト!#REF!)</f>
        <v>#REF!</v>
      </c>
      <c r="J506" s="33" t="e">
        <f>IF(ラインリスト!#REF!="","",ラインリスト!#REF!)</f>
        <v>#REF!</v>
      </c>
      <c r="K506" s="31" t="e">
        <f>IF(ラインリスト!L498="",J506,ラインリスト!L498)</f>
        <v>#REF!</v>
      </c>
      <c r="L506" s="76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77"/>
      <c r="BE506" s="77"/>
      <c r="BF506" s="77"/>
      <c r="BG506" s="77"/>
      <c r="BH506" s="77"/>
      <c r="BI506" s="77"/>
      <c r="BJ506" s="77"/>
      <c r="BK506" s="77"/>
      <c r="BL506" s="77"/>
      <c r="BM506" s="77"/>
      <c r="BN506" s="77"/>
      <c r="BO506" s="77"/>
      <c r="BP506" s="77"/>
      <c r="BQ506" s="77"/>
      <c r="BR506" s="77"/>
      <c r="BS506" s="77"/>
      <c r="BT506" s="77"/>
      <c r="BU506" s="77"/>
      <c r="BV506" s="77"/>
      <c r="BW506" s="77"/>
      <c r="BX506" s="77"/>
      <c r="BY506" s="77"/>
      <c r="BZ506" s="77"/>
      <c r="CA506" s="77"/>
      <c r="CB506" s="77"/>
      <c r="CC506" s="77"/>
      <c r="CD506" s="77"/>
      <c r="CE506" s="77"/>
      <c r="CF506" s="77"/>
      <c r="CG506" s="77"/>
      <c r="CH506" s="77"/>
      <c r="CI506" s="77"/>
      <c r="CJ506" s="77"/>
      <c r="CK506" s="77"/>
      <c r="CL506" s="77"/>
      <c r="CM506" s="77"/>
      <c r="CN506" s="77"/>
      <c r="CO506" s="77"/>
      <c r="CP506" s="77"/>
      <c r="CQ506" s="77"/>
      <c r="CR506" s="77"/>
      <c r="CS506" s="77"/>
      <c r="CT506" s="77"/>
      <c r="CU506" s="77"/>
      <c r="CV506" s="77"/>
      <c r="CW506" s="77"/>
      <c r="CX506" s="77"/>
      <c r="CY506" s="77"/>
      <c r="CZ506" s="77"/>
      <c r="DA506" s="77"/>
      <c r="DB506" s="77"/>
      <c r="DC506" s="77"/>
      <c r="DD506" s="77"/>
      <c r="DE506" s="77"/>
      <c r="DF506" s="77"/>
      <c r="DG506" s="77"/>
      <c r="DH506" s="77"/>
      <c r="DI506" s="77"/>
      <c r="DJ506" s="77"/>
      <c r="DK506" s="77"/>
      <c r="DL506" s="77"/>
      <c r="DM506" s="77"/>
      <c r="DN506" s="77"/>
      <c r="DO506" s="77"/>
      <c r="DP506" s="77"/>
      <c r="DQ506" s="77"/>
      <c r="DR506" s="77"/>
      <c r="DS506" s="77"/>
      <c r="DT506" s="77"/>
      <c r="DU506" s="77"/>
      <c r="DV506" s="77"/>
      <c r="DW506" s="77"/>
      <c r="DX506" s="77"/>
      <c r="DY506" s="77"/>
      <c r="DZ506" s="77"/>
      <c r="EA506" s="77"/>
      <c r="EB506" s="77"/>
      <c r="EC506" s="77"/>
      <c r="ED506" s="77"/>
      <c r="EE506" s="77"/>
      <c r="EF506" s="77"/>
      <c r="EG506" s="77"/>
      <c r="EH506" s="77"/>
      <c r="EI506" s="77"/>
      <c r="EJ506" s="77"/>
      <c r="EK506" s="77"/>
      <c r="EL506" s="77"/>
      <c r="EM506" s="77"/>
      <c r="EN506" s="77"/>
      <c r="EO506" s="77"/>
      <c r="EP506" s="77"/>
      <c r="EQ506" s="77"/>
      <c r="ER506" s="77"/>
      <c r="ES506" s="77"/>
      <c r="ET506" s="77"/>
      <c r="EU506" s="77"/>
      <c r="EV506" s="77"/>
      <c r="EW506" s="77"/>
      <c r="EX506" s="77"/>
      <c r="EY506" s="77"/>
      <c r="EZ506" s="77"/>
      <c r="FA506" s="77"/>
      <c r="FB506" s="77"/>
      <c r="FC506" s="77"/>
      <c r="FD506" s="77"/>
      <c r="FE506" s="77"/>
      <c r="FF506" s="77"/>
      <c r="FG506" s="77"/>
      <c r="FH506" s="77"/>
      <c r="FI506" s="77"/>
      <c r="FJ506" s="77"/>
      <c r="FK506" s="77"/>
      <c r="FL506" s="77"/>
      <c r="FM506" s="77"/>
      <c r="FN506" s="77"/>
      <c r="FO506" s="77"/>
      <c r="FP506" s="77"/>
      <c r="FQ506" s="77"/>
      <c r="FR506" s="77"/>
      <c r="FS506" s="77"/>
      <c r="FT506" s="77"/>
      <c r="FU506" s="77"/>
      <c r="FV506" s="77"/>
      <c r="FW506" s="77"/>
      <c r="FX506" s="77"/>
      <c r="FY506" s="77"/>
      <c r="FZ506" s="77"/>
      <c r="GA506" s="77"/>
      <c r="GB506" s="77"/>
      <c r="GC506" s="77"/>
      <c r="GD506" s="77"/>
      <c r="GE506" s="77"/>
      <c r="GF506" s="77"/>
      <c r="GG506" s="77"/>
      <c r="GH506" s="77"/>
      <c r="GI506" s="77"/>
      <c r="GJ506" s="77"/>
      <c r="GK506" s="77"/>
      <c r="GL506" s="77"/>
      <c r="GM506" s="77"/>
      <c r="GN506" s="77"/>
      <c r="GO506" s="77"/>
      <c r="GP506" s="77"/>
      <c r="GQ506" s="77"/>
      <c r="GR506" s="77"/>
      <c r="GS506" s="77"/>
      <c r="GT506" s="77"/>
      <c r="GU506" s="77"/>
      <c r="GV506" s="77"/>
      <c r="GW506" s="77"/>
      <c r="GX506" s="77"/>
      <c r="GY506" s="77"/>
      <c r="GZ506" s="77"/>
      <c r="HA506" s="77"/>
      <c r="HB506" s="77"/>
      <c r="HC506" s="77"/>
      <c r="HD506" s="77"/>
      <c r="HE506" s="77"/>
      <c r="HF506" s="77"/>
      <c r="HG506" s="77"/>
      <c r="HH506" s="77"/>
      <c r="HI506" s="77"/>
      <c r="HJ506" s="77"/>
      <c r="HK506" s="77"/>
      <c r="HL506" s="77"/>
      <c r="HM506" s="77"/>
      <c r="HN506" s="77"/>
      <c r="HO506" s="77"/>
      <c r="HP506" s="77"/>
      <c r="HQ506" s="77"/>
      <c r="HR506" s="77"/>
      <c r="HS506" s="77"/>
      <c r="HT506" s="77"/>
      <c r="HU506" s="77"/>
      <c r="HV506" s="77"/>
      <c r="HW506" s="77"/>
      <c r="HX506" s="77"/>
      <c r="HY506" s="77"/>
      <c r="HZ506" s="77"/>
      <c r="IA506" s="77"/>
      <c r="IB506" s="77"/>
      <c r="IC506" s="77"/>
      <c r="ID506" s="77"/>
      <c r="IE506" s="77"/>
      <c r="IF506" s="77"/>
      <c r="IG506" s="77"/>
      <c r="IH506" s="77"/>
      <c r="II506" s="77"/>
      <c r="IJ506" s="77"/>
      <c r="IK506" s="77"/>
      <c r="IL506" s="77"/>
      <c r="IM506" s="77"/>
      <c r="IN506" s="77"/>
      <c r="IO506" s="77"/>
      <c r="IP506" s="77"/>
      <c r="IQ506" s="77"/>
      <c r="IR506" s="77"/>
      <c r="IS506" s="77"/>
      <c r="IT506" s="77"/>
      <c r="IU506" s="77"/>
      <c r="IV506" s="77"/>
      <c r="IW506" s="77"/>
      <c r="IX506" s="77"/>
      <c r="IY506" s="77"/>
      <c r="IZ506" s="77"/>
      <c r="JA506" s="77"/>
      <c r="JB506" s="77"/>
      <c r="JC506" s="77"/>
      <c r="JD506" s="77"/>
      <c r="JE506" s="77"/>
      <c r="JF506" s="77"/>
      <c r="JG506" s="77"/>
      <c r="JH506" s="77"/>
      <c r="JI506" s="77"/>
      <c r="JJ506" s="77"/>
      <c r="JK506" s="77"/>
      <c r="JL506" s="77"/>
      <c r="JM506" s="77"/>
      <c r="JN506" s="77"/>
      <c r="JO506" s="77"/>
      <c r="JP506" s="77"/>
      <c r="JQ506" s="77"/>
      <c r="JR506" s="77"/>
      <c r="JS506" s="77"/>
      <c r="JT506" s="77"/>
      <c r="JU506" s="77"/>
      <c r="JV506" s="77"/>
      <c r="JW506" s="77"/>
      <c r="JX506" s="77"/>
      <c r="JY506" s="77"/>
      <c r="JZ506" s="77"/>
      <c r="KA506" s="77"/>
      <c r="KB506" s="77"/>
      <c r="KC506" s="77"/>
      <c r="KD506" s="77"/>
      <c r="KE506" s="77"/>
      <c r="KF506" s="77"/>
      <c r="KG506" s="77"/>
      <c r="KH506" s="77"/>
      <c r="KI506" s="77"/>
      <c r="KJ506" s="77"/>
      <c r="KK506" s="77"/>
      <c r="KL506" s="77"/>
      <c r="KM506" s="77"/>
      <c r="KN506" s="77"/>
      <c r="KO506" s="77"/>
      <c r="KP506" s="77"/>
      <c r="KQ506" s="77"/>
      <c r="KR506" s="77"/>
      <c r="KS506" s="77"/>
      <c r="KT506" s="77"/>
      <c r="KU506" s="77"/>
      <c r="KV506" s="77"/>
      <c r="KW506" s="77"/>
      <c r="KX506" s="77"/>
      <c r="KY506" s="77"/>
      <c r="KZ506" s="77"/>
      <c r="LA506" s="77"/>
      <c r="LB506" s="77"/>
      <c r="LC506" s="77"/>
      <c r="LD506" s="77"/>
      <c r="LE506" s="77"/>
      <c r="LF506" s="77"/>
      <c r="LG506" s="77"/>
      <c r="LH506" s="77"/>
      <c r="LI506" s="77"/>
      <c r="LJ506" s="77"/>
      <c r="LK506" s="77"/>
      <c r="LL506" s="77"/>
      <c r="LM506" s="77"/>
      <c r="LN506" s="77"/>
      <c r="LO506" s="77"/>
      <c r="LP506" s="77"/>
      <c r="LQ506" s="77"/>
      <c r="LR506" s="77"/>
      <c r="LS506" s="77"/>
      <c r="LT506" s="77"/>
      <c r="LU506" s="77"/>
      <c r="LV506" s="77"/>
      <c r="LW506" s="77"/>
      <c r="LX506" s="77"/>
      <c r="LY506" s="77"/>
      <c r="LZ506" s="77"/>
      <c r="MA506" s="77"/>
      <c r="MB506" s="77"/>
      <c r="MC506" s="77"/>
      <c r="MD506" s="77"/>
      <c r="ME506" s="77"/>
      <c r="MF506" s="77"/>
      <c r="MG506" s="77"/>
      <c r="MH506" s="77"/>
      <c r="MI506" s="77"/>
      <c r="MJ506" s="77"/>
      <c r="MK506" s="77"/>
      <c r="ML506" s="77"/>
      <c r="MM506" s="77"/>
      <c r="MN506" s="77"/>
      <c r="MO506" s="77"/>
      <c r="MP506" s="77"/>
      <c r="MQ506" s="77"/>
      <c r="MR506" s="77"/>
      <c r="MS506" s="77"/>
      <c r="MT506" s="77"/>
      <c r="MU506" s="77"/>
      <c r="MV506" s="77"/>
      <c r="MW506" s="77"/>
      <c r="MX506" s="77"/>
      <c r="MY506" s="77"/>
      <c r="MZ506" s="77"/>
      <c r="NA506" s="77"/>
      <c r="NB506" s="77"/>
      <c r="NC506" s="77"/>
      <c r="ND506" s="77"/>
      <c r="NE506" s="77"/>
      <c r="NF506" s="77"/>
      <c r="NG506" s="77"/>
      <c r="NH506" s="77"/>
      <c r="NI506" s="77"/>
      <c r="NJ506" s="77"/>
      <c r="NK506" s="77"/>
      <c r="NL506" s="77"/>
      <c r="NM506" s="77"/>
      <c r="NN506" s="77"/>
      <c r="NO506" s="77"/>
      <c r="NP506" s="77"/>
      <c r="NQ506" s="77"/>
      <c r="NR506" s="77"/>
    </row>
    <row r="507" spans="1:382">
      <c r="A507" s="32" t="e">
        <f>IF(ラインリスト!#REF!="","",ラインリスト!#REF!)</f>
        <v>#REF!</v>
      </c>
      <c r="B507" s="32" t="e">
        <f>IF(ラインリスト!#REF!="","",ラインリスト!#REF!)</f>
        <v>#REF!</v>
      </c>
      <c r="C507" s="32" t="e">
        <f>IF(ラインリスト!#REF!="","",ラインリスト!#REF!)</f>
        <v>#REF!</v>
      </c>
      <c r="D507" s="32" t="e">
        <f>IF(ラインリスト!#REF!="","",ラインリスト!#REF!)</f>
        <v>#REF!</v>
      </c>
      <c r="E507" s="32" t="e">
        <f>IF(ラインリスト!#REF!="","",ラインリスト!#REF!)</f>
        <v>#REF!</v>
      </c>
      <c r="F507" s="29" t="str">
        <f>IF(ラインリスト!G499="","",ラインリスト!G499)</f>
        <v/>
      </c>
      <c r="G507" s="32" t="e">
        <f>IF(ラインリスト!#REF!="","",ラインリスト!#REF!)</f>
        <v>#REF!</v>
      </c>
      <c r="H507" s="33" t="e">
        <f>IF(ラインリスト!#REF!="","",ラインリスト!#REF!)</f>
        <v>#REF!</v>
      </c>
      <c r="I507" s="33" t="e">
        <f>IF(ラインリスト!#REF!="","",ラインリスト!#REF!)</f>
        <v>#REF!</v>
      </c>
      <c r="J507" s="33" t="e">
        <f>IF(ラインリスト!#REF!="","",ラインリスト!#REF!)</f>
        <v>#REF!</v>
      </c>
      <c r="K507" s="31" t="e">
        <f>IF(ラインリスト!L499="",J507,ラインリスト!L499)</f>
        <v>#REF!</v>
      </c>
      <c r="L507" s="76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  <c r="BN507" s="77"/>
      <c r="BO507" s="77"/>
      <c r="BP507" s="77"/>
      <c r="BQ507" s="77"/>
      <c r="BR507" s="77"/>
      <c r="BS507" s="77"/>
      <c r="BT507" s="77"/>
      <c r="BU507" s="77"/>
      <c r="BV507" s="77"/>
      <c r="BW507" s="77"/>
      <c r="BX507" s="77"/>
      <c r="BY507" s="77"/>
      <c r="BZ507" s="77"/>
      <c r="CA507" s="77"/>
      <c r="CB507" s="77"/>
      <c r="CC507" s="77"/>
      <c r="CD507" s="77"/>
      <c r="CE507" s="77"/>
      <c r="CF507" s="77"/>
      <c r="CG507" s="77"/>
      <c r="CH507" s="77"/>
      <c r="CI507" s="77"/>
      <c r="CJ507" s="77"/>
      <c r="CK507" s="77"/>
      <c r="CL507" s="77"/>
      <c r="CM507" s="77"/>
      <c r="CN507" s="77"/>
      <c r="CO507" s="77"/>
      <c r="CP507" s="77"/>
      <c r="CQ507" s="77"/>
      <c r="CR507" s="77"/>
      <c r="CS507" s="77"/>
      <c r="CT507" s="77"/>
      <c r="CU507" s="77"/>
      <c r="CV507" s="77"/>
      <c r="CW507" s="77"/>
      <c r="CX507" s="77"/>
      <c r="CY507" s="77"/>
      <c r="CZ507" s="77"/>
      <c r="DA507" s="77"/>
      <c r="DB507" s="77"/>
      <c r="DC507" s="77"/>
      <c r="DD507" s="77"/>
      <c r="DE507" s="77"/>
      <c r="DF507" s="77"/>
      <c r="DG507" s="77"/>
      <c r="DH507" s="77"/>
      <c r="DI507" s="77"/>
      <c r="DJ507" s="77"/>
      <c r="DK507" s="77"/>
      <c r="DL507" s="77"/>
      <c r="DM507" s="77"/>
      <c r="DN507" s="77"/>
      <c r="DO507" s="77"/>
      <c r="DP507" s="77"/>
      <c r="DQ507" s="77"/>
      <c r="DR507" s="77"/>
      <c r="DS507" s="77"/>
      <c r="DT507" s="77"/>
      <c r="DU507" s="77"/>
      <c r="DV507" s="77"/>
      <c r="DW507" s="77"/>
      <c r="DX507" s="77"/>
      <c r="DY507" s="77"/>
      <c r="DZ507" s="77"/>
      <c r="EA507" s="77"/>
      <c r="EB507" s="77"/>
      <c r="EC507" s="77"/>
      <c r="ED507" s="77"/>
      <c r="EE507" s="77"/>
      <c r="EF507" s="77"/>
      <c r="EG507" s="77"/>
      <c r="EH507" s="77"/>
      <c r="EI507" s="77"/>
      <c r="EJ507" s="77"/>
      <c r="EK507" s="77"/>
      <c r="EL507" s="77"/>
      <c r="EM507" s="77"/>
      <c r="EN507" s="77"/>
      <c r="EO507" s="77"/>
      <c r="EP507" s="77"/>
      <c r="EQ507" s="77"/>
      <c r="ER507" s="77"/>
      <c r="ES507" s="77"/>
      <c r="ET507" s="77"/>
      <c r="EU507" s="77"/>
      <c r="EV507" s="77"/>
      <c r="EW507" s="77"/>
      <c r="EX507" s="77"/>
      <c r="EY507" s="77"/>
      <c r="EZ507" s="77"/>
      <c r="FA507" s="77"/>
      <c r="FB507" s="77"/>
      <c r="FC507" s="77"/>
      <c r="FD507" s="77"/>
      <c r="FE507" s="77"/>
      <c r="FF507" s="77"/>
      <c r="FG507" s="77"/>
      <c r="FH507" s="77"/>
      <c r="FI507" s="77"/>
      <c r="FJ507" s="77"/>
      <c r="FK507" s="77"/>
      <c r="FL507" s="77"/>
      <c r="FM507" s="77"/>
      <c r="FN507" s="77"/>
      <c r="FO507" s="77"/>
      <c r="FP507" s="77"/>
      <c r="FQ507" s="77"/>
      <c r="FR507" s="77"/>
      <c r="FS507" s="77"/>
      <c r="FT507" s="77"/>
      <c r="FU507" s="77"/>
      <c r="FV507" s="77"/>
      <c r="FW507" s="77"/>
      <c r="FX507" s="77"/>
      <c r="FY507" s="77"/>
      <c r="FZ507" s="77"/>
      <c r="GA507" s="77"/>
      <c r="GB507" s="77"/>
      <c r="GC507" s="77"/>
      <c r="GD507" s="77"/>
      <c r="GE507" s="77"/>
      <c r="GF507" s="77"/>
      <c r="GG507" s="77"/>
      <c r="GH507" s="77"/>
      <c r="GI507" s="77"/>
      <c r="GJ507" s="77"/>
      <c r="GK507" s="77"/>
      <c r="GL507" s="77"/>
      <c r="GM507" s="77"/>
      <c r="GN507" s="77"/>
      <c r="GO507" s="77"/>
      <c r="GP507" s="77"/>
      <c r="GQ507" s="77"/>
      <c r="GR507" s="77"/>
      <c r="GS507" s="77"/>
      <c r="GT507" s="77"/>
      <c r="GU507" s="77"/>
      <c r="GV507" s="77"/>
      <c r="GW507" s="77"/>
      <c r="GX507" s="77"/>
      <c r="GY507" s="77"/>
      <c r="GZ507" s="77"/>
      <c r="HA507" s="77"/>
      <c r="HB507" s="77"/>
      <c r="HC507" s="77"/>
      <c r="HD507" s="77"/>
      <c r="HE507" s="77"/>
      <c r="HF507" s="77"/>
      <c r="HG507" s="77"/>
      <c r="HH507" s="77"/>
      <c r="HI507" s="77"/>
      <c r="HJ507" s="77"/>
      <c r="HK507" s="77"/>
      <c r="HL507" s="77"/>
      <c r="HM507" s="77"/>
      <c r="HN507" s="77"/>
      <c r="HO507" s="77"/>
      <c r="HP507" s="77"/>
      <c r="HQ507" s="77"/>
      <c r="HR507" s="77"/>
      <c r="HS507" s="77"/>
      <c r="HT507" s="77"/>
      <c r="HU507" s="77"/>
      <c r="HV507" s="77"/>
      <c r="HW507" s="77"/>
      <c r="HX507" s="77"/>
      <c r="HY507" s="77"/>
      <c r="HZ507" s="77"/>
      <c r="IA507" s="77"/>
      <c r="IB507" s="77"/>
      <c r="IC507" s="77"/>
      <c r="ID507" s="77"/>
      <c r="IE507" s="77"/>
      <c r="IF507" s="77"/>
      <c r="IG507" s="77"/>
      <c r="IH507" s="77"/>
      <c r="II507" s="77"/>
      <c r="IJ507" s="77"/>
      <c r="IK507" s="77"/>
      <c r="IL507" s="77"/>
      <c r="IM507" s="77"/>
      <c r="IN507" s="77"/>
      <c r="IO507" s="77"/>
      <c r="IP507" s="77"/>
      <c r="IQ507" s="77"/>
      <c r="IR507" s="77"/>
      <c r="IS507" s="77"/>
      <c r="IT507" s="77"/>
      <c r="IU507" s="77"/>
      <c r="IV507" s="77"/>
      <c r="IW507" s="77"/>
      <c r="IX507" s="77"/>
      <c r="IY507" s="77"/>
      <c r="IZ507" s="77"/>
      <c r="JA507" s="77"/>
      <c r="JB507" s="77"/>
      <c r="JC507" s="77"/>
      <c r="JD507" s="77"/>
      <c r="JE507" s="77"/>
      <c r="JF507" s="77"/>
      <c r="JG507" s="77"/>
      <c r="JH507" s="77"/>
      <c r="JI507" s="77"/>
      <c r="JJ507" s="77"/>
      <c r="JK507" s="77"/>
      <c r="JL507" s="77"/>
      <c r="JM507" s="77"/>
      <c r="JN507" s="77"/>
      <c r="JO507" s="77"/>
      <c r="JP507" s="77"/>
      <c r="JQ507" s="77"/>
      <c r="JR507" s="77"/>
      <c r="JS507" s="77"/>
      <c r="JT507" s="77"/>
      <c r="JU507" s="77"/>
      <c r="JV507" s="77"/>
      <c r="JW507" s="77"/>
      <c r="JX507" s="77"/>
      <c r="JY507" s="77"/>
      <c r="JZ507" s="77"/>
      <c r="KA507" s="77"/>
      <c r="KB507" s="77"/>
      <c r="KC507" s="77"/>
      <c r="KD507" s="77"/>
      <c r="KE507" s="77"/>
      <c r="KF507" s="77"/>
      <c r="KG507" s="77"/>
      <c r="KH507" s="77"/>
      <c r="KI507" s="77"/>
      <c r="KJ507" s="77"/>
      <c r="KK507" s="77"/>
      <c r="KL507" s="77"/>
      <c r="KM507" s="77"/>
      <c r="KN507" s="77"/>
      <c r="KO507" s="77"/>
      <c r="KP507" s="77"/>
      <c r="KQ507" s="77"/>
      <c r="KR507" s="77"/>
      <c r="KS507" s="77"/>
      <c r="KT507" s="77"/>
      <c r="KU507" s="77"/>
      <c r="KV507" s="77"/>
      <c r="KW507" s="77"/>
      <c r="KX507" s="77"/>
      <c r="KY507" s="77"/>
      <c r="KZ507" s="77"/>
      <c r="LA507" s="77"/>
      <c r="LB507" s="77"/>
      <c r="LC507" s="77"/>
      <c r="LD507" s="77"/>
      <c r="LE507" s="77"/>
      <c r="LF507" s="77"/>
      <c r="LG507" s="77"/>
      <c r="LH507" s="77"/>
      <c r="LI507" s="77"/>
      <c r="LJ507" s="77"/>
      <c r="LK507" s="77"/>
      <c r="LL507" s="77"/>
      <c r="LM507" s="77"/>
      <c r="LN507" s="77"/>
      <c r="LO507" s="77"/>
      <c r="LP507" s="77"/>
      <c r="LQ507" s="77"/>
      <c r="LR507" s="77"/>
      <c r="LS507" s="77"/>
      <c r="LT507" s="77"/>
      <c r="LU507" s="77"/>
      <c r="LV507" s="77"/>
      <c r="LW507" s="77"/>
      <c r="LX507" s="77"/>
      <c r="LY507" s="77"/>
      <c r="LZ507" s="77"/>
      <c r="MA507" s="77"/>
      <c r="MB507" s="77"/>
      <c r="MC507" s="77"/>
      <c r="MD507" s="77"/>
      <c r="ME507" s="77"/>
      <c r="MF507" s="77"/>
      <c r="MG507" s="77"/>
      <c r="MH507" s="77"/>
      <c r="MI507" s="77"/>
      <c r="MJ507" s="77"/>
      <c r="MK507" s="77"/>
      <c r="ML507" s="77"/>
      <c r="MM507" s="77"/>
      <c r="MN507" s="77"/>
      <c r="MO507" s="77"/>
      <c r="MP507" s="77"/>
      <c r="MQ507" s="77"/>
      <c r="MR507" s="77"/>
      <c r="MS507" s="77"/>
      <c r="MT507" s="77"/>
      <c r="MU507" s="77"/>
      <c r="MV507" s="77"/>
      <c r="MW507" s="77"/>
      <c r="MX507" s="77"/>
      <c r="MY507" s="77"/>
      <c r="MZ507" s="77"/>
      <c r="NA507" s="77"/>
      <c r="NB507" s="77"/>
      <c r="NC507" s="77"/>
      <c r="ND507" s="77"/>
      <c r="NE507" s="77"/>
      <c r="NF507" s="77"/>
      <c r="NG507" s="77"/>
      <c r="NH507" s="77"/>
      <c r="NI507" s="77"/>
      <c r="NJ507" s="77"/>
      <c r="NK507" s="77"/>
      <c r="NL507" s="77"/>
      <c r="NM507" s="77"/>
      <c r="NN507" s="77"/>
      <c r="NO507" s="77"/>
      <c r="NP507" s="77"/>
      <c r="NQ507" s="77"/>
      <c r="NR507" s="77"/>
    </row>
    <row r="508" spans="1:382">
      <c r="A508" s="32" t="e">
        <f>IF(ラインリスト!#REF!="","",ラインリスト!#REF!)</f>
        <v>#REF!</v>
      </c>
      <c r="B508" s="32" t="e">
        <f>IF(ラインリスト!#REF!="","",ラインリスト!#REF!)</f>
        <v>#REF!</v>
      </c>
      <c r="C508" s="32" t="e">
        <f>IF(ラインリスト!#REF!="","",ラインリスト!#REF!)</f>
        <v>#REF!</v>
      </c>
      <c r="D508" s="32" t="e">
        <f>IF(ラインリスト!#REF!="","",ラインリスト!#REF!)</f>
        <v>#REF!</v>
      </c>
      <c r="E508" s="32" t="e">
        <f>IF(ラインリスト!#REF!="","",ラインリスト!#REF!)</f>
        <v>#REF!</v>
      </c>
      <c r="F508" s="29" t="str">
        <f>IF(ラインリスト!G500="","",ラインリスト!G500)</f>
        <v/>
      </c>
      <c r="G508" s="32" t="e">
        <f>IF(ラインリスト!#REF!="","",ラインリスト!#REF!)</f>
        <v>#REF!</v>
      </c>
      <c r="H508" s="33" t="e">
        <f>IF(ラインリスト!#REF!="","",ラインリスト!#REF!)</f>
        <v>#REF!</v>
      </c>
      <c r="I508" s="33" t="e">
        <f>IF(ラインリスト!#REF!="","",ラインリスト!#REF!)</f>
        <v>#REF!</v>
      </c>
      <c r="J508" s="33" t="e">
        <f>IF(ラインリスト!#REF!="","",ラインリスト!#REF!)</f>
        <v>#REF!</v>
      </c>
      <c r="K508" s="31" t="e">
        <f>IF(ラインリスト!L500="",J508,ラインリスト!L500)</f>
        <v>#REF!</v>
      </c>
      <c r="L508" s="76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  <c r="BN508" s="77"/>
      <c r="BO508" s="77"/>
      <c r="BP508" s="77"/>
      <c r="BQ508" s="77"/>
      <c r="BR508" s="77"/>
      <c r="BS508" s="77"/>
      <c r="BT508" s="77"/>
      <c r="BU508" s="77"/>
      <c r="BV508" s="77"/>
      <c r="BW508" s="77"/>
      <c r="BX508" s="77"/>
      <c r="BY508" s="77"/>
      <c r="BZ508" s="77"/>
      <c r="CA508" s="77"/>
      <c r="CB508" s="77"/>
      <c r="CC508" s="77"/>
      <c r="CD508" s="77"/>
      <c r="CE508" s="77"/>
      <c r="CF508" s="77"/>
      <c r="CG508" s="77"/>
      <c r="CH508" s="77"/>
      <c r="CI508" s="77"/>
      <c r="CJ508" s="77"/>
      <c r="CK508" s="77"/>
      <c r="CL508" s="77"/>
      <c r="CM508" s="77"/>
      <c r="CN508" s="77"/>
      <c r="CO508" s="77"/>
      <c r="CP508" s="77"/>
      <c r="CQ508" s="77"/>
      <c r="CR508" s="77"/>
      <c r="CS508" s="77"/>
      <c r="CT508" s="77"/>
      <c r="CU508" s="77"/>
      <c r="CV508" s="77"/>
      <c r="CW508" s="77"/>
      <c r="CX508" s="77"/>
      <c r="CY508" s="77"/>
      <c r="CZ508" s="77"/>
      <c r="DA508" s="77"/>
      <c r="DB508" s="77"/>
      <c r="DC508" s="77"/>
      <c r="DD508" s="77"/>
      <c r="DE508" s="77"/>
      <c r="DF508" s="77"/>
      <c r="DG508" s="77"/>
      <c r="DH508" s="77"/>
      <c r="DI508" s="77"/>
      <c r="DJ508" s="77"/>
      <c r="DK508" s="77"/>
      <c r="DL508" s="77"/>
      <c r="DM508" s="77"/>
      <c r="DN508" s="77"/>
      <c r="DO508" s="77"/>
      <c r="DP508" s="77"/>
      <c r="DQ508" s="77"/>
      <c r="DR508" s="77"/>
      <c r="DS508" s="77"/>
      <c r="DT508" s="77"/>
      <c r="DU508" s="77"/>
      <c r="DV508" s="77"/>
      <c r="DW508" s="77"/>
      <c r="DX508" s="77"/>
      <c r="DY508" s="77"/>
      <c r="DZ508" s="77"/>
      <c r="EA508" s="77"/>
      <c r="EB508" s="77"/>
      <c r="EC508" s="77"/>
      <c r="ED508" s="77"/>
      <c r="EE508" s="77"/>
      <c r="EF508" s="77"/>
      <c r="EG508" s="77"/>
      <c r="EH508" s="77"/>
      <c r="EI508" s="77"/>
      <c r="EJ508" s="77"/>
      <c r="EK508" s="77"/>
      <c r="EL508" s="77"/>
      <c r="EM508" s="77"/>
      <c r="EN508" s="77"/>
      <c r="EO508" s="77"/>
      <c r="EP508" s="77"/>
      <c r="EQ508" s="77"/>
      <c r="ER508" s="77"/>
      <c r="ES508" s="77"/>
      <c r="ET508" s="77"/>
      <c r="EU508" s="77"/>
      <c r="EV508" s="77"/>
      <c r="EW508" s="77"/>
      <c r="EX508" s="77"/>
      <c r="EY508" s="77"/>
      <c r="EZ508" s="77"/>
      <c r="FA508" s="77"/>
      <c r="FB508" s="77"/>
      <c r="FC508" s="77"/>
      <c r="FD508" s="77"/>
      <c r="FE508" s="77"/>
      <c r="FF508" s="77"/>
      <c r="FG508" s="77"/>
      <c r="FH508" s="77"/>
      <c r="FI508" s="77"/>
      <c r="FJ508" s="77"/>
      <c r="FK508" s="77"/>
      <c r="FL508" s="77"/>
      <c r="FM508" s="77"/>
      <c r="FN508" s="77"/>
      <c r="FO508" s="77"/>
      <c r="FP508" s="77"/>
      <c r="FQ508" s="77"/>
      <c r="FR508" s="77"/>
      <c r="FS508" s="77"/>
      <c r="FT508" s="77"/>
      <c r="FU508" s="77"/>
      <c r="FV508" s="77"/>
      <c r="FW508" s="77"/>
      <c r="FX508" s="77"/>
      <c r="FY508" s="77"/>
      <c r="FZ508" s="77"/>
      <c r="GA508" s="77"/>
      <c r="GB508" s="77"/>
      <c r="GC508" s="77"/>
      <c r="GD508" s="77"/>
      <c r="GE508" s="77"/>
      <c r="GF508" s="77"/>
      <c r="GG508" s="77"/>
      <c r="GH508" s="77"/>
      <c r="GI508" s="77"/>
      <c r="GJ508" s="77"/>
      <c r="GK508" s="77"/>
      <c r="GL508" s="77"/>
      <c r="GM508" s="77"/>
      <c r="GN508" s="77"/>
      <c r="GO508" s="77"/>
      <c r="GP508" s="77"/>
      <c r="GQ508" s="77"/>
      <c r="GR508" s="77"/>
      <c r="GS508" s="77"/>
      <c r="GT508" s="77"/>
      <c r="GU508" s="77"/>
      <c r="GV508" s="77"/>
      <c r="GW508" s="77"/>
      <c r="GX508" s="77"/>
      <c r="GY508" s="77"/>
      <c r="GZ508" s="77"/>
      <c r="HA508" s="77"/>
      <c r="HB508" s="77"/>
      <c r="HC508" s="77"/>
      <c r="HD508" s="77"/>
      <c r="HE508" s="77"/>
      <c r="HF508" s="77"/>
      <c r="HG508" s="77"/>
      <c r="HH508" s="77"/>
      <c r="HI508" s="77"/>
      <c r="HJ508" s="77"/>
      <c r="HK508" s="77"/>
      <c r="HL508" s="77"/>
      <c r="HM508" s="77"/>
      <c r="HN508" s="77"/>
      <c r="HO508" s="77"/>
      <c r="HP508" s="77"/>
      <c r="HQ508" s="77"/>
      <c r="HR508" s="77"/>
      <c r="HS508" s="77"/>
      <c r="HT508" s="77"/>
      <c r="HU508" s="77"/>
      <c r="HV508" s="77"/>
      <c r="HW508" s="77"/>
      <c r="HX508" s="77"/>
      <c r="HY508" s="77"/>
      <c r="HZ508" s="77"/>
      <c r="IA508" s="77"/>
      <c r="IB508" s="77"/>
      <c r="IC508" s="77"/>
      <c r="ID508" s="77"/>
      <c r="IE508" s="77"/>
      <c r="IF508" s="77"/>
      <c r="IG508" s="77"/>
      <c r="IH508" s="77"/>
      <c r="II508" s="77"/>
      <c r="IJ508" s="77"/>
      <c r="IK508" s="77"/>
      <c r="IL508" s="77"/>
      <c r="IM508" s="77"/>
      <c r="IN508" s="77"/>
      <c r="IO508" s="77"/>
      <c r="IP508" s="77"/>
      <c r="IQ508" s="77"/>
      <c r="IR508" s="77"/>
      <c r="IS508" s="77"/>
      <c r="IT508" s="77"/>
      <c r="IU508" s="77"/>
      <c r="IV508" s="77"/>
      <c r="IW508" s="77"/>
      <c r="IX508" s="77"/>
      <c r="IY508" s="77"/>
      <c r="IZ508" s="77"/>
      <c r="JA508" s="77"/>
      <c r="JB508" s="77"/>
      <c r="JC508" s="77"/>
      <c r="JD508" s="77"/>
      <c r="JE508" s="77"/>
      <c r="JF508" s="77"/>
      <c r="JG508" s="77"/>
      <c r="JH508" s="77"/>
      <c r="JI508" s="77"/>
      <c r="JJ508" s="77"/>
      <c r="JK508" s="77"/>
      <c r="JL508" s="77"/>
      <c r="JM508" s="77"/>
      <c r="JN508" s="77"/>
      <c r="JO508" s="77"/>
      <c r="JP508" s="77"/>
      <c r="JQ508" s="77"/>
      <c r="JR508" s="77"/>
      <c r="JS508" s="77"/>
      <c r="JT508" s="77"/>
      <c r="JU508" s="77"/>
      <c r="JV508" s="77"/>
      <c r="JW508" s="77"/>
      <c r="JX508" s="77"/>
      <c r="JY508" s="77"/>
      <c r="JZ508" s="77"/>
      <c r="KA508" s="77"/>
      <c r="KB508" s="77"/>
      <c r="KC508" s="77"/>
      <c r="KD508" s="77"/>
      <c r="KE508" s="77"/>
      <c r="KF508" s="77"/>
      <c r="KG508" s="77"/>
      <c r="KH508" s="77"/>
      <c r="KI508" s="77"/>
      <c r="KJ508" s="77"/>
      <c r="KK508" s="77"/>
      <c r="KL508" s="77"/>
      <c r="KM508" s="77"/>
      <c r="KN508" s="77"/>
      <c r="KO508" s="77"/>
      <c r="KP508" s="77"/>
      <c r="KQ508" s="77"/>
      <c r="KR508" s="77"/>
      <c r="KS508" s="77"/>
      <c r="KT508" s="77"/>
      <c r="KU508" s="77"/>
      <c r="KV508" s="77"/>
      <c r="KW508" s="77"/>
      <c r="KX508" s="77"/>
      <c r="KY508" s="77"/>
      <c r="KZ508" s="77"/>
      <c r="LA508" s="77"/>
      <c r="LB508" s="77"/>
      <c r="LC508" s="77"/>
      <c r="LD508" s="77"/>
      <c r="LE508" s="77"/>
      <c r="LF508" s="77"/>
      <c r="LG508" s="77"/>
      <c r="LH508" s="77"/>
      <c r="LI508" s="77"/>
      <c r="LJ508" s="77"/>
      <c r="LK508" s="77"/>
      <c r="LL508" s="77"/>
      <c r="LM508" s="77"/>
      <c r="LN508" s="77"/>
      <c r="LO508" s="77"/>
      <c r="LP508" s="77"/>
      <c r="LQ508" s="77"/>
      <c r="LR508" s="77"/>
      <c r="LS508" s="77"/>
      <c r="LT508" s="77"/>
      <c r="LU508" s="77"/>
      <c r="LV508" s="77"/>
      <c r="LW508" s="77"/>
      <c r="LX508" s="77"/>
      <c r="LY508" s="77"/>
      <c r="LZ508" s="77"/>
      <c r="MA508" s="77"/>
      <c r="MB508" s="77"/>
      <c r="MC508" s="77"/>
      <c r="MD508" s="77"/>
      <c r="ME508" s="77"/>
      <c r="MF508" s="77"/>
      <c r="MG508" s="77"/>
      <c r="MH508" s="77"/>
      <c r="MI508" s="77"/>
      <c r="MJ508" s="77"/>
      <c r="MK508" s="77"/>
      <c r="ML508" s="77"/>
      <c r="MM508" s="77"/>
      <c r="MN508" s="77"/>
      <c r="MO508" s="77"/>
      <c r="MP508" s="77"/>
      <c r="MQ508" s="77"/>
      <c r="MR508" s="77"/>
      <c r="MS508" s="77"/>
      <c r="MT508" s="77"/>
      <c r="MU508" s="77"/>
      <c r="MV508" s="77"/>
      <c r="MW508" s="77"/>
      <c r="MX508" s="77"/>
      <c r="MY508" s="77"/>
      <c r="MZ508" s="77"/>
      <c r="NA508" s="77"/>
      <c r="NB508" s="77"/>
      <c r="NC508" s="77"/>
      <c r="ND508" s="77"/>
      <c r="NE508" s="77"/>
      <c r="NF508" s="77"/>
      <c r="NG508" s="77"/>
      <c r="NH508" s="77"/>
      <c r="NI508" s="77"/>
      <c r="NJ508" s="77"/>
      <c r="NK508" s="77"/>
      <c r="NL508" s="77"/>
      <c r="NM508" s="77"/>
      <c r="NN508" s="77"/>
      <c r="NO508" s="77"/>
      <c r="NP508" s="77"/>
      <c r="NQ508" s="77"/>
      <c r="NR508" s="77"/>
    </row>
    <row r="509" spans="1:382">
      <c r="A509" s="32" t="e">
        <f>IF(ラインリスト!#REF!="","",ラインリスト!#REF!)</f>
        <v>#REF!</v>
      </c>
      <c r="B509" s="32" t="e">
        <f>IF(ラインリスト!#REF!="","",ラインリスト!#REF!)</f>
        <v>#REF!</v>
      </c>
      <c r="C509" s="32" t="e">
        <f>IF(ラインリスト!#REF!="","",ラインリスト!#REF!)</f>
        <v>#REF!</v>
      </c>
      <c r="D509" s="32" t="e">
        <f>IF(ラインリスト!#REF!="","",ラインリスト!#REF!)</f>
        <v>#REF!</v>
      </c>
      <c r="E509" s="32" t="e">
        <f>IF(ラインリスト!#REF!="","",ラインリスト!#REF!)</f>
        <v>#REF!</v>
      </c>
      <c r="F509" s="29" t="str">
        <f>IF(ラインリスト!G501="","",ラインリスト!G501)</f>
        <v/>
      </c>
      <c r="G509" s="32" t="e">
        <f>IF(ラインリスト!#REF!="","",ラインリスト!#REF!)</f>
        <v>#REF!</v>
      </c>
      <c r="H509" s="33" t="e">
        <f>IF(ラインリスト!#REF!="","",ラインリスト!#REF!)</f>
        <v>#REF!</v>
      </c>
      <c r="I509" s="33" t="e">
        <f>IF(ラインリスト!#REF!="","",ラインリスト!#REF!)</f>
        <v>#REF!</v>
      </c>
      <c r="J509" s="33" t="e">
        <f>IF(ラインリスト!#REF!="","",ラインリスト!#REF!)</f>
        <v>#REF!</v>
      </c>
      <c r="K509" s="31" t="e">
        <f>IF(ラインリスト!L501="",J509,ラインリスト!L501)</f>
        <v>#REF!</v>
      </c>
      <c r="L509" s="76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  <c r="BN509" s="77"/>
      <c r="BO509" s="77"/>
      <c r="BP509" s="77"/>
      <c r="BQ509" s="77"/>
      <c r="BR509" s="77"/>
      <c r="BS509" s="77"/>
      <c r="BT509" s="77"/>
      <c r="BU509" s="77"/>
      <c r="BV509" s="77"/>
      <c r="BW509" s="77"/>
      <c r="BX509" s="77"/>
      <c r="BY509" s="77"/>
      <c r="BZ509" s="77"/>
      <c r="CA509" s="77"/>
      <c r="CB509" s="77"/>
      <c r="CC509" s="77"/>
      <c r="CD509" s="77"/>
      <c r="CE509" s="77"/>
      <c r="CF509" s="77"/>
      <c r="CG509" s="77"/>
      <c r="CH509" s="77"/>
      <c r="CI509" s="77"/>
      <c r="CJ509" s="77"/>
      <c r="CK509" s="77"/>
      <c r="CL509" s="77"/>
      <c r="CM509" s="77"/>
      <c r="CN509" s="77"/>
      <c r="CO509" s="77"/>
      <c r="CP509" s="77"/>
      <c r="CQ509" s="77"/>
      <c r="CR509" s="77"/>
      <c r="CS509" s="77"/>
      <c r="CT509" s="77"/>
      <c r="CU509" s="77"/>
      <c r="CV509" s="77"/>
      <c r="CW509" s="77"/>
      <c r="CX509" s="77"/>
      <c r="CY509" s="77"/>
      <c r="CZ509" s="77"/>
      <c r="DA509" s="77"/>
      <c r="DB509" s="77"/>
      <c r="DC509" s="77"/>
      <c r="DD509" s="77"/>
      <c r="DE509" s="77"/>
      <c r="DF509" s="77"/>
      <c r="DG509" s="77"/>
      <c r="DH509" s="77"/>
      <c r="DI509" s="77"/>
      <c r="DJ509" s="77"/>
      <c r="DK509" s="77"/>
      <c r="DL509" s="77"/>
      <c r="DM509" s="77"/>
      <c r="DN509" s="77"/>
      <c r="DO509" s="77"/>
      <c r="DP509" s="77"/>
      <c r="DQ509" s="77"/>
      <c r="DR509" s="77"/>
      <c r="DS509" s="77"/>
      <c r="DT509" s="77"/>
      <c r="DU509" s="77"/>
      <c r="DV509" s="77"/>
      <c r="DW509" s="77"/>
      <c r="DX509" s="77"/>
      <c r="DY509" s="77"/>
      <c r="DZ509" s="77"/>
      <c r="EA509" s="77"/>
      <c r="EB509" s="77"/>
      <c r="EC509" s="77"/>
      <c r="ED509" s="77"/>
      <c r="EE509" s="77"/>
      <c r="EF509" s="77"/>
      <c r="EG509" s="77"/>
      <c r="EH509" s="77"/>
      <c r="EI509" s="77"/>
      <c r="EJ509" s="77"/>
      <c r="EK509" s="77"/>
      <c r="EL509" s="77"/>
      <c r="EM509" s="77"/>
      <c r="EN509" s="77"/>
      <c r="EO509" s="77"/>
      <c r="EP509" s="77"/>
      <c r="EQ509" s="77"/>
      <c r="ER509" s="77"/>
      <c r="ES509" s="77"/>
      <c r="ET509" s="77"/>
      <c r="EU509" s="77"/>
      <c r="EV509" s="77"/>
      <c r="EW509" s="77"/>
      <c r="EX509" s="77"/>
      <c r="EY509" s="77"/>
      <c r="EZ509" s="77"/>
      <c r="FA509" s="77"/>
      <c r="FB509" s="77"/>
      <c r="FC509" s="77"/>
      <c r="FD509" s="77"/>
      <c r="FE509" s="77"/>
      <c r="FF509" s="77"/>
      <c r="FG509" s="77"/>
      <c r="FH509" s="77"/>
      <c r="FI509" s="77"/>
      <c r="FJ509" s="77"/>
      <c r="FK509" s="77"/>
      <c r="FL509" s="77"/>
      <c r="FM509" s="77"/>
      <c r="FN509" s="77"/>
      <c r="FO509" s="77"/>
      <c r="FP509" s="77"/>
      <c r="FQ509" s="77"/>
      <c r="FR509" s="77"/>
      <c r="FS509" s="77"/>
      <c r="FT509" s="77"/>
      <c r="FU509" s="77"/>
      <c r="FV509" s="77"/>
      <c r="FW509" s="77"/>
      <c r="FX509" s="77"/>
      <c r="FY509" s="77"/>
      <c r="FZ509" s="77"/>
      <c r="GA509" s="77"/>
      <c r="GB509" s="77"/>
      <c r="GC509" s="77"/>
      <c r="GD509" s="77"/>
      <c r="GE509" s="77"/>
      <c r="GF509" s="77"/>
      <c r="GG509" s="77"/>
      <c r="GH509" s="77"/>
      <c r="GI509" s="77"/>
      <c r="GJ509" s="77"/>
      <c r="GK509" s="77"/>
      <c r="GL509" s="77"/>
      <c r="GM509" s="77"/>
      <c r="GN509" s="77"/>
      <c r="GO509" s="77"/>
      <c r="GP509" s="77"/>
      <c r="GQ509" s="77"/>
      <c r="GR509" s="77"/>
      <c r="GS509" s="77"/>
      <c r="GT509" s="77"/>
      <c r="GU509" s="77"/>
      <c r="GV509" s="77"/>
      <c r="GW509" s="77"/>
      <c r="GX509" s="77"/>
      <c r="GY509" s="77"/>
      <c r="GZ509" s="77"/>
      <c r="HA509" s="77"/>
      <c r="HB509" s="77"/>
      <c r="HC509" s="77"/>
      <c r="HD509" s="77"/>
      <c r="HE509" s="77"/>
      <c r="HF509" s="77"/>
      <c r="HG509" s="77"/>
      <c r="HH509" s="77"/>
      <c r="HI509" s="77"/>
      <c r="HJ509" s="77"/>
      <c r="HK509" s="77"/>
      <c r="HL509" s="77"/>
      <c r="HM509" s="77"/>
      <c r="HN509" s="77"/>
      <c r="HO509" s="77"/>
      <c r="HP509" s="77"/>
      <c r="HQ509" s="77"/>
      <c r="HR509" s="77"/>
      <c r="HS509" s="77"/>
      <c r="HT509" s="77"/>
      <c r="HU509" s="77"/>
      <c r="HV509" s="77"/>
      <c r="HW509" s="77"/>
      <c r="HX509" s="77"/>
      <c r="HY509" s="77"/>
      <c r="HZ509" s="77"/>
      <c r="IA509" s="77"/>
      <c r="IB509" s="77"/>
      <c r="IC509" s="77"/>
      <c r="ID509" s="77"/>
      <c r="IE509" s="77"/>
      <c r="IF509" s="77"/>
      <c r="IG509" s="77"/>
      <c r="IH509" s="77"/>
      <c r="II509" s="77"/>
      <c r="IJ509" s="77"/>
      <c r="IK509" s="77"/>
      <c r="IL509" s="77"/>
      <c r="IM509" s="77"/>
      <c r="IN509" s="77"/>
      <c r="IO509" s="77"/>
      <c r="IP509" s="77"/>
      <c r="IQ509" s="77"/>
      <c r="IR509" s="77"/>
      <c r="IS509" s="77"/>
      <c r="IT509" s="77"/>
      <c r="IU509" s="77"/>
      <c r="IV509" s="77"/>
      <c r="IW509" s="77"/>
      <c r="IX509" s="77"/>
      <c r="IY509" s="77"/>
      <c r="IZ509" s="77"/>
      <c r="JA509" s="77"/>
      <c r="JB509" s="77"/>
      <c r="JC509" s="77"/>
      <c r="JD509" s="77"/>
      <c r="JE509" s="77"/>
      <c r="JF509" s="77"/>
      <c r="JG509" s="77"/>
      <c r="JH509" s="77"/>
      <c r="JI509" s="77"/>
      <c r="JJ509" s="77"/>
      <c r="JK509" s="77"/>
      <c r="JL509" s="77"/>
      <c r="JM509" s="77"/>
      <c r="JN509" s="77"/>
      <c r="JO509" s="77"/>
      <c r="JP509" s="77"/>
      <c r="JQ509" s="77"/>
      <c r="JR509" s="77"/>
      <c r="JS509" s="77"/>
      <c r="JT509" s="77"/>
      <c r="JU509" s="77"/>
      <c r="JV509" s="77"/>
      <c r="JW509" s="77"/>
      <c r="JX509" s="77"/>
      <c r="JY509" s="77"/>
      <c r="JZ509" s="77"/>
      <c r="KA509" s="77"/>
      <c r="KB509" s="77"/>
      <c r="KC509" s="77"/>
      <c r="KD509" s="77"/>
      <c r="KE509" s="77"/>
      <c r="KF509" s="77"/>
      <c r="KG509" s="77"/>
      <c r="KH509" s="77"/>
      <c r="KI509" s="77"/>
      <c r="KJ509" s="77"/>
      <c r="KK509" s="77"/>
      <c r="KL509" s="77"/>
      <c r="KM509" s="77"/>
      <c r="KN509" s="77"/>
      <c r="KO509" s="77"/>
      <c r="KP509" s="77"/>
      <c r="KQ509" s="77"/>
      <c r="KR509" s="77"/>
      <c r="KS509" s="77"/>
      <c r="KT509" s="77"/>
      <c r="KU509" s="77"/>
      <c r="KV509" s="77"/>
      <c r="KW509" s="77"/>
      <c r="KX509" s="77"/>
      <c r="KY509" s="77"/>
      <c r="KZ509" s="77"/>
      <c r="LA509" s="77"/>
      <c r="LB509" s="77"/>
      <c r="LC509" s="77"/>
      <c r="LD509" s="77"/>
      <c r="LE509" s="77"/>
      <c r="LF509" s="77"/>
      <c r="LG509" s="77"/>
      <c r="LH509" s="77"/>
      <c r="LI509" s="77"/>
      <c r="LJ509" s="77"/>
      <c r="LK509" s="77"/>
      <c r="LL509" s="77"/>
      <c r="LM509" s="77"/>
      <c r="LN509" s="77"/>
      <c r="LO509" s="77"/>
      <c r="LP509" s="77"/>
      <c r="LQ509" s="77"/>
      <c r="LR509" s="77"/>
      <c r="LS509" s="77"/>
      <c r="LT509" s="77"/>
      <c r="LU509" s="77"/>
      <c r="LV509" s="77"/>
      <c r="LW509" s="77"/>
      <c r="LX509" s="77"/>
      <c r="LY509" s="77"/>
      <c r="LZ509" s="77"/>
      <c r="MA509" s="77"/>
      <c r="MB509" s="77"/>
      <c r="MC509" s="77"/>
      <c r="MD509" s="77"/>
      <c r="ME509" s="77"/>
      <c r="MF509" s="77"/>
      <c r="MG509" s="77"/>
      <c r="MH509" s="77"/>
      <c r="MI509" s="77"/>
      <c r="MJ509" s="77"/>
      <c r="MK509" s="77"/>
      <c r="ML509" s="77"/>
      <c r="MM509" s="77"/>
      <c r="MN509" s="77"/>
      <c r="MO509" s="77"/>
      <c r="MP509" s="77"/>
      <c r="MQ509" s="77"/>
      <c r="MR509" s="77"/>
      <c r="MS509" s="77"/>
      <c r="MT509" s="77"/>
      <c r="MU509" s="77"/>
      <c r="MV509" s="77"/>
      <c r="MW509" s="77"/>
      <c r="MX509" s="77"/>
      <c r="MY509" s="77"/>
      <c r="MZ509" s="77"/>
      <c r="NA509" s="77"/>
      <c r="NB509" s="77"/>
      <c r="NC509" s="77"/>
      <c r="ND509" s="77"/>
      <c r="NE509" s="77"/>
      <c r="NF509" s="77"/>
      <c r="NG509" s="77"/>
      <c r="NH509" s="77"/>
      <c r="NI509" s="77"/>
      <c r="NJ509" s="77"/>
      <c r="NK509" s="77"/>
      <c r="NL509" s="77"/>
      <c r="NM509" s="77"/>
      <c r="NN509" s="77"/>
      <c r="NO509" s="77"/>
      <c r="NP509" s="77"/>
      <c r="NQ509" s="77"/>
      <c r="NR509" s="77"/>
    </row>
    <row r="510" spans="1:382">
      <c r="A510" s="32" t="e">
        <f>IF(ラインリスト!#REF!="","",ラインリスト!#REF!)</f>
        <v>#REF!</v>
      </c>
      <c r="B510" s="32" t="e">
        <f>IF(ラインリスト!#REF!="","",ラインリスト!#REF!)</f>
        <v>#REF!</v>
      </c>
      <c r="C510" s="32" t="e">
        <f>IF(ラインリスト!#REF!="","",ラインリスト!#REF!)</f>
        <v>#REF!</v>
      </c>
      <c r="D510" s="32" t="e">
        <f>IF(ラインリスト!#REF!="","",ラインリスト!#REF!)</f>
        <v>#REF!</v>
      </c>
      <c r="E510" s="32" t="e">
        <f>IF(ラインリスト!#REF!="","",ラインリスト!#REF!)</f>
        <v>#REF!</v>
      </c>
      <c r="F510" s="29" t="str">
        <f>IF(ラインリスト!G502="","",ラインリスト!G502)</f>
        <v/>
      </c>
      <c r="G510" s="32" t="e">
        <f>IF(ラインリスト!#REF!="","",ラインリスト!#REF!)</f>
        <v>#REF!</v>
      </c>
      <c r="H510" s="33" t="e">
        <f>IF(ラインリスト!#REF!="","",ラインリスト!#REF!)</f>
        <v>#REF!</v>
      </c>
      <c r="I510" s="33" t="e">
        <f>IF(ラインリスト!#REF!="","",ラインリスト!#REF!)</f>
        <v>#REF!</v>
      </c>
      <c r="J510" s="33" t="e">
        <f>IF(ラインリスト!#REF!="","",ラインリスト!#REF!)</f>
        <v>#REF!</v>
      </c>
      <c r="K510" s="31" t="e">
        <f>IF(ラインリスト!L502="",J510,ラインリスト!L502)</f>
        <v>#REF!</v>
      </c>
      <c r="L510" s="76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  <c r="BN510" s="77"/>
      <c r="BO510" s="77"/>
      <c r="BP510" s="77"/>
      <c r="BQ510" s="77"/>
      <c r="BR510" s="77"/>
      <c r="BS510" s="77"/>
      <c r="BT510" s="77"/>
      <c r="BU510" s="77"/>
      <c r="BV510" s="77"/>
      <c r="BW510" s="77"/>
      <c r="BX510" s="77"/>
      <c r="BY510" s="77"/>
      <c r="BZ510" s="77"/>
      <c r="CA510" s="77"/>
      <c r="CB510" s="77"/>
      <c r="CC510" s="77"/>
      <c r="CD510" s="77"/>
      <c r="CE510" s="77"/>
      <c r="CF510" s="77"/>
      <c r="CG510" s="77"/>
      <c r="CH510" s="77"/>
      <c r="CI510" s="77"/>
      <c r="CJ510" s="77"/>
      <c r="CK510" s="77"/>
      <c r="CL510" s="77"/>
      <c r="CM510" s="77"/>
      <c r="CN510" s="77"/>
      <c r="CO510" s="77"/>
      <c r="CP510" s="77"/>
      <c r="CQ510" s="77"/>
      <c r="CR510" s="77"/>
      <c r="CS510" s="77"/>
      <c r="CT510" s="77"/>
      <c r="CU510" s="77"/>
      <c r="CV510" s="77"/>
      <c r="CW510" s="77"/>
      <c r="CX510" s="77"/>
      <c r="CY510" s="77"/>
      <c r="CZ510" s="77"/>
      <c r="DA510" s="77"/>
      <c r="DB510" s="77"/>
      <c r="DC510" s="77"/>
      <c r="DD510" s="77"/>
      <c r="DE510" s="77"/>
      <c r="DF510" s="77"/>
      <c r="DG510" s="77"/>
      <c r="DH510" s="77"/>
      <c r="DI510" s="77"/>
      <c r="DJ510" s="77"/>
      <c r="DK510" s="77"/>
      <c r="DL510" s="77"/>
      <c r="DM510" s="77"/>
      <c r="DN510" s="77"/>
      <c r="DO510" s="77"/>
      <c r="DP510" s="77"/>
      <c r="DQ510" s="77"/>
      <c r="DR510" s="77"/>
      <c r="DS510" s="77"/>
      <c r="DT510" s="77"/>
      <c r="DU510" s="77"/>
      <c r="DV510" s="77"/>
      <c r="DW510" s="77"/>
      <c r="DX510" s="77"/>
      <c r="DY510" s="77"/>
      <c r="DZ510" s="77"/>
      <c r="EA510" s="77"/>
      <c r="EB510" s="77"/>
      <c r="EC510" s="77"/>
      <c r="ED510" s="77"/>
      <c r="EE510" s="77"/>
      <c r="EF510" s="77"/>
      <c r="EG510" s="77"/>
      <c r="EH510" s="77"/>
      <c r="EI510" s="77"/>
      <c r="EJ510" s="77"/>
      <c r="EK510" s="77"/>
      <c r="EL510" s="77"/>
      <c r="EM510" s="77"/>
      <c r="EN510" s="77"/>
      <c r="EO510" s="77"/>
      <c r="EP510" s="77"/>
      <c r="EQ510" s="77"/>
      <c r="ER510" s="77"/>
      <c r="ES510" s="77"/>
      <c r="ET510" s="77"/>
      <c r="EU510" s="77"/>
      <c r="EV510" s="77"/>
      <c r="EW510" s="77"/>
      <c r="EX510" s="77"/>
      <c r="EY510" s="77"/>
      <c r="EZ510" s="77"/>
      <c r="FA510" s="77"/>
      <c r="FB510" s="77"/>
      <c r="FC510" s="77"/>
      <c r="FD510" s="77"/>
      <c r="FE510" s="77"/>
      <c r="FF510" s="77"/>
      <c r="FG510" s="77"/>
      <c r="FH510" s="77"/>
      <c r="FI510" s="77"/>
      <c r="FJ510" s="77"/>
      <c r="FK510" s="77"/>
      <c r="FL510" s="77"/>
      <c r="FM510" s="77"/>
      <c r="FN510" s="77"/>
      <c r="FO510" s="77"/>
      <c r="FP510" s="77"/>
      <c r="FQ510" s="77"/>
      <c r="FR510" s="77"/>
      <c r="FS510" s="77"/>
      <c r="FT510" s="77"/>
      <c r="FU510" s="77"/>
      <c r="FV510" s="77"/>
      <c r="FW510" s="77"/>
      <c r="FX510" s="77"/>
      <c r="FY510" s="77"/>
      <c r="FZ510" s="77"/>
      <c r="GA510" s="77"/>
      <c r="GB510" s="77"/>
      <c r="GC510" s="77"/>
      <c r="GD510" s="77"/>
      <c r="GE510" s="77"/>
      <c r="GF510" s="77"/>
      <c r="GG510" s="77"/>
      <c r="GH510" s="77"/>
      <c r="GI510" s="77"/>
      <c r="GJ510" s="77"/>
      <c r="GK510" s="77"/>
      <c r="GL510" s="77"/>
      <c r="GM510" s="77"/>
      <c r="GN510" s="77"/>
      <c r="GO510" s="77"/>
      <c r="GP510" s="77"/>
      <c r="GQ510" s="77"/>
      <c r="GR510" s="77"/>
      <c r="GS510" s="77"/>
      <c r="GT510" s="77"/>
      <c r="GU510" s="77"/>
      <c r="GV510" s="77"/>
      <c r="GW510" s="77"/>
      <c r="GX510" s="77"/>
      <c r="GY510" s="77"/>
      <c r="GZ510" s="77"/>
      <c r="HA510" s="77"/>
      <c r="HB510" s="77"/>
      <c r="HC510" s="77"/>
      <c r="HD510" s="77"/>
      <c r="HE510" s="77"/>
      <c r="HF510" s="77"/>
      <c r="HG510" s="77"/>
      <c r="HH510" s="77"/>
      <c r="HI510" s="77"/>
      <c r="HJ510" s="77"/>
      <c r="HK510" s="77"/>
      <c r="HL510" s="77"/>
      <c r="HM510" s="77"/>
      <c r="HN510" s="77"/>
      <c r="HO510" s="77"/>
      <c r="HP510" s="77"/>
      <c r="HQ510" s="77"/>
      <c r="HR510" s="77"/>
      <c r="HS510" s="77"/>
      <c r="HT510" s="77"/>
      <c r="HU510" s="77"/>
      <c r="HV510" s="77"/>
      <c r="HW510" s="77"/>
      <c r="HX510" s="77"/>
      <c r="HY510" s="77"/>
      <c r="HZ510" s="77"/>
      <c r="IA510" s="77"/>
      <c r="IB510" s="77"/>
      <c r="IC510" s="77"/>
      <c r="ID510" s="77"/>
      <c r="IE510" s="77"/>
      <c r="IF510" s="77"/>
      <c r="IG510" s="77"/>
      <c r="IH510" s="77"/>
      <c r="II510" s="77"/>
      <c r="IJ510" s="77"/>
      <c r="IK510" s="77"/>
      <c r="IL510" s="77"/>
      <c r="IM510" s="77"/>
      <c r="IN510" s="77"/>
      <c r="IO510" s="77"/>
      <c r="IP510" s="77"/>
      <c r="IQ510" s="77"/>
      <c r="IR510" s="77"/>
      <c r="IS510" s="77"/>
      <c r="IT510" s="77"/>
      <c r="IU510" s="77"/>
      <c r="IV510" s="77"/>
      <c r="IW510" s="77"/>
      <c r="IX510" s="77"/>
      <c r="IY510" s="77"/>
      <c r="IZ510" s="77"/>
      <c r="JA510" s="77"/>
      <c r="JB510" s="77"/>
      <c r="JC510" s="77"/>
      <c r="JD510" s="77"/>
      <c r="JE510" s="77"/>
      <c r="JF510" s="77"/>
      <c r="JG510" s="77"/>
      <c r="JH510" s="77"/>
      <c r="JI510" s="77"/>
      <c r="JJ510" s="77"/>
      <c r="JK510" s="77"/>
      <c r="JL510" s="77"/>
      <c r="JM510" s="77"/>
      <c r="JN510" s="77"/>
      <c r="JO510" s="77"/>
      <c r="JP510" s="77"/>
      <c r="JQ510" s="77"/>
      <c r="JR510" s="77"/>
      <c r="JS510" s="77"/>
      <c r="JT510" s="77"/>
      <c r="JU510" s="77"/>
      <c r="JV510" s="77"/>
      <c r="JW510" s="77"/>
      <c r="JX510" s="77"/>
      <c r="JY510" s="77"/>
      <c r="JZ510" s="77"/>
      <c r="KA510" s="77"/>
      <c r="KB510" s="77"/>
      <c r="KC510" s="77"/>
      <c r="KD510" s="77"/>
      <c r="KE510" s="77"/>
      <c r="KF510" s="77"/>
      <c r="KG510" s="77"/>
      <c r="KH510" s="77"/>
      <c r="KI510" s="77"/>
      <c r="KJ510" s="77"/>
      <c r="KK510" s="77"/>
      <c r="KL510" s="77"/>
      <c r="KM510" s="77"/>
      <c r="KN510" s="77"/>
      <c r="KO510" s="77"/>
      <c r="KP510" s="77"/>
      <c r="KQ510" s="77"/>
      <c r="KR510" s="77"/>
      <c r="KS510" s="77"/>
      <c r="KT510" s="77"/>
      <c r="KU510" s="77"/>
      <c r="KV510" s="77"/>
      <c r="KW510" s="77"/>
      <c r="KX510" s="77"/>
      <c r="KY510" s="77"/>
      <c r="KZ510" s="77"/>
      <c r="LA510" s="77"/>
      <c r="LB510" s="77"/>
      <c r="LC510" s="77"/>
      <c r="LD510" s="77"/>
      <c r="LE510" s="77"/>
      <c r="LF510" s="77"/>
      <c r="LG510" s="77"/>
      <c r="LH510" s="77"/>
      <c r="LI510" s="77"/>
      <c r="LJ510" s="77"/>
      <c r="LK510" s="77"/>
      <c r="LL510" s="77"/>
      <c r="LM510" s="77"/>
      <c r="LN510" s="77"/>
      <c r="LO510" s="77"/>
      <c r="LP510" s="77"/>
      <c r="LQ510" s="77"/>
      <c r="LR510" s="77"/>
      <c r="LS510" s="77"/>
      <c r="LT510" s="77"/>
      <c r="LU510" s="77"/>
      <c r="LV510" s="77"/>
      <c r="LW510" s="77"/>
      <c r="LX510" s="77"/>
      <c r="LY510" s="77"/>
      <c r="LZ510" s="77"/>
      <c r="MA510" s="77"/>
      <c r="MB510" s="77"/>
      <c r="MC510" s="77"/>
      <c r="MD510" s="77"/>
      <c r="ME510" s="77"/>
      <c r="MF510" s="77"/>
      <c r="MG510" s="77"/>
      <c r="MH510" s="77"/>
      <c r="MI510" s="77"/>
      <c r="MJ510" s="77"/>
      <c r="MK510" s="77"/>
      <c r="ML510" s="77"/>
      <c r="MM510" s="77"/>
      <c r="MN510" s="77"/>
      <c r="MO510" s="77"/>
      <c r="MP510" s="77"/>
      <c r="MQ510" s="77"/>
      <c r="MR510" s="77"/>
      <c r="MS510" s="77"/>
      <c r="MT510" s="77"/>
      <c r="MU510" s="77"/>
      <c r="MV510" s="77"/>
      <c r="MW510" s="77"/>
      <c r="MX510" s="77"/>
      <c r="MY510" s="77"/>
      <c r="MZ510" s="77"/>
      <c r="NA510" s="77"/>
      <c r="NB510" s="77"/>
      <c r="NC510" s="77"/>
      <c r="ND510" s="77"/>
      <c r="NE510" s="77"/>
      <c r="NF510" s="77"/>
      <c r="NG510" s="77"/>
      <c r="NH510" s="77"/>
      <c r="NI510" s="77"/>
      <c r="NJ510" s="77"/>
      <c r="NK510" s="77"/>
      <c r="NL510" s="77"/>
      <c r="NM510" s="77"/>
      <c r="NN510" s="77"/>
      <c r="NO510" s="77"/>
      <c r="NP510" s="77"/>
      <c r="NQ510" s="77"/>
      <c r="NR510" s="77"/>
    </row>
  </sheetData>
  <sheetProtection formatCells="0" selectLockedCells="1" selectUnlockedCells="1"/>
  <phoneticPr fontId="2"/>
  <conditionalFormatting sqref="L511:CA1390 L11:NR510">
    <cfRule type="expression" dxfId="6" priority="27">
      <formula>AND(L$10=$H11)</formula>
    </cfRule>
    <cfRule type="expression" dxfId="5" priority="28">
      <formula>AND(L$10=$I11)</formula>
    </cfRule>
    <cfRule type="expression" dxfId="4" priority="29">
      <formula>AND(L$10=$J11)</formula>
    </cfRule>
    <cfRule type="expression" dxfId="3" priority="30">
      <formula>IF(OR($I11="無症状",$I11="不明"),AND(L$10&gt;$J11,L$10&lt;=$J11+$D$6),AND(L$10&gt;=$K11,L$10&lt;=$I11+$D$6))</formula>
    </cfRule>
    <cfRule type="expression" dxfId="2" priority="31">
      <formula>AND(L$10&lt;$K11,L$10&gt;=$I11-$D$3)</formula>
    </cfRule>
    <cfRule type="expression" dxfId="1" priority="32">
      <formula>AND(L$10&lt;$I11,L$10&gt;=$I11-$D$4)</formula>
    </cfRule>
    <cfRule type="expression" dxfId="0" priority="33">
      <formula>AND(L$10&lt;$I11,L$10&gt;=$I11-$D$5)</formula>
    </cfRule>
  </conditionalFormatting>
  <pageMargins left="0.25" right="0.25" top="0.75" bottom="0.75" header="0.3" footer="0.3"/>
  <pageSetup paperSize="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615FC-E009-4BA6-B78F-24E0BF59FE4D}">
  <sheetPr codeName="Sheet16"/>
  <dimension ref="B1:C5"/>
  <sheetViews>
    <sheetView workbookViewId="0">
      <selection activeCell="C2" sqref="C2"/>
    </sheetView>
  </sheetViews>
  <sheetFormatPr defaultColWidth="9" defaultRowHeight="16.2"/>
  <cols>
    <col min="1" max="1" width="9" style="48"/>
    <col min="2" max="2" width="14.19921875" style="48" bestFit="1" customWidth="1"/>
    <col min="3" max="3" width="22.19921875" style="48" bestFit="1" customWidth="1"/>
    <col min="4" max="16384" width="9" style="48"/>
  </cols>
  <sheetData>
    <row r="1" spans="2:3" ht="16.8" thickBot="1"/>
    <row r="2" spans="2:3">
      <c r="B2" s="49" t="s">
        <v>50</v>
      </c>
      <c r="C2" s="50" t="s">
        <v>51</v>
      </c>
    </row>
    <row r="3" spans="2:3">
      <c r="B3" s="51" t="s">
        <v>47</v>
      </c>
      <c r="C3" s="52" t="s">
        <v>924</v>
      </c>
    </row>
    <row r="4" spans="2:3">
      <c r="B4" s="51" t="s">
        <v>48</v>
      </c>
      <c r="C4" s="52"/>
    </row>
    <row r="5" spans="2:3" ht="16.8" thickBot="1">
      <c r="B5" s="53" t="s">
        <v>49</v>
      </c>
      <c r="C5" s="60">
        <v>44212</v>
      </c>
    </row>
  </sheetData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747CF-1C48-4355-9D39-F5241819CE53}">
  <sheetPr codeName="Sheet2">
    <tabColor rgb="FFFFFF00"/>
  </sheetPr>
  <dimension ref="A1:S491"/>
  <sheetViews>
    <sheetView zoomScale="80" zoomScaleNormal="80" workbookViewId="0">
      <selection activeCell="T45" sqref="T45"/>
    </sheetView>
  </sheetViews>
  <sheetFormatPr defaultColWidth="9" defaultRowHeight="12.6"/>
  <cols>
    <col min="1" max="1" width="5.3984375" style="80" customWidth="1"/>
    <col min="2" max="2" width="9.8984375" style="80" customWidth="1"/>
    <col min="3" max="3" width="6.5" style="80" customWidth="1"/>
    <col min="4" max="4" width="8.19921875" style="80" customWidth="1"/>
    <col min="5" max="5" width="9" style="80" customWidth="1"/>
    <col min="6" max="6" width="15.69921875" style="80" customWidth="1"/>
    <col min="7" max="7" width="9.59765625" style="80" customWidth="1"/>
    <col min="8" max="8" width="12.19921875" style="118" customWidth="1"/>
    <col min="9" max="9" width="10.3984375" style="80" customWidth="1"/>
    <col min="10" max="10" width="10.8984375" style="112" customWidth="1"/>
    <col min="11" max="11" width="19.5" style="112" bestFit="1" customWidth="1"/>
    <col min="12" max="12" width="8.69921875" style="1"/>
    <col min="13" max="13" width="28" style="80" bestFit="1" customWidth="1"/>
    <col min="14" max="14" width="28.69921875" style="80" customWidth="1"/>
    <col min="15" max="15" width="11.59765625" style="80" customWidth="1"/>
    <col min="16" max="16" width="13.59765625" style="80" bestFit="1" customWidth="1"/>
    <col min="17" max="18" width="13.59765625" style="80" customWidth="1"/>
    <col min="19" max="19" width="14" style="1" customWidth="1"/>
    <col min="20" max="20" width="23.59765625" style="80" customWidth="1"/>
    <col min="21" max="21" width="15.59765625" style="80" customWidth="1"/>
    <col min="22" max="22" width="30.5" style="80" customWidth="1"/>
    <col min="23" max="24" width="48.59765625" style="80" customWidth="1"/>
    <col min="25" max="16384" width="9" style="80"/>
  </cols>
  <sheetData>
    <row r="1" spans="1:19" s="46" customFormat="1">
      <c r="A1" s="55" t="str">
        <f>基本情報入力!C3&amp;"管内"&amp;基本情報入力!C4&amp;"における"&amp;基本情報入力!C2&amp;"患者発生状況 "&amp;MONTH(基本情報入力!C5)&amp;"月"&amp;DAY(基本情報入力!C5)&amp;"日"&amp;"時点 "&amp;"N="&amp;COUNTA(テーブル13[氏名])</f>
        <v>XYZ保健所管内におけるCOVID-19患者発生状況 1月16日時点 N=489</v>
      </c>
      <c r="H1" s="117"/>
      <c r="J1" s="58"/>
      <c r="K1" s="58"/>
    </row>
    <row r="2" spans="1:19">
      <c r="A2" s="80" t="s">
        <v>52</v>
      </c>
      <c r="B2" s="80" t="s">
        <v>0</v>
      </c>
      <c r="C2" s="80" t="s">
        <v>1</v>
      </c>
      <c r="D2" s="80" t="s">
        <v>23</v>
      </c>
      <c r="E2" s="80" t="s">
        <v>2</v>
      </c>
      <c r="F2" s="80" t="s">
        <v>6</v>
      </c>
      <c r="G2" s="80" t="s">
        <v>27</v>
      </c>
      <c r="H2" s="118" t="s">
        <v>59</v>
      </c>
      <c r="I2" s="80" t="s">
        <v>841</v>
      </c>
      <c r="J2" s="112" t="s">
        <v>3</v>
      </c>
      <c r="K2" s="112" t="s">
        <v>38</v>
      </c>
      <c r="L2" s="80" t="s">
        <v>61</v>
      </c>
      <c r="M2" s="80" t="s">
        <v>60</v>
      </c>
      <c r="N2" s="80" t="s">
        <v>144</v>
      </c>
      <c r="O2" s="80" t="s">
        <v>842</v>
      </c>
      <c r="P2" s="80" t="s">
        <v>844</v>
      </c>
      <c r="Q2" s="80" t="s">
        <v>907</v>
      </c>
      <c r="R2" s="80" t="s">
        <v>847</v>
      </c>
      <c r="S2" s="80" t="s">
        <v>4</v>
      </c>
    </row>
    <row r="3" spans="1:19">
      <c r="A3" s="80">
        <v>1</v>
      </c>
      <c r="B3" s="80" t="s">
        <v>145</v>
      </c>
      <c r="C3" s="80">
        <v>73</v>
      </c>
      <c r="D3" s="113">
        <f>IF(テーブル13[[#This Row],[年齢]]&lt;&gt;"",ROUNDDOWN(テーブル13[[#This Row],[年齢]]/10,0)*10,"")</f>
        <v>70</v>
      </c>
      <c r="E3" s="80" t="s">
        <v>638</v>
      </c>
      <c r="F3" s="80" t="s">
        <v>650</v>
      </c>
      <c r="I3" s="114"/>
      <c r="J3" s="112">
        <v>43922</v>
      </c>
      <c r="K3" s="112">
        <v>43926</v>
      </c>
      <c r="L3" s="114"/>
      <c r="M3" s="114" t="s">
        <v>130</v>
      </c>
      <c r="Q3" s="80" t="s">
        <v>5</v>
      </c>
      <c r="R3" s="80" t="s">
        <v>849</v>
      </c>
      <c r="S3" s="80"/>
    </row>
    <row r="4" spans="1:19">
      <c r="A4" s="80">
        <v>2</v>
      </c>
      <c r="B4" s="80" t="s">
        <v>146</v>
      </c>
      <c r="C4" s="80">
        <v>31</v>
      </c>
      <c r="D4" s="113">
        <f>IF(テーブル13[[#This Row],[年齢]]&lt;&gt;"",ROUNDDOWN(テーブル13[[#This Row],[年齢]]/10,0)*10,"")</f>
        <v>30</v>
      </c>
      <c r="E4" s="80" t="s">
        <v>638</v>
      </c>
      <c r="F4" s="80" t="s">
        <v>63</v>
      </c>
      <c r="G4" s="80" t="s">
        <v>120</v>
      </c>
      <c r="H4" s="118" t="s">
        <v>735</v>
      </c>
      <c r="I4" s="114"/>
      <c r="J4" s="112">
        <v>43918</v>
      </c>
      <c r="K4" s="112">
        <v>43928</v>
      </c>
      <c r="L4" s="114"/>
      <c r="M4" s="114" t="s">
        <v>130</v>
      </c>
      <c r="Q4" s="80" t="s">
        <v>908</v>
      </c>
      <c r="R4" s="80" t="s">
        <v>849</v>
      </c>
      <c r="S4" s="80"/>
    </row>
    <row r="5" spans="1:19">
      <c r="A5" s="80">
        <v>3</v>
      </c>
      <c r="B5" s="80" t="s">
        <v>147</v>
      </c>
      <c r="C5" s="80">
        <v>66</v>
      </c>
      <c r="D5" s="113">
        <f>IF(テーブル13[[#This Row],[年齢]]&lt;&gt;"",ROUNDDOWN(テーブル13[[#This Row],[年齢]]/10,0)*10,"")</f>
        <v>60</v>
      </c>
      <c r="E5" s="80" t="s">
        <v>639</v>
      </c>
      <c r="F5" s="80" t="s">
        <v>79</v>
      </c>
      <c r="I5" s="114"/>
      <c r="J5" s="112">
        <v>43919</v>
      </c>
      <c r="K5" s="112">
        <v>43928</v>
      </c>
      <c r="L5" s="114"/>
      <c r="M5" s="114" t="s">
        <v>131</v>
      </c>
      <c r="P5" s="80" t="s">
        <v>845</v>
      </c>
      <c r="Q5" s="80" t="s">
        <v>908</v>
      </c>
      <c r="R5" s="80" t="s">
        <v>849</v>
      </c>
      <c r="S5" s="80"/>
    </row>
    <row r="6" spans="1:19">
      <c r="A6" s="80">
        <v>4</v>
      </c>
      <c r="B6" s="80" t="s">
        <v>148</v>
      </c>
      <c r="C6" s="80">
        <v>22</v>
      </c>
      <c r="D6" s="113">
        <f>IF(テーブル13[[#This Row],[年齢]]&lt;&gt;"",ROUNDDOWN(テーブル13[[#This Row],[年齢]]/10,0)*10,"")</f>
        <v>20</v>
      </c>
      <c r="E6" s="80" t="s">
        <v>639</v>
      </c>
      <c r="F6" s="80" t="s">
        <v>64</v>
      </c>
      <c r="G6" s="80" t="s">
        <v>120</v>
      </c>
      <c r="H6" s="118" t="s">
        <v>746</v>
      </c>
      <c r="I6" s="114"/>
      <c r="J6" s="112">
        <v>43927</v>
      </c>
      <c r="K6" s="112">
        <v>43930</v>
      </c>
      <c r="L6" s="114"/>
      <c r="M6" s="114" t="s">
        <v>711</v>
      </c>
      <c r="Q6" s="80" t="s">
        <v>5</v>
      </c>
      <c r="R6" s="80" t="s">
        <v>849</v>
      </c>
      <c r="S6" s="80"/>
    </row>
    <row r="7" spans="1:19">
      <c r="A7" s="80">
        <v>5</v>
      </c>
      <c r="B7" s="80" t="s">
        <v>149</v>
      </c>
      <c r="C7" s="80">
        <v>47</v>
      </c>
      <c r="D7" s="113">
        <f>IF(テーブル13[[#This Row],[年齢]]&lt;&gt;"",ROUNDDOWN(テーブル13[[#This Row],[年齢]]/10,0)*10,"")</f>
        <v>40</v>
      </c>
      <c r="E7" s="80" t="s">
        <v>639</v>
      </c>
      <c r="F7" s="80" t="s">
        <v>77</v>
      </c>
      <c r="G7" s="80" t="s">
        <v>121</v>
      </c>
      <c r="H7" s="118" t="s">
        <v>769</v>
      </c>
      <c r="I7" s="114"/>
      <c r="J7" s="112">
        <v>43931</v>
      </c>
      <c r="K7" s="112">
        <v>43934</v>
      </c>
      <c r="L7" s="114"/>
      <c r="M7" s="114" t="s">
        <v>130</v>
      </c>
      <c r="Q7" s="80" t="s">
        <v>5</v>
      </c>
      <c r="R7" s="80" t="s">
        <v>851</v>
      </c>
      <c r="S7" s="80"/>
    </row>
    <row r="8" spans="1:19">
      <c r="A8" s="80">
        <v>6</v>
      </c>
      <c r="B8" s="80" t="s">
        <v>150</v>
      </c>
      <c r="C8" s="80">
        <v>68</v>
      </c>
      <c r="D8" s="113">
        <f>IF(テーブル13[[#This Row],[年齢]]&lt;&gt;"",ROUNDDOWN(テーブル13[[#This Row],[年齢]]/10,0)*10,"")</f>
        <v>60</v>
      </c>
      <c r="E8" s="80" t="s">
        <v>638</v>
      </c>
      <c r="I8" s="114"/>
      <c r="J8" s="112">
        <v>43929</v>
      </c>
      <c r="K8" s="112">
        <v>43937</v>
      </c>
      <c r="L8" s="114"/>
      <c r="M8" s="114" t="s">
        <v>711</v>
      </c>
      <c r="Q8" s="80" t="s">
        <v>5</v>
      </c>
      <c r="R8" s="80" t="s">
        <v>849</v>
      </c>
      <c r="S8" s="80"/>
    </row>
    <row r="9" spans="1:19">
      <c r="A9" s="80">
        <v>7</v>
      </c>
      <c r="B9" s="80" t="s">
        <v>151</v>
      </c>
      <c r="C9" s="80">
        <v>69</v>
      </c>
      <c r="D9" s="113">
        <f>IF(テーブル13[[#This Row],[年齢]]&lt;&gt;"",ROUNDDOWN(テーブル13[[#This Row],[年齢]]/10,0)*10,"")</f>
        <v>60</v>
      </c>
      <c r="E9" s="80" t="s">
        <v>638</v>
      </c>
      <c r="J9" s="112">
        <v>43934</v>
      </c>
      <c r="K9" s="112">
        <v>43937</v>
      </c>
      <c r="L9" s="114"/>
      <c r="M9" s="80" t="s">
        <v>711</v>
      </c>
      <c r="Q9" s="80" t="s">
        <v>5</v>
      </c>
      <c r="R9" s="80" t="s">
        <v>849</v>
      </c>
      <c r="S9" s="80"/>
    </row>
    <row r="10" spans="1:19">
      <c r="A10" s="80">
        <v>8</v>
      </c>
      <c r="B10" s="80" t="s">
        <v>152</v>
      </c>
      <c r="C10" s="80">
        <v>71</v>
      </c>
      <c r="D10" s="113">
        <f>IF(テーブル13[[#This Row],[年齢]]&lt;&gt;"",ROUNDDOWN(テーブル13[[#This Row],[年齢]]/10,0)*10,"")</f>
        <v>70</v>
      </c>
      <c r="E10" s="80" t="s">
        <v>638</v>
      </c>
      <c r="J10" s="112">
        <v>43937</v>
      </c>
      <c r="K10" s="112">
        <v>43942</v>
      </c>
      <c r="L10" s="114"/>
      <c r="M10" s="80" t="s">
        <v>711</v>
      </c>
      <c r="Q10" s="80" t="s">
        <v>5</v>
      </c>
      <c r="R10" s="80" t="s">
        <v>849</v>
      </c>
      <c r="S10" s="80"/>
    </row>
    <row r="11" spans="1:19">
      <c r="A11" s="80">
        <v>9</v>
      </c>
      <c r="B11" s="80" t="s">
        <v>153</v>
      </c>
      <c r="C11" s="80">
        <v>67</v>
      </c>
      <c r="D11" s="113">
        <f>IF(テーブル13[[#This Row],[年齢]]&lt;&gt;"",ROUNDDOWN(テーブル13[[#This Row],[年齢]]/10,0)*10,"")</f>
        <v>60</v>
      </c>
      <c r="E11" s="80" t="s">
        <v>639</v>
      </c>
      <c r="J11" s="112" t="s">
        <v>836</v>
      </c>
      <c r="K11" s="112">
        <v>43945</v>
      </c>
      <c r="L11" s="114"/>
      <c r="M11" s="114" t="s">
        <v>132</v>
      </c>
      <c r="P11" s="80" t="s">
        <v>845</v>
      </c>
      <c r="Q11" s="80" t="s">
        <v>908</v>
      </c>
      <c r="R11" s="80" t="s">
        <v>849</v>
      </c>
      <c r="S11" s="80"/>
    </row>
    <row r="12" spans="1:19">
      <c r="A12" s="80">
        <v>10</v>
      </c>
      <c r="B12" s="80" t="s">
        <v>154</v>
      </c>
      <c r="C12" s="80">
        <v>59</v>
      </c>
      <c r="D12" s="113">
        <f>IF(テーブル13[[#This Row],[年齢]]&lt;&gt;"",ROUNDDOWN(テーブル13[[#This Row],[年齢]]/10,0)*10,"")</f>
        <v>50</v>
      </c>
      <c r="E12" s="80" t="s">
        <v>638</v>
      </c>
      <c r="F12" s="80" t="s">
        <v>651</v>
      </c>
      <c r="H12" s="118" t="s">
        <v>808</v>
      </c>
      <c r="J12" s="112">
        <v>43932</v>
      </c>
      <c r="K12" s="112">
        <v>43951</v>
      </c>
      <c r="L12" s="114"/>
      <c r="M12" s="114" t="s">
        <v>711</v>
      </c>
      <c r="Q12" s="80" t="s">
        <v>5</v>
      </c>
      <c r="R12" s="80" t="s">
        <v>849</v>
      </c>
      <c r="S12" s="80"/>
    </row>
    <row r="13" spans="1:19">
      <c r="A13" s="80">
        <v>11</v>
      </c>
      <c r="B13" s="80" t="s">
        <v>155</v>
      </c>
      <c r="C13" s="80">
        <v>34</v>
      </c>
      <c r="D13" s="113">
        <f>IF(テーブル13[[#This Row],[年齢]]&lt;&gt;"",ROUNDDOWN(テーブル13[[#This Row],[年齢]]/10,0)*10,"")</f>
        <v>30</v>
      </c>
      <c r="E13" s="80" t="s">
        <v>839</v>
      </c>
      <c r="J13" s="112" t="s">
        <v>5</v>
      </c>
      <c r="K13" s="112" t="s">
        <v>840</v>
      </c>
      <c r="L13" s="114"/>
      <c r="M13" s="114"/>
      <c r="Q13" s="80" t="s">
        <v>5</v>
      </c>
      <c r="R13" s="80" t="s">
        <v>851</v>
      </c>
      <c r="S13" s="80"/>
    </row>
    <row r="14" spans="1:19">
      <c r="A14" s="80">
        <v>12</v>
      </c>
      <c r="B14" s="80" t="s">
        <v>156</v>
      </c>
      <c r="C14" s="80">
        <v>25</v>
      </c>
      <c r="D14" s="113">
        <f>IF(テーブル13[[#This Row],[年齢]]&lt;&gt;"",ROUNDDOWN(テーブル13[[#This Row],[年齢]]/10,0)*10,"")</f>
        <v>20</v>
      </c>
      <c r="E14" s="80" t="s">
        <v>639</v>
      </c>
      <c r="F14" s="80" t="s">
        <v>652</v>
      </c>
      <c r="J14" s="112">
        <v>43968</v>
      </c>
      <c r="K14" s="112">
        <v>43973</v>
      </c>
      <c r="L14" s="114"/>
      <c r="M14" s="80" t="s">
        <v>130</v>
      </c>
      <c r="Q14" s="80" t="s">
        <v>5</v>
      </c>
      <c r="R14" s="80" t="s">
        <v>849</v>
      </c>
      <c r="S14" s="80"/>
    </row>
    <row r="15" spans="1:19">
      <c r="A15" s="80">
        <v>13</v>
      </c>
      <c r="B15" s="80" t="s">
        <v>157</v>
      </c>
      <c r="C15" s="80">
        <v>27</v>
      </c>
      <c r="D15" s="113">
        <f>IF(テーブル13[[#This Row],[年齢]]&lt;&gt;"",ROUNDDOWN(テーブル13[[#This Row],[年齢]]/10,0)*10,"")</f>
        <v>20</v>
      </c>
      <c r="E15" s="80" t="s">
        <v>638</v>
      </c>
      <c r="F15" s="80" t="s">
        <v>652</v>
      </c>
      <c r="J15" s="112">
        <v>43971</v>
      </c>
      <c r="K15" s="112">
        <v>43979</v>
      </c>
      <c r="L15" s="114"/>
      <c r="M15" s="80" t="s">
        <v>132</v>
      </c>
      <c r="P15" s="80" t="s">
        <v>845</v>
      </c>
      <c r="Q15" s="80" t="s">
        <v>908</v>
      </c>
      <c r="R15" s="80" t="s">
        <v>849</v>
      </c>
      <c r="S15" s="80"/>
    </row>
    <row r="16" spans="1:19">
      <c r="A16" s="80">
        <v>14</v>
      </c>
      <c r="B16" s="80" t="s">
        <v>158</v>
      </c>
      <c r="C16" s="80">
        <v>29</v>
      </c>
      <c r="D16" s="113">
        <f>IF(テーブル13[[#This Row],[年齢]]&lt;&gt;"",ROUNDDOWN(テーブル13[[#This Row],[年齢]]/10,0)*10,"")</f>
        <v>20</v>
      </c>
      <c r="E16" s="80" t="s">
        <v>639</v>
      </c>
      <c r="F16" s="80" t="s">
        <v>68</v>
      </c>
      <c r="H16" s="118" t="s">
        <v>738</v>
      </c>
      <c r="J16" s="112">
        <v>43971</v>
      </c>
      <c r="K16" s="112">
        <v>43980</v>
      </c>
      <c r="L16" s="80"/>
      <c r="M16" s="80" t="s">
        <v>131</v>
      </c>
      <c r="P16" s="80" t="s">
        <v>845</v>
      </c>
      <c r="Q16" s="80" t="s">
        <v>908</v>
      </c>
      <c r="R16" s="80" t="s">
        <v>849</v>
      </c>
      <c r="S16" s="80"/>
    </row>
    <row r="17" spans="1:18" s="80" customFormat="1">
      <c r="A17" s="80">
        <v>15</v>
      </c>
      <c r="B17" s="80" t="s">
        <v>159</v>
      </c>
      <c r="C17" s="80">
        <v>57</v>
      </c>
      <c r="D17" s="113">
        <f>IF(テーブル13[[#This Row],[年齢]]&lt;&gt;"",ROUNDDOWN(テーブル13[[#This Row],[年齢]]/10,0)*10,"")</f>
        <v>50</v>
      </c>
      <c r="E17" s="80" t="s">
        <v>838</v>
      </c>
      <c r="H17" s="118"/>
      <c r="J17" s="112" t="s">
        <v>5</v>
      </c>
      <c r="K17" s="112" t="s">
        <v>840</v>
      </c>
      <c r="Q17" s="80" t="s">
        <v>5</v>
      </c>
      <c r="R17" s="80" t="s">
        <v>849</v>
      </c>
    </row>
    <row r="18" spans="1:18" s="80" customFormat="1">
      <c r="A18" s="80">
        <v>16</v>
      </c>
      <c r="B18" s="80" t="s">
        <v>160</v>
      </c>
      <c r="C18" s="80">
        <v>58</v>
      </c>
      <c r="D18" s="113">
        <f>IF(テーブル13[[#This Row],[年齢]]&lt;&gt;"",ROUNDDOWN(テーブル13[[#This Row],[年齢]]/10,0)*10,"")</f>
        <v>50</v>
      </c>
      <c r="E18" s="80" t="s">
        <v>638</v>
      </c>
      <c r="F18" s="80" t="s">
        <v>653</v>
      </c>
      <c r="H18" s="118" t="s">
        <v>825</v>
      </c>
      <c r="J18" s="112" t="s">
        <v>5</v>
      </c>
      <c r="K18" s="112">
        <v>43983</v>
      </c>
      <c r="Q18" s="80" t="s">
        <v>5</v>
      </c>
      <c r="R18" s="80" t="s">
        <v>849</v>
      </c>
    </row>
    <row r="19" spans="1:18" s="80" customFormat="1">
      <c r="A19" s="80">
        <v>17</v>
      </c>
      <c r="B19" s="80" t="s">
        <v>161</v>
      </c>
      <c r="C19" s="80">
        <v>23</v>
      </c>
      <c r="D19" s="113">
        <f>IF(テーブル13[[#This Row],[年齢]]&lt;&gt;"",ROUNDDOWN(テーブル13[[#This Row],[年齢]]/10,0)*10,"")</f>
        <v>20</v>
      </c>
      <c r="E19" s="80" t="s">
        <v>638</v>
      </c>
      <c r="F19" s="80" t="s">
        <v>654</v>
      </c>
      <c r="G19" s="80" t="s">
        <v>120</v>
      </c>
      <c r="H19" s="118" t="s">
        <v>764</v>
      </c>
      <c r="J19" s="112">
        <v>44071</v>
      </c>
      <c r="K19" s="112">
        <v>44077</v>
      </c>
      <c r="Q19" s="80" t="s">
        <v>5</v>
      </c>
      <c r="R19" s="80" t="s">
        <v>849</v>
      </c>
    </row>
    <row r="20" spans="1:18" s="80" customFormat="1">
      <c r="A20" s="80">
        <v>18</v>
      </c>
      <c r="B20" s="80" t="s">
        <v>162</v>
      </c>
      <c r="C20" s="80">
        <v>52</v>
      </c>
      <c r="D20" s="113">
        <f>IF(テーブル13[[#This Row],[年齢]]&lt;&gt;"",ROUNDDOWN(テーブル13[[#This Row],[年齢]]/10,0)*10,"")</f>
        <v>50</v>
      </c>
      <c r="E20" s="80" t="s">
        <v>62</v>
      </c>
      <c r="F20" s="80" t="s">
        <v>79</v>
      </c>
      <c r="H20" s="118"/>
      <c r="J20" s="112">
        <v>44085</v>
      </c>
      <c r="K20" s="112">
        <v>44086</v>
      </c>
      <c r="M20" s="80" t="s">
        <v>130</v>
      </c>
      <c r="Q20" s="80" t="s">
        <v>5</v>
      </c>
      <c r="R20" s="80" t="s">
        <v>851</v>
      </c>
    </row>
    <row r="21" spans="1:18" s="80" customFormat="1">
      <c r="A21" s="80">
        <v>19</v>
      </c>
      <c r="B21" s="80" t="s">
        <v>163</v>
      </c>
      <c r="C21" s="80">
        <v>62</v>
      </c>
      <c r="D21" s="113">
        <f>IF(テーブル13[[#This Row],[年齢]]&lt;&gt;"",ROUNDDOWN(テーブル13[[#This Row],[年齢]]/10,0)*10,"")</f>
        <v>60</v>
      </c>
      <c r="E21" s="80" t="s">
        <v>638</v>
      </c>
      <c r="F21" s="80" t="s">
        <v>651</v>
      </c>
      <c r="G21" s="80" t="s">
        <v>120</v>
      </c>
      <c r="H21" s="118" t="s">
        <v>795</v>
      </c>
      <c r="J21" s="112">
        <v>44085</v>
      </c>
      <c r="K21" s="112">
        <v>44094</v>
      </c>
      <c r="M21" s="80" t="s">
        <v>130</v>
      </c>
      <c r="Q21" s="80" t="s">
        <v>5</v>
      </c>
      <c r="R21" s="80" t="s">
        <v>853</v>
      </c>
    </row>
    <row r="22" spans="1:18" s="80" customFormat="1">
      <c r="A22" s="80">
        <v>20</v>
      </c>
      <c r="B22" s="80" t="s">
        <v>164</v>
      </c>
      <c r="C22" s="80">
        <v>51</v>
      </c>
      <c r="D22" s="113">
        <f>IF(テーブル13[[#This Row],[年齢]]&lt;&gt;"",ROUNDDOWN(テーブル13[[#This Row],[年齢]]/10,0)*10,"")</f>
        <v>50</v>
      </c>
      <c r="E22" s="80" t="s">
        <v>638</v>
      </c>
      <c r="F22" s="80" t="s">
        <v>65</v>
      </c>
      <c r="H22" s="118" t="s">
        <v>821</v>
      </c>
      <c r="J22" s="112" t="s">
        <v>5</v>
      </c>
      <c r="K22" s="112">
        <v>44093</v>
      </c>
      <c r="Q22" s="80" t="s">
        <v>5</v>
      </c>
      <c r="R22" s="80" t="s">
        <v>853</v>
      </c>
    </row>
    <row r="23" spans="1:18" s="80" customFormat="1">
      <c r="A23" s="80">
        <v>21</v>
      </c>
      <c r="B23" s="80" t="s">
        <v>165</v>
      </c>
      <c r="C23" s="80">
        <v>45</v>
      </c>
      <c r="D23" s="113">
        <f>IF(テーブル13[[#This Row],[年齢]]&lt;&gt;"",ROUNDDOWN(テーブル13[[#This Row],[年齢]]/10,0)*10,"")</f>
        <v>40</v>
      </c>
      <c r="E23" s="80" t="s">
        <v>639</v>
      </c>
      <c r="F23" s="80" t="s">
        <v>655</v>
      </c>
      <c r="H23" s="118"/>
      <c r="J23" s="112" t="s">
        <v>836</v>
      </c>
      <c r="K23" s="112">
        <v>44094</v>
      </c>
      <c r="M23" s="80" t="s">
        <v>131</v>
      </c>
      <c r="P23" s="80" t="s">
        <v>845</v>
      </c>
      <c r="Q23" s="80" t="s">
        <v>908</v>
      </c>
      <c r="R23" s="80" t="s">
        <v>849</v>
      </c>
    </row>
    <row r="24" spans="1:18" s="80" customFormat="1">
      <c r="A24" s="80">
        <v>22</v>
      </c>
      <c r="B24" s="80" t="s">
        <v>166</v>
      </c>
      <c r="C24" s="80">
        <v>61</v>
      </c>
      <c r="D24" s="113">
        <f>IF(テーブル13[[#This Row],[年齢]]&lt;&gt;"",ROUNDDOWN(テーブル13[[#This Row],[年齢]]/10,0)*10,"")</f>
        <v>60</v>
      </c>
      <c r="E24" s="80" t="s">
        <v>639</v>
      </c>
      <c r="F24" s="80" t="s">
        <v>655</v>
      </c>
      <c r="H24" s="118"/>
      <c r="J24" s="112">
        <v>44085</v>
      </c>
      <c r="K24" s="112">
        <v>44095</v>
      </c>
      <c r="Q24" s="80" t="s">
        <v>5</v>
      </c>
      <c r="R24" s="80" t="s">
        <v>851</v>
      </c>
    </row>
    <row r="25" spans="1:18" s="80" customFormat="1">
      <c r="A25" s="80">
        <v>23</v>
      </c>
      <c r="B25" s="80" t="s">
        <v>167</v>
      </c>
      <c r="C25" s="80">
        <v>31</v>
      </c>
      <c r="D25" s="113">
        <f>IF(テーブル13[[#This Row],[年齢]]&lt;&gt;"",ROUNDDOWN(テーブル13[[#This Row],[年齢]]/10,0)*10,"")</f>
        <v>30</v>
      </c>
      <c r="E25" s="80" t="s">
        <v>639</v>
      </c>
      <c r="F25" s="80" t="s">
        <v>656</v>
      </c>
      <c r="H25" s="118" t="s">
        <v>778</v>
      </c>
      <c r="J25" s="112">
        <v>44105</v>
      </c>
      <c r="K25" s="112">
        <v>44105</v>
      </c>
      <c r="Q25" s="80" t="s">
        <v>5</v>
      </c>
      <c r="R25" s="80" t="s">
        <v>853</v>
      </c>
    </row>
    <row r="26" spans="1:18" s="80" customFormat="1">
      <c r="A26" s="80">
        <v>24</v>
      </c>
      <c r="B26" s="80" t="s">
        <v>168</v>
      </c>
      <c r="C26" s="80">
        <v>57</v>
      </c>
      <c r="D26" s="113">
        <f>IF(テーブル13[[#This Row],[年齢]]&lt;&gt;"",ROUNDDOWN(テーブル13[[#This Row],[年齢]]/10,0)*10,"")</f>
        <v>50</v>
      </c>
      <c r="E26" s="80" t="s">
        <v>639</v>
      </c>
      <c r="F26" s="80" t="s">
        <v>657</v>
      </c>
      <c r="H26" s="118" t="s">
        <v>813</v>
      </c>
      <c r="J26" s="112">
        <v>44103</v>
      </c>
      <c r="K26" s="112">
        <v>44112</v>
      </c>
      <c r="M26" s="80" t="s">
        <v>130</v>
      </c>
      <c r="Q26" s="80" t="s">
        <v>5</v>
      </c>
      <c r="R26" s="80" t="s">
        <v>849</v>
      </c>
    </row>
    <row r="27" spans="1:18" s="80" customFormat="1">
      <c r="A27" s="80">
        <v>25</v>
      </c>
      <c r="B27" s="80" t="s">
        <v>169</v>
      </c>
      <c r="C27" s="80">
        <v>60</v>
      </c>
      <c r="D27" s="113">
        <f>IF(テーブル13[[#This Row],[年齢]]&lt;&gt;"",ROUNDDOWN(テーブル13[[#This Row],[年齢]]/10,0)*10,"")</f>
        <v>60</v>
      </c>
      <c r="E27" s="80" t="s">
        <v>639</v>
      </c>
      <c r="F27" s="80" t="s">
        <v>658</v>
      </c>
      <c r="G27" s="80" t="s">
        <v>120</v>
      </c>
      <c r="H27" s="118" t="s">
        <v>770</v>
      </c>
      <c r="J27" s="112">
        <v>44114</v>
      </c>
      <c r="K27" s="112">
        <v>44115</v>
      </c>
      <c r="Q27" s="80" t="s">
        <v>5</v>
      </c>
      <c r="R27" s="80" t="s">
        <v>849</v>
      </c>
    </row>
    <row r="28" spans="1:18" s="80" customFormat="1">
      <c r="A28" s="80">
        <v>26</v>
      </c>
      <c r="B28" s="80" t="s">
        <v>170</v>
      </c>
      <c r="C28" s="80">
        <v>30</v>
      </c>
      <c r="D28" s="113">
        <f>IF(テーブル13[[#This Row],[年齢]]&lt;&gt;"",ROUNDDOWN(テーブル13[[#This Row],[年齢]]/10,0)*10,"")</f>
        <v>30</v>
      </c>
      <c r="E28" s="80" t="s">
        <v>62</v>
      </c>
      <c r="F28" s="80" t="s">
        <v>79</v>
      </c>
      <c r="H28" s="118"/>
      <c r="J28" s="112" t="s">
        <v>836</v>
      </c>
      <c r="K28" s="112">
        <v>44115</v>
      </c>
      <c r="M28" s="80" t="s">
        <v>131</v>
      </c>
      <c r="P28" s="80" t="s">
        <v>845</v>
      </c>
      <c r="Q28" s="80" t="s">
        <v>908</v>
      </c>
      <c r="R28" s="80" t="s">
        <v>849</v>
      </c>
    </row>
    <row r="29" spans="1:18" s="80" customFormat="1">
      <c r="A29" s="80">
        <v>27</v>
      </c>
      <c r="B29" s="80" t="s">
        <v>171</v>
      </c>
      <c r="C29" s="80">
        <v>27</v>
      </c>
      <c r="D29" s="113">
        <f>IF(テーブル13[[#This Row],[年齢]]&lt;&gt;"",ROUNDDOWN(テーブル13[[#This Row],[年齢]]/10,0)*10,"")</f>
        <v>20</v>
      </c>
      <c r="E29" s="80" t="s">
        <v>62</v>
      </c>
      <c r="F29" s="80" t="s">
        <v>659</v>
      </c>
      <c r="G29" s="80" t="s">
        <v>120</v>
      </c>
      <c r="H29" s="118" t="s">
        <v>740</v>
      </c>
      <c r="J29" s="112" t="s">
        <v>836</v>
      </c>
      <c r="K29" s="112">
        <v>44118</v>
      </c>
      <c r="M29" s="80" t="s">
        <v>131</v>
      </c>
      <c r="P29" s="80" t="s">
        <v>845</v>
      </c>
      <c r="Q29" s="80" t="s">
        <v>908</v>
      </c>
      <c r="R29" s="80" t="s">
        <v>849</v>
      </c>
    </row>
    <row r="30" spans="1:18" s="80" customFormat="1">
      <c r="A30" s="80">
        <v>28</v>
      </c>
      <c r="B30" s="80" t="s">
        <v>172</v>
      </c>
      <c r="C30" s="80">
        <v>19</v>
      </c>
      <c r="D30" s="113">
        <f>IF(テーブル13[[#This Row],[年齢]]&lt;&gt;"",ROUNDDOWN(テーブル13[[#This Row],[年齢]]/10,0)*10,"")</f>
        <v>10</v>
      </c>
      <c r="E30" s="80" t="s">
        <v>639</v>
      </c>
      <c r="H30" s="118"/>
      <c r="J30" s="112">
        <v>44126</v>
      </c>
      <c r="K30" s="112">
        <v>44128</v>
      </c>
      <c r="M30" s="80" t="s">
        <v>133</v>
      </c>
      <c r="Q30" s="80" t="s">
        <v>5</v>
      </c>
      <c r="R30" s="80" t="s">
        <v>849</v>
      </c>
    </row>
    <row r="31" spans="1:18" s="80" customFormat="1">
      <c r="A31" s="80">
        <v>29</v>
      </c>
      <c r="B31" s="80" t="s">
        <v>173</v>
      </c>
      <c r="C31" s="80">
        <v>67</v>
      </c>
      <c r="D31" s="113">
        <f>IF(テーブル13[[#This Row],[年齢]]&lt;&gt;"",ROUNDDOWN(テーブル13[[#This Row],[年齢]]/10,0)*10,"")</f>
        <v>60</v>
      </c>
      <c r="E31" s="80" t="s">
        <v>639</v>
      </c>
      <c r="H31" s="118"/>
      <c r="J31" s="112">
        <v>44128</v>
      </c>
      <c r="K31" s="112">
        <v>44129</v>
      </c>
      <c r="M31" s="80" t="s">
        <v>131</v>
      </c>
      <c r="P31" s="80" t="s">
        <v>845</v>
      </c>
      <c r="Q31" s="80" t="s">
        <v>908</v>
      </c>
      <c r="R31" s="80" t="s">
        <v>849</v>
      </c>
    </row>
    <row r="32" spans="1:18" s="80" customFormat="1">
      <c r="A32" s="80">
        <v>30</v>
      </c>
      <c r="B32" s="80" t="s">
        <v>174</v>
      </c>
      <c r="C32" s="80">
        <v>37</v>
      </c>
      <c r="D32" s="113">
        <f>IF(テーブル13[[#This Row],[年齢]]&lt;&gt;"",ROUNDDOWN(テーブル13[[#This Row],[年齢]]/10,0)*10,"")</f>
        <v>30</v>
      </c>
      <c r="E32" s="80" t="s">
        <v>639</v>
      </c>
      <c r="H32" s="118" t="s">
        <v>757</v>
      </c>
      <c r="J32" s="112" t="s">
        <v>836</v>
      </c>
      <c r="K32" s="112">
        <v>44129</v>
      </c>
      <c r="M32" s="80" t="s">
        <v>131</v>
      </c>
      <c r="P32" s="80" t="s">
        <v>845</v>
      </c>
      <c r="Q32" s="80" t="s">
        <v>908</v>
      </c>
      <c r="R32" s="80" t="s">
        <v>849</v>
      </c>
    </row>
    <row r="33" spans="1:18" s="80" customFormat="1">
      <c r="A33" s="80">
        <v>31</v>
      </c>
      <c r="B33" s="80" t="s">
        <v>175</v>
      </c>
      <c r="C33" s="80">
        <v>21</v>
      </c>
      <c r="D33" s="113">
        <f>IF(テーブル13[[#This Row],[年齢]]&lt;&gt;"",ROUNDDOWN(テーブル13[[#This Row],[年齢]]/10,0)*10,"")</f>
        <v>20</v>
      </c>
      <c r="E33" s="80" t="s">
        <v>638</v>
      </c>
      <c r="F33" s="80" t="s">
        <v>660</v>
      </c>
      <c r="H33" s="118" t="s">
        <v>734</v>
      </c>
      <c r="J33" s="112">
        <v>44149</v>
      </c>
      <c r="K33" s="112">
        <v>44154</v>
      </c>
      <c r="M33" s="80" t="s">
        <v>133</v>
      </c>
      <c r="Q33" s="80" t="s">
        <v>5</v>
      </c>
      <c r="R33" s="80" t="s">
        <v>849</v>
      </c>
    </row>
    <row r="34" spans="1:18" s="80" customFormat="1">
      <c r="A34" s="80">
        <v>32</v>
      </c>
      <c r="B34" s="80" t="s">
        <v>176</v>
      </c>
      <c r="C34" s="80">
        <v>21</v>
      </c>
      <c r="D34" s="113">
        <f>IF(テーブル13[[#This Row],[年齢]]&lt;&gt;"",ROUNDDOWN(テーブル13[[#This Row],[年齢]]/10,0)*10,"")</f>
        <v>20</v>
      </c>
      <c r="E34" s="80" t="s">
        <v>639</v>
      </c>
      <c r="F34" s="80" t="s">
        <v>68</v>
      </c>
      <c r="H34" s="118" t="s">
        <v>758</v>
      </c>
      <c r="J34" s="112">
        <v>44152</v>
      </c>
      <c r="K34" s="112">
        <v>44155</v>
      </c>
      <c r="M34" s="80" t="s">
        <v>133</v>
      </c>
      <c r="Q34" s="80" t="s">
        <v>5</v>
      </c>
      <c r="R34" s="80" t="s">
        <v>849</v>
      </c>
    </row>
    <row r="35" spans="1:18" s="80" customFormat="1">
      <c r="A35" s="80">
        <v>33</v>
      </c>
      <c r="B35" s="80" t="s">
        <v>177</v>
      </c>
      <c r="C35" s="80">
        <v>41</v>
      </c>
      <c r="D35" s="113">
        <f>IF(テーブル13[[#This Row],[年齢]]&lt;&gt;"",ROUNDDOWN(テーブル13[[#This Row],[年齢]]/10,0)*10,"")</f>
        <v>40</v>
      </c>
      <c r="E35" s="80" t="s">
        <v>639</v>
      </c>
      <c r="F35" s="80" t="s">
        <v>659</v>
      </c>
      <c r="G35" s="80" t="s">
        <v>120</v>
      </c>
      <c r="H35" s="118" t="s">
        <v>826</v>
      </c>
      <c r="J35" s="112">
        <v>44156</v>
      </c>
      <c r="K35" s="112">
        <v>44156</v>
      </c>
      <c r="M35" s="80" t="s">
        <v>131</v>
      </c>
      <c r="P35" s="80" t="s">
        <v>845</v>
      </c>
      <c r="Q35" s="80" t="s">
        <v>908</v>
      </c>
      <c r="R35" s="80" t="s">
        <v>849</v>
      </c>
    </row>
    <row r="36" spans="1:18" s="80" customFormat="1">
      <c r="A36" s="80">
        <v>34</v>
      </c>
      <c r="B36" s="80" t="s">
        <v>178</v>
      </c>
      <c r="C36" s="80">
        <v>18</v>
      </c>
      <c r="D36" s="113">
        <f>IF(テーブル13[[#This Row],[年齢]]&lt;&gt;"",ROUNDDOWN(テーブル13[[#This Row],[年齢]]/10,0)*10,"")</f>
        <v>10</v>
      </c>
      <c r="E36" s="80" t="s">
        <v>639</v>
      </c>
      <c r="F36" s="80" t="s">
        <v>661</v>
      </c>
      <c r="G36" s="80" t="s">
        <v>122</v>
      </c>
      <c r="H36" s="118" t="s">
        <v>772</v>
      </c>
      <c r="J36" s="112" t="s">
        <v>836</v>
      </c>
      <c r="K36" s="112">
        <v>44156</v>
      </c>
      <c r="M36" s="80" t="s">
        <v>134</v>
      </c>
      <c r="P36" s="80" t="s">
        <v>845</v>
      </c>
      <c r="Q36" s="80" t="s">
        <v>908</v>
      </c>
      <c r="R36" s="80" t="s">
        <v>849</v>
      </c>
    </row>
    <row r="37" spans="1:18" s="80" customFormat="1">
      <c r="A37" s="80">
        <v>35</v>
      </c>
      <c r="B37" s="80" t="s">
        <v>179</v>
      </c>
      <c r="C37" s="80">
        <v>21</v>
      </c>
      <c r="D37" s="113">
        <f>IF(テーブル13[[#This Row],[年齢]]&lt;&gt;"",ROUNDDOWN(テーブル13[[#This Row],[年齢]]/10,0)*10,"")</f>
        <v>20</v>
      </c>
      <c r="E37" s="80" t="s">
        <v>638</v>
      </c>
      <c r="F37" s="80" t="s">
        <v>79</v>
      </c>
      <c r="H37" s="118"/>
      <c r="J37" s="112">
        <v>44145</v>
      </c>
      <c r="K37" s="112">
        <v>44156</v>
      </c>
      <c r="M37" s="80" t="s">
        <v>130</v>
      </c>
      <c r="Q37" s="80" t="s">
        <v>908</v>
      </c>
      <c r="R37" s="80" t="s">
        <v>851</v>
      </c>
    </row>
    <row r="38" spans="1:18" s="80" customFormat="1">
      <c r="A38" s="80">
        <v>36</v>
      </c>
      <c r="B38" s="80" t="s">
        <v>180</v>
      </c>
      <c r="C38" s="80">
        <v>19</v>
      </c>
      <c r="D38" s="113">
        <f>IF(テーブル13[[#This Row],[年齢]]&lt;&gt;"",ROUNDDOWN(テーブル13[[#This Row],[年齢]]/10,0)*10,"")</f>
        <v>10</v>
      </c>
      <c r="E38" s="80" t="s">
        <v>639</v>
      </c>
      <c r="F38" s="80" t="s">
        <v>66</v>
      </c>
      <c r="H38" s="118" t="s">
        <v>742</v>
      </c>
      <c r="J38" s="112">
        <v>44142</v>
      </c>
      <c r="K38" s="112">
        <v>44156</v>
      </c>
      <c r="M38" s="80" t="s">
        <v>130</v>
      </c>
      <c r="Q38" s="80" t="s">
        <v>5</v>
      </c>
      <c r="R38" s="80" t="s">
        <v>853</v>
      </c>
    </row>
    <row r="39" spans="1:18" s="80" customFormat="1">
      <c r="A39" s="80">
        <v>37</v>
      </c>
      <c r="B39" s="80" t="s">
        <v>181</v>
      </c>
      <c r="C39" s="80">
        <v>78</v>
      </c>
      <c r="D39" s="113">
        <f>IF(テーブル13[[#This Row],[年齢]]&lt;&gt;"",ROUNDDOWN(テーブル13[[#This Row],[年齢]]/10,0)*10,"")</f>
        <v>70</v>
      </c>
      <c r="E39" s="80" t="s">
        <v>639</v>
      </c>
      <c r="F39" s="80" t="s">
        <v>79</v>
      </c>
      <c r="G39" s="80" t="s">
        <v>123</v>
      </c>
      <c r="H39" s="118" t="s">
        <v>826</v>
      </c>
      <c r="J39" s="112" t="s">
        <v>836</v>
      </c>
      <c r="K39" s="112">
        <v>44157</v>
      </c>
      <c r="M39" s="80" t="s">
        <v>135</v>
      </c>
      <c r="N39" s="80" t="s">
        <v>826</v>
      </c>
      <c r="P39" s="80" t="s">
        <v>845</v>
      </c>
      <c r="Q39" s="80" t="s">
        <v>908</v>
      </c>
      <c r="R39" s="80" t="s">
        <v>849</v>
      </c>
    </row>
    <row r="40" spans="1:18" s="80" customFormat="1">
      <c r="A40" s="80">
        <v>38</v>
      </c>
      <c r="B40" s="80" t="s">
        <v>182</v>
      </c>
      <c r="C40" s="80">
        <v>19</v>
      </c>
      <c r="D40" s="113">
        <f>IF(テーブル13[[#This Row],[年齢]]&lt;&gt;"",ROUNDDOWN(テーブル13[[#This Row],[年齢]]/10,0)*10,"")</f>
        <v>10</v>
      </c>
      <c r="E40" s="80" t="s">
        <v>639</v>
      </c>
      <c r="F40" s="80" t="s">
        <v>655</v>
      </c>
      <c r="H40" s="118"/>
      <c r="J40" s="112">
        <v>44157</v>
      </c>
      <c r="K40" s="112">
        <v>44161</v>
      </c>
      <c r="M40" s="80" t="s">
        <v>130</v>
      </c>
      <c r="Q40" s="80" t="s">
        <v>5</v>
      </c>
      <c r="R40" s="80" t="s">
        <v>849</v>
      </c>
    </row>
    <row r="41" spans="1:18" s="80" customFormat="1">
      <c r="A41" s="80">
        <v>39</v>
      </c>
      <c r="B41" s="80" t="s">
        <v>183</v>
      </c>
      <c r="C41" s="80">
        <v>21</v>
      </c>
      <c r="D41" s="113">
        <f>IF(テーブル13[[#This Row],[年齢]]&lt;&gt;"",ROUNDDOWN(テーブル13[[#This Row],[年齢]]/10,0)*10,"")</f>
        <v>20</v>
      </c>
      <c r="E41" s="80" t="s">
        <v>639</v>
      </c>
      <c r="F41" s="80" t="s">
        <v>662</v>
      </c>
      <c r="H41" s="118" t="s">
        <v>755</v>
      </c>
      <c r="J41" s="112">
        <v>44156</v>
      </c>
      <c r="K41" s="112">
        <v>44161</v>
      </c>
      <c r="M41" s="80" t="s">
        <v>136</v>
      </c>
      <c r="Q41" s="80" t="s">
        <v>5</v>
      </c>
      <c r="R41" s="80" t="s">
        <v>849</v>
      </c>
    </row>
    <row r="42" spans="1:18" s="80" customFormat="1">
      <c r="A42" s="80">
        <v>40</v>
      </c>
      <c r="B42" s="80" t="s">
        <v>184</v>
      </c>
      <c r="C42" s="80">
        <v>70</v>
      </c>
      <c r="D42" s="113">
        <f>IF(テーブル13[[#This Row],[年齢]]&lt;&gt;"",ROUNDDOWN(テーブル13[[#This Row],[年齢]]/10,0)*10,"")</f>
        <v>70</v>
      </c>
      <c r="E42" s="80" t="s">
        <v>62</v>
      </c>
      <c r="F42" s="80" t="s">
        <v>79</v>
      </c>
      <c r="G42" s="80" t="s">
        <v>123</v>
      </c>
      <c r="H42" s="118" t="s">
        <v>826</v>
      </c>
      <c r="J42" s="112">
        <v>44161</v>
      </c>
      <c r="K42" s="112">
        <v>44161</v>
      </c>
      <c r="M42" s="80" t="s">
        <v>135</v>
      </c>
      <c r="N42" s="80" t="s">
        <v>826</v>
      </c>
      <c r="P42" s="80" t="s">
        <v>845</v>
      </c>
      <c r="Q42" s="80" t="s">
        <v>908</v>
      </c>
      <c r="R42" s="80" t="s">
        <v>849</v>
      </c>
    </row>
    <row r="43" spans="1:18" s="80" customFormat="1">
      <c r="A43" s="80">
        <v>41</v>
      </c>
      <c r="B43" s="80" t="s">
        <v>185</v>
      </c>
      <c r="C43" s="80">
        <v>50</v>
      </c>
      <c r="D43" s="113">
        <f>IF(テーブル13[[#This Row],[年齢]]&lt;&gt;"",ROUNDDOWN(テーブル13[[#This Row],[年齢]]/10,0)*10,"")</f>
        <v>50</v>
      </c>
      <c r="E43" s="80" t="s">
        <v>639</v>
      </c>
      <c r="F43" s="80" t="s">
        <v>662</v>
      </c>
      <c r="H43" s="118" t="s">
        <v>755</v>
      </c>
      <c r="J43" s="112">
        <v>44160</v>
      </c>
      <c r="K43" s="112">
        <v>44162</v>
      </c>
      <c r="M43" s="80" t="s">
        <v>131</v>
      </c>
      <c r="P43" s="80" t="s">
        <v>845</v>
      </c>
      <c r="Q43" s="80" t="s">
        <v>908</v>
      </c>
      <c r="R43" s="80" t="s">
        <v>849</v>
      </c>
    </row>
    <row r="44" spans="1:18" s="80" customFormat="1">
      <c r="A44" s="80">
        <v>42</v>
      </c>
      <c r="B44" s="80" t="s">
        <v>186</v>
      </c>
      <c r="C44" s="80">
        <v>19</v>
      </c>
      <c r="D44" s="113">
        <f>IF(テーブル13[[#This Row],[年齢]]&lt;&gt;"",ROUNDDOWN(テーブル13[[#This Row],[年齢]]/10,0)*10,"")</f>
        <v>10</v>
      </c>
      <c r="E44" s="80" t="s">
        <v>639</v>
      </c>
      <c r="F44" s="80" t="s">
        <v>67</v>
      </c>
      <c r="G44" s="80" t="s">
        <v>122</v>
      </c>
      <c r="H44" s="118" t="s">
        <v>816</v>
      </c>
      <c r="J44" s="112">
        <v>44169</v>
      </c>
      <c r="K44" s="112">
        <v>44171</v>
      </c>
      <c r="M44" s="80" t="s">
        <v>136</v>
      </c>
      <c r="Q44" s="80" t="s">
        <v>5</v>
      </c>
      <c r="R44" s="80" t="s">
        <v>849</v>
      </c>
    </row>
    <row r="45" spans="1:18" s="80" customFormat="1">
      <c r="A45" s="80">
        <v>43</v>
      </c>
      <c r="B45" s="80" t="s">
        <v>187</v>
      </c>
      <c r="C45" s="80">
        <v>68</v>
      </c>
      <c r="D45" s="113">
        <f>IF(テーブル13[[#This Row],[年齢]]&lt;&gt;"",ROUNDDOWN(テーブル13[[#This Row],[年齢]]/10,0)*10,"")</f>
        <v>60</v>
      </c>
      <c r="E45" s="80" t="s">
        <v>638</v>
      </c>
      <c r="F45" s="80" t="s">
        <v>79</v>
      </c>
      <c r="H45" s="118"/>
      <c r="J45" s="112">
        <v>44169</v>
      </c>
      <c r="K45" s="112">
        <v>44174</v>
      </c>
      <c r="M45" s="80" t="s">
        <v>134</v>
      </c>
      <c r="Q45" s="80" t="s">
        <v>908</v>
      </c>
      <c r="R45" s="80" t="s">
        <v>849</v>
      </c>
    </row>
    <row r="46" spans="1:18" s="80" customFormat="1">
      <c r="A46" s="80">
        <v>44</v>
      </c>
      <c r="B46" s="80" t="s">
        <v>188</v>
      </c>
      <c r="C46" s="80">
        <v>87</v>
      </c>
      <c r="D46" s="113">
        <f>IF(テーブル13[[#This Row],[年齢]]&lt;&gt;"",ROUNDDOWN(テーブル13[[#This Row],[年齢]]/10,0)*10,"")</f>
        <v>80</v>
      </c>
      <c r="E46" s="80" t="s">
        <v>639</v>
      </c>
      <c r="F46" s="80" t="s">
        <v>79</v>
      </c>
      <c r="G46" s="80" t="s">
        <v>123</v>
      </c>
      <c r="H46" s="118" t="s">
        <v>829</v>
      </c>
      <c r="J46" s="112">
        <v>44173</v>
      </c>
      <c r="K46" s="112">
        <v>44175</v>
      </c>
      <c r="M46" s="80" t="s">
        <v>137</v>
      </c>
      <c r="O46" s="80" t="s">
        <v>843</v>
      </c>
      <c r="Q46" s="80" t="s">
        <v>5</v>
      </c>
      <c r="R46" s="80" t="s">
        <v>849</v>
      </c>
    </row>
    <row r="47" spans="1:18" s="80" customFormat="1">
      <c r="A47" s="80">
        <v>45</v>
      </c>
      <c r="B47" s="80" t="s">
        <v>189</v>
      </c>
      <c r="C47" s="80">
        <v>49</v>
      </c>
      <c r="D47" s="113">
        <f>IF(テーブル13[[#This Row],[年齢]]&lt;&gt;"",ROUNDDOWN(テーブル13[[#This Row],[年齢]]/10,0)*10,"")</f>
        <v>40</v>
      </c>
      <c r="E47" s="80" t="s">
        <v>62</v>
      </c>
      <c r="F47" s="80" t="s">
        <v>79</v>
      </c>
      <c r="H47" s="118"/>
      <c r="J47" s="112">
        <v>44173</v>
      </c>
      <c r="K47" s="112">
        <v>44175</v>
      </c>
      <c r="M47" s="80" t="s">
        <v>134</v>
      </c>
      <c r="Q47" s="80" t="s">
        <v>908</v>
      </c>
      <c r="R47" s="80" t="s">
        <v>849</v>
      </c>
    </row>
    <row r="48" spans="1:18" s="80" customFormat="1">
      <c r="A48" s="80">
        <v>46</v>
      </c>
      <c r="B48" s="80" t="s">
        <v>190</v>
      </c>
      <c r="C48" s="80">
        <v>26</v>
      </c>
      <c r="D48" s="113">
        <f>IF(テーブル13[[#This Row],[年齢]]&lt;&gt;"",ROUNDDOWN(テーブル13[[#This Row],[年齢]]/10,0)*10,"")</f>
        <v>20</v>
      </c>
      <c r="E48" s="80" t="s">
        <v>639</v>
      </c>
      <c r="F48" s="80" t="s">
        <v>68</v>
      </c>
      <c r="H48" s="118" t="s">
        <v>737</v>
      </c>
      <c r="J48" s="112">
        <v>44177</v>
      </c>
      <c r="K48" s="112">
        <v>44177</v>
      </c>
      <c r="M48" s="80" t="s">
        <v>131</v>
      </c>
      <c r="P48" s="80" t="s">
        <v>845</v>
      </c>
      <c r="Q48" s="80" t="s">
        <v>908</v>
      </c>
      <c r="R48" s="80" t="s">
        <v>849</v>
      </c>
    </row>
    <row r="49" spans="1:18" s="80" customFormat="1">
      <c r="A49" s="80">
        <v>47</v>
      </c>
      <c r="B49" s="80" t="s">
        <v>191</v>
      </c>
      <c r="C49" s="80">
        <v>65</v>
      </c>
      <c r="D49" s="113">
        <f>IF(テーブル13[[#This Row],[年齢]]&lt;&gt;"",ROUNDDOWN(テーブル13[[#This Row],[年齢]]/10,0)*10,"")</f>
        <v>60</v>
      </c>
      <c r="E49" s="80" t="s">
        <v>62</v>
      </c>
      <c r="F49" s="80" t="s">
        <v>79</v>
      </c>
      <c r="H49" s="118"/>
      <c r="J49" s="112">
        <v>44177</v>
      </c>
      <c r="K49" s="112">
        <v>44178</v>
      </c>
      <c r="M49" s="80" t="s">
        <v>132</v>
      </c>
      <c r="P49" s="80" t="s">
        <v>845</v>
      </c>
      <c r="Q49" s="80" t="s">
        <v>908</v>
      </c>
      <c r="R49" s="80" t="s">
        <v>849</v>
      </c>
    </row>
    <row r="50" spans="1:18" s="80" customFormat="1">
      <c r="A50" s="80">
        <v>48</v>
      </c>
      <c r="B50" s="80" t="s">
        <v>192</v>
      </c>
      <c r="C50" s="80">
        <v>51</v>
      </c>
      <c r="D50" s="113">
        <f>IF(テーブル13[[#This Row],[年齢]]&lt;&gt;"",ROUNDDOWN(テーブル13[[#This Row],[年齢]]/10,0)*10,"")</f>
        <v>50</v>
      </c>
      <c r="E50" s="80" t="s">
        <v>638</v>
      </c>
      <c r="F50" s="80" t="s">
        <v>663</v>
      </c>
      <c r="H50" s="118" t="s">
        <v>780</v>
      </c>
      <c r="J50" s="112">
        <v>44176</v>
      </c>
      <c r="K50" s="112">
        <v>44178</v>
      </c>
      <c r="M50" s="80" t="s">
        <v>130</v>
      </c>
      <c r="N50" s="80" t="s">
        <v>835</v>
      </c>
      <c r="P50" s="80" t="s">
        <v>845</v>
      </c>
      <c r="Q50" s="80" t="s">
        <v>908</v>
      </c>
      <c r="R50" s="80" t="s">
        <v>849</v>
      </c>
    </row>
    <row r="51" spans="1:18" s="80" customFormat="1">
      <c r="A51" s="80">
        <v>49</v>
      </c>
      <c r="B51" s="80" t="s">
        <v>193</v>
      </c>
      <c r="C51" s="80">
        <v>37</v>
      </c>
      <c r="D51" s="113">
        <f>IF(テーブル13[[#This Row],[年齢]]&lt;&gt;"",ROUNDDOWN(テーブル13[[#This Row],[年齢]]/10,0)*10,"")</f>
        <v>30</v>
      </c>
      <c r="E51" s="80" t="s">
        <v>640</v>
      </c>
      <c r="F51" s="80" t="s">
        <v>68</v>
      </c>
      <c r="H51" s="118" t="s">
        <v>782</v>
      </c>
      <c r="J51" s="112">
        <v>44179</v>
      </c>
      <c r="K51" s="112">
        <v>44181</v>
      </c>
      <c r="M51" s="80" t="s">
        <v>136</v>
      </c>
      <c r="Q51" s="80" t="s">
        <v>5</v>
      </c>
      <c r="R51" s="80" t="s">
        <v>849</v>
      </c>
    </row>
    <row r="52" spans="1:18" s="80" customFormat="1">
      <c r="A52" s="80">
        <v>50</v>
      </c>
      <c r="B52" s="80" t="s">
        <v>194</v>
      </c>
      <c r="C52" s="80">
        <v>47</v>
      </c>
      <c r="D52" s="113">
        <f>IF(テーブル13[[#This Row],[年齢]]&lt;&gt;"",ROUNDDOWN(テーブル13[[#This Row],[年齢]]/10,0)*10,"")</f>
        <v>40</v>
      </c>
      <c r="E52" s="80" t="s">
        <v>640</v>
      </c>
      <c r="F52" s="80" t="s">
        <v>69</v>
      </c>
      <c r="H52" s="118" t="s">
        <v>69</v>
      </c>
      <c r="J52" s="112">
        <v>44176</v>
      </c>
      <c r="K52" s="112">
        <v>44182</v>
      </c>
      <c r="M52" s="80" t="s">
        <v>131</v>
      </c>
      <c r="P52" s="80" t="s">
        <v>845</v>
      </c>
      <c r="Q52" s="80" t="s">
        <v>908</v>
      </c>
      <c r="R52" s="80" t="s">
        <v>849</v>
      </c>
    </row>
    <row r="53" spans="1:18" s="80" customFormat="1">
      <c r="A53" s="80">
        <v>51</v>
      </c>
      <c r="B53" s="80" t="s">
        <v>195</v>
      </c>
      <c r="C53" s="80">
        <v>20</v>
      </c>
      <c r="D53" s="113">
        <f>IF(テーブル13[[#This Row],[年齢]]&lt;&gt;"",ROUNDDOWN(テーブル13[[#This Row],[年齢]]/10,0)*10,"")</f>
        <v>20</v>
      </c>
      <c r="E53" s="80" t="s">
        <v>640</v>
      </c>
      <c r="F53" s="80" t="s">
        <v>70</v>
      </c>
      <c r="H53" s="118" t="s">
        <v>812</v>
      </c>
      <c r="J53" s="112">
        <v>44181</v>
      </c>
      <c r="K53" s="112">
        <v>44182</v>
      </c>
      <c r="M53" s="80" t="s">
        <v>136</v>
      </c>
      <c r="Q53" s="80" t="s">
        <v>908</v>
      </c>
      <c r="R53" s="80" t="s">
        <v>853</v>
      </c>
    </row>
    <row r="54" spans="1:18" s="80" customFormat="1">
      <c r="A54" s="80">
        <v>52</v>
      </c>
      <c r="B54" s="80" t="s">
        <v>196</v>
      </c>
      <c r="C54" s="80">
        <v>22</v>
      </c>
      <c r="D54" s="113">
        <f>IF(テーブル13[[#This Row],[年齢]]&lt;&gt;"",ROUNDDOWN(テーブル13[[#This Row],[年齢]]/10,0)*10,"")</f>
        <v>20</v>
      </c>
      <c r="E54" s="80" t="s">
        <v>640</v>
      </c>
      <c r="F54" s="80" t="s">
        <v>70</v>
      </c>
      <c r="H54" s="118" t="s">
        <v>812</v>
      </c>
      <c r="J54" s="112">
        <v>44182</v>
      </c>
      <c r="K54" s="112">
        <v>44182</v>
      </c>
      <c r="M54" s="80" t="s">
        <v>712</v>
      </c>
      <c r="Q54" s="80" t="s">
        <v>908</v>
      </c>
      <c r="R54" s="80" t="s">
        <v>853</v>
      </c>
    </row>
    <row r="55" spans="1:18" s="80" customFormat="1">
      <c r="A55" s="80">
        <v>53</v>
      </c>
      <c r="B55" s="80" t="s">
        <v>197</v>
      </c>
      <c r="C55" s="80">
        <v>31</v>
      </c>
      <c r="D55" s="113">
        <f>IF(テーブル13[[#This Row],[年齢]]&lt;&gt;"",ROUNDDOWN(テーブル13[[#This Row],[年齢]]/10,0)*10,"")</f>
        <v>30</v>
      </c>
      <c r="E55" s="80" t="s">
        <v>640</v>
      </c>
      <c r="F55" s="80" t="s">
        <v>70</v>
      </c>
      <c r="H55" s="118" t="s">
        <v>812</v>
      </c>
      <c r="J55" s="112">
        <v>44182</v>
      </c>
      <c r="K55" s="112">
        <v>44182</v>
      </c>
      <c r="M55" s="80" t="s">
        <v>136</v>
      </c>
      <c r="Q55" s="80" t="s">
        <v>908</v>
      </c>
      <c r="R55" s="80" t="s">
        <v>849</v>
      </c>
    </row>
    <row r="56" spans="1:18" s="80" customFormat="1">
      <c r="A56" s="80">
        <v>54</v>
      </c>
      <c r="B56" s="80" t="s">
        <v>198</v>
      </c>
      <c r="C56" s="80">
        <v>23</v>
      </c>
      <c r="D56" s="113">
        <f>IF(テーブル13[[#This Row],[年齢]]&lt;&gt;"",ROUNDDOWN(テーブル13[[#This Row],[年齢]]/10,0)*10,"")</f>
        <v>20</v>
      </c>
      <c r="E56" s="80" t="s">
        <v>640</v>
      </c>
      <c r="F56" s="80" t="s">
        <v>70</v>
      </c>
      <c r="H56" s="118" t="s">
        <v>812</v>
      </c>
      <c r="J56" s="112" t="s">
        <v>836</v>
      </c>
      <c r="K56" s="112">
        <v>44182</v>
      </c>
      <c r="M56" s="80" t="s">
        <v>136</v>
      </c>
      <c r="P56" s="80" t="s">
        <v>845</v>
      </c>
      <c r="Q56" s="80" t="s">
        <v>908</v>
      </c>
      <c r="R56" s="80" t="s">
        <v>849</v>
      </c>
    </row>
    <row r="57" spans="1:18" s="80" customFormat="1">
      <c r="A57" s="80">
        <v>55</v>
      </c>
      <c r="B57" s="80" t="s">
        <v>199</v>
      </c>
      <c r="C57" s="80">
        <v>23</v>
      </c>
      <c r="D57" s="113">
        <f>IF(テーブル13[[#This Row],[年齢]]&lt;&gt;"",ROUNDDOWN(テーブル13[[#This Row],[年齢]]/10,0)*10,"")</f>
        <v>20</v>
      </c>
      <c r="E57" s="80" t="s">
        <v>640</v>
      </c>
      <c r="F57" s="80" t="s">
        <v>70</v>
      </c>
      <c r="H57" s="118" t="s">
        <v>812</v>
      </c>
      <c r="J57" s="112">
        <v>44182</v>
      </c>
      <c r="K57" s="112">
        <v>44183</v>
      </c>
      <c r="M57" s="80" t="s">
        <v>136</v>
      </c>
      <c r="Q57" s="80" t="s">
        <v>908</v>
      </c>
      <c r="R57" s="80" t="s">
        <v>853</v>
      </c>
    </row>
    <row r="58" spans="1:18" s="80" customFormat="1">
      <c r="A58" s="80">
        <v>56</v>
      </c>
      <c r="B58" s="80" t="s">
        <v>200</v>
      </c>
      <c r="C58" s="80">
        <v>14</v>
      </c>
      <c r="D58" s="113">
        <f>IF(テーブル13[[#This Row],[年齢]]&lt;&gt;"",ROUNDDOWN(テーブル13[[#This Row],[年齢]]/10,0)*10,"")</f>
        <v>10</v>
      </c>
      <c r="E58" s="80" t="s">
        <v>641</v>
      </c>
      <c r="F58" s="80" t="s">
        <v>71</v>
      </c>
      <c r="G58" s="80" t="s">
        <v>122</v>
      </c>
      <c r="H58" s="118" t="s">
        <v>824</v>
      </c>
      <c r="J58" s="112">
        <v>44174</v>
      </c>
      <c r="K58" s="112">
        <v>44183</v>
      </c>
      <c r="M58" s="80" t="s">
        <v>713</v>
      </c>
      <c r="Q58" s="80" t="s">
        <v>908</v>
      </c>
      <c r="R58" s="80" t="s">
        <v>849</v>
      </c>
    </row>
    <row r="59" spans="1:18" s="80" customFormat="1">
      <c r="A59" s="80">
        <v>57</v>
      </c>
      <c r="B59" s="80" t="s">
        <v>201</v>
      </c>
      <c r="C59" s="80">
        <v>58</v>
      </c>
      <c r="D59" s="113">
        <f>IF(テーブル13[[#This Row],[年齢]]&lt;&gt;"",ROUNDDOWN(テーブル13[[#This Row],[年齢]]/10,0)*10,"")</f>
        <v>50</v>
      </c>
      <c r="E59" s="80" t="s">
        <v>641</v>
      </c>
      <c r="F59" s="80" t="s">
        <v>72</v>
      </c>
      <c r="G59" s="80" t="s">
        <v>701</v>
      </c>
      <c r="H59" s="118" t="s">
        <v>741</v>
      </c>
      <c r="J59" s="112" t="s">
        <v>836</v>
      </c>
      <c r="K59" s="112">
        <v>44184</v>
      </c>
      <c r="M59" s="80" t="s">
        <v>134</v>
      </c>
      <c r="P59" s="80" t="s">
        <v>845</v>
      </c>
      <c r="Q59" s="80" t="s">
        <v>908</v>
      </c>
      <c r="R59" s="80" t="s">
        <v>849</v>
      </c>
    </row>
    <row r="60" spans="1:18" s="80" customFormat="1">
      <c r="A60" s="80">
        <v>58</v>
      </c>
      <c r="B60" s="80" t="s">
        <v>202</v>
      </c>
      <c r="C60" s="80">
        <v>51</v>
      </c>
      <c r="D60" s="113">
        <f>IF(テーブル13[[#This Row],[年齢]]&lt;&gt;"",ROUNDDOWN(テーブル13[[#This Row],[年齢]]/10,0)*10,"")</f>
        <v>50</v>
      </c>
      <c r="E60" s="80" t="s">
        <v>641</v>
      </c>
      <c r="F60" s="80" t="s">
        <v>664</v>
      </c>
      <c r="H60" s="118"/>
      <c r="J60" s="112">
        <v>44175</v>
      </c>
      <c r="K60" s="112">
        <v>44184</v>
      </c>
      <c r="M60" s="80" t="s">
        <v>130</v>
      </c>
      <c r="Q60" s="80" t="s">
        <v>5</v>
      </c>
      <c r="R60" s="80" t="s">
        <v>849</v>
      </c>
    </row>
    <row r="61" spans="1:18" s="80" customFormat="1">
      <c r="A61" s="80">
        <v>59</v>
      </c>
      <c r="B61" s="80" t="s">
        <v>203</v>
      </c>
      <c r="C61" s="80">
        <v>14</v>
      </c>
      <c r="D61" s="113">
        <f>IF(テーブル13[[#This Row],[年齢]]&lt;&gt;"",ROUNDDOWN(テーブル13[[#This Row],[年齢]]/10,0)*10,"")</f>
        <v>10</v>
      </c>
      <c r="E61" s="80" t="s">
        <v>640</v>
      </c>
      <c r="F61" s="80" t="s">
        <v>73</v>
      </c>
      <c r="G61" s="80" t="s">
        <v>703</v>
      </c>
      <c r="H61" s="118" t="s">
        <v>824</v>
      </c>
      <c r="J61" s="112">
        <v>44171</v>
      </c>
      <c r="K61" s="112">
        <v>44184</v>
      </c>
      <c r="M61" s="80" t="s">
        <v>710</v>
      </c>
      <c r="Q61" s="80" t="s">
        <v>5</v>
      </c>
      <c r="R61" s="80" t="s">
        <v>849</v>
      </c>
    </row>
    <row r="62" spans="1:18" s="80" customFormat="1">
      <c r="A62" s="80">
        <v>60</v>
      </c>
      <c r="B62" s="80" t="s">
        <v>204</v>
      </c>
      <c r="C62" s="80">
        <v>33</v>
      </c>
      <c r="D62" s="113">
        <f>IF(テーブル13[[#This Row],[年齢]]&lt;&gt;"",ROUNDDOWN(テーブル13[[#This Row],[年齢]]/10,0)*10,"")</f>
        <v>30</v>
      </c>
      <c r="E62" s="80" t="s">
        <v>641</v>
      </c>
      <c r="F62" s="80" t="s">
        <v>74</v>
      </c>
      <c r="G62" s="80" t="s">
        <v>701</v>
      </c>
      <c r="H62" s="118" t="s">
        <v>776</v>
      </c>
      <c r="J62" s="112" t="s">
        <v>836</v>
      </c>
      <c r="K62" s="112">
        <v>44185</v>
      </c>
      <c r="M62" s="80" t="s">
        <v>131</v>
      </c>
      <c r="P62" s="80" t="s">
        <v>845</v>
      </c>
      <c r="Q62" s="80" t="s">
        <v>908</v>
      </c>
      <c r="R62" s="80" t="s">
        <v>849</v>
      </c>
    </row>
    <row r="63" spans="1:18" s="80" customFormat="1">
      <c r="A63" s="80">
        <v>61</v>
      </c>
      <c r="B63" s="80" t="s">
        <v>205</v>
      </c>
      <c r="C63" s="80">
        <v>14</v>
      </c>
      <c r="D63" s="113">
        <f>IF(テーブル13[[#This Row],[年齢]]&lt;&gt;"",ROUNDDOWN(テーブル13[[#This Row],[年齢]]/10,0)*10,"")</f>
        <v>10</v>
      </c>
      <c r="E63" s="80" t="s">
        <v>640</v>
      </c>
      <c r="F63" s="80" t="s">
        <v>73</v>
      </c>
      <c r="G63" s="80" t="s">
        <v>122</v>
      </c>
      <c r="H63" s="118" t="s">
        <v>806</v>
      </c>
      <c r="J63" s="112" t="s">
        <v>836</v>
      </c>
      <c r="K63" s="112">
        <v>44185</v>
      </c>
      <c r="M63" s="80" t="s">
        <v>131</v>
      </c>
      <c r="P63" s="80" t="s">
        <v>845</v>
      </c>
      <c r="Q63" s="80" t="s">
        <v>908</v>
      </c>
      <c r="R63" s="80" t="s">
        <v>849</v>
      </c>
    </row>
    <row r="64" spans="1:18" s="80" customFormat="1">
      <c r="A64" s="80">
        <v>62</v>
      </c>
      <c r="B64" s="80" t="s">
        <v>206</v>
      </c>
      <c r="C64" s="80">
        <v>9</v>
      </c>
      <c r="D64" s="113">
        <f>IF(テーブル13[[#This Row],[年齢]]&lt;&gt;"",ROUNDDOWN(テーブル13[[#This Row],[年齢]]/10,0)*10,"")</f>
        <v>0</v>
      </c>
      <c r="E64" s="80" t="s">
        <v>640</v>
      </c>
      <c r="F64" s="80" t="s">
        <v>75</v>
      </c>
      <c r="G64" s="80" t="s">
        <v>122</v>
      </c>
      <c r="H64" s="118" t="s">
        <v>805</v>
      </c>
      <c r="J64" s="112" t="s">
        <v>836</v>
      </c>
      <c r="K64" s="112">
        <v>44185</v>
      </c>
      <c r="M64" s="80" t="s">
        <v>131</v>
      </c>
      <c r="P64" s="80" t="s">
        <v>845</v>
      </c>
      <c r="Q64" s="80" t="s">
        <v>908</v>
      </c>
      <c r="R64" s="80" t="s">
        <v>849</v>
      </c>
    </row>
    <row r="65" spans="1:18" s="80" customFormat="1">
      <c r="A65" s="80">
        <v>63</v>
      </c>
      <c r="B65" s="80" t="s">
        <v>207</v>
      </c>
      <c r="C65" s="80">
        <v>12</v>
      </c>
      <c r="D65" s="113">
        <f>IF(テーブル13[[#This Row],[年齢]]&lt;&gt;"",ROUNDDOWN(テーブル13[[#This Row],[年齢]]/10,0)*10,"")</f>
        <v>10</v>
      </c>
      <c r="E65" s="80" t="s">
        <v>640</v>
      </c>
      <c r="F65" s="80" t="s">
        <v>76</v>
      </c>
      <c r="G65" s="80" t="s">
        <v>122</v>
      </c>
      <c r="H65" s="118" t="s">
        <v>786</v>
      </c>
      <c r="J65" s="112">
        <v>44175</v>
      </c>
      <c r="K65" s="112">
        <v>44185</v>
      </c>
      <c r="M65" s="80" t="s">
        <v>131</v>
      </c>
      <c r="P65" s="80" t="s">
        <v>845</v>
      </c>
      <c r="Q65" s="80" t="s">
        <v>908</v>
      </c>
      <c r="R65" s="80" t="s">
        <v>849</v>
      </c>
    </row>
    <row r="66" spans="1:18" s="80" customFormat="1">
      <c r="A66" s="80">
        <v>64</v>
      </c>
      <c r="B66" s="80" t="s">
        <v>208</v>
      </c>
      <c r="C66" s="80">
        <v>7</v>
      </c>
      <c r="D66" s="113">
        <f>IF(テーブル13[[#This Row],[年齢]]&lt;&gt;"",ROUNDDOWN(テーブル13[[#This Row],[年齢]]/10,0)*10,"")</f>
        <v>0</v>
      </c>
      <c r="E66" s="80" t="s">
        <v>641</v>
      </c>
      <c r="F66" s="80" t="s">
        <v>76</v>
      </c>
      <c r="G66" s="80" t="s">
        <v>122</v>
      </c>
      <c r="H66" s="118" t="s">
        <v>786</v>
      </c>
      <c r="J66" s="112">
        <v>44181</v>
      </c>
      <c r="K66" s="112">
        <v>44185</v>
      </c>
      <c r="M66" s="80" t="s">
        <v>131</v>
      </c>
      <c r="P66" s="80" t="s">
        <v>845</v>
      </c>
      <c r="Q66" s="80" t="s">
        <v>908</v>
      </c>
      <c r="R66" s="80" t="s">
        <v>849</v>
      </c>
    </row>
    <row r="67" spans="1:18" s="80" customFormat="1">
      <c r="A67" s="80">
        <v>65</v>
      </c>
      <c r="B67" s="80" t="s">
        <v>209</v>
      </c>
      <c r="C67" s="80">
        <v>14</v>
      </c>
      <c r="D67" s="113">
        <f>IF(テーブル13[[#This Row],[年齢]]&lt;&gt;"",ROUNDDOWN(テーブル13[[#This Row],[年齢]]/10,0)*10,"")</f>
        <v>10</v>
      </c>
      <c r="E67" s="80" t="s">
        <v>641</v>
      </c>
      <c r="F67" s="80" t="s">
        <v>73</v>
      </c>
      <c r="G67" s="80" t="s">
        <v>122</v>
      </c>
      <c r="H67" s="118" t="s">
        <v>804</v>
      </c>
      <c r="J67" s="112">
        <v>44184</v>
      </c>
      <c r="K67" s="112">
        <v>44185</v>
      </c>
      <c r="M67" s="80" t="s">
        <v>131</v>
      </c>
      <c r="P67" s="80" t="s">
        <v>845</v>
      </c>
      <c r="Q67" s="80" t="s">
        <v>908</v>
      </c>
      <c r="R67" s="80" t="s">
        <v>849</v>
      </c>
    </row>
    <row r="68" spans="1:18" s="80" customFormat="1">
      <c r="A68" s="80">
        <v>66</v>
      </c>
      <c r="B68" s="80" t="s">
        <v>210</v>
      </c>
      <c r="C68" s="80">
        <v>78</v>
      </c>
      <c r="D68" s="113">
        <f>IF(テーブル13[[#This Row],[年齢]]&lt;&gt;"",ROUNDDOWN(テーブル13[[#This Row],[年齢]]/10,0)*10,"")</f>
        <v>70</v>
      </c>
      <c r="E68" s="80" t="s">
        <v>641</v>
      </c>
      <c r="F68" s="80" t="s">
        <v>77</v>
      </c>
      <c r="G68" s="80" t="s">
        <v>121</v>
      </c>
      <c r="H68" s="118" t="s">
        <v>783</v>
      </c>
      <c r="J68" s="112">
        <v>44186</v>
      </c>
      <c r="K68" s="112">
        <v>44186</v>
      </c>
      <c r="M68" s="80" t="s">
        <v>714</v>
      </c>
      <c r="N68" s="80" t="s">
        <v>783</v>
      </c>
      <c r="P68" s="80" t="s">
        <v>845</v>
      </c>
      <c r="Q68" s="80" t="s">
        <v>908</v>
      </c>
      <c r="R68" s="80" t="s">
        <v>849</v>
      </c>
    </row>
    <row r="69" spans="1:18" s="80" customFormat="1">
      <c r="A69" s="80">
        <v>67</v>
      </c>
      <c r="B69" s="80" t="s">
        <v>211</v>
      </c>
      <c r="C69" s="80">
        <v>36</v>
      </c>
      <c r="D69" s="113">
        <f>IF(テーブル13[[#This Row],[年齢]]&lt;&gt;"",ROUNDDOWN(テーブル13[[#This Row],[年齢]]/10,0)*10,"")</f>
        <v>30</v>
      </c>
      <c r="E69" s="80" t="s">
        <v>641</v>
      </c>
      <c r="F69" s="80" t="s">
        <v>78</v>
      </c>
      <c r="G69" s="80" t="s">
        <v>121</v>
      </c>
      <c r="H69" s="118" t="s">
        <v>783</v>
      </c>
      <c r="J69" s="112">
        <v>44184</v>
      </c>
      <c r="K69" s="112">
        <v>44186</v>
      </c>
      <c r="M69" s="80" t="s">
        <v>714</v>
      </c>
      <c r="N69" s="80" t="s">
        <v>783</v>
      </c>
      <c r="P69" s="80" t="s">
        <v>845</v>
      </c>
      <c r="Q69" s="80" t="s">
        <v>908</v>
      </c>
      <c r="R69" s="80" t="s">
        <v>849</v>
      </c>
    </row>
    <row r="70" spans="1:18" s="80" customFormat="1">
      <c r="A70" s="80">
        <v>68</v>
      </c>
      <c r="B70" s="80" t="s">
        <v>212</v>
      </c>
      <c r="C70" s="80">
        <v>56</v>
      </c>
      <c r="D70" s="113">
        <f>IF(テーブル13[[#This Row],[年齢]]&lt;&gt;"",ROUNDDOWN(テーブル13[[#This Row],[年齢]]/10,0)*10,"")</f>
        <v>50</v>
      </c>
      <c r="E70" s="80" t="s">
        <v>641</v>
      </c>
      <c r="F70" s="80" t="s">
        <v>665</v>
      </c>
      <c r="G70" s="80" t="s">
        <v>121</v>
      </c>
      <c r="H70" s="118" t="s">
        <v>783</v>
      </c>
      <c r="J70" s="112">
        <v>44181</v>
      </c>
      <c r="K70" s="112">
        <v>44186</v>
      </c>
      <c r="M70" s="80" t="s">
        <v>714</v>
      </c>
      <c r="N70" s="80" t="s">
        <v>783</v>
      </c>
      <c r="P70" s="80" t="s">
        <v>845</v>
      </c>
      <c r="Q70" s="80" t="s">
        <v>908</v>
      </c>
      <c r="R70" s="80" t="s">
        <v>849</v>
      </c>
    </row>
    <row r="71" spans="1:18" s="80" customFormat="1">
      <c r="A71" s="80">
        <v>69</v>
      </c>
      <c r="B71" s="80" t="s">
        <v>213</v>
      </c>
      <c r="C71" s="80">
        <v>81</v>
      </c>
      <c r="D71" s="113">
        <f>IF(テーブル13[[#This Row],[年齢]]&lt;&gt;"",ROUNDDOWN(テーブル13[[#This Row],[年齢]]/10,0)*10,"")</f>
        <v>80</v>
      </c>
      <c r="E71" s="80" t="s">
        <v>641</v>
      </c>
      <c r="G71" s="80" t="s">
        <v>124</v>
      </c>
      <c r="H71" s="118" t="s">
        <v>783</v>
      </c>
      <c r="J71" s="112">
        <v>44185</v>
      </c>
      <c r="K71" s="112">
        <v>44186</v>
      </c>
      <c r="M71" s="80" t="s">
        <v>714</v>
      </c>
      <c r="N71" s="80" t="s">
        <v>783</v>
      </c>
      <c r="P71" s="80" t="s">
        <v>845</v>
      </c>
      <c r="Q71" s="80" t="s">
        <v>908</v>
      </c>
      <c r="R71" s="80" t="s">
        <v>849</v>
      </c>
    </row>
    <row r="72" spans="1:18" s="80" customFormat="1">
      <c r="A72" s="80">
        <v>70</v>
      </c>
      <c r="B72" s="80" t="s">
        <v>214</v>
      </c>
      <c r="C72" s="80">
        <v>91</v>
      </c>
      <c r="D72" s="113">
        <f>IF(テーブル13[[#This Row],[年齢]]&lt;&gt;"",ROUNDDOWN(テーブル13[[#This Row],[年齢]]/10,0)*10,"")</f>
        <v>90</v>
      </c>
      <c r="E72" s="80" t="s">
        <v>640</v>
      </c>
      <c r="G72" s="80" t="s">
        <v>124</v>
      </c>
      <c r="H72" s="118" t="s">
        <v>783</v>
      </c>
      <c r="J72" s="112">
        <v>44186</v>
      </c>
      <c r="K72" s="112">
        <v>44186</v>
      </c>
      <c r="M72" s="80" t="s">
        <v>714</v>
      </c>
      <c r="N72" s="80" t="s">
        <v>783</v>
      </c>
      <c r="P72" s="80" t="s">
        <v>845</v>
      </c>
      <c r="Q72" s="80" t="s">
        <v>908</v>
      </c>
      <c r="R72" s="80" t="s">
        <v>849</v>
      </c>
    </row>
    <row r="73" spans="1:18" s="80" customFormat="1">
      <c r="A73" s="80">
        <v>71</v>
      </c>
      <c r="B73" s="80" t="s">
        <v>215</v>
      </c>
      <c r="C73" s="80">
        <v>93</v>
      </c>
      <c r="D73" s="113">
        <f>IF(テーブル13[[#This Row],[年齢]]&lt;&gt;"",ROUNDDOWN(テーブル13[[#This Row],[年齢]]/10,0)*10,"")</f>
        <v>90</v>
      </c>
      <c r="E73" s="80" t="s">
        <v>640</v>
      </c>
      <c r="G73" s="80" t="s">
        <v>124</v>
      </c>
      <c r="H73" s="118" t="s">
        <v>783</v>
      </c>
      <c r="J73" s="112">
        <v>44185</v>
      </c>
      <c r="K73" s="112">
        <v>44186</v>
      </c>
      <c r="M73" s="80" t="s">
        <v>714</v>
      </c>
      <c r="N73" s="80" t="s">
        <v>783</v>
      </c>
      <c r="P73" s="80" t="s">
        <v>845</v>
      </c>
      <c r="Q73" s="80" t="s">
        <v>908</v>
      </c>
      <c r="R73" s="80" t="s">
        <v>851</v>
      </c>
    </row>
    <row r="74" spans="1:18" s="80" customFormat="1">
      <c r="A74" s="80">
        <v>72</v>
      </c>
      <c r="B74" s="80" t="s">
        <v>216</v>
      </c>
      <c r="C74" s="80">
        <v>86</v>
      </c>
      <c r="D74" s="113">
        <f>IF(テーブル13[[#This Row],[年齢]]&lt;&gt;"",ROUNDDOWN(テーブル13[[#This Row],[年齢]]/10,0)*10,"")</f>
        <v>80</v>
      </c>
      <c r="E74" s="80" t="s">
        <v>641</v>
      </c>
      <c r="G74" s="80" t="s">
        <v>124</v>
      </c>
      <c r="H74" s="118" t="s">
        <v>783</v>
      </c>
      <c r="J74" s="112">
        <v>44184</v>
      </c>
      <c r="K74" s="112">
        <v>44186</v>
      </c>
      <c r="M74" s="80" t="s">
        <v>714</v>
      </c>
      <c r="N74" s="80" t="s">
        <v>783</v>
      </c>
      <c r="P74" s="80" t="s">
        <v>845</v>
      </c>
      <c r="Q74" s="80" t="s">
        <v>908</v>
      </c>
      <c r="R74" s="80" t="s">
        <v>849</v>
      </c>
    </row>
    <row r="75" spans="1:18" s="80" customFormat="1">
      <c r="A75" s="80">
        <v>73</v>
      </c>
      <c r="B75" s="80" t="s">
        <v>217</v>
      </c>
      <c r="C75" s="80">
        <v>64</v>
      </c>
      <c r="D75" s="113">
        <f>IF(テーブル13[[#This Row],[年齢]]&lt;&gt;"",ROUNDDOWN(テーブル13[[#This Row],[年齢]]/10,0)*10,"")</f>
        <v>60</v>
      </c>
      <c r="E75" s="80" t="s">
        <v>640</v>
      </c>
      <c r="G75" s="80" t="s">
        <v>124</v>
      </c>
      <c r="H75" s="118" t="s">
        <v>783</v>
      </c>
      <c r="J75" s="112">
        <v>44186</v>
      </c>
      <c r="K75" s="112">
        <v>44186</v>
      </c>
      <c r="M75" s="80" t="s">
        <v>714</v>
      </c>
      <c r="N75" s="80" t="s">
        <v>783</v>
      </c>
      <c r="P75" s="80" t="s">
        <v>845</v>
      </c>
      <c r="Q75" s="80" t="s">
        <v>908</v>
      </c>
      <c r="R75" s="80" t="s">
        <v>851</v>
      </c>
    </row>
    <row r="76" spans="1:18" s="80" customFormat="1">
      <c r="A76" s="80">
        <v>74</v>
      </c>
      <c r="B76" s="80" t="s">
        <v>218</v>
      </c>
      <c r="C76" s="80">
        <v>87</v>
      </c>
      <c r="D76" s="113">
        <f>IF(テーブル13[[#This Row],[年齢]]&lt;&gt;"",ROUNDDOWN(テーブル13[[#This Row],[年齢]]/10,0)*10,"")</f>
        <v>80</v>
      </c>
      <c r="E76" s="80" t="s">
        <v>641</v>
      </c>
      <c r="G76" s="80" t="s">
        <v>124</v>
      </c>
      <c r="H76" s="118" t="s">
        <v>783</v>
      </c>
      <c r="J76" s="112">
        <v>44185</v>
      </c>
      <c r="K76" s="112">
        <v>44186</v>
      </c>
      <c r="M76" s="80" t="s">
        <v>714</v>
      </c>
      <c r="N76" s="80" t="s">
        <v>783</v>
      </c>
      <c r="P76" s="80" t="s">
        <v>845</v>
      </c>
      <c r="Q76" s="80" t="s">
        <v>908</v>
      </c>
      <c r="R76" s="80" t="s">
        <v>853</v>
      </c>
    </row>
    <row r="77" spans="1:18" s="80" customFormat="1">
      <c r="A77" s="80">
        <v>75</v>
      </c>
      <c r="B77" s="80" t="s">
        <v>219</v>
      </c>
      <c r="C77" s="80">
        <v>90</v>
      </c>
      <c r="D77" s="113">
        <f>IF(テーブル13[[#This Row],[年齢]]&lt;&gt;"",ROUNDDOWN(テーブル13[[#This Row],[年齢]]/10,0)*10,"")</f>
        <v>90</v>
      </c>
      <c r="E77" s="80" t="s">
        <v>642</v>
      </c>
      <c r="G77" s="80" t="s">
        <v>124</v>
      </c>
      <c r="H77" s="118" t="s">
        <v>783</v>
      </c>
      <c r="J77" s="112">
        <v>44189</v>
      </c>
      <c r="K77" s="112">
        <v>44187</v>
      </c>
      <c r="M77" s="80" t="s">
        <v>714</v>
      </c>
      <c r="N77" s="80" t="s">
        <v>783</v>
      </c>
      <c r="P77" s="80" t="s">
        <v>845</v>
      </c>
      <c r="Q77" s="80" t="s">
        <v>908</v>
      </c>
      <c r="R77" s="80" t="s">
        <v>849</v>
      </c>
    </row>
    <row r="78" spans="1:18" s="80" customFormat="1">
      <c r="A78" s="80">
        <v>76</v>
      </c>
      <c r="B78" s="80" t="s">
        <v>220</v>
      </c>
      <c r="C78" s="80">
        <v>89</v>
      </c>
      <c r="D78" s="113">
        <f>IF(テーブル13[[#This Row],[年齢]]&lt;&gt;"",ROUNDDOWN(テーブル13[[#This Row],[年齢]]/10,0)*10,"")</f>
        <v>80</v>
      </c>
      <c r="E78" s="80" t="s">
        <v>642</v>
      </c>
      <c r="G78" s="80" t="s">
        <v>124</v>
      </c>
      <c r="H78" s="118" t="s">
        <v>783</v>
      </c>
      <c r="J78" s="112">
        <v>44188</v>
      </c>
      <c r="K78" s="112">
        <v>44187</v>
      </c>
      <c r="M78" s="80" t="s">
        <v>714</v>
      </c>
      <c r="N78" s="80" t="s">
        <v>783</v>
      </c>
      <c r="O78" s="80" t="s">
        <v>843</v>
      </c>
      <c r="P78" s="80" t="s">
        <v>845</v>
      </c>
      <c r="Q78" s="80" t="s">
        <v>908</v>
      </c>
      <c r="R78" s="80" t="s">
        <v>853</v>
      </c>
    </row>
    <row r="79" spans="1:18" s="80" customFormat="1">
      <c r="A79" s="80">
        <v>77</v>
      </c>
      <c r="B79" s="80" t="s">
        <v>221</v>
      </c>
      <c r="C79" s="80">
        <v>90</v>
      </c>
      <c r="D79" s="113">
        <f>IF(テーブル13[[#This Row],[年齢]]&lt;&gt;"",ROUNDDOWN(テーブル13[[#This Row],[年齢]]/10,0)*10,"")</f>
        <v>90</v>
      </c>
      <c r="E79" s="80" t="s">
        <v>643</v>
      </c>
      <c r="G79" s="80" t="s">
        <v>124</v>
      </c>
      <c r="H79" s="118" t="s">
        <v>783</v>
      </c>
      <c r="J79" s="112">
        <v>44186</v>
      </c>
      <c r="K79" s="112">
        <v>44187</v>
      </c>
      <c r="M79" s="80" t="s">
        <v>714</v>
      </c>
      <c r="N79" s="80" t="s">
        <v>783</v>
      </c>
      <c r="O79" s="80" t="s">
        <v>843</v>
      </c>
      <c r="P79" s="80" t="s">
        <v>845</v>
      </c>
      <c r="Q79" s="80" t="s">
        <v>908</v>
      </c>
      <c r="R79" s="80" t="s">
        <v>849</v>
      </c>
    </row>
    <row r="80" spans="1:18" s="80" customFormat="1">
      <c r="A80" s="80">
        <v>78</v>
      </c>
      <c r="B80" s="80" t="s">
        <v>222</v>
      </c>
      <c r="C80" s="80">
        <v>95</v>
      </c>
      <c r="D80" s="113">
        <f>IF(テーブル13[[#This Row],[年齢]]&lt;&gt;"",ROUNDDOWN(テーブル13[[#This Row],[年齢]]/10,0)*10,"")</f>
        <v>90</v>
      </c>
      <c r="E80" s="80" t="s">
        <v>643</v>
      </c>
      <c r="G80" s="80" t="s">
        <v>124</v>
      </c>
      <c r="H80" s="118" t="s">
        <v>783</v>
      </c>
      <c r="J80" s="112">
        <v>44188</v>
      </c>
      <c r="K80" s="112">
        <v>44187</v>
      </c>
      <c r="M80" s="80" t="s">
        <v>714</v>
      </c>
      <c r="N80" s="80" t="s">
        <v>783</v>
      </c>
      <c r="O80" s="80" t="s">
        <v>843</v>
      </c>
      <c r="P80" s="80" t="s">
        <v>845</v>
      </c>
      <c r="Q80" s="80" t="s">
        <v>908</v>
      </c>
      <c r="R80" s="80" t="s">
        <v>849</v>
      </c>
    </row>
    <row r="81" spans="1:18" s="80" customFormat="1">
      <c r="A81" s="80">
        <v>79</v>
      </c>
      <c r="B81" s="80" t="s">
        <v>223</v>
      </c>
      <c r="C81" s="80">
        <v>79</v>
      </c>
      <c r="D81" s="113">
        <f>IF(テーブル13[[#This Row],[年齢]]&lt;&gt;"",ROUNDDOWN(テーブル13[[#This Row],[年齢]]/10,0)*10,"")</f>
        <v>70</v>
      </c>
      <c r="E81" s="80" t="s">
        <v>643</v>
      </c>
      <c r="G81" s="80" t="s">
        <v>124</v>
      </c>
      <c r="H81" s="118" t="s">
        <v>783</v>
      </c>
      <c r="J81" s="112">
        <v>44188</v>
      </c>
      <c r="K81" s="112">
        <v>44187</v>
      </c>
      <c r="M81" s="80" t="s">
        <v>714</v>
      </c>
      <c r="N81" s="80" t="s">
        <v>783</v>
      </c>
      <c r="P81" s="80" t="s">
        <v>845</v>
      </c>
      <c r="Q81" s="80" t="s">
        <v>908</v>
      </c>
      <c r="R81" s="80" t="s">
        <v>849</v>
      </c>
    </row>
    <row r="82" spans="1:18" s="80" customFormat="1">
      <c r="A82" s="80">
        <v>80</v>
      </c>
      <c r="B82" s="80" t="s">
        <v>224</v>
      </c>
      <c r="C82" s="80">
        <v>82</v>
      </c>
      <c r="D82" s="113">
        <f>IF(テーブル13[[#This Row],[年齢]]&lt;&gt;"",ROUNDDOWN(テーブル13[[#This Row],[年齢]]/10,0)*10,"")</f>
        <v>80</v>
      </c>
      <c r="E82" s="80" t="s">
        <v>643</v>
      </c>
      <c r="G82" s="80" t="s">
        <v>124</v>
      </c>
      <c r="H82" s="118" t="s">
        <v>783</v>
      </c>
      <c r="J82" s="112">
        <v>44180</v>
      </c>
      <c r="K82" s="112">
        <v>44187</v>
      </c>
      <c r="M82" s="80" t="s">
        <v>714</v>
      </c>
      <c r="N82" s="80" t="s">
        <v>783</v>
      </c>
      <c r="O82" s="80" t="s">
        <v>843</v>
      </c>
      <c r="P82" s="80" t="s">
        <v>845</v>
      </c>
      <c r="Q82" s="80" t="s">
        <v>908</v>
      </c>
      <c r="R82" s="80" t="s">
        <v>849</v>
      </c>
    </row>
    <row r="83" spans="1:18" s="80" customFormat="1">
      <c r="A83" s="80">
        <v>81</v>
      </c>
      <c r="B83" s="80" t="s">
        <v>225</v>
      </c>
      <c r="C83" s="80">
        <v>95</v>
      </c>
      <c r="D83" s="113">
        <f>IF(テーブル13[[#This Row],[年齢]]&lt;&gt;"",ROUNDDOWN(テーブル13[[#This Row],[年齢]]/10,0)*10,"")</f>
        <v>90</v>
      </c>
      <c r="E83" s="80" t="s">
        <v>642</v>
      </c>
      <c r="G83" s="80" t="s">
        <v>124</v>
      </c>
      <c r="H83" s="118" t="s">
        <v>783</v>
      </c>
      <c r="J83" s="112">
        <v>44186</v>
      </c>
      <c r="K83" s="112">
        <v>44187</v>
      </c>
      <c r="M83" s="80" t="s">
        <v>714</v>
      </c>
      <c r="N83" s="80" t="s">
        <v>783</v>
      </c>
      <c r="P83" s="80" t="s">
        <v>845</v>
      </c>
      <c r="Q83" s="80" t="s">
        <v>908</v>
      </c>
      <c r="R83" s="80" t="s">
        <v>849</v>
      </c>
    </row>
    <row r="84" spans="1:18" s="80" customFormat="1">
      <c r="A84" s="80">
        <v>82</v>
      </c>
      <c r="B84" s="80" t="s">
        <v>226</v>
      </c>
      <c r="C84" s="80">
        <v>93</v>
      </c>
      <c r="D84" s="113">
        <f>IF(テーブル13[[#This Row],[年齢]]&lt;&gt;"",ROUNDDOWN(テーブル13[[#This Row],[年齢]]/10,0)*10,"")</f>
        <v>90</v>
      </c>
      <c r="E84" s="80" t="s">
        <v>642</v>
      </c>
      <c r="G84" s="80" t="s">
        <v>124</v>
      </c>
      <c r="H84" s="118" t="s">
        <v>783</v>
      </c>
      <c r="J84" s="112" t="s">
        <v>836</v>
      </c>
      <c r="K84" s="112">
        <v>44187</v>
      </c>
      <c r="M84" s="80" t="s">
        <v>714</v>
      </c>
      <c r="N84" s="80" t="s">
        <v>783</v>
      </c>
      <c r="P84" s="80" t="s">
        <v>845</v>
      </c>
      <c r="Q84" s="80" t="s">
        <v>908</v>
      </c>
      <c r="R84" s="80" t="s">
        <v>851</v>
      </c>
    </row>
    <row r="85" spans="1:18" s="80" customFormat="1">
      <c r="A85" s="80">
        <v>83</v>
      </c>
      <c r="B85" s="80" t="s">
        <v>227</v>
      </c>
      <c r="C85" s="80">
        <v>92</v>
      </c>
      <c r="D85" s="113">
        <f>IF(テーブル13[[#This Row],[年齢]]&lt;&gt;"",ROUNDDOWN(テーブル13[[#This Row],[年齢]]/10,0)*10,"")</f>
        <v>90</v>
      </c>
      <c r="E85" s="80" t="s">
        <v>642</v>
      </c>
      <c r="G85" s="80" t="s">
        <v>124</v>
      </c>
      <c r="H85" s="118" t="s">
        <v>783</v>
      </c>
      <c r="J85" s="112">
        <v>44186</v>
      </c>
      <c r="K85" s="112">
        <v>44187</v>
      </c>
      <c r="M85" s="80" t="s">
        <v>714</v>
      </c>
      <c r="N85" s="80" t="s">
        <v>783</v>
      </c>
      <c r="P85" s="80" t="s">
        <v>845</v>
      </c>
      <c r="Q85" s="80" t="s">
        <v>908</v>
      </c>
      <c r="R85" s="80" t="s">
        <v>849</v>
      </c>
    </row>
    <row r="86" spans="1:18" s="80" customFormat="1">
      <c r="A86" s="80">
        <v>84</v>
      </c>
      <c r="B86" s="80" t="s">
        <v>228</v>
      </c>
      <c r="C86" s="80">
        <v>88</v>
      </c>
      <c r="D86" s="113">
        <f>IF(テーブル13[[#This Row],[年齢]]&lt;&gt;"",ROUNDDOWN(テーブル13[[#This Row],[年齢]]/10,0)*10,"")</f>
        <v>80</v>
      </c>
      <c r="E86" s="80" t="s">
        <v>642</v>
      </c>
      <c r="G86" s="80" t="s">
        <v>124</v>
      </c>
      <c r="H86" s="118" t="s">
        <v>783</v>
      </c>
      <c r="J86" s="112">
        <v>44184</v>
      </c>
      <c r="K86" s="112">
        <v>44187</v>
      </c>
      <c r="M86" s="80" t="s">
        <v>714</v>
      </c>
      <c r="N86" s="80" t="s">
        <v>783</v>
      </c>
      <c r="P86" s="80" t="s">
        <v>845</v>
      </c>
      <c r="Q86" s="80" t="s">
        <v>908</v>
      </c>
      <c r="R86" s="80" t="s">
        <v>851</v>
      </c>
    </row>
    <row r="87" spans="1:18" s="80" customFormat="1">
      <c r="A87" s="80">
        <v>85</v>
      </c>
      <c r="B87" s="80" t="s">
        <v>229</v>
      </c>
      <c r="C87" s="80">
        <v>92</v>
      </c>
      <c r="D87" s="113">
        <f>IF(テーブル13[[#This Row],[年齢]]&lt;&gt;"",ROUNDDOWN(テーブル13[[#This Row],[年齢]]/10,0)*10,"")</f>
        <v>90</v>
      </c>
      <c r="E87" s="80" t="s">
        <v>642</v>
      </c>
      <c r="G87" s="80" t="s">
        <v>124</v>
      </c>
      <c r="H87" s="118" t="s">
        <v>783</v>
      </c>
      <c r="J87" s="112" t="s">
        <v>5</v>
      </c>
      <c r="K87" s="112">
        <v>44187</v>
      </c>
      <c r="M87" s="80" t="s">
        <v>714</v>
      </c>
      <c r="N87" s="80" t="s">
        <v>783</v>
      </c>
      <c r="P87" s="80" t="s">
        <v>845</v>
      </c>
      <c r="Q87" s="80" t="s">
        <v>908</v>
      </c>
      <c r="R87" s="80" t="s">
        <v>853</v>
      </c>
    </row>
    <row r="88" spans="1:18" s="80" customFormat="1">
      <c r="A88" s="80">
        <v>86</v>
      </c>
      <c r="B88" s="80" t="s">
        <v>230</v>
      </c>
      <c r="C88" s="80">
        <v>80</v>
      </c>
      <c r="D88" s="113">
        <f>IF(テーブル13[[#This Row],[年齢]]&lt;&gt;"",ROUNDDOWN(テーブル13[[#This Row],[年齢]]/10,0)*10,"")</f>
        <v>80</v>
      </c>
      <c r="E88" s="80" t="s">
        <v>642</v>
      </c>
      <c r="G88" s="80" t="s">
        <v>124</v>
      </c>
      <c r="H88" s="118" t="s">
        <v>783</v>
      </c>
      <c r="J88" s="112">
        <v>44186</v>
      </c>
      <c r="K88" s="112">
        <v>44187</v>
      </c>
      <c r="M88" s="80" t="s">
        <v>714</v>
      </c>
      <c r="N88" s="80" t="s">
        <v>783</v>
      </c>
      <c r="P88" s="80" t="s">
        <v>845</v>
      </c>
      <c r="Q88" s="80" t="s">
        <v>908</v>
      </c>
      <c r="R88" s="80" t="s">
        <v>849</v>
      </c>
    </row>
    <row r="89" spans="1:18" s="80" customFormat="1">
      <c r="A89" s="80">
        <v>87</v>
      </c>
      <c r="B89" s="80" t="s">
        <v>231</v>
      </c>
      <c r="C89" s="80">
        <v>76</v>
      </c>
      <c r="D89" s="113">
        <f>IF(テーブル13[[#This Row],[年齢]]&lt;&gt;"",ROUNDDOWN(テーブル13[[#This Row],[年齢]]/10,0)*10,"")</f>
        <v>70</v>
      </c>
      <c r="E89" s="80" t="s">
        <v>642</v>
      </c>
      <c r="G89" s="80" t="s">
        <v>124</v>
      </c>
      <c r="H89" s="118" t="s">
        <v>783</v>
      </c>
      <c r="J89" s="112">
        <v>44188</v>
      </c>
      <c r="K89" s="112">
        <v>44187</v>
      </c>
      <c r="M89" s="80" t="s">
        <v>714</v>
      </c>
      <c r="N89" s="80" t="s">
        <v>783</v>
      </c>
      <c r="P89" s="80" t="s">
        <v>845</v>
      </c>
      <c r="Q89" s="80" t="s">
        <v>908</v>
      </c>
      <c r="R89" s="80" t="s">
        <v>849</v>
      </c>
    </row>
    <row r="90" spans="1:18" s="80" customFormat="1">
      <c r="A90" s="80">
        <v>88</v>
      </c>
      <c r="B90" s="80" t="s">
        <v>232</v>
      </c>
      <c r="C90" s="80">
        <v>68</v>
      </c>
      <c r="D90" s="113">
        <f>IF(テーブル13[[#This Row],[年齢]]&lt;&gt;"",ROUNDDOWN(テーブル13[[#This Row],[年齢]]/10,0)*10,"")</f>
        <v>60</v>
      </c>
      <c r="E90" s="80" t="s">
        <v>640</v>
      </c>
      <c r="G90" s="80" t="s">
        <v>124</v>
      </c>
      <c r="H90" s="118" t="s">
        <v>783</v>
      </c>
      <c r="J90" s="112">
        <v>44185</v>
      </c>
      <c r="K90" s="112">
        <v>44187</v>
      </c>
      <c r="M90" s="80" t="s">
        <v>714</v>
      </c>
      <c r="N90" s="80" t="s">
        <v>783</v>
      </c>
      <c r="P90" s="80" t="s">
        <v>845</v>
      </c>
      <c r="Q90" s="80" t="s">
        <v>908</v>
      </c>
      <c r="R90" s="80" t="s">
        <v>853</v>
      </c>
    </row>
    <row r="91" spans="1:18" s="80" customFormat="1">
      <c r="A91" s="80">
        <v>89</v>
      </c>
      <c r="B91" s="80" t="s">
        <v>233</v>
      </c>
      <c r="C91" s="80">
        <v>87</v>
      </c>
      <c r="D91" s="113">
        <f>IF(テーブル13[[#This Row],[年齢]]&lt;&gt;"",ROUNDDOWN(テーブル13[[#This Row],[年齢]]/10,0)*10,"")</f>
        <v>80</v>
      </c>
      <c r="E91" s="80" t="s">
        <v>640</v>
      </c>
      <c r="G91" s="80" t="s">
        <v>124</v>
      </c>
      <c r="H91" s="118" t="s">
        <v>783</v>
      </c>
      <c r="J91" s="112">
        <v>44187</v>
      </c>
      <c r="K91" s="112">
        <v>44187</v>
      </c>
      <c r="M91" s="80" t="s">
        <v>714</v>
      </c>
      <c r="N91" s="80" t="s">
        <v>783</v>
      </c>
      <c r="P91" s="80" t="s">
        <v>845</v>
      </c>
      <c r="Q91" s="80" t="s">
        <v>908</v>
      </c>
      <c r="R91" s="80" t="s">
        <v>849</v>
      </c>
    </row>
    <row r="92" spans="1:18" s="80" customFormat="1">
      <c r="A92" s="80">
        <v>90</v>
      </c>
      <c r="B92" s="80" t="s">
        <v>234</v>
      </c>
      <c r="C92" s="80">
        <v>85</v>
      </c>
      <c r="D92" s="113">
        <f>IF(テーブル13[[#This Row],[年齢]]&lt;&gt;"",ROUNDDOWN(テーブル13[[#This Row],[年齢]]/10,0)*10,"")</f>
        <v>80</v>
      </c>
      <c r="E92" s="80" t="s">
        <v>640</v>
      </c>
      <c r="F92" s="80" t="s">
        <v>79</v>
      </c>
      <c r="H92" s="118"/>
      <c r="J92" s="112">
        <v>44187</v>
      </c>
      <c r="K92" s="112">
        <v>44187</v>
      </c>
      <c r="M92" s="80" t="s">
        <v>715</v>
      </c>
      <c r="P92" s="80" t="s">
        <v>845</v>
      </c>
      <c r="Q92" s="80" t="s">
        <v>908</v>
      </c>
      <c r="R92" s="80" t="s">
        <v>849</v>
      </c>
    </row>
    <row r="93" spans="1:18" s="80" customFormat="1">
      <c r="A93" s="80">
        <v>91</v>
      </c>
      <c r="B93" s="80" t="s">
        <v>235</v>
      </c>
      <c r="C93" s="80">
        <v>21</v>
      </c>
      <c r="D93" s="113">
        <f>IF(テーブル13[[#This Row],[年齢]]&lt;&gt;"",ROUNDDOWN(テーブル13[[#This Row],[年齢]]/10,0)*10,"")</f>
        <v>20</v>
      </c>
      <c r="E93" s="80" t="s">
        <v>642</v>
      </c>
      <c r="F93" s="80" t="s">
        <v>80</v>
      </c>
      <c r="G93" s="80" t="s">
        <v>120</v>
      </c>
      <c r="H93" s="118" t="s">
        <v>791</v>
      </c>
      <c r="J93" s="112">
        <v>44184</v>
      </c>
      <c r="K93" s="112">
        <v>44188</v>
      </c>
      <c r="M93" s="80" t="s">
        <v>134</v>
      </c>
      <c r="Q93" s="80" t="s">
        <v>908</v>
      </c>
      <c r="R93" s="80" t="s">
        <v>849</v>
      </c>
    </row>
    <row r="94" spans="1:18" s="80" customFormat="1">
      <c r="A94" s="80">
        <v>92</v>
      </c>
      <c r="B94" s="80" t="s">
        <v>236</v>
      </c>
      <c r="C94" s="80">
        <v>59</v>
      </c>
      <c r="D94" s="113">
        <f>IF(テーブル13[[#This Row],[年齢]]&lt;&gt;"",ROUNDDOWN(テーブル13[[#This Row],[年齢]]/10,0)*10,"")</f>
        <v>50</v>
      </c>
      <c r="E94" s="80" t="s">
        <v>642</v>
      </c>
      <c r="F94" s="80" t="s">
        <v>666</v>
      </c>
      <c r="G94" s="80" t="s">
        <v>121</v>
      </c>
      <c r="H94" s="118" t="s">
        <v>783</v>
      </c>
      <c r="J94" s="112">
        <v>44187</v>
      </c>
      <c r="K94" s="112">
        <v>44189</v>
      </c>
      <c r="M94" s="80" t="s">
        <v>716</v>
      </c>
      <c r="N94" s="80" t="s">
        <v>783</v>
      </c>
      <c r="P94" s="80" t="s">
        <v>845</v>
      </c>
      <c r="Q94" s="80" t="s">
        <v>908</v>
      </c>
      <c r="R94" s="80" t="s">
        <v>849</v>
      </c>
    </row>
    <row r="95" spans="1:18" s="80" customFormat="1">
      <c r="A95" s="80">
        <v>93</v>
      </c>
      <c r="B95" s="80" t="s">
        <v>237</v>
      </c>
      <c r="C95" s="80">
        <v>88</v>
      </c>
      <c r="D95" s="113">
        <f>IF(テーブル13[[#This Row],[年齢]]&lt;&gt;"",ROUNDDOWN(テーブル13[[#This Row],[年齢]]/10,0)*10,"")</f>
        <v>80</v>
      </c>
      <c r="E95" s="80" t="s">
        <v>640</v>
      </c>
      <c r="G95" s="80" t="s">
        <v>124</v>
      </c>
      <c r="H95" s="118" t="s">
        <v>783</v>
      </c>
      <c r="J95" s="112">
        <v>44189</v>
      </c>
      <c r="K95" s="112">
        <v>44189</v>
      </c>
      <c r="M95" s="80" t="s">
        <v>716</v>
      </c>
      <c r="N95" s="80" t="s">
        <v>783</v>
      </c>
      <c r="P95" s="80" t="s">
        <v>845</v>
      </c>
      <c r="Q95" s="80" t="s">
        <v>908</v>
      </c>
      <c r="R95" s="80" t="s">
        <v>849</v>
      </c>
    </row>
    <row r="96" spans="1:18" s="80" customFormat="1">
      <c r="A96" s="80">
        <v>94</v>
      </c>
      <c r="B96" s="80" t="s">
        <v>238</v>
      </c>
      <c r="C96" s="80">
        <v>62</v>
      </c>
      <c r="D96" s="113">
        <f>IF(テーブル13[[#This Row],[年齢]]&lt;&gt;"",ROUNDDOWN(テーブル13[[#This Row],[年齢]]/10,0)*10,"")</f>
        <v>60</v>
      </c>
      <c r="E96" s="80" t="s">
        <v>640</v>
      </c>
      <c r="G96" s="80" t="s">
        <v>124</v>
      </c>
      <c r="H96" s="118" t="s">
        <v>783</v>
      </c>
      <c r="J96" s="112">
        <v>44189</v>
      </c>
      <c r="K96" s="112">
        <v>44189</v>
      </c>
      <c r="M96" s="80" t="s">
        <v>716</v>
      </c>
      <c r="N96" s="80" t="s">
        <v>783</v>
      </c>
      <c r="P96" s="80" t="s">
        <v>845</v>
      </c>
      <c r="Q96" s="80" t="s">
        <v>908</v>
      </c>
      <c r="R96" s="80" t="s">
        <v>849</v>
      </c>
    </row>
    <row r="97" spans="1:18" s="80" customFormat="1">
      <c r="A97" s="80">
        <v>95</v>
      </c>
      <c r="B97" s="80" t="s">
        <v>239</v>
      </c>
      <c r="C97" s="80">
        <v>81</v>
      </c>
      <c r="D97" s="113">
        <f>IF(テーブル13[[#This Row],[年齢]]&lt;&gt;"",ROUNDDOWN(テーブル13[[#This Row],[年齢]]/10,0)*10,"")</f>
        <v>80</v>
      </c>
      <c r="E97" s="80" t="s">
        <v>642</v>
      </c>
      <c r="F97" s="80" t="s">
        <v>79</v>
      </c>
      <c r="H97" s="118"/>
      <c r="J97" s="112" t="s">
        <v>836</v>
      </c>
      <c r="K97" s="112">
        <v>44189</v>
      </c>
      <c r="M97" s="80" t="s">
        <v>715</v>
      </c>
      <c r="P97" s="80" t="s">
        <v>845</v>
      </c>
      <c r="Q97" s="80" t="s">
        <v>908</v>
      </c>
      <c r="R97" s="80" t="s">
        <v>849</v>
      </c>
    </row>
    <row r="98" spans="1:18" s="80" customFormat="1">
      <c r="A98" s="80">
        <v>96</v>
      </c>
      <c r="B98" s="80" t="s">
        <v>240</v>
      </c>
      <c r="C98" s="80">
        <v>51</v>
      </c>
      <c r="D98" s="113">
        <f>IF(テーブル13[[#This Row],[年齢]]&lt;&gt;"",ROUNDDOWN(テーブル13[[#This Row],[年齢]]/10,0)*10,"")</f>
        <v>50</v>
      </c>
      <c r="E98" s="80" t="s">
        <v>640</v>
      </c>
      <c r="F98" s="80" t="s">
        <v>81</v>
      </c>
      <c r="H98" s="118" t="s">
        <v>792</v>
      </c>
      <c r="J98" s="112">
        <v>44186</v>
      </c>
      <c r="K98" s="112">
        <v>44189</v>
      </c>
      <c r="M98" s="80" t="s">
        <v>711</v>
      </c>
      <c r="Q98" s="80" t="s">
        <v>5</v>
      </c>
      <c r="R98" s="80" t="s">
        <v>849</v>
      </c>
    </row>
    <row r="99" spans="1:18" s="80" customFormat="1">
      <c r="A99" s="80">
        <v>97</v>
      </c>
      <c r="B99" s="80" t="s">
        <v>241</v>
      </c>
      <c r="C99" s="80">
        <v>99</v>
      </c>
      <c r="D99" s="113">
        <f>IF(テーブル13[[#This Row],[年齢]]&lt;&gt;"",ROUNDDOWN(テーブル13[[#This Row],[年齢]]/10,0)*10,"")</f>
        <v>90</v>
      </c>
      <c r="E99" s="80" t="s">
        <v>644</v>
      </c>
      <c r="G99" s="80" t="s">
        <v>124</v>
      </c>
      <c r="H99" s="118" t="s">
        <v>783</v>
      </c>
      <c r="J99" s="112">
        <v>44189</v>
      </c>
      <c r="K99" s="112">
        <v>44190</v>
      </c>
      <c r="M99" s="80" t="s">
        <v>714</v>
      </c>
      <c r="N99" s="80" t="s">
        <v>783</v>
      </c>
      <c r="P99" s="80" t="s">
        <v>845</v>
      </c>
      <c r="Q99" s="80" t="s">
        <v>908</v>
      </c>
      <c r="R99" s="80" t="s">
        <v>853</v>
      </c>
    </row>
    <row r="100" spans="1:18" s="80" customFormat="1">
      <c r="A100" s="80">
        <v>98</v>
      </c>
      <c r="B100" s="80" t="s">
        <v>242</v>
      </c>
      <c r="C100" s="80">
        <v>76</v>
      </c>
      <c r="D100" s="113">
        <f>IF(テーブル13[[#This Row],[年齢]]&lt;&gt;"",ROUNDDOWN(テーブル13[[#This Row],[年齢]]/10,0)*10,"")</f>
        <v>70</v>
      </c>
      <c r="E100" s="80" t="s">
        <v>645</v>
      </c>
      <c r="G100" s="80" t="s">
        <v>124</v>
      </c>
      <c r="H100" s="118" t="s">
        <v>783</v>
      </c>
      <c r="J100" s="112">
        <v>44190</v>
      </c>
      <c r="K100" s="112">
        <v>44190</v>
      </c>
      <c r="M100" s="80" t="s">
        <v>714</v>
      </c>
      <c r="N100" s="80" t="s">
        <v>783</v>
      </c>
      <c r="P100" s="80" t="s">
        <v>845</v>
      </c>
      <c r="Q100" s="80" t="s">
        <v>908</v>
      </c>
      <c r="R100" s="80" t="s">
        <v>849</v>
      </c>
    </row>
    <row r="101" spans="1:18" s="80" customFormat="1">
      <c r="A101" s="80">
        <v>99</v>
      </c>
      <c r="B101" s="80" t="s">
        <v>243</v>
      </c>
      <c r="C101" s="80">
        <v>85</v>
      </c>
      <c r="D101" s="113">
        <f>IF(テーブル13[[#This Row],[年齢]]&lt;&gt;"",ROUNDDOWN(テーブル13[[#This Row],[年齢]]/10,0)*10,"")</f>
        <v>80</v>
      </c>
      <c r="E101" s="80" t="s">
        <v>645</v>
      </c>
      <c r="G101" s="80" t="s">
        <v>124</v>
      </c>
      <c r="H101" s="118" t="s">
        <v>783</v>
      </c>
      <c r="J101" s="112">
        <v>44189</v>
      </c>
      <c r="K101" s="112">
        <v>44190</v>
      </c>
      <c r="M101" s="80" t="s">
        <v>714</v>
      </c>
      <c r="N101" s="80" t="s">
        <v>783</v>
      </c>
      <c r="P101" s="80" t="s">
        <v>845</v>
      </c>
      <c r="Q101" s="80" t="s">
        <v>908</v>
      </c>
      <c r="R101" s="80" t="s">
        <v>849</v>
      </c>
    </row>
    <row r="102" spans="1:18" s="80" customFormat="1">
      <c r="A102" s="80">
        <v>100</v>
      </c>
      <c r="B102" s="80" t="s">
        <v>244</v>
      </c>
      <c r="C102" s="80">
        <v>63</v>
      </c>
      <c r="D102" s="113">
        <f>IF(テーブル13[[#This Row],[年齢]]&lt;&gt;"",ROUNDDOWN(テーブル13[[#This Row],[年齢]]/10,0)*10,"")</f>
        <v>60</v>
      </c>
      <c r="E102" s="80" t="s">
        <v>645</v>
      </c>
      <c r="F102" s="80" t="s">
        <v>82</v>
      </c>
      <c r="G102" s="80" t="s">
        <v>120</v>
      </c>
      <c r="H102" s="118" t="s">
        <v>789</v>
      </c>
      <c r="J102" s="112">
        <v>44189</v>
      </c>
      <c r="K102" s="112">
        <v>44190</v>
      </c>
      <c r="M102" s="80" t="s">
        <v>715</v>
      </c>
      <c r="P102" s="80" t="s">
        <v>845</v>
      </c>
      <c r="Q102" s="80" t="s">
        <v>908</v>
      </c>
      <c r="R102" s="80" t="s">
        <v>849</v>
      </c>
    </row>
    <row r="103" spans="1:18" s="80" customFormat="1">
      <c r="A103" s="80">
        <v>101</v>
      </c>
      <c r="B103" s="80" t="s">
        <v>245</v>
      </c>
      <c r="C103" s="80">
        <v>21</v>
      </c>
      <c r="D103" s="113">
        <f>IF(テーブル13[[#This Row],[年齢]]&lt;&gt;"",ROUNDDOWN(テーブル13[[#This Row],[年齢]]/10,0)*10,"")</f>
        <v>20</v>
      </c>
      <c r="E103" s="80" t="s">
        <v>645</v>
      </c>
      <c r="F103" s="80" t="s">
        <v>83</v>
      </c>
      <c r="H103" s="118" t="s">
        <v>743</v>
      </c>
      <c r="J103" s="112">
        <v>44188</v>
      </c>
      <c r="K103" s="112">
        <v>44190</v>
      </c>
      <c r="M103" s="80" t="s">
        <v>134</v>
      </c>
      <c r="Q103" s="80" t="s">
        <v>908</v>
      </c>
      <c r="R103" s="80" t="s">
        <v>849</v>
      </c>
    </row>
    <row r="104" spans="1:18" s="80" customFormat="1">
      <c r="A104" s="80">
        <v>102</v>
      </c>
      <c r="B104" s="80" t="s">
        <v>246</v>
      </c>
      <c r="C104" s="80">
        <v>25</v>
      </c>
      <c r="D104" s="113">
        <f>IF(テーブル13[[#This Row],[年齢]]&lt;&gt;"",ROUNDDOWN(テーブル13[[#This Row],[年齢]]/10,0)*10,"")</f>
        <v>20</v>
      </c>
      <c r="E104" s="80" t="s">
        <v>645</v>
      </c>
      <c r="F104" s="80" t="s">
        <v>84</v>
      </c>
      <c r="H104" s="118" t="s">
        <v>822</v>
      </c>
      <c r="J104" s="112">
        <v>44185</v>
      </c>
      <c r="K104" s="112">
        <v>44190</v>
      </c>
      <c r="M104" s="80" t="s">
        <v>717</v>
      </c>
      <c r="Q104" s="80" t="s">
        <v>5</v>
      </c>
      <c r="R104" s="80" t="s">
        <v>849</v>
      </c>
    </row>
    <row r="105" spans="1:18" s="80" customFormat="1">
      <c r="A105" s="80">
        <v>103</v>
      </c>
      <c r="B105" s="80" t="s">
        <v>247</v>
      </c>
      <c r="C105" s="80">
        <v>35</v>
      </c>
      <c r="D105" s="113">
        <f>IF(テーブル13[[#This Row],[年齢]]&lt;&gt;"",ROUNDDOWN(テーブル13[[#This Row],[年齢]]/10,0)*10,"")</f>
        <v>30</v>
      </c>
      <c r="E105" s="80" t="s">
        <v>644</v>
      </c>
      <c r="F105" s="80" t="s">
        <v>77</v>
      </c>
      <c r="G105" s="80" t="s">
        <v>121</v>
      </c>
      <c r="H105" s="118" t="s">
        <v>783</v>
      </c>
      <c r="J105" s="112">
        <v>44190</v>
      </c>
      <c r="K105" s="112">
        <v>44191</v>
      </c>
      <c r="M105" s="80" t="s">
        <v>714</v>
      </c>
      <c r="N105" s="80" t="s">
        <v>783</v>
      </c>
      <c r="P105" s="80" t="s">
        <v>845</v>
      </c>
      <c r="Q105" s="80" t="s">
        <v>908</v>
      </c>
      <c r="R105" s="80" t="s">
        <v>851</v>
      </c>
    </row>
    <row r="106" spans="1:18" s="80" customFormat="1">
      <c r="A106" s="80">
        <v>104</v>
      </c>
      <c r="B106" s="80" t="s">
        <v>248</v>
      </c>
      <c r="C106" s="80">
        <v>35</v>
      </c>
      <c r="D106" s="113">
        <f>IF(テーブル13[[#This Row],[年齢]]&lt;&gt;"",ROUNDDOWN(テーブル13[[#This Row],[年齢]]/10,0)*10,"")</f>
        <v>30</v>
      </c>
      <c r="E106" s="80" t="s">
        <v>644</v>
      </c>
      <c r="F106" s="80" t="s">
        <v>77</v>
      </c>
      <c r="G106" s="80" t="s">
        <v>121</v>
      </c>
      <c r="H106" s="118" t="s">
        <v>783</v>
      </c>
      <c r="J106" s="112">
        <v>44191</v>
      </c>
      <c r="K106" s="112">
        <v>44191</v>
      </c>
      <c r="M106" s="80" t="s">
        <v>714</v>
      </c>
      <c r="N106" s="80" t="s">
        <v>783</v>
      </c>
      <c r="P106" s="80" t="s">
        <v>845</v>
      </c>
      <c r="Q106" s="80" t="s">
        <v>908</v>
      </c>
      <c r="R106" s="80" t="s">
        <v>849</v>
      </c>
    </row>
    <row r="107" spans="1:18" s="80" customFormat="1">
      <c r="A107" s="80">
        <v>105</v>
      </c>
      <c r="B107" s="80" t="s">
        <v>249</v>
      </c>
      <c r="C107" s="80">
        <v>52</v>
      </c>
      <c r="D107" s="113">
        <f>IF(テーブル13[[#This Row],[年齢]]&lt;&gt;"",ROUNDDOWN(テーブル13[[#This Row],[年齢]]/10,0)*10,"")</f>
        <v>50</v>
      </c>
      <c r="E107" s="80" t="s">
        <v>644</v>
      </c>
      <c r="F107" s="80" t="s">
        <v>85</v>
      </c>
      <c r="G107" s="80" t="s">
        <v>121</v>
      </c>
      <c r="H107" s="118" t="s">
        <v>783</v>
      </c>
      <c r="J107" s="112">
        <v>44190</v>
      </c>
      <c r="K107" s="112">
        <v>44191</v>
      </c>
      <c r="M107" s="80" t="s">
        <v>714</v>
      </c>
      <c r="N107" s="80" t="s">
        <v>783</v>
      </c>
      <c r="P107" s="80" t="s">
        <v>845</v>
      </c>
      <c r="Q107" s="80" t="s">
        <v>908</v>
      </c>
      <c r="R107" s="80" t="s">
        <v>851</v>
      </c>
    </row>
    <row r="108" spans="1:18" s="80" customFormat="1">
      <c r="A108" s="80">
        <v>106</v>
      </c>
      <c r="B108" s="80" t="s">
        <v>250</v>
      </c>
      <c r="C108" s="80">
        <v>40</v>
      </c>
      <c r="D108" s="113">
        <f>IF(テーブル13[[#This Row],[年齢]]&lt;&gt;"",ROUNDDOWN(テーブル13[[#This Row],[年齢]]/10,0)*10,"")</f>
        <v>40</v>
      </c>
      <c r="E108" s="80" t="s">
        <v>645</v>
      </c>
      <c r="F108" s="80" t="s">
        <v>86</v>
      </c>
      <c r="G108" s="80" t="s">
        <v>121</v>
      </c>
      <c r="H108" s="118" t="s">
        <v>783</v>
      </c>
      <c r="J108" s="112">
        <v>44191</v>
      </c>
      <c r="K108" s="112">
        <v>44191</v>
      </c>
      <c r="M108" s="80" t="s">
        <v>714</v>
      </c>
      <c r="N108" s="80" t="s">
        <v>783</v>
      </c>
      <c r="P108" s="80" t="s">
        <v>845</v>
      </c>
      <c r="Q108" s="80" t="s">
        <v>908</v>
      </c>
      <c r="R108" s="80" t="s">
        <v>853</v>
      </c>
    </row>
    <row r="109" spans="1:18" s="80" customFormat="1">
      <c r="A109" s="80">
        <v>107</v>
      </c>
      <c r="B109" s="80" t="s">
        <v>251</v>
      </c>
      <c r="C109" s="80">
        <v>50</v>
      </c>
      <c r="D109" s="113">
        <f>IF(テーブル13[[#This Row],[年齢]]&lt;&gt;"",ROUNDDOWN(テーブル13[[#This Row],[年齢]]/10,0)*10,"")</f>
        <v>50</v>
      </c>
      <c r="E109" s="80" t="s">
        <v>644</v>
      </c>
      <c r="F109" s="80" t="s">
        <v>86</v>
      </c>
      <c r="G109" s="80" t="s">
        <v>121</v>
      </c>
      <c r="H109" s="118" t="s">
        <v>783</v>
      </c>
      <c r="J109" s="112">
        <v>44190</v>
      </c>
      <c r="K109" s="112">
        <v>44191</v>
      </c>
      <c r="M109" s="80" t="s">
        <v>714</v>
      </c>
      <c r="N109" s="80" t="s">
        <v>783</v>
      </c>
      <c r="P109" s="80" t="s">
        <v>845</v>
      </c>
      <c r="Q109" s="80" t="s">
        <v>908</v>
      </c>
      <c r="R109" s="80" t="s">
        <v>849</v>
      </c>
    </row>
    <row r="110" spans="1:18" s="80" customFormat="1">
      <c r="A110" s="80">
        <v>108</v>
      </c>
      <c r="B110" s="80" t="s">
        <v>252</v>
      </c>
      <c r="C110" s="80">
        <v>51</v>
      </c>
      <c r="D110" s="113">
        <f>IF(テーブル13[[#This Row],[年齢]]&lt;&gt;"",ROUNDDOWN(テーブル13[[#This Row],[年齢]]/10,0)*10,"")</f>
        <v>50</v>
      </c>
      <c r="E110" s="80" t="s">
        <v>644</v>
      </c>
      <c r="F110" s="80" t="s">
        <v>63</v>
      </c>
      <c r="G110" s="80" t="s">
        <v>121</v>
      </c>
      <c r="H110" s="118" t="s">
        <v>783</v>
      </c>
      <c r="J110" s="112">
        <v>44190</v>
      </c>
      <c r="K110" s="112">
        <v>44191</v>
      </c>
      <c r="M110" s="80" t="s">
        <v>714</v>
      </c>
      <c r="N110" s="80" t="s">
        <v>783</v>
      </c>
      <c r="P110" s="80" t="s">
        <v>845</v>
      </c>
      <c r="Q110" s="80" t="s">
        <v>908</v>
      </c>
      <c r="R110" s="80" t="s">
        <v>849</v>
      </c>
    </row>
    <row r="111" spans="1:18" s="80" customFormat="1">
      <c r="A111" s="80">
        <v>109</v>
      </c>
      <c r="B111" s="80" t="s">
        <v>253</v>
      </c>
      <c r="C111" s="80">
        <v>95</v>
      </c>
      <c r="D111" s="113">
        <f>IF(テーブル13[[#This Row],[年齢]]&lt;&gt;"",ROUNDDOWN(テーブル13[[#This Row],[年齢]]/10,0)*10,"")</f>
        <v>90</v>
      </c>
      <c r="E111" s="80" t="s">
        <v>644</v>
      </c>
      <c r="G111" s="80" t="s">
        <v>124</v>
      </c>
      <c r="H111" s="118" t="s">
        <v>783</v>
      </c>
      <c r="J111" s="112">
        <v>44186</v>
      </c>
      <c r="K111" s="112">
        <v>44191</v>
      </c>
      <c r="M111" s="80" t="s">
        <v>714</v>
      </c>
      <c r="N111" s="80" t="s">
        <v>783</v>
      </c>
      <c r="O111" s="80" t="s">
        <v>843</v>
      </c>
      <c r="P111" s="80" t="s">
        <v>845</v>
      </c>
      <c r="Q111" s="80" t="s">
        <v>908</v>
      </c>
      <c r="R111" s="80" t="s">
        <v>849</v>
      </c>
    </row>
    <row r="112" spans="1:18" s="80" customFormat="1">
      <c r="A112" s="80">
        <v>110</v>
      </c>
      <c r="B112" s="80" t="s">
        <v>254</v>
      </c>
      <c r="C112" s="80">
        <v>75</v>
      </c>
      <c r="D112" s="113">
        <f>IF(テーブル13[[#This Row],[年齢]]&lt;&gt;"",ROUNDDOWN(テーブル13[[#This Row],[年齢]]/10,0)*10,"")</f>
        <v>70</v>
      </c>
      <c r="E112" s="80" t="s">
        <v>644</v>
      </c>
      <c r="G112" s="80" t="s">
        <v>124</v>
      </c>
      <c r="H112" s="118" t="s">
        <v>783</v>
      </c>
      <c r="J112" s="112" t="s">
        <v>836</v>
      </c>
      <c r="K112" s="112">
        <v>44191</v>
      </c>
      <c r="M112" s="80" t="s">
        <v>714</v>
      </c>
      <c r="N112" s="80" t="s">
        <v>783</v>
      </c>
      <c r="P112" s="80" t="s">
        <v>845</v>
      </c>
      <c r="Q112" s="80" t="s">
        <v>908</v>
      </c>
      <c r="R112" s="80" t="s">
        <v>849</v>
      </c>
    </row>
    <row r="113" spans="1:18" s="80" customFormat="1">
      <c r="A113" s="80">
        <v>111</v>
      </c>
      <c r="B113" s="80" t="s">
        <v>255</v>
      </c>
      <c r="C113" s="80">
        <v>91</v>
      </c>
      <c r="D113" s="113">
        <f>IF(テーブル13[[#This Row],[年齢]]&lt;&gt;"",ROUNDDOWN(テーブル13[[#This Row],[年齢]]/10,0)*10,"")</f>
        <v>90</v>
      </c>
      <c r="E113" s="80" t="s">
        <v>645</v>
      </c>
      <c r="G113" s="80" t="s">
        <v>124</v>
      </c>
      <c r="H113" s="118" t="s">
        <v>783</v>
      </c>
      <c r="J113" s="112">
        <v>44190</v>
      </c>
      <c r="K113" s="112">
        <v>44191</v>
      </c>
      <c r="M113" s="80" t="s">
        <v>714</v>
      </c>
      <c r="N113" s="80" t="s">
        <v>783</v>
      </c>
      <c r="O113" s="80" t="s">
        <v>843</v>
      </c>
      <c r="P113" s="80" t="s">
        <v>845</v>
      </c>
      <c r="Q113" s="80" t="s">
        <v>908</v>
      </c>
      <c r="R113" s="80" t="s">
        <v>853</v>
      </c>
    </row>
    <row r="114" spans="1:18" s="80" customFormat="1">
      <c r="A114" s="80">
        <v>112</v>
      </c>
      <c r="B114" s="80" t="s">
        <v>256</v>
      </c>
      <c r="C114" s="80">
        <v>34</v>
      </c>
      <c r="D114" s="113">
        <f>IF(テーブル13[[#This Row],[年齢]]&lt;&gt;"",ROUNDDOWN(テーブル13[[#This Row],[年齢]]/10,0)*10,"")</f>
        <v>30</v>
      </c>
      <c r="E114" s="80" t="s">
        <v>644</v>
      </c>
      <c r="F114" s="80" t="s">
        <v>77</v>
      </c>
      <c r="G114" s="80" t="s">
        <v>121</v>
      </c>
      <c r="H114" s="118" t="s">
        <v>783</v>
      </c>
      <c r="J114" s="112">
        <v>44192</v>
      </c>
      <c r="K114" s="112">
        <v>44192</v>
      </c>
      <c r="M114" s="80" t="s">
        <v>714</v>
      </c>
      <c r="N114" s="80" t="s">
        <v>783</v>
      </c>
      <c r="P114" s="80" t="s">
        <v>845</v>
      </c>
      <c r="Q114" s="80" t="s">
        <v>908</v>
      </c>
      <c r="R114" s="80" t="s">
        <v>849</v>
      </c>
    </row>
    <row r="115" spans="1:18" s="80" customFormat="1">
      <c r="A115" s="80">
        <v>113</v>
      </c>
      <c r="B115" s="80" t="s">
        <v>257</v>
      </c>
      <c r="C115" s="80">
        <v>23</v>
      </c>
      <c r="D115" s="113">
        <f>IF(テーブル13[[#This Row],[年齢]]&lt;&gt;"",ROUNDDOWN(テーブル13[[#This Row],[年齢]]/10,0)*10,"")</f>
        <v>20</v>
      </c>
      <c r="E115" s="80" t="s">
        <v>645</v>
      </c>
      <c r="F115" s="80" t="s">
        <v>77</v>
      </c>
      <c r="G115" s="80" t="s">
        <v>121</v>
      </c>
      <c r="H115" s="118" t="s">
        <v>783</v>
      </c>
      <c r="J115" s="112" t="s">
        <v>836</v>
      </c>
      <c r="K115" s="112">
        <v>44192</v>
      </c>
      <c r="M115" s="80" t="s">
        <v>714</v>
      </c>
      <c r="N115" s="80" t="s">
        <v>783</v>
      </c>
      <c r="P115" s="80" t="s">
        <v>845</v>
      </c>
      <c r="Q115" s="80" t="s">
        <v>908</v>
      </c>
      <c r="R115" s="80" t="s">
        <v>851</v>
      </c>
    </row>
    <row r="116" spans="1:18" s="80" customFormat="1">
      <c r="A116" s="80">
        <v>114</v>
      </c>
      <c r="B116" s="80" t="s">
        <v>258</v>
      </c>
      <c r="C116" s="80">
        <v>92</v>
      </c>
      <c r="D116" s="113">
        <f>IF(テーブル13[[#This Row],[年齢]]&lt;&gt;"",ROUNDDOWN(テーブル13[[#This Row],[年齢]]/10,0)*10,"")</f>
        <v>90</v>
      </c>
      <c r="E116" s="80" t="s">
        <v>645</v>
      </c>
      <c r="G116" s="80" t="s">
        <v>124</v>
      </c>
      <c r="H116" s="118" t="s">
        <v>783</v>
      </c>
      <c r="J116" s="112" t="s">
        <v>836</v>
      </c>
      <c r="K116" s="112">
        <v>44192</v>
      </c>
      <c r="M116" s="80" t="s">
        <v>714</v>
      </c>
      <c r="N116" s="80" t="s">
        <v>783</v>
      </c>
      <c r="P116" s="80" t="s">
        <v>845</v>
      </c>
      <c r="Q116" s="80" t="s">
        <v>908</v>
      </c>
      <c r="R116" s="80" t="s">
        <v>851</v>
      </c>
    </row>
    <row r="117" spans="1:18" s="80" customFormat="1">
      <c r="A117" s="80">
        <v>115</v>
      </c>
      <c r="B117" s="80" t="s">
        <v>259</v>
      </c>
      <c r="C117" s="80">
        <v>86</v>
      </c>
      <c r="D117" s="113">
        <f>IF(テーブル13[[#This Row],[年齢]]&lt;&gt;"",ROUNDDOWN(テーブル13[[#This Row],[年齢]]/10,0)*10,"")</f>
        <v>80</v>
      </c>
      <c r="E117" s="80" t="s">
        <v>645</v>
      </c>
      <c r="G117" s="80" t="s">
        <v>124</v>
      </c>
      <c r="H117" s="118" t="s">
        <v>783</v>
      </c>
      <c r="J117" s="112">
        <v>44185</v>
      </c>
      <c r="K117" s="112">
        <v>44192</v>
      </c>
      <c r="M117" s="80" t="s">
        <v>714</v>
      </c>
      <c r="N117" s="80" t="s">
        <v>783</v>
      </c>
      <c r="P117" s="80" t="s">
        <v>845</v>
      </c>
      <c r="Q117" s="80" t="s">
        <v>908</v>
      </c>
      <c r="R117" s="80" t="s">
        <v>849</v>
      </c>
    </row>
    <row r="118" spans="1:18" s="80" customFormat="1">
      <c r="A118" s="80">
        <v>116</v>
      </c>
      <c r="B118" s="80" t="s">
        <v>260</v>
      </c>
      <c r="C118" s="80">
        <v>84</v>
      </c>
      <c r="D118" s="113">
        <f>IF(テーブル13[[#This Row],[年齢]]&lt;&gt;"",ROUNDDOWN(テーブル13[[#This Row],[年齢]]/10,0)*10,"")</f>
        <v>80</v>
      </c>
      <c r="E118" s="80" t="s">
        <v>645</v>
      </c>
      <c r="G118" s="80" t="s">
        <v>124</v>
      </c>
      <c r="H118" s="118" t="s">
        <v>783</v>
      </c>
      <c r="J118" s="112">
        <v>44192</v>
      </c>
      <c r="K118" s="112">
        <v>44192</v>
      </c>
      <c r="M118" s="80" t="s">
        <v>714</v>
      </c>
      <c r="N118" s="80" t="s">
        <v>783</v>
      </c>
      <c r="P118" s="80" t="s">
        <v>845</v>
      </c>
      <c r="Q118" s="80" t="s">
        <v>908</v>
      </c>
      <c r="R118" s="80" t="s">
        <v>849</v>
      </c>
    </row>
    <row r="119" spans="1:18" s="80" customFormat="1">
      <c r="A119" s="80">
        <v>117</v>
      </c>
      <c r="B119" s="80" t="s">
        <v>261</v>
      </c>
      <c r="C119" s="80">
        <v>24</v>
      </c>
      <c r="D119" s="113">
        <f>IF(テーブル13[[#This Row],[年齢]]&lt;&gt;"",ROUNDDOWN(テーブル13[[#This Row],[年齢]]/10,0)*10,"")</f>
        <v>20</v>
      </c>
      <c r="E119" s="80" t="s">
        <v>644</v>
      </c>
      <c r="F119" s="80" t="s">
        <v>667</v>
      </c>
      <c r="H119" s="118" t="s">
        <v>733</v>
      </c>
      <c r="J119" s="112">
        <v>44191</v>
      </c>
      <c r="K119" s="112">
        <v>44192</v>
      </c>
      <c r="M119" s="80" t="s">
        <v>715</v>
      </c>
      <c r="P119" s="80" t="s">
        <v>845</v>
      </c>
      <c r="Q119" s="80" t="s">
        <v>908</v>
      </c>
      <c r="R119" s="80" t="s">
        <v>849</v>
      </c>
    </row>
    <row r="120" spans="1:18" s="80" customFormat="1">
      <c r="A120" s="80">
        <v>118</v>
      </c>
      <c r="B120" s="80" t="s">
        <v>262</v>
      </c>
      <c r="C120" s="80">
        <v>54</v>
      </c>
      <c r="D120" s="113">
        <f>IF(テーブル13[[#This Row],[年齢]]&lt;&gt;"",ROUNDDOWN(テーブル13[[#This Row],[年齢]]/10,0)*10,"")</f>
        <v>50</v>
      </c>
      <c r="E120" s="80" t="s">
        <v>644</v>
      </c>
      <c r="F120" s="80" t="s">
        <v>78</v>
      </c>
      <c r="G120" s="80" t="s">
        <v>704</v>
      </c>
      <c r="H120" s="118" t="s">
        <v>783</v>
      </c>
      <c r="J120" s="112">
        <v>44192</v>
      </c>
      <c r="K120" s="112">
        <v>44193</v>
      </c>
      <c r="M120" s="80" t="s">
        <v>714</v>
      </c>
      <c r="N120" s="80" t="s">
        <v>783</v>
      </c>
      <c r="P120" s="80" t="s">
        <v>845</v>
      </c>
      <c r="Q120" s="80" t="s">
        <v>908</v>
      </c>
      <c r="R120" s="80" t="s">
        <v>849</v>
      </c>
    </row>
    <row r="121" spans="1:18" s="80" customFormat="1">
      <c r="A121" s="80">
        <v>119</v>
      </c>
      <c r="B121" s="80" t="s">
        <v>263</v>
      </c>
      <c r="C121" s="80">
        <v>78</v>
      </c>
      <c r="D121" s="113">
        <f>IF(テーブル13[[#This Row],[年齢]]&lt;&gt;"",ROUNDDOWN(テーブル13[[#This Row],[年齢]]/10,0)*10,"")</f>
        <v>70</v>
      </c>
      <c r="E121" s="80" t="s">
        <v>645</v>
      </c>
      <c r="F121" s="80" t="s">
        <v>79</v>
      </c>
      <c r="H121" s="118"/>
      <c r="J121" s="112" t="s">
        <v>836</v>
      </c>
      <c r="K121" s="112">
        <v>44193</v>
      </c>
      <c r="M121" s="80" t="s">
        <v>715</v>
      </c>
      <c r="P121" s="80" t="s">
        <v>845</v>
      </c>
      <c r="Q121" s="80" t="s">
        <v>908</v>
      </c>
      <c r="R121" s="80" t="s">
        <v>849</v>
      </c>
    </row>
    <row r="122" spans="1:18" s="80" customFormat="1">
      <c r="A122" s="80">
        <v>120</v>
      </c>
      <c r="B122" s="80" t="s">
        <v>264</v>
      </c>
      <c r="C122" s="80">
        <v>64</v>
      </c>
      <c r="D122" s="113">
        <f>IF(テーブル13[[#This Row],[年齢]]&lt;&gt;"",ROUNDDOWN(テーブル13[[#This Row],[年齢]]/10,0)*10,"")</f>
        <v>60</v>
      </c>
      <c r="E122" s="80" t="s">
        <v>645</v>
      </c>
      <c r="F122" s="80" t="s">
        <v>68</v>
      </c>
      <c r="H122" s="118" t="s">
        <v>818</v>
      </c>
      <c r="J122" s="112">
        <v>44189</v>
      </c>
      <c r="K122" s="112">
        <v>44193</v>
      </c>
      <c r="M122" s="80" t="s">
        <v>138</v>
      </c>
      <c r="N122" s="80" t="s">
        <v>833</v>
      </c>
      <c r="P122" s="80" t="s">
        <v>845</v>
      </c>
      <c r="Q122" s="80" t="s">
        <v>908</v>
      </c>
      <c r="R122" s="80" t="s">
        <v>853</v>
      </c>
    </row>
    <row r="123" spans="1:18" s="80" customFormat="1">
      <c r="A123" s="80">
        <v>121</v>
      </c>
      <c r="B123" s="80" t="s">
        <v>265</v>
      </c>
      <c r="C123" s="80">
        <v>69</v>
      </c>
      <c r="D123" s="113">
        <f>IF(テーブル13[[#This Row],[年齢]]&lt;&gt;"",ROUNDDOWN(テーブル13[[#This Row],[年齢]]/10,0)*10,"")</f>
        <v>60</v>
      </c>
      <c r="E123" s="80" t="s">
        <v>645</v>
      </c>
      <c r="F123" s="80" t="s">
        <v>668</v>
      </c>
      <c r="H123" s="118" t="s">
        <v>820</v>
      </c>
      <c r="J123" s="112">
        <v>44191</v>
      </c>
      <c r="K123" s="112">
        <v>44193</v>
      </c>
      <c r="M123" s="80" t="s">
        <v>717</v>
      </c>
      <c r="Q123" s="80" t="s">
        <v>5</v>
      </c>
      <c r="R123" s="80" t="s">
        <v>849</v>
      </c>
    </row>
    <row r="124" spans="1:18" s="80" customFormat="1">
      <c r="A124" s="80">
        <v>122</v>
      </c>
      <c r="B124" s="80" t="s">
        <v>266</v>
      </c>
      <c r="C124" s="80">
        <v>53</v>
      </c>
      <c r="D124" s="113">
        <f>IF(テーブル13[[#This Row],[年齢]]&lt;&gt;"",ROUNDDOWN(テーブル13[[#This Row],[年齢]]/10,0)*10,"")</f>
        <v>50</v>
      </c>
      <c r="E124" s="80" t="s">
        <v>644</v>
      </c>
      <c r="F124" s="80" t="s">
        <v>78</v>
      </c>
      <c r="G124" s="80" t="s">
        <v>120</v>
      </c>
      <c r="H124" s="118" t="s">
        <v>783</v>
      </c>
      <c r="J124" s="112">
        <v>44190</v>
      </c>
      <c r="K124" s="112">
        <v>44194</v>
      </c>
      <c r="M124" s="80" t="s">
        <v>714</v>
      </c>
      <c r="N124" s="80" t="s">
        <v>783</v>
      </c>
      <c r="P124" s="80" t="s">
        <v>845</v>
      </c>
      <c r="Q124" s="80" t="s">
        <v>908</v>
      </c>
      <c r="R124" s="80" t="s">
        <v>853</v>
      </c>
    </row>
    <row r="125" spans="1:18" s="80" customFormat="1">
      <c r="A125" s="80">
        <v>123</v>
      </c>
      <c r="B125" s="80" t="s">
        <v>267</v>
      </c>
      <c r="C125" s="80">
        <v>37</v>
      </c>
      <c r="D125" s="113">
        <f>IF(テーブル13[[#This Row],[年齢]]&lt;&gt;"",ROUNDDOWN(テーブル13[[#This Row],[年齢]]/10,0)*10,"")</f>
        <v>30</v>
      </c>
      <c r="E125" s="80" t="s">
        <v>644</v>
      </c>
      <c r="F125" s="80" t="s">
        <v>87</v>
      </c>
      <c r="H125" s="118" t="s">
        <v>783</v>
      </c>
      <c r="J125" s="112">
        <v>44194</v>
      </c>
      <c r="K125" s="112">
        <v>44194</v>
      </c>
      <c r="M125" s="80" t="s">
        <v>714</v>
      </c>
      <c r="N125" s="80" t="s">
        <v>783</v>
      </c>
      <c r="P125" s="80" t="s">
        <v>845</v>
      </c>
      <c r="Q125" s="80" t="s">
        <v>908</v>
      </c>
      <c r="R125" s="80" t="s">
        <v>851</v>
      </c>
    </row>
    <row r="126" spans="1:18" s="80" customFormat="1">
      <c r="A126" s="80">
        <v>124</v>
      </c>
      <c r="B126" s="80" t="s">
        <v>268</v>
      </c>
      <c r="C126" s="80">
        <v>59</v>
      </c>
      <c r="D126" s="113">
        <f>IF(テーブル13[[#This Row],[年齢]]&lt;&gt;"",ROUNDDOWN(テーブル13[[#This Row],[年齢]]/10,0)*10,"")</f>
        <v>50</v>
      </c>
      <c r="E126" s="80" t="s">
        <v>644</v>
      </c>
      <c r="F126" s="80" t="s">
        <v>63</v>
      </c>
      <c r="H126" s="118" t="s">
        <v>783</v>
      </c>
      <c r="J126" s="112">
        <v>44194</v>
      </c>
      <c r="K126" s="112">
        <v>44194</v>
      </c>
      <c r="M126" s="80" t="s">
        <v>714</v>
      </c>
      <c r="N126" s="80" t="s">
        <v>783</v>
      </c>
      <c r="P126" s="80" t="s">
        <v>845</v>
      </c>
      <c r="Q126" s="80" t="s">
        <v>908</v>
      </c>
      <c r="R126" s="80" t="s">
        <v>849</v>
      </c>
    </row>
    <row r="127" spans="1:18" s="80" customFormat="1">
      <c r="A127" s="80">
        <v>125</v>
      </c>
      <c r="B127" s="80" t="s">
        <v>269</v>
      </c>
      <c r="C127" s="80">
        <v>43</v>
      </c>
      <c r="D127" s="113">
        <f>IF(テーブル13[[#This Row],[年齢]]&lt;&gt;"",ROUNDDOWN(テーブル13[[#This Row],[年齢]]/10,0)*10,"")</f>
        <v>40</v>
      </c>
      <c r="E127" s="80" t="s">
        <v>645</v>
      </c>
      <c r="F127" s="80" t="s">
        <v>85</v>
      </c>
      <c r="H127" s="118" t="s">
        <v>783</v>
      </c>
      <c r="J127" s="112">
        <v>44193</v>
      </c>
      <c r="K127" s="112">
        <v>44194</v>
      </c>
      <c r="M127" s="80" t="s">
        <v>714</v>
      </c>
      <c r="N127" s="80" t="s">
        <v>783</v>
      </c>
      <c r="P127" s="80" t="s">
        <v>845</v>
      </c>
      <c r="Q127" s="80" t="s">
        <v>908</v>
      </c>
      <c r="R127" s="80" t="s">
        <v>849</v>
      </c>
    </row>
    <row r="128" spans="1:18" s="80" customFormat="1">
      <c r="A128" s="80">
        <v>126</v>
      </c>
      <c r="B128" s="80" t="s">
        <v>270</v>
      </c>
      <c r="C128" s="80">
        <v>90</v>
      </c>
      <c r="D128" s="113">
        <f>IF(テーブル13[[#This Row],[年齢]]&lt;&gt;"",ROUNDDOWN(テーブル13[[#This Row],[年齢]]/10,0)*10,"")</f>
        <v>90</v>
      </c>
      <c r="E128" s="80" t="s">
        <v>645</v>
      </c>
      <c r="G128" s="80" t="s">
        <v>124</v>
      </c>
      <c r="H128" s="118" t="s">
        <v>783</v>
      </c>
      <c r="J128" s="112" t="s">
        <v>836</v>
      </c>
      <c r="K128" s="112">
        <v>44194</v>
      </c>
      <c r="M128" s="80" t="s">
        <v>714</v>
      </c>
      <c r="N128" s="80" t="s">
        <v>783</v>
      </c>
      <c r="P128" s="80" t="s">
        <v>845</v>
      </c>
      <c r="Q128" s="80" t="s">
        <v>908</v>
      </c>
      <c r="R128" s="80" t="s">
        <v>849</v>
      </c>
    </row>
    <row r="129" spans="1:18" s="80" customFormat="1">
      <c r="A129" s="80">
        <v>127</v>
      </c>
      <c r="B129" s="80" t="s">
        <v>271</v>
      </c>
      <c r="C129" s="80">
        <v>67</v>
      </c>
      <c r="D129" s="113">
        <f>IF(テーブル13[[#This Row],[年齢]]&lt;&gt;"",ROUNDDOWN(テーブル13[[#This Row],[年齢]]/10,0)*10,"")</f>
        <v>60</v>
      </c>
      <c r="E129" s="80" t="s">
        <v>645</v>
      </c>
      <c r="G129" s="80" t="s">
        <v>124</v>
      </c>
      <c r="H129" s="118" t="s">
        <v>783</v>
      </c>
      <c r="J129" s="112">
        <v>44190</v>
      </c>
      <c r="K129" s="112">
        <v>44194</v>
      </c>
      <c r="M129" s="80" t="s">
        <v>714</v>
      </c>
      <c r="N129" s="80" t="s">
        <v>783</v>
      </c>
      <c r="P129" s="80" t="s">
        <v>845</v>
      </c>
      <c r="Q129" s="80" t="s">
        <v>908</v>
      </c>
      <c r="R129" s="80" t="s">
        <v>849</v>
      </c>
    </row>
    <row r="130" spans="1:18" s="80" customFormat="1">
      <c r="A130" s="80">
        <v>128</v>
      </c>
      <c r="B130" s="80" t="s">
        <v>272</v>
      </c>
      <c r="C130" s="80">
        <v>89</v>
      </c>
      <c r="D130" s="113">
        <f>IF(テーブル13[[#This Row],[年齢]]&lt;&gt;"",ROUNDDOWN(テーブル13[[#This Row],[年齢]]/10,0)*10,"")</f>
        <v>80</v>
      </c>
      <c r="E130" s="80" t="s">
        <v>645</v>
      </c>
      <c r="G130" s="80" t="s">
        <v>124</v>
      </c>
      <c r="H130" s="118" t="s">
        <v>783</v>
      </c>
      <c r="J130" s="112">
        <v>44195</v>
      </c>
      <c r="K130" s="112">
        <v>44194</v>
      </c>
      <c r="M130" s="80" t="s">
        <v>714</v>
      </c>
      <c r="N130" s="80" t="s">
        <v>783</v>
      </c>
      <c r="P130" s="80" t="s">
        <v>845</v>
      </c>
      <c r="Q130" s="80" t="s">
        <v>908</v>
      </c>
      <c r="R130" s="80" t="s">
        <v>849</v>
      </c>
    </row>
    <row r="131" spans="1:18" s="80" customFormat="1">
      <c r="A131" s="80">
        <v>129</v>
      </c>
      <c r="B131" s="80" t="s">
        <v>273</v>
      </c>
      <c r="C131" s="80">
        <v>85</v>
      </c>
      <c r="D131" s="113">
        <f>IF(テーブル13[[#This Row],[年齢]]&lt;&gt;"",ROUNDDOWN(テーブル13[[#This Row],[年齢]]/10,0)*10,"")</f>
        <v>80</v>
      </c>
      <c r="E131" s="80" t="s">
        <v>645</v>
      </c>
      <c r="G131" s="80" t="s">
        <v>124</v>
      </c>
      <c r="H131" s="118" t="s">
        <v>783</v>
      </c>
      <c r="J131" s="112">
        <v>44193</v>
      </c>
      <c r="K131" s="112">
        <v>44194</v>
      </c>
      <c r="M131" s="80" t="s">
        <v>714</v>
      </c>
      <c r="N131" s="80" t="s">
        <v>783</v>
      </c>
      <c r="O131" s="80" t="s">
        <v>843</v>
      </c>
      <c r="P131" s="80" t="s">
        <v>845</v>
      </c>
      <c r="Q131" s="80" t="s">
        <v>908</v>
      </c>
      <c r="R131" s="80" t="s">
        <v>849</v>
      </c>
    </row>
    <row r="132" spans="1:18" s="80" customFormat="1">
      <c r="A132" s="80">
        <v>130</v>
      </c>
      <c r="B132" s="80" t="s">
        <v>274</v>
      </c>
      <c r="C132" s="80">
        <v>76</v>
      </c>
      <c r="D132" s="113">
        <f>IF(テーブル13[[#This Row],[年齢]]&lt;&gt;"",ROUNDDOWN(テーブル13[[#This Row],[年齢]]/10,0)*10,"")</f>
        <v>70</v>
      </c>
      <c r="E132" s="80" t="s">
        <v>645</v>
      </c>
      <c r="G132" s="80" t="s">
        <v>124</v>
      </c>
      <c r="H132" s="118" t="s">
        <v>783</v>
      </c>
      <c r="J132" s="112" t="s">
        <v>836</v>
      </c>
      <c r="K132" s="112">
        <v>44194</v>
      </c>
      <c r="M132" s="80" t="s">
        <v>714</v>
      </c>
      <c r="N132" s="80" t="s">
        <v>783</v>
      </c>
      <c r="P132" s="80" t="s">
        <v>845</v>
      </c>
      <c r="Q132" s="80" t="s">
        <v>908</v>
      </c>
      <c r="R132" s="80" t="s">
        <v>851</v>
      </c>
    </row>
    <row r="133" spans="1:18" s="80" customFormat="1">
      <c r="A133" s="80">
        <v>131</v>
      </c>
      <c r="B133" s="80" t="s">
        <v>275</v>
      </c>
      <c r="C133" s="80">
        <v>80</v>
      </c>
      <c r="D133" s="113">
        <f>IF(テーブル13[[#This Row],[年齢]]&lt;&gt;"",ROUNDDOWN(テーブル13[[#This Row],[年齢]]/10,0)*10,"")</f>
        <v>80</v>
      </c>
      <c r="E133" s="80" t="s">
        <v>644</v>
      </c>
      <c r="G133" s="80" t="s">
        <v>124</v>
      </c>
      <c r="H133" s="118" t="s">
        <v>783</v>
      </c>
      <c r="J133" s="112">
        <v>44195</v>
      </c>
      <c r="K133" s="112">
        <v>44194</v>
      </c>
      <c r="M133" s="80" t="s">
        <v>714</v>
      </c>
      <c r="N133" s="80" t="s">
        <v>783</v>
      </c>
      <c r="P133" s="80" t="s">
        <v>845</v>
      </c>
      <c r="Q133" s="80" t="s">
        <v>908</v>
      </c>
      <c r="R133" s="80" t="s">
        <v>849</v>
      </c>
    </row>
    <row r="134" spans="1:18" s="80" customFormat="1">
      <c r="A134" s="80">
        <v>132</v>
      </c>
      <c r="B134" s="80" t="s">
        <v>276</v>
      </c>
      <c r="C134" s="80">
        <v>2</v>
      </c>
      <c r="D134" s="113">
        <f>IF(テーブル13[[#This Row],[年齢]]&lt;&gt;"",ROUNDDOWN(テーブル13[[#This Row],[年齢]]/10,0)*10,"")</f>
        <v>0</v>
      </c>
      <c r="E134" s="80" t="s">
        <v>645</v>
      </c>
      <c r="F134" s="80" t="s">
        <v>88</v>
      </c>
      <c r="G134" s="80" t="s">
        <v>122</v>
      </c>
      <c r="H134" s="118" t="s">
        <v>752</v>
      </c>
      <c r="J134" s="112">
        <v>44189</v>
      </c>
      <c r="K134" s="112">
        <v>44194</v>
      </c>
      <c r="M134" s="80" t="s">
        <v>718</v>
      </c>
      <c r="P134" s="80" t="s">
        <v>845</v>
      </c>
      <c r="Q134" s="80" t="s">
        <v>908</v>
      </c>
      <c r="R134" s="80" t="s">
        <v>849</v>
      </c>
    </row>
    <row r="135" spans="1:18" s="80" customFormat="1">
      <c r="A135" s="80">
        <v>133</v>
      </c>
      <c r="B135" s="80" t="s">
        <v>277</v>
      </c>
      <c r="C135" s="80">
        <v>31</v>
      </c>
      <c r="D135" s="113">
        <f>IF(テーブル13[[#This Row],[年齢]]&lt;&gt;"",ROUNDDOWN(テーブル13[[#This Row],[年齢]]/10,0)*10,"")</f>
        <v>30</v>
      </c>
      <c r="E135" s="80" t="s">
        <v>644</v>
      </c>
      <c r="F135" s="80" t="s">
        <v>87</v>
      </c>
      <c r="G135" s="80" t="s">
        <v>120</v>
      </c>
      <c r="H135" s="118" t="s">
        <v>783</v>
      </c>
      <c r="J135" s="112">
        <v>44194</v>
      </c>
      <c r="K135" s="112">
        <v>44195</v>
      </c>
      <c r="M135" s="80" t="s">
        <v>714</v>
      </c>
      <c r="N135" s="80" t="s">
        <v>783</v>
      </c>
      <c r="P135" s="80" t="s">
        <v>845</v>
      </c>
      <c r="Q135" s="80" t="s">
        <v>908</v>
      </c>
      <c r="R135" s="80" t="s">
        <v>853</v>
      </c>
    </row>
    <row r="136" spans="1:18" s="80" customFormat="1">
      <c r="A136" s="80">
        <v>134</v>
      </c>
      <c r="B136" s="80" t="s">
        <v>278</v>
      </c>
      <c r="C136" s="80">
        <v>93</v>
      </c>
      <c r="D136" s="113">
        <f>IF(テーブル13[[#This Row],[年齢]]&lt;&gt;"",ROUNDDOWN(テーブル13[[#This Row],[年齢]]/10,0)*10,"")</f>
        <v>90</v>
      </c>
      <c r="E136" s="80" t="s">
        <v>644</v>
      </c>
      <c r="G136" s="80" t="s">
        <v>124</v>
      </c>
      <c r="H136" s="118" t="s">
        <v>783</v>
      </c>
      <c r="J136" s="112">
        <v>44193</v>
      </c>
      <c r="K136" s="112">
        <v>44195</v>
      </c>
      <c r="M136" s="80" t="s">
        <v>714</v>
      </c>
      <c r="N136" s="80" t="s">
        <v>783</v>
      </c>
      <c r="P136" s="80" t="s">
        <v>845</v>
      </c>
      <c r="Q136" s="80" t="s">
        <v>908</v>
      </c>
      <c r="R136" s="80" t="s">
        <v>849</v>
      </c>
    </row>
    <row r="137" spans="1:18" s="80" customFormat="1">
      <c r="A137" s="80">
        <v>135</v>
      </c>
      <c r="B137" s="80" t="s">
        <v>279</v>
      </c>
      <c r="C137" s="80">
        <v>84</v>
      </c>
      <c r="D137" s="113">
        <f>IF(テーブル13[[#This Row],[年齢]]&lt;&gt;"",ROUNDDOWN(テーブル13[[#This Row],[年齢]]/10,0)*10,"")</f>
        <v>80</v>
      </c>
      <c r="E137" s="80" t="s">
        <v>644</v>
      </c>
      <c r="G137" s="80" t="s">
        <v>124</v>
      </c>
      <c r="H137" s="118" t="s">
        <v>783</v>
      </c>
      <c r="J137" s="112">
        <v>44193</v>
      </c>
      <c r="K137" s="112">
        <v>44195</v>
      </c>
      <c r="M137" s="80" t="s">
        <v>714</v>
      </c>
      <c r="N137" s="80" t="s">
        <v>783</v>
      </c>
      <c r="P137" s="80" t="s">
        <v>845</v>
      </c>
      <c r="Q137" s="80" t="s">
        <v>908</v>
      </c>
      <c r="R137" s="80" t="s">
        <v>849</v>
      </c>
    </row>
    <row r="138" spans="1:18" s="80" customFormat="1">
      <c r="A138" s="80">
        <v>136</v>
      </c>
      <c r="B138" s="80" t="s">
        <v>280</v>
      </c>
      <c r="C138" s="80">
        <v>73</v>
      </c>
      <c r="D138" s="113">
        <f>IF(テーブル13[[#This Row],[年齢]]&lt;&gt;"",ROUNDDOWN(テーブル13[[#This Row],[年齢]]/10,0)*10,"")</f>
        <v>70</v>
      </c>
      <c r="E138" s="80" t="s">
        <v>645</v>
      </c>
      <c r="G138" s="80" t="s">
        <v>124</v>
      </c>
      <c r="H138" s="118" t="s">
        <v>783</v>
      </c>
      <c r="J138" s="112" t="s">
        <v>836</v>
      </c>
      <c r="K138" s="112">
        <v>44195</v>
      </c>
      <c r="M138" s="80" t="s">
        <v>714</v>
      </c>
      <c r="N138" s="80" t="s">
        <v>783</v>
      </c>
      <c r="P138" s="80" t="s">
        <v>845</v>
      </c>
      <c r="Q138" s="80" t="s">
        <v>908</v>
      </c>
      <c r="R138" s="80" t="s">
        <v>853</v>
      </c>
    </row>
    <row r="139" spans="1:18" s="80" customFormat="1">
      <c r="A139" s="80">
        <v>137</v>
      </c>
      <c r="B139" s="80" t="s">
        <v>281</v>
      </c>
      <c r="C139" s="80">
        <v>74</v>
      </c>
      <c r="D139" s="113">
        <f>IF(テーブル13[[#This Row],[年齢]]&lt;&gt;"",ROUNDDOWN(テーブル13[[#This Row],[年齢]]/10,0)*10,"")</f>
        <v>70</v>
      </c>
      <c r="E139" s="80" t="s">
        <v>645</v>
      </c>
      <c r="G139" s="80" t="s">
        <v>124</v>
      </c>
      <c r="H139" s="118" t="s">
        <v>783</v>
      </c>
      <c r="J139" s="112" t="s">
        <v>836</v>
      </c>
      <c r="K139" s="112">
        <v>44195</v>
      </c>
      <c r="M139" s="80" t="s">
        <v>714</v>
      </c>
      <c r="N139" s="80" t="s">
        <v>783</v>
      </c>
      <c r="P139" s="80" t="s">
        <v>845</v>
      </c>
      <c r="Q139" s="80" t="s">
        <v>908</v>
      </c>
      <c r="R139" s="80" t="s">
        <v>849</v>
      </c>
    </row>
    <row r="140" spans="1:18" s="80" customFormat="1">
      <c r="A140" s="80">
        <v>138</v>
      </c>
      <c r="B140" s="80" t="s">
        <v>282</v>
      </c>
      <c r="C140" s="80">
        <v>87</v>
      </c>
      <c r="D140" s="113">
        <f>IF(テーブル13[[#This Row],[年齢]]&lt;&gt;"",ROUNDDOWN(テーブル13[[#This Row],[年齢]]/10,0)*10,"")</f>
        <v>80</v>
      </c>
      <c r="E140" s="80" t="s">
        <v>644</v>
      </c>
      <c r="H140" s="118" t="s">
        <v>732</v>
      </c>
      <c r="J140" s="112">
        <v>44195</v>
      </c>
      <c r="K140" s="112">
        <v>44195</v>
      </c>
      <c r="M140" s="80" t="s">
        <v>715</v>
      </c>
      <c r="O140" s="80" t="s">
        <v>843</v>
      </c>
      <c r="P140" s="80" t="s">
        <v>845</v>
      </c>
      <c r="Q140" s="80" t="s">
        <v>908</v>
      </c>
      <c r="R140" s="80" t="s">
        <v>849</v>
      </c>
    </row>
    <row r="141" spans="1:18" s="80" customFormat="1">
      <c r="A141" s="80">
        <v>139</v>
      </c>
      <c r="B141" s="80" t="s">
        <v>283</v>
      </c>
      <c r="C141" s="80">
        <v>62</v>
      </c>
      <c r="D141" s="113">
        <f>IF(テーブル13[[#This Row],[年齢]]&lt;&gt;"",ROUNDDOWN(テーブル13[[#This Row],[年齢]]/10,0)*10,"")</f>
        <v>60</v>
      </c>
      <c r="E141" s="80" t="s">
        <v>644</v>
      </c>
      <c r="F141" s="80" t="s">
        <v>78</v>
      </c>
      <c r="G141" s="80" t="s">
        <v>120</v>
      </c>
      <c r="H141" s="118" t="s">
        <v>783</v>
      </c>
      <c r="J141" s="112">
        <v>44196</v>
      </c>
      <c r="K141" s="112">
        <v>44196</v>
      </c>
      <c r="M141" s="80" t="s">
        <v>714</v>
      </c>
      <c r="N141" s="80" t="s">
        <v>783</v>
      </c>
      <c r="P141" s="80" t="s">
        <v>845</v>
      </c>
      <c r="Q141" s="80" t="s">
        <v>908</v>
      </c>
      <c r="R141" s="80" t="s">
        <v>849</v>
      </c>
    </row>
    <row r="142" spans="1:18" s="80" customFormat="1">
      <c r="A142" s="80">
        <v>140</v>
      </c>
      <c r="B142" s="80" t="s">
        <v>284</v>
      </c>
      <c r="C142" s="80">
        <v>65</v>
      </c>
      <c r="D142" s="113">
        <f>IF(テーブル13[[#This Row],[年齢]]&lt;&gt;"",ROUNDDOWN(テーブル13[[#This Row],[年齢]]/10,0)*10,"")</f>
        <v>60</v>
      </c>
      <c r="E142" s="80" t="s">
        <v>644</v>
      </c>
      <c r="F142" s="80" t="s">
        <v>79</v>
      </c>
      <c r="H142" s="118" t="s">
        <v>732</v>
      </c>
      <c r="J142" s="112">
        <v>44189</v>
      </c>
      <c r="K142" s="112">
        <v>44196</v>
      </c>
      <c r="M142" s="80" t="s">
        <v>715</v>
      </c>
      <c r="P142" s="80" t="s">
        <v>845</v>
      </c>
      <c r="Q142" s="80" t="s">
        <v>908</v>
      </c>
      <c r="R142" s="80" t="s">
        <v>849</v>
      </c>
    </row>
    <row r="143" spans="1:18" s="80" customFormat="1">
      <c r="A143" s="80">
        <v>141</v>
      </c>
      <c r="B143" s="80" t="s">
        <v>285</v>
      </c>
      <c r="C143" s="80">
        <v>27</v>
      </c>
      <c r="D143" s="113">
        <f>IF(テーブル13[[#This Row],[年齢]]&lt;&gt;"",ROUNDDOWN(テーブル13[[#This Row],[年齢]]/10,0)*10,"")</f>
        <v>20</v>
      </c>
      <c r="E143" s="80" t="s">
        <v>644</v>
      </c>
      <c r="F143" s="80" t="s">
        <v>89</v>
      </c>
      <c r="G143" s="80" t="s">
        <v>120</v>
      </c>
      <c r="H143" s="118" t="s">
        <v>793</v>
      </c>
      <c r="J143" s="112">
        <v>44191</v>
      </c>
      <c r="K143" s="112">
        <v>44196</v>
      </c>
      <c r="M143" s="80" t="s">
        <v>715</v>
      </c>
      <c r="P143" s="80" t="s">
        <v>845</v>
      </c>
      <c r="Q143" s="80" t="s">
        <v>908</v>
      </c>
      <c r="R143" s="80" t="s">
        <v>849</v>
      </c>
    </row>
    <row r="144" spans="1:18" s="80" customFormat="1">
      <c r="A144" s="80">
        <v>142</v>
      </c>
      <c r="B144" s="80" t="s">
        <v>286</v>
      </c>
      <c r="C144" s="80">
        <v>54</v>
      </c>
      <c r="D144" s="113">
        <f>IF(テーブル13[[#This Row],[年齢]]&lt;&gt;"",ROUNDDOWN(テーブル13[[#This Row],[年齢]]/10,0)*10,"")</f>
        <v>50</v>
      </c>
      <c r="E144" s="80" t="s">
        <v>645</v>
      </c>
      <c r="F144" s="80" t="s">
        <v>90</v>
      </c>
      <c r="H144" s="118" t="s">
        <v>763</v>
      </c>
      <c r="J144" s="112">
        <v>44194</v>
      </c>
      <c r="K144" s="112">
        <v>44196</v>
      </c>
      <c r="M144" s="80" t="s">
        <v>719</v>
      </c>
      <c r="Q144" s="80" t="s">
        <v>5</v>
      </c>
      <c r="R144" s="80" t="s">
        <v>853</v>
      </c>
    </row>
    <row r="145" spans="1:18" s="80" customFormat="1">
      <c r="A145" s="80">
        <v>143</v>
      </c>
      <c r="B145" s="80" t="s">
        <v>287</v>
      </c>
      <c r="C145" s="80">
        <v>49</v>
      </c>
      <c r="D145" s="113">
        <f>IF(テーブル13[[#This Row],[年齢]]&lt;&gt;"",ROUNDDOWN(テーブル13[[#This Row],[年齢]]/10,0)*10,"")</f>
        <v>40</v>
      </c>
      <c r="E145" s="80" t="s">
        <v>645</v>
      </c>
      <c r="F145" s="80" t="s">
        <v>87</v>
      </c>
      <c r="G145" s="80" t="s">
        <v>120</v>
      </c>
      <c r="H145" s="118" t="s">
        <v>783</v>
      </c>
      <c r="J145" s="112" t="s">
        <v>836</v>
      </c>
      <c r="K145" s="112">
        <v>44197</v>
      </c>
      <c r="M145" s="80" t="s">
        <v>714</v>
      </c>
      <c r="N145" s="80" t="s">
        <v>783</v>
      </c>
      <c r="P145" s="80" t="s">
        <v>845</v>
      </c>
      <c r="Q145" s="80" t="s">
        <v>908</v>
      </c>
      <c r="R145" s="80" t="s">
        <v>849</v>
      </c>
    </row>
    <row r="146" spans="1:18" s="80" customFormat="1">
      <c r="A146" s="80">
        <v>144</v>
      </c>
      <c r="B146" s="80" t="s">
        <v>288</v>
      </c>
      <c r="C146" s="80">
        <v>52</v>
      </c>
      <c r="D146" s="113">
        <f>IF(テーブル13[[#This Row],[年齢]]&lt;&gt;"",ROUNDDOWN(テーブル13[[#This Row],[年齢]]/10,0)*10,"")</f>
        <v>50</v>
      </c>
      <c r="E146" s="80" t="s">
        <v>644</v>
      </c>
      <c r="F146" s="80" t="s">
        <v>78</v>
      </c>
      <c r="G146" s="80" t="s">
        <v>120</v>
      </c>
      <c r="H146" s="118" t="s">
        <v>783</v>
      </c>
      <c r="J146" s="112">
        <v>44197</v>
      </c>
      <c r="K146" s="112">
        <v>44197</v>
      </c>
      <c r="M146" s="80" t="s">
        <v>714</v>
      </c>
      <c r="N146" s="80" t="s">
        <v>783</v>
      </c>
      <c r="P146" s="80" t="s">
        <v>845</v>
      </c>
      <c r="Q146" s="80" t="s">
        <v>908</v>
      </c>
      <c r="R146" s="80" t="s">
        <v>851</v>
      </c>
    </row>
    <row r="147" spans="1:18" s="80" customFormat="1">
      <c r="A147" s="80">
        <v>145</v>
      </c>
      <c r="B147" s="80" t="s">
        <v>289</v>
      </c>
      <c r="C147" s="80">
        <v>84</v>
      </c>
      <c r="D147" s="113">
        <f>IF(テーブル13[[#This Row],[年齢]]&lt;&gt;"",ROUNDDOWN(テーブル13[[#This Row],[年齢]]/10,0)*10,"")</f>
        <v>80</v>
      </c>
      <c r="E147" s="80" t="s">
        <v>645</v>
      </c>
      <c r="G147" s="80" t="s">
        <v>124</v>
      </c>
      <c r="H147" s="118" t="s">
        <v>783</v>
      </c>
      <c r="J147" s="112">
        <v>44196</v>
      </c>
      <c r="K147" s="112">
        <v>44197</v>
      </c>
      <c r="M147" s="80" t="s">
        <v>714</v>
      </c>
      <c r="N147" s="80" t="s">
        <v>783</v>
      </c>
      <c r="P147" s="80" t="s">
        <v>845</v>
      </c>
      <c r="Q147" s="80" t="s">
        <v>908</v>
      </c>
      <c r="R147" s="80" t="s">
        <v>851</v>
      </c>
    </row>
    <row r="148" spans="1:18" s="80" customFormat="1">
      <c r="A148" s="80">
        <v>146</v>
      </c>
      <c r="B148" s="80" t="s">
        <v>290</v>
      </c>
      <c r="C148" s="80">
        <v>57</v>
      </c>
      <c r="D148" s="113">
        <f>IF(テーブル13[[#This Row],[年齢]]&lt;&gt;"",ROUNDDOWN(テーブル13[[#This Row],[年齢]]/10,0)*10,"")</f>
        <v>50</v>
      </c>
      <c r="E148" s="80" t="s">
        <v>645</v>
      </c>
      <c r="F148" s="80" t="s">
        <v>91</v>
      </c>
      <c r="H148" s="118" t="s">
        <v>763</v>
      </c>
      <c r="J148" s="112">
        <v>44194</v>
      </c>
      <c r="K148" s="112">
        <v>44197</v>
      </c>
      <c r="M148" s="80" t="s">
        <v>711</v>
      </c>
      <c r="Q148" s="80" t="s">
        <v>5</v>
      </c>
      <c r="R148" s="80" t="s">
        <v>849</v>
      </c>
    </row>
    <row r="149" spans="1:18" s="80" customFormat="1">
      <c r="A149" s="80">
        <v>147</v>
      </c>
      <c r="B149" s="80" t="s">
        <v>291</v>
      </c>
      <c r="C149" s="80">
        <v>18</v>
      </c>
      <c r="D149" s="113">
        <f>IF(テーブル13[[#This Row],[年齢]]&lt;&gt;"",ROUNDDOWN(テーブル13[[#This Row],[年齢]]/10,0)*10,"")</f>
        <v>10</v>
      </c>
      <c r="E149" s="80" t="s">
        <v>645</v>
      </c>
      <c r="F149" s="80" t="s">
        <v>67</v>
      </c>
      <c r="G149" s="80" t="s">
        <v>703</v>
      </c>
      <c r="H149" s="118" t="s">
        <v>788</v>
      </c>
      <c r="J149" s="112">
        <v>44195</v>
      </c>
      <c r="K149" s="112">
        <v>44197</v>
      </c>
      <c r="M149" s="80" t="s">
        <v>711</v>
      </c>
      <c r="Q149" s="80" t="s">
        <v>5</v>
      </c>
      <c r="R149" s="80" t="s">
        <v>849</v>
      </c>
    </row>
    <row r="150" spans="1:18" s="80" customFormat="1">
      <c r="A150" s="80">
        <v>148</v>
      </c>
      <c r="B150" s="80" t="s">
        <v>292</v>
      </c>
      <c r="C150" s="80">
        <v>57</v>
      </c>
      <c r="D150" s="113">
        <f>IF(テーブル13[[#This Row],[年齢]]&lt;&gt;"",ROUNDDOWN(テーブル13[[#This Row],[年齢]]/10,0)*10,"")</f>
        <v>50</v>
      </c>
      <c r="E150" s="80" t="s">
        <v>644</v>
      </c>
      <c r="F150" s="80" t="s">
        <v>78</v>
      </c>
      <c r="G150" s="80" t="s">
        <v>120</v>
      </c>
      <c r="H150" s="118" t="s">
        <v>783</v>
      </c>
      <c r="J150" s="112">
        <v>44196</v>
      </c>
      <c r="K150" s="112">
        <v>44198</v>
      </c>
      <c r="M150" s="80" t="s">
        <v>716</v>
      </c>
      <c r="N150" s="80" t="s">
        <v>783</v>
      </c>
      <c r="P150" s="80" t="s">
        <v>845</v>
      </c>
      <c r="Q150" s="80" t="s">
        <v>908</v>
      </c>
      <c r="R150" s="80" t="s">
        <v>849</v>
      </c>
    </row>
    <row r="151" spans="1:18" s="80" customFormat="1">
      <c r="A151" s="80">
        <v>149</v>
      </c>
      <c r="B151" s="80" t="s">
        <v>293</v>
      </c>
      <c r="C151" s="80">
        <v>59</v>
      </c>
      <c r="D151" s="113">
        <f>IF(テーブル13[[#This Row],[年齢]]&lt;&gt;"",ROUNDDOWN(テーブル13[[#This Row],[年齢]]/10,0)*10,"")</f>
        <v>50</v>
      </c>
      <c r="E151" s="80" t="s">
        <v>645</v>
      </c>
      <c r="F151" s="80" t="s">
        <v>669</v>
      </c>
      <c r="H151" s="118" t="s">
        <v>765</v>
      </c>
      <c r="J151" s="112" t="s">
        <v>836</v>
      </c>
      <c r="K151" s="112">
        <v>44198</v>
      </c>
      <c r="M151" s="80" t="s">
        <v>715</v>
      </c>
      <c r="P151" s="80" t="s">
        <v>845</v>
      </c>
      <c r="Q151" s="80" t="s">
        <v>908</v>
      </c>
      <c r="R151" s="80" t="s">
        <v>849</v>
      </c>
    </row>
    <row r="152" spans="1:18" s="80" customFormat="1">
      <c r="A152" s="80">
        <v>150</v>
      </c>
      <c r="B152" s="80" t="s">
        <v>294</v>
      </c>
      <c r="C152" s="80">
        <v>25</v>
      </c>
      <c r="D152" s="113">
        <f>IF(テーブル13[[#This Row],[年齢]]&lt;&gt;"",ROUNDDOWN(テーブル13[[#This Row],[年齢]]/10,0)*10,"")</f>
        <v>20</v>
      </c>
      <c r="E152" s="80" t="s">
        <v>644</v>
      </c>
      <c r="F152" s="80" t="s">
        <v>78</v>
      </c>
      <c r="G152" s="80" t="s">
        <v>120</v>
      </c>
      <c r="H152" s="118" t="s">
        <v>761</v>
      </c>
      <c r="J152" s="112" t="s">
        <v>836</v>
      </c>
      <c r="K152" s="112">
        <v>44198</v>
      </c>
      <c r="M152" s="80" t="s">
        <v>715</v>
      </c>
      <c r="P152" s="80" t="s">
        <v>845</v>
      </c>
      <c r="Q152" s="80" t="s">
        <v>908</v>
      </c>
      <c r="R152" s="80" t="s">
        <v>849</v>
      </c>
    </row>
    <row r="153" spans="1:18" s="80" customFormat="1">
      <c r="A153" s="80">
        <v>151</v>
      </c>
      <c r="B153" s="80" t="s">
        <v>295</v>
      </c>
      <c r="C153" s="80">
        <v>53</v>
      </c>
      <c r="D153" s="113">
        <f>IF(テーブル13[[#This Row],[年齢]]&lt;&gt;"",ROUNDDOWN(テーブル13[[#This Row],[年齢]]/10,0)*10,"")</f>
        <v>50</v>
      </c>
      <c r="E153" s="80" t="s">
        <v>645</v>
      </c>
      <c r="F153" s="80" t="s">
        <v>92</v>
      </c>
      <c r="H153" s="118" t="s">
        <v>749</v>
      </c>
      <c r="J153" s="112" t="s">
        <v>836</v>
      </c>
      <c r="K153" s="112">
        <v>44198</v>
      </c>
      <c r="M153" s="80" t="s">
        <v>715</v>
      </c>
      <c r="P153" s="80" t="s">
        <v>845</v>
      </c>
      <c r="Q153" s="80" t="s">
        <v>908</v>
      </c>
      <c r="R153" s="80" t="s">
        <v>849</v>
      </c>
    </row>
    <row r="154" spans="1:18" s="80" customFormat="1">
      <c r="A154" s="80">
        <v>152</v>
      </c>
      <c r="B154" s="80" t="s">
        <v>296</v>
      </c>
      <c r="C154" s="80">
        <v>41</v>
      </c>
      <c r="D154" s="113">
        <f>IF(テーブル13[[#This Row],[年齢]]&lt;&gt;"",ROUNDDOWN(テーブル13[[#This Row],[年齢]]/10,0)*10,"")</f>
        <v>40</v>
      </c>
      <c r="E154" s="80" t="s">
        <v>645</v>
      </c>
      <c r="H154" s="118" t="s">
        <v>798</v>
      </c>
      <c r="J154" s="112" t="s">
        <v>836</v>
      </c>
      <c r="K154" s="112">
        <v>44198</v>
      </c>
      <c r="M154" s="80" t="s">
        <v>715</v>
      </c>
      <c r="P154" s="80" t="s">
        <v>845</v>
      </c>
      <c r="Q154" s="80" t="s">
        <v>908</v>
      </c>
      <c r="R154" s="80" t="s">
        <v>849</v>
      </c>
    </row>
    <row r="155" spans="1:18" s="80" customFormat="1">
      <c r="A155" s="80">
        <v>153</v>
      </c>
      <c r="B155" s="80" t="s">
        <v>297</v>
      </c>
      <c r="C155" s="80">
        <v>64</v>
      </c>
      <c r="D155" s="113">
        <f>IF(テーブル13[[#This Row],[年齢]]&lt;&gt;"",ROUNDDOWN(テーブル13[[#This Row],[年齢]]/10,0)*10,"")</f>
        <v>60</v>
      </c>
      <c r="E155" s="80" t="s">
        <v>644</v>
      </c>
      <c r="F155" s="80" t="s">
        <v>664</v>
      </c>
      <c r="H155" s="118"/>
      <c r="J155" s="112">
        <v>44197</v>
      </c>
      <c r="K155" s="112">
        <v>44198</v>
      </c>
      <c r="M155" s="80" t="s">
        <v>715</v>
      </c>
      <c r="P155" s="80" t="s">
        <v>845</v>
      </c>
      <c r="Q155" s="80" t="s">
        <v>908</v>
      </c>
      <c r="R155" s="80" t="s">
        <v>849</v>
      </c>
    </row>
    <row r="156" spans="1:18" s="80" customFormat="1">
      <c r="A156" s="80">
        <v>154</v>
      </c>
      <c r="B156" s="80" t="s">
        <v>298</v>
      </c>
      <c r="C156" s="80">
        <v>20</v>
      </c>
      <c r="D156" s="113">
        <f>IF(テーブル13[[#This Row],[年齢]]&lt;&gt;"",ROUNDDOWN(テーブル13[[#This Row],[年齢]]/10,0)*10,"")</f>
        <v>20</v>
      </c>
      <c r="E156" s="80" t="s">
        <v>644</v>
      </c>
      <c r="F156" s="80" t="s">
        <v>670</v>
      </c>
      <c r="G156" s="80" t="s">
        <v>120</v>
      </c>
      <c r="H156" s="118" t="s">
        <v>753</v>
      </c>
      <c r="J156" s="112">
        <v>44193</v>
      </c>
      <c r="K156" s="112">
        <v>44198</v>
      </c>
      <c r="M156" s="80" t="s">
        <v>139</v>
      </c>
      <c r="Q156" s="80" t="s">
        <v>5</v>
      </c>
      <c r="R156" s="80" t="s">
        <v>851</v>
      </c>
    </row>
    <row r="157" spans="1:18" s="80" customFormat="1">
      <c r="A157" s="80">
        <v>155</v>
      </c>
      <c r="B157" s="80" t="s">
        <v>299</v>
      </c>
      <c r="C157" s="80">
        <v>29</v>
      </c>
      <c r="D157" s="113">
        <f>IF(テーブル13[[#This Row],[年齢]]&lt;&gt;"",ROUNDDOWN(テーブル13[[#This Row],[年齢]]/10,0)*10,"")</f>
        <v>20</v>
      </c>
      <c r="E157" s="80" t="s">
        <v>645</v>
      </c>
      <c r="F157" s="80" t="s">
        <v>671</v>
      </c>
      <c r="G157" s="80" t="s">
        <v>120</v>
      </c>
      <c r="H157" s="118" t="s">
        <v>830</v>
      </c>
      <c r="J157" s="112">
        <v>44198</v>
      </c>
      <c r="K157" s="112">
        <v>44198</v>
      </c>
      <c r="M157" s="80" t="s">
        <v>720</v>
      </c>
      <c r="N157" s="80" t="s">
        <v>830</v>
      </c>
      <c r="P157" s="80" t="s">
        <v>845</v>
      </c>
      <c r="Q157" s="80" t="s">
        <v>908</v>
      </c>
      <c r="R157" s="80" t="s">
        <v>849</v>
      </c>
    </row>
    <row r="158" spans="1:18" s="80" customFormat="1">
      <c r="A158" s="80">
        <v>156</v>
      </c>
      <c r="B158" s="80" t="s">
        <v>300</v>
      </c>
      <c r="C158" s="80">
        <v>30</v>
      </c>
      <c r="D158" s="113">
        <f>IF(テーブル13[[#This Row],[年齢]]&lt;&gt;"",ROUNDDOWN(テーブル13[[#This Row],[年齢]]/10,0)*10,"")</f>
        <v>30</v>
      </c>
      <c r="E158" s="80" t="s">
        <v>645</v>
      </c>
      <c r="F158" s="80" t="s">
        <v>672</v>
      </c>
      <c r="G158" s="80" t="s">
        <v>120</v>
      </c>
      <c r="H158" s="118" t="s">
        <v>802</v>
      </c>
      <c r="J158" s="112">
        <v>44197</v>
      </c>
      <c r="K158" s="112">
        <v>44198</v>
      </c>
      <c r="M158" s="80" t="s">
        <v>134</v>
      </c>
      <c r="Q158" s="80" t="s">
        <v>908</v>
      </c>
      <c r="R158" s="80" t="s">
        <v>849</v>
      </c>
    </row>
    <row r="159" spans="1:18" s="80" customFormat="1">
      <c r="A159" s="80">
        <v>157</v>
      </c>
      <c r="B159" s="80" t="s">
        <v>301</v>
      </c>
      <c r="C159" s="80">
        <v>50</v>
      </c>
      <c r="D159" s="113">
        <f>IF(テーブル13[[#This Row],[年齢]]&lt;&gt;"",ROUNDDOWN(テーブル13[[#This Row],[年齢]]/10,0)*10,"")</f>
        <v>50</v>
      </c>
      <c r="E159" s="80" t="s">
        <v>644</v>
      </c>
      <c r="F159" s="80" t="s">
        <v>78</v>
      </c>
      <c r="G159" s="80" t="s">
        <v>120</v>
      </c>
      <c r="H159" s="118" t="s">
        <v>783</v>
      </c>
      <c r="J159" s="112">
        <v>44199</v>
      </c>
      <c r="K159" s="112">
        <v>44199</v>
      </c>
      <c r="M159" s="80" t="s">
        <v>714</v>
      </c>
      <c r="N159" s="80" t="s">
        <v>783</v>
      </c>
      <c r="P159" s="80" t="s">
        <v>845</v>
      </c>
      <c r="Q159" s="80" t="s">
        <v>908</v>
      </c>
      <c r="R159" s="80" t="s">
        <v>849</v>
      </c>
    </row>
    <row r="160" spans="1:18" s="80" customFormat="1">
      <c r="A160" s="80">
        <v>158</v>
      </c>
      <c r="B160" s="80" t="s">
        <v>302</v>
      </c>
      <c r="C160" s="80">
        <v>56</v>
      </c>
      <c r="D160" s="113">
        <f>IF(テーブル13[[#This Row],[年齢]]&lt;&gt;"",ROUNDDOWN(テーブル13[[#This Row],[年齢]]/10,0)*10,"")</f>
        <v>50</v>
      </c>
      <c r="E160" s="80" t="s">
        <v>644</v>
      </c>
      <c r="F160" s="80" t="s">
        <v>78</v>
      </c>
      <c r="G160" s="80" t="s">
        <v>120</v>
      </c>
      <c r="H160" s="118" t="s">
        <v>783</v>
      </c>
      <c r="J160" s="112">
        <v>44199</v>
      </c>
      <c r="K160" s="112">
        <v>44199</v>
      </c>
      <c r="M160" s="80" t="s">
        <v>714</v>
      </c>
      <c r="N160" s="80" t="s">
        <v>783</v>
      </c>
      <c r="P160" s="80" t="s">
        <v>845</v>
      </c>
      <c r="Q160" s="80" t="s">
        <v>908</v>
      </c>
      <c r="R160" s="80" t="s">
        <v>853</v>
      </c>
    </row>
    <row r="161" spans="1:18" s="80" customFormat="1">
      <c r="A161" s="80">
        <v>159</v>
      </c>
      <c r="B161" s="80" t="s">
        <v>303</v>
      </c>
      <c r="C161" s="80">
        <v>24</v>
      </c>
      <c r="D161" s="113">
        <f>IF(テーブル13[[#This Row],[年齢]]&lt;&gt;"",ROUNDDOWN(テーブル13[[#This Row],[年齢]]/10,0)*10,"")</f>
        <v>20</v>
      </c>
      <c r="E161" s="80" t="s">
        <v>644</v>
      </c>
      <c r="F161" s="80" t="s">
        <v>78</v>
      </c>
      <c r="G161" s="80" t="s">
        <v>120</v>
      </c>
      <c r="H161" s="118" t="s">
        <v>783</v>
      </c>
      <c r="J161" s="112">
        <v>44199</v>
      </c>
      <c r="K161" s="112">
        <v>44199</v>
      </c>
      <c r="M161" s="80" t="s">
        <v>714</v>
      </c>
      <c r="N161" s="80" t="s">
        <v>783</v>
      </c>
      <c r="P161" s="80" t="s">
        <v>845</v>
      </c>
      <c r="Q161" s="80" t="s">
        <v>908</v>
      </c>
      <c r="R161" s="80" t="s">
        <v>849</v>
      </c>
    </row>
    <row r="162" spans="1:18" s="80" customFormat="1">
      <c r="A162" s="80">
        <v>160</v>
      </c>
      <c r="B162" s="80" t="s">
        <v>304</v>
      </c>
      <c r="C162" s="80">
        <v>50</v>
      </c>
      <c r="D162" s="113">
        <f>IF(テーブル13[[#This Row],[年齢]]&lt;&gt;"",ROUNDDOWN(テーブル13[[#This Row],[年齢]]/10,0)*10,"")</f>
        <v>50</v>
      </c>
      <c r="E162" s="80" t="s">
        <v>644</v>
      </c>
      <c r="F162" s="80" t="s">
        <v>666</v>
      </c>
      <c r="G162" s="80" t="s">
        <v>120</v>
      </c>
      <c r="H162" s="118" t="s">
        <v>783</v>
      </c>
      <c r="J162" s="112">
        <v>44199</v>
      </c>
      <c r="K162" s="112">
        <v>44199</v>
      </c>
      <c r="M162" s="80" t="s">
        <v>714</v>
      </c>
      <c r="N162" s="80" t="s">
        <v>783</v>
      </c>
      <c r="P162" s="80" t="s">
        <v>845</v>
      </c>
      <c r="Q162" s="80" t="s">
        <v>908</v>
      </c>
      <c r="R162" s="80" t="s">
        <v>849</v>
      </c>
    </row>
    <row r="163" spans="1:18" s="80" customFormat="1">
      <c r="A163" s="80">
        <v>161</v>
      </c>
      <c r="B163" s="80" t="s">
        <v>305</v>
      </c>
      <c r="C163" s="80">
        <v>52</v>
      </c>
      <c r="D163" s="113">
        <f>IF(テーブル13[[#This Row],[年齢]]&lt;&gt;"",ROUNDDOWN(テーブル13[[#This Row],[年齢]]/10,0)*10,"")</f>
        <v>50</v>
      </c>
      <c r="E163" s="80" t="s">
        <v>644</v>
      </c>
      <c r="F163" s="80" t="s">
        <v>93</v>
      </c>
      <c r="G163" s="80" t="s">
        <v>120</v>
      </c>
      <c r="H163" s="118" t="s">
        <v>783</v>
      </c>
      <c r="J163" s="112">
        <v>44198</v>
      </c>
      <c r="K163" s="112">
        <v>44199</v>
      </c>
      <c r="M163" s="80" t="s">
        <v>714</v>
      </c>
      <c r="N163" s="80" t="s">
        <v>783</v>
      </c>
      <c r="P163" s="80" t="s">
        <v>845</v>
      </c>
      <c r="Q163" s="80" t="s">
        <v>908</v>
      </c>
      <c r="R163" s="80" t="s">
        <v>849</v>
      </c>
    </row>
    <row r="164" spans="1:18" s="80" customFormat="1">
      <c r="A164" s="80">
        <v>162</v>
      </c>
      <c r="B164" s="80" t="s">
        <v>306</v>
      </c>
      <c r="C164" s="80">
        <v>49</v>
      </c>
      <c r="D164" s="113">
        <f>IF(テーブル13[[#This Row],[年齢]]&lt;&gt;"",ROUNDDOWN(テーブル13[[#This Row],[年齢]]/10,0)*10,"")</f>
        <v>40</v>
      </c>
      <c r="E164" s="80" t="s">
        <v>644</v>
      </c>
      <c r="F164" s="80" t="s">
        <v>78</v>
      </c>
      <c r="G164" s="80" t="s">
        <v>120</v>
      </c>
      <c r="H164" s="118" t="s">
        <v>783</v>
      </c>
      <c r="J164" s="112" t="s">
        <v>836</v>
      </c>
      <c r="K164" s="112">
        <v>44199</v>
      </c>
      <c r="M164" s="80" t="s">
        <v>714</v>
      </c>
      <c r="N164" s="80" t="s">
        <v>783</v>
      </c>
      <c r="P164" s="80" t="s">
        <v>845</v>
      </c>
      <c r="Q164" s="80" t="s">
        <v>908</v>
      </c>
      <c r="R164" s="80" t="s">
        <v>849</v>
      </c>
    </row>
    <row r="165" spans="1:18" s="80" customFormat="1">
      <c r="A165" s="80">
        <v>163</v>
      </c>
      <c r="B165" s="80" t="s">
        <v>307</v>
      </c>
      <c r="C165" s="80">
        <v>66</v>
      </c>
      <c r="D165" s="113">
        <f>IF(テーブル13[[#This Row],[年齢]]&lt;&gt;"",ROUNDDOWN(テーブル13[[#This Row],[年齢]]/10,0)*10,"")</f>
        <v>60</v>
      </c>
      <c r="E165" s="80" t="s">
        <v>644</v>
      </c>
      <c r="F165" s="80" t="s">
        <v>63</v>
      </c>
      <c r="G165" s="80" t="s">
        <v>120</v>
      </c>
      <c r="H165" s="118" t="s">
        <v>783</v>
      </c>
      <c r="J165" s="112">
        <v>44198</v>
      </c>
      <c r="K165" s="112">
        <v>44199</v>
      </c>
      <c r="M165" s="80" t="s">
        <v>714</v>
      </c>
      <c r="N165" s="80" t="s">
        <v>783</v>
      </c>
      <c r="P165" s="80" t="s">
        <v>845</v>
      </c>
      <c r="Q165" s="80" t="s">
        <v>908</v>
      </c>
      <c r="R165" s="80" t="s">
        <v>849</v>
      </c>
    </row>
    <row r="166" spans="1:18" s="80" customFormat="1">
      <c r="A166" s="80">
        <v>164</v>
      </c>
      <c r="B166" s="80" t="s">
        <v>308</v>
      </c>
      <c r="C166" s="80">
        <v>66</v>
      </c>
      <c r="D166" s="113">
        <f>IF(テーブル13[[#This Row],[年齢]]&lt;&gt;"",ROUNDDOWN(テーブル13[[#This Row],[年齢]]/10,0)*10,"")</f>
        <v>60</v>
      </c>
      <c r="E166" s="80" t="s">
        <v>644</v>
      </c>
      <c r="F166" s="80" t="s">
        <v>63</v>
      </c>
      <c r="G166" s="80" t="s">
        <v>120</v>
      </c>
      <c r="H166" s="118" t="s">
        <v>783</v>
      </c>
      <c r="J166" s="112">
        <v>44197</v>
      </c>
      <c r="K166" s="112">
        <v>44199</v>
      </c>
      <c r="M166" s="80" t="s">
        <v>714</v>
      </c>
      <c r="N166" s="80" t="s">
        <v>783</v>
      </c>
      <c r="P166" s="80" t="s">
        <v>845</v>
      </c>
      <c r="Q166" s="80" t="s">
        <v>908</v>
      </c>
      <c r="R166" s="80" t="s">
        <v>853</v>
      </c>
    </row>
    <row r="167" spans="1:18" s="80" customFormat="1">
      <c r="A167" s="80">
        <v>165</v>
      </c>
      <c r="B167" s="80" t="s">
        <v>309</v>
      </c>
      <c r="C167" s="80">
        <v>40</v>
      </c>
      <c r="D167" s="113">
        <f>IF(テーブル13[[#This Row],[年齢]]&lt;&gt;"",ROUNDDOWN(テーブル13[[#This Row],[年齢]]/10,0)*10,"")</f>
        <v>40</v>
      </c>
      <c r="E167" s="80" t="s">
        <v>645</v>
      </c>
      <c r="F167" s="80" t="s">
        <v>665</v>
      </c>
      <c r="G167" s="80" t="s">
        <v>120</v>
      </c>
      <c r="H167" s="118" t="s">
        <v>783</v>
      </c>
      <c r="J167" s="112">
        <v>44198</v>
      </c>
      <c r="K167" s="112">
        <v>44199</v>
      </c>
      <c r="M167" s="80" t="s">
        <v>714</v>
      </c>
      <c r="N167" s="80" t="s">
        <v>783</v>
      </c>
      <c r="P167" s="80" t="s">
        <v>845</v>
      </c>
      <c r="Q167" s="80" t="s">
        <v>908</v>
      </c>
      <c r="R167" s="80" t="s">
        <v>849</v>
      </c>
    </row>
    <row r="168" spans="1:18" s="80" customFormat="1">
      <c r="A168" s="80">
        <v>166</v>
      </c>
      <c r="B168" s="80" t="s">
        <v>310</v>
      </c>
      <c r="C168" s="80">
        <v>45</v>
      </c>
      <c r="D168" s="113">
        <f>IF(テーブル13[[#This Row],[年齢]]&lt;&gt;"",ROUNDDOWN(テーブル13[[#This Row],[年齢]]/10,0)*10,"")</f>
        <v>40</v>
      </c>
      <c r="E168" s="80" t="s">
        <v>645</v>
      </c>
      <c r="F168" s="80" t="s">
        <v>673</v>
      </c>
      <c r="G168" s="80" t="s">
        <v>120</v>
      </c>
      <c r="H168" s="118" t="s">
        <v>783</v>
      </c>
      <c r="J168" s="112">
        <v>44199</v>
      </c>
      <c r="K168" s="112">
        <v>44199</v>
      </c>
      <c r="M168" s="80" t="s">
        <v>714</v>
      </c>
      <c r="N168" s="80" t="s">
        <v>783</v>
      </c>
      <c r="P168" s="80" t="s">
        <v>845</v>
      </c>
      <c r="Q168" s="80" t="s">
        <v>908</v>
      </c>
      <c r="R168" s="80" t="s">
        <v>853</v>
      </c>
    </row>
    <row r="169" spans="1:18" s="80" customFormat="1">
      <c r="A169" s="80">
        <v>167</v>
      </c>
      <c r="B169" s="80" t="s">
        <v>311</v>
      </c>
      <c r="C169" s="80">
        <v>43</v>
      </c>
      <c r="D169" s="113">
        <f>IF(テーブル13[[#This Row],[年齢]]&lt;&gt;"",ROUNDDOWN(テーブル13[[#This Row],[年齢]]/10,0)*10,"")</f>
        <v>40</v>
      </c>
      <c r="E169" s="80" t="s">
        <v>644</v>
      </c>
      <c r="F169" s="80" t="s">
        <v>94</v>
      </c>
      <c r="G169" s="80" t="s">
        <v>120</v>
      </c>
      <c r="H169" s="118" t="s">
        <v>783</v>
      </c>
      <c r="J169" s="112">
        <v>44198</v>
      </c>
      <c r="K169" s="112">
        <v>44199</v>
      </c>
      <c r="M169" s="80" t="s">
        <v>714</v>
      </c>
      <c r="N169" s="80" t="s">
        <v>783</v>
      </c>
      <c r="P169" s="80" t="s">
        <v>845</v>
      </c>
      <c r="Q169" s="80" t="s">
        <v>908</v>
      </c>
      <c r="R169" s="80" t="s">
        <v>851</v>
      </c>
    </row>
    <row r="170" spans="1:18" s="80" customFormat="1">
      <c r="A170" s="80">
        <v>168</v>
      </c>
      <c r="B170" s="80" t="s">
        <v>312</v>
      </c>
      <c r="C170" s="80">
        <v>81</v>
      </c>
      <c r="D170" s="113">
        <f>IF(テーブル13[[#This Row],[年齢]]&lt;&gt;"",ROUNDDOWN(テーブル13[[#This Row],[年齢]]/10,0)*10,"")</f>
        <v>80</v>
      </c>
      <c r="E170" s="80" t="s">
        <v>644</v>
      </c>
      <c r="G170" s="80" t="s">
        <v>124</v>
      </c>
      <c r="H170" s="118" t="s">
        <v>783</v>
      </c>
      <c r="J170" s="112">
        <v>44197</v>
      </c>
      <c r="K170" s="112">
        <v>44199</v>
      </c>
      <c r="M170" s="80" t="s">
        <v>714</v>
      </c>
      <c r="N170" s="80" t="s">
        <v>783</v>
      </c>
      <c r="P170" s="80" t="s">
        <v>845</v>
      </c>
      <c r="Q170" s="80" t="s">
        <v>908</v>
      </c>
      <c r="R170" s="80" t="s">
        <v>849</v>
      </c>
    </row>
    <row r="171" spans="1:18" s="80" customFormat="1">
      <c r="A171" s="80">
        <v>169</v>
      </c>
      <c r="B171" s="80" t="s">
        <v>313</v>
      </c>
      <c r="C171" s="80">
        <v>83</v>
      </c>
      <c r="D171" s="113">
        <f>IF(テーブル13[[#This Row],[年齢]]&lt;&gt;"",ROUNDDOWN(テーブル13[[#This Row],[年齢]]/10,0)*10,"")</f>
        <v>80</v>
      </c>
      <c r="E171" s="80" t="s">
        <v>644</v>
      </c>
      <c r="G171" s="80" t="s">
        <v>124</v>
      </c>
      <c r="H171" s="118" t="s">
        <v>783</v>
      </c>
      <c r="J171" s="112">
        <v>44198</v>
      </c>
      <c r="K171" s="112">
        <v>44199</v>
      </c>
      <c r="M171" s="80" t="s">
        <v>714</v>
      </c>
      <c r="N171" s="80" t="s">
        <v>783</v>
      </c>
      <c r="P171" s="80" t="s">
        <v>845</v>
      </c>
      <c r="Q171" s="80" t="s">
        <v>908</v>
      </c>
      <c r="R171" s="80" t="s">
        <v>849</v>
      </c>
    </row>
    <row r="172" spans="1:18" s="80" customFormat="1">
      <c r="A172" s="80">
        <v>170</v>
      </c>
      <c r="B172" s="80" t="s">
        <v>314</v>
      </c>
      <c r="C172" s="80">
        <v>71</v>
      </c>
      <c r="D172" s="113">
        <f>IF(テーブル13[[#This Row],[年齢]]&lt;&gt;"",ROUNDDOWN(テーブル13[[#This Row],[年齢]]/10,0)*10,"")</f>
        <v>70</v>
      </c>
      <c r="E172" s="80" t="s">
        <v>644</v>
      </c>
      <c r="G172" s="80" t="s">
        <v>124</v>
      </c>
      <c r="H172" s="118" t="s">
        <v>783</v>
      </c>
      <c r="J172" s="112">
        <v>44198</v>
      </c>
      <c r="K172" s="112">
        <v>44199</v>
      </c>
      <c r="M172" s="80" t="s">
        <v>714</v>
      </c>
      <c r="N172" s="80" t="s">
        <v>783</v>
      </c>
      <c r="P172" s="80" t="s">
        <v>845</v>
      </c>
      <c r="Q172" s="80" t="s">
        <v>908</v>
      </c>
      <c r="R172" s="80" t="s">
        <v>849</v>
      </c>
    </row>
    <row r="173" spans="1:18" s="80" customFormat="1">
      <c r="A173" s="80">
        <v>171</v>
      </c>
      <c r="B173" s="80" t="s">
        <v>315</v>
      </c>
      <c r="C173" s="80">
        <v>71</v>
      </c>
      <c r="D173" s="113">
        <f>IF(テーブル13[[#This Row],[年齢]]&lt;&gt;"",ROUNDDOWN(テーブル13[[#This Row],[年齢]]/10,0)*10,"")</f>
        <v>70</v>
      </c>
      <c r="E173" s="80" t="s">
        <v>644</v>
      </c>
      <c r="G173" s="80" t="s">
        <v>124</v>
      </c>
      <c r="H173" s="118" t="s">
        <v>783</v>
      </c>
      <c r="J173" s="112" t="s">
        <v>5</v>
      </c>
      <c r="K173" s="112">
        <v>44199</v>
      </c>
      <c r="M173" s="80" t="s">
        <v>714</v>
      </c>
      <c r="N173" s="80" t="s">
        <v>783</v>
      </c>
      <c r="P173" s="80" t="s">
        <v>845</v>
      </c>
      <c r="Q173" s="80" t="s">
        <v>908</v>
      </c>
      <c r="R173" s="80" t="s">
        <v>849</v>
      </c>
    </row>
    <row r="174" spans="1:18" s="80" customFormat="1">
      <c r="A174" s="80">
        <v>172</v>
      </c>
      <c r="B174" s="80" t="s">
        <v>316</v>
      </c>
      <c r="C174" s="80">
        <v>48</v>
      </c>
      <c r="D174" s="113">
        <f>IF(テーブル13[[#This Row],[年齢]]&lt;&gt;"",ROUNDDOWN(テーブル13[[#This Row],[年齢]]/10,0)*10,"")</f>
        <v>40</v>
      </c>
      <c r="E174" s="80" t="s">
        <v>644</v>
      </c>
      <c r="F174" s="80" t="s">
        <v>674</v>
      </c>
      <c r="H174" s="118" t="s">
        <v>817</v>
      </c>
      <c r="J174" s="112">
        <v>44199</v>
      </c>
      <c r="K174" s="112">
        <v>44199</v>
      </c>
      <c r="M174" s="80" t="s">
        <v>715</v>
      </c>
      <c r="P174" s="80" t="s">
        <v>845</v>
      </c>
      <c r="Q174" s="80" t="s">
        <v>908</v>
      </c>
      <c r="R174" s="80" t="s">
        <v>849</v>
      </c>
    </row>
    <row r="175" spans="1:18" s="80" customFormat="1">
      <c r="A175" s="80">
        <v>173</v>
      </c>
      <c r="B175" s="80" t="s">
        <v>317</v>
      </c>
      <c r="C175" s="80">
        <v>46</v>
      </c>
      <c r="D175" s="113">
        <f>IF(テーブル13[[#This Row],[年齢]]&lt;&gt;"",ROUNDDOWN(テーブル13[[#This Row],[年齢]]/10,0)*10,"")</f>
        <v>40</v>
      </c>
      <c r="E175" s="80" t="s">
        <v>646</v>
      </c>
      <c r="F175" s="80" t="s">
        <v>65</v>
      </c>
      <c r="H175" s="118" t="s">
        <v>736</v>
      </c>
      <c r="J175" s="112">
        <v>44198</v>
      </c>
      <c r="K175" s="112">
        <v>44199</v>
      </c>
      <c r="M175" s="80" t="s">
        <v>131</v>
      </c>
      <c r="P175" s="80" t="s">
        <v>845</v>
      </c>
      <c r="Q175" s="80" t="s">
        <v>908</v>
      </c>
      <c r="R175" s="80" t="s">
        <v>849</v>
      </c>
    </row>
    <row r="176" spans="1:18" s="80" customFormat="1">
      <c r="A176" s="80">
        <v>174</v>
      </c>
      <c r="B176" s="80" t="s">
        <v>318</v>
      </c>
      <c r="C176" s="80">
        <v>42</v>
      </c>
      <c r="D176" s="113">
        <f>IF(テーブル13[[#This Row],[年齢]]&lt;&gt;"",ROUNDDOWN(テーブル13[[#This Row],[年齢]]/10,0)*10,"")</f>
        <v>40</v>
      </c>
      <c r="E176" s="80" t="s">
        <v>644</v>
      </c>
      <c r="F176" s="80" t="s">
        <v>95</v>
      </c>
      <c r="G176" s="80" t="s">
        <v>701</v>
      </c>
      <c r="H176" s="118" t="s">
        <v>751</v>
      </c>
      <c r="J176" s="112">
        <v>44197</v>
      </c>
      <c r="K176" s="112">
        <v>44199</v>
      </c>
      <c r="M176" s="80" t="s">
        <v>135</v>
      </c>
      <c r="N176" s="80" t="s">
        <v>751</v>
      </c>
      <c r="P176" s="80" t="s">
        <v>845</v>
      </c>
      <c r="Q176" s="80" t="s">
        <v>908</v>
      </c>
      <c r="R176" s="80" t="s">
        <v>849</v>
      </c>
    </row>
    <row r="177" spans="1:18" s="80" customFormat="1">
      <c r="A177" s="80">
        <v>175</v>
      </c>
      <c r="B177" s="80" t="s">
        <v>319</v>
      </c>
      <c r="C177" s="80">
        <v>36</v>
      </c>
      <c r="D177" s="113">
        <f>IF(テーブル13[[#This Row],[年齢]]&lt;&gt;"",ROUNDDOWN(テーブル13[[#This Row],[年齢]]/10,0)*10,"")</f>
        <v>30</v>
      </c>
      <c r="E177" s="80" t="s">
        <v>645</v>
      </c>
      <c r="F177" s="80" t="s">
        <v>675</v>
      </c>
      <c r="G177" s="80" t="s">
        <v>705</v>
      </c>
      <c r="H177" s="118" t="s">
        <v>762</v>
      </c>
      <c r="J177" s="112">
        <v>44198</v>
      </c>
      <c r="K177" s="112">
        <v>44199</v>
      </c>
      <c r="M177" s="80" t="s">
        <v>714</v>
      </c>
      <c r="N177" s="80" t="s">
        <v>762</v>
      </c>
      <c r="P177" s="80" t="s">
        <v>845</v>
      </c>
      <c r="Q177" s="80" t="s">
        <v>908</v>
      </c>
      <c r="R177" s="80" t="s">
        <v>849</v>
      </c>
    </row>
    <row r="178" spans="1:18" s="80" customFormat="1">
      <c r="A178" s="80">
        <v>176</v>
      </c>
      <c r="B178" s="80" t="s">
        <v>320</v>
      </c>
      <c r="C178" s="80">
        <v>24</v>
      </c>
      <c r="D178" s="113">
        <f>IF(テーブル13[[#This Row],[年齢]]&lt;&gt;"",ROUNDDOWN(テーブル13[[#This Row],[年齢]]/10,0)*10,"")</f>
        <v>20</v>
      </c>
      <c r="E178" s="80" t="s">
        <v>644</v>
      </c>
      <c r="F178" s="80" t="s">
        <v>96</v>
      </c>
      <c r="H178" s="118" t="s">
        <v>810</v>
      </c>
      <c r="J178" s="112">
        <v>44197</v>
      </c>
      <c r="K178" s="112">
        <v>44199</v>
      </c>
      <c r="M178" s="80" t="s">
        <v>721</v>
      </c>
      <c r="Q178" s="80" t="s">
        <v>5</v>
      </c>
      <c r="R178" s="80" t="s">
        <v>849</v>
      </c>
    </row>
    <row r="179" spans="1:18" s="80" customFormat="1">
      <c r="A179" s="80">
        <v>177</v>
      </c>
      <c r="B179" s="80" t="s">
        <v>321</v>
      </c>
      <c r="C179" s="80">
        <v>74</v>
      </c>
      <c r="D179" s="113">
        <f>IF(テーブル13[[#This Row],[年齢]]&lt;&gt;"",ROUNDDOWN(テーブル13[[#This Row],[年齢]]/10,0)*10,"")</f>
        <v>70</v>
      </c>
      <c r="E179" s="80" t="s">
        <v>645</v>
      </c>
      <c r="F179" s="80" t="s">
        <v>97</v>
      </c>
      <c r="H179" s="118" t="s">
        <v>814</v>
      </c>
      <c r="J179" s="112">
        <v>44193</v>
      </c>
      <c r="K179" s="112">
        <v>44199</v>
      </c>
      <c r="M179" s="80" t="s">
        <v>717</v>
      </c>
      <c r="Q179" s="80" t="s">
        <v>5</v>
      </c>
      <c r="R179" s="80" t="s">
        <v>849</v>
      </c>
    </row>
    <row r="180" spans="1:18" s="80" customFormat="1">
      <c r="A180" s="80">
        <v>178</v>
      </c>
      <c r="B180" s="80" t="s">
        <v>322</v>
      </c>
      <c r="C180" s="80">
        <v>48</v>
      </c>
      <c r="D180" s="113">
        <f>IF(テーブル13[[#This Row],[年齢]]&lt;&gt;"",ROUNDDOWN(テーブル13[[#This Row],[年齢]]/10,0)*10,"")</f>
        <v>40</v>
      </c>
      <c r="E180" s="80" t="s">
        <v>644</v>
      </c>
      <c r="F180" s="80" t="s">
        <v>87</v>
      </c>
      <c r="H180" s="118" t="s">
        <v>783</v>
      </c>
      <c r="J180" s="112">
        <v>44199</v>
      </c>
      <c r="K180" s="112">
        <v>44200</v>
      </c>
      <c r="M180" s="80" t="s">
        <v>722</v>
      </c>
      <c r="N180" s="80" t="s">
        <v>783</v>
      </c>
      <c r="P180" s="80" t="s">
        <v>845</v>
      </c>
      <c r="Q180" s="80" t="s">
        <v>908</v>
      </c>
      <c r="R180" s="80" t="s">
        <v>851</v>
      </c>
    </row>
    <row r="181" spans="1:18" s="80" customFormat="1">
      <c r="A181" s="80">
        <v>179</v>
      </c>
      <c r="B181" s="80" t="s">
        <v>323</v>
      </c>
      <c r="C181" s="80">
        <v>65</v>
      </c>
      <c r="D181" s="113">
        <f>IF(テーブル13[[#This Row],[年齢]]&lt;&gt;"",ROUNDDOWN(テーブル13[[#This Row],[年齢]]/10,0)*10,"")</f>
        <v>60</v>
      </c>
      <c r="E181" s="80" t="s">
        <v>644</v>
      </c>
      <c r="F181" s="80" t="s">
        <v>665</v>
      </c>
      <c r="H181" s="118" t="s">
        <v>783</v>
      </c>
      <c r="J181" s="112">
        <v>44199</v>
      </c>
      <c r="K181" s="112">
        <v>44200</v>
      </c>
      <c r="M181" s="80" t="s">
        <v>722</v>
      </c>
      <c r="N181" s="80" t="s">
        <v>783</v>
      </c>
      <c r="P181" s="80" t="s">
        <v>845</v>
      </c>
      <c r="Q181" s="80" t="s">
        <v>908</v>
      </c>
      <c r="R181" s="80" t="s">
        <v>849</v>
      </c>
    </row>
    <row r="182" spans="1:18" s="80" customFormat="1">
      <c r="A182" s="80">
        <v>180</v>
      </c>
      <c r="B182" s="80" t="s">
        <v>324</v>
      </c>
      <c r="C182" s="80">
        <v>87</v>
      </c>
      <c r="D182" s="113">
        <f>IF(テーブル13[[#This Row],[年齢]]&lt;&gt;"",ROUNDDOWN(テーブル13[[#This Row],[年齢]]/10,0)*10,"")</f>
        <v>80</v>
      </c>
      <c r="E182" s="80" t="s">
        <v>645</v>
      </c>
      <c r="G182" s="80" t="s">
        <v>124</v>
      </c>
      <c r="H182" s="118" t="s">
        <v>783</v>
      </c>
      <c r="J182" s="112">
        <v>44197</v>
      </c>
      <c r="K182" s="112">
        <v>44200</v>
      </c>
      <c r="M182" s="80" t="s">
        <v>722</v>
      </c>
      <c r="N182" s="80" t="s">
        <v>783</v>
      </c>
      <c r="P182" s="80" t="s">
        <v>845</v>
      </c>
      <c r="Q182" s="80" t="s">
        <v>908</v>
      </c>
      <c r="R182" s="80" t="s">
        <v>853</v>
      </c>
    </row>
    <row r="183" spans="1:18" s="80" customFormat="1">
      <c r="A183" s="80">
        <v>181</v>
      </c>
      <c r="B183" s="80" t="s">
        <v>325</v>
      </c>
      <c r="C183" s="80">
        <v>74</v>
      </c>
      <c r="D183" s="113">
        <f>IF(テーブル13[[#This Row],[年齢]]&lt;&gt;"",ROUNDDOWN(テーブル13[[#This Row],[年齢]]/10,0)*10,"")</f>
        <v>70</v>
      </c>
      <c r="E183" s="80" t="s">
        <v>645</v>
      </c>
      <c r="G183" s="80" t="s">
        <v>124</v>
      </c>
      <c r="H183" s="118" t="s">
        <v>783</v>
      </c>
      <c r="J183" s="112">
        <v>44198</v>
      </c>
      <c r="K183" s="112">
        <v>44200</v>
      </c>
      <c r="M183" s="80" t="s">
        <v>722</v>
      </c>
      <c r="N183" s="80" t="s">
        <v>783</v>
      </c>
      <c r="P183" s="80" t="s">
        <v>845</v>
      </c>
      <c r="Q183" s="80" t="s">
        <v>908</v>
      </c>
      <c r="R183" s="80" t="s">
        <v>853</v>
      </c>
    </row>
    <row r="184" spans="1:18" s="80" customFormat="1">
      <c r="A184" s="80">
        <v>182</v>
      </c>
      <c r="B184" s="80" t="s">
        <v>326</v>
      </c>
      <c r="C184" s="80">
        <v>73</v>
      </c>
      <c r="D184" s="113">
        <f>IF(テーブル13[[#This Row],[年齢]]&lt;&gt;"",ROUNDDOWN(テーブル13[[#This Row],[年齢]]/10,0)*10,"")</f>
        <v>70</v>
      </c>
      <c r="E184" s="80" t="s">
        <v>644</v>
      </c>
      <c r="G184" s="80" t="s">
        <v>124</v>
      </c>
      <c r="H184" s="118" t="s">
        <v>783</v>
      </c>
      <c r="J184" s="112">
        <v>44200</v>
      </c>
      <c r="K184" s="112">
        <v>44200</v>
      </c>
      <c r="M184" s="80" t="s">
        <v>722</v>
      </c>
      <c r="N184" s="80" t="s">
        <v>783</v>
      </c>
      <c r="P184" s="80" t="s">
        <v>845</v>
      </c>
      <c r="Q184" s="80" t="s">
        <v>908</v>
      </c>
      <c r="R184" s="80" t="s">
        <v>849</v>
      </c>
    </row>
    <row r="185" spans="1:18" s="80" customFormat="1">
      <c r="A185" s="80">
        <v>183</v>
      </c>
      <c r="B185" s="80" t="s">
        <v>327</v>
      </c>
      <c r="C185" s="80">
        <v>13</v>
      </c>
      <c r="D185" s="113">
        <f>IF(テーブル13[[#This Row],[年齢]]&lt;&gt;"",ROUNDDOWN(テーブル13[[#This Row],[年齢]]/10,0)*10,"")</f>
        <v>10</v>
      </c>
      <c r="E185" s="80" t="s">
        <v>644</v>
      </c>
      <c r="F185" s="80" t="s">
        <v>73</v>
      </c>
      <c r="G185" s="80" t="s">
        <v>122</v>
      </c>
      <c r="H185" s="118" t="s">
        <v>797</v>
      </c>
      <c r="J185" s="112">
        <v>44198</v>
      </c>
      <c r="K185" s="112">
        <v>44200</v>
      </c>
      <c r="M185" s="80" t="s">
        <v>718</v>
      </c>
      <c r="P185" s="80" t="s">
        <v>845</v>
      </c>
      <c r="Q185" s="80" t="s">
        <v>908</v>
      </c>
      <c r="R185" s="80" t="s">
        <v>849</v>
      </c>
    </row>
    <row r="186" spans="1:18" s="80" customFormat="1">
      <c r="A186" s="80">
        <v>184</v>
      </c>
      <c r="B186" s="80" t="s">
        <v>328</v>
      </c>
      <c r="C186" s="80">
        <v>68</v>
      </c>
      <c r="D186" s="113">
        <f>IF(テーブル13[[#This Row],[年齢]]&lt;&gt;"",ROUNDDOWN(テーブル13[[#This Row],[年齢]]/10,0)*10,"")</f>
        <v>60</v>
      </c>
      <c r="E186" s="80" t="s">
        <v>644</v>
      </c>
      <c r="F186" s="80" t="s">
        <v>79</v>
      </c>
      <c r="H186" s="118"/>
      <c r="J186" s="112" t="s">
        <v>836</v>
      </c>
      <c r="K186" s="112">
        <v>44200</v>
      </c>
      <c r="M186" s="80" t="s">
        <v>715</v>
      </c>
      <c r="P186" s="80" t="s">
        <v>845</v>
      </c>
      <c r="Q186" s="80" t="s">
        <v>908</v>
      </c>
      <c r="R186" s="80" t="s">
        <v>849</v>
      </c>
    </row>
    <row r="187" spans="1:18" s="80" customFormat="1">
      <c r="A187" s="80">
        <v>185</v>
      </c>
      <c r="B187" s="80" t="s">
        <v>329</v>
      </c>
      <c r="C187" s="80">
        <v>59</v>
      </c>
      <c r="D187" s="113">
        <f>IF(テーブル13[[#This Row],[年齢]]&lt;&gt;"",ROUNDDOWN(テーブル13[[#This Row],[年齢]]/10,0)*10,"")</f>
        <v>50</v>
      </c>
      <c r="E187" s="80" t="s">
        <v>644</v>
      </c>
      <c r="F187" s="80" t="s">
        <v>676</v>
      </c>
      <c r="G187" s="80" t="s">
        <v>120</v>
      </c>
      <c r="H187" s="118" t="s">
        <v>794</v>
      </c>
      <c r="J187" s="112">
        <v>44192</v>
      </c>
      <c r="K187" s="112">
        <v>44200</v>
      </c>
      <c r="M187" s="80" t="s">
        <v>723</v>
      </c>
      <c r="N187" s="80" t="s">
        <v>751</v>
      </c>
      <c r="P187" s="80" t="s">
        <v>845</v>
      </c>
      <c r="Q187" s="80" t="s">
        <v>908</v>
      </c>
      <c r="R187" s="80" t="s">
        <v>849</v>
      </c>
    </row>
    <row r="188" spans="1:18" s="80" customFormat="1">
      <c r="A188" s="80">
        <v>186</v>
      </c>
      <c r="B188" s="80" t="s">
        <v>330</v>
      </c>
      <c r="C188" s="80">
        <v>65</v>
      </c>
      <c r="D188" s="113">
        <f>IF(テーブル13[[#This Row],[年齢]]&lt;&gt;"",ROUNDDOWN(テーブル13[[#This Row],[年齢]]/10,0)*10,"")</f>
        <v>60</v>
      </c>
      <c r="E188" s="80" t="s">
        <v>644</v>
      </c>
      <c r="F188" s="80" t="s">
        <v>95</v>
      </c>
      <c r="G188" s="80" t="s">
        <v>120</v>
      </c>
      <c r="H188" s="118" t="s">
        <v>794</v>
      </c>
      <c r="J188" s="112">
        <v>44198</v>
      </c>
      <c r="K188" s="112">
        <v>44200</v>
      </c>
      <c r="M188" s="80" t="s">
        <v>135</v>
      </c>
      <c r="N188" s="80" t="s">
        <v>751</v>
      </c>
      <c r="P188" s="80" t="s">
        <v>845</v>
      </c>
      <c r="Q188" s="80" t="s">
        <v>908</v>
      </c>
      <c r="R188" s="80" t="s">
        <v>851</v>
      </c>
    </row>
    <row r="189" spans="1:18" s="80" customFormat="1">
      <c r="A189" s="80">
        <v>187</v>
      </c>
      <c r="B189" s="80" t="s">
        <v>331</v>
      </c>
      <c r="C189" s="80">
        <v>62</v>
      </c>
      <c r="D189" s="113">
        <f>IF(テーブル13[[#This Row],[年齢]]&lt;&gt;"",ROUNDDOWN(テーブル13[[#This Row],[年齢]]/10,0)*10,"")</f>
        <v>60</v>
      </c>
      <c r="E189" s="80" t="s">
        <v>644</v>
      </c>
      <c r="F189" s="80" t="s">
        <v>98</v>
      </c>
      <c r="G189" s="80" t="s">
        <v>120</v>
      </c>
      <c r="H189" s="118" t="s">
        <v>754</v>
      </c>
      <c r="J189" s="112">
        <v>44200</v>
      </c>
      <c r="K189" s="112">
        <v>44200</v>
      </c>
      <c r="M189" s="80" t="s">
        <v>711</v>
      </c>
      <c r="Q189" s="80" t="s">
        <v>5</v>
      </c>
      <c r="R189" s="80" t="s">
        <v>849</v>
      </c>
    </row>
    <row r="190" spans="1:18" s="80" customFormat="1">
      <c r="A190" s="80">
        <v>188</v>
      </c>
      <c r="B190" s="80" t="s">
        <v>332</v>
      </c>
      <c r="C190" s="80">
        <v>31</v>
      </c>
      <c r="D190" s="113">
        <f>IF(テーブル13[[#This Row],[年齢]]&lt;&gt;"",ROUNDDOWN(テーブル13[[#This Row],[年齢]]/10,0)*10,"")</f>
        <v>30</v>
      </c>
      <c r="E190" s="80" t="s">
        <v>644</v>
      </c>
      <c r="F190" s="80" t="s">
        <v>99</v>
      </c>
      <c r="G190" s="80" t="s">
        <v>120</v>
      </c>
      <c r="H190" s="118" t="s">
        <v>827</v>
      </c>
      <c r="J190" s="112">
        <v>44199</v>
      </c>
      <c r="K190" s="112">
        <v>44200</v>
      </c>
      <c r="M190" s="80" t="s">
        <v>131</v>
      </c>
      <c r="P190" s="80" t="s">
        <v>845</v>
      </c>
      <c r="Q190" s="80" t="s">
        <v>908</v>
      </c>
      <c r="R190" s="80" t="s">
        <v>849</v>
      </c>
    </row>
    <row r="191" spans="1:18" s="80" customFormat="1">
      <c r="A191" s="80">
        <v>189</v>
      </c>
      <c r="B191" s="80" t="s">
        <v>333</v>
      </c>
      <c r="C191" s="80">
        <v>55</v>
      </c>
      <c r="D191" s="113">
        <f>IF(テーブル13[[#This Row],[年齢]]&lt;&gt;"",ROUNDDOWN(テーブル13[[#This Row],[年齢]]/10,0)*10,"")</f>
        <v>50</v>
      </c>
      <c r="E191" s="80" t="s">
        <v>644</v>
      </c>
      <c r="F191" s="80" t="s">
        <v>671</v>
      </c>
      <c r="G191" s="80" t="s">
        <v>120</v>
      </c>
      <c r="H191" s="118" t="s">
        <v>760</v>
      </c>
      <c r="J191" s="112">
        <v>44195</v>
      </c>
      <c r="K191" s="112">
        <v>44200</v>
      </c>
      <c r="M191" s="80" t="s">
        <v>130</v>
      </c>
      <c r="Q191" s="80" t="s">
        <v>5</v>
      </c>
      <c r="R191" s="80" t="s">
        <v>849</v>
      </c>
    </row>
    <row r="192" spans="1:18" s="80" customFormat="1">
      <c r="A192" s="80">
        <v>190</v>
      </c>
      <c r="B192" s="80" t="s">
        <v>334</v>
      </c>
      <c r="C192" s="80">
        <v>24</v>
      </c>
      <c r="D192" s="113">
        <f>IF(テーブル13[[#This Row],[年齢]]&lt;&gt;"",ROUNDDOWN(テーブル13[[#This Row],[年齢]]/10,0)*10,"")</f>
        <v>20</v>
      </c>
      <c r="E192" s="80" t="s">
        <v>644</v>
      </c>
      <c r="F192" s="80" t="s">
        <v>78</v>
      </c>
      <c r="G192" s="80" t="s">
        <v>121</v>
      </c>
      <c r="H192" s="118" t="s">
        <v>785</v>
      </c>
      <c r="J192" s="112">
        <v>44199</v>
      </c>
      <c r="K192" s="112">
        <v>44200</v>
      </c>
      <c r="M192" s="80" t="s">
        <v>714</v>
      </c>
      <c r="N192" s="80" t="s">
        <v>785</v>
      </c>
      <c r="P192" s="80" t="s">
        <v>845</v>
      </c>
      <c r="Q192" s="80" t="s">
        <v>908</v>
      </c>
      <c r="R192" s="80" t="s">
        <v>849</v>
      </c>
    </row>
    <row r="193" spans="1:18" s="80" customFormat="1">
      <c r="A193" s="80">
        <v>191</v>
      </c>
      <c r="B193" s="80" t="s">
        <v>335</v>
      </c>
      <c r="C193" s="80">
        <v>44</v>
      </c>
      <c r="D193" s="113">
        <f>IF(テーブル13[[#This Row],[年齢]]&lt;&gt;"",ROUNDDOWN(テーブル13[[#This Row],[年齢]]/10,0)*10,"")</f>
        <v>40</v>
      </c>
      <c r="E193" s="80" t="s">
        <v>645</v>
      </c>
      <c r="F193" s="80" t="s">
        <v>78</v>
      </c>
      <c r="G193" s="80" t="s">
        <v>121</v>
      </c>
      <c r="H193" s="118" t="s">
        <v>783</v>
      </c>
      <c r="J193" s="112">
        <v>44201</v>
      </c>
      <c r="K193" s="112">
        <v>44201</v>
      </c>
      <c r="M193" s="80" t="s">
        <v>714</v>
      </c>
      <c r="N193" s="80" t="s">
        <v>783</v>
      </c>
      <c r="P193" s="80" t="s">
        <v>845</v>
      </c>
      <c r="Q193" s="80" t="s">
        <v>908</v>
      </c>
      <c r="R193" s="80" t="s">
        <v>849</v>
      </c>
    </row>
    <row r="194" spans="1:18" s="80" customFormat="1">
      <c r="A194" s="80">
        <v>192</v>
      </c>
      <c r="B194" s="80" t="s">
        <v>336</v>
      </c>
      <c r="C194" s="80">
        <v>32</v>
      </c>
      <c r="D194" s="113">
        <f>IF(テーブル13[[#This Row],[年齢]]&lt;&gt;"",ROUNDDOWN(テーブル13[[#This Row],[年齢]]/10,0)*10,"")</f>
        <v>30</v>
      </c>
      <c r="E194" s="80" t="s">
        <v>644</v>
      </c>
      <c r="F194" s="80" t="s">
        <v>78</v>
      </c>
      <c r="G194" s="80" t="s">
        <v>121</v>
      </c>
      <c r="H194" s="118" t="s">
        <v>783</v>
      </c>
      <c r="J194" s="112">
        <v>44201</v>
      </c>
      <c r="K194" s="112">
        <v>44201</v>
      </c>
      <c r="M194" s="80" t="s">
        <v>714</v>
      </c>
      <c r="N194" s="80" t="s">
        <v>783</v>
      </c>
      <c r="P194" s="80" t="s">
        <v>845</v>
      </c>
      <c r="Q194" s="80" t="s">
        <v>908</v>
      </c>
      <c r="R194" s="80" t="s">
        <v>851</v>
      </c>
    </row>
    <row r="195" spans="1:18" s="80" customFormat="1">
      <c r="A195" s="80">
        <v>193</v>
      </c>
      <c r="B195" s="80" t="s">
        <v>337</v>
      </c>
      <c r="C195" s="80">
        <v>46</v>
      </c>
      <c r="D195" s="113">
        <f>IF(テーブル13[[#This Row],[年齢]]&lt;&gt;"",ROUNDDOWN(テーブル13[[#This Row],[年齢]]/10,0)*10,"")</f>
        <v>40</v>
      </c>
      <c r="E195" s="80" t="s">
        <v>644</v>
      </c>
      <c r="F195" s="80" t="s">
        <v>100</v>
      </c>
      <c r="G195" s="80" t="s">
        <v>120</v>
      </c>
      <c r="H195" s="118" t="s">
        <v>783</v>
      </c>
      <c r="J195" s="112">
        <v>44200</v>
      </c>
      <c r="K195" s="112">
        <v>44201</v>
      </c>
      <c r="M195" s="80" t="s">
        <v>714</v>
      </c>
      <c r="N195" s="80" t="s">
        <v>783</v>
      </c>
      <c r="P195" s="80" t="s">
        <v>845</v>
      </c>
      <c r="Q195" s="80" t="s">
        <v>908</v>
      </c>
      <c r="R195" s="80" t="s">
        <v>849</v>
      </c>
    </row>
    <row r="196" spans="1:18" s="80" customFormat="1">
      <c r="A196" s="80">
        <v>194</v>
      </c>
      <c r="B196" s="80" t="s">
        <v>338</v>
      </c>
      <c r="C196" s="80">
        <v>37</v>
      </c>
      <c r="D196" s="113">
        <f>IF(テーブル13[[#This Row],[年齢]]&lt;&gt;"",ROUNDDOWN(テーブル13[[#This Row],[年齢]]/10,0)*10,"")</f>
        <v>30</v>
      </c>
      <c r="E196" s="80" t="s">
        <v>644</v>
      </c>
      <c r="F196" s="80" t="s">
        <v>101</v>
      </c>
      <c r="G196" s="80" t="s">
        <v>120</v>
      </c>
      <c r="H196" s="118" t="s">
        <v>783</v>
      </c>
      <c r="J196" s="112" t="s">
        <v>836</v>
      </c>
      <c r="K196" s="112">
        <v>44201</v>
      </c>
      <c r="M196" s="80" t="s">
        <v>714</v>
      </c>
      <c r="N196" s="80" t="s">
        <v>783</v>
      </c>
      <c r="P196" s="80" t="s">
        <v>845</v>
      </c>
      <c r="Q196" s="80" t="s">
        <v>908</v>
      </c>
      <c r="R196" s="80" t="s">
        <v>851</v>
      </c>
    </row>
    <row r="197" spans="1:18" s="80" customFormat="1">
      <c r="A197" s="80">
        <v>195</v>
      </c>
      <c r="B197" s="80" t="s">
        <v>339</v>
      </c>
      <c r="C197" s="80">
        <v>82</v>
      </c>
      <c r="D197" s="113">
        <f>IF(テーブル13[[#This Row],[年齢]]&lt;&gt;"",ROUNDDOWN(テーブル13[[#This Row],[年齢]]/10,0)*10,"")</f>
        <v>80</v>
      </c>
      <c r="E197" s="80" t="s">
        <v>644</v>
      </c>
      <c r="G197" s="80" t="s">
        <v>124</v>
      </c>
      <c r="H197" s="118" t="s">
        <v>783</v>
      </c>
      <c r="J197" s="112" t="s">
        <v>836</v>
      </c>
      <c r="K197" s="112">
        <v>44201</v>
      </c>
      <c r="M197" s="80" t="s">
        <v>714</v>
      </c>
      <c r="N197" s="80" t="s">
        <v>783</v>
      </c>
      <c r="P197" s="80" t="s">
        <v>845</v>
      </c>
      <c r="Q197" s="80" t="s">
        <v>908</v>
      </c>
      <c r="R197" s="80" t="s">
        <v>853</v>
      </c>
    </row>
    <row r="198" spans="1:18" s="80" customFormat="1">
      <c r="A198" s="80">
        <v>196</v>
      </c>
      <c r="B198" s="80" t="s">
        <v>340</v>
      </c>
      <c r="C198" s="80">
        <v>87</v>
      </c>
      <c r="D198" s="113">
        <f>IF(テーブル13[[#This Row],[年齢]]&lt;&gt;"",ROUNDDOWN(テーブル13[[#This Row],[年齢]]/10,0)*10,"")</f>
        <v>80</v>
      </c>
      <c r="E198" s="80" t="s">
        <v>639</v>
      </c>
      <c r="G198" s="80" t="s">
        <v>126</v>
      </c>
      <c r="H198" s="118" t="s">
        <v>783</v>
      </c>
      <c r="J198" s="112" t="s">
        <v>5</v>
      </c>
      <c r="K198" s="112">
        <v>44201</v>
      </c>
      <c r="M198" s="80" t="s">
        <v>714</v>
      </c>
      <c r="N198" s="80" t="s">
        <v>783</v>
      </c>
      <c r="P198" s="80" t="s">
        <v>845</v>
      </c>
      <c r="Q198" s="80" t="s">
        <v>908</v>
      </c>
      <c r="R198" s="80" t="s">
        <v>849</v>
      </c>
    </row>
    <row r="199" spans="1:18" s="80" customFormat="1">
      <c r="A199" s="80">
        <v>197</v>
      </c>
      <c r="B199" s="80" t="s">
        <v>341</v>
      </c>
      <c r="C199" s="80">
        <v>40</v>
      </c>
      <c r="D199" s="113">
        <f>IF(テーブル13[[#This Row],[年齢]]&lt;&gt;"",ROUNDDOWN(テーブル13[[#This Row],[年齢]]/10,0)*10,"")</f>
        <v>40</v>
      </c>
      <c r="E199" s="80" t="s">
        <v>644</v>
      </c>
      <c r="H199" s="118" t="s">
        <v>747</v>
      </c>
      <c r="J199" s="112">
        <v>44201</v>
      </c>
      <c r="K199" s="112">
        <v>44201</v>
      </c>
      <c r="M199" s="80" t="s">
        <v>715</v>
      </c>
      <c r="P199" s="80" t="s">
        <v>845</v>
      </c>
      <c r="Q199" s="80" t="s">
        <v>908</v>
      </c>
      <c r="R199" s="80" t="s">
        <v>849</v>
      </c>
    </row>
    <row r="200" spans="1:18" s="80" customFormat="1">
      <c r="A200" s="80">
        <v>198</v>
      </c>
      <c r="B200" s="80" t="s">
        <v>342</v>
      </c>
      <c r="C200" s="80">
        <v>69</v>
      </c>
      <c r="D200" s="113">
        <f>IF(テーブル13[[#This Row],[年齢]]&lt;&gt;"",ROUNDDOWN(テーブル13[[#This Row],[年齢]]/10,0)*10,"")</f>
        <v>60</v>
      </c>
      <c r="E200" s="80" t="s">
        <v>645</v>
      </c>
      <c r="F200" s="80" t="s">
        <v>677</v>
      </c>
      <c r="H200" s="118" t="s">
        <v>800</v>
      </c>
      <c r="J200" s="112" t="s">
        <v>836</v>
      </c>
      <c r="K200" s="112">
        <v>44201</v>
      </c>
      <c r="M200" s="80" t="s">
        <v>715</v>
      </c>
      <c r="P200" s="80" t="s">
        <v>845</v>
      </c>
      <c r="Q200" s="80" t="s">
        <v>908</v>
      </c>
      <c r="R200" s="80" t="s">
        <v>849</v>
      </c>
    </row>
    <row r="201" spans="1:18" s="80" customFormat="1">
      <c r="A201" s="80">
        <v>199</v>
      </c>
      <c r="B201" s="80" t="s">
        <v>343</v>
      </c>
      <c r="C201" s="80">
        <v>35</v>
      </c>
      <c r="D201" s="113">
        <f>IF(テーブル13[[#This Row],[年齢]]&lt;&gt;"",ROUNDDOWN(テーブル13[[#This Row],[年齢]]/10,0)*10,"")</f>
        <v>30</v>
      </c>
      <c r="E201" s="80" t="s">
        <v>644</v>
      </c>
      <c r="F201" s="80" t="s">
        <v>79</v>
      </c>
      <c r="H201" s="118"/>
      <c r="J201" s="112" t="s">
        <v>836</v>
      </c>
      <c r="K201" s="112">
        <v>44201</v>
      </c>
      <c r="M201" s="80" t="s">
        <v>715</v>
      </c>
      <c r="P201" s="80" t="s">
        <v>845</v>
      </c>
      <c r="Q201" s="80" t="s">
        <v>908</v>
      </c>
      <c r="R201" s="80" t="s">
        <v>849</v>
      </c>
    </row>
    <row r="202" spans="1:18" s="80" customFormat="1">
      <c r="A202" s="80">
        <v>200</v>
      </c>
      <c r="B202" s="80" t="s">
        <v>344</v>
      </c>
      <c r="C202" s="80">
        <v>71</v>
      </c>
      <c r="D202" s="113">
        <f>IF(テーブル13[[#This Row],[年齢]]&lt;&gt;"",ROUNDDOWN(テーブル13[[#This Row],[年齢]]/10,0)*10,"")</f>
        <v>70</v>
      </c>
      <c r="E202" s="80" t="s">
        <v>645</v>
      </c>
      <c r="F202" s="80" t="s">
        <v>90</v>
      </c>
      <c r="H202" s="118" t="s">
        <v>773</v>
      </c>
      <c r="J202" s="112" t="s">
        <v>836</v>
      </c>
      <c r="K202" s="112">
        <v>44201</v>
      </c>
      <c r="M202" s="80" t="s">
        <v>715</v>
      </c>
      <c r="P202" s="80" t="s">
        <v>845</v>
      </c>
      <c r="Q202" s="80" t="s">
        <v>908</v>
      </c>
      <c r="R202" s="80" t="s">
        <v>849</v>
      </c>
    </row>
    <row r="203" spans="1:18" s="80" customFormat="1">
      <c r="A203" s="80">
        <v>201</v>
      </c>
      <c r="B203" s="80" t="s">
        <v>345</v>
      </c>
      <c r="C203" s="80">
        <v>52</v>
      </c>
      <c r="D203" s="113">
        <f>IF(テーブル13[[#This Row],[年齢]]&lt;&gt;"",ROUNDDOWN(テーブル13[[#This Row],[年齢]]/10,0)*10,"")</f>
        <v>50</v>
      </c>
      <c r="E203" s="80" t="s">
        <v>644</v>
      </c>
      <c r="H203" s="118" t="s">
        <v>815</v>
      </c>
      <c r="J203" s="112" t="s">
        <v>836</v>
      </c>
      <c r="K203" s="112">
        <v>44201</v>
      </c>
      <c r="M203" s="80" t="s">
        <v>132</v>
      </c>
      <c r="P203" s="80" t="s">
        <v>845</v>
      </c>
      <c r="Q203" s="80" t="s">
        <v>908</v>
      </c>
      <c r="R203" s="80" t="s">
        <v>849</v>
      </c>
    </row>
    <row r="204" spans="1:18" s="80" customFormat="1">
      <c r="A204" s="80">
        <v>202</v>
      </c>
      <c r="B204" s="80" t="s">
        <v>346</v>
      </c>
      <c r="C204" s="80">
        <v>56</v>
      </c>
      <c r="D204" s="113">
        <f>IF(テーブル13[[#This Row],[年齢]]&lt;&gt;"",ROUNDDOWN(テーブル13[[#This Row],[年齢]]/10,0)*10,"")</f>
        <v>50</v>
      </c>
      <c r="E204" s="80" t="s">
        <v>645</v>
      </c>
      <c r="F204" s="80" t="s">
        <v>671</v>
      </c>
      <c r="G204" s="80" t="s">
        <v>120</v>
      </c>
      <c r="H204" s="118" t="s">
        <v>819</v>
      </c>
      <c r="J204" s="112">
        <v>44189</v>
      </c>
      <c r="K204" s="112">
        <v>44201</v>
      </c>
      <c r="M204" s="80" t="s">
        <v>137</v>
      </c>
      <c r="Q204" s="80" t="s">
        <v>5</v>
      </c>
      <c r="R204" s="80" t="s">
        <v>849</v>
      </c>
    </row>
    <row r="205" spans="1:18" s="80" customFormat="1">
      <c r="A205" s="80">
        <v>203</v>
      </c>
      <c r="B205" s="80" t="s">
        <v>347</v>
      </c>
      <c r="C205" s="80">
        <v>25</v>
      </c>
      <c r="D205" s="113">
        <f>IF(テーブル13[[#This Row],[年齢]]&lt;&gt;"",ROUNDDOWN(テーブル13[[#This Row],[年齢]]/10,0)*10,"")</f>
        <v>20</v>
      </c>
      <c r="E205" s="80" t="s">
        <v>644</v>
      </c>
      <c r="F205" s="80" t="s">
        <v>78</v>
      </c>
      <c r="G205" s="80" t="s">
        <v>121</v>
      </c>
      <c r="H205" s="118" t="s">
        <v>785</v>
      </c>
      <c r="J205" s="112">
        <v>44200</v>
      </c>
      <c r="K205" s="112">
        <v>44201</v>
      </c>
      <c r="M205" s="80" t="s">
        <v>716</v>
      </c>
      <c r="N205" s="80" t="s">
        <v>785</v>
      </c>
      <c r="P205" s="80" t="s">
        <v>845</v>
      </c>
      <c r="Q205" s="80" t="s">
        <v>908</v>
      </c>
      <c r="R205" s="80" t="s">
        <v>849</v>
      </c>
    </row>
    <row r="206" spans="1:18" s="80" customFormat="1">
      <c r="A206" s="80">
        <v>204</v>
      </c>
      <c r="B206" s="80" t="s">
        <v>348</v>
      </c>
      <c r="C206" s="80">
        <v>35</v>
      </c>
      <c r="D206" s="113">
        <f>IF(テーブル13[[#This Row],[年齢]]&lt;&gt;"",ROUNDDOWN(テーブル13[[#This Row],[年齢]]/10,0)*10,"")</f>
        <v>30</v>
      </c>
      <c r="E206" s="80" t="s">
        <v>644</v>
      </c>
      <c r="F206" s="80" t="s">
        <v>78</v>
      </c>
      <c r="G206" s="80" t="s">
        <v>121</v>
      </c>
      <c r="H206" s="118" t="s">
        <v>785</v>
      </c>
      <c r="J206" s="112">
        <v>44201</v>
      </c>
      <c r="K206" s="112">
        <v>44201</v>
      </c>
      <c r="M206" s="80" t="s">
        <v>716</v>
      </c>
      <c r="N206" s="80" t="s">
        <v>785</v>
      </c>
      <c r="P206" s="80" t="s">
        <v>845</v>
      </c>
      <c r="Q206" s="80" t="s">
        <v>908</v>
      </c>
      <c r="R206" s="80" t="s">
        <v>849</v>
      </c>
    </row>
    <row r="207" spans="1:18" s="80" customFormat="1">
      <c r="A207" s="80">
        <v>205</v>
      </c>
      <c r="B207" s="80" t="s">
        <v>349</v>
      </c>
      <c r="C207" s="80">
        <v>42</v>
      </c>
      <c r="D207" s="113">
        <f>IF(テーブル13[[#This Row],[年齢]]&lt;&gt;"",ROUNDDOWN(テーブル13[[#This Row],[年齢]]/10,0)*10,"")</f>
        <v>40</v>
      </c>
      <c r="E207" s="80" t="s">
        <v>644</v>
      </c>
      <c r="F207" s="80" t="s">
        <v>78</v>
      </c>
      <c r="G207" s="80" t="s">
        <v>121</v>
      </c>
      <c r="H207" s="118" t="s">
        <v>785</v>
      </c>
      <c r="J207" s="112">
        <v>44192</v>
      </c>
      <c r="K207" s="112">
        <v>44201</v>
      </c>
      <c r="M207" s="80" t="s">
        <v>716</v>
      </c>
      <c r="N207" s="80" t="s">
        <v>785</v>
      </c>
      <c r="P207" s="80" t="s">
        <v>845</v>
      </c>
      <c r="Q207" s="80" t="s">
        <v>908</v>
      </c>
      <c r="R207" s="80" t="s">
        <v>849</v>
      </c>
    </row>
    <row r="208" spans="1:18" s="80" customFormat="1">
      <c r="A208" s="80">
        <v>206</v>
      </c>
      <c r="B208" s="80" t="s">
        <v>350</v>
      </c>
      <c r="C208" s="80">
        <v>34</v>
      </c>
      <c r="D208" s="113">
        <f>IF(テーブル13[[#This Row],[年齢]]&lt;&gt;"",ROUNDDOWN(テーブル13[[#This Row],[年齢]]/10,0)*10,"")</f>
        <v>30</v>
      </c>
      <c r="E208" s="80" t="s">
        <v>644</v>
      </c>
      <c r="F208" s="80" t="s">
        <v>78</v>
      </c>
      <c r="G208" s="80" t="s">
        <v>119</v>
      </c>
      <c r="H208" s="118" t="s">
        <v>785</v>
      </c>
      <c r="J208" s="112">
        <v>44200</v>
      </c>
      <c r="K208" s="112">
        <v>44201</v>
      </c>
      <c r="M208" s="80" t="s">
        <v>716</v>
      </c>
      <c r="N208" s="80" t="s">
        <v>785</v>
      </c>
      <c r="P208" s="80" t="s">
        <v>845</v>
      </c>
      <c r="Q208" s="80" t="s">
        <v>908</v>
      </c>
      <c r="R208" s="80" t="s">
        <v>853</v>
      </c>
    </row>
    <row r="209" spans="1:18" s="80" customFormat="1">
      <c r="A209" s="80">
        <v>207</v>
      </c>
      <c r="B209" s="80" t="s">
        <v>351</v>
      </c>
      <c r="C209" s="80">
        <v>24</v>
      </c>
      <c r="D209" s="113">
        <f>IF(テーブル13[[#This Row],[年齢]]&lt;&gt;"",ROUNDDOWN(テーブル13[[#This Row],[年齢]]/10,0)*10,"")</f>
        <v>20</v>
      </c>
      <c r="E209" s="80" t="s">
        <v>644</v>
      </c>
      <c r="F209" s="80" t="s">
        <v>78</v>
      </c>
      <c r="G209" s="80" t="s">
        <v>121</v>
      </c>
      <c r="H209" s="118" t="s">
        <v>785</v>
      </c>
      <c r="J209" s="112">
        <v>44199</v>
      </c>
      <c r="K209" s="112">
        <v>44201</v>
      </c>
      <c r="M209" s="80" t="s">
        <v>716</v>
      </c>
      <c r="N209" s="80" t="s">
        <v>785</v>
      </c>
      <c r="P209" s="80" t="s">
        <v>845</v>
      </c>
      <c r="Q209" s="80" t="s">
        <v>908</v>
      </c>
      <c r="R209" s="80" t="s">
        <v>849</v>
      </c>
    </row>
    <row r="210" spans="1:18" s="80" customFormat="1">
      <c r="A210" s="80">
        <v>208</v>
      </c>
      <c r="B210" s="80" t="s">
        <v>352</v>
      </c>
      <c r="C210" s="80">
        <v>23</v>
      </c>
      <c r="D210" s="113">
        <f>IF(テーブル13[[#This Row],[年齢]]&lt;&gt;"",ROUNDDOWN(テーブル13[[#This Row],[年齢]]/10,0)*10,"")</f>
        <v>20</v>
      </c>
      <c r="E210" s="80" t="s">
        <v>644</v>
      </c>
      <c r="F210" s="80" t="s">
        <v>78</v>
      </c>
      <c r="G210" s="80" t="s">
        <v>119</v>
      </c>
      <c r="H210" s="118" t="s">
        <v>785</v>
      </c>
      <c r="J210" s="112">
        <v>44201</v>
      </c>
      <c r="K210" s="112">
        <v>44201</v>
      </c>
      <c r="M210" s="80" t="s">
        <v>716</v>
      </c>
      <c r="N210" s="80" t="s">
        <v>785</v>
      </c>
      <c r="P210" s="80" t="s">
        <v>845</v>
      </c>
      <c r="Q210" s="80" t="s">
        <v>908</v>
      </c>
      <c r="R210" s="80" t="s">
        <v>853</v>
      </c>
    </row>
    <row r="211" spans="1:18" s="80" customFormat="1">
      <c r="A211" s="80">
        <v>209</v>
      </c>
      <c r="B211" s="80" t="s">
        <v>353</v>
      </c>
      <c r="C211" s="80">
        <v>83</v>
      </c>
      <c r="D211" s="113">
        <f>IF(テーブル13[[#This Row],[年齢]]&lt;&gt;"",ROUNDDOWN(テーブル13[[#This Row],[年齢]]/10,0)*10,"")</f>
        <v>80</v>
      </c>
      <c r="E211" s="80" t="s">
        <v>645</v>
      </c>
      <c r="G211" s="80" t="s">
        <v>124</v>
      </c>
      <c r="H211" s="118" t="s">
        <v>785</v>
      </c>
      <c r="J211" s="112">
        <v>44198</v>
      </c>
      <c r="K211" s="112">
        <v>44201</v>
      </c>
      <c r="M211" s="80" t="s">
        <v>716</v>
      </c>
      <c r="N211" s="80" t="s">
        <v>785</v>
      </c>
      <c r="O211" s="80" t="s">
        <v>843</v>
      </c>
      <c r="P211" s="80" t="s">
        <v>845</v>
      </c>
      <c r="Q211" s="80" t="s">
        <v>908</v>
      </c>
      <c r="R211" s="80" t="s">
        <v>851</v>
      </c>
    </row>
    <row r="212" spans="1:18" s="80" customFormat="1">
      <c r="A212" s="80">
        <v>210</v>
      </c>
      <c r="B212" s="80" t="s">
        <v>354</v>
      </c>
      <c r="C212" s="80">
        <v>95</v>
      </c>
      <c r="D212" s="113">
        <f>IF(テーブル13[[#This Row],[年齢]]&lt;&gt;"",ROUNDDOWN(テーブル13[[#This Row],[年齢]]/10,0)*10,"")</f>
        <v>90</v>
      </c>
      <c r="E212" s="80" t="s">
        <v>644</v>
      </c>
      <c r="G212" s="80" t="s">
        <v>124</v>
      </c>
      <c r="H212" s="118" t="s">
        <v>785</v>
      </c>
      <c r="J212" s="112">
        <v>44201</v>
      </c>
      <c r="K212" s="112">
        <v>44201</v>
      </c>
      <c r="M212" s="80" t="s">
        <v>716</v>
      </c>
      <c r="N212" s="80" t="s">
        <v>785</v>
      </c>
      <c r="P212" s="80" t="s">
        <v>845</v>
      </c>
      <c r="Q212" s="80" t="s">
        <v>908</v>
      </c>
      <c r="R212" s="80" t="s">
        <v>849</v>
      </c>
    </row>
    <row r="213" spans="1:18" s="80" customFormat="1">
      <c r="A213" s="80">
        <v>211</v>
      </c>
      <c r="B213" s="80" t="s">
        <v>355</v>
      </c>
      <c r="C213" s="80">
        <v>85</v>
      </c>
      <c r="D213" s="113">
        <f>IF(テーブル13[[#This Row],[年齢]]&lt;&gt;"",ROUNDDOWN(テーブル13[[#This Row],[年齢]]/10,0)*10,"")</f>
        <v>80</v>
      </c>
      <c r="E213" s="80" t="s">
        <v>645</v>
      </c>
      <c r="G213" s="80" t="s">
        <v>124</v>
      </c>
      <c r="H213" s="118" t="s">
        <v>785</v>
      </c>
      <c r="J213" s="112">
        <v>44201</v>
      </c>
      <c r="K213" s="112">
        <v>44201</v>
      </c>
      <c r="M213" s="80" t="s">
        <v>716</v>
      </c>
      <c r="N213" s="80" t="s">
        <v>785</v>
      </c>
      <c r="P213" s="80" t="s">
        <v>845</v>
      </c>
      <c r="Q213" s="80" t="s">
        <v>908</v>
      </c>
      <c r="R213" s="80" t="s">
        <v>851</v>
      </c>
    </row>
    <row r="214" spans="1:18" s="80" customFormat="1">
      <c r="A214" s="80">
        <v>212</v>
      </c>
      <c r="B214" s="80" t="s">
        <v>356</v>
      </c>
      <c r="C214" s="80">
        <v>57</v>
      </c>
      <c r="D214" s="113">
        <f>IF(テーブル13[[#This Row],[年齢]]&lt;&gt;"",ROUNDDOWN(テーブル13[[#This Row],[年齢]]/10,0)*10,"")</f>
        <v>50</v>
      </c>
      <c r="E214" s="80" t="s">
        <v>644</v>
      </c>
      <c r="G214" s="80" t="s">
        <v>124</v>
      </c>
      <c r="H214" s="118" t="s">
        <v>785</v>
      </c>
      <c r="J214" s="112">
        <v>44201</v>
      </c>
      <c r="K214" s="112">
        <v>44201</v>
      </c>
      <c r="M214" s="80" t="s">
        <v>716</v>
      </c>
      <c r="N214" s="80" t="s">
        <v>785</v>
      </c>
      <c r="P214" s="80" t="s">
        <v>845</v>
      </c>
      <c r="Q214" s="80" t="s">
        <v>908</v>
      </c>
      <c r="R214" s="80" t="s">
        <v>853</v>
      </c>
    </row>
    <row r="215" spans="1:18" s="80" customFormat="1">
      <c r="A215" s="80">
        <v>213</v>
      </c>
      <c r="B215" s="80" t="s">
        <v>357</v>
      </c>
      <c r="C215" s="80">
        <v>74</v>
      </c>
      <c r="D215" s="113">
        <f>IF(テーブル13[[#This Row],[年齢]]&lt;&gt;"",ROUNDDOWN(テーブル13[[#This Row],[年齢]]/10,0)*10,"")</f>
        <v>70</v>
      </c>
      <c r="E215" s="80" t="s">
        <v>645</v>
      </c>
      <c r="G215" s="80" t="s">
        <v>124</v>
      </c>
      <c r="H215" s="118" t="s">
        <v>785</v>
      </c>
      <c r="J215" s="112">
        <v>44203</v>
      </c>
      <c r="K215" s="112">
        <v>44201</v>
      </c>
      <c r="M215" s="80" t="s">
        <v>716</v>
      </c>
      <c r="N215" s="80" t="s">
        <v>785</v>
      </c>
      <c r="P215" s="80" t="s">
        <v>845</v>
      </c>
      <c r="Q215" s="80" t="s">
        <v>908</v>
      </c>
      <c r="R215" s="80" t="s">
        <v>851</v>
      </c>
    </row>
    <row r="216" spans="1:18" s="80" customFormat="1">
      <c r="A216" s="80">
        <v>214</v>
      </c>
      <c r="B216" s="80" t="s">
        <v>358</v>
      </c>
      <c r="C216" s="80">
        <v>85</v>
      </c>
      <c r="D216" s="113">
        <f>IF(テーブル13[[#This Row],[年齢]]&lt;&gt;"",ROUNDDOWN(テーブル13[[#This Row],[年齢]]/10,0)*10,"")</f>
        <v>80</v>
      </c>
      <c r="E216" s="80" t="s">
        <v>645</v>
      </c>
      <c r="G216" s="80" t="s">
        <v>124</v>
      </c>
      <c r="H216" s="118" t="s">
        <v>785</v>
      </c>
      <c r="J216" s="112">
        <v>44201</v>
      </c>
      <c r="K216" s="112">
        <v>44201</v>
      </c>
      <c r="M216" s="80" t="s">
        <v>716</v>
      </c>
      <c r="N216" s="80" t="s">
        <v>785</v>
      </c>
      <c r="P216" s="80" t="s">
        <v>845</v>
      </c>
      <c r="Q216" s="80" t="s">
        <v>908</v>
      </c>
      <c r="R216" s="80" t="s">
        <v>851</v>
      </c>
    </row>
    <row r="217" spans="1:18" s="80" customFormat="1">
      <c r="A217" s="80">
        <v>215</v>
      </c>
      <c r="B217" s="80" t="s">
        <v>359</v>
      </c>
      <c r="C217" s="80">
        <v>65</v>
      </c>
      <c r="D217" s="113">
        <f>IF(テーブル13[[#This Row],[年齢]]&lt;&gt;"",ROUNDDOWN(テーブル13[[#This Row],[年齢]]/10,0)*10,"")</f>
        <v>60</v>
      </c>
      <c r="E217" s="80" t="s">
        <v>645</v>
      </c>
      <c r="G217" s="80" t="s">
        <v>124</v>
      </c>
      <c r="H217" s="118" t="s">
        <v>785</v>
      </c>
      <c r="J217" s="112">
        <v>44208</v>
      </c>
      <c r="K217" s="112">
        <v>44201</v>
      </c>
      <c r="M217" s="80" t="s">
        <v>716</v>
      </c>
      <c r="N217" s="80" t="s">
        <v>785</v>
      </c>
      <c r="P217" s="80" t="s">
        <v>845</v>
      </c>
      <c r="Q217" s="80" t="s">
        <v>908</v>
      </c>
      <c r="R217" s="80" t="s">
        <v>849</v>
      </c>
    </row>
    <row r="218" spans="1:18" s="80" customFormat="1">
      <c r="A218" s="80">
        <v>216</v>
      </c>
      <c r="B218" s="80" t="s">
        <v>360</v>
      </c>
      <c r="C218" s="80">
        <v>83</v>
      </c>
      <c r="D218" s="113">
        <f>IF(テーブル13[[#This Row],[年齢]]&lt;&gt;"",ROUNDDOWN(テーブル13[[#This Row],[年齢]]/10,0)*10,"")</f>
        <v>80</v>
      </c>
      <c r="E218" s="80" t="s">
        <v>645</v>
      </c>
      <c r="G218" s="80" t="s">
        <v>124</v>
      </c>
      <c r="H218" s="118" t="s">
        <v>785</v>
      </c>
      <c r="J218" s="112">
        <v>44189</v>
      </c>
      <c r="K218" s="112">
        <v>44201</v>
      </c>
      <c r="M218" s="80" t="s">
        <v>716</v>
      </c>
      <c r="N218" s="80" t="s">
        <v>785</v>
      </c>
      <c r="P218" s="80" t="s">
        <v>845</v>
      </c>
      <c r="Q218" s="80" t="s">
        <v>908</v>
      </c>
      <c r="R218" s="80" t="s">
        <v>849</v>
      </c>
    </row>
    <row r="219" spans="1:18" s="80" customFormat="1">
      <c r="A219" s="80">
        <v>217</v>
      </c>
      <c r="B219" s="80" t="s">
        <v>361</v>
      </c>
      <c r="C219" s="80">
        <v>25</v>
      </c>
      <c r="D219" s="113">
        <f>IF(テーブル13[[#This Row],[年齢]]&lt;&gt;"",ROUNDDOWN(テーブル13[[#This Row],[年齢]]/10,0)*10,"")</f>
        <v>20</v>
      </c>
      <c r="E219" s="80" t="s">
        <v>644</v>
      </c>
      <c r="F219" s="80" t="s">
        <v>78</v>
      </c>
      <c r="G219" s="80" t="s">
        <v>119</v>
      </c>
      <c r="H219" s="118" t="s">
        <v>785</v>
      </c>
      <c r="J219" s="112">
        <v>44199</v>
      </c>
      <c r="K219" s="112">
        <v>44201</v>
      </c>
      <c r="M219" s="80" t="s">
        <v>716</v>
      </c>
      <c r="N219" s="80" t="s">
        <v>785</v>
      </c>
      <c r="P219" s="80" t="s">
        <v>845</v>
      </c>
      <c r="Q219" s="80" t="s">
        <v>908</v>
      </c>
      <c r="R219" s="80" t="s">
        <v>849</v>
      </c>
    </row>
    <row r="220" spans="1:18" s="80" customFormat="1">
      <c r="A220" s="80">
        <v>218</v>
      </c>
      <c r="B220" s="80" t="s">
        <v>362</v>
      </c>
      <c r="C220" s="80">
        <v>89</v>
      </c>
      <c r="D220" s="113">
        <f>IF(テーブル13[[#This Row],[年齢]]&lt;&gt;"",ROUNDDOWN(テーブル13[[#This Row],[年齢]]/10,0)*10,"")</f>
        <v>80</v>
      </c>
      <c r="E220" s="80" t="s">
        <v>645</v>
      </c>
      <c r="G220" s="80" t="s">
        <v>124</v>
      </c>
      <c r="H220" s="118" t="s">
        <v>785</v>
      </c>
      <c r="J220" s="112">
        <v>44197</v>
      </c>
      <c r="K220" s="112">
        <v>44201</v>
      </c>
      <c r="M220" s="80" t="s">
        <v>716</v>
      </c>
      <c r="N220" s="80" t="s">
        <v>785</v>
      </c>
      <c r="P220" s="80" t="s">
        <v>845</v>
      </c>
      <c r="Q220" s="80" t="s">
        <v>908</v>
      </c>
      <c r="R220" s="80" t="s">
        <v>849</v>
      </c>
    </row>
    <row r="221" spans="1:18" s="80" customFormat="1">
      <c r="A221" s="80">
        <v>219</v>
      </c>
      <c r="B221" s="80" t="s">
        <v>363</v>
      </c>
      <c r="C221" s="80">
        <v>67</v>
      </c>
      <c r="D221" s="113">
        <f>IF(テーブル13[[#This Row],[年齢]]&lt;&gt;"",ROUNDDOWN(テーブル13[[#This Row],[年齢]]/10,0)*10,"")</f>
        <v>60</v>
      </c>
      <c r="E221" s="80" t="s">
        <v>645</v>
      </c>
      <c r="G221" s="80" t="s">
        <v>124</v>
      </c>
      <c r="H221" s="118" t="s">
        <v>785</v>
      </c>
      <c r="J221" s="112">
        <v>44203</v>
      </c>
      <c r="K221" s="112">
        <v>44201</v>
      </c>
      <c r="M221" s="80" t="s">
        <v>716</v>
      </c>
      <c r="N221" s="80" t="s">
        <v>785</v>
      </c>
      <c r="P221" s="80" t="s">
        <v>845</v>
      </c>
      <c r="Q221" s="80" t="s">
        <v>908</v>
      </c>
      <c r="R221" s="80" t="s">
        <v>849</v>
      </c>
    </row>
    <row r="222" spans="1:18" s="80" customFormat="1">
      <c r="A222" s="80">
        <v>220</v>
      </c>
      <c r="B222" s="80" t="s">
        <v>364</v>
      </c>
      <c r="C222" s="80">
        <v>85</v>
      </c>
      <c r="D222" s="113">
        <f>IF(テーブル13[[#This Row],[年齢]]&lt;&gt;"",ROUNDDOWN(テーブル13[[#This Row],[年齢]]/10,0)*10,"")</f>
        <v>80</v>
      </c>
      <c r="E222" s="80" t="s">
        <v>645</v>
      </c>
      <c r="G222" s="80" t="s">
        <v>124</v>
      </c>
      <c r="H222" s="118" t="s">
        <v>785</v>
      </c>
      <c r="J222" s="112">
        <v>44203</v>
      </c>
      <c r="K222" s="112">
        <v>44201</v>
      </c>
      <c r="M222" s="80" t="s">
        <v>716</v>
      </c>
      <c r="N222" s="80" t="s">
        <v>785</v>
      </c>
      <c r="P222" s="80" t="s">
        <v>845</v>
      </c>
      <c r="Q222" s="80" t="s">
        <v>908</v>
      </c>
      <c r="R222" s="80" t="s">
        <v>853</v>
      </c>
    </row>
    <row r="223" spans="1:18" s="80" customFormat="1">
      <c r="A223" s="80">
        <v>221</v>
      </c>
      <c r="B223" s="80" t="s">
        <v>365</v>
      </c>
      <c r="C223" s="80">
        <v>75</v>
      </c>
      <c r="D223" s="113">
        <f>IF(テーブル13[[#This Row],[年齢]]&lt;&gt;"",ROUNDDOWN(テーブル13[[#This Row],[年齢]]/10,0)*10,"")</f>
        <v>70</v>
      </c>
      <c r="E223" s="80" t="s">
        <v>644</v>
      </c>
      <c r="G223" s="80" t="s">
        <v>124</v>
      </c>
      <c r="H223" s="118" t="s">
        <v>785</v>
      </c>
      <c r="J223" s="112">
        <v>44200</v>
      </c>
      <c r="K223" s="112">
        <v>44201</v>
      </c>
      <c r="M223" s="80" t="s">
        <v>716</v>
      </c>
      <c r="N223" s="80" t="s">
        <v>785</v>
      </c>
      <c r="P223" s="80" t="s">
        <v>845</v>
      </c>
      <c r="Q223" s="80" t="s">
        <v>908</v>
      </c>
      <c r="R223" s="80" t="s">
        <v>849</v>
      </c>
    </row>
    <row r="224" spans="1:18" s="80" customFormat="1">
      <c r="A224" s="80">
        <v>222</v>
      </c>
      <c r="B224" s="80" t="s">
        <v>366</v>
      </c>
      <c r="C224" s="80">
        <v>23</v>
      </c>
      <c r="D224" s="113">
        <f>IF(テーブル13[[#This Row],[年齢]]&lt;&gt;"",ROUNDDOWN(テーブル13[[#This Row],[年齢]]/10,0)*10,"")</f>
        <v>20</v>
      </c>
      <c r="H224" s="118"/>
      <c r="J224" s="112" t="s">
        <v>5</v>
      </c>
      <c r="K224" s="112">
        <v>44201</v>
      </c>
      <c r="M224" s="80" t="s">
        <v>140</v>
      </c>
      <c r="Q224" s="80" t="s">
        <v>5</v>
      </c>
      <c r="R224" s="80" t="s">
        <v>851</v>
      </c>
    </row>
    <row r="225" spans="1:18" s="80" customFormat="1">
      <c r="A225" s="80">
        <v>223</v>
      </c>
      <c r="B225" s="80" t="s">
        <v>367</v>
      </c>
      <c r="C225" s="80">
        <v>26</v>
      </c>
      <c r="D225" s="113">
        <f>IF(テーブル13[[#This Row],[年齢]]&lt;&gt;"",ROUNDDOWN(テーブル13[[#This Row],[年齢]]/10,0)*10,"")</f>
        <v>20</v>
      </c>
      <c r="E225" s="80" t="s">
        <v>644</v>
      </c>
      <c r="F225" s="80" t="s">
        <v>78</v>
      </c>
      <c r="G225" s="80" t="s">
        <v>119</v>
      </c>
      <c r="H225" s="118" t="s">
        <v>785</v>
      </c>
      <c r="J225" s="112">
        <v>44199</v>
      </c>
      <c r="K225" s="112">
        <v>44201</v>
      </c>
      <c r="M225" s="80" t="s">
        <v>716</v>
      </c>
      <c r="N225" s="80" t="s">
        <v>785</v>
      </c>
      <c r="P225" s="80" t="s">
        <v>845</v>
      </c>
      <c r="Q225" s="80" t="s">
        <v>908</v>
      </c>
      <c r="R225" s="80" t="s">
        <v>853</v>
      </c>
    </row>
    <row r="226" spans="1:18" s="80" customFormat="1">
      <c r="A226" s="80">
        <v>224</v>
      </c>
      <c r="B226" s="80" t="s">
        <v>368</v>
      </c>
      <c r="C226" s="80">
        <v>88</v>
      </c>
      <c r="D226" s="113">
        <f>IF(テーブル13[[#This Row],[年齢]]&lt;&gt;"",ROUNDDOWN(テーブル13[[#This Row],[年齢]]/10,0)*10,"")</f>
        <v>80</v>
      </c>
      <c r="E226" s="80" t="s">
        <v>638</v>
      </c>
      <c r="G226" s="80" t="s">
        <v>126</v>
      </c>
      <c r="H226" s="118" t="s">
        <v>785</v>
      </c>
      <c r="J226" s="112">
        <v>44202</v>
      </c>
      <c r="K226" s="112">
        <v>44201</v>
      </c>
      <c r="M226" s="80" t="s">
        <v>714</v>
      </c>
      <c r="N226" s="80" t="s">
        <v>785</v>
      </c>
      <c r="P226" s="80" t="s">
        <v>845</v>
      </c>
      <c r="Q226" s="80" t="s">
        <v>908</v>
      </c>
      <c r="R226" s="80" t="s">
        <v>849</v>
      </c>
    </row>
    <row r="227" spans="1:18" s="80" customFormat="1">
      <c r="A227" s="80">
        <v>225</v>
      </c>
      <c r="B227" s="80" t="s">
        <v>369</v>
      </c>
      <c r="C227" s="80">
        <v>81</v>
      </c>
      <c r="D227" s="113">
        <f>IF(テーブル13[[#This Row],[年齢]]&lt;&gt;"",ROUNDDOWN(テーブル13[[#This Row],[年齢]]/10,0)*10,"")</f>
        <v>80</v>
      </c>
      <c r="E227" s="80" t="s">
        <v>645</v>
      </c>
      <c r="G227" s="80" t="s">
        <v>124</v>
      </c>
      <c r="H227" s="118" t="s">
        <v>785</v>
      </c>
      <c r="J227" s="112">
        <v>44201</v>
      </c>
      <c r="K227" s="112">
        <v>44201</v>
      </c>
      <c r="M227" s="80" t="s">
        <v>716</v>
      </c>
      <c r="N227" s="80" t="s">
        <v>785</v>
      </c>
      <c r="P227" s="80" t="s">
        <v>845</v>
      </c>
      <c r="Q227" s="80" t="s">
        <v>908</v>
      </c>
      <c r="R227" s="80" t="s">
        <v>851</v>
      </c>
    </row>
    <row r="228" spans="1:18" s="80" customFormat="1">
      <c r="A228" s="80">
        <v>226</v>
      </c>
      <c r="B228" s="80" t="s">
        <v>370</v>
      </c>
      <c r="C228" s="80">
        <v>66</v>
      </c>
      <c r="D228" s="113">
        <f>IF(テーブル13[[#This Row],[年齢]]&lt;&gt;"",ROUNDDOWN(テーブル13[[#This Row],[年齢]]/10,0)*10,"")</f>
        <v>60</v>
      </c>
      <c r="E228" s="80" t="s">
        <v>645</v>
      </c>
      <c r="G228" s="80" t="s">
        <v>124</v>
      </c>
      <c r="H228" s="118" t="s">
        <v>785</v>
      </c>
      <c r="J228" s="112">
        <v>44201</v>
      </c>
      <c r="K228" s="112">
        <v>44201</v>
      </c>
      <c r="M228" s="80" t="s">
        <v>716</v>
      </c>
      <c r="N228" s="80" t="s">
        <v>785</v>
      </c>
      <c r="P228" s="80" t="s">
        <v>845</v>
      </c>
      <c r="Q228" s="80" t="s">
        <v>908</v>
      </c>
      <c r="R228" s="80" t="s">
        <v>851</v>
      </c>
    </row>
    <row r="229" spans="1:18" s="80" customFormat="1">
      <c r="A229" s="80">
        <v>227</v>
      </c>
      <c r="B229" s="80" t="s">
        <v>371</v>
      </c>
      <c r="C229" s="80">
        <v>77</v>
      </c>
      <c r="D229" s="113">
        <f>IF(テーブル13[[#This Row],[年齢]]&lt;&gt;"",ROUNDDOWN(テーブル13[[#This Row],[年齢]]/10,0)*10,"")</f>
        <v>70</v>
      </c>
      <c r="E229" s="80" t="s">
        <v>645</v>
      </c>
      <c r="G229" s="80" t="s">
        <v>124</v>
      </c>
      <c r="H229" s="118" t="s">
        <v>785</v>
      </c>
      <c r="J229" s="112">
        <v>44199</v>
      </c>
      <c r="K229" s="112">
        <v>44201</v>
      </c>
      <c r="M229" s="80" t="s">
        <v>716</v>
      </c>
      <c r="N229" s="80" t="s">
        <v>785</v>
      </c>
      <c r="P229" s="80" t="s">
        <v>845</v>
      </c>
      <c r="Q229" s="80" t="s">
        <v>908</v>
      </c>
      <c r="R229" s="80" t="s">
        <v>853</v>
      </c>
    </row>
    <row r="230" spans="1:18" s="80" customFormat="1">
      <c r="A230" s="80">
        <v>228</v>
      </c>
      <c r="B230" s="80" t="s">
        <v>372</v>
      </c>
      <c r="C230" s="80">
        <v>73</v>
      </c>
      <c r="D230" s="113">
        <f>IF(テーブル13[[#This Row],[年齢]]&lt;&gt;"",ROUNDDOWN(テーブル13[[#This Row],[年齢]]/10,0)*10,"")</f>
        <v>70</v>
      </c>
      <c r="E230" s="80" t="s">
        <v>645</v>
      </c>
      <c r="G230" s="80" t="s">
        <v>124</v>
      </c>
      <c r="H230" s="118" t="s">
        <v>785</v>
      </c>
      <c r="J230" s="112">
        <v>44201</v>
      </c>
      <c r="K230" s="112">
        <v>44201</v>
      </c>
      <c r="M230" s="80" t="s">
        <v>716</v>
      </c>
      <c r="N230" s="80" t="s">
        <v>785</v>
      </c>
      <c r="O230" s="80" t="s">
        <v>843</v>
      </c>
      <c r="P230" s="80" t="s">
        <v>845</v>
      </c>
      <c r="Q230" s="80" t="s">
        <v>908</v>
      </c>
      <c r="R230" s="80" t="s">
        <v>853</v>
      </c>
    </row>
    <row r="231" spans="1:18" s="80" customFormat="1">
      <c r="A231" s="80">
        <v>229</v>
      </c>
      <c r="B231" s="80" t="s">
        <v>373</v>
      </c>
      <c r="C231" s="80">
        <v>89</v>
      </c>
      <c r="D231" s="113">
        <f>IF(テーブル13[[#This Row],[年齢]]&lt;&gt;"",ROUNDDOWN(テーブル13[[#This Row],[年齢]]/10,0)*10,"")</f>
        <v>80</v>
      </c>
      <c r="E231" s="80" t="s">
        <v>645</v>
      </c>
      <c r="G231" s="80" t="s">
        <v>124</v>
      </c>
      <c r="H231" s="118" t="s">
        <v>785</v>
      </c>
      <c r="J231" s="112" t="s">
        <v>5</v>
      </c>
      <c r="K231" s="112">
        <v>44201</v>
      </c>
      <c r="M231" s="80" t="s">
        <v>716</v>
      </c>
      <c r="N231" s="80" t="s">
        <v>785</v>
      </c>
      <c r="O231" s="80" t="s">
        <v>843</v>
      </c>
      <c r="P231" s="80" t="s">
        <v>845</v>
      </c>
      <c r="Q231" s="80" t="s">
        <v>908</v>
      </c>
      <c r="R231" s="80" t="s">
        <v>849</v>
      </c>
    </row>
    <row r="232" spans="1:18" s="80" customFormat="1">
      <c r="A232" s="80">
        <v>230</v>
      </c>
      <c r="B232" s="80" t="s">
        <v>374</v>
      </c>
      <c r="C232" s="80">
        <v>83</v>
      </c>
      <c r="D232" s="113">
        <f>IF(テーブル13[[#This Row],[年齢]]&lt;&gt;"",ROUNDDOWN(テーブル13[[#This Row],[年齢]]/10,0)*10,"")</f>
        <v>80</v>
      </c>
      <c r="E232" s="80" t="s">
        <v>645</v>
      </c>
      <c r="G232" s="80" t="s">
        <v>124</v>
      </c>
      <c r="H232" s="118" t="s">
        <v>785</v>
      </c>
      <c r="J232" s="112">
        <v>44201</v>
      </c>
      <c r="K232" s="112">
        <v>44201</v>
      </c>
      <c r="M232" s="80" t="s">
        <v>716</v>
      </c>
      <c r="N232" s="80" t="s">
        <v>785</v>
      </c>
      <c r="P232" s="80" t="s">
        <v>845</v>
      </c>
      <c r="Q232" s="80" t="s">
        <v>908</v>
      </c>
      <c r="R232" s="80" t="s">
        <v>849</v>
      </c>
    </row>
    <row r="233" spans="1:18" s="80" customFormat="1">
      <c r="A233" s="80">
        <v>231</v>
      </c>
      <c r="B233" s="80" t="s">
        <v>375</v>
      </c>
      <c r="C233" s="80">
        <v>43</v>
      </c>
      <c r="D233" s="113">
        <f>IF(テーブル13[[#This Row],[年齢]]&lt;&gt;"",ROUNDDOWN(テーブル13[[#This Row],[年齢]]/10,0)*10,"")</f>
        <v>40</v>
      </c>
      <c r="E233" s="80" t="s">
        <v>644</v>
      </c>
      <c r="F233" s="80" t="s">
        <v>87</v>
      </c>
      <c r="G233" s="80" t="s">
        <v>119</v>
      </c>
      <c r="H233" s="118" t="s">
        <v>783</v>
      </c>
      <c r="J233" s="112">
        <v>44201</v>
      </c>
      <c r="K233" s="112">
        <v>44202</v>
      </c>
      <c r="M233" s="80" t="s">
        <v>716</v>
      </c>
      <c r="N233" s="80" t="s">
        <v>783</v>
      </c>
      <c r="P233" s="80" t="s">
        <v>845</v>
      </c>
      <c r="Q233" s="80" t="s">
        <v>908</v>
      </c>
      <c r="R233" s="80" t="s">
        <v>849</v>
      </c>
    </row>
    <row r="234" spans="1:18" s="80" customFormat="1">
      <c r="A234" s="80">
        <v>232</v>
      </c>
      <c r="B234" s="80" t="s">
        <v>376</v>
      </c>
      <c r="C234" s="80">
        <v>56</v>
      </c>
      <c r="D234" s="113">
        <f>IF(テーブル13[[#This Row],[年齢]]&lt;&gt;"",ROUNDDOWN(テーブル13[[#This Row],[年齢]]/10,0)*10,"")</f>
        <v>50</v>
      </c>
      <c r="E234" s="80" t="s">
        <v>644</v>
      </c>
      <c r="F234" s="80" t="s">
        <v>665</v>
      </c>
      <c r="G234" s="80" t="s">
        <v>119</v>
      </c>
      <c r="H234" s="118" t="s">
        <v>783</v>
      </c>
      <c r="J234" s="112">
        <v>44201</v>
      </c>
      <c r="K234" s="112">
        <v>44202</v>
      </c>
      <c r="M234" s="80" t="s">
        <v>716</v>
      </c>
      <c r="N234" s="80" t="s">
        <v>783</v>
      </c>
      <c r="P234" s="80" t="s">
        <v>845</v>
      </c>
      <c r="Q234" s="80" t="s">
        <v>908</v>
      </c>
      <c r="R234" s="80" t="s">
        <v>849</v>
      </c>
    </row>
    <row r="235" spans="1:18" s="80" customFormat="1">
      <c r="A235" s="80">
        <v>233</v>
      </c>
      <c r="B235" s="80" t="s">
        <v>377</v>
      </c>
      <c r="C235" s="80">
        <v>32</v>
      </c>
      <c r="D235" s="113">
        <f>IF(テーブル13[[#This Row],[年齢]]&lt;&gt;"",ROUNDDOWN(テーブル13[[#This Row],[年齢]]/10,0)*10,"")</f>
        <v>30</v>
      </c>
      <c r="E235" s="80" t="s">
        <v>644</v>
      </c>
      <c r="F235" s="80" t="s">
        <v>102</v>
      </c>
      <c r="G235" s="80" t="s">
        <v>119</v>
      </c>
      <c r="H235" s="118" t="s">
        <v>783</v>
      </c>
      <c r="J235" s="112">
        <v>44198</v>
      </c>
      <c r="K235" s="112">
        <v>44202</v>
      </c>
      <c r="M235" s="80" t="s">
        <v>716</v>
      </c>
      <c r="N235" s="80" t="s">
        <v>783</v>
      </c>
      <c r="P235" s="80" t="s">
        <v>845</v>
      </c>
      <c r="Q235" s="80" t="s">
        <v>908</v>
      </c>
      <c r="R235" s="80" t="s">
        <v>849</v>
      </c>
    </row>
    <row r="236" spans="1:18" s="80" customFormat="1">
      <c r="A236" s="80">
        <v>234</v>
      </c>
      <c r="B236" s="80" t="s">
        <v>378</v>
      </c>
      <c r="C236" s="80">
        <v>49</v>
      </c>
      <c r="D236" s="113">
        <f>IF(テーブル13[[#This Row],[年齢]]&lt;&gt;"",ROUNDDOWN(テーブル13[[#This Row],[年齢]]/10,0)*10,"")</f>
        <v>40</v>
      </c>
      <c r="E236" s="80" t="s">
        <v>644</v>
      </c>
      <c r="F236" s="80" t="s">
        <v>87</v>
      </c>
      <c r="G236" s="80" t="s">
        <v>119</v>
      </c>
      <c r="H236" s="118" t="s">
        <v>783</v>
      </c>
      <c r="J236" s="112">
        <v>44201</v>
      </c>
      <c r="K236" s="112">
        <v>44202</v>
      </c>
      <c r="M236" s="80" t="s">
        <v>716</v>
      </c>
      <c r="N236" s="80" t="s">
        <v>783</v>
      </c>
      <c r="P236" s="80" t="s">
        <v>845</v>
      </c>
      <c r="Q236" s="80" t="s">
        <v>908</v>
      </c>
      <c r="R236" s="80" t="s">
        <v>851</v>
      </c>
    </row>
    <row r="237" spans="1:18" s="80" customFormat="1">
      <c r="A237" s="80">
        <v>235</v>
      </c>
      <c r="B237" s="80" t="s">
        <v>379</v>
      </c>
      <c r="C237" s="80">
        <v>54</v>
      </c>
      <c r="D237" s="113">
        <f>IF(テーブル13[[#This Row],[年齢]]&lt;&gt;"",ROUNDDOWN(テーブル13[[#This Row],[年齢]]/10,0)*10,"")</f>
        <v>50</v>
      </c>
      <c r="E237" s="80" t="s">
        <v>644</v>
      </c>
      <c r="F237" s="80" t="s">
        <v>87</v>
      </c>
      <c r="G237" s="80" t="s">
        <v>119</v>
      </c>
      <c r="H237" s="118" t="s">
        <v>783</v>
      </c>
      <c r="J237" s="112">
        <v>44201</v>
      </c>
      <c r="K237" s="112">
        <v>44202</v>
      </c>
      <c r="M237" s="80" t="s">
        <v>716</v>
      </c>
      <c r="N237" s="80" t="s">
        <v>783</v>
      </c>
      <c r="P237" s="80" t="s">
        <v>845</v>
      </c>
      <c r="Q237" s="80" t="s">
        <v>908</v>
      </c>
      <c r="R237" s="80" t="s">
        <v>849</v>
      </c>
    </row>
    <row r="238" spans="1:18" s="80" customFormat="1">
      <c r="A238" s="80">
        <v>236</v>
      </c>
      <c r="B238" s="80" t="s">
        <v>380</v>
      </c>
      <c r="C238" s="80">
        <v>88</v>
      </c>
      <c r="D238" s="113">
        <f>IF(テーブル13[[#This Row],[年齢]]&lt;&gt;"",ROUNDDOWN(テーブル13[[#This Row],[年齢]]/10,0)*10,"")</f>
        <v>80</v>
      </c>
      <c r="E238" s="80" t="s">
        <v>645</v>
      </c>
      <c r="G238" s="80" t="s">
        <v>124</v>
      </c>
      <c r="H238" s="118" t="s">
        <v>783</v>
      </c>
      <c r="J238" s="112">
        <v>44201</v>
      </c>
      <c r="K238" s="112">
        <v>44202</v>
      </c>
      <c r="M238" s="80" t="s">
        <v>716</v>
      </c>
      <c r="N238" s="80" t="s">
        <v>783</v>
      </c>
      <c r="P238" s="80" t="s">
        <v>845</v>
      </c>
      <c r="Q238" s="80" t="s">
        <v>908</v>
      </c>
      <c r="R238" s="80" t="s">
        <v>851</v>
      </c>
    </row>
    <row r="239" spans="1:18" s="80" customFormat="1">
      <c r="A239" s="80">
        <v>237</v>
      </c>
      <c r="B239" s="80" t="s">
        <v>381</v>
      </c>
      <c r="C239" s="80">
        <v>95</v>
      </c>
      <c r="D239" s="113">
        <f>IF(テーブル13[[#This Row],[年齢]]&lt;&gt;"",ROUNDDOWN(テーブル13[[#This Row],[年齢]]/10,0)*10,"")</f>
        <v>90</v>
      </c>
      <c r="E239" s="80" t="s">
        <v>644</v>
      </c>
      <c r="G239" s="80" t="s">
        <v>706</v>
      </c>
      <c r="H239" s="118" t="s">
        <v>783</v>
      </c>
      <c r="J239" s="112">
        <v>44186</v>
      </c>
      <c r="K239" s="112">
        <v>44202</v>
      </c>
      <c r="M239" s="80" t="s">
        <v>716</v>
      </c>
      <c r="N239" s="80" t="s">
        <v>783</v>
      </c>
      <c r="P239" s="80" t="s">
        <v>845</v>
      </c>
      <c r="Q239" s="80" t="s">
        <v>908</v>
      </c>
      <c r="R239" s="80" t="s">
        <v>853</v>
      </c>
    </row>
    <row r="240" spans="1:18" s="80" customFormat="1">
      <c r="A240" s="80">
        <v>238</v>
      </c>
      <c r="B240" s="80" t="s">
        <v>382</v>
      </c>
      <c r="C240" s="80">
        <v>89</v>
      </c>
      <c r="D240" s="113">
        <f>IF(テーブル13[[#This Row],[年齢]]&lt;&gt;"",ROUNDDOWN(テーブル13[[#This Row],[年齢]]/10,0)*10,"")</f>
        <v>80</v>
      </c>
      <c r="E240" s="80" t="s">
        <v>644</v>
      </c>
      <c r="G240" s="80" t="s">
        <v>124</v>
      </c>
      <c r="H240" s="118" t="s">
        <v>783</v>
      </c>
      <c r="J240" s="112" t="s">
        <v>836</v>
      </c>
      <c r="K240" s="112">
        <v>44202</v>
      </c>
      <c r="M240" s="80" t="s">
        <v>716</v>
      </c>
      <c r="N240" s="80" t="s">
        <v>783</v>
      </c>
      <c r="P240" s="80" t="s">
        <v>845</v>
      </c>
      <c r="Q240" s="80" t="s">
        <v>908</v>
      </c>
      <c r="R240" s="80" t="s">
        <v>849</v>
      </c>
    </row>
    <row r="241" spans="1:18" s="80" customFormat="1">
      <c r="A241" s="80">
        <v>239</v>
      </c>
      <c r="B241" s="80" t="s">
        <v>383</v>
      </c>
      <c r="C241" s="80">
        <v>88</v>
      </c>
      <c r="D241" s="113">
        <f>IF(テーブル13[[#This Row],[年齢]]&lt;&gt;"",ROUNDDOWN(テーブル13[[#This Row],[年齢]]/10,0)*10,"")</f>
        <v>80</v>
      </c>
      <c r="E241" s="80" t="s">
        <v>645</v>
      </c>
      <c r="G241" s="80" t="s">
        <v>124</v>
      </c>
      <c r="H241" s="118" t="s">
        <v>783</v>
      </c>
      <c r="J241" s="112">
        <v>44201</v>
      </c>
      <c r="K241" s="112">
        <v>44202</v>
      </c>
      <c r="M241" s="80" t="s">
        <v>716</v>
      </c>
      <c r="N241" s="80" t="s">
        <v>783</v>
      </c>
      <c r="P241" s="80" t="s">
        <v>845</v>
      </c>
      <c r="Q241" s="80" t="s">
        <v>908</v>
      </c>
      <c r="R241" s="80" t="s">
        <v>853</v>
      </c>
    </row>
    <row r="242" spans="1:18" s="80" customFormat="1">
      <c r="A242" s="80">
        <v>240</v>
      </c>
      <c r="B242" s="80" t="s">
        <v>384</v>
      </c>
      <c r="C242" s="80">
        <v>50</v>
      </c>
      <c r="D242" s="113">
        <f>IF(テーブル13[[#This Row],[年齢]]&lt;&gt;"",ROUNDDOWN(テーブル13[[#This Row],[年齢]]/10,0)*10,"")</f>
        <v>50</v>
      </c>
      <c r="E242" s="80" t="s">
        <v>645</v>
      </c>
      <c r="G242" s="80" t="s">
        <v>124</v>
      </c>
      <c r="H242" s="118" t="s">
        <v>783</v>
      </c>
      <c r="J242" s="112" t="s">
        <v>5</v>
      </c>
      <c r="K242" s="112">
        <v>44202</v>
      </c>
      <c r="M242" s="80" t="s">
        <v>716</v>
      </c>
      <c r="N242" s="80" t="s">
        <v>783</v>
      </c>
      <c r="P242" s="80" t="s">
        <v>845</v>
      </c>
      <c r="Q242" s="80" t="s">
        <v>908</v>
      </c>
      <c r="R242" s="80" t="s">
        <v>849</v>
      </c>
    </row>
    <row r="243" spans="1:18" s="80" customFormat="1">
      <c r="A243" s="80">
        <v>241</v>
      </c>
      <c r="B243" s="80" t="s">
        <v>385</v>
      </c>
      <c r="C243" s="80">
        <v>30</v>
      </c>
      <c r="D243" s="113">
        <f>IF(テーブル13[[#This Row],[年齢]]&lt;&gt;"",ROUNDDOWN(テーブル13[[#This Row],[年齢]]/10,0)*10,"")</f>
        <v>30</v>
      </c>
      <c r="E243" s="80" t="s">
        <v>644</v>
      </c>
      <c r="F243" s="80" t="s">
        <v>87</v>
      </c>
      <c r="G243" s="80" t="s">
        <v>701</v>
      </c>
      <c r="H243" s="118" t="s">
        <v>785</v>
      </c>
      <c r="J243" s="112">
        <v>44201</v>
      </c>
      <c r="K243" s="112">
        <v>44202</v>
      </c>
      <c r="M243" s="80" t="s">
        <v>132</v>
      </c>
      <c r="P243" s="80" t="s">
        <v>845</v>
      </c>
      <c r="Q243" s="80" t="s">
        <v>908</v>
      </c>
      <c r="R243" s="80" t="s">
        <v>849</v>
      </c>
    </row>
    <row r="244" spans="1:18" s="80" customFormat="1">
      <c r="A244" s="80">
        <v>242</v>
      </c>
      <c r="B244" s="80" t="s">
        <v>386</v>
      </c>
      <c r="C244" s="80">
        <v>56</v>
      </c>
      <c r="D244" s="113">
        <f>IF(テーブル13[[#This Row],[年齢]]&lt;&gt;"",ROUNDDOWN(テーブル13[[#This Row],[年齢]]/10,0)*10,"")</f>
        <v>50</v>
      </c>
      <c r="E244" s="80" t="s">
        <v>644</v>
      </c>
      <c r="F244" s="80" t="s">
        <v>664</v>
      </c>
      <c r="H244" s="118"/>
      <c r="J244" s="112" t="s">
        <v>836</v>
      </c>
      <c r="K244" s="112">
        <v>44202</v>
      </c>
      <c r="M244" s="80" t="s">
        <v>131</v>
      </c>
      <c r="P244" s="80" t="s">
        <v>845</v>
      </c>
      <c r="Q244" s="80" t="s">
        <v>908</v>
      </c>
      <c r="R244" s="80" t="s">
        <v>849</v>
      </c>
    </row>
    <row r="245" spans="1:18" s="80" customFormat="1">
      <c r="A245" s="80">
        <v>243</v>
      </c>
      <c r="B245" s="80" t="s">
        <v>387</v>
      </c>
      <c r="C245" s="80">
        <v>57</v>
      </c>
      <c r="D245" s="113">
        <f>IF(テーブル13[[#This Row],[年齢]]&lt;&gt;"",ROUNDDOWN(テーブル13[[#This Row],[年齢]]/10,0)*10,"")</f>
        <v>50</v>
      </c>
      <c r="E245" s="80" t="s">
        <v>645</v>
      </c>
      <c r="F245" s="80" t="s">
        <v>90</v>
      </c>
      <c r="H245" s="118" t="s">
        <v>787</v>
      </c>
      <c r="J245" s="112">
        <v>44201</v>
      </c>
      <c r="K245" s="112">
        <v>44202</v>
      </c>
      <c r="M245" s="80" t="s">
        <v>724</v>
      </c>
      <c r="Q245" s="80" t="s">
        <v>908</v>
      </c>
      <c r="R245" s="80" t="s">
        <v>849</v>
      </c>
    </row>
    <row r="246" spans="1:18" s="80" customFormat="1">
      <c r="A246" s="80">
        <v>244</v>
      </c>
      <c r="B246" s="80" t="s">
        <v>388</v>
      </c>
      <c r="C246" s="80">
        <v>18</v>
      </c>
      <c r="D246" s="113">
        <f>IF(テーブル13[[#This Row],[年齢]]&lt;&gt;"",ROUNDDOWN(テーブル13[[#This Row],[年齢]]/10,0)*10,"")</f>
        <v>10</v>
      </c>
      <c r="E246" s="80" t="s">
        <v>644</v>
      </c>
      <c r="F246" s="80" t="s">
        <v>103</v>
      </c>
      <c r="G246" s="80" t="s">
        <v>122</v>
      </c>
      <c r="H246" s="118" t="s">
        <v>819</v>
      </c>
      <c r="J246" s="112">
        <v>44196</v>
      </c>
      <c r="K246" s="112">
        <v>44202</v>
      </c>
      <c r="M246" s="80" t="s">
        <v>725</v>
      </c>
      <c r="N246" s="80" t="s">
        <v>819</v>
      </c>
      <c r="P246" s="80" t="s">
        <v>845</v>
      </c>
      <c r="Q246" s="80" t="s">
        <v>908</v>
      </c>
      <c r="R246" s="80" t="s">
        <v>849</v>
      </c>
    </row>
    <row r="247" spans="1:18" s="80" customFormat="1">
      <c r="A247" s="80">
        <v>245</v>
      </c>
      <c r="B247" s="80" t="s">
        <v>389</v>
      </c>
      <c r="C247" s="80">
        <v>85</v>
      </c>
      <c r="D247" s="113">
        <f>IF(テーブル13[[#This Row],[年齢]]&lt;&gt;"",ROUNDDOWN(テーブル13[[#This Row],[年齢]]/10,0)*10,"")</f>
        <v>80</v>
      </c>
      <c r="E247" s="80" t="s">
        <v>644</v>
      </c>
      <c r="G247" s="80" t="s">
        <v>124</v>
      </c>
      <c r="H247" s="118"/>
      <c r="J247" s="112">
        <v>44205</v>
      </c>
      <c r="K247" s="112">
        <v>44202</v>
      </c>
      <c r="M247" s="80" t="s">
        <v>141</v>
      </c>
      <c r="N247" s="80" t="s">
        <v>785</v>
      </c>
      <c r="P247" s="80" t="s">
        <v>845</v>
      </c>
      <c r="Q247" s="80" t="s">
        <v>908</v>
      </c>
      <c r="R247" s="80" t="s">
        <v>849</v>
      </c>
    </row>
    <row r="248" spans="1:18" s="80" customFormat="1">
      <c r="A248" s="80">
        <v>246</v>
      </c>
      <c r="B248" s="80" t="s">
        <v>390</v>
      </c>
      <c r="C248" s="80">
        <v>62</v>
      </c>
      <c r="D248" s="113">
        <f>IF(テーブル13[[#This Row],[年齢]]&lt;&gt;"",ROUNDDOWN(テーブル13[[#This Row],[年齢]]/10,0)*10,"")</f>
        <v>60</v>
      </c>
      <c r="E248" s="80" t="s">
        <v>645</v>
      </c>
      <c r="F248" s="80" t="s">
        <v>651</v>
      </c>
      <c r="G248" s="80" t="s">
        <v>121</v>
      </c>
      <c r="H248" s="118" t="s">
        <v>785</v>
      </c>
      <c r="J248" s="112" t="s">
        <v>836</v>
      </c>
      <c r="K248" s="112">
        <v>44202</v>
      </c>
      <c r="M248" s="80" t="s">
        <v>141</v>
      </c>
      <c r="N248" s="80" t="s">
        <v>785</v>
      </c>
      <c r="P248" s="80" t="s">
        <v>845</v>
      </c>
      <c r="Q248" s="80" t="s">
        <v>908</v>
      </c>
      <c r="R248" s="80" t="s">
        <v>849</v>
      </c>
    </row>
    <row r="249" spans="1:18" s="80" customFormat="1">
      <c r="A249" s="80">
        <v>247</v>
      </c>
      <c r="B249" s="80" t="s">
        <v>391</v>
      </c>
      <c r="C249" s="80">
        <v>50</v>
      </c>
      <c r="D249" s="113">
        <f>IF(テーブル13[[#This Row],[年齢]]&lt;&gt;"",ROUNDDOWN(テーブル13[[#This Row],[年齢]]/10,0)*10,"")</f>
        <v>50</v>
      </c>
      <c r="E249" s="80" t="s">
        <v>644</v>
      </c>
      <c r="F249" s="80" t="s">
        <v>87</v>
      </c>
      <c r="G249" s="80" t="s">
        <v>121</v>
      </c>
      <c r="H249" s="118" t="s">
        <v>785</v>
      </c>
      <c r="J249" s="112">
        <v>44199</v>
      </c>
      <c r="K249" s="112">
        <v>44202</v>
      </c>
      <c r="M249" s="80" t="s">
        <v>141</v>
      </c>
      <c r="N249" s="80" t="s">
        <v>785</v>
      </c>
      <c r="P249" s="80" t="s">
        <v>845</v>
      </c>
      <c r="Q249" s="80" t="s">
        <v>908</v>
      </c>
      <c r="R249" s="80" t="s">
        <v>853</v>
      </c>
    </row>
    <row r="250" spans="1:18" s="80" customFormat="1">
      <c r="A250" s="80">
        <v>248</v>
      </c>
      <c r="B250" s="80" t="s">
        <v>392</v>
      </c>
      <c r="C250" s="80">
        <v>25</v>
      </c>
      <c r="D250" s="113">
        <f>IF(テーブル13[[#This Row],[年齢]]&lt;&gt;"",ROUNDDOWN(テーブル13[[#This Row],[年齢]]/10,0)*10,"")</f>
        <v>20</v>
      </c>
      <c r="E250" s="80" t="s">
        <v>644</v>
      </c>
      <c r="F250" s="80" t="s">
        <v>87</v>
      </c>
      <c r="G250" s="80" t="s">
        <v>121</v>
      </c>
      <c r="H250" s="118" t="s">
        <v>785</v>
      </c>
      <c r="J250" s="112">
        <v>44202</v>
      </c>
      <c r="K250" s="112">
        <v>44202</v>
      </c>
      <c r="M250" s="80" t="s">
        <v>141</v>
      </c>
      <c r="N250" s="80" t="s">
        <v>785</v>
      </c>
      <c r="P250" s="80" t="s">
        <v>845</v>
      </c>
      <c r="Q250" s="80" t="s">
        <v>908</v>
      </c>
      <c r="R250" s="80" t="s">
        <v>849</v>
      </c>
    </row>
    <row r="251" spans="1:18" s="80" customFormat="1">
      <c r="A251" s="80">
        <v>249</v>
      </c>
      <c r="B251" s="80" t="s">
        <v>393</v>
      </c>
      <c r="C251" s="80">
        <v>75</v>
      </c>
      <c r="D251" s="113">
        <f>IF(テーブル13[[#This Row],[年齢]]&lt;&gt;"",ROUNDDOWN(テーブル13[[#This Row],[年齢]]/10,0)*10,"")</f>
        <v>70</v>
      </c>
      <c r="E251" s="80" t="s">
        <v>644</v>
      </c>
      <c r="G251" s="80" t="s">
        <v>124</v>
      </c>
      <c r="H251" s="118" t="s">
        <v>785</v>
      </c>
      <c r="J251" s="112">
        <v>44205</v>
      </c>
      <c r="K251" s="112">
        <v>44202</v>
      </c>
      <c r="M251" s="80" t="s">
        <v>141</v>
      </c>
      <c r="N251" s="80" t="s">
        <v>785</v>
      </c>
      <c r="P251" s="80" t="s">
        <v>845</v>
      </c>
      <c r="Q251" s="80" t="s">
        <v>908</v>
      </c>
      <c r="R251" s="80" t="s">
        <v>851</v>
      </c>
    </row>
    <row r="252" spans="1:18" s="80" customFormat="1">
      <c r="A252" s="80">
        <v>250</v>
      </c>
      <c r="B252" s="80" t="s">
        <v>394</v>
      </c>
      <c r="C252" s="80">
        <v>80</v>
      </c>
      <c r="D252" s="113">
        <f>IF(テーブル13[[#This Row],[年齢]]&lt;&gt;"",ROUNDDOWN(テーブル13[[#This Row],[年齢]]/10,0)*10,"")</f>
        <v>80</v>
      </c>
      <c r="E252" s="80" t="s">
        <v>644</v>
      </c>
      <c r="G252" s="80" t="s">
        <v>124</v>
      </c>
      <c r="H252" s="118" t="s">
        <v>785</v>
      </c>
      <c r="J252" s="112">
        <v>44202</v>
      </c>
      <c r="K252" s="112">
        <v>44202</v>
      </c>
      <c r="M252" s="80" t="s">
        <v>141</v>
      </c>
      <c r="N252" s="80" t="s">
        <v>785</v>
      </c>
      <c r="P252" s="80" t="s">
        <v>845</v>
      </c>
      <c r="Q252" s="80" t="s">
        <v>908</v>
      </c>
      <c r="R252" s="80" t="s">
        <v>851</v>
      </c>
    </row>
    <row r="253" spans="1:18" s="80" customFormat="1">
      <c r="A253" s="80">
        <v>251</v>
      </c>
      <c r="B253" s="80" t="s">
        <v>395</v>
      </c>
      <c r="C253" s="80">
        <v>84</v>
      </c>
      <c r="D253" s="113">
        <f>IF(テーブル13[[#This Row],[年齢]]&lt;&gt;"",ROUNDDOWN(テーブル13[[#This Row],[年齢]]/10,0)*10,"")</f>
        <v>80</v>
      </c>
      <c r="E253" s="80" t="s">
        <v>645</v>
      </c>
      <c r="G253" s="80" t="s">
        <v>124</v>
      </c>
      <c r="H253" s="118" t="s">
        <v>785</v>
      </c>
      <c r="J253" s="112">
        <v>44200</v>
      </c>
      <c r="K253" s="112">
        <v>44202</v>
      </c>
      <c r="M253" s="80" t="s">
        <v>141</v>
      </c>
      <c r="N253" s="80" t="s">
        <v>785</v>
      </c>
      <c r="P253" s="80" t="s">
        <v>845</v>
      </c>
      <c r="Q253" s="80" t="s">
        <v>908</v>
      </c>
      <c r="R253" s="80" t="s">
        <v>849</v>
      </c>
    </row>
    <row r="254" spans="1:18" s="80" customFormat="1">
      <c r="A254" s="80">
        <v>252</v>
      </c>
      <c r="B254" s="80" t="s">
        <v>396</v>
      </c>
      <c r="C254" s="80">
        <v>85</v>
      </c>
      <c r="D254" s="113">
        <f>IF(テーブル13[[#This Row],[年齢]]&lt;&gt;"",ROUNDDOWN(テーブル13[[#This Row],[年齢]]/10,0)*10,"")</f>
        <v>80</v>
      </c>
      <c r="E254" s="80" t="s">
        <v>645</v>
      </c>
      <c r="G254" s="80" t="s">
        <v>124</v>
      </c>
      <c r="H254" s="118" t="s">
        <v>785</v>
      </c>
      <c r="J254" s="112">
        <v>44203</v>
      </c>
      <c r="K254" s="112">
        <v>44202</v>
      </c>
      <c r="M254" s="80" t="s">
        <v>141</v>
      </c>
      <c r="N254" s="80" t="s">
        <v>785</v>
      </c>
      <c r="O254" s="80" t="s">
        <v>843</v>
      </c>
      <c r="P254" s="80" t="s">
        <v>845</v>
      </c>
      <c r="Q254" s="80" t="s">
        <v>908</v>
      </c>
      <c r="R254" s="80" t="s">
        <v>849</v>
      </c>
    </row>
    <row r="255" spans="1:18" s="80" customFormat="1">
      <c r="A255" s="80">
        <v>253</v>
      </c>
      <c r="B255" s="80" t="s">
        <v>397</v>
      </c>
      <c r="C255" s="80">
        <v>24</v>
      </c>
      <c r="D255" s="113">
        <f>IF(テーブル13[[#This Row],[年齢]]&lt;&gt;"",ROUNDDOWN(テーブル13[[#This Row],[年齢]]/10,0)*10,"")</f>
        <v>20</v>
      </c>
      <c r="E255" s="80" t="s">
        <v>645</v>
      </c>
      <c r="F255" s="80" t="s">
        <v>87</v>
      </c>
      <c r="G255" s="80" t="s">
        <v>120</v>
      </c>
      <c r="H255" s="118" t="s">
        <v>783</v>
      </c>
      <c r="J255" s="112">
        <v>44203</v>
      </c>
      <c r="K255" s="112">
        <v>44203</v>
      </c>
      <c r="M255" s="80" t="s">
        <v>141</v>
      </c>
      <c r="N255" s="80" t="s">
        <v>783</v>
      </c>
      <c r="P255" s="80" t="s">
        <v>845</v>
      </c>
      <c r="Q255" s="80" t="s">
        <v>908</v>
      </c>
      <c r="R255" s="80" t="s">
        <v>849</v>
      </c>
    </row>
    <row r="256" spans="1:18" s="80" customFormat="1">
      <c r="A256" s="80">
        <v>254</v>
      </c>
      <c r="B256" s="80" t="s">
        <v>398</v>
      </c>
      <c r="C256" s="80">
        <v>27</v>
      </c>
      <c r="D256" s="113">
        <f>IF(テーブル13[[#This Row],[年齢]]&lt;&gt;"",ROUNDDOWN(テーブル13[[#This Row],[年齢]]/10,0)*10,"")</f>
        <v>20</v>
      </c>
      <c r="E256" s="80" t="s">
        <v>644</v>
      </c>
      <c r="F256" s="80" t="s">
        <v>87</v>
      </c>
      <c r="G256" s="80" t="s">
        <v>121</v>
      </c>
      <c r="H256" s="118" t="s">
        <v>785</v>
      </c>
      <c r="J256" s="112">
        <v>44203</v>
      </c>
      <c r="K256" s="112">
        <v>44203</v>
      </c>
      <c r="M256" s="80" t="s">
        <v>141</v>
      </c>
      <c r="N256" s="80" t="s">
        <v>785</v>
      </c>
      <c r="P256" s="80" t="s">
        <v>845</v>
      </c>
      <c r="Q256" s="80" t="s">
        <v>908</v>
      </c>
      <c r="R256" s="80" t="s">
        <v>849</v>
      </c>
    </row>
    <row r="257" spans="1:18" s="80" customFormat="1">
      <c r="A257" s="80">
        <v>255</v>
      </c>
      <c r="B257" s="80" t="s">
        <v>399</v>
      </c>
      <c r="C257" s="80">
        <v>42</v>
      </c>
      <c r="D257" s="113">
        <f>IF(テーブル13[[#This Row],[年齢]]&lt;&gt;"",ROUNDDOWN(テーブル13[[#This Row],[年齢]]/10,0)*10,"")</f>
        <v>40</v>
      </c>
      <c r="E257" s="80" t="s">
        <v>644</v>
      </c>
      <c r="F257" s="80" t="s">
        <v>87</v>
      </c>
      <c r="G257" s="80" t="s">
        <v>121</v>
      </c>
      <c r="H257" s="118" t="s">
        <v>785</v>
      </c>
      <c r="J257" s="112">
        <v>44201</v>
      </c>
      <c r="K257" s="112">
        <v>44203</v>
      </c>
      <c r="M257" s="80" t="s">
        <v>141</v>
      </c>
      <c r="N257" s="80" t="s">
        <v>785</v>
      </c>
      <c r="P257" s="80" t="s">
        <v>845</v>
      </c>
      <c r="Q257" s="80" t="s">
        <v>908</v>
      </c>
      <c r="R257" s="80" t="s">
        <v>853</v>
      </c>
    </row>
    <row r="258" spans="1:18" s="80" customFormat="1">
      <c r="A258" s="80">
        <v>256</v>
      </c>
      <c r="B258" s="80" t="s">
        <v>400</v>
      </c>
      <c r="C258" s="80">
        <v>24</v>
      </c>
      <c r="D258" s="113">
        <f>IF(テーブル13[[#This Row],[年齢]]&lt;&gt;"",ROUNDDOWN(テーブル13[[#This Row],[年齢]]/10,0)*10,"")</f>
        <v>20</v>
      </c>
      <c r="E258" s="80" t="s">
        <v>644</v>
      </c>
      <c r="F258" s="80" t="s">
        <v>87</v>
      </c>
      <c r="G258" s="80" t="s">
        <v>121</v>
      </c>
      <c r="H258" s="118" t="s">
        <v>785</v>
      </c>
      <c r="J258" s="112">
        <v>44203</v>
      </c>
      <c r="K258" s="112">
        <v>44203</v>
      </c>
      <c r="M258" s="80" t="s">
        <v>141</v>
      </c>
      <c r="N258" s="80" t="s">
        <v>785</v>
      </c>
      <c r="P258" s="80" t="s">
        <v>845</v>
      </c>
      <c r="Q258" s="80" t="s">
        <v>908</v>
      </c>
      <c r="R258" s="80" t="s">
        <v>849</v>
      </c>
    </row>
    <row r="259" spans="1:18" s="80" customFormat="1">
      <c r="A259" s="80">
        <v>257</v>
      </c>
      <c r="B259" s="80" t="s">
        <v>401</v>
      </c>
      <c r="C259" s="80">
        <v>23</v>
      </c>
      <c r="D259" s="113">
        <f>IF(テーブル13[[#This Row],[年齢]]&lt;&gt;"",ROUNDDOWN(テーブル13[[#This Row],[年齢]]/10,0)*10,"")</f>
        <v>20</v>
      </c>
      <c r="E259" s="80" t="s">
        <v>644</v>
      </c>
      <c r="F259" s="80" t="s">
        <v>87</v>
      </c>
      <c r="G259" s="80" t="s">
        <v>121</v>
      </c>
      <c r="H259" s="118" t="s">
        <v>785</v>
      </c>
      <c r="J259" s="112">
        <v>44203</v>
      </c>
      <c r="K259" s="112">
        <v>44203</v>
      </c>
      <c r="M259" s="80" t="s">
        <v>141</v>
      </c>
      <c r="N259" s="80" t="s">
        <v>785</v>
      </c>
      <c r="P259" s="80" t="s">
        <v>845</v>
      </c>
      <c r="Q259" s="80" t="s">
        <v>908</v>
      </c>
      <c r="R259" s="80" t="s">
        <v>849</v>
      </c>
    </row>
    <row r="260" spans="1:18" s="80" customFormat="1">
      <c r="A260" s="80">
        <v>258</v>
      </c>
      <c r="B260" s="80" t="s">
        <v>402</v>
      </c>
      <c r="C260" s="80">
        <v>38</v>
      </c>
      <c r="D260" s="113">
        <f>IF(テーブル13[[#This Row],[年齢]]&lt;&gt;"",ROUNDDOWN(テーブル13[[#This Row],[年齢]]/10,0)*10,"")</f>
        <v>30</v>
      </c>
      <c r="E260" s="80" t="s">
        <v>644</v>
      </c>
      <c r="F260" s="80" t="s">
        <v>87</v>
      </c>
      <c r="G260" s="80" t="s">
        <v>121</v>
      </c>
      <c r="H260" s="118" t="s">
        <v>785</v>
      </c>
      <c r="J260" s="112">
        <v>44203</v>
      </c>
      <c r="K260" s="112">
        <v>44203</v>
      </c>
      <c r="M260" s="80" t="s">
        <v>141</v>
      </c>
      <c r="N260" s="80" t="s">
        <v>785</v>
      </c>
      <c r="P260" s="80" t="s">
        <v>845</v>
      </c>
      <c r="Q260" s="80" t="s">
        <v>908</v>
      </c>
      <c r="R260" s="80" t="s">
        <v>849</v>
      </c>
    </row>
    <row r="261" spans="1:18" s="80" customFormat="1">
      <c r="A261" s="80">
        <v>259</v>
      </c>
      <c r="B261" s="80" t="s">
        <v>403</v>
      </c>
      <c r="C261" s="80">
        <v>44</v>
      </c>
      <c r="D261" s="113">
        <f>IF(テーブル13[[#This Row],[年齢]]&lt;&gt;"",ROUNDDOWN(テーブル13[[#This Row],[年齢]]/10,0)*10,"")</f>
        <v>40</v>
      </c>
      <c r="E261" s="80" t="s">
        <v>645</v>
      </c>
      <c r="F261" s="80" t="s">
        <v>678</v>
      </c>
      <c r="G261" s="80" t="s">
        <v>121</v>
      </c>
      <c r="H261" s="118" t="s">
        <v>785</v>
      </c>
      <c r="J261" s="112">
        <v>44194</v>
      </c>
      <c r="K261" s="112">
        <v>44203</v>
      </c>
      <c r="M261" s="80" t="s">
        <v>141</v>
      </c>
      <c r="N261" s="80" t="s">
        <v>785</v>
      </c>
      <c r="P261" s="80" t="s">
        <v>845</v>
      </c>
      <c r="Q261" s="80" t="s">
        <v>908</v>
      </c>
      <c r="R261" s="80" t="s">
        <v>849</v>
      </c>
    </row>
    <row r="262" spans="1:18" s="80" customFormat="1">
      <c r="A262" s="80">
        <v>260</v>
      </c>
      <c r="B262" s="80" t="s">
        <v>404</v>
      </c>
      <c r="C262" s="80">
        <v>50</v>
      </c>
      <c r="D262" s="113">
        <f>IF(テーブル13[[#This Row],[年齢]]&lt;&gt;"",ROUNDDOWN(テーブル13[[#This Row],[年齢]]/10,0)*10,"")</f>
        <v>50</v>
      </c>
      <c r="E262" s="80" t="s">
        <v>644</v>
      </c>
      <c r="F262" s="80" t="s">
        <v>104</v>
      </c>
      <c r="G262" s="80" t="s">
        <v>121</v>
      </c>
      <c r="H262" s="118" t="s">
        <v>785</v>
      </c>
      <c r="J262" s="112">
        <v>44203</v>
      </c>
      <c r="K262" s="112">
        <v>44203</v>
      </c>
      <c r="M262" s="80" t="s">
        <v>141</v>
      </c>
      <c r="N262" s="80" t="s">
        <v>785</v>
      </c>
      <c r="P262" s="80" t="s">
        <v>845</v>
      </c>
      <c r="Q262" s="80" t="s">
        <v>908</v>
      </c>
      <c r="R262" s="80" t="s">
        <v>849</v>
      </c>
    </row>
    <row r="263" spans="1:18" s="80" customFormat="1">
      <c r="A263" s="80">
        <v>261</v>
      </c>
      <c r="B263" s="80" t="s">
        <v>405</v>
      </c>
      <c r="C263" s="80">
        <v>40</v>
      </c>
      <c r="D263" s="113">
        <f>IF(テーブル13[[#This Row],[年齢]]&lt;&gt;"",ROUNDDOWN(テーブル13[[#This Row],[年齢]]/10,0)*10,"")</f>
        <v>40</v>
      </c>
      <c r="E263" s="80" t="s">
        <v>645</v>
      </c>
      <c r="F263" s="80" t="s">
        <v>105</v>
      </c>
      <c r="G263" s="80" t="s">
        <v>121</v>
      </c>
      <c r="H263" s="118" t="s">
        <v>785</v>
      </c>
      <c r="J263" s="112" t="s">
        <v>836</v>
      </c>
      <c r="K263" s="112">
        <v>44203</v>
      </c>
      <c r="M263" s="80" t="s">
        <v>141</v>
      </c>
      <c r="N263" s="80" t="s">
        <v>785</v>
      </c>
      <c r="P263" s="80" t="s">
        <v>845</v>
      </c>
      <c r="Q263" s="80" t="s">
        <v>908</v>
      </c>
      <c r="R263" s="80" t="s">
        <v>853</v>
      </c>
    </row>
    <row r="264" spans="1:18" s="80" customFormat="1">
      <c r="A264" s="80">
        <v>262</v>
      </c>
      <c r="B264" s="80" t="s">
        <v>406</v>
      </c>
      <c r="C264" s="80">
        <v>45</v>
      </c>
      <c r="D264" s="113">
        <f>IF(テーブル13[[#This Row],[年齢]]&lt;&gt;"",ROUNDDOWN(テーブル13[[#This Row],[年齢]]/10,0)*10,"")</f>
        <v>40</v>
      </c>
      <c r="E264" s="80" t="s">
        <v>645</v>
      </c>
      <c r="G264" s="80" t="s">
        <v>124</v>
      </c>
      <c r="H264" s="118" t="s">
        <v>785</v>
      </c>
      <c r="J264" s="112" t="s">
        <v>836</v>
      </c>
      <c r="K264" s="112">
        <v>44203</v>
      </c>
      <c r="M264" s="80" t="s">
        <v>141</v>
      </c>
      <c r="N264" s="80" t="s">
        <v>785</v>
      </c>
      <c r="P264" s="80" t="s">
        <v>845</v>
      </c>
      <c r="Q264" s="80" t="s">
        <v>908</v>
      </c>
      <c r="R264" s="80" t="s">
        <v>849</v>
      </c>
    </row>
    <row r="265" spans="1:18" s="80" customFormat="1">
      <c r="A265" s="80">
        <v>263</v>
      </c>
      <c r="B265" s="80" t="s">
        <v>407</v>
      </c>
      <c r="C265" s="80">
        <v>62</v>
      </c>
      <c r="D265" s="113">
        <f>IF(テーブル13[[#This Row],[年齢]]&lt;&gt;"",ROUNDDOWN(テーブル13[[#This Row],[年齢]]/10,0)*10,"")</f>
        <v>60</v>
      </c>
      <c r="E265" s="80" t="s">
        <v>644</v>
      </c>
      <c r="G265" s="80" t="s">
        <v>124</v>
      </c>
      <c r="H265" s="118" t="s">
        <v>785</v>
      </c>
      <c r="J265" s="112" t="s">
        <v>836</v>
      </c>
      <c r="K265" s="112">
        <v>44203</v>
      </c>
      <c r="M265" s="80" t="s">
        <v>141</v>
      </c>
      <c r="N265" s="80" t="s">
        <v>785</v>
      </c>
      <c r="P265" s="80" t="s">
        <v>845</v>
      </c>
      <c r="Q265" s="80" t="s">
        <v>908</v>
      </c>
      <c r="R265" s="80" t="s">
        <v>851</v>
      </c>
    </row>
    <row r="266" spans="1:18" s="80" customFormat="1">
      <c r="A266" s="80">
        <v>264</v>
      </c>
      <c r="B266" s="80" t="s">
        <v>408</v>
      </c>
      <c r="C266" s="80">
        <v>89</v>
      </c>
      <c r="D266" s="113">
        <f>IF(テーブル13[[#This Row],[年齢]]&lt;&gt;"",ROUNDDOWN(テーブル13[[#This Row],[年齢]]/10,0)*10,"")</f>
        <v>80</v>
      </c>
      <c r="E266" s="80" t="s">
        <v>645</v>
      </c>
      <c r="G266" s="80" t="s">
        <v>124</v>
      </c>
      <c r="H266" s="118" t="s">
        <v>785</v>
      </c>
      <c r="J266" s="112">
        <v>44204</v>
      </c>
      <c r="K266" s="112">
        <v>44203</v>
      </c>
      <c r="M266" s="80" t="s">
        <v>141</v>
      </c>
      <c r="N266" s="80" t="s">
        <v>785</v>
      </c>
      <c r="O266" s="80" t="s">
        <v>843</v>
      </c>
      <c r="P266" s="80" t="s">
        <v>845</v>
      </c>
      <c r="Q266" s="80" t="s">
        <v>908</v>
      </c>
      <c r="R266" s="80" t="s">
        <v>851</v>
      </c>
    </row>
    <row r="267" spans="1:18" s="80" customFormat="1">
      <c r="A267" s="80">
        <v>265</v>
      </c>
      <c r="B267" s="80" t="s">
        <v>409</v>
      </c>
      <c r="C267" s="80">
        <v>95</v>
      </c>
      <c r="D267" s="113">
        <f>IF(テーブル13[[#This Row],[年齢]]&lt;&gt;"",ROUNDDOWN(テーブル13[[#This Row],[年齢]]/10,0)*10,"")</f>
        <v>90</v>
      </c>
      <c r="E267" s="80" t="s">
        <v>644</v>
      </c>
      <c r="G267" s="80" t="s">
        <v>124</v>
      </c>
      <c r="H267" s="118" t="s">
        <v>785</v>
      </c>
      <c r="J267" s="112">
        <v>44203</v>
      </c>
      <c r="K267" s="112">
        <v>44203</v>
      </c>
      <c r="M267" s="80" t="s">
        <v>141</v>
      </c>
      <c r="N267" s="80" t="s">
        <v>785</v>
      </c>
      <c r="P267" s="80" t="s">
        <v>845</v>
      </c>
      <c r="Q267" s="80" t="s">
        <v>908</v>
      </c>
      <c r="R267" s="80" t="s">
        <v>849</v>
      </c>
    </row>
    <row r="268" spans="1:18" s="80" customFormat="1">
      <c r="A268" s="80">
        <v>266</v>
      </c>
      <c r="B268" s="80" t="s">
        <v>410</v>
      </c>
      <c r="C268" s="80">
        <v>91</v>
      </c>
      <c r="D268" s="113">
        <f>IF(テーブル13[[#This Row],[年齢]]&lt;&gt;"",ROUNDDOWN(テーブル13[[#This Row],[年齢]]/10,0)*10,"")</f>
        <v>90</v>
      </c>
      <c r="E268" s="80" t="s">
        <v>644</v>
      </c>
      <c r="G268" s="80" t="s">
        <v>124</v>
      </c>
      <c r="H268" s="118" t="s">
        <v>783</v>
      </c>
      <c r="J268" s="112">
        <v>44204</v>
      </c>
      <c r="K268" s="112">
        <v>44204</v>
      </c>
      <c r="M268" s="80" t="s">
        <v>141</v>
      </c>
      <c r="N268" s="80" t="s">
        <v>783</v>
      </c>
      <c r="P268" s="80" t="s">
        <v>845</v>
      </c>
      <c r="Q268" s="80" t="s">
        <v>908</v>
      </c>
      <c r="R268" s="80" t="s">
        <v>853</v>
      </c>
    </row>
    <row r="269" spans="1:18" s="80" customFormat="1">
      <c r="A269" s="80">
        <v>267</v>
      </c>
      <c r="B269" s="80" t="s">
        <v>411</v>
      </c>
      <c r="C269" s="80">
        <v>88</v>
      </c>
      <c r="D269" s="113">
        <f>IF(テーブル13[[#This Row],[年齢]]&lt;&gt;"",ROUNDDOWN(テーブル13[[#This Row],[年齢]]/10,0)*10,"")</f>
        <v>80</v>
      </c>
      <c r="E269" s="80" t="s">
        <v>644</v>
      </c>
      <c r="G269" s="80" t="s">
        <v>124</v>
      </c>
      <c r="H269" s="118" t="s">
        <v>783</v>
      </c>
      <c r="J269" s="112">
        <v>44202</v>
      </c>
      <c r="K269" s="112">
        <v>44204</v>
      </c>
      <c r="M269" s="80" t="s">
        <v>141</v>
      </c>
      <c r="N269" s="80" t="s">
        <v>783</v>
      </c>
      <c r="P269" s="80" t="s">
        <v>845</v>
      </c>
      <c r="Q269" s="80" t="s">
        <v>908</v>
      </c>
      <c r="R269" s="80" t="s">
        <v>853</v>
      </c>
    </row>
    <row r="270" spans="1:18" s="80" customFormat="1">
      <c r="A270" s="80">
        <v>268</v>
      </c>
      <c r="B270" s="80" t="s">
        <v>412</v>
      </c>
      <c r="C270" s="80">
        <v>72</v>
      </c>
      <c r="D270" s="113">
        <f>IF(テーブル13[[#This Row],[年齢]]&lt;&gt;"",ROUNDDOWN(テーブル13[[#This Row],[年齢]]/10,0)*10,"")</f>
        <v>70</v>
      </c>
      <c r="E270" s="80" t="s">
        <v>644</v>
      </c>
      <c r="G270" s="80" t="s">
        <v>124</v>
      </c>
      <c r="H270" s="118" t="s">
        <v>783</v>
      </c>
      <c r="J270" s="112">
        <v>44202</v>
      </c>
      <c r="K270" s="112">
        <v>44204</v>
      </c>
      <c r="M270" s="80" t="s">
        <v>141</v>
      </c>
      <c r="N270" s="80" t="s">
        <v>783</v>
      </c>
      <c r="P270" s="80" t="s">
        <v>845</v>
      </c>
      <c r="Q270" s="80" t="s">
        <v>908</v>
      </c>
      <c r="R270" s="80" t="s">
        <v>851</v>
      </c>
    </row>
    <row r="271" spans="1:18" s="80" customFormat="1">
      <c r="A271" s="80">
        <v>269</v>
      </c>
      <c r="B271" s="80" t="s">
        <v>413</v>
      </c>
      <c r="C271" s="80">
        <v>99</v>
      </c>
      <c r="D271" s="113">
        <f>IF(テーブル13[[#This Row],[年齢]]&lt;&gt;"",ROUNDDOWN(テーブル13[[#This Row],[年齢]]/10,0)*10,"")</f>
        <v>90</v>
      </c>
      <c r="E271" s="80" t="s">
        <v>645</v>
      </c>
      <c r="G271" s="80" t="s">
        <v>124</v>
      </c>
      <c r="H271" s="118" t="s">
        <v>783</v>
      </c>
      <c r="J271" s="112">
        <v>44203</v>
      </c>
      <c r="K271" s="112">
        <v>44204</v>
      </c>
      <c r="M271" s="80" t="s">
        <v>141</v>
      </c>
      <c r="N271" s="80" t="s">
        <v>783</v>
      </c>
      <c r="P271" s="80" t="s">
        <v>845</v>
      </c>
      <c r="Q271" s="80" t="s">
        <v>908</v>
      </c>
      <c r="R271" s="80" t="s">
        <v>851</v>
      </c>
    </row>
    <row r="272" spans="1:18" s="80" customFormat="1">
      <c r="A272" s="80">
        <v>270</v>
      </c>
      <c r="B272" s="80" t="s">
        <v>414</v>
      </c>
      <c r="C272" s="80">
        <v>88</v>
      </c>
      <c r="D272" s="113">
        <f>IF(テーブル13[[#This Row],[年齢]]&lt;&gt;"",ROUNDDOWN(テーブル13[[#This Row],[年齢]]/10,0)*10,"")</f>
        <v>80</v>
      </c>
      <c r="E272" s="80" t="s">
        <v>644</v>
      </c>
      <c r="G272" s="80" t="s">
        <v>124</v>
      </c>
      <c r="H272" s="118" t="s">
        <v>783</v>
      </c>
      <c r="J272" s="112">
        <v>44203</v>
      </c>
      <c r="K272" s="112">
        <v>44204</v>
      </c>
      <c r="M272" s="80" t="s">
        <v>141</v>
      </c>
      <c r="N272" s="80" t="s">
        <v>783</v>
      </c>
      <c r="P272" s="80" t="s">
        <v>845</v>
      </c>
      <c r="Q272" s="80" t="s">
        <v>908</v>
      </c>
      <c r="R272" s="80" t="s">
        <v>853</v>
      </c>
    </row>
    <row r="273" spans="1:18" s="80" customFormat="1">
      <c r="A273" s="80">
        <v>271</v>
      </c>
      <c r="B273" s="80" t="s">
        <v>415</v>
      </c>
      <c r="C273" s="80">
        <v>80</v>
      </c>
      <c r="D273" s="113">
        <f>IF(テーブル13[[#This Row],[年齢]]&lt;&gt;"",ROUNDDOWN(テーブル13[[#This Row],[年齢]]/10,0)*10,"")</f>
        <v>80</v>
      </c>
      <c r="E273" s="80" t="s">
        <v>645</v>
      </c>
      <c r="G273" s="80" t="s">
        <v>124</v>
      </c>
      <c r="H273" s="118" t="s">
        <v>783</v>
      </c>
      <c r="J273" s="112">
        <v>44202</v>
      </c>
      <c r="K273" s="112">
        <v>44204</v>
      </c>
      <c r="M273" s="80" t="s">
        <v>141</v>
      </c>
      <c r="N273" s="80" t="s">
        <v>783</v>
      </c>
      <c r="P273" s="80" t="s">
        <v>845</v>
      </c>
      <c r="Q273" s="80" t="s">
        <v>908</v>
      </c>
      <c r="R273" s="80" t="s">
        <v>853</v>
      </c>
    </row>
    <row r="274" spans="1:18" s="80" customFormat="1">
      <c r="A274" s="80">
        <v>272</v>
      </c>
      <c r="B274" s="80" t="s">
        <v>416</v>
      </c>
      <c r="C274" s="80">
        <v>89</v>
      </c>
      <c r="D274" s="113">
        <f>IF(テーブル13[[#This Row],[年齢]]&lt;&gt;"",ROUNDDOWN(テーブル13[[#This Row],[年齢]]/10,0)*10,"")</f>
        <v>80</v>
      </c>
      <c r="E274" s="80" t="s">
        <v>645</v>
      </c>
      <c r="G274" s="80" t="s">
        <v>124</v>
      </c>
      <c r="H274" s="118" t="s">
        <v>783</v>
      </c>
      <c r="J274" s="112">
        <v>44203</v>
      </c>
      <c r="K274" s="112">
        <v>44204</v>
      </c>
      <c r="M274" s="80" t="s">
        <v>141</v>
      </c>
      <c r="N274" s="80" t="s">
        <v>783</v>
      </c>
      <c r="P274" s="80" t="s">
        <v>845</v>
      </c>
      <c r="Q274" s="80" t="s">
        <v>908</v>
      </c>
      <c r="R274" s="80" t="s">
        <v>849</v>
      </c>
    </row>
    <row r="275" spans="1:18" s="80" customFormat="1">
      <c r="A275" s="80">
        <v>273</v>
      </c>
      <c r="B275" s="80" t="s">
        <v>417</v>
      </c>
      <c r="C275" s="80">
        <v>83</v>
      </c>
      <c r="D275" s="113">
        <f>IF(テーブル13[[#This Row],[年齢]]&lt;&gt;"",ROUNDDOWN(テーブル13[[#This Row],[年齢]]/10,0)*10,"")</f>
        <v>80</v>
      </c>
      <c r="E275" s="80" t="s">
        <v>645</v>
      </c>
      <c r="G275" s="80" t="s">
        <v>124</v>
      </c>
      <c r="H275" s="118" t="s">
        <v>783</v>
      </c>
      <c r="J275" s="112">
        <v>44202</v>
      </c>
      <c r="K275" s="112">
        <v>44204</v>
      </c>
      <c r="M275" s="80" t="s">
        <v>141</v>
      </c>
      <c r="N275" s="80" t="s">
        <v>783</v>
      </c>
      <c r="P275" s="80" t="s">
        <v>845</v>
      </c>
      <c r="Q275" s="80" t="s">
        <v>908</v>
      </c>
      <c r="R275" s="80" t="s">
        <v>849</v>
      </c>
    </row>
    <row r="276" spans="1:18" s="80" customFormat="1">
      <c r="A276" s="80">
        <v>274</v>
      </c>
      <c r="B276" s="80" t="s">
        <v>418</v>
      </c>
      <c r="C276" s="80">
        <v>34</v>
      </c>
      <c r="D276" s="113">
        <f>IF(テーブル13[[#This Row],[年齢]]&lt;&gt;"",ROUNDDOWN(テーブル13[[#This Row],[年齢]]/10,0)*10,"")</f>
        <v>30</v>
      </c>
      <c r="E276" s="80" t="s">
        <v>645</v>
      </c>
      <c r="F276" s="80" t="s">
        <v>87</v>
      </c>
      <c r="G276" s="80" t="s">
        <v>120</v>
      </c>
      <c r="H276" s="118" t="s">
        <v>783</v>
      </c>
      <c r="J276" s="112">
        <v>44203</v>
      </c>
      <c r="K276" s="112">
        <v>44204</v>
      </c>
      <c r="M276" s="80" t="s">
        <v>141</v>
      </c>
      <c r="N276" s="80" t="s">
        <v>783</v>
      </c>
      <c r="P276" s="80" t="s">
        <v>845</v>
      </c>
      <c r="Q276" s="80" t="s">
        <v>908</v>
      </c>
      <c r="R276" s="80" t="s">
        <v>849</v>
      </c>
    </row>
    <row r="277" spans="1:18" s="80" customFormat="1">
      <c r="A277" s="80">
        <v>275</v>
      </c>
      <c r="B277" s="80" t="s">
        <v>419</v>
      </c>
      <c r="C277" s="80">
        <v>36</v>
      </c>
      <c r="D277" s="113">
        <f>IF(テーブル13[[#This Row],[年齢]]&lt;&gt;"",ROUNDDOWN(テーブル13[[#This Row],[年齢]]/10,0)*10,"")</f>
        <v>30</v>
      </c>
      <c r="E277" s="80" t="s">
        <v>644</v>
      </c>
      <c r="F277" s="80" t="s">
        <v>87</v>
      </c>
      <c r="G277" s="80" t="s">
        <v>120</v>
      </c>
      <c r="H277" s="118" t="s">
        <v>783</v>
      </c>
      <c r="J277" s="112">
        <v>44204</v>
      </c>
      <c r="K277" s="112">
        <v>44204</v>
      </c>
      <c r="M277" s="80" t="s">
        <v>141</v>
      </c>
      <c r="N277" s="80" t="s">
        <v>783</v>
      </c>
      <c r="P277" s="80" t="s">
        <v>845</v>
      </c>
      <c r="Q277" s="80" t="s">
        <v>908</v>
      </c>
      <c r="R277" s="80" t="s">
        <v>849</v>
      </c>
    </row>
    <row r="278" spans="1:18" s="80" customFormat="1">
      <c r="A278" s="80">
        <v>276</v>
      </c>
      <c r="B278" s="80" t="s">
        <v>420</v>
      </c>
      <c r="C278" s="80">
        <v>39</v>
      </c>
      <c r="D278" s="113">
        <f>IF(テーブル13[[#This Row],[年齢]]&lt;&gt;"",ROUNDDOWN(テーブル13[[#This Row],[年齢]]/10,0)*10,"")</f>
        <v>30</v>
      </c>
      <c r="E278" s="80" t="s">
        <v>644</v>
      </c>
      <c r="F278" s="80" t="s">
        <v>679</v>
      </c>
      <c r="G278" s="80" t="s">
        <v>120</v>
      </c>
      <c r="H278" s="118" t="s">
        <v>783</v>
      </c>
      <c r="J278" s="112">
        <v>44203</v>
      </c>
      <c r="K278" s="112">
        <v>44204</v>
      </c>
      <c r="M278" s="80" t="s">
        <v>141</v>
      </c>
      <c r="N278" s="80" t="s">
        <v>783</v>
      </c>
      <c r="P278" s="80" t="s">
        <v>845</v>
      </c>
      <c r="Q278" s="80" t="s">
        <v>908</v>
      </c>
      <c r="R278" s="80" t="s">
        <v>849</v>
      </c>
    </row>
    <row r="279" spans="1:18" s="80" customFormat="1">
      <c r="A279" s="80">
        <v>277</v>
      </c>
      <c r="B279" s="80" t="s">
        <v>421</v>
      </c>
      <c r="C279" s="80">
        <v>34</v>
      </c>
      <c r="D279" s="113">
        <f>IF(テーブル13[[#This Row],[年齢]]&lt;&gt;"",ROUNDDOWN(テーブル13[[#This Row],[年齢]]/10,0)*10,"")</f>
        <v>30</v>
      </c>
      <c r="E279" s="80" t="s">
        <v>645</v>
      </c>
      <c r="F279" s="80" t="s">
        <v>78</v>
      </c>
      <c r="G279" s="80" t="s">
        <v>121</v>
      </c>
      <c r="H279" s="118" t="s">
        <v>785</v>
      </c>
      <c r="J279" s="112" t="s">
        <v>836</v>
      </c>
      <c r="K279" s="112">
        <v>44204</v>
      </c>
      <c r="M279" s="80" t="s">
        <v>141</v>
      </c>
      <c r="N279" s="80" t="s">
        <v>785</v>
      </c>
      <c r="P279" s="80" t="s">
        <v>845</v>
      </c>
      <c r="Q279" s="80" t="s">
        <v>908</v>
      </c>
      <c r="R279" s="80" t="s">
        <v>851</v>
      </c>
    </row>
    <row r="280" spans="1:18" s="80" customFormat="1">
      <c r="A280" s="80">
        <v>278</v>
      </c>
      <c r="B280" s="80" t="s">
        <v>422</v>
      </c>
      <c r="C280" s="80">
        <v>50</v>
      </c>
      <c r="D280" s="113">
        <f>IF(テーブル13[[#This Row],[年齢]]&lt;&gt;"",ROUNDDOWN(テーブル13[[#This Row],[年齢]]/10,0)*10,"")</f>
        <v>50</v>
      </c>
      <c r="E280" s="80" t="s">
        <v>644</v>
      </c>
      <c r="F280" s="80" t="s">
        <v>680</v>
      </c>
      <c r="G280" s="80" t="s">
        <v>121</v>
      </c>
      <c r="H280" s="118" t="s">
        <v>785</v>
      </c>
      <c r="J280" s="112" t="s">
        <v>836</v>
      </c>
      <c r="K280" s="112">
        <v>44204</v>
      </c>
      <c r="M280" s="80" t="s">
        <v>141</v>
      </c>
      <c r="N280" s="80" t="s">
        <v>785</v>
      </c>
      <c r="P280" s="80" t="s">
        <v>845</v>
      </c>
      <c r="Q280" s="80" t="s">
        <v>908</v>
      </c>
      <c r="R280" s="80" t="s">
        <v>849</v>
      </c>
    </row>
    <row r="281" spans="1:18" s="80" customFormat="1">
      <c r="A281" s="80">
        <v>279</v>
      </c>
      <c r="B281" s="80" t="s">
        <v>423</v>
      </c>
      <c r="C281" s="80">
        <v>86</v>
      </c>
      <c r="D281" s="113">
        <f>IF(テーブル13[[#This Row],[年齢]]&lt;&gt;"",ROUNDDOWN(テーブル13[[#This Row],[年齢]]/10,0)*10,"")</f>
        <v>80</v>
      </c>
      <c r="E281" s="80" t="s">
        <v>644</v>
      </c>
      <c r="G281" s="80" t="s">
        <v>124</v>
      </c>
      <c r="H281" s="118" t="s">
        <v>785</v>
      </c>
      <c r="J281" s="112">
        <v>44202</v>
      </c>
      <c r="K281" s="112">
        <v>44204</v>
      </c>
      <c r="M281" s="80" t="s">
        <v>141</v>
      </c>
      <c r="N281" s="80" t="s">
        <v>785</v>
      </c>
      <c r="P281" s="80" t="s">
        <v>845</v>
      </c>
      <c r="Q281" s="80" t="s">
        <v>908</v>
      </c>
      <c r="R281" s="80" t="s">
        <v>853</v>
      </c>
    </row>
    <row r="282" spans="1:18" s="80" customFormat="1">
      <c r="A282" s="80">
        <v>280</v>
      </c>
      <c r="B282" s="80" t="s">
        <v>424</v>
      </c>
      <c r="C282" s="80">
        <v>46</v>
      </c>
      <c r="D282" s="113">
        <f>IF(テーブル13[[#This Row],[年齢]]&lt;&gt;"",ROUNDDOWN(テーブル13[[#This Row],[年齢]]/10,0)*10,"")</f>
        <v>40</v>
      </c>
      <c r="E282" s="80" t="s">
        <v>644</v>
      </c>
      <c r="F282" s="80" t="s">
        <v>87</v>
      </c>
      <c r="G282" s="80" t="s">
        <v>705</v>
      </c>
      <c r="H282" s="118" t="s">
        <v>785</v>
      </c>
      <c r="J282" s="112">
        <v>44204</v>
      </c>
      <c r="K282" s="112">
        <v>44204</v>
      </c>
      <c r="M282" s="80" t="s">
        <v>141</v>
      </c>
      <c r="N282" s="80" t="s">
        <v>785</v>
      </c>
      <c r="P282" s="80" t="s">
        <v>845</v>
      </c>
      <c r="Q282" s="80" t="s">
        <v>908</v>
      </c>
      <c r="R282" s="80" t="s">
        <v>853</v>
      </c>
    </row>
    <row r="283" spans="1:18" s="80" customFormat="1">
      <c r="A283" s="80">
        <v>281</v>
      </c>
      <c r="B283" s="80" t="s">
        <v>425</v>
      </c>
      <c r="C283" s="80">
        <v>85</v>
      </c>
      <c r="D283" s="113">
        <f>IF(テーブル13[[#This Row],[年齢]]&lt;&gt;"",ROUNDDOWN(テーブル13[[#This Row],[年齢]]/10,0)*10,"")</f>
        <v>80</v>
      </c>
      <c r="E283" s="80" t="s">
        <v>645</v>
      </c>
      <c r="G283" s="80" t="s">
        <v>124</v>
      </c>
      <c r="H283" s="118" t="s">
        <v>785</v>
      </c>
      <c r="J283" s="112">
        <v>44204</v>
      </c>
      <c r="K283" s="112">
        <v>44204</v>
      </c>
      <c r="M283" s="80" t="s">
        <v>141</v>
      </c>
      <c r="N283" s="80" t="s">
        <v>785</v>
      </c>
      <c r="O283" s="80" t="s">
        <v>843</v>
      </c>
      <c r="P283" s="80" t="s">
        <v>845</v>
      </c>
      <c r="Q283" s="80" t="s">
        <v>908</v>
      </c>
      <c r="R283" s="80" t="s">
        <v>849</v>
      </c>
    </row>
    <row r="284" spans="1:18" s="80" customFormat="1">
      <c r="A284" s="80">
        <v>282</v>
      </c>
      <c r="B284" s="80" t="s">
        <v>426</v>
      </c>
      <c r="C284" s="80">
        <v>85</v>
      </c>
      <c r="D284" s="113">
        <f>IF(テーブル13[[#This Row],[年齢]]&lt;&gt;"",ROUNDDOWN(テーブル13[[#This Row],[年齢]]/10,0)*10,"")</f>
        <v>80</v>
      </c>
      <c r="E284" s="80" t="s">
        <v>645</v>
      </c>
      <c r="G284" s="80" t="s">
        <v>124</v>
      </c>
      <c r="H284" s="118" t="s">
        <v>785</v>
      </c>
      <c r="J284" s="112">
        <v>44202</v>
      </c>
      <c r="K284" s="112">
        <v>44204</v>
      </c>
      <c r="M284" s="80" t="s">
        <v>141</v>
      </c>
      <c r="N284" s="80" t="s">
        <v>785</v>
      </c>
      <c r="O284" s="80" t="s">
        <v>843</v>
      </c>
      <c r="P284" s="80" t="s">
        <v>845</v>
      </c>
      <c r="Q284" s="80" t="s">
        <v>908</v>
      </c>
      <c r="R284" s="80" t="s">
        <v>849</v>
      </c>
    </row>
    <row r="285" spans="1:18" s="80" customFormat="1">
      <c r="A285" s="80">
        <v>283</v>
      </c>
      <c r="B285" s="80" t="s">
        <v>427</v>
      </c>
      <c r="C285" s="80">
        <v>64</v>
      </c>
      <c r="D285" s="113">
        <f>IF(テーブル13[[#This Row],[年齢]]&lt;&gt;"",ROUNDDOWN(テーブル13[[#This Row],[年齢]]/10,0)*10,"")</f>
        <v>60</v>
      </c>
      <c r="E285" s="80" t="s">
        <v>645</v>
      </c>
      <c r="G285" s="80" t="s">
        <v>124</v>
      </c>
      <c r="H285" s="118" t="s">
        <v>785</v>
      </c>
      <c r="J285" s="112">
        <v>44204</v>
      </c>
      <c r="K285" s="112">
        <v>44204</v>
      </c>
      <c r="M285" s="80" t="s">
        <v>141</v>
      </c>
      <c r="N285" s="80" t="s">
        <v>785</v>
      </c>
      <c r="P285" s="80" t="s">
        <v>845</v>
      </c>
      <c r="Q285" s="80" t="s">
        <v>908</v>
      </c>
      <c r="R285" s="80" t="s">
        <v>853</v>
      </c>
    </row>
    <row r="286" spans="1:18" s="80" customFormat="1">
      <c r="A286" s="80">
        <v>284</v>
      </c>
      <c r="B286" s="80" t="s">
        <v>428</v>
      </c>
      <c r="C286" s="80">
        <v>38</v>
      </c>
      <c r="D286" s="113">
        <f>IF(テーブル13[[#This Row],[年齢]]&lt;&gt;"",ROUNDDOWN(テーブル13[[#This Row],[年齢]]/10,0)*10,"")</f>
        <v>30</v>
      </c>
      <c r="E286" s="80" t="s">
        <v>644</v>
      </c>
      <c r="F286" s="80" t="s">
        <v>87</v>
      </c>
      <c r="G286" s="80" t="s">
        <v>121</v>
      </c>
      <c r="H286" s="118" t="s">
        <v>785</v>
      </c>
      <c r="J286" s="112">
        <v>44204</v>
      </c>
      <c r="K286" s="112">
        <v>44204</v>
      </c>
      <c r="M286" s="80" t="s">
        <v>141</v>
      </c>
      <c r="N286" s="80" t="s">
        <v>785</v>
      </c>
      <c r="P286" s="80" t="s">
        <v>845</v>
      </c>
      <c r="Q286" s="80" t="s">
        <v>908</v>
      </c>
      <c r="R286" s="80" t="s">
        <v>849</v>
      </c>
    </row>
    <row r="287" spans="1:18" s="80" customFormat="1">
      <c r="A287" s="80">
        <v>285</v>
      </c>
      <c r="B287" s="80" t="s">
        <v>429</v>
      </c>
      <c r="C287" s="80">
        <v>22</v>
      </c>
      <c r="D287" s="113">
        <f>IF(テーブル13[[#This Row],[年齢]]&lt;&gt;"",ROUNDDOWN(テーブル13[[#This Row],[年齢]]/10,0)*10,"")</f>
        <v>20</v>
      </c>
      <c r="E287" s="80" t="s">
        <v>644</v>
      </c>
      <c r="F287" s="80" t="s">
        <v>87</v>
      </c>
      <c r="G287" s="80" t="s">
        <v>121</v>
      </c>
      <c r="H287" s="118" t="s">
        <v>785</v>
      </c>
      <c r="J287" s="112">
        <v>44204</v>
      </c>
      <c r="K287" s="112">
        <v>44204</v>
      </c>
      <c r="M287" s="80" t="s">
        <v>141</v>
      </c>
      <c r="N287" s="80" t="s">
        <v>785</v>
      </c>
      <c r="P287" s="80" t="s">
        <v>845</v>
      </c>
      <c r="Q287" s="80" t="s">
        <v>908</v>
      </c>
      <c r="R287" s="80" t="s">
        <v>849</v>
      </c>
    </row>
    <row r="288" spans="1:18" s="80" customFormat="1">
      <c r="A288" s="80">
        <v>286</v>
      </c>
      <c r="B288" s="80" t="s">
        <v>430</v>
      </c>
      <c r="C288" s="80">
        <v>21</v>
      </c>
      <c r="D288" s="113">
        <f>IF(テーブル13[[#This Row],[年齢]]&lt;&gt;"",ROUNDDOWN(テーブル13[[#This Row],[年齢]]/10,0)*10,"")</f>
        <v>20</v>
      </c>
      <c r="E288" s="80" t="s">
        <v>644</v>
      </c>
      <c r="F288" s="80" t="s">
        <v>106</v>
      </c>
      <c r="G288" s="80" t="s">
        <v>121</v>
      </c>
      <c r="H288" s="118"/>
      <c r="J288" s="112">
        <v>44203</v>
      </c>
      <c r="K288" s="112">
        <v>44204</v>
      </c>
      <c r="M288" s="80" t="s">
        <v>141</v>
      </c>
      <c r="N288" s="80" t="s">
        <v>785</v>
      </c>
      <c r="P288" s="80" t="s">
        <v>845</v>
      </c>
      <c r="Q288" s="80" t="s">
        <v>908</v>
      </c>
      <c r="R288" s="80" t="s">
        <v>849</v>
      </c>
    </row>
    <row r="289" spans="1:18" s="80" customFormat="1">
      <c r="A289" s="80">
        <v>287</v>
      </c>
      <c r="B289" s="80" t="s">
        <v>431</v>
      </c>
      <c r="C289" s="80">
        <v>64</v>
      </c>
      <c r="D289" s="113">
        <f>IF(テーブル13[[#This Row],[年齢]]&lt;&gt;"",ROUNDDOWN(テーブル13[[#This Row],[年齢]]/10,0)*10,"")</f>
        <v>60</v>
      </c>
      <c r="E289" s="80" t="s">
        <v>645</v>
      </c>
      <c r="F289" s="80" t="s">
        <v>79</v>
      </c>
      <c r="H289" s="118"/>
      <c r="J289" s="112">
        <v>44204</v>
      </c>
      <c r="K289" s="112">
        <v>44204</v>
      </c>
      <c r="M289" s="80" t="s">
        <v>715</v>
      </c>
      <c r="P289" s="80" t="s">
        <v>845</v>
      </c>
      <c r="Q289" s="80" t="s">
        <v>908</v>
      </c>
      <c r="R289" s="80" t="s">
        <v>849</v>
      </c>
    </row>
    <row r="290" spans="1:18" s="80" customFormat="1">
      <c r="A290" s="80">
        <v>288</v>
      </c>
      <c r="B290" s="80" t="s">
        <v>432</v>
      </c>
      <c r="C290" s="80">
        <v>63</v>
      </c>
      <c r="D290" s="113">
        <f>IF(テーブル13[[#This Row],[年齢]]&lt;&gt;"",ROUNDDOWN(テーブル13[[#This Row],[年齢]]/10,0)*10,"")</f>
        <v>60</v>
      </c>
      <c r="E290" s="80" t="s">
        <v>645</v>
      </c>
      <c r="F290" s="80" t="s">
        <v>107</v>
      </c>
      <c r="H290" s="118" t="s">
        <v>796</v>
      </c>
      <c r="J290" s="112" t="s">
        <v>836</v>
      </c>
      <c r="K290" s="112">
        <v>44204</v>
      </c>
      <c r="M290" s="80" t="s">
        <v>715</v>
      </c>
      <c r="P290" s="80" t="s">
        <v>845</v>
      </c>
      <c r="Q290" s="80" t="s">
        <v>908</v>
      </c>
      <c r="R290" s="80" t="s">
        <v>849</v>
      </c>
    </row>
    <row r="291" spans="1:18" s="80" customFormat="1">
      <c r="A291" s="80">
        <v>289</v>
      </c>
      <c r="B291" s="80" t="s">
        <v>433</v>
      </c>
      <c r="C291" s="80">
        <v>15</v>
      </c>
      <c r="D291" s="113">
        <f>IF(テーブル13[[#This Row],[年齢]]&lt;&gt;"",ROUNDDOWN(テーブル13[[#This Row],[年齢]]/10,0)*10,"")</f>
        <v>10</v>
      </c>
      <c r="E291" s="80" t="s">
        <v>644</v>
      </c>
      <c r="F291" s="80" t="s">
        <v>71</v>
      </c>
      <c r="G291" s="80" t="s">
        <v>703</v>
      </c>
      <c r="H291" s="118" t="s">
        <v>831</v>
      </c>
      <c r="J291" s="112" t="s">
        <v>836</v>
      </c>
      <c r="K291" s="112">
        <v>44204</v>
      </c>
      <c r="M291" s="80" t="s">
        <v>715</v>
      </c>
      <c r="P291" s="80" t="s">
        <v>845</v>
      </c>
      <c r="Q291" s="80" t="s">
        <v>908</v>
      </c>
      <c r="R291" s="80" t="s">
        <v>849</v>
      </c>
    </row>
    <row r="292" spans="1:18" s="80" customFormat="1">
      <c r="A292" s="80">
        <v>290</v>
      </c>
      <c r="B292" s="80" t="s">
        <v>434</v>
      </c>
      <c r="C292" s="80">
        <v>8</v>
      </c>
      <c r="D292" s="113">
        <f>IF(テーブル13[[#This Row],[年齢]]&lt;&gt;"",ROUNDDOWN(テーブル13[[#This Row],[年齢]]/10,0)*10,"")</f>
        <v>0</v>
      </c>
      <c r="E292" s="80" t="s">
        <v>644</v>
      </c>
      <c r="F292" s="80" t="s">
        <v>75</v>
      </c>
      <c r="G292" s="80" t="s">
        <v>122</v>
      </c>
      <c r="H292" s="118" t="s">
        <v>830</v>
      </c>
      <c r="J292" s="112" t="s">
        <v>836</v>
      </c>
      <c r="K292" s="112">
        <v>44204</v>
      </c>
      <c r="M292" s="80" t="s">
        <v>715</v>
      </c>
      <c r="P292" s="80" t="s">
        <v>845</v>
      </c>
      <c r="Q292" s="80" t="s">
        <v>908</v>
      </c>
      <c r="R292" s="80" t="s">
        <v>849</v>
      </c>
    </row>
    <row r="293" spans="1:18" s="80" customFormat="1">
      <c r="A293" s="80">
        <v>291</v>
      </c>
      <c r="B293" s="80" t="s">
        <v>435</v>
      </c>
      <c r="C293" s="80">
        <v>64</v>
      </c>
      <c r="D293" s="113">
        <f>IF(テーブル13[[#This Row],[年齢]]&lt;&gt;"",ROUNDDOWN(テーブル13[[#This Row],[年齢]]/10,0)*10,"")</f>
        <v>60</v>
      </c>
      <c r="E293" s="80" t="s">
        <v>644</v>
      </c>
      <c r="F293" s="80" t="s">
        <v>108</v>
      </c>
      <c r="G293" s="80" t="s">
        <v>705</v>
      </c>
      <c r="H293" s="118" t="s">
        <v>811</v>
      </c>
      <c r="J293" s="112">
        <v>44204</v>
      </c>
      <c r="K293" s="112">
        <v>44204</v>
      </c>
      <c r="M293" s="80" t="s">
        <v>131</v>
      </c>
      <c r="P293" s="80" t="s">
        <v>845</v>
      </c>
      <c r="Q293" s="80" t="s">
        <v>908</v>
      </c>
      <c r="R293" s="80" t="s">
        <v>849</v>
      </c>
    </row>
    <row r="294" spans="1:18" s="80" customFormat="1">
      <c r="A294" s="80">
        <v>292</v>
      </c>
      <c r="B294" s="80" t="s">
        <v>436</v>
      </c>
      <c r="C294" s="80">
        <v>32</v>
      </c>
      <c r="D294" s="113">
        <f>IF(テーブル13[[#This Row],[年齢]]&lt;&gt;"",ROUNDDOWN(テーブル13[[#This Row],[年齢]]/10,0)*10,"")</f>
        <v>30</v>
      </c>
      <c r="E294" s="80" t="s">
        <v>645</v>
      </c>
      <c r="F294" s="80" t="s">
        <v>65</v>
      </c>
      <c r="H294" s="118" t="s">
        <v>809</v>
      </c>
      <c r="J294" s="112" t="s">
        <v>836</v>
      </c>
      <c r="K294" s="112">
        <v>44204</v>
      </c>
      <c r="M294" s="80" t="s">
        <v>718</v>
      </c>
      <c r="P294" s="80" t="s">
        <v>845</v>
      </c>
      <c r="Q294" s="80" t="s">
        <v>908</v>
      </c>
      <c r="R294" s="80" t="s">
        <v>849</v>
      </c>
    </row>
    <row r="295" spans="1:18" s="80" customFormat="1">
      <c r="A295" s="80">
        <v>293</v>
      </c>
      <c r="B295" s="80" t="s">
        <v>437</v>
      </c>
      <c r="C295" s="80">
        <v>23</v>
      </c>
      <c r="D295" s="113">
        <f>IF(テーブル13[[#This Row],[年齢]]&lt;&gt;"",ROUNDDOWN(テーブル13[[#This Row],[年齢]]/10,0)*10,"")</f>
        <v>20</v>
      </c>
      <c r="E295" s="80" t="s">
        <v>645</v>
      </c>
      <c r="F295" s="80" t="s">
        <v>109</v>
      </c>
      <c r="H295" s="118" t="s">
        <v>767</v>
      </c>
      <c r="J295" s="112" t="s">
        <v>836</v>
      </c>
      <c r="K295" s="112">
        <v>44204</v>
      </c>
      <c r="M295" s="80" t="s">
        <v>134</v>
      </c>
      <c r="P295" s="80" t="s">
        <v>845</v>
      </c>
      <c r="Q295" s="80" t="s">
        <v>908</v>
      </c>
      <c r="R295" s="80" t="s">
        <v>849</v>
      </c>
    </row>
    <row r="296" spans="1:18" s="80" customFormat="1">
      <c r="A296" s="80">
        <v>294</v>
      </c>
      <c r="B296" s="80" t="s">
        <v>438</v>
      </c>
      <c r="C296" s="80">
        <v>21</v>
      </c>
      <c r="D296" s="113">
        <f>IF(テーブル13[[#This Row],[年齢]]&lt;&gt;"",ROUNDDOWN(テーブル13[[#This Row],[年齢]]/10,0)*10,"")</f>
        <v>20</v>
      </c>
      <c r="E296" s="80" t="s">
        <v>644</v>
      </c>
      <c r="F296" s="80" t="s">
        <v>110</v>
      </c>
      <c r="H296" s="118" t="s">
        <v>832</v>
      </c>
      <c r="J296" s="112" t="s">
        <v>836</v>
      </c>
      <c r="K296" s="112">
        <v>44204</v>
      </c>
      <c r="M296" s="80" t="s">
        <v>715</v>
      </c>
      <c r="P296" s="80" t="s">
        <v>845</v>
      </c>
      <c r="Q296" s="80" t="s">
        <v>908</v>
      </c>
      <c r="R296" s="80" t="s">
        <v>849</v>
      </c>
    </row>
    <row r="297" spans="1:18" s="80" customFormat="1">
      <c r="A297" s="80">
        <v>295</v>
      </c>
      <c r="B297" s="80" t="s">
        <v>439</v>
      </c>
      <c r="C297" s="80">
        <v>21</v>
      </c>
      <c r="D297" s="113">
        <f>IF(テーブル13[[#This Row],[年齢]]&lt;&gt;"",ROUNDDOWN(テーブル13[[#This Row],[年齢]]/10,0)*10,"")</f>
        <v>20</v>
      </c>
      <c r="E297" s="80" t="s">
        <v>645</v>
      </c>
      <c r="F297" s="80" t="s">
        <v>681</v>
      </c>
      <c r="G297" s="80" t="s">
        <v>122</v>
      </c>
      <c r="H297" s="118" t="s">
        <v>816</v>
      </c>
      <c r="J297" s="112" t="s">
        <v>836</v>
      </c>
      <c r="K297" s="112">
        <v>44204</v>
      </c>
      <c r="M297" s="80" t="s">
        <v>131</v>
      </c>
      <c r="P297" s="80" t="s">
        <v>845</v>
      </c>
      <c r="Q297" s="80" t="s">
        <v>908</v>
      </c>
      <c r="R297" s="80" t="s">
        <v>849</v>
      </c>
    </row>
    <row r="298" spans="1:18" s="80" customFormat="1">
      <c r="A298" s="80">
        <v>296</v>
      </c>
      <c r="B298" s="80" t="s">
        <v>440</v>
      </c>
      <c r="C298" s="80">
        <v>32</v>
      </c>
      <c r="D298" s="113">
        <f>IF(テーブル13[[#This Row],[年齢]]&lt;&gt;"",ROUNDDOWN(テーブル13[[#This Row],[年齢]]/10,0)*10,"")</f>
        <v>30</v>
      </c>
      <c r="E298" s="80" t="s">
        <v>645</v>
      </c>
      <c r="F298" s="80" t="s">
        <v>111</v>
      </c>
      <c r="H298" s="118" t="s">
        <v>787</v>
      </c>
      <c r="J298" s="112">
        <v>44198</v>
      </c>
      <c r="K298" s="112">
        <v>44204</v>
      </c>
      <c r="M298" s="80" t="s">
        <v>726</v>
      </c>
      <c r="P298" s="80" t="s">
        <v>845</v>
      </c>
      <c r="Q298" s="80" t="s">
        <v>908</v>
      </c>
      <c r="R298" s="80" t="s">
        <v>851</v>
      </c>
    </row>
    <row r="299" spans="1:18" s="80" customFormat="1">
      <c r="A299" s="80">
        <v>297</v>
      </c>
      <c r="B299" s="80" t="s">
        <v>441</v>
      </c>
      <c r="C299" s="80">
        <v>63</v>
      </c>
      <c r="D299" s="113">
        <f>IF(テーブル13[[#This Row],[年齢]]&lt;&gt;"",ROUNDDOWN(テーブル13[[#This Row],[年齢]]/10,0)*10,"")</f>
        <v>60</v>
      </c>
      <c r="E299" s="80" t="s">
        <v>644</v>
      </c>
      <c r="F299" s="80" t="s">
        <v>79</v>
      </c>
      <c r="H299" s="118"/>
      <c r="J299" s="112" t="s">
        <v>836</v>
      </c>
      <c r="K299" s="112">
        <v>44204</v>
      </c>
      <c r="M299" s="80" t="s">
        <v>715</v>
      </c>
      <c r="P299" s="80" t="s">
        <v>845</v>
      </c>
      <c r="Q299" s="80" t="s">
        <v>908</v>
      </c>
      <c r="R299" s="80" t="s">
        <v>849</v>
      </c>
    </row>
    <row r="300" spans="1:18" s="80" customFormat="1">
      <c r="A300" s="80">
        <v>298</v>
      </c>
      <c r="B300" s="80" t="s">
        <v>442</v>
      </c>
      <c r="C300" s="80">
        <v>58</v>
      </c>
      <c r="D300" s="113">
        <f>IF(テーブル13[[#This Row],[年齢]]&lt;&gt;"",ROUNDDOWN(テーブル13[[#This Row],[年齢]]/10,0)*10,"")</f>
        <v>50</v>
      </c>
      <c r="E300" s="80" t="s">
        <v>645</v>
      </c>
      <c r="F300" s="80" t="s">
        <v>682</v>
      </c>
      <c r="H300" s="118" t="s">
        <v>784</v>
      </c>
      <c r="J300" s="112">
        <v>44203</v>
      </c>
      <c r="K300" s="112">
        <v>44204</v>
      </c>
      <c r="M300" s="80" t="s">
        <v>132</v>
      </c>
      <c r="P300" s="80" t="s">
        <v>845</v>
      </c>
      <c r="Q300" s="80" t="s">
        <v>908</v>
      </c>
      <c r="R300" s="80" t="s">
        <v>849</v>
      </c>
    </row>
    <row r="301" spans="1:18" s="80" customFormat="1">
      <c r="A301" s="80">
        <v>299</v>
      </c>
      <c r="B301" s="80" t="s">
        <v>443</v>
      </c>
      <c r="C301" s="80">
        <v>66</v>
      </c>
      <c r="D301" s="113">
        <f>IF(テーブル13[[#This Row],[年齢]]&lt;&gt;"",ROUNDDOWN(テーブル13[[#This Row],[年齢]]/10,0)*10,"")</f>
        <v>60</v>
      </c>
      <c r="E301" s="80" t="s">
        <v>645</v>
      </c>
      <c r="F301" s="80" t="s">
        <v>112</v>
      </c>
      <c r="G301" s="80" t="s">
        <v>120</v>
      </c>
      <c r="H301" s="118" t="s">
        <v>751</v>
      </c>
      <c r="J301" s="112">
        <v>44199</v>
      </c>
      <c r="K301" s="112">
        <v>44204</v>
      </c>
      <c r="M301" s="80" t="s">
        <v>135</v>
      </c>
      <c r="N301" s="80" t="s">
        <v>751</v>
      </c>
      <c r="P301" s="80" t="s">
        <v>845</v>
      </c>
      <c r="Q301" s="80" t="s">
        <v>908</v>
      </c>
      <c r="R301" s="80" t="s">
        <v>849</v>
      </c>
    </row>
    <row r="302" spans="1:18" s="80" customFormat="1">
      <c r="A302" s="80">
        <v>300</v>
      </c>
      <c r="B302" s="80" t="s">
        <v>444</v>
      </c>
      <c r="C302" s="80">
        <v>64</v>
      </c>
      <c r="D302" s="113">
        <f>IF(テーブル13[[#This Row],[年齢]]&lt;&gt;"",ROUNDDOWN(テーブル13[[#This Row],[年齢]]/10,0)*10,"")</f>
        <v>60</v>
      </c>
      <c r="E302" s="80" t="s">
        <v>644</v>
      </c>
      <c r="F302" s="80" t="s">
        <v>113</v>
      </c>
      <c r="H302" s="118" t="s">
        <v>750</v>
      </c>
      <c r="J302" s="112">
        <v>44201</v>
      </c>
      <c r="K302" s="112">
        <v>44204</v>
      </c>
      <c r="M302" s="80" t="s">
        <v>718</v>
      </c>
      <c r="P302" s="80" t="s">
        <v>845</v>
      </c>
      <c r="Q302" s="80" t="s">
        <v>908</v>
      </c>
      <c r="R302" s="80" t="s">
        <v>849</v>
      </c>
    </row>
    <row r="303" spans="1:18" s="80" customFormat="1">
      <c r="A303" s="80">
        <v>301</v>
      </c>
      <c r="B303" s="80" t="s">
        <v>445</v>
      </c>
      <c r="C303" s="80">
        <v>17</v>
      </c>
      <c r="D303" s="113">
        <f>IF(テーブル13[[#This Row],[年齢]]&lt;&gt;"",ROUNDDOWN(テーブル13[[#This Row],[年齢]]/10,0)*10,"")</f>
        <v>10</v>
      </c>
      <c r="E303" s="80" t="s">
        <v>644</v>
      </c>
      <c r="F303" s="80" t="s">
        <v>683</v>
      </c>
      <c r="G303" s="80" t="s">
        <v>122</v>
      </c>
      <c r="H303" s="118" t="s">
        <v>819</v>
      </c>
      <c r="J303" s="112">
        <v>44196</v>
      </c>
      <c r="K303" s="112">
        <v>44204</v>
      </c>
      <c r="M303" s="80" t="s">
        <v>720</v>
      </c>
      <c r="N303" s="80" t="s">
        <v>819</v>
      </c>
      <c r="P303" s="80" t="s">
        <v>845</v>
      </c>
      <c r="Q303" s="80" t="s">
        <v>908</v>
      </c>
      <c r="R303" s="80" t="s">
        <v>849</v>
      </c>
    </row>
    <row r="304" spans="1:18" s="80" customFormat="1">
      <c r="A304" s="80">
        <v>302</v>
      </c>
      <c r="B304" s="80" t="s">
        <v>446</v>
      </c>
      <c r="C304" s="80">
        <v>30</v>
      </c>
      <c r="D304" s="113">
        <f>IF(テーブル13[[#This Row],[年齢]]&lt;&gt;"",ROUNDDOWN(テーブル13[[#This Row],[年齢]]/10,0)*10,"")</f>
        <v>30</v>
      </c>
      <c r="E304" s="80" t="s">
        <v>644</v>
      </c>
      <c r="F304" s="80" t="s">
        <v>684</v>
      </c>
      <c r="H304" s="118" t="s">
        <v>803</v>
      </c>
      <c r="J304" s="112">
        <v>44199</v>
      </c>
      <c r="K304" s="112">
        <v>44204</v>
      </c>
      <c r="M304" s="80" t="s">
        <v>711</v>
      </c>
      <c r="Q304" s="80" t="s">
        <v>5</v>
      </c>
      <c r="R304" s="80" t="s">
        <v>853</v>
      </c>
    </row>
    <row r="305" spans="1:18" s="80" customFormat="1">
      <c r="A305" s="80">
        <v>303</v>
      </c>
      <c r="B305" s="80" t="s">
        <v>447</v>
      </c>
      <c r="C305" s="80">
        <v>49</v>
      </c>
      <c r="D305" s="113">
        <f>IF(テーブル13[[#This Row],[年齢]]&lt;&gt;"",ROUNDDOWN(テーブル13[[#This Row],[年齢]]/10,0)*10,"")</f>
        <v>40</v>
      </c>
      <c r="E305" s="80" t="s">
        <v>645</v>
      </c>
      <c r="F305" s="80" t="s">
        <v>685</v>
      </c>
      <c r="H305" s="118" t="s">
        <v>799</v>
      </c>
      <c r="J305" s="112">
        <v>44202</v>
      </c>
      <c r="K305" s="112">
        <v>44204</v>
      </c>
      <c r="M305" s="80" t="s">
        <v>131</v>
      </c>
      <c r="P305" s="80" t="s">
        <v>845</v>
      </c>
      <c r="Q305" s="80" t="s">
        <v>908</v>
      </c>
      <c r="R305" s="80" t="s">
        <v>849</v>
      </c>
    </row>
    <row r="306" spans="1:18" s="80" customFormat="1">
      <c r="A306" s="80">
        <v>304</v>
      </c>
      <c r="B306" s="80" t="s">
        <v>448</v>
      </c>
      <c r="C306" s="80">
        <v>32</v>
      </c>
      <c r="D306" s="113">
        <f>IF(テーブル13[[#This Row],[年齢]]&lt;&gt;"",ROUNDDOWN(テーブル13[[#This Row],[年齢]]/10,0)*10,"")</f>
        <v>30</v>
      </c>
      <c r="E306" s="80" t="s">
        <v>644</v>
      </c>
      <c r="F306" s="80" t="s">
        <v>63</v>
      </c>
      <c r="G306" s="80" t="s">
        <v>701</v>
      </c>
      <c r="H306" s="118" t="s">
        <v>827</v>
      </c>
      <c r="J306" s="112" t="s">
        <v>836</v>
      </c>
      <c r="K306" s="112">
        <v>44204</v>
      </c>
      <c r="M306" s="80" t="s">
        <v>723</v>
      </c>
      <c r="N306" s="80" t="s">
        <v>827</v>
      </c>
      <c r="P306" s="80" t="s">
        <v>845</v>
      </c>
      <c r="Q306" s="80" t="s">
        <v>908</v>
      </c>
      <c r="R306" s="80" t="s">
        <v>853</v>
      </c>
    </row>
    <row r="307" spans="1:18" s="80" customFormat="1">
      <c r="A307" s="80">
        <v>305</v>
      </c>
      <c r="B307" s="80" t="s">
        <v>449</v>
      </c>
      <c r="C307" s="80">
        <v>23</v>
      </c>
      <c r="D307" s="113">
        <f>IF(テーブル13[[#This Row],[年齢]]&lt;&gt;"",ROUNDDOWN(テーブル13[[#This Row],[年齢]]/10,0)*10,"")</f>
        <v>20</v>
      </c>
      <c r="E307" s="80" t="s">
        <v>644</v>
      </c>
      <c r="F307" s="80" t="s">
        <v>665</v>
      </c>
      <c r="G307" s="80" t="s">
        <v>701</v>
      </c>
      <c r="H307" s="118" t="s">
        <v>827</v>
      </c>
      <c r="J307" s="112" t="s">
        <v>836</v>
      </c>
      <c r="K307" s="112">
        <v>44204</v>
      </c>
      <c r="M307" s="80" t="s">
        <v>723</v>
      </c>
      <c r="N307" s="80" t="s">
        <v>827</v>
      </c>
      <c r="P307" s="80" t="s">
        <v>845</v>
      </c>
      <c r="Q307" s="80" t="s">
        <v>908</v>
      </c>
      <c r="R307" s="80" t="s">
        <v>853</v>
      </c>
    </row>
    <row r="308" spans="1:18" s="80" customFormat="1">
      <c r="A308" s="80">
        <v>306</v>
      </c>
      <c r="B308" s="80" t="s">
        <v>450</v>
      </c>
      <c r="C308" s="80">
        <v>87</v>
      </c>
      <c r="D308" s="113">
        <f>IF(テーブル13[[#This Row],[年齢]]&lt;&gt;"",ROUNDDOWN(テーブル13[[#This Row],[年齢]]/10,0)*10,"")</f>
        <v>80</v>
      </c>
      <c r="E308" s="80" t="s">
        <v>644</v>
      </c>
      <c r="G308" s="80" t="s">
        <v>123</v>
      </c>
      <c r="H308" s="118" t="s">
        <v>827</v>
      </c>
      <c r="J308" s="112" t="s">
        <v>5</v>
      </c>
      <c r="K308" s="112">
        <v>44204</v>
      </c>
      <c r="M308" s="80" t="s">
        <v>723</v>
      </c>
      <c r="N308" s="80" t="s">
        <v>827</v>
      </c>
      <c r="P308" s="80" t="s">
        <v>845</v>
      </c>
      <c r="Q308" s="80" t="s">
        <v>908</v>
      </c>
      <c r="R308" s="80" t="s">
        <v>849</v>
      </c>
    </row>
    <row r="309" spans="1:18" s="80" customFormat="1">
      <c r="A309" s="80">
        <v>307</v>
      </c>
      <c r="B309" s="80" t="s">
        <v>451</v>
      </c>
      <c r="C309" s="80">
        <v>77</v>
      </c>
      <c r="D309" s="113">
        <f>IF(テーブル13[[#This Row],[年齢]]&lt;&gt;"",ROUNDDOWN(テーブル13[[#This Row],[年齢]]/10,0)*10,"")</f>
        <v>70</v>
      </c>
      <c r="E309" s="80" t="s">
        <v>644</v>
      </c>
      <c r="G309" s="80" t="s">
        <v>123</v>
      </c>
      <c r="H309" s="118" t="s">
        <v>827</v>
      </c>
      <c r="J309" s="112" t="s">
        <v>5</v>
      </c>
      <c r="K309" s="112">
        <v>44204</v>
      </c>
      <c r="M309" s="80" t="s">
        <v>723</v>
      </c>
      <c r="N309" s="80" t="s">
        <v>827</v>
      </c>
      <c r="P309" s="80" t="s">
        <v>845</v>
      </c>
      <c r="Q309" s="80" t="s">
        <v>908</v>
      </c>
      <c r="R309" s="80" t="s">
        <v>853</v>
      </c>
    </row>
    <row r="310" spans="1:18" s="80" customFormat="1">
      <c r="A310" s="80">
        <v>308</v>
      </c>
      <c r="B310" s="80" t="s">
        <v>452</v>
      </c>
      <c r="C310" s="80">
        <v>86</v>
      </c>
      <c r="D310" s="113">
        <f>IF(テーブル13[[#This Row],[年齢]]&lt;&gt;"",ROUNDDOWN(テーブル13[[#This Row],[年齢]]/10,0)*10,"")</f>
        <v>80</v>
      </c>
      <c r="E310" s="80" t="s">
        <v>644</v>
      </c>
      <c r="G310" s="80" t="s">
        <v>123</v>
      </c>
      <c r="H310" s="118" t="s">
        <v>827</v>
      </c>
      <c r="J310" s="112" t="s">
        <v>5</v>
      </c>
      <c r="K310" s="112">
        <v>44204</v>
      </c>
      <c r="M310" s="80" t="s">
        <v>723</v>
      </c>
      <c r="N310" s="80" t="s">
        <v>827</v>
      </c>
      <c r="P310" s="80" t="s">
        <v>845</v>
      </c>
      <c r="Q310" s="80" t="s">
        <v>908</v>
      </c>
      <c r="R310" s="80" t="s">
        <v>853</v>
      </c>
    </row>
    <row r="311" spans="1:18" s="80" customFormat="1">
      <c r="A311" s="80">
        <v>309</v>
      </c>
      <c r="B311" s="80" t="s">
        <v>453</v>
      </c>
      <c r="C311" s="80">
        <v>76</v>
      </c>
      <c r="D311" s="113">
        <f>IF(テーブル13[[#This Row],[年齢]]&lt;&gt;"",ROUNDDOWN(テーブル13[[#This Row],[年齢]]/10,0)*10,"")</f>
        <v>70</v>
      </c>
      <c r="E311" s="80" t="s">
        <v>645</v>
      </c>
      <c r="G311" s="80" t="s">
        <v>123</v>
      </c>
      <c r="H311" s="118" t="s">
        <v>827</v>
      </c>
      <c r="J311" s="112" t="s">
        <v>5</v>
      </c>
      <c r="K311" s="112">
        <v>44204</v>
      </c>
      <c r="M311" s="80" t="s">
        <v>723</v>
      </c>
      <c r="N311" s="80" t="s">
        <v>827</v>
      </c>
      <c r="P311" s="80" t="s">
        <v>845</v>
      </c>
      <c r="Q311" s="80" t="s">
        <v>908</v>
      </c>
      <c r="R311" s="80" t="s">
        <v>851</v>
      </c>
    </row>
    <row r="312" spans="1:18" s="80" customFormat="1">
      <c r="A312" s="80">
        <v>310</v>
      </c>
      <c r="B312" s="80" t="s">
        <v>454</v>
      </c>
      <c r="C312" s="80">
        <v>78</v>
      </c>
      <c r="D312" s="113">
        <f>IF(テーブル13[[#This Row],[年齢]]&lt;&gt;"",ROUNDDOWN(テーブル13[[#This Row],[年齢]]/10,0)*10,"")</f>
        <v>70</v>
      </c>
      <c r="E312" s="80" t="s">
        <v>644</v>
      </c>
      <c r="G312" s="80" t="s">
        <v>124</v>
      </c>
      <c r="H312" s="118" t="s">
        <v>783</v>
      </c>
      <c r="J312" s="112">
        <v>44204</v>
      </c>
      <c r="K312" s="112">
        <v>44205</v>
      </c>
      <c r="M312" s="80" t="s">
        <v>716</v>
      </c>
      <c r="N312" s="80" t="s">
        <v>783</v>
      </c>
      <c r="P312" s="80" t="s">
        <v>845</v>
      </c>
      <c r="Q312" s="80" t="s">
        <v>908</v>
      </c>
      <c r="R312" s="80" t="s">
        <v>849</v>
      </c>
    </row>
    <row r="313" spans="1:18" s="80" customFormat="1">
      <c r="A313" s="80">
        <v>311</v>
      </c>
      <c r="B313" s="80" t="s">
        <v>455</v>
      </c>
      <c r="C313" s="80">
        <v>94</v>
      </c>
      <c r="D313" s="113">
        <f>IF(テーブル13[[#This Row],[年齢]]&lt;&gt;"",ROUNDDOWN(テーブル13[[#This Row],[年齢]]/10,0)*10,"")</f>
        <v>90</v>
      </c>
      <c r="E313" s="80" t="s">
        <v>644</v>
      </c>
      <c r="G313" s="80" t="s">
        <v>124</v>
      </c>
      <c r="H313" s="118" t="s">
        <v>783</v>
      </c>
      <c r="J313" s="112">
        <v>44205</v>
      </c>
      <c r="K313" s="112">
        <v>44205</v>
      </c>
      <c r="M313" s="80" t="s">
        <v>716</v>
      </c>
      <c r="N313" s="80" t="s">
        <v>783</v>
      </c>
      <c r="P313" s="80" t="s">
        <v>845</v>
      </c>
      <c r="Q313" s="80" t="s">
        <v>908</v>
      </c>
      <c r="R313" s="80" t="s">
        <v>849</v>
      </c>
    </row>
    <row r="314" spans="1:18" s="80" customFormat="1">
      <c r="A314" s="80">
        <v>312</v>
      </c>
      <c r="B314" s="80" t="s">
        <v>456</v>
      </c>
      <c r="C314" s="80">
        <v>76</v>
      </c>
      <c r="D314" s="113">
        <f>IF(テーブル13[[#This Row],[年齢]]&lt;&gt;"",ROUNDDOWN(テーブル13[[#This Row],[年齢]]/10,0)*10,"")</f>
        <v>70</v>
      </c>
      <c r="E314" s="80" t="s">
        <v>645</v>
      </c>
      <c r="G314" s="80" t="s">
        <v>124</v>
      </c>
      <c r="H314" s="118" t="s">
        <v>783</v>
      </c>
      <c r="J314" s="112">
        <v>44204</v>
      </c>
      <c r="K314" s="112">
        <v>44205</v>
      </c>
      <c r="M314" s="80" t="s">
        <v>716</v>
      </c>
      <c r="N314" s="80" t="s">
        <v>783</v>
      </c>
      <c r="P314" s="80" t="s">
        <v>845</v>
      </c>
      <c r="Q314" s="80" t="s">
        <v>908</v>
      </c>
      <c r="R314" s="80" t="s">
        <v>849</v>
      </c>
    </row>
    <row r="315" spans="1:18" s="80" customFormat="1">
      <c r="A315" s="80">
        <v>313</v>
      </c>
      <c r="B315" s="80" t="s">
        <v>457</v>
      </c>
      <c r="C315" s="80">
        <v>70</v>
      </c>
      <c r="D315" s="113">
        <f>IF(テーブル13[[#This Row],[年齢]]&lt;&gt;"",ROUNDDOWN(テーブル13[[#This Row],[年齢]]/10,0)*10,"")</f>
        <v>70</v>
      </c>
      <c r="E315" s="80" t="s">
        <v>645</v>
      </c>
      <c r="G315" s="80" t="s">
        <v>124</v>
      </c>
      <c r="H315" s="118" t="s">
        <v>783</v>
      </c>
      <c r="J315" s="112">
        <v>44204</v>
      </c>
      <c r="K315" s="112">
        <v>44205</v>
      </c>
      <c r="M315" s="80" t="s">
        <v>716</v>
      </c>
      <c r="N315" s="80" t="s">
        <v>783</v>
      </c>
      <c r="O315" s="80" t="s">
        <v>843</v>
      </c>
      <c r="P315" s="80" t="s">
        <v>845</v>
      </c>
      <c r="Q315" s="80" t="s">
        <v>908</v>
      </c>
      <c r="R315" s="80" t="s">
        <v>849</v>
      </c>
    </row>
    <row r="316" spans="1:18" s="80" customFormat="1">
      <c r="A316" s="80">
        <v>314</v>
      </c>
      <c r="B316" s="80" t="s">
        <v>458</v>
      </c>
      <c r="C316" s="80">
        <v>70</v>
      </c>
      <c r="D316" s="113">
        <f>IF(テーブル13[[#This Row],[年齢]]&lt;&gt;"",ROUNDDOWN(テーブル13[[#This Row],[年齢]]/10,0)*10,"")</f>
        <v>70</v>
      </c>
      <c r="E316" s="80" t="s">
        <v>645</v>
      </c>
      <c r="G316" s="80" t="s">
        <v>124</v>
      </c>
      <c r="H316" s="118" t="s">
        <v>783</v>
      </c>
      <c r="J316" s="112">
        <v>44205</v>
      </c>
      <c r="K316" s="112">
        <v>44205</v>
      </c>
      <c r="M316" s="80" t="s">
        <v>716</v>
      </c>
      <c r="N316" s="80" t="s">
        <v>783</v>
      </c>
      <c r="P316" s="80" t="s">
        <v>845</v>
      </c>
      <c r="Q316" s="80" t="s">
        <v>908</v>
      </c>
      <c r="R316" s="80" t="s">
        <v>849</v>
      </c>
    </row>
    <row r="317" spans="1:18" s="80" customFormat="1">
      <c r="A317" s="80">
        <v>315</v>
      </c>
      <c r="B317" s="80" t="s">
        <v>459</v>
      </c>
      <c r="C317" s="80">
        <v>86</v>
      </c>
      <c r="D317" s="113">
        <f>IF(テーブル13[[#This Row],[年齢]]&lt;&gt;"",ROUNDDOWN(テーブル13[[#This Row],[年齢]]/10,0)*10,"")</f>
        <v>80</v>
      </c>
      <c r="E317" s="80" t="s">
        <v>644</v>
      </c>
      <c r="G317" s="80" t="s">
        <v>124</v>
      </c>
      <c r="H317" s="118" t="s">
        <v>783</v>
      </c>
      <c r="J317" s="112">
        <v>44204</v>
      </c>
      <c r="K317" s="112">
        <v>44205</v>
      </c>
      <c r="M317" s="80" t="s">
        <v>716</v>
      </c>
      <c r="N317" s="80" t="s">
        <v>783</v>
      </c>
      <c r="O317" s="80" t="s">
        <v>843</v>
      </c>
      <c r="P317" s="80" t="s">
        <v>845</v>
      </c>
      <c r="Q317" s="80" t="s">
        <v>908</v>
      </c>
      <c r="R317" s="80" t="s">
        <v>853</v>
      </c>
    </row>
    <row r="318" spans="1:18" s="80" customFormat="1">
      <c r="A318" s="80">
        <v>316</v>
      </c>
      <c r="B318" s="80" t="s">
        <v>460</v>
      </c>
      <c r="C318" s="80">
        <v>84</v>
      </c>
      <c r="D318" s="113">
        <f>IF(テーブル13[[#This Row],[年齢]]&lt;&gt;"",ROUNDDOWN(テーブル13[[#This Row],[年齢]]/10,0)*10,"")</f>
        <v>80</v>
      </c>
      <c r="E318" s="80" t="s">
        <v>645</v>
      </c>
      <c r="G318" s="80" t="s">
        <v>124</v>
      </c>
      <c r="H318" s="118" t="s">
        <v>783</v>
      </c>
      <c r="J318" s="112">
        <v>44205</v>
      </c>
      <c r="K318" s="112">
        <v>44205</v>
      </c>
      <c r="M318" s="80" t="s">
        <v>716</v>
      </c>
      <c r="N318" s="80" t="s">
        <v>783</v>
      </c>
      <c r="P318" s="80" t="s">
        <v>845</v>
      </c>
      <c r="Q318" s="80" t="s">
        <v>908</v>
      </c>
      <c r="R318" s="80" t="s">
        <v>849</v>
      </c>
    </row>
    <row r="319" spans="1:18" s="80" customFormat="1">
      <c r="A319" s="80">
        <v>317</v>
      </c>
      <c r="B319" s="80" t="s">
        <v>461</v>
      </c>
      <c r="C319" s="80">
        <v>88</v>
      </c>
      <c r="D319" s="113">
        <f>IF(テーブル13[[#This Row],[年齢]]&lt;&gt;"",ROUNDDOWN(テーブル13[[#This Row],[年齢]]/10,0)*10,"")</f>
        <v>80</v>
      </c>
      <c r="E319" s="80" t="s">
        <v>645</v>
      </c>
      <c r="G319" s="80" t="s">
        <v>124</v>
      </c>
      <c r="H319" s="118" t="s">
        <v>783</v>
      </c>
      <c r="J319" s="112">
        <v>44205</v>
      </c>
      <c r="K319" s="112">
        <v>44205</v>
      </c>
      <c r="M319" s="80" t="s">
        <v>716</v>
      </c>
      <c r="N319" s="80" t="s">
        <v>783</v>
      </c>
      <c r="P319" s="80" t="s">
        <v>845</v>
      </c>
      <c r="Q319" s="80" t="s">
        <v>908</v>
      </c>
      <c r="R319" s="80" t="s">
        <v>853</v>
      </c>
    </row>
    <row r="320" spans="1:18" s="80" customFormat="1">
      <c r="A320" s="80">
        <v>318</v>
      </c>
      <c r="B320" s="80" t="s">
        <v>462</v>
      </c>
      <c r="C320" s="80">
        <v>41</v>
      </c>
      <c r="D320" s="113">
        <f>IF(テーブル13[[#This Row],[年齢]]&lt;&gt;"",ROUNDDOWN(テーブル13[[#This Row],[年齢]]/10,0)*10,"")</f>
        <v>40</v>
      </c>
      <c r="E320" s="80" t="s">
        <v>645</v>
      </c>
      <c r="F320" s="80" t="s">
        <v>87</v>
      </c>
      <c r="G320" s="80" t="s">
        <v>701</v>
      </c>
      <c r="H320" s="118" t="s">
        <v>783</v>
      </c>
      <c r="J320" s="112">
        <v>44205</v>
      </c>
      <c r="K320" s="112">
        <v>44205</v>
      </c>
      <c r="M320" s="80" t="s">
        <v>716</v>
      </c>
      <c r="N320" s="80" t="s">
        <v>783</v>
      </c>
      <c r="P320" s="80" t="s">
        <v>845</v>
      </c>
      <c r="Q320" s="80" t="s">
        <v>908</v>
      </c>
      <c r="R320" s="80" t="s">
        <v>851</v>
      </c>
    </row>
    <row r="321" spans="1:18" s="80" customFormat="1">
      <c r="A321" s="80">
        <v>319</v>
      </c>
      <c r="B321" s="80" t="s">
        <v>463</v>
      </c>
      <c r="C321" s="80">
        <v>83</v>
      </c>
      <c r="D321" s="113">
        <f>IF(テーブル13[[#This Row],[年齢]]&lt;&gt;"",ROUNDDOWN(テーブル13[[#This Row],[年齢]]/10,0)*10,"")</f>
        <v>80</v>
      </c>
      <c r="E321" s="80" t="s">
        <v>645</v>
      </c>
      <c r="G321" s="80" t="s">
        <v>124</v>
      </c>
      <c r="H321" s="118" t="s">
        <v>785</v>
      </c>
      <c r="J321" s="112">
        <v>44203</v>
      </c>
      <c r="K321" s="112">
        <v>44205</v>
      </c>
      <c r="M321" s="80" t="s">
        <v>716</v>
      </c>
      <c r="N321" s="80" t="s">
        <v>785</v>
      </c>
      <c r="P321" s="80" t="s">
        <v>845</v>
      </c>
      <c r="Q321" s="80" t="s">
        <v>908</v>
      </c>
      <c r="R321" s="80" t="s">
        <v>849</v>
      </c>
    </row>
    <row r="322" spans="1:18" s="80" customFormat="1">
      <c r="A322" s="80">
        <v>320</v>
      </c>
      <c r="B322" s="80" t="s">
        <v>464</v>
      </c>
      <c r="C322" s="80">
        <v>75</v>
      </c>
      <c r="D322" s="113">
        <f>IF(テーブル13[[#This Row],[年齢]]&lt;&gt;"",ROUNDDOWN(テーブル13[[#This Row],[年齢]]/10,0)*10,"")</f>
        <v>70</v>
      </c>
      <c r="E322" s="80" t="s">
        <v>644</v>
      </c>
      <c r="G322" s="80" t="s">
        <v>124</v>
      </c>
      <c r="H322" s="118" t="s">
        <v>785</v>
      </c>
      <c r="J322" s="112" t="s">
        <v>836</v>
      </c>
      <c r="K322" s="112">
        <v>44205</v>
      </c>
      <c r="M322" s="80" t="s">
        <v>716</v>
      </c>
      <c r="N322" s="80" t="s">
        <v>785</v>
      </c>
      <c r="P322" s="80" t="s">
        <v>845</v>
      </c>
      <c r="Q322" s="80" t="s">
        <v>908</v>
      </c>
      <c r="R322" s="80" t="s">
        <v>851</v>
      </c>
    </row>
    <row r="323" spans="1:18" s="80" customFormat="1">
      <c r="A323" s="80">
        <v>321</v>
      </c>
      <c r="B323" s="80" t="s">
        <v>465</v>
      </c>
      <c r="C323" s="80">
        <v>88</v>
      </c>
      <c r="D323" s="113">
        <f>IF(テーブル13[[#This Row],[年齢]]&lt;&gt;"",ROUNDDOWN(テーブル13[[#This Row],[年齢]]/10,0)*10,"")</f>
        <v>80</v>
      </c>
      <c r="E323" s="80" t="s">
        <v>645</v>
      </c>
      <c r="G323" s="80" t="s">
        <v>124</v>
      </c>
      <c r="H323" s="118" t="s">
        <v>785</v>
      </c>
      <c r="J323" s="112">
        <v>44204</v>
      </c>
      <c r="K323" s="112">
        <v>44205</v>
      </c>
      <c r="M323" s="80" t="s">
        <v>716</v>
      </c>
      <c r="N323" s="80" t="s">
        <v>785</v>
      </c>
      <c r="P323" s="80" t="s">
        <v>845</v>
      </c>
      <c r="Q323" s="80" t="s">
        <v>908</v>
      </c>
      <c r="R323" s="80" t="s">
        <v>849</v>
      </c>
    </row>
    <row r="324" spans="1:18" s="80" customFormat="1">
      <c r="A324" s="80">
        <v>322</v>
      </c>
      <c r="B324" s="80" t="s">
        <v>466</v>
      </c>
      <c r="C324" s="80">
        <v>44</v>
      </c>
      <c r="D324" s="113">
        <f>IF(テーブル13[[#This Row],[年齢]]&lt;&gt;"",ROUNDDOWN(テーブル13[[#This Row],[年齢]]/10,0)*10,"")</f>
        <v>40</v>
      </c>
      <c r="E324" s="80" t="s">
        <v>645</v>
      </c>
      <c r="G324" s="80" t="s">
        <v>124</v>
      </c>
      <c r="H324" s="118" t="s">
        <v>785</v>
      </c>
      <c r="J324" s="112" t="s">
        <v>836</v>
      </c>
      <c r="K324" s="112">
        <v>44205</v>
      </c>
      <c r="M324" s="80" t="s">
        <v>716</v>
      </c>
      <c r="N324" s="80" t="s">
        <v>785</v>
      </c>
      <c r="P324" s="80" t="s">
        <v>845</v>
      </c>
      <c r="Q324" s="80" t="s">
        <v>908</v>
      </c>
      <c r="R324" s="80" t="s">
        <v>849</v>
      </c>
    </row>
    <row r="325" spans="1:18" s="80" customFormat="1">
      <c r="A325" s="80">
        <v>323</v>
      </c>
      <c r="B325" s="80" t="s">
        <v>467</v>
      </c>
      <c r="C325" s="80">
        <v>53</v>
      </c>
      <c r="D325" s="113">
        <f>IF(テーブル13[[#This Row],[年齢]]&lt;&gt;"",ROUNDDOWN(テーブル13[[#This Row],[年齢]]/10,0)*10,"")</f>
        <v>50</v>
      </c>
      <c r="E325" s="80" t="s">
        <v>644</v>
      </c>
      <c r="F325" s="80" t="s">
        <v>87</v>
      </c>
      <c r="G325" s="80" t="s">
        <v>121</v>
      </c>
      <c r="H325" s="118" t="s">
        <v>785</v>
      </c>
      <c r="J325" s="112">
        <v>44204</v>
      </c>
      <c r="K325" s="112">
        <v>44205</v>
      </c>
      <c r="M325" s="80" t="s">
        <v>716</v>
      </c>
      <c r="N325" s="80" t="s">
        <v>785</v>
      </c>
      <c r="P325" s="80" t="s">
        <v>845</v>
      </c>
      <c r="Q325" s="80" t="s">
        <v>908</v>
      </c>
      <c r="R325" s="80" t="s">
        <v>849</v>
      </c>
    </row>
    <row r="326" spans="1:18" s="80" customFormat="1">
      <c r="A326" s="80">
        <v>324</v>
      </c>
      <c r="B326" s="80" t="s">
        <v>468</v>
      </c>
      <c r="C326" s="80">
        <v>58</v>
      </c>
      <c r="D326" s="113">
        <f>IF(テーブル13[[#This Row],[年齢]]&lt;&gt;"",ROUNDDOWN(テーブル13[[#This Row],[年齢]]/10,0)*10,"")</f>
        <v>50</v>
      </c>
      <c r="E326" s="80" t="s">
        <v>644</v>
      </c>
      <c r="F326" s="80" t="s">
        <v>87</v>
      </c>
      <c r="G326" s="80" t="s">
        <v>121</v>
      </c>
      <c r="H326" s="118" t="s">
        <v>785</v>
      </c>
      <c r="J326" s="112" t="s">
        <v>836</v>
      </c>
      <c r="K326" s="112">
        <v>44205</v>
      </c>
      <c r="M326" s="80" t="s">
        <v>716</v>
      </c>
      <c r="N326" s="80" t="s">
        <v>785</v>
      </c>
      <c r="P326" s="80" t="s">
        <v>845</v>
      </c>
      <c r="Q326" s="80" t="s">
        <v>908</v>
      </c>
      <c r="R326" s="80" t="s">
        <v>851</v>
      </c>
    </row>
    <row r="327" spans="1:18" s="80" customFormat="1">
      <c r="A327" s="80">
        <v>325</v>
      </c>
      <c r="B327" s="80" t="s">
        <v>469</v>
      </c>
      <c r="C327" s="80">
        <v>39</v>
      </c>
      <c r="D327" s="113">
        <f>IF(テーブル13[[#This Row],[年齢]]&lt;&gt;"",ROUNDDOWN(テーブル13[[#This Row],[年齢]]/10,0)*10,"")</f>
        <v>30</v>
      </c>
      <c r="E327" s="80" t="s">
        <v>645</v>
      </c>
      <c r="F327" s="80" t="s">
        <v>651</v>
      </c>
      <c r="G327" s="80" t="s">
        <v>121</v>
      </c>
      <c r="H327" s="118" t="s">
        <v>785</v>
      </c>
      <c r="J327" s="112">
        <v>44204</v>
      </c>
      <c r="K327" s="112">
        <v>44205</v>
      </c>
      <c r="M327" s="80" t="s">
        <v>716</v>
      </c>
      <c r="N327" s="80" t="s">
        <v>785</v>
      </c>
      <c r="P327" s="80" t="s">
        <v>845</v>
      </c>
      <c r="Q327" s="80" t="s">
        <v>908</v>
      </c>
      <c r="R327" s="80" t="s">
        <v>849</v>
      </c>
    </row>
    <row r="328" spans="1:18" s="80" customFormat="1">
      <c r="A328" s="80">
        <v>326</v>
      </c>
      <c r="B328" s="80" t="s">
        <v>470</v>
      </c>
      <c r="C328" s="80">
        <v>62</v>
      </c>
      <c r="D328" s="113">
        <f>IF(テーブル13[[#This Row],[年齢]]&lt;&gt;"",ROUNDDOWN(テーブル13[[#This Row],[年齢]]/10,0)*10,"")</f>
        <v>60</v>
      </c>
      <c r="E328" s="80" t="s">
        <v>644</v>
      </c>
      <c r="G328" s="80" t="s">
        <v>124</v>
      </c>
      <c r="H328" s="118" t="s">
        <v>785</v>
      </c>
      <c r="J328" s="112">
        <v>44204</v>
      </c>
      <c r="K328" s="112">
        <v>44205</v>
      </c>
      <c r="M328" s="80" t="s">
        <v>716</v>
      </c>
      <c r="N328" s="80" t="s">
        <v>785</v>
      </c>
      <c r="P328" s="80" t="s">
        <v>845</v>
      </c>
      <c r="Q328" s="80" t="s">
        <v>908</v>
      </c>
      <c r="R328" s="80" t="s">
        <v>849</v>
      </c>
    </row>
    <row r="329" spans="1:18" s="80" customFormat="1">
      <c r="A329" s="80">
        <v>327</v>
      </c>
      <c r="B329" s="80" t="s">
        <v>471</v>
      </c>
      <c r="C329" s="80">
        <v>60</v>
      </c>
      <c r="D329" s="113">
        <f>IF(テーブル13[[#This Row],[年齢]]&lt;&gt;"",ROUNDDOWN(テーブル13[[#This Row],[年齢]]/10,0)*10,"")</f>
        <v>60</v>
      </c>
      <c r="E329" s="80" t="s">
        <v>644</v>
      </c>
      <c r="G329" s="80" t="s">
        <v>124</v>
      </c>
      <c r="H329" s="118" t="s">
        <v>785</v>
      </c>
      <c r="J329" s="112">
        <v>44204</v>
      </c>
      <c r="K329" s="112">
        <v>44205</v>
      </c>
      <c r="M329" s="80" t="s">
        <v>716</v>
      </c>
      <c r="N329" s="80" t="s">
        <v>785</v>
      </c>
      <c r="P329" s="80" t="s">
        <v>845</v>
      </c>
      <c r="Q329" s="80" t="s">
        <v>908</v>
      </c>
      <c r="R329" s="80" t="s">
        <v>849</v>
      </c>
    </row>
    <row r="330" spans="1:18" s="80" customFormat="1">
      <c r="A330" s="80">
        <v>328</v>
      </c>
      <c r="B330" s="80" t="s">
        <v>472</v>
      </c>
      <c r="C330" s="80">
        <v>68</v>
      </c>
      <c r="D330" s="113">
        <f>IF(テーブル13[[#This Row],[年齢]]&lt;&gt;"",ROUNDDOWN(テーブル13[[#This Row],[年齢]]/10,0)*10,"")</f>
        <v>60</v>
      </c>
      <c r="E330" s="80" t="s">
        <v>645</v>
      </c>
      <c r="G330" s="80" t="s">
        <v>124</v>
      </c>
      <c r="H330" s="118" t="s">
        <v>785</v>
      </c>
      <c r="J330" s="112">
        <v>44205</v>
      </c>
      <c r="K330" s="112">
        <v>44205</v>
      </c>
      <c r="M330" s="80" t="s">
        <v>716</v>
      </c>
      <c r="N330" s="80" t="s">
        <v>785</v>
      </c>
      <c r="P330" s="80" t="s">
        <v>845</v>
      </c>
      <c r="Q330" s="80" t="s">
        <v>908</v>
      </c>
      <c r="R330" s="80" t="s">
        <v>849</v>
      </c>
    </row>
    <row r="331" spans="1:18" s="80" customFormat="1">
      <c r="A331" s="80">
        <v>329</v>
      </c>
      <c r="B331" s="80" t="s">
        <v>473</v>
      </c>
      <c r="C331" s="80">
        <v>72</v>
      </c>
      <c r="D331" s="113">
        <f>IF(テーブル13[[#This Row],[年齢]]&lt;&gt;"",ROUNDDOWN(テーブル13[[#This Row],[年齢]]/10,0)*10,"")</f>
        <v>70</v>
      </c>
      <c r="E331" s="80" t="s">
        <v>645</v>
      </c>
      <c r="G331" s="80" t="s">
        <v>124</v>
      </c>
      <c r="H331" s="118" t="s">
        <v>785</v>
      </c>
      <c r="J331" s="112">
        <v>44199</v>
      </c>
      <c r="K331" s="112">
        <v>44205</v>
      </c>
      <c r="M331" s="80" t="s">
        <v>716</v>
      </c>
      <c r="N331" s="80" t="s">
        <v>785</v>
      </c>
      <c r="P331" s="80" t="s">
        <v>845</v>
      </c>
      <c r="Q331" s="80" t="s">
        <v>908</v>
      </c>
      <c r="R331" s="80" t="s">
        <v>849</v>
      </c>
    </row>
    <row r="332" spans="1:18" s="80" customFormat="1">
      <c r="A332" s="80">
        <v>330</v>
      </c>
      <c r="B332" s="80" t="s">
        <v>474</v>
      </c>
      <c r="C332" s="80">
        <v>72</v>
      </c>
      <c r="D332" s="113">
        <f>IF(テーブル13[[#This Row],[年齢]]&lt;&gt;"",ROUNDDOWN(テーブル13[[#This Row],[年齢]]/10,0)*10,"")</f>
        <v>70</v>
      </c>
      <c r="E332" s="80" t="s">
        <v>645</v>
      </c>
      <c r="G332" s="80" t="s">
        <v>124</v>
      </c>
      <c r="H332" s="118" t="s">
        <v>785</v>
      </c>
      <c r="J332" s="112">
        <v>44204</v>
      </c>
      <c r="K332" s="112">
        <v>44205</v>
      </c>
      <c r="M332" s="80" t="s">
        <v>716</v>
      </c>
      <c r="N332" s="80" t="s">
        <v>785</v>
      </c>
      <c r="P332" s="80" t="s">
        <v>845</v>
      </c>
      <c r="Q332" s="80" t="s">
        <v>908</v>
      </c>
      <c r="R332" s="80" t="s">
        <v>853</v>
      </c>
    </row>
    <row r="333" spans="1:18" s="80" customFormat="1">
      <c r="A333" s="80">
        <v>331</v>
      </c>
      <c r="B333" s="80" t="s">
        <v>475</v>
      </c>
      <c r="C333" s="80">
        <v>69</v>
      </c>
      <c r="D333" s="113">
        <f>IF(テーブル13[[#This Row],[年齢]]&lt;&gt;"",ROUNDDOWN(テーブル13[[#This Row],[年齢]]/10,0)*10,"")</f>
        <v>60</v>
      </c>
      <c r="E333" s="80" t="s">
        <v>645</v>
      </c>
      <c r="G333" s="80" t="s">
        <v>124</v>
      </c>
      <c r="H333" s="118" t="s">
        <v>785</v>
      </c>
      <c r="J333" s="112">
        <v>44204</v>
      </c>
      <c r="K333" s="112">
        <v>44205</v>
      </c>
      <c r="M333" s="80" t="s">
        <v>716</v>
      </c>
      <c r="N333" s="80" t="s">
        <v>785</v>
      </c>
      <c r="P333" s="80" t="s">
        <v>845</v>
      </c>
      <c r="Q333" s="80" t="s">
        <v>908</v>
      </c>
      <c r="R333" s="80" t="s">
        <v>849</v>
      </c>
    </row>
    <row r="334" spans="1:18" s="80" customFormat="1">
      <c r="A334" s="80">
        <v>332</v>
      </c>
      <c r="B334" s="80" t="s">
        <v>476</v>
      </c>
      <c r="C334" s="80">
        <v>92</v>
      </c>
      <c r="D334" s="113">
        <f>IF(テーブル13[[#This Row],[年齢]]&lt;&gt;"",ROUNDDOWN(テーブル13[[#This Row],[年齢]]/10,0)*10,"")</f>
        <v>90</v>
      </c>
      <c r="E334" s="80" t="s">
        <v>644</v>
      </c>
      <c r="G334" s="80" t="s">
        <v>124</v>
      </c>
      <c r="H334" s="118" t="s">
        <v>785</v>
      </c>
      <c r="J334" s="112" t="s">
        <v>836</v>
      </c>
      <c r="K334" s="112">
        <v>44205</v>
      </c>
      <c r="M334" s="80" t="s">
        <v>716</v>
      </c>
      <c r="N334" s="80" t="s">
        <v>785</v>
      </c>
      <c r="O334" s="80" t="s">
        <v>843</v>
      </c>
      <c r="P334" s="80" t="s">
        <v>845</v>
      </c>
      <c r="Q334" s="80" t="s">
        <v>908</v>
      </c>
      <c r="R334" s="80" t="s">
        <v>853</v>
      </c>
    </row>
    <row r="335" spans="1:18" s="80" customFormat="1">
      <c r="A335" s="80">
        <v>333</v>
      </c>
      <c r="B335" s="80" t="s">
        <v>477</v>
      </c>
      <c r="C335" s="80">
        <v>51</v>
      </c>
      <c r="D335" s="113">
        <f>IF(テーブル13[[#This Row],[年齢]]&lt;&gt;"",ROUNDDOWN(テーブル13[[#This Row],[年齢]]/10,0)*10,"")</f>
        <v>50</v>
      </c>
      <c r="E335" s="80" t="s">
        <v>645</v>
      </c>
      <c r="G335" s="80" t="s">
        <v>124</v>
      </c>
      <c r="H335" s="118" t="s">
        <v>785</v>
      </c>
      <c r="J335" s="112">
        <v>44205</v>
      </c>
      <c r="K335" s="112">
        <v>44205</v>
      </c>
      <c r="M335" s="80" t="s">
        <v>716</v>
      </c>
      <c r="N335" s="80" t="s">
        <v>785</v>
      </c>
      <c r="P335" s="80" t="s">
        <v>845</v>
      </c>
      <c r="Q335" s="80" t="s">
        <v>908</v>
      </c>
      <c r="R335" s="80" t="s">
        <v>853</v>
      </c>
    </row>
    <row r="336" spans="1:18" s="80" customFormat="1">
      <c r="A336" s="80">
        <v>334</v>
      </c>
      <c r="B336" s="80" t="s">
        <v>478</v>
      </c>
      <c r="C336" s="80">
        <v>42</v>
      </c>
      <c r="D336" s="113">
        <f>IF(テーブル13[[#This Row],[年齢]]&lt;&gt;"",ROUNDDOWN(テーブル13[[#This Row],[年齢]]/10,0)*10,"")</f>
        <v>40</v>
      </c>
      <c r="E336" s="80" t="s">
        <v>644</v>
      </c>
      <c r="F336" s="80" t="s">
        <v>87</v>
      </c>
      <c r="G336" s="80" t="s">
        <v>121</v>
      </c>
      <c r="H336" s="118" t="s">
        <v>785</v>
      </c>
      <c r="J336" s="112">
        <v>44204</v>
      </c>
      <c r="K336" s="112">
        <v>44205</v>
      </c>
      <c r="M336" s="80" t="s">
        <v>716</v>
      </c>
      <c r="N336" s="80" t="s">
        <v>785</v>
      </c>
      <c r="P336" s="80" t="s">
        <v>845</v>
      </c>
      <c r="Q336" s="80" t="s">
        <v>908</v>
      </c>
      <c r="R336" s="80" t="s">
        <v>849</v>
      </c>
    </row>
    <row r="337" spans="1:18" s="80" customFormat="1">
      <c r="A337" s="80">
        <v>335</v>
      </c>
      <c r="B337" s="80" t="s">
        <v>479</v>
      </c>
      <c r="C337" s="80">
        <v>59</v>
      </c>
      <c r="D337" s="113">
        <f>IF(テーブル13[[#This Row],[年齢]]&lt;&gt;"",ROUNDDOWN(テーブル13[[#This Row],[年齢]]/10,0)*10,"")</f>
        <v>50</v>
      </c>
      <c r="E337" s="80" t="s">
        <v>644</v>
      </c>
      <c r="F337" s="80" t="s">
        <v>87</v>
      </c>
      <c r="G337" s="80" t="s">
        <v>121</v>
      </c>
      <c r="H337" s="118" t="s">
        <v>785</v>
      </c>
      <c r="J337" s="112">
        <v>44204</v>
      </c>
      <c r="K337" s="112">
        <v>44205</v>
      </c>
      <c r="M337" s="80" t="s">
        <v>716</v>
      </c>
      <c r="N337" s="80" t="s">
        <v>785</v>
      </c>
      <c r="P337" s="80" t="s">
        <v>845</v>
      </c>
      <c r="Q337" s="80" t="s">
        <v>908</v>
      </c>
      <c r="R337" s="80" t="s">
        <v>853</v>
      </c>
    </row>
    <row r="338" spans="1:18" s="80" customFormat="1">
      <c r="A338" s="80">
        <v>336</v>
      </c>
      <c r="B338" s="80" t="s">
        <v>480</v>
      </c>
      <c r="C338" s="80">
        <v>71</v>
      </c>
      <c r="D338" s="113">
        <f>IF(テーブル13[[#This Row],[年齢]]&lt;&gt;"",ROUNDDOWN(テーブル13[[#This Row],[年齢]]/10,0)*10,"")</f>
        <v>70</v>
      </c>
      <c r="E338" s="80" t="s">
        <v>644</v>
      </c>
      <c r="G338" s="80" t="s">
        <v>124</v>
      </c>
      <c r="H338" s="118" t="s">
        <v>785</v>
      </c>
      <c r="J338" s="112">
        <v>44205</v>
      </c>
      <c r="K338" s="112">
        <v>44205</v>
      </c>
      <c r="M338" s="80" t="s">
        <v>716</v>
      </c>
      <c r="N338" s="80" t="s">
        <v>785</v>
      </c>
      <c r="P338" s="80" t="s">
        <v>845</v>
      </c>
      <c r="Q338" s="80" t="s">
        <v>908</v>
      </c>
      <c r="R338" s="80" t="s">
        <v>849</v>
      </c>
    </row>
    <row r="339" spans="1:18" s="80" customFormat="1">
      <c r="A339" s="80">
        <v>337</v>
      </c>
      <c r="B339" s="80" t="s">
        <v>481</v>
      </c>
      <c r="C339" s="80">
        <v>71</v>
      </c>
      <c r="D339" s="113">
        <f>IF(テーブル13[[#This Row],[年齢]]&lt;&gt;"",ROUNDDOWN(テーブル13[[#This Row],[年齢]]/10,0)*10,"")</f>
        <v>70</v>
      </c>
      <c r="E339" s="80" t="s">
        <v>645</v>
      </c>
      <c r="G339" s="80" t="s">
        <v>124</v>
      </c>
      <c r="H339" s="118" t="s">
        <v>785</v>
      </c>
      <c r="J339" s="112" t="s">
        <v>836</v>
      </c>
      <c r="K339" s="112">
        <v>44205</v>
      </c>
      <c r="M339" s="80" t="s">
        <v>716</v>
      </c>
      <c r="N339" s="80" t="s">
        <v>785</v>
      </c>
      <c r="P339" s="80" t="s">
        <v>845</v>
      </c>
      <c r="Q339" s="80" t="s">
        <v>908</v>
      </c>
      <c r="R339" s="80" t="s">
        <v>849</v>
      </c>
    </row>
    <row r="340" spans="1:18" s="80" customFormat="1">
      <c r="A340" s="80">
        <v>338</v>
      </c>
      <c r="B340" s="80" t="s">
        <v>482</v>
      </c>
      <c r="C340" s="80">
        <v>51</v>
      </c>
      <c r="D340" s="113">
        <f>IF(テーブル13[[#This Row],[年齢]]&lt;&gt;"",ROUNDDOWN(テーブル13[[#This Row],[年齢]]/10,0)*10,"")</f>
        <v>50</v>
      </c>
      <c r="E340" s="80" t="s">
        <v>645</v>
      </c>
      <c r="G340" s="80" t="s">
        <v>124</v>
      </c>
      <c r="H340" s="118" t="s">
        <v>785</v>
      </c>
      <c r="J340" s="112">
        <v>44204</v>
      </c>
      <c r="K340" s="112">
        <v>44205</v>
      </c>
      <c r="M340" s="80" t="s">
        <v>716</v>
      </c>
      <c r="N340" s="80" t="s">
        <v>785</v>
      </c>
      <c r="P340" s="80" t="s">
        <v>845</v>
      </c>
      <c r="Q340" s="80" t="s">
        <v>908</v>
      </c>
      <c r="R340" s="80" t="s">
        <v>849</v>
      </c>
    </row>
    <row r="341" spans="1:18" s="80" customFormat="1">
      <c r="A341" s="80">
        <v>339</v>
      </c>
      <c r="B341" s="80" t="s">
        <v>483</v>
      </c>
      <c r="C341" s="80">
        <v>25</v>
      </c>
      <c r="D341" s="113">
        <f>IF(テーブル13[[#This Row],[年齢]]&lt;&gt;"",ROUNDDOWN(テーブル13[[#This Row],[年齢]]/10,0)*10,"")</f>
        <v>20</v>
      </c>
      <c r="E341" s="80" t="s">
        <v>645</v>
      </c>
      <c r="F341" s="80" t="s">
        <v>114</v>
      </c>
      <c r="G341" s="80" t="s">
        <v>120</v>
      </c>
      <c r="H341" s="118" t="s">
        <v>775</v>
      </c>
      <c r="J341" s="112" t="s">
        <v>836</v>
      </c>
      <c r="K341" s="112">
        <v>44205</v>
      </c>
      <c r="M341" s="80" t="s">
        <v>134</v>
      </c>
      <c r="P341" s="80" t="s">
        <v>845</v>
      </c>
      <c r="Q341" s="80" t="s">
        <v>908</v>
      </c>
      <c r="R341" s="80" t="s">
        <v>849</v>
      </c>
    </row>
    <row r="342" spans="1:18" s="80" customFormat="1">
      <c r="A342" s="80">
        <v>340</v>
      </c>
      <c r="B342" s="80" t="s">
        <v>484</v>
      </c>
      <c r="C342" s="80">
        <v>30</v>
      </c>
      <c r="D342" s="113">
        <f>IF(テーブル13[[#This Row],[年齢]]&lt;&gt;"",ROUNDDOWN(テーブル13[[#This Row],[年齢]]/10,0)*10,"")</f>
        <v>30</v>
      </c>
      <c r="E342" s="80" t="s">
        <v>645</v>
      </c>
      <c r="F342" s="80" t="s">
        <v>686</v>
      </c>
      <c r="H342" s="118" t="s">
        <v>767</v>
      </c>
      <c r="J342" s="112">
        <v>44205</v>
      </c>
      <c r="K342" s="112">
        <v>44205</v>
      </c>
      <c r="M342" s="80" t="s">
        <v>727</v>
      </c>
      <c r="N342" s="80" t="s">
        <v>767</v>
      </c>
      <c r="P342" s="80" t="s">
        <v>845</v>
      </c>
      <c r="Q342" s="80" t="s">
        <v>908</v>
      </c>
      <c r="R342" s="80" t="s">
        <v>849</v>
      </c>
    </row>
    <row r="343" spans="1:18" s="80" customFormat="1">
      <c r="A343" s="80">
        <v>341</v>
      </c>
      <c r="B343" s="80" t="s">
        <v>485</v>
      </c>
      <c r="C343" s="80">
        <v>69</v>
      </c>
      <c r="D343" s="113">
        <f>IF(テーブル13[[#This Row],[年齢]]&lt;&gt;"",ROUNDDOWN(テーブル13[[#This Row],[年齢]]/10,0)*10,"")</f>
        <v>60</v>
      </c>
      <c r="E343" s="80" t="s">
        <v>645</v>
      </c>
      <c r="F343" s="80" t="s">
        <v>687</v>
      </c>
      <c r="H343" s="118"/>
      <c r="J343" s="112" t="s">
        <v>836</v>
      </c>
      <c r="K343" s="112">
        <v>44205</v>
      </c>
      <c r="M343" s="80" t="s">
        <v>715</v>
      </c>
      <c r="P343" s="80" t="s">
        <v>845</v>
      </c>
      <c r="Q343" s="80" t="s">
        <v>908</v>
      </c>
      <c r="R343" s="80" t="s">
        <v>849</v>
      </c>
    </row>
    <row r="344" spans="1:18" s="80" customFormat="1">
      <c r="A344" s="80">
        <v>342</v>
      </c>
      <c r="B344" s="80" t="s">
        <v>486</v>
      </c>
      <c r="C344" s="80">
        <v>17</v>
      </c>
      <c r="D344" s="113">
        <f>IF(テーブル13[[#This Row],[年齢]]&lt;&gt;"",ROUNDDOWN(テーブル13[[#This Row],[年齢]]/10,0)*10,"")</f>
        <v>10</v>
      </c>
      <c r="E344" s="80" t="s">
        <v>644</v>
      </c>
      <c r="F344" s="80" t="s">
        <v>688</v>
      </c>
      <c r="G344" s="80" t="s">
        <v>703</v>
      </c>
      <c r="H344" s="118" t="s">
        <v>819</v>
      </c>
      <c r="J344" s="112">
        <v>44204</v>
      </c>
      <c r="K344" s="112">
        <v>44205</v>
      </c>
      <c r="M344" s="80" t="s">
        <v>720</v>
      </c>
      <c r="N344" s="80" t="s">
        <v>819</v>
      </c>
      <c r="P344" s="80" t="s">
        <v>845</v>
      </c>
      <c r="Q344" s="80" t="s">
        <v>908</v>
      </c>
      <c r="R344" s="80" t="s">
        <v>849</v>
      </c>
    </row>
    <row r="345" spans="1:18" s="80" customFormat="1">
      <c r="A345" s="80">
        <v>343</v>
      </c>
      <c r="B345" s="80" t="s">
        <v>487</v>
      </c>
      <c r="C345" s="80">
        <v>94</v>
      </c>
      <c r="D345" s="113">
        <f>IF(テーブル13[[#This Row],[年齢]]&lt;&gt;"",ROUNDDOWN(テーブル13[[#This Row],[年齢]]/10,0)*10,"")</f>
        <v>90</v>
      </c>
      <c r="E345" s="80" t="s">
        <v>644</v>
      </c>
      <c r="G345" s="80" t="s">
        <v>124</v>
      </c>
      <c r="H345" s="118" t="s">
        <v>783</v>
      </c>
      <c r="J345" s="112">
        <v>44205</v>
      </c>
      <c r="K345" s="112">
        <v>44206</v>
      </c>
      <c r="M345" s="80" t="s">
        <v>716</v>
      </c>
      <c r="N345" s="80" t="s">
        <v>783</v>
      </c>
      <c r="P345" s="80" t="s">
        <v>845</v>
      </c>
      <c r="Q345" s="80" t="s">
        <v>908</v>
      </c>
      <c r="R345" s="80" t="s">
        <v>851</v>
      </c>
    </row>
    <row r="346" spans="1:18" s="80" customFormat="1">
      <c r="A346" s="80">
        <v>344</v>
      </c>
      <c r="B346" s="80" t="s">
        <v>488</v>
      </c>
      <c r="C346" s="80">
        <v>84</v>
      </c>
      <c r="D346" s="113">
        <f>IF(テーブル13[[#This Row],[年齢]]&lt;&gt;"",ROUNDDOWN(テーブル13[[#This Row],[年齢]]/10,0)*10,"")</f>
        <v>80</v>
      </c>
      <c r="E346" s="80" t="s">
        <v>644</v>
      </c>
      <c r="G346" s="80" t="s">
        <v>124</v>
      </c>
      <c r="H346" s="118" t="s">
        <v>783</v>
      </c>
      <c r="J346" s="112">
        <v>44205</v>
      </c>
      <c r="K346" s="112">
        <v>44206</v>
      </c>
      <c r="M346" s="80" t="s">
        <v>716</v>
      </c>
      <c r="N346" s="80" t="s">
        <v>783</v>
      </c>
      <c r="P346" s="80" t="s">
        <v>845</v>
      </c>
      <c r="Q346" s="80" t="s">
        <v>908</v>
      </c>
      <c r="R346" s="80" t="s">
        <v>851</v>
      </c>
    </row>
    <row r="347" spans="1:18" s="80" customFormat="1">
      <c r="A347" s="80">
        <v>345</v>
      </c>
      <c r="B347" s="80" t="s">
        <v>489</v>
      </c>
      <c r="C347" s="80">
        <v>38</v>
      </c>
      <c r="D347" s="113">
        <f>IF(テーブル13[[#This Row],[年齢]]&lt;&gt;"",ROUNDDOWN(テーブル13[[#This Row],[年齢]]/10,0)*10,"")</f>
        <v>30</v>
      </c>
      <c r="E347" s="80" t="s">
        <v>644</v>
      </c>
      <c r="F347" s="80" t="s">
        <v>115</v>
      </c>
      <c r="G347" s="80" t="s">
        <v>120</v>
      </c>
      <c r="H347" s="118" t="s">
        <v>783</v>
      </c>
      <c r="J347" s="112">
        <v>44206</v>
      </c>
      <c r="K347" s="112">
        <v>44206</v>
      </c>
      <c r="M347" s="80" t="s">
        <v>716</v>
      </c>
      <c r="N347" s="80" t="s">
        <v>783</v>
      </c>
      <c r="P347" s="80" t="s">
        <v>845</v>
      </c>
      <c r="Q347" s="80" t="s">
        <v>908</v>
      </c>
      <c r="R347" s="80" t="s">
        <v>849</v>
      </c>
    </row>
    <row r="348" spans="1:18" s="80" customFormat="1">
      <c r="A348" s="80">
        <v>346</v>
      </c>
      <c r="B348" s="80" t="s">
        <v>490</v>
      </c>
      <c r="C348" s="80">
        <v>89</v>
      </c>
      <c r="D348" s="113">
        <f>IF(テーブル13[[#This Row],[年齢]]&lt;&gt;"",ROUNDDOWN(テーブル13[[#This Row],[年齢]]/10,0)*10,"")</f>
        <v>80</v>
      </c>
      <c r="E348" s="80" t="s">
        <v>644</v>
      </c>
      <c r="G348" s="80" t="s">
        <v>124</v>
      </c>
      <c r="H348" s="118" t="s">
        <v>783</v>
      </c>
      <c r="J348" s="112">
        <v>44205</v>
      </c>
      <c r="K348" s="112">
        <v>44206</v>
      </c>
      <c r="M348" s="80" t="s">
        <v>716</v>
      </c>
      <c r="N348" s="80" t="s">
        <v>783</v>
      </c>
      <c r="P348" s="80" t="s">
        <v>845</v>
      </c>
      <c r="Q348" s="80" t="s">
        <v>908</v>
      </c>
      <c r="R348" s="80" t="s">
        <v>853</v>
      </c>
    </row>
    <row r="349" spans="1:18" s="80" customFormat="1">
      <c r="A349" s="80">
        <v>347</v>
      </c>
      <c r="B349" s="80" t="s">
        <v>491</v>
      </c>
      <c r="C349" s="80">
        <v>96</v>
      </c>
      <c r="D349" s="113">
        <f>IF(テーブル13[[#This Row],[年齢]]&lt;&gt;"",ROUNDDOWN(テーブル13[[#This Row],[年齢]]/10,0)*10,"")</f>
        <v>90</v>
      </c>
      <c r="E349" s="80" t="s">
        <v>644</v>
      </c>
      <c r="G349" s="80" t="s">
        <v>124</v>
      </c>
      <c r="H349" s="118" t="s">
        <v>783</v>
      </c>
      <c r="J349" s="112">
        <v>44203</v>
      </c>
      <c r="K349" s="112">
        <v>44206</v>
      </c>
      <c r="M349" s="80" t="s">
        <v>716</v>
      </c>
      <c r="N349" s="80" t="s">
        <v>783</v>
      </c>
      <c r="P349" s="80" t="s">
        <v>845</v>
      </c>
      <c r="Q349" s="80" t="s">
        <v>908</v>
      </c>
      <c r="R349" s="80" t="s">
        <v>853</v>
      </c>
    </row>
    <row r="350" spans="1:18" s="80" customFormat="1">
      <c r="A350" s="80">
        <v>348</v>
      </c>
      <c r="B350" s="80" t="s">
        <v>492</v>
      </c>
      <c r="C350" s="80">
        <v>86</v>
      </c>
      <c r="D350" s="113">
        <f>IF(テーブル13[[#This Row],[年齢]]&lt;&gt;"",ROUNDDOWN(テーブル13[[#This Row],[年齢]]/10,0)*10,"")</f>
        <v>80</v>
      </c>
      <c r="E350" s="80" t="s">
        <v>644</v>
      </c>
      <c r="G350" s="80" t="s">
        <v>124</v>
      </c>
      <c r="H350" s="118" t="s">
        <v>783</v>
      </c>
      <c r="J350" s="112">
        <v>44206</v>
      </c>
      <c r="K350" s="112">
        <v>44206</v>
      </c>
      <c r="M350" s="80" t="s">
        <v>716</v>
      </c>
      <c r="N350" s="80" t="s">
        <v>783</v>
      </c>
      <c r="O350" s="80" t="s">
        <v>843</v>
      </c>
      <c r="P350" s="80" t="s">
        <v>845</v>
      </c>
      <c r="Q350" s="80" t="s">
        <v>908</v>
      </c>
      <c r="R350" s="80" t="s">
        <v>849</v>
      </c>
    </row>
    <row r="351" spans="1:18" s="80" customFormat="1">
      <c r="A351" s="80">
        <v>349</v>
      </c>
      <c r="B351" s="80" t="s">
        <v>493</v>
      </c>
      <c r="C351" s="80">
        <v>93</v>
      </c>
      <c r="D351" s="113">
        <f>IF(テーブル13[[#This Row],[年齢]]&lt;&gt;"",ROUNDDOWN(テーブル13[[#This Row],[年齢]]/10,0)*10,"")</f>
        <v>90</v>
      </c>
      <c r="E351" s="80" t="s">
        <v>644</v>
      </c>
      <c r="G351" s="80" t="s">
        <v>124</v>
      </c>
      <c r="H351" s="118" t="s">
        <v>783</v>
      </c>
      <c r="J351" s="112">
        <v>44205</v>
      </c>
      <c r="K351" s="112">
        <v>44206</v>
      </c>
      <c r="M351" s="80" t="s">
        <v>716</v>
      </c>
      <c r="N351" s="80" t="s">
        <v>783</v>
      </c>
      <c r="P351" s="80" t="s">
        <v>845</v>
      </c>
      <c r="Q351" s="80" t="s">
        <v>908</v>
      </c>
      <c r="R351" s="80" t="s">
        <v>849</v>
      </c>
    </row>
    <row r="352" spans="1:18" s="80" customFormat="1">
      <c r="A352" s="80">
        <v>350</v>
      </c>
      <c r="B352" s="80" t="s">
        <v>494</v>
      </c>
      <c r="C352" s="80">
        <v>86</v>
      </c>
      <c r="D352" s="113">
        <f>IF(テーブル13[[#This Row],[年齢]]&lt;&gt;"",ROUNDDOWN(テーブル13[[#This Row],[年齢]]/10,0)*10,"")</f>
        <v>80</v>
      </c>
      <c r="E352" s="80" t="s">
        <v>645</v>
      </c>
      <c r="G352" s="80" t="s">
        <v>124</v>
      </c>
      <c r="H352" s="118" t="s">
        <v>785</v>
      </c>
      <c r="J352" s="112">
        <v>44205</v>
      </c>
      <c r="K352" s="112">
        <v>44206</v>
      </c>
      <c r="M352" s="80" t="s">
        <v>716</v>
      </c>
      <c r="N352" s="80" t="s">
        <v>785</v>
      </c>
      <c r="P352" s="80" t="s">
        <v>845</v>
      </c>
      <c r="Q352" s="80" t="s">
        <v>908</v>
      </c>
      <c r="R352" s="80" t="s">
        <v>849</v>
      </c>
    </row>
    <row r="353" spans="1:18" s="80" customFormat="1">
      <c r="A353" s="80">
        <v>351</v>
      </c>
      <c r="B353" s="80" t="s">
        <v>495</v>
      </c>
      <c r="C353" s="80">
        <v>66</v>
      </c>
      <c r="D353" s="113">
        <f>IF(テーブル13[[#This Row],[年齢]]&lt;&gt;"",ROUNDDOWN(テーブル13[[#This Row],[年齢]]/10,0)*10,"")</f>
        <v>60</v>
      </c>
      <c r="E353" s="80" t="s">
        <v>645</v>
      </c>
      <c r="G353" s="80" t="s">
        <v>124</v>
      </c>
      <c r="H353" s="118" t="s">
        <v>785</v>
      </c>
      <c r="J353" s="112">
        <v>44205</v>
      </c>
      <c r="K353" s="112">
        <v>44206</v>
      </c>
      <c r="M353" s="80" t="s">
        <v>716</v>
      </c>
      <c r="N353" s="80" t="s">
        <v>785</v>
      </c>
      <c r="P353" s="80" t="s">
        <v>845</v>
      </c>
      <c r="Q353" s="80" t="s">
        <v>908</v>
      </c>
      <c r="R353" s="80" t="s">
        <v>849</v>
      </c>
    </row>
    <row r="354" spans="1:18" s="80" customFormat="1">
      <c r="A354" s="80">
        <v>352</v>
      </c>
      <c r="B354" s="80" t="s">
        <v>496</v>
      </c>
      <c r="C354" s="80">
        <v>71</v>
      </c>
      <c r="D354" s="113">
        <f>IF(テーブル13[[#This Row],[年齢]]&lt;&gt;"",ROUNDDOWN(テーブル13[[#This Row],[年齢]]/10,0)*10,"")</f>
        <v>70</v>
      </c>
      <c r="E354" s="80" t="s">
        <v>645</v>
      </c>
      <c r="G354" s="80" t="s">
        <v>706</v>
      </c>
      <c r="H354" s="118" t="s">
        <v>785</v>
      </c>
      <c r="J354" s="112">
        <v>44205</v>
      </c>
      <c r="K354" s="112">
        <v>44206</v>
      </c>
      <c r="M354" s="80" t="s">
        <v>716</v>
      </c>
      <c r="N354" s="80" t="s">
        <v>785</v>
      </c>
      <c r="P354" s="80" t="s">
        <v>845</v>
      </c>
      <c r="Q354" s="80" t="s">
        <v>908</v>
      </c>
      <c r="R354" s="80" t="s">
        <v>849</v>
      </c>
    </row>
    <row r="355" spans="1:18" s="80" customFormat="1">
      <c r="A355" s="80">
        <v>353</v>
      </c>
      <c r="B355" s="80" t="s">
        <v>497</v>
      </c>
      <c r="C355" s="80">
        <v>64</v>
      </c>
      <c r="D355" s="113">
        <f>IF(テーブル13[[#This Row],[年齢]]&lt;&gt;"",ROUNDDOWN(テーブル13[[#This Row],[年齢]]/10,0)*10,"")</f>
        <v>60</v>
      </c>
      <c r="E355" s="80" t="s">
        <v>645</v>
      </c>
      <c r="G355" s="80" t="s">
        <v>124</v>
      </c>
      <c r="H355" s="118" t="s">
        <v>785</v>
      </c>
      <c r="J355" s="112">
        <v>44206</v>
      </c>
      <c r="K355" s="112">
        <v>44206</v>
      </c>
      <c r="M355" s="80" t="s">
        <v>716</v>
      </c>
      <c r="N355" s="80" t="s">
        <v>785</v>
      </c>
      <c r="P355" s="80" t="s">
        <v>845</v>
      </c>
      <c r="Q355" s="80" t="s">
        <v>908</v>
      </c>
      <c r="R355" s="80" t="s">
        <v>853</v>
      </c>
    </row>
    <row r="356" spans="1:18" s="80" customFormat="1">
      <c r="A356" s="80">
        <v>354</v>
      </c>
      <c r="B356" s="80" t="s">
        <v>498</v>
      </c>
      <c r="C356" s="80">
        <v>86</v>
      </c>
      <c r="D356" s="113">
        <f>IF(テーブル13[[#This Row],[年齢]]&lt;&gt;"",ROUNDDOWN(テーブル13[[#This Row],[年齢]]/10,0)*10,"")</f>
        <v>80</v>
      </c>
      <c r="E356" s="80" t="s">
        <v>645</v>
      </c>
      <c r="G356" s="80" t="s">
        <v>124</v>
      </c>
      <c r="H356" s="118" t="s">
        <v>785</v>
      </c>
      <c r="J356" s="112">
        <v>44206</v>
      </c>
      <c r="K356" s="112">
        <v>44206</v>
      </c>
      <c r="M356" s="80" t="s">
        <v>716</v>
      </c>
      <c r="N356" s="80" t="s">
        <v>785</v>
      </c>
      <c r="P356" s="80" t="s">
        <v>845</v>
      </c>
      <c r="Q356" s="80" t="s">
        <v>908</v>
      </c>
      <c r="R356" s="80" t="s">
        <v>849</v>
      </c>
    </row>
    <row r="357" spans="1:18" s="80" customFormat="1">
      <c r="A357" s="80">
        <v>355</v>
      </c>
      <c r="B357" s="80" t="s">
        <v>499</v>
      </c>
      <c r="C357" s="80">
        <v>27</v>
      </c>
      <c r="D357" s="113">
        <f>IF(テーブル13[[#This Row],[年齢]]&lt;&gt;"",ROUNDDOWN(テーブル13[[#This Row],[年齢]]/10,0)*10,"")</f>
        <v>20</v>
      </c>
      <c r="E357" s="80" t="s">
        <v>644</v>
      </c>
      <c r="F357" s="80" t="s">
        <v>87</v>
      </c>
      <c r="G357" s="80" t="s">
        <v>121</v>
      </c>
      <c r="H357" s="118" t="s">
        <v>785</v>
      </c>
      <c r="J357" s="112" t="s">
        <v>836</v>
      </c>
      <c r="K357" s="112">
        <v>44206</v>
      </c>
      <c r="M357" s="80" t="s">
        <v>716</v>
      </c>
      <c r="N357" s="80" t="s">
        <v>785</v>
      </c>
      <c r="P357" s="80" t="s">
        <v>845</v>
      </c>
      <c r="Q357" s="80" t="s">
        <v>908</v>
      </c>
      <c r="R357" s="80" t="s">
        <v>851</v>
      </c>
    </row>
    <row r="358" spans="1:18" s="80" customFormat="1">
      <c r="A358" s="80">
        <v>356</v>
      </c>
      <c r="B358" s="80" t="s">
        <v>500</v>
      </c>
      <c r="C358" s="80">
        <v>56</v>
      </c>
      <c r="D358" s="113">
        <f>IF(テーブル13[[#This Row],[年齢]]&lt;&gt;"",ROUNDDOWN(テーブル13[[#This Row],[年齢]]/10,0)*10,"")</f>
        <v>50</v>
      </c>
      <c r="E358" s="80" t="s">
        <v>644</v>
      </c>
      <c r="F358" s="80" t="s">
        <v>87</v>
      </c>
      <c r="G358" s="80" t="s">
        <v>121</v>
      </c>
      <c r="H358" s="118" t="s">
        <v>785</v>
      </c>
      <c r="J358" s="112">
        <v>44206</v>
      </c>
      <c r="K358" s="112">
        <v>44206</v>
      </c>
      <c r="M358" s="80" t="s">
        <v>716</v>
      </c>
      <c r="N358" s="80" t="s">
        <v>785</v>
      </c>
      <c r="P358" s="80" t="s">
        <v>845</v>
      </c>
      <c r="Q358" s="80" t="s">
        <v>908</v>
      </c>
      <c r="R358" s="80" t="s">
        <v>851</v>
      </c>
    </row>
    <row r="359" spans="1:18" s="80" customFormat="1">
      <c r="A359" s="80">
        <v>357</v>
      </c>
      <c r="B359" s="80" t="s">
        <v>501</v>
      </c>
      <c r="C359" s="80">
        <v>84</v>
      </c>
      <c r="D359" s="113">
        <f>IF(テーブル13[[#This Row],[年齢]]&lt;&gt;"",ROUNDDOWN(テーブル13[[#This Row],[年齢]]/10,0)*10,"")</f>
        <v>80</v>
      </c>
      <c r="E359" s="80" t="s">
        <v>644</v>
      </c>
      <c r="G359" s="80" t="s">
        <v>124</v>
      </c>
      <c r="H359" s="118" t="s">
        <v>785</v>
      </c>
      <c r="J359" s="112">
        <v>44204</v>
      </c>
      <c r="K359" s="112">
        <v>44206</v>
      </c>
      <c r="M359" s="80" t="s">
        <v>716</v>
      </c>
      <c r="N359" s="80" t="s">
        <v>785</v>
      </c>
      <c r="O359" s="80" t="s">
        <v>843</v>
      </c>
      <c r="P359" s="80" t="s">
        <v>845</v>
      </c>
      <c r="Q359" s="80" t="s">
        <v>908</v>
      </c>
      <c r="R359" s="80" t="s">
        <v>849</v>
      </c>
    </row>
    <row r="360" spans="1:18" s="80" customFormat="1">
      <c r="A360" s="80">
        <v>358</v>
      </c>
      <c r="B360" s="80" t="s">
        <v>502</v>
      </c>
      <c r="C360" s="80">
        <v>69</v>
      </c>
      <c r="D360" s="113">
        <f>IF(テーブル13[[#This Row],[年齢]]&lt;&gt;"",ROUNDDOWN(テーブル13[[#This Row],[年齢]]/10,0)*10,"")</f>
        <v>60</v>
      </c>
      <c r="E360" s="80" t="s">
        <v>645</v>
      </c>
      <c r="G360" s="80" t="s">
        <v>124</v>
      </c>
      <c r="H360" s="118" t="s">
        <v>785</v>
      </c>
      <c r="J360" s="112">
        <v>44204</v>
      </c>
      <c r="K360" s="112">
        <v>44206</v>
      </c>
      <c r="M360" s="80" t="s">
        <v>716</v>
      </c>
      <c r="N360" s="80" t="s">
        <v>785</v>
      </c>
      <c r="P360" s="80" t="s">
        <v>845</v>
      </c>
      <c r="Q360" s="80" t="s">
        <v>908</v>
      </c>
      <c r="R360" s="80" t="s">
        <v>849</v>
      </c>
    </row>
    <row r="361" spans="1:18" s="80" customFormat="1">
      <c r="A361" s="80">
        <v>359</v>
      </c>
      <c r="B361" s="80" t="s">
        <v>503</v>
      </c>
      <c r="C361" s="80">
        <v>57</v>
      </c>
      <c r="D361" s="113">
        <f>IF(テーブル13[[#This Row],[年齢]]&lt;&gt;"",ROUNDDOWN(テーブル13[[#This Row],[年齢]]/10,0)*10,"")</f>
        <v>50</v>
      </c>
      <c r="E361" s="80" t="s">
        <v>645</v>
      </c>
      <c r="G361" s="80" t="s">
        <v>124</v>
      </c>
      <c r="H361" s="118" t="s">
        <v>785</v>
      </c>
      <c r="J361" s="112">
        <v>44205</v>
      </c>
      <c r="K361" s="112">
        <v>44206</v>
      </c>
      <c r="M361" s="80" t="s">
        <v>716</v>
      </c>
      <c r="N361" s="80" t="s">
        <v>785</v>
      </c>
      <c r="P361" s="80" t="s">
        <v>845</v>
      </c>
      <c r="Q361" s="80" t="s">
        <v>908</v>
      </c>
      <c r="R361" s="80" t="s">
        <v>849</v>
      </c>
    </row>
    <row r="362" spans="1:18" s="80" customFormat="1">
      <c r="A362" s="80">
        <v>360</v>
      </c>
      <c r="B362" s="80" t="s">
        <v>504</v>
      </c>
      <c r="C362" s="80">
        <v>63</v>
      </c>
      <c r="D362" s="113">
        <f>IF(テーブル13[[#This Row],[年齢]]&lt;&gt;"",ROUNDDOWN(テーブル13[[#This Row],[年齢]]/10,0)*10,"")</f>
        <v>60</v>
      </c>
      <c r="E362" s="80" t="s">
        <v>644</v>
      </c>
      <c r="G362" s="80" t="s">
        <v>124</v>
      </c>
      <c r="H362" s="118" t="s">
        <v>785</v>
      </c>
      <c r="J362" s="112">
        <v>44205</v>
      </c>
      <c r="K362" s="112">
        <v>44206</v>
      </c>
      <c r="M362" s="80" t="s">
        <v>716</v>
      </c>
      <c r="N362" s="80" t="s">
        <v>785</v>
      </c>
      <c r="P362" s="80" t="s">
        <v>845</v>
      </c>
      <c r="Q362" s="80" t="s">
        <v>908</v>
      </c>
      <c r="R362" s="80" t="s">
        <v>849</v>
      </c>
    </row>
    <row r="363" spans="1:18" s="80" customFormat="1">
      <c r="A363" s="80">
        <v>361</v>
      </c>
      <c r="B363" s="80" t="s">
        <v>505</v>
      </c>
      <c r="C363" s="80">
        <v>75</v>
      </c>
      <c r="D363" s="113">
        <f>IF(テーブル13[[#This Row],[年齢]]&lt;&gt;"",ROUNDDOWN(テーブル13[[#This Row],[年齢]]/10,0)*10,"")</f>
        <v>70</v>
      </c>
      <c r="E363" s="80" t="s">
        <v>644</v>
      </c>
      <c r="G363" s="80" t="s">
        <v>124</v>
      </c>
      <c r="H363" s="118" t="s">
        <v>785</v>
      </c>
      <c r="J363" s="112">
        <v>44205</v>
      </c>
      <c r="K363" s="112">
        <v>44206</v>
      </c>
      <c r="M363" s="80" t="s">
        <v>716</v>
      </c>
      <c r="N363" s="80" t="s">
        <v>785</v>
      </c>
      <c r="P363" s="80" t="s">
        <v>845</v>
      </c>
      <c r="Q363" s="80" t="s">
        <v>908</v>
      </c>
      <c r="R363" s="80" t="s">
        <v>851</v>
      </c>
    </row>
    <row r="364" spans="1:18" s="80" customFormat="1">
      <c r="A364" s="80">
        <v>362</v>
      </c>
      <c r="B364" s="80" t="s">
        <v>506</v>
      </c>
      <c r="C364" s="80">
        <v>48</v>
      </c>
      <c r="D364" s="113">
        <f>IF(テーブル13[[#This Row],[年齢]]&lt;&gt;"",ROUNDDOWN(テーブル13[[#This Row],[年齢]]/10,0)*10,"")</f>
        <v>40</v>
      </c>
      <c r="E364" s="80" t="s">
        <v>645</v>
      </c>
      <c r="G364" s="80" t="s">
        <v>124</v>
      </c>
      <c r="H364" s="118" t="s">
        <v>785</v>
      </c>
      <c r="J364" s="112" t="s">
        <v>836</v>
      </c>
      <c r="K364" s="112">
        <v>44206</v>
      </c>
      <c r="M364" s="80" t="s">
        <v>716</v>
      </c>
      <c r="N364" s="80" t="s">
        <v>785</v>
      </c>
      <c r="P364" s="80" t="s">
        <v>845</v>
      </c>
      <c r="Q364" s="80" t="s">
        <v>908</v>
      </c>
      <c r="R364" s="80" t="s">
        <v>849</v>
      </c>
    </row>
    <row r="365" spans="1:18" s="80" customFormat="1">
      <c r="A365" s="80">
        <v>363</v>
      </c>
      <c r="B365" s="80" t="s">
        <v>507</v>
      </c>
      <c r="C365" s="80">
        <v>79</v>
      </c>
      <c r="D365" s="113">
        <f>IF(テーブル13[[#This Row],[年齢]]&lt;&gt;"",ROUNDDOWN(テーブル13[[#This Row],[年齢]]/10,0)*10,"")</f>
        <v>70</v>
      </c>
      <c r="E365" s="80" t="s">
        <v>645</v>
      </c>
      <c r="G365" s="80" t="s">
        <v>124</v>
      </c>
      <c r="H365" s="118" t="s">
        <v>785</v>
      </c>
      <c r="J365" s="112">
        <v>44205</v>
      </c>
      <c r="K365" s="112">
        <v>44206</v>
      </c>
      <c r="M365" s="80" t="s">
        <v>716</v>
      </c>
      <c r="N365" s="80" t="s">
        <v>785</v>
      </c>
      <c r="P365" s="80" t="s">
        <v>845</v>
      </c>
      <c r="Q365" s="80" t="s">
        <v>908</v>
      </c>
      <c r="R365" s="80" t="s">
        <v>851</v>
      </c>
    </row>
    <row r="366" spans="1:18" s="80" customFormat="1">
      <c r="A366" s="80">
        <v>364</v>
      </c>
      <c r="B366" s="80" t="s">
        <v>508</v>
      </c>
      <c r="C366" s="80">
        <v>80</v>
      </c>
      <c r="D366" s="113">
        <f>IF(テーブル13[[#This Row],[年齢]]&lt;&gt;"",ROUNDDOWN(テーブル13[[#This Row],[年齢]]/10,0)*10,"")</f>
        <v>80</v>
      </c>
      <c r="E366" s="80" t="s">
        <v>645</v>
      </c>
      <c r="G366" s="80" t="s">
        <v>124</v>
      </c>
      <c r="H366" s="118" t="s">
        <v>785</v>
      </c>
      <c r="J366" s="112" t="s">
        <v>836</v>
      </c>
      <c r="K366" s="112">
        <v>44206</v>
      </c>
      <c r="M366" s="80" t="s">
        <v>716</v>
      </c>
      <c r="N366" s="80" t="s">
        <v>785</v>
      </c>
      <c r="O366" s="80" t="s">
        <v>843</v>
      </c>
      <c r="P366" s="80" t="s">
        <v>845</v>
      </c>
      <c r="Q366" s="80" t="s">
        <v>908</v>
      </c>
      <c r="R366" s="80" t="s">
        <v>853</v>
      </c>
    </row>
    <row r="367" spans="1:18" s="80" customFormat="1">
      <c r="A367" s="80">
        <v>365</v>
      </c>
      <c r="B367" s="80" t="s">
        <v>509</v>
      </c>
      <c r="C367" s="80">
        <v>60</v>
      </c>
      <c r="D367" s="113">
        <f>IF(テーブル13[[#This Row],[年齢]]&lt;&gt;"",ROUNDDOWN(テーブル13[[#This Row],[年齢]]/10,0)*10,"")</f>
        <v>60</v>
      </c>
      <c r="E367" s="80" t="s">
        <v>644</v>
      </c>
      <c r="G367" s="80" t="s">
        <v>124</v>
      </c>
      <c r="H367" s="118" t="s">
        <v>785</v>
      </c>
      <c r="J367" s="112">
        <v>44204</v>
      </c>
      <c r="K367" s="112">
        <v>44206</v>
      </c>
      <c r="M367" s="80" t="s">
        <v>716</v>
      </c>
      <c r="N367" s="80" t="s">
        <v>785</v>
      </c>
      <c r="P367" s="80" t="s">
        <v>845</v>
      </c>
      <c r="Q367" s="80" t="s">
        <v>908</v>
      </c>
      <c r="R367" s="80" t="s">
        <v>849</v>
      </c>
    </row>
    <row r="368" spans="1:18" s="80" customFormat="1">
      <c r="A368" s="80">
        <v>366</v>
      </c>
      <c r="B368" s="80" t="s">
        <v>510</v>
      </c>
      <c r="C368" s="80">
        <v>36</v>
      </c>
      <c r="D368" s="113">
        <f>IF(テーブル13[[#This Row],[年齢]]&lt;&gt;"",ROUNDDOWN(テーブル13[[#This Row],[年齢]]/10,0)*10,"")</f>
        <v>30</v>
      </c>
      <c r="E368" s="80" t="s">
        <v>645</v>
      </c>
      <c r="F368" s="80" t="s">
        <v>689</v>
      </c>
      <c r="H368" s="118" t="s">
        <v>774</v>
      </c>
      <c r="J368" s="112" t="s">
        <v>836</v>
      </c>
      <c r="K368" s="112">
        <v>44206</v>
      </c>
      <c r="M368" s="80" t="s">
        <v>715</v>
      </c>
      <c r="P368" s="80" t="s">
        <v>845</v>
      </c>
      <c r="Q368" s="80" t="s">
        <v>908</v>
      </c>
      <c r="R368" s="80" t="s">
        <v>849</v>
      </c>
    </row>
    <row r="369" spans="1:18" s="80" customFormat="1">
      <c r="A369" s="80">
        <v>367</v>
      </c>
      <c r="B369" s="80" t="s">
        <v>511</v>
      </c>
      <c r="C369" s="80">
        <v>23</v>
      </c>
      <c r="D369" s="113">
        <f>IF(テーブル13[[#This Row],[年齢]]&lt;&gt;"",ROUNDDOWN(テーブル13[[#This Row],[年齢]]/10,0)*10,"")</f>
        <v>20</v>
      </c>
      <c r="E369" s="80" t="s">
        <v>645</v>
      </c>
      <c r="F369" s="80" t="s">
        <v>65</v>
      </c>
      <c r="H369" s="118" t="s">
        <v>787</v>
      </c>
      <c r="J369" s="112">
        <v>44207</v>
      </c>
      <c r="K369" s="112">
        <v>44206</v>
      </c>
      <c r="M369" s="80" t="s">
        <v>728</v>
      </c>
      <c r="N369" s="80" t="s">
        <v>787</v>
      </c>
      <c r="P369" s="80" t="s">
        <v>845</v>
      </c>
      <c r="Q369" s="80" t="s">
        <v>908</v>
      </c>
      <c r="R369" s="80" t="s">
        <v>849</v>
      </c>
    </row>
    <row r="370" spans="1:18" s="80" customFormat="1">
      <c r="A370" s="80">
        <v>368</v>
      </c>
      <c r="B370" s="80" t="s">
        <v>512</v>
      </c>
      <c r="C370" s="80">
        <v>74</v>
      </c>
      <c r="D370" s="113">
        <f>IF(テーブル13[[#This Row],[年齢]]&lt;&gt;"",ROUNDDOWN(テーブル13[[#This Row],[年齢]]/10,0)*10,"")</f>
        <v>70</v>
      </c>
      <c r="E370" s="80" t="s">
        <v>644</v>
      </c>
      <c r="F370" s="80" t="s">
        <v>664</v>
      </c>
      <c r="G370" s="80" t="s">
        <v>707</v>
      </c>
      <c r="H370" s="118" t="s">
        <v>759</v>
      </c>
      <c r="J370" s="112">
        <v>44204</v>
      </c>
      <c r="K370" s="112">
        <v>44206</v>
      </c>
      <c r="M370" s="80" t="s">
        <v>711</v>
      </c>
      <c r="Q370" s="80" t="s">
        <v>5</v>
      </c>
      <c r="R370" s="80" t="s">
        <v>853</v>
      </c>
    </row>
    <row r="371" spans="1:18" s="80" customFormat="1">
      <c r="A371" s="80">
        <v>369</v>
      </c>
      <c r="B371" s="80" t="s">
        <v>513</v>
      </c>
      <c r="C371" s="80">
        <v>21</v>
      </c>
      <c r="D371" s="113">
        <f>IF(テーブル13[[#This Row],[年齢]]&lt;&gt;"",ROUNDDOWN(テーブル13[[#This Row],[年齢]]/10,0)*10,"")</f>
        <v>20</v>
      </c>
      <c r="E371" s="80" t="s">
        <v>645</v>
      </c>
      <c r="F371" s="80" t="s">
        <v>690</v>
      </c>
      <c r="G371" s="80" t="s">
        <v>701</v>
      </c>
      <c r="H371" s="118" t="s">
        <v>832</v>
      </c>
      <c r="J371" s="112">
        <v>44205</v>
      </c>
      <c r="K371" s="112">
        <v>44206</v>
      </c>
      <c r="M371" s="80" t="s">
        <v>131</v>
      </c>
      <c r="P371" s="80" t="s">
        <v>845</v>
      </c>
      <c r="Q371" s="80" t="s">
        <v>908</v>
      </c>
      <c r="R371" s="80" t="s">
        <v>849</v>
      </c>
    </row>
    <row r="372" spans="1:18" s="80" customFormat="1">
      <c r="A372" s="80">
        <v>370</v>
      </c>
      <c r="B372" s="80" t="s">
        <v>514</v>
      </c>
      <c r="C372" s="80">
        <v>17</v>
      </c>
      <c r="D372" s="113">
        <f>IF(テーブル13[[#This Row],[年齢]]&lt;&gt;"",ROUNDDOWN(テーブル13[[#This Row],[年齢]]/10,0)*10,"")</f>
        <v>10</v>
      </c>
      <c r="E372" s="80" t="s">
        <v>644</v>
      </c>
      <c r="F372" s="80" t="s">
        <v>688</v>
      </c>
      <c r="G372" s="80" t="s">
        <v>708</v>
      </c>
      <c r="H372" s="118" t="s">
        <v>819</v>
      </c>
      <c r="J372" s="112" t="s">
        <v>836</v>
      </c>
      <c r="K372" s="112">
        <v>44206</v>
      </c>
      <c r="M372" s="80" t="s">
        <v>131</v>
      </c>
      <c r="P372" s="80" t="s">
        <v>845</v>
      </c>
      <c r="Q372" s="80" t="s">
        <v>908</v>
      </c>
      <c r="R372" s="80" t="s">
        <v>849</v>
      </c>
    </row>
    <row r="373" spans="1:18" s="80" customFormat="1">
      <c r="A373" s="80">
        <v>371</v>
      </c>
      <c r="B373" s="80" t="s">
        <v>515</v>
      </c>
      <c r="C373" s="80">
        <v>24</v>
      </c>
      <c r="D373" s="113">
        <f>IF(テーブル13[[#This Row],[年齢]]&lt;&gt;"",ROUNDDOWN(テーブル13[[#This Row],[年齢]]/10,0)*10,"")</f>
        <v>20</v>
      </c>
      <c r="E373" s="80" t="s">
        <v>645</v>
      </c>
      <c r="F373" s="80" t="s">
        <v>116</v>
      </c>
      <c r="G373" s="80" t="s">
        <v>125</v>
      </c>
      <c r="H373" s="118" t="s">
        <v>751</v>
      </c>
      <c r="J373" s="112" t="s">
        <v>836</v>
      </c>
      <c r="K373" s="112">
        <v>44206</v>
      </c>
      <c r="M373" s="80" t="s">
        <v>135</v>
      </c>
      <c r="N373" s="80" t="s">
        <v>751</v>
      </c>
      <c r="P373" s="80" t="s">
        <v>845</v>
      </c>
      <c r="Q373" s="80" t="s">
        <v>908</v>
      </c>
      <c r="R373" s="80" t="s">
        <v>849</v>
      </c>
    </row>
    <row r="374" spans="1:18" s="80" customFormat="1">
      <c r="A374" s="80">
        <v>372</v>
      </c>
      <c r="B374" s="80" t="s">
        <v>516</v>
      </c>
      <c r="C374" s="80">
        <v>35</v>
      </c>
      <c r="D374" s="113">
        <f>IF(テーブル13[[#This Row],[年齢]]&lt;&gt;"",ROUNDDOWN(テーブル13[[#This Row],[年齢]]/10,0)*10,"")</f>
        <v>30</v>
      </c>
      <c r="E374" s="80" t="s">
        <v>644</v>
      </c>
      <c r="F374" s="80" t="s">
        <v>116</v>
      </c>
      <c r="G374" s="80" t="s">
        <v>125</v>
      </c>
      <c r="H374" s="118" t="s">
        <v>751</v>
      </c>
      <c r="J374" s="112" t="s">
        <v>836</v>
      </c>
      <c r="K374" s="112">
        <v>44206</v>
      </c>
      <c r="M374" s="80" t="s">
        <v>135</v>
      </c>
      <c r="N374" s="80" t="s">
        <v>751</v>
      </c>
      <c r="P374" s="80" t="s">
        <v>845</v>
      </c>
      <c r="Q374" s="80" t="s">
        <v>908</v>
      </c>
      <c r="R374" s="80" t="s">
        <v>849</v>
      </c>
    </row>
    <row r="375" spans="1:18" s="80" customFormat="1">
      <c r="A375" s="80">
        <v>373</v>
      </c>
      <c r="B375" s="80" t="s">
        <v>517</v>
      </c>
      <c r="C375" s="80">
        <v>32</v>
      </c>
      <c r="D375" s="113">
        <f>IF(テーブル13[[#This Row],[年齢]]&lt;&gt;"",ROUNDDOWN(テーブル13[[#This Row],[年齢]]/10,0)*10,"")</f>
        <v>30</v>
      </c>
      <c r="E375" s="80" t="s">
        <v>644</v>
      </c>
      <c r="F375" s="80" t="s">
        <v>116</v>
      </c>
      <c r="G375" s="80" t="s">
        <v>125</v>
      </c>
      <c r="H375" s="118" t="s">
        <v>751</v>
      </c>
      <c r="J375" s="112" t="s">
        <v>836</v>
      </c>
      <c r="K375" s="112">
        <v>44206</v>
      </c>
      <c r="M375" s="80" t="s">
        <v>135</v>
      </c>
      <c r="N375" s="80" t="s">
        <v>751</v>
      </c>
      <c r="P375" s="80" t="s">
        <v>845</v>
      </c>
      <c r="Q375" s="80" t="s">
        <v>908</v>
      </c>
      <c r="R375" s="80" t="s">
        <v>849</v>
      </c>
    </row>
    <row r="376" spans="1:18" s="80" customFormat="1">
      <c r="A376" s="80">
        <v>374</v>
      </c>
      <c r="B376" s="80" t="s">
        <v>518</v>
      </c>
      <c r="C376" s="80">
        <v>80</v>
      </c>
      <c r="D376" s="113">
        <f>IF(テーブル13[[#This Row],[年齢]]&lt;&gt;"",ROUNDDOWN(テーブル13[[#This Row],[年齢]]/10,0)*10,"")</f>
        <v>80</v>
      </c>
      <c r="E376" s="80" t="s">
        <v>644</v>
      </c>
      <c r="G376" s="80" t="s">
        <v>706</v>
      </c>
      <c r="H376" s="118" t="s">
        <v>783</v>
      </c>
      <c r="J376" s="112">
        <v>44207</v>
      </c>
      <c r="K376" s="112">
        <v>44207</v>
      </c>
      <c r="M376" s="80" t="s">
        <v>714</v>
      </c>
      <c r="N376" s="80" t="s">
        <v>783</v>
      </c>
      <c r="O376" s="80" t="s">
        <v>843</v>
      </c>
      <c r="P376" s="80" t="s">
        <v>845</v>
      </c>
      <c r="Q376" s="80" t="s">
        <v>908</v>
      </c>
      <c r="R376" s="80" t="s">
        <v>851</v>
      </c>
    </row>
    <row r="377" spans="1:18" s="80" customFormat="1">
      <c r="A377" s="80">
        <v>375</v>
      </c>
      <c r="B377" s="80" t="s">
        <v>519</v>
      </c>
      <c r="C377" s="80">
        <v>43</v>
      </c>
      <c r="D377" s="113">
        <f>IF(テーブル13[[#This Row],[年齢]]&lt;&gt;"",ROUNDDOWN(テーブル13[[#This Row],[年齢]]/10,0)*10,"")</f>
        <v>40</v>
      </c>
      <c r="E377" s="80" t="s">
        <v>644</v>
      </c>
      <c r="F377" s="80" t="s">
        <v>101</v>
      </c>
      <c r="G377" s="80" t="s">
        <v>120</v>
      </c>
      <c r="H377" s="118" t="s">
        <v>783</v>
      </c>
      <c r="J377" s="112">
        <v>44207</v>
      </c>
      <c r="K377" s="112">
        <v>44207</v>
      </c>
      <c r="M377" s="80" t="s">
        <v>714</v>
      </c>
      <c r="N377" s="80" t="s">
        <v>783</v>
      </c>
      <c r="P377" s="80" t="s">
        <v>845</v>
      </c>
      <c r="Q377" s="80" t="s">
        <v>908</v>
      </c>
      <c r="R377" s="80" t="s">
        <v>849</v>
      </c>
    </row>
    <row r="378" spans="1:18" s="80" customFormat="1">
      <c r="A378" s="80">
        <v>376</v>
      </c>
      <c r="B378" s="80" t="s">
        <v>520</v>
      </c>
      <c r="C378" s="80">
        <v>44</v>
      </c>
      <c r="D378" s="113">
        <f>IF(テーブル13[[#This Row],[年齢]]&lt;&gt;"",ROUNDDOWN(テーブル13[[#This Row],[年齢]]/10,0)*10,"")</f>
        <v>40</v>
      </c>
      <c r="E378" s="80" t="s">
        <v>644</v>
      </c>
      <c r="F378" s="80" t="s">
        <v>691</v>
      </c>
      <c r="G378" s="80" t="s">
        <v>120</v>
      </c>
      <c r="H378" s="118" t="s">
        <v>783</v>
      </c>
      <c r="J378" s="112">
        <v>44206</v>
      </c>
      <c r="K378" s="112">
        <v>44207</v>
      </c>
      <c r="M378" s="80" t="s">
        <v>714</v>
      </c>
      <c r="N378" s="80" t="s">
        <v>783</v>
      </c>
      <c r="P378" s="80" t="s">
        <v>845</v>
      </c>
      <c r="Q378" s="80" t="s">
        <v>908</v>
      </c>
      <c r="R378" s="80" t="s">
        <v>851</v>
      </c>
    </row>
    <row r="379" spans="1:18" s="80" customFormat="1">
      <c r="A379" s="80">
        <v>377</v>
      </c>
      <c r="B379" s="80" t="s">
        <v>521</v>
      </c>
      <c r="C379" s="80">
        <v>75</v>
      </c>
      <c r="D379" s="113">
        <f>IF(テーブル13[[#This Row],[年齢]]&lt;&gt;"",ROUNDDOWN(テーブル13[[#This Row],[年齢]]/10,0)*10,"")</f>
        <v>70</v>
      </c>
      <c r="E379" s="80" t="s">
        <v>645</v>
      </c>
      <c r="G379" s="80" t="s">
        <v>706</v>
      </c>
      <c r="H379" s="118" t="s">
        <v>783</v>
      </c>
      <c r="J379" s="112">
        <v>44207</v>
      </c>
      <c r="K379" s="112">
        <v>44207</v>
      </c>
      <c r="M379" s="80" t="s">
        <v>714</v>
      </c>
      <c r="N379" s="80" t="s">
        <v>783</v>
      </c>
      <c r="P379" s="80" t="s">
        <v>845</v>
      </c>
      <c r="Q379" s="80" t="s">
        <v>908</v>
      </c>
      <c r="R379" s="80" t="s">
        <v>851</v>
      </c>
    </row>
    <row r="380" spans="1:18" s="80" customFormat="1">
      <c r="A380" s="80">
        <v>378</v>
      </c>
      <c r="B380" s="80" t="s">
        <v>522</v>
      </c>
      <c r="C380" s="80">
        <v>73</v>
      </c>
      <c r="D380" s="113">
        <f>IF(テーブル13[[#This Row],[年齢]]&lt;&gt;"",ROUNDDOWN(テーブル13[[#This Row],[年齢]]/10,0)*10,"")</f>
        <v>70</v>
      </c>
      <c r="E380" s="80" t="s">
        <v>644</v>
      </c>
      <c r="G380" s="80" t="s">
        <v>706</v>
      </c>
      <c r="H380" s="118" t="s">
        <v>783</v>
      </c>
      <c r="J380" s="112">
        <v>44207</v>
      </c>
      <c r="K380" s="112">
        <v>44207</v>
      </c>
      <c r="M380" s="80" t="s">
        <v>714</v>
      </c>
      <c r="N380" s="80" t="s">
        <v>783</v>
      </c>
      <c r="O380" s="80" t="s">
        <v>843</v>
      </c>
      <c r="P380" s="80" t="s">
        <v>845</v>
      </c>
      <c r="Q380" s="80" t="s">
        <v>908</v>
      </c>
      <c r="R380" s="80" t="s">
        <v>849</v>
      </c>
    </row>
    <row r="381" spans="1:18" s="80" customFormat="1">
      <c r="A381" s="80">
        <v>379</v>
      </c>
      <c r="B381" s="80" t="s">
        <v>523</v>
      </c>
      <c r="C381" s="80">
        <v>88</v>
      </c>
      <c r="D381" s="113">
        <f>IF(テーブル13[[#This Row],[年齢]]&lt;&gt;"",ROUNDDOWN(テーブル13[[#This Row],[年齢]]/10,0)*10,"")</f>
        <v>80</v>
      </c>
      <c r="E381" s="80" t="s">
        <v>645</v>
      </c>
      <c r="G381" s="80" t="s">
        <v>124</v>
      </c>
      <c r="H381" s="118" t="s">
        <v>785</v>
      </c>
      <c r="J381" s="112">
        <v>44207</v>
      </c>
      <c r="K381" s="112">
        <v>44207</v>
      </c>
      <c r="M381" s="80" t="s">
        <v>714</v>
      </c>
      <c r="N381" s="80" t="s">
        <v>785</v>
      </c>
      <c r="P381" s="80" t="s">
        <v>845</v>
      </c>
      <c r="Q381" s="80" t="s">
        <v>908</v>
      </c>
      <c r="R381" s="80" t="s">
        <v>851</v>
      </c>
    </row>
    <row r="382" spans="1:18" s="80" customFormat="1">
      <c r="A382" s="80">
        <v>380</v>
      </c>
      <c r="B382" s="80" t="s">
        <v>524</v>
      </c>
      <c r="C382" s="80">
        <v>75</v>
      </c>
      <c r="D382" s="113">
        <f>IF(テーブル13[[#This Row],[年齢]]&lt;&gt;"",ROUNDDOWN(テーブル13[[#This Row],[年齢]]/10,0)*10,"")</f>
        <v>70</v>
      </c>
      <c r="E382" s="80" t="s">
        <v>644</v>
      </c>
      <c r="G382" s="80" t="s">
        <v>124</v>
      </c>
      <c r="H382" s="118" t="s">
        <v>785</v>
      </c>
      <c r="J382" s="112" t="s">
        <v>836</v>
      </c>
      <c r="K382" s="112">
        <v>44207</v>
      </c>
      <c r="M382" s="80" t="s">
        <v>714</v>
      </c>
      <c r="N382" s="80" t="s">
        <v>785</v>
      </c>
      <c r="P382" s="80" t="s">
        <v>845</v>
      </c>
      <c r="Q382" s="80" t="s">
        <v>908</v>
      </c>
      <c r="R382" s="80" t="s">
        <v>849</v>
      </c>
    </row>
    <row r="383" spans="1:18" s="80" customFormat="1">
      <c r="A383" s="80">
        <v>381</v>
      </c>
      <c r="B383" s="80" t="s">
        <v>525</v>
      </c>
      <c r="C383" s="80">
        <v>86</v>
      </c>
      <c r="D383" s="113">
        <f>IF(テーブル13[[#This Row],[年齢]]&lt;&gt;"",ROUNDDOWN(テーブル13[[#This Row],[年齢]]/10,0)*10,"")</f>
        <v>80</v>
      </c>
      <c r="E383" s="80" t="s">
        <v>644</v>
      </c>
      <c r="G383" s="80" t="s">
        <v>124</v>
      </c>
      <c r="H383" s="118" t="s">
        <v>785</v>
      </c>
      <c r="J383" s="112" t="s">
        <v>836</v>
      </c>
      <c r="K383" s="112">
        <v>44207</v>
      </c>
      <c r="M383" s="80" t="s">
        <v>714</v>
      </c>
      <c r="N383" s="80" t="s">
        <v>785</v>
      </c>
      <c r="P383" s="80" t="s">
        <v>845</v>
      </c>
      <c r="Q383" s="80" t="s">
        <v>908</v>
      </c>
      <c r="R383" s="80" t="s">
        <v>849</v>
      </c>
    </row>
    <row r="384" spans="1:18" s="80" customFormat="1">
      <c r="A384" s="80">
        <v>382</v>
      </c>
      <c r="B384" s="80" t="s">
        <v>526</v>
      </c>
      <c r="C384" s="80">
        <v>94</v>
      </c>
      <c r="D384" s="113">
        <f>IF(テーブル13[[#This Row],[年齢]]&lt;&gt;"",ROUNDDOWN(テーブル13[[#This Row],[年齢]]/10,0)*10,"")</f>
        <v>90</v>
      </c>
      <c r="E384" s="80" t="s">
        <v>644</v>
      </c>
      <c r="G384" s="80" t="s">
        <v>124</v>
      </c>
      <c r="H384" s="118" t="s">
        <v>785</v>
      </c>
      <c r="J384" s="112">
        <v>44204</v>
      </c>
      <c r="K384" s="112">
        <v>44207</v>
      </c>
      <c r="M384" s="80" t="s">
        <v>714</v>
      </c>
      <c r="N384" s="80" t="s">
        <v>785</v>
      </c>
      <c r="P384" s="80" t="s">
        <v>845</v>
      </c>
      <c r="Q384" s="80" t="s">
        <v>908</v>
      </c>
      <c r="R384" s="80" t="s">
        <v>849</v>
      </c>
    </row>
    <row r="385" spans="1:18" s="80" customFormat="1">
      <c r="A385" s="80">
        <v>383</v>
      </c>
      <c r="B385" s="80" t="s">
        <v>527</v>
      </c>
      <c r="C385" s="80">
        <v>71</v>
      </c>
      <c r="D385" s="113">
        <f>IF(テーブル13[[#This Row],[年齢]]&lt;&gt;"",ROUNDDOWN(テーブル13[[#This Row],[年齢]]/10,0)*10,"")</f>
        <v>70</v>
      </c>
      <c r="E385" s="80" t="s">
        <v>645</v>
      </c>
      <c r="G385" s="80" t="s">
        <v>124</v>
      </c>
      <c r="H385" s="118" t="s">
        <v>785</v>
      </c>
      <c r="J385" s="112" t="s">
        <v>836</v>
      </c>
      <c r="K385" s="112">
        <v>44207</v>
      </c>
      <c r="M385" s="80" t="s">
        <v>714</v>
      </c>
      <c r="N385" s="80" t="s">
        <v>785</v>
      </c>
      <c r="P385" s="80" t="s">
        <v>845</v>
      </c>
      <c r="Q385" s="80" t="s">
        <v>908</v>
      </c>
      <c r="R385" s="80" t="s">
        <v>849</v>
      </c>
    </row>
    <row r="386" spans="1:18" s="80" customFormat="1">
      <c r="A386" s="80">
        <v>384</v>
      </c>
      <c r="B386" s="80" t="s">
        <v>528</v>
      </c>
      <c r="C386" s="80">
        <v>72</v>
      </c>
      <c r="D386" s="113">
        <f>IF(テーブル13[[#This Row],[年齢]]&lt;&gt;"",ROUNDDOWN(テーブル13[[#This Row],[年齢]]/10,0)*10,"")</f>
        <v>70</v>
      </c>
      <c r="E386" s="80" t="s">
        <v>645</v>
      </c>
      <c r="G386" s="80" t="s">
        <v>124</v>
      </c>
      <c r="H386" s="118" t="s">
        <v>785</v>
      </c>
      <c r="J386" s="112">
        <v>44207</v>
      </c>
      <c r="K386" s="112">
        <v>44207</v>
      </c>
      <c r="M386" s="80" t="s">
        <v>714</v>
      </c>
      <c r="N386" s="80" t="s">
        <v>785</v>
      </c>
      <c r="P386" s="80" t="s">
        <v>845</v>
      </c>
      <c r="Q386" s="80" t="s">
        <v>908</v>
      </c>
      <c r="R386" s="80" t="s">
        <v>849</v>
      </c>
    </row>
    <row r="387" spans="1:18" s="80" customFormat="1">
      <c r="A387" s="80">
        <v>385</v>
      </c>
      <c r="B387" s="80" t="s">
        <v>529</v>
      </c>
      <c r="C387" s="80">
        <v>61</v>
      </c>
      <c r="D387" s="113">
        <f>IF(テーブル13[[#This Row],[年齢]]&lt;&gt;"",ROUNDDOWN(テーブル13[[#This Row],[年齢]]/10,0)*10,"")</f>
        <v>60</v>
      </c>
      <c r="E387" s="80" t="s">
        <v>644</v>
      </c>
      <c r="G387" s="80" t="s">
        <v>124</v>
      </c>
      <c r="H387" s="118" t="s">
        <v>785</v>
      </c>
      <c r="J387" s="112">
        <v>44208</v>
      </c>
      <c r="K387" s="112">
        <v>44207</v>
      </c>
      <c r="M387" s="80" t="s">
        <v>714</v>
      </c>
      <c r="N387" s="80" t="s">
        <v>785</v>
      </c>
      <c r="P387" s="80" t="s">
        <v>845</v>
      </c>
      <c r="Q387" s="80" t="s">
        <v>908</v>
      </c>
      <c r="R387" s="80" t="s">
        <v>851</v>
      </c>
    </row>
    <row r="388" spans="1:18" s="80" customFormat="1">
      <c r="A388" s="80">
        <v>386</v>
      </c>
      <c r="B388" s="80" t="s">
        <v>530</v>
      </c>
      <c r="C388" s="80">
        <v>82</v>
      </c>
      <c r="D388" s="113">
        <f>IF(テーブル13[[#This Row],[年齢]]&lt;&gt;"",ROUNDDOWN(テーブル13[[#This Row],[年齢]]/10,0)*10,"")</f>
        <v>80</v>
      </c>
      <c r="E388" s="80" t="s">
        <v>645</v>
      </c>
      <c r="G388" s="80" t="s">
        <v>124</v>
      </c>
      <c r="H388" s="118" t="s">
        <v>785</v>
      </c>
      <c r="J388" s="112">
        <v>44205</v>
      </c>
      <c r="K388" s="112">
        <v>44207</v>
      </c>
      <c r="M388" s="80" t="s">
        <v>714</v>
      </c>
      <c r="N388" s="80" t="s">
        <v>785</v>
      </c>
      <c r="P388" s="80" t="s">
        <v>845</v>
      </c>
      <c r="Q388" s="80" t="s">
        <v>908</v>
      </c>
      <c r="R388" s="80" t="s">
        <v>849</v>
      </c>
    </row>
    <row r="389" spans="1:18" s="80" customFormat="1">
      <c r="A389" s="80">
        <v>387</v>
      </c>
      <c r="B389" s="80" t="s">
        <v>531</v>
      </c>
      <c r="C389" s="80">
        <v>88</v>
      </c>
      <c r="D389" s="113">
        <f>IF(テーブル13[[#This Row],[年齢]]&lt;&gt;"",ROUNDDOWN(テーブル13[[#This Row],[年齢]]/10,0)*10,"")</f>
        <v>80</v>
      </c>
      <c r="E389" s="80" t="s">
        <v>645</v>
      </c>
      <c r="G389" s="80" t="s">
        <v>124</v>
      </c>
      <c r="H389" s="118" t="s">
        <v>785</v>
      </c>
      <c r="J389" s="112">
        <v>44204</v>
      </c>
      <c r="K389" s="112">
        <v>44207</v>
      </c>
      <c r="M389" s="80" t="s">
        <v>714</v>
      </c>
      <c r="N389" s="80" t="s">
        <v>785</v>
      </c>
      <c r="P389" s="80" t="s">
        <v>845</v>
      </c>
      <c r="Q389" s="80" t="s">
        <v>908</v>
      </c>
      <c r="R389" s="80" t="s">
        <v>853</v>
      </c>
    </row>
    <row r="390" spans="1:18" s="80" customFormat="1">
      <c r="A390" s="80">
        <v>388</v>
      </c>
      <c r="B390" s="80" t="s">
        <v>532</v>
      </c>
      <c r="C390" s="80">
        <v>64</v>
      </c>
      <c r="D390" s="113">
        <f>IF(テーブル13[[#This Row],[年齢]]&lt;&gt;"",ROUNDDOWN(テーブル13[[#This Row],[年齢]]/10,0)*10,"")</f>
        <v>60</v>
      </c>
      <c r="E390" s="80" t="s">
        <v>645</v>
      </c>
      <c r="G390" s="80" t="s">
        <v>124</v>
      </c>
      <c r="H390" s="118" t="s">
        <v>785</v>
      </c>
      <c r="J390" s="112" t="s">
        <v>836</v>
      </c>
      <c r="K390" s="112">
        <v>44207</v>
      </c>
      <c r="M390" s="80" t="s">
        <v>714</v>
      </c>
      <c r="N390" s="80" t="s">
        <v>785</v>
      </c>
      <c r="P390" s="80" t="s">
        <v>845</v>
      </c>
      <c r="Q390" s="80" t="s">
        <v>908</v>
      </c>
      <c r="R390" s="80" t="s">
        <v>853</v>
      </c>
    </row>
    <row r="391" spans="1:18" s="80" customFormat="1">
      <c r="A391" s="80">
        <v>389</v>
      </c>
      <c r="B391" s="80" t="s">
        <v>533</v>
      </c>
      <c r="C391" s="80">
        <v>53</v>
      </c>
      <c r="D391" s="113">
        <f>IF(テーブル13[[#This Row],[年齢]]&lt;&gt;"",ROUNDDOWN(テーブル13[[#This Row],[年齢]]/10,0)*10,"")</f>
        <v>50</v>
      </c>
      <c r="E391" s="80" t="s">
        <v>644</v>
      </c>
      <c r="F391" s="80" t="s">
        <v>692</v>
      </c>
      <c r="G391" s="80" t="s">
        <v>121</v>
      </c>
      <c r="H391" s="118" t="s">
        <v>785</v>
      </c>
      <c r="J391" s="112" t="s">
        <v>836</v>
      </c>
      <c r="K391" s="112">
        <v>44207</v>
      </c>
      <c r="M391" s="80" t="s">
        <v>714</v>
      </c>
      <c r="N391" s="80" t="s">
        <v>785</v>
      </c>
      <c r="P391" s="80" t="s">
        <v>845</v>
      </c>
      <c r="Q391" s="80" t="s">
        <v>908</v>
      </c>
      <c r="R391" s="80" t="s">
        <v>849</v>
      </c>
    </row>
    <row r="392" spans="1:18" s="80" customFormat="1">
      <c r="A392" s="80">
        <v>390</v>
      </c>
      <c r="B392" s="80" t="s">
        <v>534</v>
      </c>
      <c r="C392" s="80">
        <v>85</v>
      </c>
      <c r="D392" s="113">
        <f>IF(テーブル13[[#This Row],[年齢]]&lt;&gt;"",ROUNDDOWN(テーブル13[[#This Row],[年齢]]/10,0)*10,"")</f>
        <v>80</v>
      </c>
      <c r="E392" s="80" t="s">
        <v>644</v>
      </c>
      <c r="G392" s="80" t="s">
        <v>124</v>
      </c>
      <c r="H392" s="118" t="s">
        <v>785</v>
      </c>
      <c r="J392" s="112">
        <v>44208</v>
      </c>
      <c r="K392" s="112">
        <v>44207</v>
      </c>
      <c r="M392" s="80" t="s">
        <v>714</v>
      </c>
      <c r="N392" s="80" t="s">
        <v>785</v>
      </c>
      <c r="P392" s="80" t="s">
        <v>845</v>
      </c>
      <c r="Q392" s="80" t="s">
        <v>908</v>
      </c>
      <c r="R392" s="80" t="s">
        <v>849</v>
      </c>
    </row>
    <row r="393" spans="1:18" s="80" customFormat="1">
      <c r="A393" s="80">
        <v>391</v>
      </c>
      <c r="B393" s="80" t="s">
        <v>535</v>
      </c>
      <c r="C393" s="80">
        <v>71</v>
      </c>
      <c r="D393" s="113">
        <f>IF(テーブル13[[#This Row],[年齢]]&lt;&gt;"",ROUNDDOWN(テーブル13[[#This Row],[年齢]]/10,0)*10,"")</f>
        <v>70</v>
      </c>
      <c r="E393" s="80" t="s">
        <v>644</v>
      </c>
      <c r="G393" s="80" t="s">
        <v>124</v>
      </c>
      <c r="H393" s="118" t="s">
        <v>785</v>
      </c>
      <c r="J393" s="112">
        <v>44208</v>
      </c>
      <c r="K393" s="112">
        <v>44207</v>
      </c>
      <c r="M393" s="80" t="s">
        <v>714</v>
      </c>
      <c r="N393" s="80" t="s">
        <v>785</v>
      </c>
      <c r="P393" s="80" t="s">
        <v>845</v>
      </c>
      <c r="Q393" s="80" t="s">
        <v>908</v>
      </c>
      <c r="R393" s="80" t="s">
        <v>849</v>
      </c>
    </row>
    <row r="394" spans="1:18" s="80" customFormat="1">
      <c r="A394" s="80">
        <v>392</v>
      </c>
      <c r="B394" s="80" t="s">
        <v>536</v>
      </c>
      <c r="C394" s="80">
        <v>72</v>
      </c>
      <c r="D394" s="113">
        <f>IF(テーブル13[[#This Row],[年齢]]&lt;&gt;"",ROUNDDOWN(テーブル13[[#This Row],[年齢]]/10,0)*10,"")</f>
        <v>70</v>
      </c>
      <c r="E394" s="80" t="s">
        <v>645</v>
      </c>
      <c r="G394" s="80" t="s">
        <v>124</v>
      </c>
      <c r="H394" s="118" t="s">
        <v>785</v>
      </c>
      <c r="J394" s="112" t="s">
        <v>836</v>
      </c>
      <c r="K394" s="112">
        <v>44207</v>
      </c>
      <c r="M394" s="80" t="s">
        <v>714</v>
      </c>
      <c r="N394" s="80" t="s">
        <v>785</v>
      </c>
      <c r="P394" s="80" t="s">
        <v>845</v>
      </c>
      <c r="Q394" s="80" t="s">
        <v>908</v>
      </c>
      <c r="R394" s="80" t="s">
        <v>849</v>
      </c>
    </row>
    <row r="395" spans="1:18" s="80" customFormat="1">
      <c r="A395" s="80">
        <v>393</v>
      </c>
      <c r="B395" s="80" t="s">
        <v>537</v>
      </c>
      <c r="C395" s="80">
        <v>77</v>
      </c>
      <c r="D395" s="113">
        <f>IF(テーブル13[[#This Row],[年齢]]&lt;&gt;"",ROUNDDOWN(テーブル13[[#This Row],[年齢]]/10,0)*10,"")</f>
        <v>70</v>
      </c>
      <c r="E395" s="80" t="s">
        <v>645</v>
      </c>
      <c r="G395" s="80" t="s">
        <v>124</v>
      </c>
      <c r="H395" s="118" t="s">
        <v>785</v>
      </c>
      <c r="J395" s="112">
        <v>44203</v>
      </c>
      <c r="K395" s="112">
        <v>44207</v>
      </c>
      <c r="M395" s="80" t="s">
        <v>714</v>
      </c>
      <c r="N395" s="80" t="s">
        <v>785</v>
      </c>
      <c r="P395" s="80" t="s">
        <v>845</v>
      </c>
      <c r="Q395" s="80" t="s">
        <v>908</v>
      </c>
      <c r="R395" s="80" t="s">
        <v>849</v>
      </c>
    </row>
    <row r="396" spans="1:18" s="80" customFormat="1">
      <c r="A396" s="80">
        <v>394</v>
      </c>
      <c r="B396" s="80" t="s">
        <v>538</v>
      </c>
      <c r="C396" s="80">
        <v>96</v>
      </c>
      <c r="D396" s="113">
        <f>IF(テーブル13[[#This Row],[年齢]]&lt;&gt;"",ROUNDDOWN(テーブル13[[#This Row],[年齢]]/10,0)*10,"")</f>
        <v>90</v>
      </c>
      <c r="E396" s="80" t="s">
        <v>645</v>
      </c>
      <c r="G396" s="80" t="s">
        <v>124</v>
      </c>
      <c r="H396" s="118" t="s">
        <v>785</v>
      </c>
      <c r="J396" s="112" t="s">
        <v>836</v>
      </c>
      <c r="K396" s="112">
        <v>44207</v>
      </c>
      <c r="M396" s="80" t="s">
        <v>714</v>
      </c>
      <c r="N396" s="80" t="s">
        <v>785</v>
      </c>
      <c r="P396" s="80" t="s">
        <v>845</v>
      </c>
      <c r="Q396" s="80" t="s">
        <v>908</v>
      </c>
      <c r="R396" s="80" t="s">
        <v>849</v>
      </c>
    </row>
    <row r="397" spans="1:18" s="80" customFormat="1">
      <c r="A397" s="80">
        <v>395</v>
      </c>
      <c r="B397" s="80" t="s">
        <v>539</v>
      </c>
      <c r="C397" s="80">
        <v>71</v>
      </c>
      <c r="D397" s="113">
        <f>IF(テーブル13[[#This Row],[年齢]]&lt;&gt;"",ROUNDDOWN(テーブル13[[#This Row],[年齢]]/10,0)*10,"")</f>
        <v>70</v>
      </c>
      <c r="E397" s="80" t="s">
        <v>645</v>
      </c>
      <c r="G397" s="80" t="s">
        <v>124</v>
      </c>
      <c r="H397" s="118" t="s">
        <v>785</v>
      </c>
      <c r="J397" s="112">
        <v>44207</v>
      </c>
      <c r="K397" s="112">
        <v>44207</v>
      </c>
      <c r="M397" s="80" t="s">
        <v>714</v>
      </c>
      <c r="N397" s="80" t="s">
        <v>785</v>
      </c>
      <c r="P397" s="80" t="s">
        <v>845</v>
      </c>
      <c r="Q397" s="80" t="s">
        <v>908</v>
      </c>
      <c r="R397" s="80" t="s">
        <v>853</v>
      </c>
    </row>
    <row r="398" spans="1:18" s="80" customFormat="1">
      <c r="A398" s="80">
        <v>396</v>
      </c>
      <c r="B398" s="80" t="s">
        <v>540</v>
      </c>
      <c r="C398" s="80">
        <v>29</v>
      </c>
      <c r="D398" s="113">
        <f>IF(テーブル13[[#This Row],[年齢]]&lt;&gt;"",ROUNDDOWN(テーブル13[[#This Row],[年齢]]/10,0)*10,"")</f>
        <v>20</v>
      </c>
      <c r="E398" s="80" t="s">
        <v>644</v>
      </c>
      <c r="F398" s="80" t="s">
        <v>117</v>
      </c>
      <c r="G398" s="80" t="s">
        <v>121</v>
      </c>
      <c r="H398" s="118" t="s">
        <v>785</v>
      </c>
      <c r="J398" s="112">
        <v>44202</v>
      </c>
      <c r="K398" s="112">
        <v>44207</v>
      </c>
      <c r="M398" s="80" t="s">
        <v>714</v>
      </c>
      <c r="N398" s="80" t="s">
        <v>785</v>
      </c>
      <c r="P398" s="80" t="s">
        <v>845</v>
      </c>
      <c r="Q398" s="80" t="s">
        <v>908</v>
      </c>
      <c r="R398" s="80" t="s">
        <v>849</v>
      </c>
    </row>
    <row r="399" spans="1:18" s="80" customFormat="1">
      <c r="A399" s="80">
        <v>397</v>
      </c>
      <c r="B399" s="80" t="s">
        <v>541</v>
      </c>
      <c r="C399" s="80">
        <v>48</v>
      </c>
      <c r="D399" s="113">
        <f>IF(テーブル13[[#This Row],[年齢]]&lt;&gt;"",ROUNDDOWN(テーブル13[[#This Row],[年齢]]/10,0)*10,"")</f>
        <v>40</v>
      </c>
      <c r="E399" s="80" t="s">
        <v>644</v>
      </c>
      <c r="F399" s="80" t="s">
        <v>693</v>
      </c>
      <c r="G399" s="80" t="s">
        <v>121</v>
      </c>
      <c r="H399" s="118" t="s">
        <v>785</v>
      </c>
      <c r="J399" s="112">
        <v>44206</v>
      </c>
      <c r="K399" s="112">
        <v>44207</v>
      </c>
      <c r="M399" s="80" t="s">
        <v>714</v>
      </c>
      <c r="N399" s="80" t="s">
        <v>785</v>
      </c>
      <c r="P399" s="80" t="s">
        <v>845</v>
      </c>
      <c r="Q399" s="80" t="s">
        <v>908</v>
      </c>
      <c r="R399" s="80" t="s">
        <v>851</v>
      </c>
    </row>
    <row r="400" spans="1:18" s="80" customFormat="1">
      <c r="A400" s="80">
        <v>398</v>
      </c>
      <c r="B400" s="80" t="s">
        <v>542</v>
      </c>
      <c r="C400" s="80">
        <v>27</v>
      </c>
      <c r="D400" s="113">
        <f>IF(テーブル13[[#This Row],[年齢]]&lt;&gt;"",ROUNDDOWN(テーブル13[[#This Row],[年齢]]/10,0)*10,"")</f>
        <v>20</v>
      </c>
      <c r="E400" s="80" t="s">
        <v>644</v>
      </c>
      <c r="F400" s="80" t="s">
        <v>78</v>
      </c>
      <c r="G400" s="80" t="s">
        <v>121</v>
      </c>
      <c r="H400" s="118" t="s">
        <v>785</v>
      </c>
      <c r="J400" s="112">
        <v>44206</v>
      </c>
      <c r="K400" s="112">
        <v>44207</v>
      </c>
      <c r="M400" s="80" t="s">
        <v>714</v>
      </c>
      <c r="N400" s="80" t="s">
        <v>785</v>
      </c>
      <c r="P400" s="80" t="s">
        <v>845</v>
      </c>
      <c r="Q400" s="80" t="s">
        <v>908</v>
      </c>
      <c r="R400" s="80" t="s">
        <v>851</v>
      </c>
    </row>
    <row r="401" spans="1:18" s="80" customFormat="1">
      <c r="A401" s="80">
        <v>399</v>
      </c>
      <c r="B401" s="80" t="s">
        <v>543</v>
      </c>
      <c r="C401" s="80">
        <v>68</v>
      </c>
      <c r="D401" s="113">
        <f>IF(テーブル13[[#This Row],[年齢]]&lt;&gt;"",ROUNDDOWN(テーブル13[[#This Row],[年齢]]/10,0)*10,"")</f>
        <v>60</v>
      </c>
      <c r="E401" s="80" t="s">
        <v>645</v>
      </c>
      <c r="G401" s="80" t="s">
        <v>706</v>
      </c>
      <c r="H401" s="118" t="s">
        <v>785</v>
      </c>
      <c r="J401" s="112" t="s">
        <v>5</v>
      </c>
      <c r="K401" s="112">
        <v>44207</v>
      </c>
      <c r="M401" s="80" t="s">
        <v>714</v>
      </c>
      <c r="N401" s="80" t="s">
        <v>785</v>
      </c>
      <c r="P401" s="80" t="s">
        <v>845</v>
      </c>
      <c r="Q401" s="80" t="s">
        <v>908</v>
      </c>
      <c r="R401" s="80" t="s">
        <v>849</v>
      </c>
    </row>
    <row r="402" spans="1:18" s="80" customFormat="1">
      <c r="A402" s="80">
        <v>400</v>
      </c>
      <c r="B402" s="80" t="s">
        <v>544</v>
      </c>
      <c r="C402" s="80">
        <v>55</v>
      </c>
      <c r="D402" s="113">
        <f>IF(テーブル13[[#This Row],[年齢]]&lt;&gt;"",ROUNDDOWN(テーブル13[[#This Row],[年齢]]/10,0)*10,"")</f>
        <v>50</v>
      </c>
      <c r="E402" s="80" t="s">
        <v>644</v>
      </c>
      <c r="F402" s="80" t="s">
        <v>693</v>
      </c>
      <c r="G402" s="80" t="s">
        <v>120</v>
      </c>
      <c r="H402" s="118" t="s">
        <v>785</v>
      </c>
      <c r="J402" s="112">
        <v>44207</v>
      </c>
      <c r="K402" s="112">
        <v>44207</v>
      </c>
      <c r="M402" s="80" t="s">
        <v>714</v>
      </c>
      <c r="N402" s="80" t="s">
        <v>785</v>
      </c>
      <c r="P402" s="80" t="s">
        <v>845</v>
      </c>
      <c r="Q402" s="80" t="s">
        <v>908</v>
      </c>
      <c r="R402" s="80" t="s">
        <v>849</v>
      </c>
    </row>
    <row r="403" spans="1:18" s="80" customFormat="1">
      <c r="A403" s="80">
        <v>401</v>
      </c>
      <c r="B403" s="80" t="s">
        <v>545</v>
      </c>
      <c r="C403" s="80">
        <v>68</v>
      </c>
      <c r="D403" s="113">
        <f>IF(テーブル13[[#This Row],[年齢]]&lt;&gt;"",ROUNDDOWN(テーブル13[[#This Row],[年齢]]/10,0)*10,"")</f>
        <v>60</v>
      </c>
      <c r="E403" s="80" t="s">
        <v>645</v>
      </c>
      <c r="F403" s="80" t="s">
        <v>118</v>
      </c>
      <c r="H403" s="118"/>
      <c r="J403" s="112" t="s">
        <v>836</v>
      </c>
      <c r="K403" s="112">
        <v>44207</v>
      </c>
      <c r="M403" s="80" t="s">
        <v>715</v>
      </c>
      <c r="P403" s="80" t="s">
        <v>845</v>
      </c>
      <c r="Q403" s="80" t="s">
        <v>908</v>
      </c>
      <c r="R403" s="80" t="s">
        <v>849</v>
      </c>
    </row>
    <row r="404" spans="1:18" s="80" customFormat="1">
      <c r="A404" s="80">
        <v>402</v>
      </c>
      <c r="B404" s="80" t="s">
        <v>546</v>
      </c>
      <c r="C404" s="80">
        <v>63</v>
      </c>
      <c r="D404" s="113">
        <f>IF(テーブル13[[#This Row],[年齢]]&lt;&gt;"",ROUNDDOWN(テーブル13[[#This Row],[年齢]]/10,0)*10,"")</f>
        <v>60</v>
      </c>
      <c r="E404" s="80" t="s">
        <v>644</v>
      </c>
      <c r="F404" s="80" t="s">
        <v>64</v>
      </c>
      <c r="G404" s="80" t="s">
        <v>120</v>
      </c>
      <c r="H404" s="118" t="s">
        <v>777</v>
      </c>
      <c r="J404" s="112" t="s">
        <v>836</v>
      </c>
      <c r="K404" s="112">
        <v>44207</v>
      </c>
      <c r="M404" s="80" t="s">
        <v>718</v>
      </c>
      <c r="P404" s="80" t="s">
        <v>845</v>
      </c>
      <c r="Q404" s="80" t="s">
        <v>908</v>
      </c>
      <c r="R404" s="80" t="s">
        <v>849</v>
      </c>
    </row>
    <row r="405" spans="1:18" s="80" customFormat="1">
      <c r="A405" s="80">
        <v>403</v>
      </c>
      <c r="B405" s="80" t="s">
        <v>547</v>
      </c>
      <c r="C405" s="80">
        <v>5</v>
      </c>
      <c r="D405" s="113">
        <f>IF(テーブル13[[#This Row],[年齢]]&lt;&gt;"",ROUNDDOWN(テーブル13[[#This Row],[年齢]]/10,0)*10,"")</f>
        <v>0</v>
      </c>
      <c r="E405" s="80" t="s">
        <v>644</v>
      </c>
      <c r="F405" s="80" t="s">
        <v>694</v>
      </c>
      <c r="G405" s="80" t="s">
        <v>122</v>
      </c>
      <c r="H405" s="118" t="s">
        <v>779</v>
      </c>
      <c r="J405" s="112" t="s">
        <v>836</v>
      </c>
      <c r="K405" s="112">
        <v>44207</v>
      </c>
      <c r="M405" s="80" t="s">
        <v>715</v>
      </c>
      <c r="P405" s="80" t="s">
        <v>845</v>
      </c>
      <c r="Q405" s="80" t="s">
        <v>908</v>
      </c>
      <c r="R405" s="80" t="s">
        <v>849</v>
      </c>
    </row>
    <row r="406" spans="1:18" s="80" customFormat="1">
      <c r="A406" s="80">
        <v>404</v>
      </c>
      <c r="B406" s="80" t="s">
        <v>548</v>
      </c>
      <c r="C406" s="80">
        <v>36</v>
      </c>
      <c r="D406" s="113">
        <f>IF(テーブル13[[#This Row],[年齢]]&lt;&gt;"",ROUNDDOWN(テーブル13[[#This Row],[年齢]]/10,0)*10,"")</f>
        <v>30</v>
      </c>
      <c r="E406" s="80" t="s">
        <v>645</v>
      </c>
      <c r="G406" s="80" t="s">
        <v>120</v>
      </c>
      <c r="H406" s="118" t="s">
        <v>781</v>
      </c>
      <c r="J406" s="112">
        <v>44206</v>
      </c>
      <c r="K406" s="112">
        <v>44207</v>
      </c>
      <c r="M406" s="80" t="s">
        <v>134</v>
      </c>
      <c r="Q406" s="80" t="s">
        <v>908</v>
      </c>
      <c r="R406" s="80" t="s">
        <v>851</v>
      </c>
    </row>
    <row r="407" spans="1:18" s="80" customFormat="1">
      <c r="A407" s="80">
        <v>405</v>
      </c>
      <c r="B407" s="80" t="s">
        <v>549</v>
      </c>
      <c r="C407" s="80">
        <v>22</v>
      </c>
      <c r="D407" s="113">
        <f>IF(テーブル13[[#This Row],[年齢]]&lt;&gt;"",ROUNDDOWN(テーブル13[[#This Row],[年齢]]/10,0)*10,"")</f>
        <v>20</v>
      </c>
      <c r="E407" s="80" t="s">
        <v>644</v>
      </c>
      <c r="F407" s="80" t="s">
        <v>695</v>
      </c>
      <c r="H407" s="118"/>
      <c r="J407" s="112">
        <v>44205</v>
      </c>
      <c r="K407" s="112">
        <v>44207</v>
      </c>
      <c r="M407" s="80" t="s">
        <v>715</v>
      </c>
      <c r="P407" s="80" t="s">
        <v>845</v>
      </c>
      <c r="Q407" s="80" t="s">
        <v>908</v>
      </c>
      <c r="R407" s="80" t="s">
        <v>849</v>
      </c>
    </row>
    <row r="408" spans="1:18" s="80" customFormat="1">
      <c r="A408" s="80">
        <v>406</v>
      </c>
      <c r="B408" s="80" t="s">
        <v>550</v>
      </c>
      <c r="C408" s="80">
        <v>36</v>
      </c>
      <c r="D408" s="113">
        <f>IF(テーブル13[[#This Row],[年齢]]&lt;&gt;"",ROUNDDOWN(テーブル13[[#This Row],[年齢]]/10,0)*10,"")</f>
        <v>30</v>
      </c>
      <c r="E408" s="80" t="s">
        <v>644</v>
      </c>
      <c r="F408" s="80" t="s">
        <v>696</v>
      </c>
      <c r="G408" s="80" t="s">
        <v>120</v>
      </c>
      <c r="H408" s="118" t="s">
        <v>828</v>
      </c>
      <c r="J408" s="112">
        <v>44200</v>
      </c>
      <c r="K408" s="112">
        <v>44207</v>
      </c>
      <c r="M408" s="80" t="s">
        <v>711</v>
      </c>
      <c r="Q408" s="80" t="s">
        <v>5</v>
      </c>
      <c r="R408" s="80" t="s">
        <v>851</v>
      </c>
    </row>
    <row r="409" spans="1:18" s="80" customFormat="1">
      <c r="A409" s="80">
        <v>407</v>
      </c>
      <c r="B409" s="80" t="s">
        <v>551</v>
      </c>
      <c r="C409" s="80">
        <v>36</v>
      </c>
      <c r="D409" s="113">
        <f>IF(テーブル13[[#This Row],[年齢]]&lt;&gt;"",ROUNDDOWN(テーブル13[[#This Row],[年齢]]/10,0)*10,"")</f>
        <v>30</v>
      </c>
      <c r="E409" s="80" t="s">
        <v>646</v>
      </c>
      <c r="F409" s="80" t="s">
        <v>137</v>
      </c>
      <c r="H409" s="118"/>
      <c r="J409" s="112">
        <v>44203</v>
      </c>
      <c r="K409" s="112">
        <v>44207</v>
      </c>
      <c r="M409" s="80" t="s">
        <v>137</v>
      </c>
      <c r="Q409" s="80" t="s">
        <v>5</v>
      </c>
      <c r="R409" s="80" t="s">
        <v>851</v>
      </c>
    </row>
    <row r="410" spans="1:18" s="80" customFormat="1">
      <c r="A410" s="80">
        <v>408</v>
      </c>
      <c r="B410" s="80" t="s">
        <v>552</v>
      </c>
      <c r="C410" s="80">
        <v>52</v>
      </c>
      <c r="D410" s="113">
        <f>IF(テーブル13[[#This Row],[年齢]]&lt;&gt;"",ROUNDDOWN(テーブル13[[#This Row],[年齢]]/10,0)*10,"")</f>
        <v>50</v>
      </c>
      <c r="E410" s="80" t="s">
        <v>644</v>
      </c>
      <c r="F410" s="80" t="s">
        <v>85</v>
      </c>
      <c r="G410" s="80" t="s">
        <v>120</v>
      </c>
      <c r="H410" s="118" t="s">
        <v>783</v>
      </c>
      <c r="J410" s="112">
        <v>44207</v>
      </c>
      <c r="K410" s="112">
        <v>44208</v>
      </c>
      <c r="M410" s="80" t="s">
        <v>714</v>
      </c>
      <c r="N410" s="80" t="s">
        <v>783</v>
      </c>
      <c r="P410" s="80" t="s">
        <v>845</v>
      </c>
      <c r="Q410" s="80" t="s">
        <v>908</v>
      </c>
      <c r="R410" s="80" t="s">
        <v>849</v>
      </c>
    </row>
    <row r="411" spans="1:18" s="80" customFormat="1">
      <c r="A411" s="80">
        <v>409</v>
      </c>
      <c r="B411" s="80" t="s">
        <v>553</v>
      </c>
      <c r="C411" s="80">
        <v>23</v>
      </c>
      <c r="D411" s="113">
        <f>IF(テーブル13[[#This Row],[年齢]]&lt;&gt;"",ROUNDDOWN(テーブル13[[#This Row],[年齢]]/10,0)*10,"")</f>
        <v>20</v>
      </c>
      <c r="E411" s="80" t="s">
        <v>645</v>
      </c>
      <c r="F411" s="80" t="s">
        <v>63</v>
      </c>
      <c r="G411" s="80" t="s">
        <v>120</v>
      </c>
      <c r="H411" s="118" t="s">
        <v>783</v>
      </c>
      <c r="J411" s="112">
        <v>44205</v>
      </c>
      <c r="K411" s="112">
        <v>44208</v>
      </c>
      <c r="M411" s="80" t="s">
        <v>714</v>
      </c>
      <c r="N411" s="80" t="s">
        <v>783</v>
      </c>
      <c r="P411" s="80" t="s">
        <v>845</v>
      </c>
      <c r="Q411" s="80" t="s">
        <v>908</v>
      </c>
      <c r="R411" s="80" t="s">
        <v>849</v>
      </c>
    </row>
    <row r="412" spans="1:18" s="80" customFormat="1">
      <c r="A412" s="80">
        <v>410</v>
      </c>
      <c r="B412" s="80" t="s">
        <v>554</v>
      </c>
      <c r="C412" s="80">
        <v>89</v>
      </c>
      <c r="D412" s="113">
        <f>IF(テーブル13[[#This Row],[年齢]]&lt;&gt;"",ROUNDDOWN(テーブル13[[#This Row],[年齢]]/10,0)*10,"")</f>
        <v>80</v>
      </c>
      <c r="E412" s="80" t="s">
        <v>644</v>
      </c>
      <c r="G412" s="80" t="s">
        <v>124</v>
      </c>
      <c r="H412" s="118" t="s">
        <v>783</v>
      </c>
      <c r="J412" s="112">
        <v>44208</v>
      </c>
      <c r="K412" s="112">
        <v>44208</v>
      </c>
      <c r="M412" s="80" t="s">
        <v>714</v>
      </c>
      <c r="N412" s="80" t="s">
        <v>783</v>
      </c>
      <c r="P412" s="80" t="s">
        <v>845</v>
      </c>
      <c r="Q412" s="80" t="s">
        <v>908</v>
      </c>
      <c r="R412" s="80" t="s">
        <v>849</v>
      </c>
    </row>
    <row r="413" spans="1:18" s="80" customFormat="1">
      <c r="A413" s="80">
        <v>411</v>
      </c>
      <c r="B413" s="80" t="s">
        <v>555</v>
      </c>
      <c r="C413" s="80">
        <v>80</v>
      </c>
      <c r="D413" s="113">
        <f>IF(テーブル13[[#This Row],[年齢]]&lt;&gt;"",ROUNDDOWN(テーブル13[[#This Row],[年齢]]/10,0)*10,"")</f>
        <v>80</v>
      </c>
      <c r="E413" s="80" t="s">
        <v>645</v>
      </c>
      <c r="G413" s="80" t="s">
        <v>124</v>
      </c>
      <c r="H413" s="118" t="s">
        <v>783</v>
      </c>
      <c r="J413" s="112">
        <v>44207</v>
      </c>
      <c r="K413" s="112">
        <v>44208</v>
      </c>
      <c r="M413" s="80" t="s">
        <v>714</v>
      </c>
      <c r="N413" s="80" t="s">
        <v>783</v>
      </c>
      <c r="P413" s="80" t="s">
        <v>845</v>
      </c>
      <c r="Q413" s="80" t="s">
        <v>908</v>
      </c>
      <c r="R413" s="80" t="s">
        <v>849</v>
      </c>
    </row>
    <row r="414" spans="1:18" s="80" customFormat="1">
      <c r="A414" s="80">
        <v>412</v>
      </c>
      <c r="B414" s="80" t="s">
        <v>556</v>
      </c>
      <c r="C414" s="80">
        <v>55</v>
      </c>
      <c r="D414" s="113">
        <f>IF(テーブル13[[#This Row],[年齢]]&lt;&gt;"",ROUNDDOWN(テーブル13[[#This Row],[年齢]]/10,0)*10,"")</f>
        <v>50</v>
      </c>
      <c r="E414" s="80" t="s">
        <v>644</v>
      </c>
      <c r="G414" s="80" t="s">
        <v>124</v>
      </c>
      <c r="H414" s="118" t="s">
        <v>783</v>
      </c>
      <c r="J414" s="112">
        <v>44207</v>
      </c>
      <c r="K414" s="112">
        <v>44208</v>
      </c>
      <c r="M414" s="80" t="s">
        <v>714</v>
      </c>
      <c r="N414" s="80" t="s">
        <v>783</v>
      </c>
      <c r="P414" s="80" t="s">
        <v>845</v>
      </c>
      <c r="Q414" s="80" t="s">
        <v>908</v>
      </c>
      <c r="R414" s="80" t="s">
        <v>849</v>
      </c>
    </row>
    <row r="415" spans="1:18" s="80" customFormat="1">
      <c r="A415" s="80">
        <v>413</v>
      </c>
      <c r="B415" s="80" t="s">
        <v>557</v>
      </c>
      <c r="C415" s="80">
        <v>56</v>
      </c>
      <c r="D415" s="113">
        <f>IF(テーブル13[[#This Row],[年齢]]&lt;&gt;"",ROUNDDOWN(テーブル13[[#This Row],[年齢]]/10,0)*10,"")</f>
        <v>50</v>
      </c>
      <c r="E415" s="80" t="s">
        <v>644</v>
      </c>
      <c r="G415" s="80" t="s">
        <v>124</v>
      </c>
      <c r="H415" s="118" t="s">
        <v>783</v>
      </c>
      <c r="J415" s="112">
        <v>44208</v>
      </c>
      <c r="K415" s="112">
        <v>44208</v>
      </c>
      <c r="M415" s="80" t="s">
        <v>714</v>
      </c>
      <c r="N415" s="80" t="s">
        <v>783</v>
      </c>
      <c r="P415" s="80" t="s">
        <v>845</v>
      </c>
      <c r="Q415" s="80" t="s">
        <v>908</v>
      </c>
      <c r="R415" s="80" t="s">
        <v>851</v>
      </c>
    </row>
    <row r="416" spans="1:18" s="80" customFormat="1">
      <c r="A416" s="80">
        <v>414</v>
      </c>
      <c r="B416" s="80" t="s">
        <v>558</v>
      </c>
      <c r="C416" s="80">
        <v>56</v>
      </c>
      <c r="D416" s="113">
        <f>IF(テーブル13[[#This Row],[年齢]]&lt;&gt;"",ROUNDDOWN(テーブル13[[#This Row],[年齢]]/10,0)*10,"")</f>
        <v>50</v>
      </c>
      <c r="E416" s="80" t="s">
        <v>644</v>
      </c>
      <c r="F416" s="80" t="s">
        <v>665</v>
      </c>
      <c r="G416" s="80" t="s">
        <v>120</v>
      </c>
      <c r="H416" s="118" t="s">
        <v>783</v>
      </c>
      <c r="J416" s="112">
        <v>44205</v>
      </c>
      <c r="K416" s="112">
        <v>44208</v>
      </c>
      <c r="M416" s="80" t="s">
        <v>714</v>
      </c>
      <c r="N416" s="80" t="s">
        <v>783</v>
      </c>
      <c r="P416" s="80" t="s">
        <v>845</v>
      </c>
      <c r="Q416" s="80" t="s">
        <v>908</v>
      </c>
      <c r="R416" s="80" t="s">
        <v>849</v>
      </c>
    </row>
    <row r="417" spans="1:18" s="80" customFormat="1">
      <c r="A417" s="80">
        <v>415</v>
      </c>
      <c r="B417" s="80" t="s">
        <v>559</v>
      </c>
      <c r="C417" s="80">
        <v>95</v>
      </c>
      <c r="D417" s="113">
        <f>IF(テーブル13[[#This Row],[年齢]]&lt;&gt;"",ROUNDDOWN(テーブル13[[#This Row],[年齢]]/10,0)*10,"")</f>
        <v>90</v>
      </c>
      <c r="E417" s="80" t="s">
        <v>644</v>
      </c>
      <c r="G417" s="80" t="s">
        <v>124</v>
      </c>
      <c r="H417" s="118" t="s">
        <v>783</v>
      </c>
      <c r="J417" s="112">
        <v>44208</v>
      </c>
      <c r="K417" s="112">
        <v>44208</v>
      </c>
      <c r="M417" s="80" t="s">
        <v>714</v>
      </c>
      <c r="N417" s="80" t="s">
        <v>783</v>
      </c>
      <c r="P417" s="80" t="s">
        <v>845</v>
      </c>
      <c r="Q417" s="80" t="s">
        <v>908</v>
      </c>
      <c r="R417" s="80" t="s">
        <v>853</v>
      </c>
    </row>
    <row r="418" spans="1:18" s="80" customFormat="1">
      <c r="A418" s="80">
        <v>416</v>
      </c>
      <c r="B418" s="80" t="s">
        <v>560</v>
      </c>
      <c r="C418" s="80">
        <v>93</v>
      </c>
      <c r="D418" s="113">
        <f>IF(テーブル13[[#This Row],[年齢]]&lt;&gt;"",ROUNDDOWN(テーブル13[[#This Row],[年齢]]/10,0)*10,"")</f>
        <v>90</v>
      </c>
      <c r="E418" s="80" t="s">
        <v>644</v>
      </c>
      <c r="G418" s="80" t="s">
        <v>124</v>
      </c>
      <c r="H418" s="118" t="s">
        <v>783</v>
      </c>
      <c r="J418" s="112">
        <v>44208</v>
      </c>
      <c r="K418" s="112">
        <v>44208</v>
      </c>
      <c r="M418" s="80" t="s">
        <v>714</v>
      </c>
      <c r="N418" s="80" t="s">
        <v>783</v>
      </c>
      <c r="O418" s="80" t="s">
        <v>843</v>
      </c>
      <c r="P418" s="80" t="s">
        <v>845</v>
      </c>
      <c r="Q418" s="80" t="s">
        <v>908</v>
      </c>
      <c r="R418" s="80" t="s">
        <v>853</v>
      </c>
    </row>
    <row r="419" spans="1:18" s="80" customFormat="1">
      <c r="A419" s="80">
        <v>417</v>
      </c>
      <c r="B419" s="80" t="s">
        <v>561</v>
      </c>
      <c r="C419" s="80">
        <v>87</v>
      </c>
      <c r="D419" s="113">
        <f>IF(テーブル13[[#This Row],[年齢]]&lt;&gt;"",ROUNDDOWN(テーブル13[[#This Row],[年齢]]/10,0)*10,"")</f>
        <v>80</v>
      </c>
      <c r="E419" s="80" t="s">
        <v>644</v>
      </c>
      <c r="G419" s="80" t="s">
        <v>124</v>
      </c>
      <c r="H419" s="118" t="s">
        <v>783</v>
      </c>
      <c r="J419" s="112">
        <v>44207</v>
      </c>
      <c r="K419" s="112">
        <v>44208</v>
      </c>
      <c r="M419" s="80" t="s">
        <v>714</v>
      </c>
      <c r="N419" s="80" t="s">
        <v>783</v>
      </c>
      <c r="O419" s="80" t="s">
        <v>843</v>
      </c>
      <c r="P419" s="80" t="s">
        <v>845</v>
      </c>
      <c r="Q419" s="80" t="s">
        <v>908</v>
      </c>
      <c r="R419" s="80" t="s">
        <v>849</v>
      </c>
    </row>
    <row r="420" spans="1:18" s="80" customFormat="1">
      <c r="A420" s="80">
        <v>418</v>
      </c>
      <c r="B420" s="80" t="s">
        <v>562</v>
      </c>
      <c r="C420" s="80">
        <v>89</v>
      </c>
      <c r="D420" s="113">
        <f>IF(テーブル13[[#This Row],[年齢]]&lt;&gt;"",ROUNDDOWN(テーブル13[[#This Row],[年齢]]/10,0)*10,"")</f>
        <v>80</v>
      </c>
      <c r="E420" s="80" t="s">
        <v>644</v>
      </c>
      <c r="G420" s="80" t="s">
        <v>124</v>
      </c>
      <c r="H420" s="118" t="s">
        <v>783</v>
      </c>
      <c r="J420" s="112">
        <v>44208</v>
      </c>
      <c r="K420" s="112">
        <v>44208</v>
      </c>
      <c r="M420" s="80" t="s">
        <v>714</v>
      </c>
      <c r="N420" s="80" t="s">
        <v>783</v>
      </c>
      <c r="O420" s="80" t="s">
        <v>843</v>
      </c>
      <c r="P420" s="80" t="s">
        <v>845</v>
      </c>
      <c r="Q420" s="80" t="s">
        <v>908</v>
      </c>
      <c r="R420" s="80" t="s">
        <v>849</v>
      </c>
    </row>
    <row r="421" spans="1:18" s="80" customFormat="1">
      <c r="A421" s="80">
        <v>419</v>
      </c>
      <c r="B421" s="80" t="s">
        <v>563</v>
      </c>
      <c r="C421" s="80">
        <v>82</v>
      </c>
      <c r="D421" s="113">
        <f>IF(テーブル13[[#This Row],[年齢]]&lt;&gt;"",ROUNDDOWN(テーブル13[[#This Row],[年齢]]/10,0)*10,"")</f>
        <v>80</v>
      </c>
      <c r="E421" s="80" t="s">
        <v>644</v>
      </c>
      <c r="G421" s="80" t="s">
        <v>124</v>
      </c>
      <c r="H421" s="118" t="s">
        <v>783</v>
      </c>
      <c r="J421" s="112">
        <v>44206</v>
      </c>
      <c r="K421" s="112">
        <v>44208</v>
      </c>
      <c r="M421" s="80" t="s">
        <v>714</v>
      </c>
      <c r="N421" s="80" t="s">
        <v>783</v>
      </c>
      <c r="P421" s="80" t="s">
        <v>845</v>
      </c>
      <c r="Q421" s="80" t="s">
        <v>908</v>
      </c>
      <c r="R421" s="80" t="s">
        <v>849</v>
      </c>
    </row>
    <row r="422" spans="1:18" s="80" customFormat="1">
      <c r="A422" s="80">
        <v>420</v>
      </c>
      <c r="B422" s="80" t="s">
        <v>564</v>
      </c>
      <c r="C422" s="80">
        <v>78</v>
      </c>
      <c r="D422" s="113">
        <f>IF(テーブル13[[#This Row],[年齢]]&lt;&gt;"",ROUNDDOWN(テーブル13[[#This Row],[年齢]]/10,0)*10,"")</f>
        <v>70</v>
      </c>
      <c r="E422" s="80" t="s">
        <v>644</v>
      </c>
      <c r="G422" s="80" t="s">
        <v>124</v>
      </c>
      <c r="H422" s="118" t="s">
        <v>785</v>
      </c>
      <c r="J422" s="112">
        <v>44207</v>
      </c>
      <c r="K422" s="112">
        <v>44208</v>
      </c>
      <c r="M422" s="80" t="s">
        <v>714</v>
      </c>
      <c r="N422" s="80" t="s">
        <v>785</v>
      </c>
      <c r="P422" s="80" t="s">
        <v>845</v>
      </c>
      <c r="Q422" s="80" t="s">
        <v>908</v>
      </c>
      <c r="R422" s="80" t="s">
        <v>853</v>
      </c>
    </row>
    <row r="423" spans="1:18" s="80" customFormat="1">
      <c r="A423" s="80">
        <v>421</v>
      </c>
      <c r="B423" s="80" t="s">
        <v>565</v>
      </c>
      <c r="C423" s="80">
        <v>86</v>
      </c>
      <c r="D423" s="113">
        <f>IF(テーブル13[[#This Row],[年齢]]&lt;&gt;"",ROUNDDOWN(テーブル13[[#This Row],[年齢]]/10,0)*10,"")</f>
        <v>80</v>
      </c>
      <c r="E423" s="80" t="s">
        <v>645</v>
      </c>
      <c r="G423" s="80" t="s">
        <v>124</v>
      </c>
      <c r="H423" s="118" t="s">
        <v>785</v>
      </c>
      <c r="J423" s="112">
        <v>44205</v>
      </c>
      <c r="K423" s="112">
        <v>44208</v>
      </c>
      <c r="M423" s="80" t="s">
        <v>714</v>
      </c>
      <c r="N423" s="80" t="s">
        <v>785</v>
      </c>
      <c r="P423" s="80" t="s">
        <v>845</v>
      </c>
      <c r="Q423" s="80" t="s">
        <v>908</v>
      </c>
      <c r="R423" s="80" t="s">
        <v>849</v>
      </c>
    </row>
    <row r="424" spans="1:18" s="80" customFormat="1">
      <c r="A424" s="80">
        <v>422</v>
      </c>
      <c r="B424" s="80" t="s">
        <v>566</v>
      </c>
      <c r="C424" s="80">
        <v>71</v>
      </c>
      <c r="D424" s="113">
        <f>IF(テーブル13[[#This Row],[年齢]]&lt;&gt;"",ROUNDDOWN(テーブル13[[#This Row],[年齢]]/10,0)*10,"")</f>
        <v>70</v>
      </c>
      <c r="E424" s="80" t="s">
        <v>644</v>
      </c>
      <c r="G424" s="80" t="s">
        <v>124</v>
      </c>
      <c r="H424" s="118" t="s">
        <v>785</v>
      </c>
      <c r="J424" s="112" t="s">
        <v>836</v>
      </c>
      <c r="K424" s="112">
        <v>44208</v>
      </c>
      <c r="M424" s="80" t="s">
        <v>714</v>
      </c>
      <c r="N424" s="80" t="s">
        <v>785</v>
      </c>
      <c r="P424" s="80" t="s">
        <v>845</v>
      </c>
      <c r="Q424" s="80" t="s">
        <v>908</v>
      </c>
      <c r="R424" s="80" t="s">
        <v>851</v>
      </c>
    </row>
    <row r="425" spans="1:18" s="80" customFormat="1">
      <c r="A425" s="80">
        <v>423</v>
      </c>
      <c r="B425" s="80" t="s">
        <v>567</v>
      </c>
      <c r="C425" s="80">
        <v>68</v>
      </c>
      <c r="D425" s="113">
        <f>IF(テーブル13[[#This Row],[年齢]]&lt;&gt;"",ROUNDDOWN(テーブル13[[#This Row],[年齢]]/10,0)*10,"")</f>
        <v>60</v>
      </c>
      <c r="E425" s="80" t="s">
        <v>645</v>
      </c>
      <c r="G425" s="80" t="s">
        <v>124</v>
      </c>
      <c r="H425" s="118" t="s">
        <v>785</v>
      </c>
      <c r="J425" s="112">
        <v>44208</v>
      </c>
      <c r="K425" s="112">
        <v>44208</v>
      </c>
      <c r="M425" s="80" t="s">
        <v>714</v>
      </c>
      <c r="N425" s="80" t="s">
        <v>785</v>
      </c>
      <c r="P425" s="80" t="s">
        <v>845</v>
      </c>
      <c r="Q425" s="80" t="s">
        <v>908</v>
      </c>
      <c r="R425" s="80" t="s">
        <v>851</v>
      </c>
    </row>
    <row r="426" spans="1:18" s="80" customFormat="1">
      <c r="A426" s="80">
        <v>424</v>
      </c>
      <c r="B426" s="80" t="s">
        <v>568</v>
      </c>
      <c r="C426" s="80">
        <v>88</v>
      </c>
      <c r="D426" s="113">
        <f>IF(テーブル13[[#This Row],[年齢]]&lt;&gt;"",ROUNDDOWN(テーブル13[[#This Row],[年齢]]/10,0)*10,"")</f>
        <v>80</v>
      </c>
      <c r="E426" s="80" t="s">
        <v>644</v>
      </c>
      <c r="G426" s="80" t="s">
        <v>124</v>
      </c>
      <c r="H426" s="118" t="s">
        <v>785</v>
      </c>
      <c r="J426" s="112">
        <v>44207</v>
      </c>
      <c r="K426" s="112">
        <v>44208</v>
      </c>
      <c r="M426" s="80" t="s">
        <v>714</v>
      </c>
      <c r="N426" s="80" t="s">
        <v>785</v>
      </c>
      <c r="P426" s="80" t="s">
        <v>845</v>
      </c>
      <c r="Q426" s="80" t="s">
        <v>908</v>
      </c>
      <c r="R426" s="80" t="s">
        <v>849</v>
      </c>
    </row>
    <row r="427" spans="1:18" s="80" customFormat="1">
      <c r="A427" s="80">
        <v>425</v>
      </c>
      <c r="B427" s="80" t="s">
        <v>569</v>
      </c>
      <c r="C427" s="80">
        <v>39</v>
      </c>
      <c r="D427" s="113">
        <f>IF(テーブル13[[#This Row],[年齢]]&lt;&gt;"",ROUNDDOWN(テーブル13[[#This Row],[年齢]]/10,0)*10,"")</f>
        <v>30</v>
      </c>
      <c r="E427" s="80" t="s">
        <v>644</v>
      </c>
      <c r="F427" s="80" t="s">
        <v>78</v>
      </c>
      <c r="G427" s="80" t="s">
        <v>120</v>
      </c>
      <c r="H427" s="118" t="s">
        <v>785</v>
      </c>
      <c r="J427" s="112">
        <v>44208</v>
      </c>
      <c r="K427" s="112">
        <v>44208</v>
      </c>
      <c r="M427" s="80" t="s">
        <v>714</v>
      </c>
      <c r="N427" s="80" t="s">
        <v>785</v>
      </c>
      <c r="P427" s="80" t="s">
        <v>845</v>
      </c>
      <c r="Q427" s="80" t="s">
        <v>908</v>
      </c>
      <c r="R427" s="80" t="s">
        <v>851</v>
      </c>
    </row>
    <row r="428" spans="1:18" s="80" customFormat="1">
      <c r="A428" s="80">
        <v>426</v>
      </c>
      <c r="B428" s="80" t="s">
        <v>570</v>
      </c>
      <c r="C428" s="80">
        <v>45</v>
      </c>
      <c r="D428" s="113">
        <f>IF(テーブル13[[#This Row],[年齢]]&lt;&gt;"",ROUNDDOWN(テーブル13[[#This Row],[年齢]]/10,0)*10,"")</f>
        <v>40</v>
      </c>
      <c r="E428" s="80" t="s">
        <v>644</v>
      </c>
      <c r="F428" s="80" t="s">
        <v>78</v>
      </c>
      <c r="G428" s="80" t="s">
        <v>120</v>
      </c>
      <c r="H428" s="118" t="s">
        <v>785</v>
      </c>
      <c r="J428" s="112">
        <v>44208</v>
      </c>
      <c r="K428" s="112">
        <v>44208</v>
      </c>
      <c r="M428" s="80" t="s">
        <v>714</v>
      </c>
      <c r="N428" s="80" t="s">
        <v>785</v>
      </c>
      <c r="P428" s="80" t="s">
        <v>845</v>
      </c>
      <c r="Q428" s="80" t="s">
        <v>908</v>
      </c>
      <c r="R428" s="80" t="s">
        <v>851</v>
      </c>
    </row>
    <row r="429" spans="1:18" s="80" customFormat="1">
      <c r="A429" s="80">
        <v>427</v>
      </c>
      <c r="B429" s="80" t="s">
        <v>571</v>
      </c>
      <c r="C429" s="80">
        <v>46</v>
      </c>
      <c r="D429" s="113">
        <f>IF(テーブル13[[#This Row],[年齢]]&lt;&gt;"",ROUNDDOWN(テーブル13[[#This Row],[年齢]]/10,0)*10,"")</f>
        <v>40</v>
      </c>
      <c r="E429" s="80" t="s">
        <v>645</v>
      </c>
      <c r="G429" s="80" t="s">
        <v>124</v>
      </c>
      <c r="H429" s="118" t="s">
        <v>785</v>
      </c>
      <c r="J429" s="112">
        <v>44208</v>
      </c>
      <c r="K429" s="112">
        <v>44208</v>
      </c>
      <c r="M429" s="80" t="s">
        <v>714</v>
      </c>
      <c r="N429" s="80" t="s">
        <v>785</v>
      </c>
      <c r="P429" s="80" t="s">
        <v>845</v>
      </c>
      <c r="Q429" s="80" t="s">
        <v>908</v>
      </c>
      <c r="R429" s="80" t="s">
        <v>849</v>
      </c>
    </row>
    <row r="430" spans="1:18" s="80" customFormat="1">
      <c r="A430" s="80">
        <v>428</v>
      </c>
      <c r="B430" s="80" t="s">
        <v>572</v>
      </c>
      <c r="C430" s="80">
        <v>42</v>
      </c>
      <c r="D430" s="113">
        <f>IF(テーブル13[[#This Row],[年齢]]&lt;&gt;"",ROUNDDOWN(テーブル13[[#This Row],[年齢]]/10,0)*10,"")</f>
        <v>40</v>
      </c>
      <c r="E430" s="80" t="s">
        <v>647</v>
      </c>
      <c r="G430" s="80" t="s">
        <v>124</v>
      </c>
      <c r="H430" s="118" t="s">
        <v>785</v>
      </c>
      <c r="J430" s="112">
        <v>44206</v>
      </c>
      <c r="K430" s="112">
        <v>44208</v>
      </c>
      <c r="M430" s="80" t="s">
        <v>714</v>
      </c>
      <c r="N430" s="80" t="s">
        <v>785</v>
      </c>
      <c r="P430" s="80" t="s">
        <v>845</v>
      </c>
      <c r="Q430" s="80" t="s">
        <v>908</v>
      </c>
      <c r="R430" s="80" t="s">
        <v>849</v>
      </c>
    </row>
    <row r="431" spans="1:18" s="80" customFormat="1">
      <c r="A431" s="80">
        <v>429</v>
      </c>
      <c r="B431" s="80" t="s">
        <v>573</v>
      </c>
      <c r="C431" s="80">
        <v>75</v>
      </c>
      <c r="D431" s="113">
        <f>IF(テーブル13[[#This Row],[年齢]]&lt;&gt;"",ROUNDDOWN(テーブル13[[#This Row],[年齢]]/10,0)*10,"")</f>
        <v>70</v>
      </c>
      <c r="E431" s="80" t="s">
        <v>644</v>
      </c>
      <c r="F431" s="80" t="s">
        <v>664</v>
      </c>
      <c r="H431" s="118"/>
      <c r="J431" s="112" t="s">
        <v>836</v>
      </c>
      <c r="K431" s="112">
        <v>44208</v>
      </c>
      <c r="M431" s="80" t="s">
        <v>715</v>
      </c>
      <c r="P431" s="80" t="s">
        <v>845</v>
      </c>
      <c r="Q431" s="80" t="s">
        <v>908</v>
      </c>
      <c r="R431" s="80" t="s">
        <v>849</v>
      </c>
    </row>
    <row r="432" spans="1:18" s="80" customFormat="1">
      <c r="A432" s="80">
        <v>430</v>
      </c>
      <c r="B432" s="80" t="s">
        <v>574</v>
      </c>
      <c r="C432" s="80">
        <v>61</v>
      </c>
      <c r="D432" s="113">
        <f>IF(テーブル13[[#This Row],[年齢]]&lt;&gt;"",ROUNDDOWN(テーブル13[[#This Row],[年齢]]/10,0)*10,"")</f>
        <v>60</v>
      </c>
      <c r="E432" s="80" t="s">
        <v>645</v>
      </c>
      <c r="F432" s="80" t="s">
        <v>697</v>
      </c>
      <c r="H432" s="118" t="s">
        <v>744</v>
      </c>
      <c r="J432" s="112">
        <v>44208</v>
      </c>
      <c r="K432" s="112">
        <v>44208</v>
      </c>
      <c r="M432" s="80" t="s">
        <v>715</v>
      </c>
      <c r="P432" s="80" t="s">
        <v>845</v>
      </c>
      <c r="Q432" s="80" t="s">
        <v>908</v>
      </c>
      <c r="R432" s="80" t="s">
        <v>849</v>
      </c>
    </row>
    <row r="433" spans="1:18" s="80" customFormat="1">
      <c r="A433" s="80">
        <v>431</v>
      </c>
      <c r="B433" s="80" t="s">
        <v>575</v>
      </c>
      <c r="C433" s="80">
        <v>45</v>
      </c>
      <c r="D433" s="113">
        <f>IF(テーブル13[[#This Row],[年齢]]&lt;&gt;"",ROUNDDOWN(テーブル13[[#This Row],[年齢]]/10,0)*10,"")</f>
        <v>40</v>
      </c>
      <c r="E433" s="80" t="s">
        <v>644</v>
      </c>
      <c r="F433" s="80" t="s">
        <v>79</v>
      </c>
      <c r="H433" s="118"/>
      <c r="J433" s="112">
        <v>44202</v>
      </c>
      <c r="K433" s="112">
        <v>44208</v>
      </c>
      <c r="M433" s="80" t="s">
        <v>719</v>
      </c>
      <c r="Q433" s="80" t="s">
        <v>5</v>
      </c>
      <c r="R433" s="80" t="s">
        <v>849</v>
      </c>
    </row>
    <row r="434" spans="1:18" s="80" customFormat="1">
      <c r="A434" s="80">
        <v>432</v>
      </c>
      <c r="B434" s="80" t="s">
        <v>576</v>
      </c>
      <c r="C434" s="80">
        <v>64</v>
      </c>
      <c r="D434" s="113">
        <f>IF(テーブル13[[#This Row],[年齢]]&lt;&gt;"",ROUNDDOWN(テーブル13[[#This Row],[年齢]]/10,0)*10,"")</f>
        <v>60</v>
      </c>
      <c r="E434" s="80" t="s">
        <v>645</v>
      </c>
      <c r="F434" s="80" t="s">
        <v>671</v>
      </c>
      <c r="G434" s="80" t="s">
        <v>120</v>
      </c>
      <c r="H434" s="118" t="s">
        <v>771</v>
      </c>
      <c r="J434" s="112">
        <v>44206</v>
      </c>
      <c r="K434" s="112">
        <v>44208</v>
      </c>
      <c r="M434" s="80" t="s">
        <v>725</v>
      </c>
      <c r="N434" s="80" t="s">
        <v>771</v>
      </c>
      <c r="P434" s="80" t="s">
        <v>845</v>
      </c>
      <c r="Q434" s="80" t="s">
        <v>908</v>
      </c>
      <c r="R434" s="80" t="s">
        <v>849</v>
      </c>
    </row>
    <row r="435" spans="1:18" s="80" customFormat="1">
      <c r="A435" s="80">
        <v>433</v>
      </c>
      <c r="B435" s="80" t="s">
        <v>577</v>
      </c>
      <c r="C435" s="80">
        <v>54</v>
      </c>
      <c r="D435" s="113">
        <f>IF(テーブル13[[#This Row],[年齢]]&lt;&gt;"",ROUNDDOWN(テーブル13[[#This Row],[年齢]]/10,0)*10,"")</f>
        <v>50</v>
      </c>
      <c r="E435" s="80" t="s">
        <v>645</v>
      </c>
      <c r="F435" s="80" t="s">
        <v>698</v>
      </c>
      <c r="H435" s="118" t="s">
        <v>787</v>
      </c>
      <c r="J435" s="112">
        <v>44205</v>
      </c>
      <c r="K435" s="112">
        <v>44208</v>
      </c>
      <c r="M435" s="80" t="s">
        <v>727</v>
      </c>
      <c r="P435" s="80" t="s">
        <v>845</v>
      </c>
      <c r="Q435" s="80" t="s">
        <v>908</v>
      </c>
      <c r="R435" s="80" t="s">
        <v>849</v>
      </c>
    </row>
    <row r="436" spans="1:18" s="80" customFormat="1">
      <c r="A436" s="80">
        <v>434</v>
      </c>
      <c r="B436" s="80" t="s">
        <v>578</v>
      </c>
      <c r="C436" s="80">
        <v>69</v>
      </c>
      <c r="D436" s="113">
        <f>IF(テーブル13[[#This Row],[年齢]]&lt;&gt;"",ROUNDDOWN(テーブル13[[#This Row],[年齢]]/10,0)*10,"")</f>
        <v>60</v>
      </c>
      <c r="E436" s="80" t="s">
        <v>648</v>
      </c>
      <c r="G436" s="80" t="s">
        <v>706</v>
      </c>
      <c r="H436" s="118" t="s">
        <v>783</v>
      </c>
      <c r="J436" s="112">
        <v>44208</v>
      </c>
      <c r="K436" s="112">
        <v>44209</v>
      </c>
      <c r="M436" s="80" t="s">
        <v>714</v>
      </c>
      <c r="N436" s="80" t="s">
        <v>783</v>
      </c>
      <c r="P436" s="80" t="s">
        <v>845</v>
      </c>
      <c r="Q436" s="80" t="s">
        <v>908</v>
      </c>
      <c r="R436" s="80" t="s">
        <v>851</v>
      </c>
    </row>
    <row r="437" spans="1:18" s="80" customFormat="1">
      <c r="A437" s="80">
        <v>435</v>
      </c>
      <c r="B437" s="80" t="s">
        <v>579</v>
      </c>
      <c r="C437" s="80">
        <v>86</v>
      </c>
      <c r="D437" s="113">
        <f>IF(テーブル13[[#This Row],[年齢]]&lt;&gt;"",ROUNDDOWN(テーブル13[[#This Row],[年齢]]/10,0)*10,"")</f>
        <v>80</v>
      </c>
      <c r="E437" s="80" t="s">
        <v>648</v>
      </c>
      <c r="G437" s="80" t="s">
        <v>706</v>
      </c>
      <c r="H437" s="118" t="s">
        <v>783</v>
      </c>
      <c r="J437" s="112">
        <v>44207</v>
      </c>
      <c r="K437" s="112">
        <v>44209</v>
      </c>
      <c r="M437" s="80" t="s">
        <v>714</v>
      </c>
      <c r="N437" s="80" t="s">
        <v>783</v>
      </c>
      <c r="P437" s="80" t="s">
        <v>845</v>
      </c>
      <c r="Q437" s="80" t="s">
        <v>908</v>
      </c>
      <c r="R437" s="80" t="s">
        <v>851</v>
      </c>
    </row>
    <row r="438" spans="1:18" s="80" customFormat="1">
      <c r="A438" s="80">
        <v>436</v>
      </c>
      <c r="B438" s="80" t="s">
        <v>580</v>
      </c>
      <c r="C438" s="80">
        <v>94</v>
      </c>
      <c r="D438" s="113">
        <f>IF(テーブル13[[#This Row],[年齢]]&lt;&gt;"",ROUNDDOWN(テーブル13[[#This Row],[年齢]]/10,0)*10,"")</f>
        <v>90</v>
      </c>
      <c r="E438" s="80" t="s">
        <v>649</v>
      </c>
      <c r="G438" s="80" t="s">
        <v>706</v>
      </c>
      <c r="H438" s="118" t="s">
        <v>783</v>
      </c>
      <c r="J438" s="112">
        <v>44206</v>
      </c>
      <c r="K438" s="112">
        <v>44209</v>
      </c>
      <c r="M438" s="80" t="s">
        <v>714</v>
      </c>
      <c r="N438" s="80" t="s">
        <v>783</v>
      </c>
      <c r="P438" s="80" t="s">
        <v>845</v>
      </c>
      <c r="Q438" s="80" t="s">
        <v>908</v>
      </c>
      <c r="R438" s="80" t="s">
        <v>849</v>
      </c>
    </row>
    <row r="439" spans="1:18" s="80" customFormat="1">
      <c r="A439" s="80">
        <v>437</v>
      </c>
      <c r="B439" s="80" t="s">
        <v>581</v>
      </c>
      <c r="C439" s="80">
        <v>84</v>
      </c>
      <c r="D439" s="113">
        <f>IF(テーブル13[[#This Row],[年齢]]&lt;&gt;"",ROUNDDOWN(テーブル13[[#This Row],[年齢]]/10,0)*10,"")</f>
        <v>80</v>
      </c>
      <c r="E439" s="80" t="s">
        <v>648</v>
      </c>
      <c r="G439" s="80" t="s">
        <v>706</v>
      </c>
      <c r="H439" s="118" t="s">
        <v>783</v>
      </c>
      <c r="J439" s="112">
        <v>44209</v>
      </c>
      <c r="K439" s="112">
        <v>44209</v>
      </c>
      <c r="M439" s="80" t="s">
        <v>714</v>
      </c>
      <c r="N439" s="80" t="s">
        <v>783</v>
      </c>
      <c r="P439" s="80" t="s">
        <v>845</v>
      </c>
      <c r="Q439" s="80" t="s">
        <v>908</v>
      </c>
      <c r="R439" s="80" t="s">
        <v>849</v>
      </c>
    </row>
    <row r="440" spans="1:18" s="80" customFormat="1">
      <c r="A440" s="80">
        <v>438</v>
      </c>
      <c r="B440" s="80" t="s">
        <v>582</v>
      </c>
      <c r="C440" s="80">
        <v>65</v>
      </c>
      <c r="D440" s="113">
        <f>IF(テーブル13[[#This Row],[年齢]]&lt;&gt;"",ROUNDDOWN(テーブル13[[#This Row],[年齢]]/10,0)*10,"")</f>
        <v>60</v>
      </c>
      <c r="E440" s="80" t="s">
        <v>649</v>
      </c>
      <c r="G440" s="80" t="s">
        <v>706</v>
      </c>
      <c r="H440" s="118" t="s">
        <v>783</v>
      </c>
      <c r="J440" s="112">
        <v>44211</v>
      </c>
      <c r="K440" s="112">
        <v>44209</v>
      </c>
      <c r="M440" s="80" t="s">
        <v>714</v>
      </c>
      <c r="N440" s="80" t="s">
        <v>783</v>
      </c>
      <c r="P440" s="80" t="s">
        <v>845</v>
      </c>
      <c r="Q440" s="80" t="s">
        <v>908</v>
      </c>
      <c r="R440" s="80" t="s">
        <v>851</v>
      </c>
    </row>
    <row r="441" spans="1:18" s="80" customFormat="1">
      <c r="A441" s="80">
        <v>439</v>
      </c>
      <c r="B441" s="80" t="s">
        <v>583</v>
      </c>
      <c r="C441" s="80">
        <v>74</v>
      </c>
      <c r="D441" s="113">
        <f>IF(テーブル13[[#This Row],[年齢]]&lt;&gt;"",ROUNDDOWN(テーブル13[[#This Row],[年齢]]/10,0)*10,"")</f>
        <v>70</v>
      </c>
      <c r="E441" s="80" t="s">
        <v>649</v>
      </c>
      <c r="G441" s="80" t="s">
        <v>706</v>
      </c>
      <c r="H441" s="118" t="s">
        <v>785</v>
      </c>
      <c r="J441" s="112">
        <v>44208</v>
      </c>
      <c r="K441" s="112">
        <v>44209</v>
      </c>
      <c r="M441" s="80" t="s">
        <v>714</v>
      </c>
      <c r="N441" s="80" t="s">
        <v>785</v>
      </c>
      <c r="P441" s="80" t="s">
        <v>845</v>
      </c>
      <c r="Q441" s="80" t="s">
        <v>908</v>
      </c>
      <c r="R441" s="80" t="s">
        <v>849</v>
      </c>
    </row>
    <row r="442" spans="1:18" s="80" customFormat="1">
      <c r="A442" s="80">
        <v>440</v>
      </c>
      <c r="B442" s="80" t="s">
        <v>584</v>
      </c>
      <c r="C442" s="80">
        <v>67</v>
      </c>
      <c r="D442" s="113">
        <f>IF(テーブル13[[#This Row],[年齢]]&lt;&gt;"",ROUNDDOWN(テーブル13[[#This Row],[年齢]]/10,0)*10,"")</f>
        <v>60</v>
      </c>
      <c r="E442" s="80" t="s">
        <v>648</v>
      </c>
      <c r="G442" s="80" t="s">
        <v>706</v>
      </c>
      <c r="H442" s="118" t="s">
        <v>785</v>
      </c>
      <c r="J442" s="112">
        <v>44209</v>
      </c>
      <c r="K442" s="112">
        <v>44209</v>
      </c>
      <c r="M442" s="80" t="s">
        <v>714</v>
      </c>
      <c r="N442" s="80" t="s">
        <v>785</v>
      </c>
      <c r="P442" s="80" t="s">
        <v>845</v>
      </c>
      <c r="Q442" s="80" t="s">
        <v>908</v>
      </c>
      <c r="R442" s="80" t="s">
        <v>853</v>
      </c>
    </row>
    <row r="443" spans="1:18" s="80" customFormat="1">
      <c r="A443" s="80">
        <v>441</v>
      </c>
      <c r="B443" s="80" t="s">
        <v>585</v>
      </c>
      <c r="C443" s="80">
        <v>87</v>
      </c>
      <c r="D443" s="113">
        <f>IF(テーブル13[[#This Row],[年齢]]&lt;&gt;"",ROUNDDOWN(テーブル13[[#This Row],[年齢]]/10,0)*10,"")</f>
        <v>80</v>
      </c>
      <c r="E443" s="80" t="s">
        <v>648</v>
      </c>
      <c r="G443" s="80" t="s">
        <v>706</v>
      </c>
      <c r="H443" s="118" t="s">
        <v>785</v>
      </c>
      <c r="J443" s="112">
        <v>44209</v>
      </c>
      <c r="K443" s="112">
        <v>44209</v>
      </c>
      <c r="M443" s="80" t="s">
        <v>714</v>
      </c>
      <c r="N443" s="80" t="s">
        <v>785</v>
      </c>
      <c r="P443" s="80" t="s">
        <v>845</v>
      </c>
      <c r="Q443" s="80" t="s">
        <v>908</v>
      </c>
      <c r="R443" s="80" t="s">
        <v>853</v>
      </c>
    </row>
    <row r="444" spans="1:18" s="80" customFormat="1">
      <c r="A444" s="80">
        <v>442</v>
      </c>
      <c r="B444" s="80" t="s">
        <v>586</v>
      </c>
      <c r="C444" s="80">
        <v>79</v>
      </c>
      <c r="D444" s="113">
        <f>IF(テーブル13[[#This Row],[年齢]]&lt;&gt;"",ROUNDDOWN(テーブル13[[#This Row],[年齢]]/10,0)*10,"")</f>
        <v>70</v>
      </c>
      <c r="E444" s="80" t="s">
        <v>648</v>
      </c>
      <c r="G444" s="80" t="s">
        <v>706</v>
      </c>
      <c r="H444" s="118" t="s">
        <v>785</v>
      </c>
      <c r="J444" s="112">
        <v>44209</v>
      </c>
      <c r="K444" s="112">
        <v>44209</v>
      </c>
      <c r="M444" s="80" t="s">
        <v>714</v>
      </c>
      <c r="N444" s="80" t="s">
        <v>785</v>
      </c>
      <c r="P444" s="80" t="s">
        <v>845</v>
      </c>
      <c r="Q444" s="80" t="s">
        <v>908</v>
      </c>
      <c r="R444" s="80" t="s">
        <v>849</v>
      </c>
    </row>
    <row r="445" spans="1:18" s="80" customFormat="1">
      <c r="A445" s="80">
        <v>443</v>
      </c>
      <c r="B445" s="80" t="s">
        <v>587</v>
      </c>
      <c r="C445" s="80">
        <v>47</v>
      </c>
      <c r="D445" s="113">
        <f>IF(テーブル13[[#This Row],[年齢]]&lt;&gt;"",ROUNDDOWN(テーブル13[[#This Row],[年齢]]/10,0)*10,"")</f>
        <v>40</v>
      </c>
      <c r="E445" s="80" t="s">
        <v>648</v>
      </c>
      <c r="F445" s="80" t="s">
        <v>87</v>
      </c>
      <c r="G445" s="80" t="s">
        <v>701</v>
      </c>
      <c r="H445" s="118" t="s">
        <v>785</v>
      </c>
      <c r="J445" s="112">
        <v>44209</v>
      </c>
      <c r="K445" s="112">
        <v>44209</v>
      </c>
      <c r="M445" s="80" t="s">
        <v>714</v>
      </c>
      <c r="N445" s="80" t="s">
        <v>785</v>
      </c>
      <c r="P445" s="80" t="s">
        <v>845</v>
      </c>
      <c r="Q445" s="80" t="s">
        <v>908</v>
      </c>
      <c r="R445" s="80" t="s">
        <v>853</v>
      </c>
    </row>
    <row r="446" spans="1:18" s="80" customFormat="1">
      <c r="A446" s="80">
        <v>444</v>
      </c>
      <c r="B446" s="80" t="s">
        <v>588</v>
      </c>
      <c r="C446" s="80">
        <v>72</v>
      </c>
      <c r="D446" s="113">
        <f>IF(テーブル13[[#This Row],[年齢]]&lt;&gt;"",ROUNDDOWN(テーブル13[[#This Row],[年齢]]/10,0)*10,"")</f>
        <v>70</v>
      </c>
      <c r="E446" s="80" t="s">
        <v>649</v>
      </c>
      <c r="G446" s="80" t="s">
        <v>706</v>
      </c>
      <c r="H446" s="118" t="s">
        <v>785</v>
      </c>
      <c r="J446" s="112">
        <v>44209</v>
      </c>
      <c r="K446" s="112">
        <v>44209</v>
      </c>
      <c r="M446" s="80" t="s">
        <v>714</v>
      </c>
      <c r="N446" s="80" t="s">
        <v>785</v>
      </c>
      <c r="P446" s="80" t="s">
        <v>845</v>
      </c>
      <c r="Q446" s="80" t="s">
        <v>908</v>
      </c>
      <c r="R446" s="80" t="s">
        <v>849</v>
      </c>
    </row>
    <row r="447" spans="1:18" s="80" customFormat="1">
      <c r="A447" s="80">
        <v>445</v>
      </c>
      <c r="B447" s="80" t="s">
        <v>589</v>
      </c>
      <c r="C447" s="80">
        <v>93</v>
      </c>
      <c r="D447" s="113">
        <f>IF(テーブル13[[#This Row],[年齢]]&lt;&gt;"",ROUNDDOWN(テーブル13[[#This Row],[年齢]]/10,0)*10,"")</f>
        <v>90</v>
      </c>
      <c r="E447" s="80" t="s">
        <v>648</v>
      </c>
      <c r="G447" s="80" t="s">
        <v>706</v>
      </c>
      <c r="H447" s="118" t="s">
        <v>785</v>
      </c>
      <c r="J447" s="112" t="s">
        <v>836</v>
      </c>
      <c r="K447" s="112">
        <v>44209</v>
      </c>
      <c r="M447" s="80" t="s">
        <v>714</v>
      </c>
      <c r="N447" s="80" t="s">
        <v>785</v>
      </c>
      <c r="P447" s="80" t="s">
        <v>845</v>
      </c>
      <c r="Q447" s="80" t="s">
        <v>908</v>
      </c>
      <c r="R447" s="80" t="s">
        <v>849</v>
      </c>
    </row>
    <row r="448" spans="1:18" s="80" customFormat="1">
      <c r="A448" s="80">
        <v>446</v>
      </c>
      <c r="B448" s="80" t="s">
        <v>590</v>
      </c>
      <c r="C448" s="80">
        <v>85</v>
      </c>
      <c r="D448" s="113">
        <f>IF(テーブル13[[#This Row],[年齢]]&lt;&gt;"",ROUNDDOWN(テーブル13[[#This Row],[年齢]]/10,0)*10,"")</f>
        <v>80</v>
      </c>
      <c r="E448" s="80" t="s">
        <v>648</v>
      </c>
      <c r="G448" s="80" t="s">
        <v>706</v>
      </c>
      <c r="H448" s="118" t="s">
        <v>785</v>
      </c>
      <c r="J448" s="112">
        <v>44209</v>
      </c>
      <c r="K448" s="112">
        <v>44209</v>
      </c>
      <c r="M448" s="80" t="s">
        <v>714</v>
      </c>
      <c r="N448" s="80" t="s">
        <v>785</v>
      </c>
      <c r="O448" s="80" t="s">
        <v>843</v>
      </c>
      <c r="P448" s="80" t="s">
        <v>845</v>
      </c>
      <c r="Q448" s="80" t="s">
        <v>908</v>
      </c>
      <c r="R448" s="80" t="s">
        <v>849</v>
      </c>
    </row>
    <row r="449" spans="1:18" s="80" customFormat="1">
      <c r="A449" s="80">
        <v>447</v>
      </c>
      <c r="B449" s="80" t="s">
        <v>591</v>
      </c>
      <c r="C449" s="80">
        <v>89</v>
      </c>
      <c r="D449" s="113">
        <f>IF(テーブル13[[#This Row],[年齢]]&lt;&gt;"",ROUNDDOWN(テーブル13[[#This Row],[年齢]]/10,0)*10,"")</f>
        <v>80</v>
      </c>
      <c r="E449" s="80" t="s">
        <v>648</v>
      </c>
      <c r="G449" s="80" t="s">
        <v>706</v>
      </c>
      <c r="H449" s="118" t="s">
        <v>785</v>
      </c>
      <c r="J449" s="112">
        <v>44208</v>
      </c>
      <c r="K449" s="112">
        <v>44209</v>
      </c>
      <c r="M449" s="80" t="s">
        <v>714</v>
      </c>
      <c r="N449" s="80" t="s">
        <v>785</v>
      </c>
      <c r="P449" s="80" t="s">
        <v>845</v>
      </c>
      <c r="Q449" s="80" t="s">
        <v>908</v>
      </c>
      <c r="R449" s="80" t="s">
        <v>849</v>
      </c>
    </row>
    <row r="450" spans="1:18" s="80" customFormat="1">
      <c r="A450" s="80">
        <v>448</v>
      </c>
      <c r="B450" s="80" t="s">
        <v>592</v>
      </c>
      <c r="C450" s="80">
        <v>83</v>
      </c>
      <c r="D450" s="113">
        <f>IF(テーブル13[[#This Row],[年齢]]&lt;&gt;"",ROUNDDOWN(テーブル13[[#This Row],[年齢]]/10,0)*10,"")</f>
        <v>80</v>
      </c>
      <c r="E450" s="80" t="s">
        <v>648</v>
      </c>
      <c r="G450" s="80" t="s">
        <v>706</v>
      </c>
      <c r="H450" s="118" t="s">
        <v>785</v>
      </c>
      <c r="J450" s="112">
        <v>44209</v>
      </c>
      <c r="K450" s="112">
        <v>44209</v>
      </c>
      <c r="M450" s="80" t="s">
        <v>714</v>
      </c>
      <c r="N450" s="80" t="s">
        <v>785</v>
      </c>
      <c r="P450" s="80" t="s">
        <v>845</v>
      </c>
      <c r="Q450" s="80" t="s">
        <v>908</v>
      </c>
      <c r="R450" s="80" t="s">
        <v>849</v>
      </c>
    </row>
    <row r="451" spans="1:18" s="80" customFormat="1">
      <c r="A451" s="80">
        <v>449</v>
      </c>
      <c r="B451" s="80" t="s">
        <v>593</v>
      </c>
      <c r="C451" s="80">
        <v>58</v>
      </c>
      <c r="D451" s="113">
        <f>IF(テーブル13[[#This Row],[年齢]]&lt;&gt;"",ROUNDDOWN(テーブル13[[#This Row],[年齢]]/10,0)*10,"")</f>
        <v>50</v>
      </c>
      <c r="E451" s="80" t="s">
        <v>649</v>
      </c>
      <c r="G451" s="80" t="s">
        <v>706</v>
      </c>
      <c r="H451" s="118" t="s">
        <v>785</v>
      </c>
      <c r="J451" s="112">
        <v>44209</v>
      </c>
      <c r="K451" s="112">
        <v>44209</v>
      </c>
      <c r="M451" s="80" t="s">
        <v>714</v>
      </c>
      <c r="N451" s="80" t="s">
        <v>785</v>
      </c>
      <c r="P451" s="80" t="s">
        <v>845</v>
      </c>
      <c r="Q451" s="80" t="s">
        <v>908</v>
      </c>
      <c r="R451" s="80" t="s">
        <v>851</v>
      </c>
    </row>
    <row r="452" spans="1:18" s="80" customFormat="1">
      <c r="A452" s="80">
        <v>450</v>
      </c>
      <c r="B452" s="80" t="s">
        <v>594</v>
      </c>
      <c r="C452" s="80">
        <v>17</v>
      </c>
      <c r="D452" s="113">
        <f>IF(テーブル13[[#This Row],[年齢]]&lt;&gt;"",ROUNDDOWN(テーブル13[[#This Row],[年齢]]/10,0)*10,"")</f>
        <v>10</v>
      </c>
      <c r="E452" s="80" t="s">
        <v>648</v>
      </c>
      <c r="F452" s="80" t="s">
        <v>103</v>
      </c>
      <c r="G452" s="80" t="s">
        <v>703</v>
      </c>
      <c r="H452" s="118" t="s">
        <v>771</v>
      </c>
      <c r="J452" s="112">
        <v>44206</v>
      </c>
      <c r="K452" s="112">
        <v>44209</v>
      </c>
      <c r="M452" s="80" t="s">
        <v>729</v>
      </c>
      <c r="N452" s="80" t="s">
        <v>771</v>
      </c>
      <c r="P452" s="80" t="s">
        <v>845</v>
      </c>
      <c r="Q452" s="80" t="s">
        <v>908</v>
      </c>
      <c r="R452" s="80" t="s">
        <v>849</v>
      </c>
    </row>
    <row r="453" spans="1:18" s="80" customFormat="1">
      <c r="A453" s="80">
        <v>451</v>
      </c>
      <c r="B453" s="80" t="s">
        <v>595</v>
      </c>
      <c r="C453" s="80">
        <v>84</v>
      </c>
      <c r="D453" s="113">
        <f>IF(テーブル13[[#This Row],[年齢]]&lt;&gt;"",ROUNDDOWN(テーブル13[[#This Row],[年齢]]/10,0)*10,"")</f>
        <v>80</v>
      </c>
      <c r="E453" s="80" t="s">
        <v>649</v>
      </c>
      <c r="F453" s="80" t="s">
        <v>79</v>
      </c>
      <c r="H453" s="118"/>
      <c r="J453" s="112">
        <v>44208</v>
      </c>
      <c r="K453" s="112">
        <v>44209</v>
      </c>
      <c r="M453" s="80" t="s">
        <v>715</v>
      </c>
      <c r="P453" s="80" t="s">
        <v>845</v>
      </c>
      <c r="Q453" s="80" t="s">
        <v>908</v>
      </c>
      <c r="R453" s="80" t="s">
        <v>849</v>
      </c>
    </row>
    <row r="454" spans="1:18" s="80" customFormat="1">
      <c r="A454" s="80">
        <v>452</v>
      </c>
      <c r="B454" s="80" t="s">
        <v>596</v>
      </c>
      <c r="C454" s="80">
        <v>84</v>
      </c>
      <c r="D454" s="113">
        <f>IF(テーブル13[[#This Row],[年齢]]&lt;&gt;"",ROUNDDOWN(テーブル13[[#This Row],[年齢]]/10,0)*10,"")</f>
        <v>80</v>
      </c>
      <c r="E454" s="80" t="s">
        <v>648</v>
      </c>
      <c r="F454" s="80" t="s">
        <v>79</v>
      </c>
      <c r="G454" s="80" t="s">
        <v>709</v>
      </c>
      <c r="H454" s="118" t="s">
        <v>745</v>
      </c>
      <c r="J454" s="112">
        <v>44206</v>
      </c>
      <c r="K454" s="112">
        <v>44209</v>
      </c>
      <c r="M454" s="80" t="s">
        <v>135</v>
      </c>
      <c r="N454" s="80" t="s">
        <v>745</v>
      </c>
      <c r="P454" s="80" t="s">
        <v>845</v>
      </c>
      <c r="Q454" s="80" t="s">
        <v>908</v>
      </c>
      <c r="R454" s="80" t="s">
        <v>851</v>
      </c>
    </row>
    <row r="455" spans="1:18" s="80" customFormat="1">
      <c r="A455" s="80">
        <v>453</v>
      </c>
      <c r="B455" s="80" t="s">
        <v>597</v>
      </c>
      <c r="C455" s="80">
        <v>86</v>
      </c>
      <c r="D455" s="113">
        <f>IF(テーブル13[[#This Row],[年齢]]&lt;&gt;"",ROUNDDOWN(テーブル13[[#This Row],[年齢]]/10,0)*10,"")</f>
        <v>80</v>
      </c>
      <c r="E455" s="80" t="s">
        <v>648</v>
      </c>
      <c r="G455" s="80" t="s">
        <v>706</v>
      </c>
      <c r="H455" s="118" t="s">
        <v>783</v>
      </c>
      <c r="J455" s="112">
        <v>44209</v>
      </c>
      <c r="K455" s="112">
        <v>44210</v>
      </c>
      <c r="M455" s="80" t="s">
        <v>730</v>
      </c>
      <c r="N455" s="80" t="s">
        <v>783</v>
      </c>
      <c r="P455" s="80" t="s">
        <v>845</v>
      </c>
      <c r="Q455" s="80" t="s">
        <v>908</v>
      </c>
      <c r="R455" s="80" t="s">
        <v>849</v>
      </c>
    </row>
    <row r="456" spans="1:18" s="80" customFormat="1">
      <c r="A456" s="80">
        <v>454</v>
      </c>
      <c r="B456" s="80" t="s">
        <v>598</v>
      </c>
      <c r="C456" s="80">
        <v>83</v>
      </c>
      <c r="D456" s="113">
        <f>IF(テーブル13[[#This Row],[年齢]]&lt;&gt;"",ROUNDDOWN(テーブル13[[#This Row],[年齢]]/10,0)*10,"")</f>
        <v>80</v>
      </c>
      <c r="E456" s="80" t="s">
        <v>648</v>
      </c>
      <c r="G456" s="80" t="s">
        <v>706</v>
      </c>
      <c r="H456" s="118" t="s">
        <v>783</v>
      </c>
      <c r="J456" s="112">
        <v>44208</v>
      </c>
      <c r="K456" s="112">
        <v>44210</v>
      </c>
      <c r="M456" s="80" t="s">
        <v>730</v>
      </c>
      <c r="N456" s="80" t="s">
        <v>783</v>
      </c>
      <c r="P456" s="80" t="s">
        <v>845</v>
      </c>
      <c r="Q456" s="80" t="s">
        <v>908</v>
      </c>
      <c r="R456" s="80" t="s">
        <v>851</v>
      </c>
    </row>
    <row r="457" spans="1:18" s="80" customFormat="1">
      <c r="A457" s="80">
        <v>455</v>
      </c>
      <c r="B457" s="80" t="s">
        <v>599</v>
      </c>
      <c r="C457" s="80">
        <v>90</v>
      </c>
      <c r="D457" s="113">
        <f>IF(テーブル13[[#This Row],[年齢]]&lt;&gt;"",ROUNDDOWN(テーブル13[[#This Row],[年齢]]/10,0)*10,"")</f>
        <v>90</v>
      </c>
      <c r="E457" s="80" t="s">
        <v>648</v>
      </c>
      <c r="G457" s="80" t="s">
        <v>706</v>
      </c>
      <c r="H457" s="118" t="s">
        <v>783</v>
      </c>
      <c r="J457" s="112">
        <v>44209</v>
      </c>
      <c r="K457" s="112">
        <v>44210</v>
      </c>
      <c r="M457" s="80" t="s">
        <v>730</v>
      </c>
      <c r="N457" s="80" t="s">
        <v>783</v>
      </c>
      <c r="P457" s="80" t="s">
        <v>845</v>
      </c>
      <c r="Q457" s="80" t="s">
        <v>908</v>
      </c>
      <c r="R457" s="80" t="s">
        <v>849</v>
      </c>
    </row>
    <row r="458" spans="1:18" s="80" customFormat="1">
      <c r="A458" s="80">
        <v>456</v>
      </c>
      <c r="B458" s="80" t="s">
        <v>600</v>
      </c>
      <c r="C458" s="80">
        <v>42</v>
      </c>
      <c r="D458" s="113">
        <f>IF(テーブル13[[#This Row],[年齢]]&lt;&gt;"",ROUNDDOWN(テーブル13[[#This Row],[年齢]]/10,0)*10,"")</f>
        <v>40</v>
      </c>
      <c r="E458" s="80" t="s">
        <v>648</v>
      </c>
      <c r="F458" s="80" t="s">
        <v>666</v>
      </c>
      <c r="G458" s="80" t="s">
        <v>120</v>
      </c>
      <c r="H458" s="118" t="s">
        <v>783</v>
      </c>
      <c r="J458" s="112">
        <v>44209</v>
      </c>
      <c r="K458" s="112">
        <v>44210</v>
      </c>
      <c r="M458" s="80" t="s">
        <v>730</v>
      </c>
      <c r="N458" s="80" t="s">
        <v>783</v>
      </c>
      <c r="P458" s="80" t="s">
        <v>845</v>
      </c>
      <c r="Q458" s="80" t="s">
        <v>908</v>
      </c>
      <c r="R458" s="80" t="s">
        <v>849</v>
      </c>
    </row>
    <row r="459" spans="1:18" s="80" customFormat="1">
      <c r="A459" s="80">
        <v>457</v>
      </c>
      <c r="B459" s="80" t="s">
        <v>601</v>
      </c>
      <c r="C459" s="80">
        <v>32</v>
      </c>
      <c r="D459" s="113">
        <f>IF(テーブル13[[#This Row],[年齢]]&lt;&gt;"",ROUNDDOWN(テーブル13[[#This Row],[年齢]]/10,0)*10,"")</f>
        <v>30</v>
      </c>
      <c r="E459" s="80" t="s">
        <v>648</v>
      </c>
      <c r="F459" s="80" t="s">
        <v>699</v>
      </c>
      <c r="G459" s="80" t="s">
        <v>127</v>
      </c>
      <c r="H459" s="118" t="s">
        <v>783</v>
      </c>
      <c r="J459" s="112">
        <v>44210</v>
      </c>
      <c r="K459" s="112">
        <v>44210</v>
      </c>
      <c r="M459" s="80" t="s">
        <v>730</v>
      </c>
      <c r="N459" s="80" t="s">
        <v>783</v>
      </c>
      <c r="P459" s="80" t="s">
        <v>845</v>
      </c>
      <c r="Q459" s="80" t="s">
        <v>908</v>
      </c>
      <c r="R459" s="80" t="s">
        <v>849</v>
      </c>
    </row>
    <row r="460" spans="1:18" s="80" customFormat="1">
      <c r="A460" s="80">
        <v>458</v>
      </c>
      <c r="B460" s="80" t="s">
        <v>602</v>
      </c>
      <c r="C460" s="80">
        <v>61</v>
      </c>
      <c r="D460" s="113">
        <f>IF(テーブル13[[#This Row],[年齢]]&lt;&gt;"",ROUNDDOWN(テーブル13[[#This Row],[年齢]]/10,0)*10,"")</f>
        <v>60</v>
      </c>
      <c r="E460" s="80" t="s">
        <v>649</v>
      </c>
      <c r="F460" s="80" t="s">
        <v>700</v>
      </c>
      <c r="G460" s="80" t="s">
        <v>127</v>
      </c>
      <c r="H460" s="118" t="s">
        <v>783</v>
      </c>
      <c r="J460" s="112">
        <v>44209</v>
      </c>
      <c r="K460" s="112">
        <v>44210</v>
      </c>
      <c r="M460" s="80" t="s">
        <v>730</v>
      </c>
      <c r="N460" s="80" t="s">
        <v>783</v>
      </c>
      <c r="P460" s="80" t="s">
        <v>845</v>
      </c>
      <c r="Q460" s="80" t="s">
        <v>908</v>
      </c>
      <c r="R460" s="80" t="s">
        <v>849</v>
      </c>
    </row>
    <row r="461" spans="1:18" s="80" customFormat="1">
      <c r="A461" s="80">
        <v>459</v>
      </c>
      <c r="B461" s="80" t="s">
        <v>603</v>
      </c>
      <c r="C461" s="80">
        <v>90</v>
      </c>
      <c r="D461" s="113">
        <f>IF(テーブル13[[#This Row],[年齢]]&lt;&gt;"",ROUNDDOWN(テーブル13[[#This Row],[年齢]]/10,0)*10,"")</f>
        <v>90</v>
      </c>
      <c r="E461" s="80" t="s">
        <v>648</v>
      </c>
      <c r="G461" s="80" t="s">
        <v>706</v>
      </c>
      <c r="H461" s="118" t="s">
        <v>783</v>
      </c>
      <c r="J461" s="112">
        <v>44210</v>
      </c>
      <c r="K461" s="112">
        <v>44210</v>
      </c>
      <c r="M461" s="80" t="s">
        <v>730</v>
      </c>
      <c r="N461" s="80" t="s">
        <v>783</v>
      </c>
      <c r="P461" s="80" t="s">
        <v>845</v>
      </c>
      <c r="Q461" s="80" t="s">
        <v>908</v>
      </c>
      <c r="R461" s="80" t="s">
        <v>849</v>
      </c>
    </row>
    <row r="462" spans="1:18" s="80" customFormat="1">
      <c r="A462" s="80">
        <v>460</v>
      </c>
      <c r="B462" s="80" t="s">
        <v>604</v>
      </c>
      <c r="C462" s="80">
        <v>64</v>
      </c>
      <c r="D462" s="113">
        <f>IF(テーブル13[[#This Row],[年齢]]&lt;&gt;"",ROUNDDOWN(テーブル13[[#This Row],[年齢]]/10,0)*10,"")</f>
        <v>60</v>
      </c>
      <c r="E462" s="80" t="s">
        <v>649</v>
      </c>
      <c r="G462" s="80" t="s">
        <v>706</v>
      </c>
      <c r="H462" s="118" t="s">
        <v>785</v>
      </c>
      <c r="J462" s="112">
        <v>44207</v>
      </c>
      <c r="K462" s="112">
        <v>44210</v>
      </c>
      <c r="M462" s="80" t="s">
        <v>730</v>
      </c>
      <c r="N462" s="80" t="s">
        <v>785</v>
      </c>
      <c r="P462" s="80" t="s">
        <v>845</v>
      </c>
      <c r="Q462" s="80" t="s">
        <v>908</v>
      </c>
      <c r="R462" s="80" t="s">
        <v>851</v>
      </c>
    </row>
    <row r="463" spans="1:18" s="80" customFormat="1">
      <c r="A463" s="80">
        <v>461</v>
      </c>
      <c r="B463" s="80" t="s">
        <v>605</v>
      </c>
      <c r="C463" s="80">
        <v>82</v>
      </c>
      <c r="D463" s="113">
        <f>IF(テーブル13[[#This Row],[年齢]]&lt;&gt;"",ROUNDDOWN(テーブル13[[#This Row],[年齢]]/10,0)*10,"")</f>
        <v>80</v>
      </c>
      <c r="E463" s="80" t="s">
        <v>649</v>
      </c>
      <c r="G463" s="80" t="s">
        <v>706</v>
      </c>
      <c r="H463" s="118" t="s">
        <v>785</v>
      </c>
      <c r="J463" s="112">
        <v>44209</v>
      </c>
      <c r="K463" s="112">
        <v>44210</v>
      </c>
      <c r="M463" s="80" t="s">
        <v>730</v>
      </c>
      <c r="N463" s="80" t="s">
        <v>785</v>
      </c>
      <c r="P463" s="80" t="s">
        <v>845</v>
      </c>
      <c r="Q463" s="80" t="s">
        <v>908</v>
      </c>
      <c r="R463" s="80" t="s">
        <v>849</v>
      </c>
    </row>
    <row r="464" spans="1:18" s="80" customFormat="1">
      <c r="A464" s="80">
        <v>462</v>
      </c>
      <c r="B464" s="80" t="s">
        <v>606</v>
      </c>
      <c r="C464" s="80">
        <v>27</v>
      </c>
      <c r="D464" s="113">
        <f>IF(テーブル13[[#This Row],[年齢]]&lt;&gt;"",ROUNDDOWN(テーブル13[[#This Row],[年齢]]/10,0)*10,"")</f>
        <v>20</v>
      </c>
      <c r="E464" s="80" t="s">
        <v>648</v>
      </c>
      <c r="F464" s="80" t="s">
        <v>78</v>
      </c>
      <c r="G464" s="80" t="s">
        <v>120</v>
      </c>
      <c r="H464" s="118" t="s">
        <v>785</v>
      </c>
      <c r="J464" s="112">
        <v>44209</v>
      </c>
      <c r="K464" s="112">
        <v>44210</v>
      </c>
      <c r="M464" s="80" t="s">
        <v>730</v>
      </c>
      <c r="N464" s="80" t="s">
        <v>785</v>
      </c>
      <c r="P464" s="80" t="s">
        <v>845</v>
      </c>
      <c r="Q464" s="80" t="s">
        <v>908</v>
      </c>
      <c r="R464" s="80" t="s">
        <v>853</v>
      </c>
    </row>
    <row r="465" spans="1:18" s="80" customFormat="1">
      <c r="A465" s="80">
        <v>463</v>
      </c>
      <c r="B465" s="80" t="s">
        <v>607</v>
      </c>
      <c r="C465" s="80">
        <v>22</v>
      </c>
      <c r="D465" s="113">
        <f>IF(テーブル13[[#This Row],[年齢]]&lt;&gt;"",ROUNDDOWN(テーブル13[[#This Row],[年齢]]/10,0)*10,"")</f>
        <v>20</v>
      </c>
      <c r="E465" s="80" t="s">
        <v>648</v>
      </c>
      <c r="F465" s="80" t="s">
        <v>78</v>
      </c>
      <c r="G465" s="80" t="s">
        <v>120</v>
      </c>
      <c r="H465" s="118" t="s">
        <v>785</v>
      </c>
      <c r="J465" s="112">
        <v>44209</v>
      </c>
      <c r="K465" s="112">
        <v>44210</v>
      </c>
      <c r="M465" s="80" t="s">
        <v>730</v>
      </c>
      <c r="N465" s="80" t="s">
        <v>785</v>
      </c>
      <c r="P465" s="80" t="s">
        <v>845</v>
      </c>
      <c r="Q465" s="80" t="s">
        <v>908</v>
      </c>
      <c r="R465" s="80" t="s">
        <v>853</v>
      </c>
    </row>
    <row r="466" spans="1:18" s="80" customFormat="1">
      <c r="A466" s="80">
        <v>464</v>
      </c>
      <c r="B466" s="80" t="s">
        <v>608</v>
      </c>
      <c r="C466" s="80">
        <v>81</v>
      </c>
      <c r="D466" s="113">
        <f>IF(テーブル13[[#This Row],[年齢]]&lt;&gt;"",ROUNDDOWN(テーブル13[[#This Row],[年齢]]/10,0)*10,"")</f>
        <v>80</v>
      </c>
      <c r="E466" s="80" t="s">
        <v>648</v>
      </c>
      <c r="G466" s="80" t="s">
        <v>706</v>
      </c>
      <c r="H466" s="118" t="s">
        <v>785</v>
      </c>
      <c r="J466" s="112">
        <v>44210</v>
      </c>
      <c r="K466" s="112">
        <v>44210</v>
      </c>
      <c r="M466" s="80" t="s">
        <v>730</v>
      </c>
      <c r="N466" s="80" t="s">
        <v>785</v>
      </c>
      <c r="P466" s="80" t="s">
        <v>845</v>
      </c>
      <c r="Q466" s="80" t="s">
        <v>908</v>
      </c>
      <c r="R466" s="80" t="s">
        <v>849</v>
      </c>
    </row>
    <row r="467" spans="1:18" s="80" customFormat="1">
      <c r="A467" s="80">
        <v>465</v>
      </c>
      <c r="B467" s="80" t="s">
        <v>609</v>
      </c>
      <c r="C467" s="80">
        <v>62</v>
      </c>
      <c r="D467" s="113">
        <f>IF(テーブル13[[#This Row],[年齢]]&lt;&gt;"",ROUNDDOWN(テーブル13[[#This Row],[年齢]]/10,0)*10,"")</f>
        <v>60</v>
      </c>
      <c r="E467" s="80" t="s">
        <v>648</v>
      </c>
      <c r="G467" s="80" t="s">
        <v>706</v>
      </c>
      <c r="H467" s="118" t="s">
        <v>785</v>
      </c>
      <c r="J467" s="112">
        <v>44209</v>
      </c>
      <c r="K467" s="112">
        <v>44210</v>
      </c>
      <c r="M467" s="80" t="s">
        <v>730</v>
      </c>
      <c r="N467" s="80" t="s">
        <v>785</v>
      </c>
      <c r="P467" s="80" t="s">
        <v>845</v>
      </c>
      <c r="Q467" s="80" t="s">
        <v>908</v>
      </c>
      <c r="R467" s="80" t="s">
        <v>849</v>
      </c>
    </row>
    <row r="468" spans="1:18" s="80" customFormat="1">
      <c r="A468" s="80">
        <v>466</v>
      </c>
      <c r="B468" s="80" t="s">
        <v>610</v>
      </c>
      <c r="C468" s="80">
        <v>57</v>
      </c>
      <c r="D468" s="113">
        <f>IF(テーブル13[[#This Row],[年齢]]&lt;&gt;"",ROUNDDOWN(テーブル13[[#This Row],[年齢]]/10,0)*10,"")</f>
        <v>50</v>
      </c>
      <c r="E468" s="80" t="s">
        <v>649</v>
      </c>
      <c r="G468" s="80" t="s">
        <v>706</v>
      </c>
      <c r="H468" s="118" t="s">
        <v>785</v>
      </c>
      <c r="J468" s="112">
        <v>44210</v>
      </c>
      <c r="K468" s="112">
        <v>44210</v>
      </c>
      <c r="M468" s="80" t="s">
        <v>730</v>
      </c>
      <c r="N468" s="80" t="s">
        <v>785</v>
      </c>
      <c r="P468" s="80" t="s">
        <v>845</v>
      </c>
      <c r="Q468" s="80" t="s">
        <v>908</v>
      </c>
      <c r="R468" s="80" t="s">
        <v>849</v>
      </c>
    </row>
    <row r="469" spans="1:18" s="80" customFormat="1">
      <c r="A469" s="80">
        <v>467</v>
      </c>
      <c r="B469" s="80" t="s">
        <v>611</v>
      </c>
      <c r="C469" s="80">
        <v>51</v>
      </c>
      <c r="D469" s="113">
        <f>IF(テーブル13[[#This Row],[年齢]]&lt;&gt;"",ROUNDDOWN(テーブル13[[#This Row],[年齢]]/10,0)*10,"")</f>
        <v>50</v>
      </c>
      <c r="E469" s="80" t="s">
        <v>648</v>
      </c>
      <c r="F469" s="80" t="s">
        <v>78</v>
      </c>
      <c r="G469" s="80" t="s">
        <v>120</v>
      </c>
      <c r="H469" s="118" t="s">
        <v>785</v>
      </c>
      <c r="J469" s="112">
        <v>44209</v>
      </c>
      <c r="K469" s="112">
        <v>44210</v>
      </c>
      <c r="M469" s="80" t="s">
        <v>730</v>
      </c>
      <c r="N469" s="80" t="s">
        <v>785</v>
      </c>
      <c r="P469" s="80" t="s">
        <v>845</v>
      </c>
      <c r="Q469" s="80" t="s">
        <v>908</v>
      </c>
      <c r="R469" s="80" t="s">
        <v>849</v>
      </c>
    </row>
    <row r="470" spans="1:18" s="80" customFormat="1">
      <c r="A470" s="80">
        <v>468</v>
      </c>
      <c r="B470" s="80" t="s">
        <v>612</v>
      </c>
      <c r="C470" s="80">
        <v>70</v>
      </c>
      <c r="D470" s="113">
        <f>IF(テーブル13[[#This Row],[年齢]]&lt;&gt;"",ROUNDDOWN(テーブル13[[#This Row],[年齢]]/10,0)*10,"")</f>
        <v>70</v>
      </c>
      <c r="E470" s="80" t="s">
        <v>649</v>
      </c>
      <c r="G470" s="80" t="s">
        <v>706</v>
      </c>
      <c r="H470" s="118" t="s">
        <v>785</v>
      </c>
      <c r="J470" s="112"/>
      <c r="K470" s="112">
        <v>44210</v>
      </c>
      <c r="M470" s="80" t="s">
        <v>730</v>
      </c>
      <c r="N470" s="80" t="s">
        <v>785</v>
      </c>
      <c r="P470" s="80" t="s">
        <v>845</v>
      </c>
      <c r="Q470" s="80" t="s">
        <v>908</v>
      </c>
      <c r="R470" s="80" t="s">
        <v>853</v>
      </c>
    </row>
    <row r="471" spans="1:18" s="80" customFormat="1">
      <c r="A471" s="80">
        <v>469</v>
      </c>
      <c r="B471" s="80" t="s">
        <v>613</v>
      </c>
      <c r="C471" s="80">
        <v>37</v>
      </c>
      <c r="D471" s="113">
        <f>IF(テーブル13[[#This Row],[年齢]]&lt;&gt;"",ROUNDDOWN(テーブル13[[#This Row],[年齢]]/10,0)*10,"")</f>
        <v>30</v>
      </c>
      <c r="E471" s="80" t="s">
        <v>648</v>
      </c>
      <c r="F471" s="80" t="s">
        <v>78</v>
      </c>
      <c r="G471" s="80" t="s">
        <v>120</v>
      </c>
      <c r="H471" s="118" t="s">
        <v>785</v>
      </c>
      <c r="J471" s="112">
        <v>44206</v>
      </c>
      <c r="K471" s="112">
        <v>44210</v>
      </c>
      <c r="M471" s="80" t="s">
        <v>730</v>
      </c>
      <c r="N471" s="80" t="s">
        <v>785</v>
      </c>
      <c r="P471" s="80" t="s">
        <v>845</v>
      </c>
      <c r="Q471" s="80" t="s">
        <v>908</v>
      </c>
      <c r="R471" s="80" t="s">
        <v>849</v>
      </c>
    </row>
    <row r="472" spans="1:18" s="80" customFormat="1">
      <c r="A472" s="80">
        <v>470</v>
      </c>
      <c r="B472" s="80" t="s">
        <v>614</v>
      </c>
      <c r="C472" s="80">
        <v>59</v>
      </c>
      <c r="D472" s="113">
        <f>IF(テーブル13[[#This Row],[年齢]]&lt;&gt;"",ROUNDDOWN(テーブル13[[#This Row],[年齢]]/10,0)*10,"")</f>
        <v>50</v>
      </c>
      <c r="E472" s="80" t="s">
        <v>648</v>
      </c>
      <c r="G472" s="80" t="s">
        <v>706</v>
      </c>
      <c r="H472" s="118" t="s">
        <v>785</v>
      </c>
      <c r="J472" s="112">
        <v>44210</v>
      </c>
      <c r="K472" s="112">
        <v>44210</v>
      </c>
      <c r="M472" s="80" t="s">
        <v>730</v>
      </c>
      <c r="N472" s="80" t="s">
        <v>785</v>
      </c>
      <c r="P472" s="80" t="s">
        <v>845</v>
      </c>
      <c r="Q472" s="80" t="s">
        <v>908</v>
      </c>
      <c r="R472" s="80" t="s">
        <v>849</v>
      </c>
    </row>
    <row r="473" spans="1:18" s="80" customFormat="1">
      <c r="A473" s="80">
        <v>471</v>
      </c>
      <c r="B473" s="80" t="s">
        <v>615</v>
      </c>
      <c r="C473" s="80">
        <v>88</v>
      </c>
      <c r="D473" s="113">
        <f>IF(テーブル13[[#This Row],[年齢]]&lt;&gt;"",ROUNDDOWN(テーブル13[[#This Row],[年齢]]/10,0)*10,"")</f>
        <v>80</v>
      </c>
      <c r="E473" s="80" t="s">
        <v>648</v>
      </c>
      <c r="G473" s="80" t="s">
        <v>706</v>
      </c>
      <c r="H473" s="118" t="s">
        <v>785</v>
      </c>
      <c r="J473" s="112">
        <v>44210</v>
      </c>
      <c r="K473" s="112">
        <v>44210</v>
      </c>
      <c r="M473" s="80" t="s">
        <v>730</v>
      </c>
      <c r="N473" s="80" t="s">
        <v>785</v>
      </c>
      <c r="P473" s="80" t="s">
        <v>845</v>
      </c>
      <c r="Q473" s="80" t="s">
        <v>908</v>
      </c>
      <c r="R473" s="80" t="s">
        <v>849</v>
      </c>
    </row>
    <row r="474" spans="1:18" s="80" customFormat="1">
      <c r="A474" s="80">
        <v>472</v>
      </c>
      <c r="B474" s="80" t="s">
        <v>616</v>
      </c>
      <c r="C474" s="80">
        <v>29</v>
      </c>
      <c r="D474" s="113">
        <f>IF(テーブル13[[#This Row],[年齢]]&lt;&gt;"",ROUNDDOWN(テーブル13[[#This Row],[年齢]]/10,0)*10,"")</f>
        <v>20</v>
      </c>
      <c r="E474" s="80" t="s">
        <v>648</v>
      </c>
      <c r="F474" s="80" t="s">
        <v>78</v>
      </c>
      <c r="G474" s="80" t="s">
        <v>120</v>
      </c>
      <c r="H474" s="118" t="s">
        <v>785</v>
      </c>
      <c r="J474" s="112">
        <v>44208</v>
      </c>
      <c r="K474" s="112">
        <v>44210</v>
      </c>
      <c r="M474" s="80" t="s">
        <v>730</v>
      </c>
      <c r="N474" s="80" t="s">
        <v>785</v>
      </c>
      <c r="P474" s="80" t="s">
        <v>845</v>
      </c>
      <c r="Q474" s="80" t="s">
        <v>908</v>
      </c>
      <c r="R474" s="80" t="s">
        <v>849</v>
      </c>
    </row>
    <row r="475" spans="1:18" s="80" customFormat="1">
      <c r="A475" s="80">
        <v>473</v>
      </c>
      <c r="B475" s="80" t="s">
        <v>617</v>
      </c>
      <c r="C475" s="80">
        <v>89</v>
      </c>
      <c r="D475" s="113">
        <f>IF(テーブル13[[#This Row],[年齢]]&lt;&gt;"",ROUNDDOWN(テーブル13[[#This Row],[年齢]]/10,0)*10,"")</f>
        <v>80</v>
      </c>
      <c r="E475" s="80" t="s">
        <v>649</v>
      </c>
      <c r="G475" s="80" t="s">
        <v>706</v>
      </c>
      <c r="H475" s="118" t="s">
        <v>785</v>
      </c>
      <c r="J475" s="112">
        <v>44210</v>
      </c>
      <c r="K475" s="112">
        <v>44210</v>
      </c>
      <c r="M475" s="80" t="s">
        <v>730</v>
      </c>
      <c r="N475" s="80" t="s">
        <v>785</v>
      </c>
      <c r="P475" s="80" t="s">
        <v>845</v>
      </c>
      <c r="Q475" s="80" t="s">
        <v>908</v>
      </c>
      <c r="R475" s="80" t="s">
        <v>849</v>
      </c>
    </row>
    <row r="476" spans="1:18" s="80" customFormat="1">
      <c r="A476" s="80">
        <v>474</v>
      </c>
      <c r="B476" s="80" t="s">
        <v>618</v>
      </c>
      <c r="C476" s="80">
        <v>94</v>
      </c>
      <c r="D476" s="113">
        <f>IF(テーブル13[[#This Row],[年齢]]&lt;&gt;"",ROUNDDOWN(テーブル13[[#This Row],[年齢]]/10,0)*10,"")</f>
        <v>90</v>
      </c>
      <c r="E476" s="80" t="s">
        <v>648</v>
      </c>
      <c r="G476" s="80" t="s">
        <v>706</v>
      </c>
      <c r="H476" s="118" t="s">
        <v>785</v>
      </c>
      <c r="J476" s="112">
        <v>44209</v>
      </c>
      <c r="K476" s="112">
        <v>44210</v>
      </c>
      <c r="M476" s="80" t="s">
        <v>730</v>
      </c>
      <c r="N476" s="80" t="s">
        <v>785</v>
      </c>
      <c r="P476" s="80" t="s">
        <v>845</v>
      </c>
      <c r="Q476" s="80" t="s">
        <v>908</v>
      </c>
      <c r="R476" s="80" t="s">
        <v>853</v>
      </c>
    </row>
    <row r="477" spans="1:18" s="80" customFormat="1">
      <c r="A477" s="80">
        <v>475</v>
      </c>
      <c r="B477" s="80" t="s">
        <v>619</v>
      </c>
      <c r="C477" s="80">
        <v>88</v>
      </c>
      <c r="D477" s="113">
        <f>IF(テーブル13[[#This Row],[年齢]]&lt;&gt;"",ROUNDDOWN(テーブル13[[#This Row],[年齢]]/10,0)*10,"")</f>
        <v>80</v>
      </c>
      <c r="E477" s="80" t="s">
        <v>649</v>
      </c>
      <c r="G477" s="80" t="s">
        <v>706</v>
      </c>
      <c r="H477" s="118" t="s">
        <v>785</v>
      </c>
      <c r="J477" s="112"/>
      <c r="K477" s="112">
        <v>44210</v>
      </c>
      <c r="M477" s="80" t="s">
        <v>730</v>
      </c>
      <c r="N477" s="80" t="s">
        <v>785</v>
      </c>
      <c r="P477" s="80" t="s">
        <v>845</v>
      </c>
      <c r="Q477" s="80" t="s">
        <v>908</v>
      </c>
      <c r="R477" s="80" t="s">
        <v>849</v>
      </c>
    </row>
    <row r="478" spans="1:18" s="80" customFormat="1">
      <c r="A478" s="80">
        <v>476</v>
      </c>
      <c r="B478" s="80" t="s">
        <v>620</v>
      </c>
      <c r="C478" s="80">
        <v>17</v>
      </c>
      <c r="D478" s="113">
        <f>IF(テーブル13[[#This Row],[年齢]]&lt;&gt;"",ROUNDDOWN(テーブル13[[#This Row],[年齢]]/10,0)*10,"")</f>
        <v>10</v>
      </c>
      <c r="E478" s="80" t="s">
        <v>638</v>
      </c>
      <c r="F478" s="80" t="s">
        <v>688</v>
      </c>
      <c r="G478" s="80" t="s">
        <v>703</v>
      </c>
      <c r="H478" s="118" t="s">
        <v>771</v>
      </c>
      <c r="J478" s="112" t="s">
        <v>836</v>
      </c>
      <c r="K478" s="112">
        <v>44210</v>
      </c>
      <c r="M478" s="80" t="s">
        <v>729</v>
      </c>
      <c r="N478" s="80" t="s">
        <v>771</v>
      </c>
      <c r="P478" s="80" t="s">
        <v>845</v>
      </c>
      <c r="Q478" s="80" t="s">
        <v>908</v>
      </c>
      <c r="R478" s="80" t="s">
        <v>849</v>
      </c>
    </row>
    <row r="479" spans="1:18" s="80" customFormat="1">
      <c r="A479" s="80">
        <v>477</v>
      </c>
      <c r="B479" s="80" t="s">
        <v>621</v>
      </c>
      <c r="C479" s="80">
        <v>16</v>
      </c>
      <c r="D479" s="113">
        <f>IF(テーブル13[[#This Row],[年齢]]&lt;&gt;"",ROUNDDOWN(テーブル13[[#This Row],[年齢]]/10,0)*10,"")</f>
        <v>10</v>
      </c>
      <c r="E479" s="80" t="s">
        <v>639</v>
      </c>
      <c r="F479" s="80" t="s">
        <v>688</v>
      </c>
      <c r="G479" s="80" t="s">
        <v>703</v>
      </c>
      <c r="H479" s="118" t="s">
        <v>771</v>
      </c>
      <c r="J479" s="112">
        <v>44207</v>
      </c>
      <c r="K479" s="112">
        <v>44210</v>
      </c>
      <c r="M479" s="80" t="s">
        <v>729</v>
      </c>
      <c r="N479" s="80" t="s">
        <v>771</v>
      </c>
      <c r="P479" s="80" t="s">
        <v>845</v>
      </c>
      <c r="Q479" s="80" t="s">
        <v>908</v>
      </c>
      <c r="R479" s="80" t="s">
        <v>849</v>
      </c>
    </row>
    <row r="480" spans="1:18" s="80" customFormat="1">
      <c r="A480" s="80">
        <v>478</v>
      </c>
      <c r="B480" s="80" t="s">
        <v>622</v>
      </c>
      <c r="C480" s="80">
        <v>16</v>
      </c>
      <c r="D480" s="113">
        <f>IF(テーブル13[[#This Row],[年齢]]&lt;&gt;"",ROUNDDOWN(テーブル13[[#This Row],[年齢]]/10,0)*10,"")</f>
        <v>10</v>
      </c>
      <c r="E480" s="80" t="s">
        <v>62</v>
      </c>
      <c r="F480" s="80" t="s">
        <v>688</v>
      </c>
      <c r="G480" s="80" t="s">
        <v>703</v>
      </c>
      <c r="H480" s="118" t="s">
        <v>771</v>
      </c>
      <c r="J480" s="112" t="s">
        <v>836</v>
      </c>
      <c r="K480" s="112">
        <v>44210</v>
      </c>
      <c r="M480" s="80" t="s">
        <v>729</v>
      </c>
      <c r="N480" s="80" t="s">
        <v>771</v>
      </c>
      <c r="P480" s="80" t="s">
        <v>845</v>
      </c>
      <c r="Q480" s="80" t="s">
        <v>908</v>
      </c>
      <c r="R480" s="80" t="s">
        <v>849</v>
      </c>
    </row>
    <row r="481" spans="1:18" s="80" customFormat="1">
      <c r="A481" s="80">
        <v>479</v>
      </c>
      <c r="B481" s="80" t="s">
        <v>623</v>
      </c>
      <c r="C481" s="80">
        <v>17</v>
      </c>
      <c r="D481" s="113">
        <f>IF(テーブル13[[#This Row],[年齢]]&lt;&gt;"",ROUNDDOWN(テーブル13[[#This Row],[年齢]]/10,0)*10,"")</f>
        <v>10</v>
      </c>
      <c r="E481" s="80" t="s">
        <v>639</v>
      </c>
      <c r="F481" s="80" t="s">
        <v>688</v>
      </c>
      <c r="G481" s="80" t="s">
        <v>703</v>
      </c>
      <c r="H481" s="118" t="s">
        <v>771</v>
      </c>
      <c r="J481" s="112" t="s">
        <v>836</v>
      </c>
      <c r="K481" s="112">
        <v>44210</v>
      </c>
      <c r="M481" s="80" t="s">
        <v>729</v>
      </c>
      <c r="N481" s="80" t="s">
        <v>771</v>
      </c>
      <c r="P481" s="80" t="s">
        <v>845</v>
      </c>
      <c r="Q481" s="80" t="s">
        <v>908</v>
      </c>
      <c r="R481" s="80" t="s">
        <v>849</v>
      </c>
    </row>
    <row r="482" spans="1:18" s="80" customFormat="1">
      <c r="A482" s="80">
        <v>480</v>
      </c>
      <c r="B482" s="80" t="s">
        <v>624</v>
      </c>
      <c r="C482" s="80">
        <v>16</v>
      </c>
      <c r="D482" s="113">
        <f>IF(テーブル13[[#This Row],[年齢]]&lt;&gt;"",ROUNDDOWN(テーブル13[[#This Row],[年齢]]/10,0)*10,"")</f>
        <v>10</v>
      </c>
      <c r="E482" s="80" t="s">
        <v>638</v>
      </c>
      <c r="F482" s="80" t="s">
        <v>688</v>
      </c>
      <c r="G482" s="80" t="s">
        <v>703</v>
      </c>
      <c r="H482" s="118" t="s">
        <v>771</v>
      </c>
      <c r="J482" s="112" t="s">
        <v>836</v>
      </c>
      <c r="K482" s="112">
        <v>44210</v>
      </c>
      <c r="M482" s="80" t="s">
        <v>729</v>
      </c>
      <c r="N482" s="80" t="s">
        <v>771</v>
      </c>
      <c r="P482" s="80" t="s">
        <v>845</v>
      </c>
      <c r="Q482" s="80" t="s">
        <v>908</v>
      </c>
      <c r="R482" s="80" t="s">
        <v>849</v>
      </c>
    </row>
    <row r="483" spans="1:18" s="80" customFormat="1">
      <c r="A483" s="80">
        <v>481</v>
      </c>
      <c r="B483" s="80" t="s">
        <v>625</v>
      </c>
      <c r="C483" s="80">
        <v>63</v>
      </c>
      <c r="D483" s="113">
        <f>IF(テーブル13[[#This Row],[年齢]]&lt;&gt;"",ROUNDDOWN(テーブル13[[#This Row],[年齢]]/10,0)*10,"")</f>
        <v>60</v>
      </c>
      <c r="E483" s="80" t="s">
        <v>648</v>
      </c>
      <c r="F483" s="80" t="s">
        <v>99</v>
      </c>
      <c r="G483" s="80" t="s">
        <v>120</v>
      </c>
      <c r="H483" s="118" t="s">
        <v>739</v>
      </c>
      <c r="J483" s="112">
        <v>44209</v>
      </c>
      <c r="K483" s="112">
        <v>44210</v>
      </c>
      <c r="M483" s="80" t="s">
        <v>134</v>
      </c>
      <c r="N483" s="80" t="s">
        <v>834</v>
      </c>
      <c r="P483" s="80" t="s">
        <v>845</v>
      </c>
      <c r="Q483" s="80" t="s">
        <v>908</v>
      </c>
      <c r="R483" s="80" t="s">
        <v>849</v>
      </c>
    </row>
    <row r="484" spans="1:18" s="80" customFormat="1">
      <c r="A484" s="80">
        <v>482</v>
      </c>
      <c r="B484" s="80" t="s">
        <v>626</v>
      </c>
      <c r="C484" s="80">
        <v>44</v>
      </c>
      <c r="D484" s="113">
        <f>IF(テーブル13[[#This Row],[年齢]]&lt;&gt;"",ROUNDDOWN(テーブル13[[#This Row],[年齢]]/10,0)*10,"")</f>
        <v>40</v>
      </c>
      <c r="E484" s="80" t="s">
        <v>648</v>
      </c>
      <c r="F484" s="80" t="s">
        <v>701</v>
      </c>
      <c r="H484" s="118" t="s">
        <v>790</v>
      </c>
      <c r="J484" s="112">
        <v>44210</v>
      </c>
      <c r="K484" s="112">
        <v>44210</v>
      </c>
      <c r="M484" s="80" t="s">
        <v>134</v>
      </c>
      <c r="N484" s="80" t="s">
        <v>834</v>
      </c>
      <c r="P484" s="80" t="s">
        <v>845</v>
      </c>
      <c r="Q484" s="80" t="s">
        <v>908</v>
      </c>
      <c r="R484" s="80" t="s">
        <v>849</v>
      </c>
    </row>
    <row r="485" spans="1:18" s="80" customFormat="1">
      <c r="A485" s="80">
        <v>483</v>
      </c>
      <c r="B485" s="80" t="s">
        <v>627</v>
      </c>
      <c r="C485" s="80">
        <v>50</v>
      </c>
      <c r="D485" s="113">
        <f>IF(テーブル13[[#This Row],[年齢]]&lt;&gt;"",ROUNDDOWN(テーブル13[[#This Row],[年齢]]/10,0)*10,"")</f>
        <v>50</v>
      </c>
      <c r="E485" s="80" t="s">
        <v>648</v>
      </c>
      <c r="F485" s="80" t="s">
        <v>120</v>
      </c>
      <c r="G485" s="80" t="s">
        <v>120</v>
      </c>
      <c r="H485" s="118" t="s">
        <v>756</v>
      </c>
      <c r="J485" s="112">
        <v>44208</v>
      </c>
      <c r="K485" s="112">
        <v>44210</v>
      </c>
      <c r="M485" s="80" t="s">
        <v>134</v>
      </c>
      <c r="N485" s="80" t="s">
        <v>834</v>
      </c>
      <c r="P485" s="80" t="s">
        <v>845</v>
      </c>
      <c r="Q485" s="80" t="s">
        <v>908</v>
      </c>
      <c r="R485" s="80" t="s">
        <v>849</v>
      </c>
    </row>
    <row r="486" spans="1:18" s="80" customFormat="1">
      <c r="A486" s="80">
        <v>484</v>
      </c>
      <c r="B486" s="80" t="s">
        <v>628</v>
      </c>
      <c r="C486" s="80">
        <v>55</v>
      </c>
      <c r="D486" s="113">
        <f>IF(テーブル13[[#This Row],[年齢]]&lt;&gt;"",ROUNDDOWN(テーブル13[[#This Row],[年齢]]/10,0)*10,"")</f>
        <v>50</v>
      </c>
      <c r="E486" s="80" t="s">
        <v>648</v>
      </c>
      <c r="F486" s="80" t="s">
        <v>95</v>
      </c>
      <c r="H486" s="118" t="s">
        <v>748</v>
      </c>
      <c r="J486" s="112">
        <v>44205</v>
      </c>
      <c r="K486" s="112">
        <v>44210</v>
      </c>
      <c r="M486" s="80" t="s">
        <v>134</v>
      </c>
      <c r="N486" s="80" t="s">
        <v>834</v>
      </c>
      <c r="P486" s="80" t="s">
        <v>845</v>
      </c>
      <c r="Q486" s="80" t="s">
        <v>908</v>
      </c>
      <c r="R486" s="80" t="s">
        <v>849</v>
      </c>
    </row>
    <row r="487" spans="1:18" s="80" customFormat="1">
      <c r="A487" s="80">
        <v>485</v>
      </c>
      <c r="B487" s="80" t="s">
        <v>629</v>
      </c>
      <c r="C487" s="80">
        <v>43</v>
      </c>
      <c r="D487" s="113">
        <f>IF(テーブル13[[#This Row],[年齢]]&lt;&gt;"",ROUNDDOWN(テーブル13[[#This Row],[年齢]]/10,0)*10,"")</f>
        <v>40</v>
      </c>
      <c r="E487" s="80" t="s">
        <v>648</v>
      </c>
      <c r="F487" s="80" t="s">
        <v>120</v>
      </c>
      <c r="H487" s="118" t="s">
        <v>801</v>
      </c>
      <c r="J487" s="112" t="s">
        <v>836</v>
      </c>
      <c r="K487" s="112">
        <v>44210</v>
      </c>
      <c r="M487" s="80" t="s">
        <v>134</v>
      </c>
      <c r="N487" s="80" t="s">
        <v>834</v>
      </c>
      <c r="P487" s="80" t="s">
        <v>845</v>
      </c>
      <c r="Q487" s="80" t="s">
        <v>908</v>
      </c>
      <c r="R487" s="80" t="s">
        <v>849</v>
      </c>
    </row>
    <row r="488" spans="1:18" s="80" customFormat="1">
      <c r="A488" s="80">
        <v>486</v>
      </c>
      <c r="B488" s="80" t="s">
        <v>630</v>
      </c>
      <c r="C488" s="80">
        <v>53</v>
      </c>
      <c r="D488" s="113">
        <f>IF(テーブル13[[#This Row],[年齢]]&lt;&gt;"",ROUNDDOWN(テーブル13[[#This Row],[年齢]]/10,0)*10,"")</f>
        <v>50</v>
      </c>
      <c r="E488" s="80" t="s">
        <v>649</v>
      </c>
      <c r="F488" s="80" t="s">
        <v>698</v>
      </c>
      <c r="H488" s="118" t="s">
        <v>807</v>
      </c>
      <c r="J488" s="112">
        <v>44209</v>
      </c>
      <c r="K488" s="112">
        <v>44210</v>
      </c>
      <c r="M488" s="80" t="s">
        <v>731</v>
      </c>
      <c r="N488" s="80" t="s">
        <v>834</v>
      </c>
      <c r="P488" s="80" t="s">
        <v>845</v>
      </c>
      <c r="Q488" s="80" t="s">
        <v>908</v>
      </c>
      <c r="R488" s="80" t="s">
        <v>851</v>
      </c>
    </row>
    <row r="489" spans="1:18" s="80" customFormat="1">
      <c r="A489" s="80">
        <v>487</v>
      </c>
      <c r="B489" s="80" t="s">
        <v>631</v>
      </c>
      <c r="C489" s="80">
        <v>59</v>
      </c>
      <c r="D489" s="113">
        <f>IF(テーブル13[[#This Row],[年齢]]&lt;&gt;"",ROUNDDOWN(テーブル13[[#This Row],[年齢]]/10,0)*10,"")</f>
        <v>50</v>
      </c>
      <c r="E489" s="80" t="s">
        <v>649</v>
      </c>
      <c r="F489" s="80" t="s">
        <v>665</v>
      </c>
      <c r="G489" s="80" t="s">
        <v>120</v>
      </c>
      <c r="H489" s="118" t="s">
        <v>823</v>
      </c>
      <c r="J489" s="112">
        <v>44208</v>
      </c>
      <c r="K489" s="112">
        <v>44210</v>
      </c>
      <c r="M489" s="80" t="s">
        <v>135</v>
      </c>
      <c r="N489" s="80" t="s">
        <v>823</v>
      </c>
      <c r="P489" s="80" t="s">
        <v>845</v>
      </c>
      <c r="Q489" s="80" t="s">
        <v>908</v>
      </c>
      <c r="R489" s="80" t="s">
        <v>849</v>
      </c>
    </row>
    <row r="490" spans="1:18" s="80" customFormat="1">
      <c r="A490" s="80">
        <v>488</v>
      </c>
      <c r="B490" s="80" t="s">
        <v>632</v>
      </c>
      <c r="C490" s="80">
        <v>44</v>
      </c>
      <c r="D490" s="113">
        <f>IF(テーブル13[[#This Row],[年齢]]&lt;&gt;"",ROUNDDOWN(テーブル13[[#This Row],[年齢]]/10,0)*10,"")</f>
        <v>40</v>
      </c>
      <c r="E490" s="80" t="s">
        <v>648</v>
      </c>
      <c r="F490" s="80" t="s">
        <v>702</v>
      </c>
      <c r="H490" s="118" t="s">
        <v>768</v>
      </c>
      <c r="J490" s="112">
        <v>44210</v>
      </c>
      <c r="K490" s="112">
        <v>44210</v>
      </c>
      <c r="M490" s="80" t="s">
        <v>714</v>
      </c>
      <c r="N490" s="80" t="s">
        <v>783</v>
      </c>
      <c r="P490" s="80" t="s">
        <v>845</v>
      </c>
      <c r="Q490" s="80" t="s">
        <v>908</v>
      </c>
      <c r="R490" s="80" t="s">
        <v>849</v>
      </c>
    </row>
    <row r="491" spans="1:18" s="80" customFormat="1">
      <c r="A491" s="80">
        <v>489</v>
      </c>
      <c r="B491" s="80" t="s">
        <v>633</v>
      </c>
      <c r="C491" s="80">
        <v>42</v>
      </c>
      <c r="D491" s="113">
        <f>IF(テーブル13[[#This Row],[年齢]]&lt;&gt;"",ROUNDDOWN(テーブル13[[#This Row],[年齢]]/10,0)*10,"")</f>
        <v>40</v>
      </c>
      <c r="E491" s="80" t="s">
        <v>649</v>
      </c>
      <c r="F491" s="80" t="s">
        <v>107</v>
      </c>
      <c r="H491" s="118" t="s">
        <v>766</v>
      </c>
      <c r="J491" s="112" t="s">
        <v>836</v>
      </c>
      <c r="K491" s="112">
        <v>44210</v>
      </c>
      <c r="M491" s="80" t="s">
        <v>132</v>
      </c>
      <c r="P491" s="80" t="s">
        <v>845</v>
      </c>
      <c r="Q491" s="80" t="s">
        <v>908</v>
      </c>
      <c r="R491" s="80" t="s">
        <v>853</v>
      </c>
    </row>
  </sheetData>
  <phoneticPr fontId="2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C0698-0817-4CEC-A1DC-CA8739A042B6}">
  <sheetPr>
    <tabColor rgb="FFC00000"/>
  </sheetPr>
  <dimension ref="A1:T20"/>
  <sheetViews>
    <sheetView zoomScale="80" zoomScaleNormal="80" workbookViewId="0">
      <selection activeCell="S29" sqref="S29"/>
    </sheetView>
  </sheetViews>
  <sheetFormatPr defaultColWidth="9" defaultRowHeight="12.6"/>
  <cols>
    <col min="1" max="1" width="10.5" style="64" bestFit="1" customWidth="1"/>
    <col min="2" max="2" width="34.19921875" style="64" bestFit="1" customWidth="1"/>
    <col min="3" max="3" width="9.59765625" style="64" bestFit="1" customWidth="1"/>
    <col min="4" max="4" width="5.8984375" style="64" bestFit="1" customWidth="1"/>
    <col min="5" max="5" width="17.59765625" style="64" bestFit="1" customWidth="1"/>
    <col min="6" max="6" width="14.8984375" style="64" bestFit="1" customWidth="1"/>
    <col min="7" max="7" width="9.59765625" style="64" bestFit="1" customWidth="1"/>
    <col min="8" max="8" width="29.3984375" style="64" bestFit="1" customWidth="1"/>
    <col min="9" max="9" width="9.59765625" style="64" bestFit="1" customWidth="1"/>
    <col min="10" max="10" width="11.5" style="64" bestFit="1" customWidth="1"/>
    <col min="11" max="11" width="20.59765625" style="64" bestFit="1" customWidth="1"/>
    <col min="12" max="12" width="15.69921875" style="64" bestFit="1" customWidth="1"/>
    <col min="13" max="13" width="7.69921875" style="64" bestFit="1" customWidth="1"/>
    <col min="14" max="14" width="50" style="64" bestFit="1" customWidth="1"/>
    <col min="15" max="15" width="35.59765625" style="64" bestFit="1" customWidth="1"/>
    <col min="16" max="16" width="18" style="64" bestFit="1" customWidth="1"/>
    <col min="17" max="17" width="39" style="64" bestFit="1" customWidth="1"/>
    <col min="18" max="18" width="37.8984375" style="64" bestFit="1" customWidth="1"/>
    <col min="19" max="19" width="22.09765625" style="64" bestFit="1" customWidth="1"/>
    <col min="20" max="20" width="9.59765625" style="64" bestFit="1" customWidth="1"/>
    <col min="21" max="16384" width="9" style="64"/>
  </cols>
  <sheetData>
    <row r="1" spans="1:20">
      <c r="B1" s="64" t="s">
        <v>854</v>
      </c>
    </row>
    <row r="2" spans="1:20">
      <c r="B2" s="65" t="s">
        <v>52</v>
      </c>
      <c r="C2" s="65" t="s">
        <v>0</v>
      </c>
      <c r="D2" s="65" t="s">
        <v>1</v>
      </c>
      <c r="E2" s="65" t="s">
        <v>23</v>
      </c>
      <c r="F2" s="65" t="s">
        <v>2</v>
      </c>
      <c r="G2" s="65" t="s">
        <v>6</v>
      </c>
      <c r="H2" s="65" t="s">
        <v>27</v>
      </c>
      <c r="I2" s="65" t="s">
        <v>59</v>
      </c>
      <c r="J2" s="65" t="s">
        <v>841</v>
      </c>
      <c r="K2" s="66" t="s">
        <v>3</v>
      </c>
      <c r="L2" s="66" t="s">
        <v>38</v>
      </c>
      <c r="M2" s="65" t="s">
        <v>61</v>
      </c>
      <c r="N2" s="65" t="s">
        <v>60</v>
      </c>
      <c r="O2" s="65" t="s">
        <v>144</v>
      </c>
      <c r="P2" s="65" t="s">
        <v>842</v>
      </c>
      <c r="Q2" s="65" t="s">
        <v>844</v>
      </c>
      <c r="R2" s="65" t="s">
        <v>907</v>
      </c>
      <c r="S2" s="65" t="s">
        <v>847</v>
      </c>
      <c r="T2" s="65" t="s">
        <v>4</v>
      </c>
    </row>
    <row r="3" spans="1:20" s="67" customFormat="1">
      <c r="A3" s="79" t="s">
        <v>860</v>
      </c>
      <c r="B3" s="67" t="s">
        <v>861</v>
      </c>
      <c r="C3" s="67" t="s">
        <v>855</v>
      </c>
      <c r="D3" s="67" t="s">
        <v>856</v>
      </c>
      <c r="E3" s="67" t="s">
        <v>857</v>
      </c>
      <c r="F3" s="67" t="s">
        <v>858</v>
      </c>
      <c r="G3" s="67" t="s">
        <v>855</v>
      </c>
      <c r="H3" s="67" t="s">
        <v>858</v>
      </c>
      <c r="I3" s="67" t="s">
        <v>855</v>
      </c>
      <c r="J3" s="67" t="s">
        <v>859</v>
      </c>
      <c r="K3" s="67" t="s">
        <v>872</v>
      </c>
      <c r="L3" s="67" t="s">
        <v>859</v>
      </c>
      <c r="M3" s="67" t="s">
        <v>859</v>
      </c>
      <c r="N3" s="67" t="s">
        <v>858</v>
      </c>
      <c r="O3" s="67" t="s">
        <v>858</v>
      </c>
      <c r="P3" s="67" t="s">
        <v>858</v>
      </c>
      <c r="Q3" s="67" t="s">
        <v>858</v>
      </c>
      <c r="R3" s="67" t="s">
        <v>858</v>
      </c>
      <c r="S3" s="67" t="s">
        <v>858</v>
      </c>
      <c r="T3" s="67" t="s">
        <v>855</v>
      </c>
    </row>
    <row r="4" spans="1:20" s="67" customFormat="1" ht="138.6">
      <c r="A4" s="79" t="s">
        <v>4</v>
      </c>
      <c r="B4" s="67" t="s">
        <v>862</v>
      </c>
      <c r="E4" s="67" t="s">
        <v>871</v>
      </c>
      <c r="H4" s="70" t="s">
        <v>874</v>
      </c>
      <c r="K4" s="70" t="s">
        <v>873</v>
      </c>
      <c r="N4" s="70" t="s">
        <v>927</v>
      </c>
      <c r="O4" s="67" t="s">
        <v>883</v>
      </c>
      <c r="P4" s="67" t="s">
        <v>884</v>
      </c>
      <c r="Q4" s="67" t="s">
        <v>885</v>
      </c>
      <c r="R4" s="70" t="s">
        <v>909</v>
      </c>
      <c r="S4" s="67" t="s">
        <v>886</v>
      </c>
    </row>
    <row r="5" spans="1:20" s="67" customFormat="1">
      <c r="A5" s="79" t="s">
        <v>863</v>
      </c>
      <c r="F5" s="67" t="s">
        <v>838</v>
      </c>
      <c r="H5" s="67" t="s">
        <v>126</v>
      </c>
      <c r="K5" s="68" t="s">
        <v>837</v>
      </c>
      <c r="N5" s="69" t="s">
        <v>142</v>
      </c>
      <c r="O5" s="67" t="s">
        <v>771</v>
      </c>
      <c r="P5" s="67" t="s">
        <v>843</v>
      </c>
      <c r="Q5" s="67" t="s">
        <v>885</v>
      </c>
      <c r="R5" s="70" t="s">
        <v>908</v>
      </c>
      <c r="S5" s="67" t="s">
        <v>850</v>
      </c>
    </row>
    <row r="6" spans="1:20" s="67" customFormat="1">
      <c r="A6" s="79" t="s">
        <v>864</v>
      </c>
      <c r="F6" s="67" t="s">
        <v>839</v>
      </c>
      <c r="H6" s="67" t="s">
        <v>120</v>
      </c>
      <c r="K6" s="68" t="s">
        <v>5</v>
      </c>
      <c r="N6" s="69" t="s">
        <v>135</v>
      </c>
      <c r="O6" s="67" t="s">
        <v>751</v>
      </c>
      <c r="R6" s="67" t="s">
        <v>5</v>
      </c>
      <c r="S6" s="67" t="s">
        <v>848</v>
      </c>
    </row>
    <row r="7" spans="1:20" s="67" customFormat="1">
      <c r="A7" s="79" t="s">
        <v>865</v>
      </c>
      <c r="H7" s="67" t="s">
        <v>123</v>
      </c>
      <c r="N7" s="69" t="s">
        <v>143</v>
      </c>
      <c r="O7" s="67" t="s">
        <v>762</v>
      </c>
      <c r="S7" s="67" t="s">
        <v>852</v>
      </c>
    </row>
    <row r="8" spans="1:20" s="67" customFormat="1">
      <c r="A8" s="79" t="s">
        <v>866</v>
      </c>
      <c r="H8" s="67" t="s">
        <v>125</v>
      </c>
      <c r="N8" s="69" t="s">
        <v>136</v>
      </c>
      <c r="O8" s="67" t="s">
        <v>745</v>
      </c>
    </row>
    <row r="9" spans="1:20" s="67" customFormat="1">
      <c r="A9" s="79" t="s">
        <v>867</v>
      </c>
      <c r="H9" s="67" t="s">
        <v>122</v>
      </c>
      <c r="N9" s="69" t="s">
        <v>131</v>
      </c>
      <c r="O9" s="67" t="s">
        <v>767</v>
      </c>
    </row>
    <row r="10" spans="1:20" s="67" customFormat="1">
      <c r="A10" s="79" t="s">
        <v>868</v>
      </c>
      <c r="H10" s="67" t="s">
        <v>128</v>
      </c>
      <c r="N10" s="69" t="s">
        <v>926</v>
      </c>
      <c r="O10" s="67" t="s">
        <v>819</v>
      </c>
    </row>
    <row r="11" spans="1:20" s="67" customFormat="1">
      <c r="A11" s="79" t="s">
        <v>869</v>
      </c>
      <c r="H11" s="67" t="s">
        <v>129</v>
      </c>
      <c r="N11" s="69" t="s">
        <v>130</v>
      </c>
      <c r="O11" s="67" t="s">
        <v>833</v>
      </c>
    </row>
    <row r="12" spans="1:20" s="67" customFormat="1">
      <c r="A12" s="79" t="s">
        <v>870</v>
      </c>
      <c r="N12" s="69" t="s">
        <v>635</v>
      </c>
      <c r="O12" s="67" t="s">
        <v>787</v>
      </c>
    </row>
    <row r="13" spans="1:20" s="67" customFormat="1">
      <c r="A13" s="79" t="s">
        <v>875</v>
      </c>
      <c r="N13" s="69" t="s">
        <v>636</v>
      </c>
      <c r="O13" s="67" t="s">
        <v>827</v>
      </c>
    </row>
    <row r="14" spans="1:20" s="67" customFormat="1">
      <c r="A14" s="79" t="s">
        <v>876</v>
      </c>
      <c r="N14" s="69" t="s">
        <v>134</v>
      </c>
      <c r="O14" s="67" t="s">
        <v>830</v>
      </c>
    </row>
    <row r="15" spans="1:20" s="67" customFormat="1">
      <c r="A15" s="79" t="s">
        <v>877</v>
      </c>
      <c r="N15" s="69" t="s">
        <v>137</v>
      </c>
      <c r="O15" s="67" t="s">
        <v>826</v>
      </c>
    </row>
    <row r="16" spans="1:20" s="67" customFormat="1">
      <c r="A16" s="79" t="s">
        <v>878</v>
      </c>
      <c r="O16" s="67" t="s">
        <v>823</v>
      </c>
    </row>
    <row r="17" spans="1:15">
      <c r="A17" s="79" t="s">
        <v>879</v>
      </c>
      <c r="O17" s="64" t="s">
        <v>785</v>
      </c>
    </row>
    <row r="18" spans="1:15">
      <c r="A18" s="79" t="s">
        <v>880</v>
      </c>
      <c r="O18" s="64" t="s">
        <v>835</v>
      </c>
    </row>
    <row r="19" spans="1:15">
      <c r="A19" s="79" t="s">
        <v>881</v>
      </c>
      <c r="O19" s="64" t="s">
        <v>783</v>
      </c>
    </row>
    <row r="20" spans="1:15">
      <c r="A20" s="79" t="s">
        <v>882</v>
      </c>
      <c r="O20" s="64" t="s">
        <v>834</v>
      </c>
    </row>
  </sheetData>
  <phoneticPr fontId="2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EBB85-C7CF-48B4-AED7-AA658DC67FD1}">
  <sheetPr codeName="Sheet17">
    <tabColor theme="5" tint="-0.249977111117893"/>
  </sheetPr>
  <dimension ref="A1:F403"/>
  <sheetViews>
    <sheetView zoomScale="80" zoomScaleNormal="80" workbookViewId="0">
      <selection activeCell="A3" sqref="A3"/>
    </sheetView>
  </sheetViews>
  <sheetFormatPr defaultColWidth="9" defaultRowHeight="12.6"/>
  <cols>
    <col min="1" max="1" width="10.09765625" style="1" customWidth="1"/>
    <col min="2" max="2" width="10.3984375" style="1" bestFit="1" customWidth="1"/>
    <col min="3" max="4" width="9" style="1"/>
    <col min="5" max="5" width="11.69921875" style="1" bestFit="1" customWidth="1"/>
    <col min="6" max="16384" width="9" style="1"/>
  </cols>
  <sheetData>
    <row r="1" spans="1:6">
      <c r="A1" s="1" t="s">
        <v>45</v>
      </c>
      <c r="B1" s="47">
        <v>43891</v>
      </c>
    </row>
    <row r="3" spans="1:6">
      <c r="A3" s="56" t="str">
        <f>基本情報入力!C3&amp;"管内"&amp;基本情報入力!C4&amp;"における"&amp;基本情報入力!C2&amp;"患者発生状況（発症日別） "&amp;MONTH(基本情報入力!C5)&amp;"月"&amp;DAY(基本情報入力!C5)&amp;"日"&amp;"時点 "&amp;"N="&amp;(COUNTA(テーブル13[氏名])-COUNTIFS(テーブル13[発症日],"無症状")-COUNTIFS(テーブル13[発症日],"不明")-COUNTIFS(テーブル13[発症日],""))&amp;"*"</f>
        <v>XYZ保健所管内におけるCOVID-19患者発生状況（発症日別） 1月16日時点 N=385*</v>
      </c>
    </row>
    <row r="4" spans="1:6">
      <c r="A4" s="1" t="str">
        <f>"*無症候または発症日不明の"&amp;COUNTIFS(テーブル13[発症日],"無症状")+COUNTIFS(テーブル13[発症日],"不明")+COUNTIFS(テーブル13[発症日],"")&amp;"例を除く"</f>
        <v>*無症候または発症日不明の104例を除く</v>
      </c>
    </row>
    <row r="5" spans="1:6">
      <c r="A5" s="56" t="str">
        <f>基本情報入力!C3&amp;"管内"&amp;基本情報入力!C4&amp;"における"&amp;基本情報入力!C2&amp;"患者発生状況（判明日別） "&amp;MONTH(基本情報入力!C5)&amp;"月"&amp;DAY(基本情報入力!C5)&amp;"日"&amp;"時点 "&amp;"N="&amp;(COUNTA(テーブル13[氏名]))</f>
        <v>XYZ保健所管内におけるCOVID-19患者発生状況（判明日別） 1月16日時点 N=489</v>
      </c>
    </row>
    <row r="6" spans="1:6">
      <c r="A6" s="1" t="s">
        <v>53</v>
      </c>
      <c r="B6" s="1" t="s">
        <v>55</v>
      </c>
      <c r="C6" s="1" t="s">
        <v>56</v>
      </c>
      <c r="D6" s="1" t="s">
        <v>57</v>
      </c>
      <c r="E6" s="1" t="s">
        <v>58</v>
      </c>
      <c r="F6" s="1" t="s">
        <v>54</v>
      </c>
    </row>
    <row r="7" spans="1:6">
      <c r="A7" s="54">
        <f>B1</f>
        <v>43891</v>
      </c>
      <c r="B7" s="1" t="str">
        <f t="shared" ref="B7:B70" si="0">IF(AND(MONTH(A7)=1,DAY(A7)=1),YEAR(A7)&amp;"年","")</f>
        <v/>
      </c>
      <c r="C7" s="57" t="str">
        <f t="shared" ref="C7:C70" si="1">IF(DAY(A7)=1,MONTH(A7)&amp;"月","")</f>
        <v>3月</v>
      </c>
      <c r="D7" s="57" t="str">
        <f t="shared" ref="D7:D70" si="2">DAY(A7)&amp;"日"</f>
        <v>1日</v>
      </c>
      <c r="E7" s="57">
        <f>COUNTIF(テーブル13[[#All],[発症日]],テーブル310[[#This Row],[日時]])</f>
        <v>0</v>
      </c>
      <c r="F7" s="57">
        <f>COUNTIF(テーブル13[[#All],[検査結果判明日]],テーブル310[[#This Row],[日時]])</f>
        <v>0</v>
      </c>
    </row>
    <row r="8" spans="1:6">
      <c r="A8" s="54">
        <f>A7+1</f>
        <v>43892</v>
      </c>
      <c r="B8" s="1" t="str">
        <f t="shared" si="0"/>
        <v/>
      </c>
      <c r="C8" s="57" t="str">
        <f t="shared" si="1"/>
        <v/>
      </c>
      <c r="D8" s="57" t="str">
        <f t="shared" si="2"/>
        <v>2日</v>
      </c>
      <c r="E8" s="57">
        <f>COUNTIF(テーブル13[[#All],[発症日]],テーブル310[[#This Row],[日時]])</f>
        <v>0</v>
      </c>
      <c r="F8" s="57">
        <f>COUNTIF(テーブル13[[#All],[検査結果判明日]],テーブル310[[#This Row],[日時]])</f>
        <v>0</v>
      </c>
    </row>
    <row r="9" spans="1:6">
      <c r="A9" s="54">
        <f t="shared" ref="A9:A72" si="3">A8+1</f>
        <v>43893</v>
      </c>
      <c r="B9" s="1" t="str">
        <f t="shared" si="0"/>
        <v/>
      </c>
      <c r="C9" s="57" t="str">
        <f t="shared" si="1"/>
        <v/>
      </c>
      <c r="D9" s="57" t="str">
        <f t="shared" si="2"/>
        <v>3日</v>
      </c>
      <c r="E9" s="57">
        <f>COUNTIF(テーブル13[[#All],[発症日]],テーブル310[[#This Row],[日時]])</f>
        <v>0</v>
      </c>
      <c r="F9" s="57">
        <f>COUNTIF(テーブル13[[#All],[検査結果判明日]],テーブル310[[#This Row],[日時]])</f>
        <v>0</v>
      </c>
    </row>
    <row r="10" spans="1:6">
      <c r="A10" s="54">
        <f t="shared" si="3"/>
        <v>43894</v>
      </c>
      <c r="B10" s="1" t="str">
        <f t="shared" si="0"/>
        <v/>
      </c>
      <c r="C10" s="57" t="str">
        <f t="shared" si="1"/>
        <v/>
      </c>
      <c r="D10" s="57" t="str">
        <f t="shared" si="2"/>
        <v>4日</v>
      </c>
      <c r="E10" s="57">
        <f>COUNTIF(テーブル13[[#All],[発症日]],テーブル310[[#This Row],[日時]])</f>
        <v>0</v>
      </c>
      <c r="F10" s="57">
        <f>COUNTIF(テーブル13[[#All],[検査結果判明日]],テーブル310[[#This Row],[日時]])</f>
        <v>0</v>
      </c>
    </row>
    <row r="11" spans="1:6">
      <c r="A11" s="54">
        <f t="shared" si="3"/>
        <v>43895</v>
      </c>
      <c r="B11" s="1" t="str">
        <f t="shared" si="0"/>
        <v/>
      </c>
      <c r="C11" s="57" t="str">
        <f t="shared" si="1"/>
        <v/>
      </c>
      <c r="D11" s="57" t="str">
        <f t="shared" si="2"/>
        <v>5日</v>
      </c>
      <c r="E11" s="57">
        <f>COUNTIF(テーブル13[[#All],[発症日]],テーブル310[[#This Row],[日時]])</f>
        <v>0</v>
      </c>
      <c r="F11" s="57">
        <f>COUNTIF(テーブル13[[#All],[検査結果判明日]],テーブル310[[#This Row],[日時]])</f>
        <v>0</v>
      </c>
    </row>
    <row r="12" spans="1:6">
      <c r="A12" s="54">
        <f t="shared" si="3"/>
        <v>43896</v>
      </c>
      <c r="B12" s="1" t="str">
        <f t="shared" si="0"/>
        <v/>
      </c>
      <c r="C12" s="57" t="str">
        <f t="shared" si="1"/>
        <v/>
      </c>
      <c r="D12" s="57" t="str">
        <f t="shared" si="2"/>
        <v>6日</v>
      </c>
      <c r="E12" s="57">
        <f>COUNTIF(テーブル13[[#All],[発症日]],テーブル310[[#This Row],[日時]])</f>
        <v>0</v>
      </c>
      <c r="F12" s="57">
        <f>COUNTIF(テーブル13[[#All],[検査結果判明日]],テーブル310[[#This Row],[日時]])</f>
        <v>0</v>
      </c>
    </row>
    <row r="13" spans="1:6">
      <c r="A13" s="54">
        <f t="shared" si="3"/>
        <v>43897</v>
      </c>
      <c r="B13" s="1" t="str">
        <f t="shared" si="0"/>
        <v/>
      </c>
      <c r="C13" s="57" t="str">
        <f t="shared" si="1"/>
        <v/>
      </c>
      <c r="D13" s="57" t="str">
        <f t="shared" si="2"/>
        <v>7日</v>
      </c>
      <c r="E13" s="57">
        <f>COUNTIF(テーブル13[[#All],[発症日]],テーブル310[[#This Row],[日時]])</f>
        <v>0</v>
      </c>
      <c r="F13" s="57">
        <f>COUNTIF(テーブル13[[#All],[検査結果判明日]],テーブル310[[#This Row],[日時]])</f>
        <v>0</v>
      </c>
    </row>
    <row r="14" spans="1:6">
      <c r="A14" s="54">
        <f t="shared" si="3"/>
        <v>43898</v>
      </c>
      <c r="B14" s="1" t="str">
        <f t="shared" si="0"/>
        <v/>
      </c>
      <c r="C14" s="57" t="str">
        <f t="shared" si="1"/>
        <v/>
      </c>
      <c r="D14" s="57" t="str">
        <f t="shared" si="2"/>
        <v>8日</v>
      </c>
      <c r="E14" s="57">
        <f>COUNTIF(テーブル13[[#All],[発症日]],テーブル310[[#This Row],[日時]])</f>
        <v>0</v>
      </c>
      <c r="F14" s="57">
        <f>COUNTIF(テーブル13[[#All],[検査結果判明日]],テーブル310[[#This Row],[日時]])</f>
        <v>0</v>
      </c>
    </row>
    <row r="15" spans="1:6">
      <c r="A15" s="54">
        <f t="shared" si="3"/>
        <v>43899</v>
      </c>
      <c r="B15" s="1" t="str">
        <f t="shared" si="0"/>
        <v/>
      </c>
      <c r="C15" s="57" t="str">
        <f t="shared" si="1"/>
        <v/>
      </c>
      <c r="D15" s="57" t="str">
        <f t="shared" si="2"/>
        <v>9日</v>
      </c>
      <c r="E15" s="57">
        <f>COUNTIF(テーブル13[[#All],[発症日]],テーブル310[[#This Row],[日時]])</f>
        <v>0</v>
      </c>
      <c r="F15" s="57">
        <f>COUNTIF(テーブル13[[#All],[検査結果判明日]],テーブル310[[#This Row],[日時]])</f>
        <v>0</v>
      </c>
    </row>
    <row r="16" spans="1:6">
      <c r="A16" s="54">
        <f t="shared" si="3"/>
        <v>43900</v>
      </c>
      <c r="B16" s="1" t="str">
        <f t="shared" si="0"/>
        <v/>
      </c>
      <c r="C16" s="57" t="str">
        <f t="shared" si="1"/>
        <v/>
      </c>
      <c r="D16" s="57" t="str">
        <f t="shared" si="2"/>
        <v>10日</v>
      </c>
      <c r="E16" s="57">
        <f>COUNTIF(テーブル13[[#All],[発症日]],テーブル310[[#This Row],[日時]])</f>
        <v>0</v>
      </c>
      <c r="F16" s="57">
        <f>COUNTIF(テーブル13[[#All],[検査結果判明日]],テーブル310[[#This Row],[日時]])</f>
        <v>0</v>
      </c>
    </row>
    <row r="17" spans="1:6">
      <c r="A17" s="54">
        <f t="shared" si="3"/>
        <v>43901</v>
      </c>
      <c r="B17" s="1" t="str">
        <f t="shared" si="0"/>
        <v/>
      </c>
      <c r="C17" s="57" t="str">
        <f t="shared" si="1"/>
        <v/>
      </c>
      <c r="D17" s="57" t="str">
        <f t="shared" si="2"/>
        <v>11日</v>
      </c>
      <c r="E17" s="57">
        <f>COUNTIF(テーブル13[[#All],[発症日]],テーブル310[[#This Row],[日時]])</f>
        <v>0</v>
      </c>
      <c r="F17" s="57">
        <f>COUNTIF(テーブル13[[#All],[検査結果判明日]],テーブル310[[#This Row],[日時]])</f>
        <v>0</v>
      </c>
    </row>
    <row r="18" spans="1:6">
      <c r="A18" s="54">
        <f t="shared" si="3"/>
        <v>43902</v>
      </c>
      <c r="B18" s="1" t="str">
        <f t="shared" si="0"/>
        <v/>
      </c>
      <c r="C18" s="57" t="str">
        <f t="shared" si="1"/>
        <v/>
      </c>
      <c r="D18" s="57" t="str">
        <f t="shared" si="2"/>
        <v>12日</v>
      </c>
      <c r="E18" s="57">
        <f>COUNTIF(テーブル13[[#All],[発症日]],テーブル310[[#This Row],[日時]])</f>
        <v>0</v>
      </c>
      <c r="F18" s="57">
        <f>COUNTIF(テーブル13[[#All],[検査結果判明日]],テーブル310[[#This Row],[日時]])</f>
        <v>0</v>
      </c>
    </row>
    <row r="19" spans="1:6">
      <c r="A19" s="54">
        <f t="shared" si="3"/>
        <v>43903</v>
      </c>
      <c r="B19" s="1" t="str">
        <f t="shared" si="0"/>
        <v/>
      </c>
      <c r="C19" s="57" t="str">
        <f t="shared" si="1"/>
        <v/>
      </c>
      <c r="D19" s="57" t="str">
        <f t="shared" si="2"/>
        <v>13日</v>
      </c>
      <c r="E19" s="57">
        <f>COUNTIF(テーブル13[[#All],[発症日]],テーブル310[[#This Row],[日時]])</f>
        <v>0</v>
      </c>
      <c r="F19" s="57">
        <f>COUNTIF(テーブル13[[#All],[検査結果判明日]],テーブル310[[#This Row],[日時]])</f>
        <v>0</v>
      </c>
    </row>
    <row r="20" spans="1:6">
      <c r="A20" s="54">
        <f t="shared" si="3"/>
        <v>43904</v>
      </c>
      <c r="B20" s="1" t="str">
        <f t="shared" si="0"/>
        <v/>
      </c>
      <c r="C20" s="57" t="str">
        <f t="shared" si="1"/>
        <v/>
      </c>
      <c r="D20" s="57" t="str">
        <f t="shared" si="2"/>
        <v>14日</v>
      </c>
      <c r="E20" s="57">
        <f>COUNTIF(テーブル13[[#All],[発症日]],テーブル310[[#This Row],[日時]])</f>
        <v>0</v>
      </c>
      <c r="F20" s="57">
        <f>COUNTIF(テーブル13[[#All],[検査結果判明日]],テーブル310[[#This Row],[日時]])</f>
        <v>0</v>
      </c>
    </row>
    <row r="21" spans="1:6">
      <c r="A21" s="54">
        <f t="shared" si="3"/>
        <v>43905</v>
      </c>
      <c r="B21" s="1" t="str">
        <f t="shared" si="0"/>
        <v/>
      </c>
      <c r="C21" s="57" t="str">
        <f t="shared" si="1"/>
        <v/>
      </c>
      <c r="D21" s="57" t="str">
        <f t="shared" si="2"/>
        <v>15日</v>
      </c>
      <c r="E21" s="57">
        <f>COUNTIF(テーブル13[[#All],[発症日]],テーブル310[[#This Row],[日時]])</f>
        <v>0</v>
      </c>
      <c r="F21" s="57">
        <f>COUNTIF(テーブル13[[#All],[検査結果判明日]],テーブル310[[#This Row],[日時]])</f>
        <v>0</v>
      </c>
    </row>
    <row r="22" spans="1:6">
      <c r="A22" s="54">
        <f t="shared" si="3"/>
        <v>43906</v>
      </c>
      <c r="B22" s="1" t="str">
        <f t="shared" si="0"/>
        <v/>
      </c>
      <c r="C22" s="57" t="str">
        <f t="shared" si="1"/>
        <v/>
      </c>
      <c r="D22" s="57" t="str">
        <f t="shared" si="2"/>
        <v>16日</v>
      </c>
      <c r="E22" s="57">
        <f>COUNTIF(テーブル13[[#All],[発症日]],テーブル310[[#This Row],[日時]])</f>
        <v>0</v>
      </c>
      <c r="F22" s="57">
        <f>COUNTIF(テーブル13[[#All],[検査結果判明日]],テーブル310[[#This Row],[日時]])</f>
        <v>0</v>
      </c>
    </row>
    <row r="23" spans="1:6">
      <c r="A23" s="54">
        <f t="shared" si="3"/>
        <v>43907</v>
      </c>
      <c r="B23" s="1" t="str">
        <f t="shared" si="0"/>
        <v/>
      </c>
      <c r="C23" s="57" t="str">
        <f t="shared" si="1"/>
        <v/>
      </c>
      <c r="D23" s="57" t="str">
        <f t="shared" si="2"/>
        <v>17日</v>
      </c>
      <c r="E23" s="57">
        <f>COUNTIF(テーブル13[[#All],[発症日]],テーブル310[[#This Row],[日時]])</f>
        <v>0</v>
      </c>
      <c r="F23" s="57">
        <f>COUNTIF(テーブル13[[#All],[検査結果判明日]],テーブル310[[#This Row],[日時]])</f>
        <v>0</v>
      </c>
    </row>
    <row r="24" spans="1:6">
      <c r="A24" s="54">
        <f t="shared" si="3"/>
        <v>43908</v>
      </c>
      <c r="B24" s="1" t="str">
        <f t="shared" si="0"/>
        <v/>
      </c>
      <c r="C24" s="57" t="str">
        <f t="shared" si="1"/>
        <v/>
      </c>
      <c r="D24" s="57" t="str">
        <f t="shared" si="2"/>
        <v>18日</v>
      </c>
      <c r="E24" s="57">
        <f>COUNTIF(テーブル13[[#All],[発症日]],テーブル310[[#This Row],[日時]])</f>
        <v>0</v>
      </c>
      <c r="F24" s="57">
        <f>COUNTIF(テーブル13[[#All],[検査結果判明日]],テーブル310[[#This Row],[日時]])</f>
        <v>0</v>
      </c>
    </row>
    <row r="25" spans="1:6">
      <c r="A25" s="54">
        <f t="shared" si="3"/>
        <v>43909</v>
      </c>
      <c r="B25" s="1" t="str">
        <f t="shared" si="0"/>
        <v/>
      </c>
      <c r="C25" s="57" t="str">
        <f t="shared" si="1"/>
        <v/>
      </c>
      <c r="D25" s="57" t="str">
        <f t="shared" si="2"/>
        <v>19日</v>
      </c>
      <c r="E25" s="57">
        <f>COUNTIF(テーブル13[[#All],[発症日]],テーブル310[[#This Row],[日時]])</f>
        <v>0</v>
      </c>
      <c r="F25" s="57">
        <f>COUNTIF(テーブル13[[#All],[検査結果判明日]],テーブル310[[#This Row],[日時]])</f>
        <v>0</v>
      </c>
    </row>
    <row r="26" spans="1:6">
      <c r="A26" s="54">
        <f t="shared" si="3"/>
        <v>43910</v>
      </c>
      <c r="B26" s="1" t="str">
        <f t="shared" si="0"/>
        <v/>
      </c>
      <c r="C26" s="57" t="str">
        <f t="shared" si="1"/>
        <v/>
      </c>
      <c r="D26" s="57" t="str">
        <f t="shared" si="2"/>
        <v>20日</v>
      </c>
      <c r="E26" s="57">
        <f>COUNTIF(テーブル13[[#All],[発症日]],テーブル310[[#This Row],[日時]])</f>
        <v>0</v>
      </c>
      <c r="F26" s="57">
        <f>COUNTIF(テーブル13[[#All],[検査結果判明日]],テーブル310[[#This Row],[日時]])</f>
        <v>0</v>
      </c>
    </row>
    <row r="27" spans="1:6">
      <c r="A27" s="54">
        <f t="shared" si="3"/>
        <v>43911</v>
      </c>
      <c r="B27" s="1" t="str">
        <f t="shared" si="0"/>
        <v/>
      </c>
      <c r="C27" s="57" t="str">
        <f t="shared" si="1"/>
        <v/>
      </c>
      <c r="D27" s="57" t="str">
        <f t="shared" si="2"/>
        <v>21日</v>
      </c>
      <c r="E27" s="57">
        <f>COUNTIF(テーブル13[[#All],[発症日]],テーブル310[[#This Row],[日時]])</f>
        <v>0</v>
      </c>
      <c r="F27" s="57">
        <f>COUNTIF(テーブル13[[#All],[検査結果判明日]],テーブル310[[#This Row],[日時]])</f>
        <v>0</v>
      </c>
    </row>
    <row r="28" spans="1:6">
      <c r="A28" s="54">
        <f t="shared" si="3"/>
        <v>43912</v>
      </c>
      <c r="B28" s="1" t="str">
        <f t="shared" si="0"/>
        <v/>
      </c>
      <c r="C28" s="57" t="str">
        <f t="shared" si="1"/>
        <v/>
      </c>
      <c r="D28" s="57" t="str">
        <f t="shared" si="2"/>
        <v>22日</v>
      </c>
      <c r="E28" s="57">
        <f>COUNTIF(テーブル13[[#All],[発症日]],テーブル310[[#This Row],[日時]])</f>
        <v>0</v>
      </c>
      <c r="F28" s="57">
        <f>COUNTIF(テーブル13[[#All],[検査結果判明日]],テーブル310[[#This Row],[日時]])</f>
        <v>0</v>
      </c>
    </row>
    <row r="29" spans="1:6">
      <c r="A29" s="54">
        <f t="shared" si="3"/>
        <v>43913</v>
      </c>
      <c r="B29" s="1" t="str">
        <f t="shared" si="0"/>
        <v/>
      </c>
      <c r="C29" s="57" t="str">
        <f t="shared" si="1"/>
        <v/>
      </c>
      <c r="D29" s="57" t="str">
        <f t="shared" si="2"/>
        <v>23日</v>
      </c>
      <c r="E29" s="57">
        <f>COUNTIF(テーブル13[[#All],[発症日]],テーブル310[[#This Row],[日時]])</f>
        <v>0</v>
      </c>
      <c r="F29" s="57">
        <f>COUNTIF(テーブル13[[#All],[検査結果判明日]],テーブル310[[#This Row],[日時]])</f>
        <v>0</v>
      </c>
    </row>
    <row r="30" spans="1:6">
      <c r="A30" s="54">
        <f t="shared" si="3"/>
        <v>43914</v>
      </c>
      <c r="B30" s="1" t="str">
        <f t="shared" si="0"/>
        <v/>
      </c>
      <c r="C30" s="57" t="str">
        <f t="shared" si="1"/>
        <v/>
      </c>
      <c r="D30" s="57" t="str">
        <f t="shared" si="2"/>
        <v>24日</v>
      </c>
      <c r="E30" s="57">
        <f>COUNTIF(テーブル13[[#All],[発症日]],テーブル310[[#This Row],[日時]])</f>
        <v>0</v>
      </c>
      <c r="F30" s="57">
        <f>COUNTIF(テーブル13[[#All],[検査結果判明日]],テーブル310[[#This Row],[日時]])</f>
        <v>0</v>
      </c>
    </row>
    <row r="31" spans="1:6">
      <c r="A31" s="54">
        <f t="shared" si="3"/>
        <v>43915</v>
      </c>
      <c r="B31" s="1" t="str">
        <f t="shared" si="0"/>
        <v/>
      </c>
      <c r="C31" s="57" t="str">
        <f t="shared" si="1"/>
        <v/>
      </c>
      <c r="D31" s="57" t="str">
        <f t="shared" si="2"/>
        <v>25日</v>
      </c>
      <c r="E31" s="57">
        <f>COUNTIF(テーブル13[[#All],[発症日]],テーブル310[[#This Row],[日時]])</f>
        <v>0</v>
      </c>
      <c r="F31" s="57">
        <f>COUNTIF(テーブル13[[#All],[検査結果判明日]],テーブル310[[#This Row],[日時]])</f>
        <v>0</v>
      </c>
    </row>
    <row r="32" spans="1:6">
      <c r="A32" s="54">
        <f t="shared" si="3"/>
        <v>43916</v>
      </c>
      <c r="B32" s="1" t="str">
        <f t="shared" si="0"/>
        <v/>
      </c>
      <c r="C32" s="57" t="str">
        <f t="shared" si="1"/>
        <v/>
      </c>
      <c r="D32" s="57" t="str">
        <f t="shared" si="2"/>
        <v>26日</v>
      </c>
      <c r="E32" s="57">
        <f>COUNTIF(テーブル13[[#All],[発症日]],テーブル310[[#This Row],[日時]])</f>
        <v>0</v>
      </c>
      <c r="F32" s="57">
        <f>COUNTIF(テーブル13[[#All],[検査結果判明日]],テーブル310[[#This Row],[日時]])</f>
        <v>0</v>
      </c>
    </row>
    <row r="33" spans="1:6">
      <c r="A33" s="54">
        <f t="shared" si="3"/>
        <v>43917</v>
      </c>
      <c r="B33" s="1" t="str">
        <f t="shared" si="0"/>
        <v/>
      </c>
      <c r="C33" s="57" t="str">
        <f t="shared" si="1"/>
        <v/>
      </c>
      <c r="D33" s="57" t="str">
        <f t="shared" si="2"/>
        <v>27日</v>
      </c>
      <c r="E33" s="57">
        <f>COUNTIF(テーブル13[[#All],[発症日]],テーブル310[[#This Row],[日時]])</f>
        <v>0</v>
      </c>
      <c r="F33" s="57">
        <f>COUNTIF(テーブル13[[#All],[検査結果判明日]],テーブル310[[#This Row],[日時]])</f>
        <v>0</v>
      </c>
    </row>
    <row r="34" spans="1:6">
      <c r="A34" s="54">
        <f t="shared" si="3"/>
        <v>43918</v>
      </c>
      <c r="B34" s="1" t="str">
        <f t="shared" si="0"/>
        <v/>
      </c>
      <c r="C34" s="57" t="str">
        <f t="shared" si="1"/>
        <v/>
      </c>
      <c r="D34" s="57" t="str">
        <f t="shared" si="2"/>
        <v>28日</v>
      </c>
      <c r="E34" s="57">
        <f>COUNTIF(テーブル13[[#All],[発症日]],テーブル310[[#This Row],[日時]])</f>
        <v>1</v>
      </c>
      <c r="F34" s="57">
        <f>COUNTIF(テーブル13[[#All],[検査結果判明日]],テーブル310[[#This Row],[日時]])</f>
        <v>0</v>
      </c>
    </row>
    <row r="35" spans="1:6">
      <c r="A35" s="54">
        <f t="shared" si="3"/>
        <v>43919</v>
      </c>
      <c r="B35" s="1" t="str">
        <f t="shared" si="0"/>
        <v/>
      </c>
      <c r="C35" s="57" t="str">
        <f t="shared" si="1"/>
        <v/>
      </c>
      <c r="D35" s="57" t="str">
        <f t="shared" si="2"/>
        <v>29日</v>
      </c>
      <c r="E35" s="57">
        <f>COUNTIF(テーブル13[[#All],[発症日]],テーブル310[[#This Row],[日時]])</f>
        <v>1</v>
      </c>
      <c r="F35" s="57">
        <f>COUNTIF(テーブル13[[#All],[検査結果判明日]],テーブル310[[#This Row],[日時]])</f>
        <v>0</v>
      </c>
    </row>
    <row r="36" spans="1:6">
      <c r="A36" s="54">
        <f t="shared" si="3"/>
        <v>43920</v>
      </c>
      <c r="B36" s="1" t="str">
        <f t="shared" si="0"/>
        <v/>
      </c>
      <c r="C36" s="57" t="str">
        <f t="shared" si="1"/>
        <v/>
      </c>
      <c r="D36" s="57" t="str">
        <f t="shared" si="2"/>
        <v>30日</v>
      </c>
      <c r="E36" s="57">
        <f>COUNTIF(テーブル13[[#All],[発症日]],テーブル310[[#This Row],[日時]])</f>
        <v>0</v>
      </c>
      <c r="F36" s="57">
        <f>COUNTIF(テーブル13[[#All],[検査結果判明日]],テーブル310[[#This Row],[日時]])</f>
        <v>0</v>
      </c>
    </row>
    <row r="37" spans="1:6">
      <c r="A37" s="54">
        <f t="shared" si="3"/>
        <v>43921</v>
      </c>
      <c r="B37" s="1" t="str">
        <f t="shared" si="0"/>
        <v/>
      </c>
      <c r="C37" s="57" t="str">
        <f t="shared" si="1"/>
        <v/>
      </c>
      <c r="D37" s="57" t="str">
        <f t="shared" si="2"/>
        <v>31日</v>
      </c>
      <c r="E37" s="57">
        <f>COUNTIF(テーブル13[[#All],[発症日]],テーブル310[[#This Row],[日時]])</f>
        <v>0</v>
      </c>
      <c r="F37" s="57">
        <f>COUNTIF(テーブル13[[#All],[検査結果判明日]],テーブル310[[#This Row],[日時]])</f>
        <v>0</v>
      </c>
    </row>
    <row r="38" spans="1:6">
      <c r="A38" s="54">
        <f t="shared" si="3"/>
        <v>43922</v>
      </c>
      <c r="B38" s="1" t="str">
        <f t="shared" si="0"/>
        <v/>
      </c>
      <c r="C38" s="57" t="str">
        <f t="shared" si="1"/>
        <v>4月</v>
      </c>
      <c r="D38" s="57" t="str">
        <f t="shared" si="2"/>
        <v>1日</v>
      </c>
      <c r="E38" s="57">
        <f>COUNTIF(テーブル13[[#All],[発症日]],テーブル310[[#This Row],[日時]])</f>
        <v>1</v>
      </c>
      <c r="F38" s="57">
        <f>COUNTIF(テーブル13[[#All],[検査結果判明日]],テーブル310[[#This Row],[日時]])</f>
        <v>0</v>
      </c>
    </row>
    <row r="39" spans="1:6">
      <c r="A39" s="54">
        <f t="shared" si="3"/>
        <v>43923</v>
      </c>
      <c r="B39" s="1" t="str">
        <f t="shared" si="0"/>
        <v/>
      </c>
      <c r="C39" s="57" t="str">
        <f t="shared" si="1"/>
        <v/>
      </c>
      <c r="D39" s="57" t="str">
        <f t="shared" si="2"/>
        <v>2日</v>
      </c>
      <c r="E39" s="57">
        <f>COUNTIF(テーブル13[[#All],[発症日]],テーブル310[[#This Row],[日時]])</f>
        <v>0</v>
      </c>
      <c r="F39" s="57">
        <f>COUNTIF(テーブル13[[#All],[検査結果判明日]],テーブル310[[#This Row],[日時]])</f>
        <v>0</v>
      </c>
    </row>
    <row r="40" spans="1:6">
      <c r="A40" s="54">
        <f t="shared" si="3"/>
        <v>43924</v>
      </c>
      <c r="B40" s="1" t="str">
        <f t="shared" si="0"/>
        <v/>
      </c>
      <c r="C40" s="57" t="str">
        <f t="shared" si="1"/>
        <v/>
      </c>
      <c r="D40" s="57" t="str">
        <f t="shared" si="2"/>
        <v>3日</v>
      </c>
      <c r="E40" s="57">
        <f>COUNTIF(テーブル13[[#All],[発症日]],テーブル310[[#This Row],[日時]])</f>
        <v>0</v>
      </c>
      <c r="F40" s="57">
        <f>COUNTIF(テーブル13[[#All],[検査結果判明日]],テーブル310[[#This Row],[日時]])</f>
        <v>0</v>
      </c>
    </row>
    <row r="41" spans="1:6">
      <c r="A41" s="54">
        <f t="shared" si="3"/>
        <v>43925</v>
      </c>
      <c r="B41" s="1" t="str">
        <f t="shared" si="0"/>
        <v/>
      </c>
      <c r="C41" s="57" t="str">
        <f t="shared" si="1"/>
        <v/>
      </c>
      <c r="D41" s="57" t="str">
        <f t="shared" si="2"/>
        <v>4日</v>
      </c>
      <c r="E41" s="57">
        <f>COUNTIF(テーブル13[[#All],[発症日]],テーブル310[[#This Row],[日時]])</f>
        <v>0</v>
      </c>
      <c r="F41" s="57">
        <f>COUNTIF(テーブル13[[#All],[検査結果判明日]],テーブル310[[#This Row],[日時]])</f>
        <v>0</v>
      </c>
    </row>
    <row r="42" spans="1:6">
      <c r="A42" s="54">
        <f t="shared" si="3"/>
        <v>43926</v>
      </c>
      <c r="B42" s="1" t="str">
        <f t="shared" si="0"/>
        <v/>
      </c>
      <c r="C42" s="57" t="str">
        <f t="shared" si="1"/>
        <v/>
      </c>
      <c r="D42" s="57" t="str">
        <f t="shared" si="2"/>
        <v>5日</v>
      </c>
      <c r="E42" s="57">
        <f>COUNTIF(テーブル13[[#All],[発症日]],テーブル310[[#This Row],[日時]])</f>
        <v>0</v>
      </c>
      <c r="F42" s="57">
        <f>COUNTIF(テーブル13[[#All],[検査結果判明日]],テーブル310[[#This Row],[日時]])</f>
        <v>1</v>
      </c>
    </row>
    <row r="43" spans="1:6">
      <c r="A43" s="54">
        <f t="shared" si="3"/>
        <v>43927</v>
      </c>
      <c r="B43" s="1" t="str">
        <f t="shared" si="0"/>
        <v/>
      </c>
      <c r="C43" s="57" t="str">
        <f t="shared" si="1"/>
        <v/>
      </c>
      <c r="D43" s="57" t="str">
        <f t="shared" si="2"/>
        <v>6日</v>
      </c>
      <c r="E43" s="57">
        <f>COUNTIF(テーブル13[[#All],[発症日]],テーブル310[[#This Row],[日時]])</f>
        <v>1</v>
      </c>
      <c r="F43" s="57">
        <f>COUNTIF(テーブル13[[#All],[検査結果判明日]],テーブル310[[#This Row],[日時]])</f>
        <v>0</v>
      </c>
    </row>
    <row r="44" spans="1:6">
      <c r="A44" s="54">
        <f t="shared" si="3"/>
        <v>43928</v>
      </c>
      <c r="B44" s="1" t="str">
        <f t="shared" si="0"/>
        <v/>
      </c>
      <c r="C44" s="57" t="str">
        <f t="shared" si="1"/>
        <v/>
      </c>
      <c r="D44" s="57" t="str">
        <f t="shared" si="2"/>
        <v>7日</v>
      </c>
      <c r="E44" s="57">
        <f>COUNTIF(テーブル13[[#All],[発症日]],テーブル310[[#This Row],[日時]])</f>
        <v>0</v>
      </c>
      <c r="F44" s="57">
        <f>COUNTIF(テーブル13[[#All],[検査結果判明日]],テーブル310[[#This Row],[日時]])</f>
        <v>2</v>
      </c>
    </row>
    <row r="45" spans="1:6">
      <c r="A45" s="54">
        <f t="shared" si="3"/>
        <v>43929</v>
      </c>
      <c r="B45" s="1" t="str">
        <f t="shared" si="0"/>
        <v/>
      </c>
      <c r="C45" s="57" t="str">
        <f t="shared" si="1"/>
        <v/>
      </c>
      <c r="D45" s="57" t="str">
        <f t="shared" si="2"/>
        <v>8日</v>
      </c>
      <c r="E45" s="57">
        <f>COUNTIF(テーブル13[[#All],[発症日]],テーブル310[[#This Row],[日時]])</f>
        <v>1</v>
      </c>
      <c r="F45" s="57">
        <f>COUNTIF(テーブル13[[#All],[検査結果判明日]],テーブル310[[#This Row],[日時]])</f>
        <v>0</v>
      </c>
    </row>
    <row r="46" spans="1:6">
      <c r="A46" s="54">
        <f t="shared" si="3"/>
        <v>43930</v>
      </c>
      <c r="B46" s="1" t="str">
        <f t="shared" si="0"/>
        <v/>
      </c>
      <c r="C46" s="57" t="str">
        <f t="shared" si="1"/>
        <v/>
      </c>
      <c r="D46" s="57" t="str">
        <f t="shared" si="2"/>
        <v>9日</v>
      </c>
      <c r="E46" s="57">
        <f>COUNTIF(テーブル13[[#All],[発症日]],テーブル310[[#This Row],[日時]])</f>
        <v>0</v>
      </c>
      <c r="F46" s="57">
        <f>COUNTIF(テーブル13[[#All],[検査結果判明日]],テーブル310[[#This Row],[日時]])</f>
        <v>1</v>
      </c>
    </row>
    <row r="47" spans="1:6">
      <c r="A47" s="54">
        <f t="shared" si="3"/>
        <v>43931</v>
      </c>
      <c r="B47" s="1" t="str">
        <f t="shared" si="0"/>
        <v/>
      </c>
      <c r="C47" s="57" t="str">
        <f t="shared" si="1"/>
        <v/>
      </c>
      <c r="D47" s="57" t="str">
        <f t="shared" si="2"/>
        <v>10日</v>
      </c>
      <c r="E47" s="57">
        <f>COUNTIF(テーブル13[[#All],[発症日]],テーブル310[[#This Row],[日時]])</f>
        <v>1</v>
      </c>
      <c r="F47" s="57">
        <f>COUNTIF(テーブル13[[#All],[検査結果判明日]],テーブル310[[#This Row],[日時]])</f>
        <v>0</v>
      </c>
    </row>
    <row r="48" spans="1:6">
      <c r="A48" s="54">
        <f t="shared" si="3"/>
        <v>43932</v>
      </c>
      <c r="B48" s="1" t="str">
        <f t="shared" si="0"/>
        <v/>
      </c>
      <c r="C48" s="57" t="str">
        <f t="shared" si="1"/>
        <v/>
      </c>
      <c r="D48" s="57" t="str">
        <f t="shared" si="2"/>
        <v>11日</v>
      </c>
      <c r="E48" s="57">
        <f>COUNTIF(テーブル13[[#All],[発症日]],テーブル310[[#This Row],[日時]])</f>
        <v>1</v>
      </c>
      <c r="F48" s="57">
        <f>COUNTIF(テーブル13[[#All],[検査結果判明日]],テーブル310[[#This Row],[日時]])</f>
        <v>0</v>
      </c>
    </row>
    <row r="49" spans="1:6">
      <c r="A49" s="54">
        <f t="shared" si="3"/>
        <v>43933</v>
      </c>
      <c r="B49" s="1" t="str">
        <f t="shared" si="0"/>
        <v/>
      </c>
      <c r="C49" s="57" t="str">
        <f t="shared" si="1"/>
        <v/>
      </c>
      <c r="D49" s="57" t="str">
        <f t="shared" si="2"/>
        <v>12日</v>
      </c>
      <c r="E49" s="57">
        <f>COUNTIF(テーブル13[[#All],[発症日]],テーブル310[[#This Row],[日時]])</f>
        <v>0</v>
      </c>
      <c r="F49" s="57">
        <f>COUNTIF(テーブル13[[#All],[検査結果判明日]],テーブル310[[#This Row],[日時]])</f>
        <v>0</v>
      </c>
    </row>
    <row r="50" spans="1:6">
      <c r="A50" s="54">
        <f t="shared" si="3"/>
        <v>43934</v>
      </c>
      <c r="B50" s="1" t="str">
        <f t="shared" si="0"/>
        <v/>
      </c>
      <c r="C50" s="57" t="str">
        <f t="shared" si="1"/>
        <v/>
      </c>
      <c r="D50" s="57" t="str">
        <f t="shared" si="2"/>
        <v>13日</v>
      </c>
      <c r="E50" s="57">
        <f>COUNTIF(テーブル13[[#All],[発症日]],テーブル310[[#This Row],[日時]])</f>
        <v>1</v>
      </c>
      <c r="F50" s="57">
        <f>COUNTIF(テーブル13[[#All],[検査結果判明日]],テーブル310[[#This Row],[日時]])</f>
        <v>1</v>
      </c>
    </row>
    <row r="51" spans="1:6">
      <c r="A51" s="54">
        <f t="shared" si="3"/>
        <v>43935</v>
      </c>
      <c r="B51" s="1" t="str">
        <f t="shared" si="0"/>
        <v/>
      </c>
      <c r="C51" s="57" t="str">
        <f t="shared" si="1"/>
        <v/>
      </c>
      <c r="D51" s="57" t="str">
        <f t="shared" si="2"/>
        <v>14日</v>
      </c>
      <c r="E51" s="57">
        <f>COUNTIF(テーブル13[[#All],[発症日]],テーブル310[[#This Row],[日時]])</f>
        <v>0</v>
      </c>
      <c r="F51" s="57">
        <f>COUNTIF(テーブル13[[#All],[検査結果判明日]],テーブル310[[#This Row],[日時]])</f>
        <v>0</v>
      </c>
    </row>
    <row r="52" spans="1:6">
      <c r="A52" s="54">
        <f t="shared" si="3"/>
        <v>43936</v>
      </c>
      <c r="B52" s="1" t="str">
        <f t="shared" si="0"/>
        <v/>
      </c>
      <c r="C52" s="57" t="str">
        <f t="shared" si="1"/>
        <v/>
      </c>
      <c r="D52" s="57" t="str">
        <f t="shared" si="2"/>
        <v>15日</v>
      </c>
      <c r="E52" s="57">
        <f>COUNTIF(テーブル13[[#All],[発症日]],テーブル310[[#This Row],[日時]])</f>
        <v>0</v>
      </c>
      <c r="F52" s="57">
        <f>COUNTIF(テーブル13[[#All],[検査結果判明日]],テーブル310[[#This Row],[日時]])</f>
        <v>0</v>
      </c>
    </row>
    <row r="53" spans="1:6">
      <c r="A53" s="54">
        <f t="shared" si="3"/>
        <v>43937</v>
      </c>
      <c r="B53" s="1" t="str">
        <f t="shared" si="0"/>
        <v/>
      </c>
      <c r="C53" s="57" t="str">
        <f t="shared" si="1"/>
        <v/>
      </c>
      <c r="D53" s="57" t="str">
        <f t="shared" si="2"/>
        <v>16日</v>
      </c>
      <c r="E53" s="57">
        <f>COUNTIF(テーブル13[[#All],[発症日]],テーブル310[[#This Row],[日時]])</f>
        <v>1</v>
      </c>
      <c r="F53" s="57">
        <f>COUNTIF(テーブル13[[#All],[検査結果判明日]],テーブル310[[#This Row],[日時]])</f>
        <v>2</v>
      </c>
    </row>
    <row r="54" spans="1:6">
      <c r="A54" s="54">
        <f t="shared" si="3"/>
        <v>43938</v>
      </c>
      <c r="B54" s="1" t="str">
        <f t="shared" si="0"/>
        <v/>
      </c>
      <c r="C54" s="57" t="str">
        <f t="shared" si="1"/>
        <v/>
      </c>
      <c r="D54" s="57" t="str">
        <f t="shared" si="2"/>
        <v>17日</v>
      </c>
      <c r="E54" s="57">
        <f>COUNTIF(テーブル13[[#All],[発症日]],テーブル310[[#This Row],[日時]])</f>
        <v>0</v>
      </c>
      <c r="F54" s="57">
        <f>COUNTIF(テーブル13[[#All],[検査結果判明日]],テーブル310[[#This Row],[日時]])</f>
        <v>0</v>
      </c>
    </row>
    <row r="55" spans="1:6">
      <c r="A55" s="54">
        <f t="shared" si="3"/>
        <v>43939</v>
      </c>
      <c r="B55" s="1" t="str">
        <f t="shared" si="0"/>
        <v/>
      </c>
      <c r="C55" s="57" t="str">
        <f t="shared" si="1"/>
        <v/>
      </c>
      <c r="D55" s="57" t="str">
        <f t="shared" si="2"/>
        <v>18日</v>
      </c>
      <c r="E55" s="57">
        <f>COUNTIF(テーブル13[[#All],[発症日]],テーブル310[[#This Row],[日時]])</f>
        <v>0</v>
      </c>
      <c r="F55" s="57">
        <f>COUNTIF(テーブル13[[#All],[検査結果判明日]],テーブル310[[#This Row],[日時]])</f>
        <v>0</v>
      </c>
    </row>
    <row r="56" spans="1:6">
      <c r="A56" s="54">
        <f t="shared" si="3"/>
        <v>43940</v>
      </c>
      <c r="B56" s="1" t="str">
        <f t="shared" si="0"/>
        <v/>
      </c>
      <c r="C56" s="57" t="str">
        <f t="shared" si="1"/>
        <v/>
      </c>
      <c r="D56" s="57" t="str">
        <f t="shared" si="2"/>
        <v>19日</v>
      </c>
      <c r="E56" s="57">
        <f>COUNTIF(テーブル13[[#All],[発症日]],テーブル310[[#This Row],[日時]])</f>
        <v>0</v>
      </c>
      <c r="F56" s="57">
        <f>COUNTIF(テーブル13[[#All],[検査結果判明日]],テーブル310[[#This Row],[日時]])</f>
        <v>0</v>
      </c>
    </row>
    <row r="57" spans="1:6">
      <c r="A57" s="54">
        <f t="shared" si="3"/>
        <v>43941</v>
      </c>
      <c r="B57" s="1" t="str">
        <f t="shared" si="0"/>
        <v/>
      </c>
      <c r="C57" s="57" t="str">
        <f t="shared" si="1"/>
        <v/>
      </c>
      <c r="D57" s="57" t="str">
        <f t="shared" si="2"/>
        <v>20日</v>
      </c>
      <c r="E57" s="57">
        <f>COUNTIF(テーブル13[[#All],[発症日]],テーブル310[[#This Row],[日時]])</f>
        <v>0</v>
      </c>
      <c r="F57" s="57">
        <f>COUNTIF(テーブル13[[#All],[検査結果判明日]],テーブル310[[#This Row],[日時]])</f>
        <v>0</v>
      </c>
    </row>
    <row r="58" spans="1:6">
      <c r="A58" s="54">
        <f t="shared" si="3"/>
        <v>43942</v>
      </c>
      <c r="B58" s="1" t="str">
        <f t="shared" si="0"/>
        <v/>
      </c>
      <c r="C58" s="57" t="str">
        <f t="shared" si="1"/>
        <v/>
      </c>
      <c r="D58" s="57" t="str">
        <f t="shared" si="2"/>
        <v>21日</v>
      </c>
      <c r="E58" s="57">
        <f>COUNTIF(テーブル13[[#All],[発症日]],テーブル310[[#This Row],[日時]])</f>
        <v>0</v>
      </c>
      <c r="F58" s="57">
        <f>COUNTIF(テーブル13[[#All],[検査結果判明日]],テーブル310[[#This Row],[日時]])</f>
        <v>1</v>
      </c>
    </row>
    <row r="59" spans="1:6">
      <c r="A59" s="54">
        <f t="shared" si="3"/>
        <v>43943</v>
      </c>
      <c r="B59" s="1" t="str">
        <f t="shared" si="0"/>
        <v/>
      </c>
      <c r="C59" s="57" t="str">
        <f t="shared" si="1"/>
        <v/>
      </c>
      <c r="D59" s="57" t="str">
        <f t="shared" si="2"/>
        <v>22日</v>
      </c>
      <c r="E59" s="57">
        <f>COUNTIF(テーブル13[[#All],[発症日]],テーブル310[[#This Row],[日時]])</f>
        <v>0</v>
      </c>
      <c r="F59" s="57">
        <f>COUNTIF(テーブル13[[#All],[検査結果判明日]],テーブル310[[#This Row],[日時]])</f>
        <v>0</v>
      </c>
    </row>
    <row r="60" spans="1:6">
      <c r="A60" s="54">
        <f t="shared" si="3"/>
        <v>43944</v>
      </c>
      <c r="B60" s="1" t="str">
        <f t="shared" si="0"/>
        <v/>
      </c>
      <c r="C60" s="57" t="str">
        <f t="shared" si="1"/>
        <v/>
      </c>
      <c r="D60" s="57" t="str">
        <f t="shared" si="2"/>
        <v>23日</v>
      </c>
      <c r="E60" s="57">
        <f>COUNTIF(テーブル13[[#All],[発症日]],テーブル310[[#This Row],[日時]])</f>
        <v>0</v>
      </c>
      <c r="F60" s="57">
        <f>COUNTIF(テーブル13[[#All],[検査結果判明日]],テーブル310[[#This Row],[日時]])</f>
        <v>0</v>
      </c>
    </row>
    <row r="61" spans="1:6">
      <c r="A61" s="54">
        <f t="shared" si="3"/>
        <v>43945</v>
      </c>
      <c r="B61" s="1" t="str">
        <f t="shared" si="0"/>
        <v/>
      </c>
      <c r="C61" s="57" t="str">
        <f t="shared" si="1"/>
        <v/>
      </c>
      <c r="D61" s="57" t="str">
        <f t="shared" si="2"/>
        <v>24日</v>
      </c>
      <c r="E61" s="57">
        <f>COUNTIF(テーブル13[[#All],[発症日]],テーブル310[[#This Row],[日時]])</f>
        <v>0</v>
      </c>
      <c r="F61" s="57">
        <f>COUNTIF(テーブル13[[#All],[検査結果判明日]],テーブル310[[#This Row],[日時]])</f>
        <v>1</v>
      </c>
    </row>
    <row r="62" spans="1:6">
      <c r="A62" s="54">
        <f t="shared" si="3"/>
        <v>43946</v>
      </c>
      <c r="B62" s="1" t="str">
        <f t="shared" si="0"/>
        <v/>
      </c>
      <c r="C62" s="57" t="str">
        <f t="shared" si="1"/>
        <v/>
      </c>
      <c r="D62" s="57" t="str">
        <f t="shared" si="2"/>
        <v>25日</v>
      </c>
      <c r="E62" s="57">
        <f>COUNTIF(テーブル13[[#All],[発症日]],テーブル310[[#This Row],[日時]])</f>
        <v>0</v>
      </c>
      <c r="F62" s="57">
        <f>COUNTIF(テーブル13[[#All],[検査結果判明日]],テーブル310[[#This Row],[日時]])</f>
        <v>0</v>
      </c>
    </row>
    <row r="63" spans="1:6">
      <c r="A63" s="54">
        <f t="shared" si="3"/>
        <v>43947</v>
      </c>
      <c r="B63" s="1" t="str">
        <f t="shared" si="0"/>
        <v/>
      </c>
      <c r="C63" s="57" t="str">
        <f t="shared" si="1"/>
        <v/>
      </c>
      <c r="D63" s="57" t="str">
        <f t="shared" si="2"/>
        <v>26日</v>
      </c>
      <c r="E63" s="57">
        <f>COUNTIF(テーブル13[[#All],[発症日]],テーブル310[[#This Row],[日時]])</f>
        <v>0</v>
      </c>
      <c r="F63" s="57">
        <f>COUNTIF(テーブル13[[#All],[検査結果判明日]],テーブル310[[#This Row],[日時]])</f>
        <v>0</v>
      </c>
    </row>
    <row r="64" spans="1:6">
      <c r="A64" s="54">
        <f t="shared" si="3"/>
        <v>43948</v>
      </c>
      <c r="B64" s="1" t="str">
        <f t="shared" si="0"/>
        <v/>
      </c>
      <c r="C64" s="57" t="str">
        <f t="shared" si="1"/>
        <v/>
      </c>
      <c r="D64" s="57" t="str">
        <f t="shared" si="2"/>
        <v>27日</v>
      </c>
      <c r="E64" s="57">
        <f>COUNTIF(テーブル13[[#All],[発症日]],テーブル310[[#This Row],[日時]])</f>
        <v>0</v>
      </c>
      <c r="F64" s="57">
        <f>COUNTIF(テーブル13[[#All],[検査結果判明日]],テーブル310[[#This Row],[日時]])</f>
        <v>0</v>
      </c>
    </row>
    <row r="65" spans="1:6">
      <c r="A65" s="54">
        <f t="shared" si="3"/>
        <v>43949</v>
      </c>
      <c r="B65" s="1" t="str">
        <f t="shared" si="0"/>
        <v/>
      </c>
      <c r="C65" s="57" t="str">
        <f t="shared" si="1"/>
        <v/>
      </c>
      <c r="D65" s="57" t="str">
        <f t="shared" si="2"/>
        <v>28日</v>
      </c>
      <c r="E65" s="57">
        <f>COUNTIF(テーブル13[[#All],[発症日]],テーブル310[[#This Row],[日時]])</f>
        <v>0</v>
      </c>
      <c r="F65" s="57">
        <f>COUNTIF(テーブル13[[#All],[検査結果判明日]],テーブル310[[#This Row],[日時]])</f>
        <v>0</v>
      </c>
    </row>
    <row r="66" spans="1:6">
      <c r="A66" s="54">
        <f t="shared" si="3"/>
        <v>43950</v>
      </c>
      <c r="B66" s="1" t="str">
        <f t="shared" si="0"/>
        <v/>
      </c>
      <c r="C66" s="57" t="str">
        <f t="shared" si="1"/>
        <v/>
      </c>
      <c r="D66" s="57" t="str">
        <f t="shared" si="2"/>
        <v>29日</v>
      </c>
      <c r="E66" s="57">
        <f>COUNTIF(テーブル13[[#All],[発症日]],テーブル310[[#This Row],[日時]])</f>
        <v>0</v>
      </c>
      <c r="F66" s="57">
        <f>COUNTIF(テーブル13[[#All],[検査結果判明日]],テーブル310[[#This Row],[日時]])</f>
        <v>0</v>
      </c>
    </row>
    <row r="67" spans="1:6">
      <c r="A67" s="54">
        <f t="shared" si="3"/>
        <v>43951</v>
      </c>
      <c r="B67" s="1" t="str">
        <f t="shared" si="0"/>
        <v/>
      </c>
      <c r="C67" s="57" t="str">
        <f t="shared" si="1"/>
        <v/>
      </c>
      <c r="D67" s="57" t="str">
        <f t="shared" si="2"/>
        <v>30日</v>
      </c>
      <c r="E67" s="57">
        <f>COUNTIF(テーブル13[[#All],[発症日]],テーブル310[[#This Row],[日時]])</f>
        <v>0</v>
      </c>
      <c r="F67" s="57">
        <f>COUNTIF(テーブル13[[#All],[検査結果判明日]],テーブル310[[#This Row],[日時]])</f>
        <v>1</v>
      </c>
    </row>
    <row r="68" spans="1:6">
      <c r="A68" s="54">
        <f t="shared" si="3"/>
        <v>43952</v>
      </c>
      <c r="B68" s="1" t="str">
        <f t="shared" si="0"/>
        <v/>
      </c>
      <c r="C68" s="57" t="str">
        <f t="shared" si="1"/>
        <v>5月</v>
      </c>
      <c r="D68" s="57" t="str">
        <f t="shared" si="2"/>
        <v>1日</v>
      </c>
      <c r="E68" s="57">
        <f>COUNTIF(テーブル13[[#All],[発症日]],テーブル310[[#This Row],[日時]])</f>
        <v>0</v>
      </c>
      <c r="F68" s="57">
        <f>COUNTIF(テーブル13[[#All],[検査結果判明日]],テーブル310[[#This Row],[日時]])</f>
        <v>0</v>
      </c>
    </row>
    <row r="69" spans="1:6">
      <c r="A69" s="54">
        <f t="shared" si="3"/>
        <v>43953</v>
      </c>
      <c r="B69" s="1" t="str">
        <f t="shared" si="0"/>
        <v/>
      </c>
      <c r="C69" s="57" t="str">
        <f t="shared" si="1"/>
        <v/>
      </c>
      <c r="D69" s="57" t="str">
        <f t="shared" si="2"/>
        <v>2日</v>
      </c>
      <c r="E69" s="57">
        <f>COUNTIF(テーブル13[[#All],[発症日]],テーブル310[[#This Row],[日時]])</f>
        <v>0</v>
      </c>
      <c r="F69" s="57">
        <f>COUNTIF(テーブル13[[#All],[検査結果判明日]],テーブル310[[#This Row],[日時]])</f>
        <v>0</v>
      </c>
    </row>
    <row r="70" spans="1:6">
      <c r="A70" s="54">
        <f t="shared" si="3"/>
        <v>43954</v>
      </c>
      <c r="B70" s="1" t="str">
        <f t="shared" si="0"/>
        <v/>
      </c>
      <c r="C70" s="57" t="str">
        <f t="shared" si="1"/>
        <v/>
      </c>
      <c r="D70" s="57" t="str">
        <f t="shared" si="2"/>
        <v>3日</v>
      </c>
      <c r="E70" s="57">
        <f>COUNTIF(テーブル13[[#All],[発症日]],テーブル310[[#This Row],[日時]])</f>
        <v>0</v>
      </c>
      <c r="F70" s="57">
        <f>COUNTIF(テーブル13[[#All],[検査結果判明日]],テーブル310[[#This Row],[日時]])</f>
        <v>0</v>
      </c>
    </row>
    <row r="71" spans="1:6">
      <c r="A71" s="54">
        <f t="shared" si="3"/>
        <v>43955</v>
      </c>
      <c r="B71" s="1" t="str">
        <f t="shared" ref="B71:B134" si="4">IF(AND(MONTH(A71)=1,DAY(A71)=1),YEAR(A71)&amp;"年","")</f>
        <v/>
      </c>
      <c r="C71" s="57" t="str">
        <f t="shared" ref="C71:C134" si="5">IF(DAY(A71)=1,MONTH(A71)&amp;"月","")</f>
        <v/>
      </c>
      <c r="D71" s="57" t="str">
        <f t="shared" ref="D71:D134" si="6">DAY(A71)&amp;"日"</f>
        <v>4日</v>
      </c>
      <c r="E71" s="57">
        <f>COUNTIF(テーブル13[[#All],[発症日]],テーブル310[[#This Row],[日時]])</f>
        <v>0</v>
      </c>
      <c r="F71" s="57">
        <f>COUNTIF(テーブル13[[#All],[検査結果判明日]],テーブル310[[#This Row],[日時]])</f>
        <v>0</v>
      </c>
    </row>
    <row r="72" spans="1:6">
      <c r="A72" s="54">
        <f t="shared" si="3"/>
        <v>43956</v>
      </c>
      <c r="B72" s="1" t="str">
        <f t="shared" si="4"/>
        <v/>
      </c>
      <c r="C72" s="57" t="str">
        <f t="shared" si="5"/>
        <v/>
      </c>
      <c r="D72" s="57" t="str">
        <f t="shared" si="6"/>
        <v>5日</v>
      </c>
      <c r="E72" s="57">
        <f>COUNTIF(テーブル13[[#All],[発症日]],テーブル310[[#This Row],[日時]])</f>
        <v>0</v>
      </c>
      <c r="F72" s="57">
        <f>COUNTIF(テーブル13[[#All],[検査結果判明日]],テーブル310[[#This Row],[日時]])</f>
        <v>0</v>
      </c>
    </row>
    <row r="73" spans="1:6">
      <c r="A73" s="54">
        <f t="shared" ref="A73:A136" si="7">A72+1</f>
        <v>43957</v>
      </c>
      <c r="B73" s="1" t="str">
        <f t="shared" si="4"/>
        <v/>
      </c>
      <c r="C73" s="57" t="str">
        <f t="shared" si="5"/>
        <v/>
      </c>
      <c r="D73" s="57" t="str">
        <f t="shared" si="6"/>
        <v>6日</v>
      </c>
      <c r="E73" s="57">
        <f>COUNTIF(テーブル13[[#All],[発症日]],テーブル310[[#This Row],[日時]])</f>
        <v>0</v>
      </c>
      <c r="F73" s="57">
        <f>COUNTIF(テーブル13[[#All],[検査結果判明日]],テーブル310[[#This Row],[日時]])</f>
        <v>0</v>
      </c>
    </row>
    <row r="74" spans="1:6">
      <c r="A74" s="54">
        <f t="shared" si="7"/>
        <v>43958</v>
      </c>
      <c r="B74" s="1" t="str">
        <f t="shared" si="4"/>
        <v/>
      </c>
      <c r="C74" s="57" t="str">
        <f t="shared" si="5"/>
        <v/>
      </c>
      <c r="D74" s="57" t="str">
        <f t="shared" si="6"/>
        <v>7日</v>
      </c>
      <c r="E74" s="57">
        <f>COUNTIF(テーブル13[[#All],[発症日]],テーブル310[[#This Row],[日時]])</f>
        <v>0</v>
      </c>
      <c r="F74" s="57">
        <f>COUNTIF(テーブル13[[#All],[検査結果判明日]],テーブル310[[#This Row],[日時]])</f>
        <v>0</v>
      </c>
    </row>
    <row r="75" spans="1:6">
      <c r="A75" s="54">
        <f t="shared" si="7"/>
        <v>43959</v>
      </c>
      <c r="B75" s="1" t="str">
        <f t="shared" si="4"/>
        <v/>
      </c>
      <c r="C75" s="57" t="str">
        <f t="shared" si="5"/>
        <v/>
      </c>
      <c r="D75" s="57" t="str">
        <f t="shared" si="6"/>
        <v>8日</v>
      </c>
      <c r="E75" s="57">
        <f>COUNTIF(テーブル13[[#All],[発症日]],テーブル310[[#This Row],[日時]])</f>
        <v>0</v>
      </c>
      <c r="F75" s="57">
        <f>COUNTIF(テーブル13[[#All],[検査結果判明日]],テーブル310[[#This Row],[日時]])</f>
        <v>0</v>
      </c>
    </row>
    <row r="76" spans="1:6">
      <c r="A76" s="54">
        <f t="shared" si="7"/>
        <v>43960</v>
      </c>
      <c r="B76" s="1" t="str">
        <f t="shared" si="4"/>
        <v/>
      </c>
      <c r="C76" s="57" t="str">
        <f t="shared" si="5"/>
        <v/>
      </c>
      <c r="D76" s="57" t="str">
        <f t="shared" si="6"/>
        <v>9日</v>
      </c>
      <c r="E76" s="57">
        <f>COUNTIF(テーブル13[[#All],[発症日]],テーブル310[[#This Row],[日時]])</f>
        <v>0</v>
      </c>
      <c r="F76" s="57">
        <f>COUNTIF(テーブル13[[#All],[検査結果判明日]],テーブル310[[#This Row],[日時]])</f>
        <v>0</v>
      </c>
    </row>
    <row r="77" spans="1:6">
      <c r="A77" s="54">
        <f t="shared" si="7"/>
        <v>43961</v>
      </c>
      <c r="B77" s="1" t="str">
        <f t="shared" si="4"/>
        <v/>
      </c>
      <c r="C77" s="57" t="str">
        <f t="shared" si="5"/>
        <v/>
      </c>
      <c r="D77" s="57" t="str">
        <f t="shared" si="6"/>
        <v>10日</v>
      </c>
      <c r="E77" s="57">
        <f>COUNTIF(テーブル13[[#All],[発症日]],テーブル310[[#This Row],[日時]])</f>
        <v>0</v>
      </c>
      <c r="F77" s="57">
        <f>COUNTIF(テーブル13[[#All],[検査結果判明日]],テーブル310[[#This Row],[日時]])</f>
        <v>0</v>
      </c>
    </row>
    <row r="78" spans="1:6">
      <c r="A78" s="54">
        <f t="shared" si="7"/>
        <v>43962</v>
      </c>
      <c r="B78" s="1" t="str">
        <f t="shared" si="4"/>
        <v/>
      </c>
      <c r="C78" s="57" t="str">
        <f t="shared" si="5"/>
        <v/>
      </c>
      <c r="D78" s="57" t="str">
        <f t="shared" si="6"/>
        <v>11日</v>
      </c>
      <c r="E78" s="57">
        <f>COUNTIF(テーブル13[[#All],[発症日]],テーブル310[[#This Row],[日時]])</f>
        <v>0</v>
      </c>
      <c r="F78" s="57">
        <f>COUNTIF(テーブル13[[#All],[検査結果判明日]],テーブル310[[#This Row],[日時]])</f>
        <v>0</v>
      </c>
    </row>
    <row r="79" spans="1:6">
      <c r="A79" s="54">
        <f t="shared" si="7"/>
        <v>43963</v>
      </c>
      <c r="B79" s="1" t="str">
        <f t="shared" si="4"/>
        <v/>
      </c>
      <c r="C79" s="57" t="str">
        <f t="shared" si="5"/>
        <v/>
      </c>
      <c r="D79" s="57" t="str">
        <f t="shared" si="6"/>
        <v>12日</v>
      </c>
      <c r="E79" s="57">
        <f>COUNTIF(テーブル13[[#All],[発症日]],テーブル310[[#This Row],[日時]])</f>
        <v>0</v>
      </c>
      <c r="F79" s="57">
        <f>COUNTIF(テーブル13[[#All],[検査結果判明日]],テーブル310[[#This Row],[日時]])</f>
        <v>0</v>
      </c>
    </row>
    <row r="80" spans="1:6">
      <c r="A80" s="54">
        <f t="shared" si="7"/>
        <v>43964</v>
      </c>
      <c r="B80" s="1" t="str">
        <f t="shared" si="4"/>
        <v/>
      </c>
      <c r="C80" s="57" t="str">
        <f t="shared" si="5"/>
        <v/>
      </c>
      <c r="D80" s="57" t="str">
        <f t="shared" si="6"/>
        <v>13日</v>
      </c>
      <c r="E80" s="57">
        <f>COUNTIF(テーブル13[[#All],[発症日]],テーブル310[[#This Row],[日時]])</f>
        <v>0</v>
      </c>
      <c r="F80" s="57">
        <f>COUNTIF(テーブル13[[#All],[検査結果判明日]],テーブル310[[#This Row],[日時]])</f>
        <v>0</v>
      </c>
    </row>
    <row r="81" spans="1:6">
      <c r="A81" s="54">
        <f t="shared" si="7"/>
        <v>43965</v>
      </c>
      <c r="B81" s="1" t="str">
        <f t="shared" si="4"/>
        <v/>
      </c>
      <c r="C81" s="57" t="str">
        <f t="shared" si="5"/>
        <v/>
      </c>
      <c r="D81" s="57" t="str">
        <f t="shared" si="6"/>
        <v>14日</v>
      </c>
      <c r="E81" s="57">
        <f>COUNTIF(テーブル13[[#All],[発症日]],テーブル310[[#This Row],[日時]])</f>
        <v>0</v>
      </c>
      <c r="F81" s="57">
        <f>COUNTIF(テーブル13[[#All],[検査結果判明日]],テーブル310[[#This Row],[日時]])</f>
        <v>0</v>
      </c>
    </row>
    <row r="82" spans="1:6">
      <c r="A82" s="54">
        <f t="shared" si="7"/>
        <v>43966</v>
      </c>
      <c r="B82" s="1" t="str">
        <f t="shared" si="4"/>
        <v/>
      </c>
      <c r="C82" s="57" t="str">
        <f t="shared" si="5"/>
        <v/>
      </c>
      <c r="D82" s="57" t="str">
        <f t="shared" si="6"/>
        <v>15日</v>
      </c>
      <c r="E82" s="57">
        <f>COUNTIF(テーブル13[[#All],[発症日]],テーブル310[[#This Row],[日時]])</f>
        <v>0</v>
      </c>
      <c r="F82" s="57">
        <f>COUNTIF(テーブル13[[#All],[検査結果判明日]],テーブル310[[#This Row],[日時]])</f>
        <v>0</v>
      </c>
    </row>
    <row r="83" spans="1:6">
      <c r="A83" s="54">
        <f t="shared" si="7"/>
        <v>43967</v>
      </c>
      <c r="B83" s="1" t="str">
        <f t="shared" si="4"/>
        <v/>
      </c>
      <c r="C83" s="57" t="str">
        <f t="shared" si="5"/>
        <v/>
      </c>
      <c r="D83" s="57" t="str">
        <f t="shared" si="6"/>
        <v>16日</v>
      </c>
      <c r="E83" s="57">
        <f>COUNTIF(テーブル13[[#All],[発症日]],テーブル310[[#This Row],[日時]])</f>
        <v>0</v>
      </c>
      <c r="F83" s="57">
        <f>COUNTIF(テーブル13[[#All],[検査結果判明日]],テーブル310[[#This Row],[日時]])</f>
        <v>0</v>
      </c>
    </row>
    <row r="84" spans="1:6">
      <c r="A84" s="54">
        <f t="shared" si="7"/>
        <v>43968</v>
      </c>
      <c r="B84" s="1" t="str">
        <f t="shared" si="4"/>
        <v/>
      </c>
      <c r="C84" s="57" t="str">
        <f t="shared" si="5"/>
        <v/>
      </c>
      <c r="D84" s="57" t="str">
        <f t="shared" si="6"/>
        <v>17日</v>
      </c>
      <c r="E84" s="57">
        <f>COUNTIF(テーブル13[[#All],[発症日]],テーブル310[[#This Row],[日時]])</f>
        <v>1</v>
      </c>
      <c r="F84" s="57">
        <f>COUNTIF(テーブル13[[#All],[検査結果判明日]],テーブル310[[#This Row],[日時]])</f>
        <v>0</v>
      </c>
    </row>
    <row r="85" spans="1:6">
      <c r="A85" s="54">
        <f t="shared" si="7"/>
        <v>43969</v>
      </c>
      <c r="B85" s="1" t="str">
        <f t="shared" si="4"/>
        <v/>
      </c>
      <c r="C85" s="57" t="str">
        <f t="shared" si="5"/>
        <v/>
      </c>
      <c r="D85" s="57" t="str">
        <f t="shared" si="6"/>
        <v>18日</v>
      </c>
      <c r="E85" s="57">
        <f>COUNTIF(テーブル13[[#All],[発症日]],テーブル310[[#This Row],[日時]])</f>
        <v>0</v>
      </c>
      <c r="F85" s="57">
        <f>COUNTIF(テーブル13[[#All],[検査結果判明日]],テーブル310[[#This Row],[日時]])</f>
        <v>0</v>
      </c>
    </row>
    <row r="86" spans="1:6">
      <c r="A86" s="54">
        <f t="shared" si="7"/>
        <v>43970</v>
      </c>
      <c r="B86" s="1" t="str">
        <f t="shared" si="4"/>
        <v/>
      </c>
      <c r="C86" s="57" t="str">
        <f t="shared" si="5"/>
        <v/>
      </c>
      <c r="D86" s="57" t="str">
        <f t="shared" si="6"/>
        <v>19日</v>
      </c>
      <c r="E86" s="57">
        <f>COUNTIF(テーブル13[[#All],[発症日]],テーブル310[[#This Row],[日時]])</f>
        <v>0</v>
      </c>
      <c r="F86" s="57">
        <f>COUNTIF(テーブル13[[#All],[検査結果判明日]],テーブル310[[#This Row],[日時]])</f>
        <v>0</v>
      </c>
    </row>
    <row r="87" spans="1:6">
      <c r="A87" s="54">
        <f t="shared" si="7"/>
        <v>43971</v>
      </c>
      <c r="B87" s="1" t="str">
        <f t="shared" si="4"/>
        <v/>
      </c>
      <c r="C87" s="57" t="str">
        <f t="shared" si="5"/>
        <v/>
      </c>
      <c r="D87" s="57" t="str">
        <f t="shared" si="6"/>
        <v>20日</v>
      </c>
      <c r="E87" s="57">
        <f>COUNTIF(テーブル13[[#All],[発症日]],テーブル310[[#This Row],[日時]])</f>
        <v>2</v>
      </c>
      <c r="F87" s="57">
        <f>COUNTIF(テーブル13[[#All],[検査結果判明日]],テーブル310[[#This Row],[日時]])</f>
        <v>0</v>
      </c>
    </row>
    <row r="88" spans="1:6">
      <c r="A88" s="54">
        <f t="shared" si="7"/>
        <v>43972</v>
      </c>
      <c r="B88" s="1" t="str">
        <f t="shared" si="4"/>
        <v/>
      </c>
      <c r="C88" s="57" t="str">
        <f t="shared" si="5"/>
        <v/>
      </c>
      <c r="D88" s="57" t="str">
        <f t="shared" si="6"/>
        <v>21日</v>
      </c>
      <c r="E88" s="57">
        <f>COUNTIF(テーブル13[[#All],[発症日]],テーブル310[[#This Row],[日時]])</f>
        <v>0</v>
      </c>
      <c r="F88" s="57">
        <f>COUNTIF(テーブル13[[#All],[検査結果判明日]],テーブル310[[#This Row],[日時]])</f>
        <v>0</v>
      </c>
    </row>
    <row r="89" spans="1:6">
      <c r="A89" s="54">
        <f t="shared" si="7"/>
        <v>43973</v>
      </c>
      <c r="B89" s="1" t="str">
        <f t="shared" si="4"/>
        <v/>
      </c>
      <c r="C89" s="57" t="str">
        <f t="shared" si="5"/>
        <v/>
      </c>
      <c r="D89" s="57" t="str">
        <f t="shared" si="6"/>
        <v>22日</v>
      </c>
      <c r="E89" s="57">
        <f>COUNTIF(テーブル13[[#All],[発症日]],テーブル310[[#This Row],[日時]])</f>
        <v>0</v>
      </c>
      <c r="F89" s="57">
        <f>COUNTIF(テーブル13[[#All],[検査結果判明日]],テーブル310[[#This Row],[日時]])</f>
        <v>1</v>
      </c>
    </row>
    <row r="90" spans="1:6">
      <c r="A90" s="54">
        <f t="shared" si="7"/>
        <v>43974</v>
      </c>
      <c r="B90" s="1" t="str">
        <f t="shared" si="4"/>
        <v/>
      </c>
      <c r="C90" s="57" t="str">
        <f t="shared" si="5"/>
        <v/>
      </c>
      <c r="D90" s="57" t="str">
        <f t="shared" si="6"/>
        <v>23日</v>
      </c>
      <c r="E90" s="57">
        <f>COUNTIF(テーブル13[[#All],[発症日]],テーブル310[[#This Row],[日時]])</f>
        <v>0</v>
      </c>
      <c r="F90" s="57">
        <f>COUNTIF(テーブル13[[#All],[検査結果判明日]],テーブル310[[#This Row],[日時]])</f>
        <v>0</v>
      </c>
    </row>
    <row r="91" spans="1:6">
      <c r="A91" s="54">
        <f t="shared" si="7"/>
        <v>43975</v>
      </c>
      <c r="B91" s="1" t="str">
        <f t="shared" si="4"/>
        <v/>
      </c>
      <c r="C91" s="57" t="str">
        <f t="shared" si="5"/>
        <v/>
      </c>
      <c r="D91" s="57" t="str">
        <f t="shared" si="6"/>
        <v>24日</v>
      </c>
      <c r="E91" s="57">
        <f>COUNTIF(テーブル13[[#All],[発症日]],テーブル310[[#This Row],[日時]])</f>
        <v>0</v>
      </c>
      <c r="F91" s="57">
        <f>COUNTIF(テーブル13[[#All],[検査結果判明日]],テーブル310[[#This Row],[日時]])</f>
        <v>0</v>
      </c>
    </row>
    <row r="92" spans="1:6">
      <c r="A92" s="54">
        <f t="shared" si="7"/>
        <v>43976</v>
      </c>
      <c r="B92" s="1" t="str">
        <f t="shared" si="4"/>
        <v/>
      </c>
      <c r="C92" s="57" t="str">
        <f t="shared" si="5"/>
        <v/>
      </c>
      <c r="D92" s="57" t="str">
        <f t="shared" si="6"/>
        <v>25日</v>
      </c>
      <c r="E92" s="57">
        <f>COUNTIF(テーブル13[[#All],[発症日]],テーブル310[[#This Row],[日時]])</f>
        <v>0</v>
      </c>
      <c r="F92" s="57">
        <f>COUNTIF(テーブル13[[#All],[検査結果判明日]],テーブル310[[#This Row],[日時]])</f>
        <v>0</v>
      </c>
    </row>
    <row r="93" spans="1:6">
      <c r="A93" s="54">
        <f t="shared" si="7"/>
        <v>43977</v>
      </c>
      <c r="B93" s="1" t="str">
        <f t="shared" si="4"/>
        <v/>
      </c>
      <c r="C93" s="57" t="str">
        <f t="shared" si="5"/>
        <v/>
      </c>
      <c r="D93" s="57" t="str">
        <f t="shared" si="6"/>
        <v>26日</v>
      </c>
      <c r="E93" s="57">
        <f>COUNTIF(テーブル13[[#All],[発症日]],テーブル310[[#This Row],[日時]])</f>
        <v>0</v>
      </c>
      <c r="F93" s="57">
        <f>COUNTIF(テーブル13[[#All],[検査結果判明日]],テーブル310[[#This Row],[日時]])</f>
        <v>0</v>
      </c>
    </row>
    <row r="94" spans="1:6">
      <c r="A94" s="54">
        <f t="shared" si="7"/>
        <v>43978</v>
      </c>
      <c r="B94" s="1" t="str">
        <f t="shared" si="4"/>
        <v/>
      </c>
      <c r="C94" s="57" t="str">
        <f t="shared" si="5"/>
        <v/>
      </c>
      <c r="D94" s="57" t="str">
        <f t="shared" si="6"/>
        <v>27日</v>
      </c>
      <c r="E94" s="57">
        <f>COUNTIF(テーブル13[[#All],[発症日]],テーブル310[[#This Row],[日時]])</f>
        <v>0</v>
      </c>
      <c r="F94" s="57">
        <f>COUNTIF(テーブル13[[#All],[検査結果判明日]],テーブル310[[#This Row],[日時]])</f>
        <v>0</v>
      </c>
    </row>
    <row r="95" spans="1:6">
      <c r="A95" s="54">
        <f t="shared" si="7"/>
        <v>43979</v>
      </c>
      <c r="B95" s="1" t="str">
        <f t="shared" si="4"/>
        <v/>
      </c>
      <c r="C95" s="57" t="str">
        <f t="shared" si="5"/>
        <v/>
      </c>
      <c r="D95" s="57" t="str">
        <f t="shared" si="6"/>
        <v>28日</v>
      </c>
      <c r="E95" s="57">
        <f>COUNTIF(テーブル13[[#All],[発症日]],テーブル310[[#This Row],[日時]])</f>
        <v>0</v>
      </c>
      <c r="F95" s="57">
        <f>COUNTIF(テーブル13[[#All],[検査結果判明日]],テーブル310[[#This Row],[日時]])</f>
        <v>1</v>
      </c>
    </row>
    <row r="96" spans="1:6">
      <c r="A96" s="54">
        <f t="shared" si="7"/>
        <v>43980</v>
      </c>
      <c r="B96" s="1" t="str">
        <f t="shared" si="4"/>
        <v/>
      </c>
      <c r="C96" s="57" t="str">
        <f t="shared" si="5"/>
        <v/>
      </c>
      <c r="D96" s="57" t="str">
        <f t="shared" si="6"/>
        <v>29日</v>
      </c>
      <c r="E96" s="57">
        <f>COUNTIF(テーブル13[[#All],[発症日]],テーブル310[[#This Row],[日時]])</f>
        <v>0</v>
      </c>
      <c r="F96" s="57">
        <f>COUNTIF(テーブル13[[#All],[検査結果判明日]],テーブル310[[#This Row],[日時]])</f>
        <v>1</v>
      </c>
    </row>
    <row r="97" spans="1:6">
      <c r="A97" s="54">
        <f t="shared" si="7"/>
        <v>43981</v>
      </c>
      <c r="B97" s="1" t="str">
        <f t="shared" si="4"/>
        <v/>
      </c>
      <c r="C97" s="57" t="str">
        <f t="shared" si="5"/>
        <v/>
      </c>
      <c r="D97" s="57" t="str">
        <f t="shared" si="6"/>
        <v>30日</v>
      </c>
      <c r="E97" s="57">
        <f>COUNTIF(テーブル13[[#All],[発症日]],テーブル310[[#This Row],[日時]])</f>
        <v>0</v>
      </c>
      <c r="F97" s="57">
        <f>COUNTIF(テーブル13[[#All],[検査結果判明日]],テーブル310[[#This Row],[日時]])</f>
        <v>0</v>
      </c>
    </row>
    <row r="98" spans="1:6">
      <c r="A98" s="54">
        <f t="shared" si="7"/>
        <v>43982</v>
      </c>
      <c r="B98" s="1" t="str">
        <f t="shared" si="4"/>
        <v/>
      </c>
      <c r="C98" s="57" t="str">
        <f t="shared" si="5"/>
        <v/>
      </c>
      <c r="D98" s="57" t="str">
        <f t="shared" si="6"/>
        <v>31日</v>
      </c>
      <c r="E98" s="57">
        <f>COUNTIF(テーブル13[[#All],[発症日]],テーブル310[[#This Row],[日時]])</f>
        <v>0</v>
      </c>
      <c r="F98" s="57">
        <f>COUNTIF(テーブル13[[#All],[検査結果判明日]],テーブル310[[#This Row],[日時]])</f>
        <v>0</v>
      </c>
    </row>
    <row r="99" spans="1:6">
      <c r="A99" s="54">
        <f t="shared" si="7"/>
        <v>43983</v>
      </c>
      <c r="B99" s="1" t="str">
        <f t="shared" si="4"/>
        <v/>
      </c>
      <c r="C99" s="57" t="str">
        <f t="shared" si="5"/>
        <v>6月</v>
      </c>
      <c r="D99" s="57" t="str">
        <f t="shared" si="6"/>
        <v>1日</v>
      </c>
      <c r="E99" s="57">
        <f>COUNTIF(テーブル13[[#All],[発症日]],テーブル310[[#This Row],[日時]])</f>
        <v>0</v>
      </c>
      <c r="F99" s="57">
        <f>COUNTIF(テーブル13[[#All],[検査結果判明日]],テーブル310[[#This Row],[日時]])</f>
        <v>1</v>
      </c>
    </row>
    <row r="100" spans="1:6">
      <c r="A100" s="54">
        <f t="shared" si="7"/>
        <v>43984</v>
      </c>
      <c r="B100" s="1" t="str">
        <f t="shared" si="4"/>
        <v/>
      </c>
      <c r="C100" s="57" t="str">
        <f t="shared" si="5"/>
        <v/>
      </c>
      <c r="D100" s="57" t="str">
        <f t="shared" si="6"/>
        <v>2日</v>
      </c>
      <c r="E100" s="57">
        <f>COUNTIF(テーブル13[[#All],[発症日]],テーブル310[[#This Row],[日時]])</f>
        <v>0</v>
      </c>
      <c r="F100" s="57">
        <f>COUNTIF(テーブル13[[#All],[検査結果判明日]],テーブル310[[#This Row],[日時]])</f>
        <v>0</v>
      </c>
    </row>
    <row r="101" spans="1:6">
      <c r="A101" s="54">
        <f t="shared" si="7"/>
        <v>43985</v>
      </c>
      <c r="B101" s="1" t="str">
        <f t="shared" si="4"/>
        <v/>
      </c>
      <c r="C101" s="57" t="str">
        <f t="shared" si="5"/>
        <v/>
      </c>
      <c r="D101" s="57" t="str">
        <f t="shared" si="6"/>
        <v>3日</v>
      </c>
      <c r="E101" s="57">
        <f>COUNTIF(テーブル13[[#All],[発症日]],テーブル310[[#This Row],[日時]])</f>
        <v>0</v>
      </c>
      <c r="F101" s="57">
        <f>COUNTIF(テーブル13[[#All],[検査結果判明日]],テーブル310[[#This Row],[日時]])</f>
        <v>0</v>
      </c>
    </row>
    <row r="102" spans="1:6">
      <c r="A102" s="54">
        <f t="shared" si="7"/>
        <v>43986</v>
      </c>
      <c r="B102" s="1" t="str">
        <f t="shared" si="4"/>
        <v/>
      </c>
      <c r="C102" s="57" t="str">
        <f t="shared" si="5"/>
        <v/>
      </c>
      <c r="D102" s="57" t="str">
        <f t="shared" si="6"/>
        <v>4日</v>
      </c>
      <c r="E102" s="57">
        <f>COUNTIF(テーブル13[[#All],[発症日]],テーブル310[[#This Row],[日時]])</f>
        <v>0</v>
      </c>
      <c r="F102" s="57">
        <f>COUNTIF(テーブル13[[#All],[検査結果判明日]],テーブル310[[#This Row],[日時]])</f>
        <v>0</v>
      </c>
    </row>
    <row r="103" spans="1:6">
      <c r="A103" s="54">
        <f t="shared" si="7"/>
        <v>43987</v>
      </c>
      <c r="B103" s="1" t="str">
        <f t="shared" si="4"/>
        <v/>
      </c>
      <c r="C103" s="57" t="str">
        <f t="shared" si="5"/>
        <v/>
      </c>
      <c r="D103" s="57" t="str">
        <f t="shared" si="6"/>
        <v>5日</v>
      </c>
      <c r="E103" s="57">
        <f>COUNTIF(テーブル13[[#All],[発症日]],テーブル310[[#This Row],[日時]])</f>
        <v>0</v>
      </c>
      <c r="F103" s="57">
        <f>COUNTIF(テーブル13[[#All],[検査結果判明日]],テーブル310[[#This Row],[日時]])</f>
        <v>0</v>
      </c>
    </row>
    <row r="104" spans="1:6">
      <c r="A104" s="54">
        <f t="shared" si="7"/>
        <v>43988</v>
      </c>
      <c r="B104" s="1" t="str">
        <f t="shared" si="4"/>
        <v/>
      </c>
      <c r="C104" s="57" t="str">
        <f t="shared" si="5"/>
        <v/>
      </c>
      <c r="D104" s="57" t="str">
        <f t="shared" si="6"/>
        <v>6日</v>
      </c>
      <c r="E104" s="57">
        <f>COUNTIF(テーブル13[[#All],[発症日]],テーブル310[[#This Row],[日時]])</f>
        <v>0</v>
      </c>
      <c r="F104" s="57">
        <f>COUNTIF(テーブル13[[#All],[検査結果判明日]],テーブル310[[#This Row],[日時]])</f>
        <v>0</v>
      </c>
    </row>
    <row r="105" spans="1:6">
      <c r="A105" s="54">
        <f t="shared" si="7"/>
        <v>43989</v>
      </c>
      <c r="B105" s="1" t="str">
        <f t="shared" si="4"/>
        <v/>
      </c>
      <c r="C105" s="57" t="str">
        <f t="shared" si="5"/>
        <v/>
      </c>
      <c r="D105" s="57" t="str">
        <f t="shared" si="6"/>
        <v>7日</v>
      </c>
      <c r="E105" s="57">
        <f>COUNTIF(テーブル13[[#All],[発症日]],テーブル310[[#This Row],[日時]])</f>
        <v>0</v>
      </c>
      <c r="F105" s="57">
        <f>COUNTIF(テーブル13[[#All],[検査結果判明日]],テーブル310[[#This Row],[日時]])</f>
        <v>0</v>
      </c>
    </row>
    <row r="106" spans="1:6">
      <c r="A106" s="54">
        <f t="shared" si="7"/>
        <v>43990</v>
      </c>
      <c r="B106" s="1" t="str">
        <f t="shared" si="4"/>
        <v/>
      </c>
      <c r="C106" s="57" t="str">
        <f t="shared" si="5"/>
        <v/>
      </c>
      <c r="D106" s="57" t="str">
        <f t="shared" si="6"/>
        <v>8日</v>
      </c>
      <c r="E106" s="57">
        <f>COUNTIF(テーブル13[[#All],[発症日]],テーブル310[[#This Row],[日時]])</f>
        <v>0</v>
      </c>
      <c r="F106" s="57">
        <f>COUNTIF(テーブル13[[#All],[検査結果判明日]],テーブル310[[#This Row],[日時]])</f>
        <v>0</v>
      </c>
    </row>
    <row r="107" spans="1:6">
      <c r="A107" s="54">
        <f t="shared" si="7"/>
        <v>43991</v>
      </c>
      <c r="B107" s="1" t="str">
        <f t="shared" si="4"/>
        <v/>
      </c>
      <c r="C107" s="57" t="str">
        <f t="shared" si="5"/>
        <v/>
      </c>
      <c r="D107" s="57" t="str">
        <f t="shared" si="6"/>
        <v>9日</v>
      </c>
      <c r="E107" s="57">
        <f>COUNTIF(テーブル13[[#All],[発症日]],テーブル310[[#This Row],[日時]])</f>
        <v>0</v>
      </c>
      <c r="F107" s="57">
        <f>COUNTIF(テーブル13[[#All],[検査結果判明日]],テーブル310[[#This Row],[日時]])</f>
        <v>0</v>
      </c>
    </row>
    <row r="108" spans="1:6">
      <c r="A108" s="54">
        <f t="shared" si="7"/>
        <v>43992</v>
      </c>
      <c r="B108" s="1" t="str">
        <f t="shared" si="4"/>
        <v/>
      </c>
      <c r="C108" s="57" t="str">
        <f t="shared" si="5"/>
        <v/>
      </c>
      <c r="D108" s="57" t="str">
        <f t="shared" si="6"/>
        <v>10日</v>
      </c>
      <c r="E108" s="57">
        <f>COUNTIF(テーブル13[[#All],[発症日]],テーブル310[[#This Row],[日時]])</f>
        <v>0</v>
      </c>
      <c r="F108" s="57">
        <f>COUNTIF(テーブル13[[#All],[検査結果判明日]],テーブル310[[#This Row],[日時]])</f>
        <v>0</v>
      </c>
    </row>
    <row r="109" spans="1:6">
      <c r="A109" s="54">
        <f t="shared" si="7"/>
        <v>43993</v>
      </c>
      <c r="B109" s="1" t="str">
        <f t="shared" si="4"/>
        <v/>
      </c>
      <c r="C109" s="57" t="str">
        <f t="shared" si="5"/>
        <v/>
      </c>
      <c r="D109" s="57" t="str">
        <f t="shared" si="6"/>
        <v>11日</v>
      </c>
      <c r="E109" s="57">
        <f>COUNTIF(テーブル13[[#All],[発症日]],テーブル310[[#This Row],[日時]])</f>
        <v>0</v>
      </c>
      <c r="F109" s="57">
        <f>COUNTIF(テーブル13[[#All],[検査結果判明日]],テーブル310[[#This Row],[日時]])</f>
        <v>0</v>
      </c>
    </row>
    <row r="110" spans="1:6">
      <c r="A110" s="54">
        <f t="shared" si="7"/>
        <v>43994</v>
      </c>
      <c r="B110" s="1" t="str">
        <f t="shared" si="4"/>
        <v/>
      </c>
      <c r="C110" s="57" t="str">
        <f t="shared" si="5"/>
        <v/>
      </c>
      <c r="D110" s="57" t="str">
        <f t="shared" si="6"/>
        <v>12日</v>
      </c>
      <c r="E110" s="57">
        <f>COUNTIF(テーブル13[[#All],[発症日]],テーブル310[[#This Row],[日時]])</f>
        <v>0</v>
      </c>
      <c r="F110" s="57">
        <f>COUNTIF(テーブル13[[#All],[検査結果判明日]],テーブル310[[#This Row],[日時]])</f>
        <v>0</v>
      </c>
    </row>
    <row r="111" spans="1:6">
      <c r="A111" s="54">
        <f t="shared" si="7"/>
        <v>43995</v>
      </c>
      <c r="B111" s="1" t="str">
        <f t="shared" si="4"/>
        <v/>
      </c>
      <c r="C111" s="57" t="str">
        <f t="shared" si="5"/>
        <v/>
      </c>
      <c r="D111" s="57" t="str">
        <f t="shared" si="6"/>
        <v>13日</v>
      </c>
      <c r="E111" s="57">
        <f>COUNTIF(テーブル13[[#All],[発症日]],テーブル310[[#This Row],[日時]])</f>
        <v>0</v>
      </c>
      <c r="F111" s="57">
        <f>COUNTIF(テーブル13[[#All],[検査結果判明日]],テーブル310[[#This Row],[日時]])</f>
        <v>0</v>
      </c>
    </row>
    <row r="112" spans="1:6">
      <c r="A112" s="54">
        <f t="shared" si="7"/>
        <v>43996</v>
      </c>
      <c r="B112" s="1" t="str">
        <f t="shared" si="4"/>
        <v/>
      </c>
      <c r="C112" s="57" t="str">
        <f t="shared" si="5"/>
        <v/>
      </c>
      <c r="D112" s="57" t="str">
        <f t="shared" si="6"/>
        <v>14日</v>
      </c>
      <c r="E112" s="57">
        <f>COUNTIF(テーブル13[[#All],[発症日]],テーブル310[[#This Row],[日時]])</f>
        <v>0</v>
      </c>
      <c r="F112" s="57">
        <f>COUNTIF(テーブル13[[#All],[検査結果判明日]],テーブル310[[#This Row],[日時]])</f>
        <v>0</v>
      </c>
    </row>
    <row r="113" spans="1:6">
      <c r="A113" s="54">
        <f t="shared" si="7"/>
        <v>43997</v>
      </c>
      <c r="B113" s="1" t="str">
        <f t="shared" si="4"/>
        <v/>
      </c>
      <c r="C113" s="57" t="str">
        <f t="shared" si="5"/>
        <v/>
      </c>
      <c r="D113" s="57" t="str">
        <f t="shared" si="6"/>
        <v>15日</v>
      </c>
      <c r="E113" s="57">
        <f>COUNTIF(テーブル13[[#All],[発症日]],テーブル310[[#This Row],[日時]])</f>
        <v>0</v>
      </c>
      <c r="F113" s="57">
        <f>COUNTIF(テーブル13[[#All],[検査結果判明日]],テーブル310[[#This Row],[日時]])</f>
        <v>0</v>
      </c>
    </row>
    <row r="114" spans="1:6">
      <c r="A114" s="54">
        <f t="shared" si="7"/>
        <v>43998</v>
      </c>
      <c r="B114" s="1" t="str">
        <f t="shared" si="4"/>
        <v/>
      </c>
      <c r="C114" s="57" t="str">
        <f t="shared" si="5"/>
        <v/>
      </c>
      <c r="D114" s="57" t="str">
        <f t="shared" si="6"/>
        <v>16日</v>
      </c>
      <c r="E114" s="57">
        <f>COUNTIF(テーブル13[[#All],[発症日]],テーブル310[[#This Row],[日時]])</f>
        <v>0</v>
      </c>
      <c r="F114" s="57">
        <f>COUNTIF(テーブル13[[#All],[検査結果判明日]],テーブル310[[#This Row],[日時]])</f>
        <v>0</v>
      </c>
    </row>
    <row r="115" spans="1:6">
      <c r="A115" s="54">
        <f t="shared" si="7"/>
        <v>43999</v>
      </c>
      <c r="B115" s="1" t="str">
        <f t="shared" si="4"/>
        <v/>
      </c>
      <c r="C115" s="57" t="str">
        <f t="shared" si="5"/>
        <v/>
      </c>
      <c r="D115" s="57" t="str">
        <f t="shared" si="6"/>
        <v>17日</v>
      </c>
      <c r="E115" s="57">
        <f>COUNTIF(テーブル13[[#All],[発症日]],テーブル310[[#This Row],[日時]])</f>
        <v>0</v>
      </c>
      <c r="F115" s="57">
        <f>COUNTIF(テーブル13[[#All],[検査結果判明日]],テーブル310[[#This Row],[日時]])</f>
        <v>0</v>
      </c>
    </row>
    <row r="116" spans="1:6">
      <c r="A116" s="54">
        <f t="shared" si="7"/>
        <v>44000</v>
      </c>
      <c r="B116" s="1" t="str">
        <f t="shared" si="4"/>
        <v/>
      </c>
      <c r="C116" s="57" t="str">
        <f t="shared" si="5"/>
        <v/>
      </c>
      <c r="D116" s="57" t="str">
        <f t="shared" si="6"/>
        <v>18日</v>
      </c>
      <c r="E116" s="57">
        <f>COUNTIF(テーブル13[[#All],[発症日]],テーブル310[[#This Row],[日時]])</f>
        <v>0</v>
      </c>
      <c r="F116" s="57">
        <f>COUNTIF(テーブル13[[#All],[検査結果判明日]],テーブル310[[#This Row],[日時]])</f>
        <v>0</v>
      </c>
    </row>
    <row r="117" spans="1:6">
      <c r="A117" s="54">
        <f t="shared" si="7"/>
        <v>44001</v>
      </c>
      <c r="B117" s="1" t="str">
        <f t="shared" si="4"/>
        <v/>
      </c>
      <c r="C117" s="57" t="str">
        <f t="shared" si="5"/>
        <v/>
      </c>
      <c r="D117" s="57" t="str">
        <f t="shared" si="6"/>
        <v>19日</v>
      </c>
      <c r="E117" s="57">
        <f>COUNTIF(テーブル13[[#All],[発症日]],テーブル310[[#This Row],[日時]])</f>
        <v>0</v>
      </c>
      <c r="F117" s="57">
        <f>COUNTIF(テーブル13[[#All],[検査結果判明日]],テーブル310[[#This Row],[日時]])</f>
        <v>0</v>
      </c>
    </row>
    <row r="118" spans="1:6">
      <c r="A118" s="54">
        <f t="shared" si="7"/>
        <v>44002</v>
      </c>
      <c r="B118" s="1" t="str">
        <f t="shared" si="4"/>
        <v/>
      </c>
      <c r="C118" s="57" t="str">
        <f t="shared" si="5"/>
        <v/>
      </c>
      <c r="D118" s="57" t="str">
        <f t="shared" si="6"/>
        <v>20日</v>
      </c>
      <c r="E118" s="57">
        <f>COUNTIF(テーブル13[[#All],[発症日]],テーブル310[[#This Row],[日時]])</f>
        <v>0</v>
      </c>
      <c r="F118" s="57">
        <f>COUNTIF(テーブル13[[#All],[検査結果判明日]],テーブル310[[#This Row],[日時]])</f>
        <v>0</v>
      </c>
    </row>
    <row r="119" spans="1:6">
      <c r="A119" s="54">
        <f t="shared" si="7"/>
        <v>44003</v>
      </c>
      <c r="B119" s="1" t="str">
        <f t="shared" si="4"/>
        <v/>
      </c>
      <c r="C119" s="57" t="str">
        <f t="shared" si="5"/>
        <v/>
      </c>
      <c r="D119" s="57" t="str">
        <f t="shared" si="6"/>
        <v>21日</v>
      </c>
      <c r="E119" s="57">
        <f>COUNTIF(テーブル13[[#All],[発症日]],テーブル310[[#This Row],[日時]])</f>
        <v>0</v>
      </c>
      <c r="F119" s="57">
        <f>COUNTIF(テーブル13[[#All],[検査結果判明日]],テーブル310[[#This Row],[日時]])</f>
        <v>0</v>
      </c>
    </row>
    <row r="120" spans="1:6">
      <c r="A120" s="54">
        <f t="shared" si="7"/>
        <v>44004</v>
      </c>
      <c r="B120" s="1" t="str">
        <f t="shared" si="4"/>
        <v/>
      </c>
      <c r="C120" s="57" t="str">
        <f t="shared" si="5"/>
        <v/>
      </c>
      <c r="D120" s="57" t="str">
        <f t="shared" si="6"/>
        <v>22日</v>
      </c>
      <c r="E120" s="57">
        <f>COUNTIF(テーブル13[[#All],[発症日]],テーブル310[[#This Row],[日時]])</f>
        <v>0</v>
      </c>
      <c r="F120" s="57">
        <f>COUNTIF(テーブル13[[#All],[検査結果判明日]],テーブル310[[#This Row],[日時]])</f>
        <v>0</v>
      </c>
    </row>
    <row r="121" spans="1:6">
      <c r="A121" s="54">
        <f t="shared" si="7"/>
        <v>44005</v>
      </c>
      <c r="B121" s="1" t="str">
        <f t="shared" si="4"/>
        <v/>
      </c>
      <c r="C121" s="57" t="str">
        <f t="shared" si="5"/>
        <v/>
      </c>
      <c r="D121" s="57" t="str">
        <f t="shared" si="6"/>
        <v>23日</v>
      </c>
      <c r="E121" s="57">
        <f>COUNTIF(テーブル13[[#All],[発症日]],テーブル310[[#This Row],[日時]])</f>
        <v>0</v>
      </c>
      <c r="F121" s="57">
        <f>COUNTIF(テーブル13[[#All],[検査結果判明日]],テーブル310[[#This Row],[日時]])</f>
        <v>0</v>
      </c>
    </row>
    <row r="122" spans="1:6">
      <c r="A122" s="54">
        <f t="shared" si="7"/>
        <v>44006</v>
      </c>
      <c r="B122" s="1" t="str">
        <f t="shared" si="4"/>
        <v/>
      </c>
      <c r="C122" s="57" t="str">
        <f t="shared" si="5"/>
        <v/>
      </c>
      <c r="D122" s="57" t="str">
        <f t="shared" si="6"/>
        <v>24日</v>
      </c>
      <c r="E122" s="57">
        <f>COUNTIF(テーブル13[[#All],[発症日]],テーブル310[[#This Row],[日時]])</f>
        <v>0</v>
      </c>
      <c r="F122" s="57">
        <f>COUNTIF(テーブル13[[#All],[検査結果判明日]],テーブル310[[#This Row],[日時]])</f>
        <v>0</v>
      </c>
    </row>
    <row r="123" spans="1:6">
      <c r="A123" s="54">
        <f t="shared" si="7"/>
        <v>44007</v>
      </c>
      <c r="B123" s="1" t="str">
        <f t="shared" si="4"/>
        <v/>
      </c>
      <c r="C123" s="57" t="str">
        <f t="shared" si="5"/>
        <v/>
      </c>
      <c r="D123" s="57" t="str">
        <f t="shared" si="6"/>
        <v>25日</v>
      </c>
      <c r="E123" s="57">
        <f>COUNTIF(テーブル13[[#All],[発症日]],テーブル310[[#This Row],[日時]])</f>
        <v>0</v>
      </c>
      <c r="F123" s="57">
        <f>COUNTIF(テーブル13[[#All],[検査結果判明日]],テーブル310[[#This Row],[日時]])</f>
        <v>0</v>
      </c>
    </row>
    <row r="124" spans="1:6">
      <c r="A124" s="54">
        <f t="shared" si="7"/>
        <v>44008</v>
      </c>
      <c r="B124" s="1" t="str">
        <f t="shared" si="4"/>
        <v/>
      </c>
      <c r="C124" s="57" t="str">
        <f t="shared" si="5"/>
        <v/>
      </c>
      <c r="D124" s="57" t="str">
        <f t="shared" si="6"/>
        <v>26日</v>
      </c>
      <c r="E124" s="57">
        <f>COUNTIF(テーブル13[[#All],[発症日]],テーブル310[[#This Row],[日時]])</f>
        <v>0</v>
      </c>
      <c r="F124" s="57">
        <f>COUNTIF(テーブル13[[#All],[検査結果判明日]],テーブル310[[#This Row],[日時]])</f>
        <v>0</v>
      </c>
    </row>
    <row r="125" spans="1:6">
      <c r="A125" s="54">
        <f t="shared" si="7"/>
        <v>44009</v>
      </c>
      <c r="B125" s="1" t="str">
        <f t="shared" si="4"/>
        <v/>
      </c>
      <c r="C125" s="57" t="str">
        <f t="shared" si="5"/>
        <v/>
      </c>
      <c r="D125" s="57" t="str">
        <f t="shared" si="6"/>
        <v>27日</v>
      </c>
      <c r="E125" s="57">
        <f>COUNTIF(テーブル13[[#All],[発症日]],テーブル310[[#This Row],[日時]])</f>
        <v>0</v>
      </c>
      <c r="F125" s="57">
        <f>COUNTIF(テーブル13[[#All],[検査結果判明日]],テーブル310[[#This Row],[日時]])</f>
        <v>0</v>
      </c>
    </row>
    <row r="126" spans="1:6">
      <c r="A126" s="54">
        <f t="shared" si="7"/>
        <v>44010</v>
      </c>
      <c r="B126" s="1" t="str">
        <f t="shared" si="4"/>
        <v/>
      </c>
      <c r="C126" s="57" t="str">
        <f t="shared" si="5"/>
        <v/>
      </c>
      <c r="D126" s="57" t="str">
        <f t="shared" si="6"/>
        <v>28日</v>
      </c>
      <c r="E126" s="57">
        <f>COUNTIF(テーブル13[[#All],[発症日]],テーブル310[[#This Row],[日時]])</f>
        <v>0</v>
      </c>
      <c r="F126" s="57">
        <f>COUNTIF(テーブル13[[#All],[検査結果判明日]],テーブル310[[#This Row],[日時]])</f>
        <v>0</v>
      </c>
    </row>
    <row r="127" spans="1:6">
      <c r="A127" s="54">
        <f t="shared" si="7"/>
        <v>44011</v>
      </c>
      <c r="B127" s="1" t="str">
        <f t="shared" si="4"/>
        <v/>
      </c>
      <c r="C127" s="57" t="str">
        <f t="shared" si="5"/>
        <v/>
      </c>
      <c r="D127" s="57" t="str">
        <f t="shared" si="6"/>
        <v>29日</v>
      </c>
      <c r="E127" s="57">
        <f>COUNTIF(テーブル13[[#All],[発症日]],テーブル310[[#This Row],[日時]])</f>
        <v>0</v>
      </c>
      <c r="F127" s="57">
        <f>COUNTIF(テーブル13[[#All],[検査結果判明日]],テーブル310[[#This Row],[日時]])</f>
        <v>0</v>
      </c>
    </row>
    <row r="128" spans="1:6">
      <c r="A128" s="54">
        <f t="shared" si="7"/>
        <v>44012</v>
      </c>
      <c r="B128" s="1" t="str">
        <f t="shared" si="4"/>
        <v/>
      </c>
      <c r="C128" s="57" t="str">
        <f t="shared" si="5"/>
        <v/>
      </c>
      <c r="D128" s="57" t="str">
        <f t="shared" si="6"/>
        <v>30日</v>
      </c>
      <c r="E128" s="57">
        <f>COUNTIF(テーブル13[[#All],[発症日]],テーブル310[[#This Row],[日時]])</f>
        <v>0</v>
      </c>
      <c r="F128" s="57">
        <f>COUNTIF(テーブル13[[#All],[検査結果判明日]],テーブル310[[#This Row],[日時]])</f>
        <v>0</v>
      </c>
    </row>
    <row r="129" spans="1:6">
      <c r="A129" s="54">
        <f t="shared" si="7"/>
        <v>44013</v>
      </c>
      <c r="B129" s="1" t="str">
        <f t="shared" si="4"/>
        <v/>
      </c>
      <c r="C129" s="57" t="str">
        <f t="shared" si="5"/>
        <v>7月</v>
      </c>
      <c r="D129" s="57" t="str">
        <f t="shared" si="6"/>
        <v>1日</v>
      </c>
      <c r="E129" s="57">
        <f>COUNTIF(テーブル13[[#All],[発症日]],テーブル310[[#This Row],[日時]])</f>
        <v>0</v>
      </c>
      <c r="F129" s="57">
        <f>COUNTIF(テーブル13[[#All],[検査結果判明日]],テーブル310[[#This Row],[日時]])</f>
        <v>0</v>
      </c>
    </row>
    <row r="130" spans="1:6">
      <c r="A130" s="54">
        <f t="shared" si="7"/>
        <v>44014</v>
      </c>
      <c r="B130" s="1" t="str">
        <f t="shared" si="4"/>
        <v/>
      </c>
      <c r="C130" s="57" t="str">
        <f t="shared" si="5"/>
        <v/>
      </c>
      <c r="D130" s="57" t="str">
        <f t="shared" si="6"/>
        <v>2日</v>
      </c>
      <c r="E130" s="57">
        <f>COUNTIF(テーブル13[[#All],[発症日]],テーブル310[[#This Row],[日時]])</f>
        <v>0</v>
      </c>
      <c r="F130" s="57">
        <f>COUNTIF(テーブル13[[#All],[検査結果判明日]],テーブル310[[#This Row],[日時]])</f>
        <v>0</v>
      </c>
    </row>
    <row r="131" spans="1:6">
      <c r="A131" s="54">
        <f t="shared" si="7"/>
        <v>44015</v>
      </c>
      <c r="B131" s="1" t="str">
        <f t="shared" si="4"/>
        <v/>
      </c>
      <c r="C131" s="57" t="str">
        <f t="shared" si="5"/>
        <v/>
      </c>
      <c r="D131" s="57" t="str">
        <f t="shared" si="6"/>
        <v>3日</v>
      </c>
      <c r="E131" s="57">
        <f>COUNTIF(テーブル13[[#All],[発症日]],テーブル310[[#This Row],[日時]])</f>
        <v>0</v>
      </c>
      <c r="F131" s="57">
        <f>COUNTIF(テーブル13[[#All],[検査結果判明日]],テーブル310[[#This Row],[日時]])</f>
        <v>0</v>
      </c>
    </row>
    <row r="132" spans="1:6">
      <c r="A132" s="54">
        <f t="shared" si="7"/>
        <v>44016</v>
      </c>
      <c r="B132" s="1" t="str">
        <f t="shared" si="4"/>
        <v/>
      </c>
      <c r="C132" s="57" t="str">
        <f t="shared" si="5"/>
        <v/>
      </c>
      <c r="D132" s="57" t="str">
        <f t="shared" si="6"/>
        <v>4日</v>
      </c>
      <c r="E132" s="57">
        <f>COUNTIF(テーブル13[[#All],[発症日]],テーブル310[[#This Row],[日時]])</f>
        <v>0</v>
      </c>
      <c r="F132" s="57">
        <f>COUNTIF(テーブル13[[#All],[検査結果判明日]],テーブル310[[#This Row],[日時]])</f>
        <v>0</v>
      </c>
    </row>
    <row r="133" spans="1:6">
      <c r="A133" s="54">
        <f t="shared" si="7"/>
        <v>44017</v>
      </c>
      <c r="B133" s="1" t="str">
        <f t="shared" si="4"/>
        <v/>
      </c>
      <c r="C133" s="57" t="str">
        <f t="shared" si="5"/>
        <v/>
      </c>
      <c r="D133" s="57" t="str">
        <f t="shared" si="6"/>
        <v>5日</v>
      </c>
      <c r="E133" s="57">
        <f>COUNTIF(テーブル13[[#All],[発症日]],テーブル310[[#This Row],[日時]])</f>
        <v>0</v>
      </c>
      <c r="F133" s="57">
        <f>COUNTIF(テーブル13[[#All],[検査結果判明日]],テーブル310[[#This Row],[日時]])</f>
        <v>0</v>
      </c>
    </row>
    <row r="134" spans="1:6">
      <c r="A134" s="54">
        <f t="shared" si="7"/>
        <v>44018</v>
      </c>
      <c r="B134" s="1" t="str">
        <f t="shared" si="4"/>
        <v/>
      </c>
      <c r="C134" s="57" t="str">
        <f t="shared" si="5"/>
        <v/>
      </c>
      <c r="D134" s="57" t="str">
        <f t="shared" si="6"/>
        <v>6日</v>
      </c>
      <c r="E134" s="57">
        <f>COUNTIF(テーブル13[[#All],[発症日]],テーブル310[[#This Row],[日時]])</f>
        <v>0</v>
      </c>
      <c r="F134" s="57">
        <f>COUNTIF(テーブル13[[#All],[検査結果判明日]],テーブル310[[#This Row],[日時]])</f>
        <v>0</v>
      </c>
    </row>
    <row r="135" spans="1:6">
      <c r="A135" s="54">
        <f t="shared" si="7"/>
        <v>44019</v>
      </c>
      <c r="B135" s="1" t="str">
        <f t="shared" ref="B135:B198" si="8">IF(AND(MONTH(A135)=1,DAY(A135)=1),YEAR(A135)&amp;"年","")</f>
        <v/>
      </c>
      <c r="C135" s="57" t="str">
        <f t="shared" ref="C135:C198" si="9">IF(DAY(A135)=1,MONTH(A135)&amp;"月","")</f>
        <v/>
      </c>
      <c r="D135" s="57" t="str">
        <f t="shared" ref="D135:D198" si="10">DAY(A135)&amp;"日"</f>
        <v>7日</v>
      </c>
      <c r="E135" s="57">
        <f>COUNTIF(テーブル13[[#All],[発症日]],テーブル310[[#This Row],[日時]])</f>
        <v>0</v>
      </c>
      <c r="F135" s="57">
        <f>COUNTIF(テーブル13[[#All],[検査結果判明日]],テーブル310[[#This Row],[日時]])</f>
        <v>0</v>
      </c>
    </row>
    <row r="136" spans="1:6">
      <c r="A136" s="54">
        <f t="shared" si="7"/>
        <v>44020</v>
      </c>
      <c r="B136" s="1" t="str">
        <f t="shared" si="8"/>
        <v/>
      </c>
      <c r="C136" s="57" t="str">
        <f t="shared" si="9"/>
        <v/>
      </c>
      <c r="D136" s="57" t="str">
        <f t="shared" si="10"/>
        <v>8日</v>
      </c>
      <c r="E136" s="57">
        <f>COUNTIF(テーブル13[[#All],[発症日]],テーブル310[[#This Row],[日時]])</f>
        <v>0</v>
      </c>
      <c r="F136" s="57">
        <f>COUNTIF(テーブル13[[#All],[検査結果判明日]],テーブル310[[#This Row],[日時]])</f>
        <v>0</v>
      </c>
    </row>
    <row r="137" spans="1:6">
      <c r="A137" s="54">
        <f t="shared" ref="A137:A200" si="11">A136+1</f>
        <v>44021</v>
      </c>
      <c r="B137" s="1" t="str">
        <f t="shared" si="8"/>
        <v/>
      </c>
      <c r="C137" s="57" t="str">
        <f t="shared" si="9"/>
        <v/>
      </c>
      <c r="D137" s="57" t="str">
        <f t="shared" si="10"/>
        <v>9日</v>
      </c>
      <c r="E137" s="57">
        <f>COUNTIF(テーブル13[[#All],[発症日]],テーブル310[[#This Row],[日時]])</f>
        <v>0</v>
      </c>
      <c r="F137" s="57">
        <f>COUNTIF(テーブル13[[#All],[検査結果判明日]],テーブル310[[#This Row],[日時]])</f>
        <v>0</v>
      </c>
    </row>
    <row r="138" spans="1:6">
      <c r="A138" s="54">
        <f t="shared" si="11"/>
        <v>44022</v>
      </c>
      <c r="B138" s="1" t="str">
        <f t="shared" si="8"/>
        <v/>
      </c>
      <c r="C138" s="57" t="str">
        <f t="shared" si="9"/>
        <v/>
      </c>
      <c r="D138" s="57" t="str">
        <f t="shared" si="10"/>
        <v>10日</v>
      </c>
      <c r="E138" s="57">
        <f>COUNTIF(テーブル13[[#All],[発症日]],テーブル310[[#This Row],[日時]])</f>
        <v>0</v>
      </c>
      <c r="F138" s="57">
        <f>COUNTIF(テーブル13[[#All],[検査結果判明日]],テーブル310[[#This Row],[日時]])</f>
        <v>0</v>
      </c>
    </row>
    <row r="139" spans="1:6">
      <c r="A139" s="54">
        <f t="shared" si="11"/>
        <v>44023</v>
      </c>
      <c r="B139" s="1" t="str">
        <f t="shared" si="8"/>
        <v/>
      </c>
      <c r="C139" s="57" t="str">
        <f t="shared" si="9"/>
        <v/>
      </c>
      <c r="D139" s="57" t="str">
        <f t="shared" si="10"/>
        <v>11日</v>
      </c>
      <c r="E139" s="57">
        <f>COUNTIF(テーブル13[[#All],[発症日]],テーブル310[[#This Row],[日時]])</f>
        <v>0</v>
      </c>
      <c r="F139" s="57">
        <f>COUNTIF(テーブル13[[#All],[検査結果判明日]],テーブル310[[#This Row],[日時]])</f>
        <v>0</v>
      </c>
    </row>
    <row r="140" spans="1:6">
      <c r="A140" s="54">
        <f t="shared" si="11"/>
        <v>44024</v>
      </c>
      <c r="B140" s="1" t="str">
        <f t="shared" si="8"/>
        <v/>
      </c>
      <c r="C140" s="57" t="str">
        <f t="shared" si="9"/>
        <v/>
      </c>
      <c r="D140" s="57" t="str">
        <f t="shared" si="10"/>
        <v>12日</v>
      </c>
      <c r="E140" s="57">
        <f>COUNTIF(テーブル13[[#All],[発症日]],テーブル310[[#This Row],[日時]])</f>
        <v>0</v>
      </c>
      <c r="F140" s="57">
        <f>COUNTIF(テーブル13[[#All],[検査結果判明日]],テーブル310[[#This Row],[日時]])</f>
        <v>0</v>
      </c>
    </row>
    <row r="141" spans="1:6">
      <c r="A141" s="54">
        <f t="shared" si="11"/>
        <v>44025</v>
      </c>
      <c r="B141" s="1" t="str">
        <f t="shared" si="8"/>
        <v/>
      </c>
      <c r="C141" s="57" t="str">
        <f t="shared" si="9"/>
        <v/>
      </c>
      <c r="D141" s="57" t="str">
        <f t="shared" si="10"/>
        <v>13日</v>
      </c>
      <c r="E141" s="57">
        <f>COUNTIF(テーブル13[[#All],[発症日]],テーブル310[[#This Row],[日時]])</f>
        <v>0</v>
      </c>
      <c r="F141" s="57">
        <f>COUNTIF(テーブル13[[#All],[検査結果判明日]],テーブル310[[#This Row],[日時]])</f>
        <v>0</v>
      </c>
    </row>
    <row r="142" spans="1:6">
      <c r="A142" s="54">
        <f t="shared" si="11"/>
        <v>44026</v>
      </c>
      <c r="B142" s="1" t="str">
        <f t="shared" si="8"/>
        <v/>
      </c>
      <c r="C142" s="57" t="str">
        <f t="shared" si="9"/>
        <v/>
      </c>
      <c r="D142" s="57" t="str">
        <f t="shared" si="10"/>
        <v>14日</v>
      </c>
      <c r="E142" s="57">
        <f>COUNTIF(テーブル13[[#All],[発症日]],テーブル310[[#This Row],[日時]])</f>
        <v>0</v>
      </c>
      <c r="F142" s="57">
        <f>COUNTIF(テーブル13[[#All],[検査結果判明日]],テーブル310[[#This Row],[日時]])</f>
        <v>0</v>
      </c>
    </row>
    <row r="143" spans="1:6">
      <c r="A143" s="54">
        <f t="shared" si="11"/>
        <v>44027</v>
      </c>
      <c r="B143" s="1" t="str">
        <f t="shared" si="8"/>
        <v/>
      </c>
      <c r="C143" s="57" t="str">
        <f t="shared" si="9"/>
        <v/>
      </c>
      <c r="D143" s="57" t="str">
        <f t="shared" si="10"/>
        <v>15日</v>
      </c>
      <c r="E143" s="57">
        <f>COUNTIF(テーブル13[[#All],[発症日]],テーブル310[[#This Row],[日時]])</f>
        <v>0</v>
      </c>
      <c r="F143" s="57">
        <f>COUNTIF(テーブル13[[#All],[検査結果判明日]],テーブル310[[#This Row],[日時]])</f>
        <v>0</v>
      </c>
    </row>
    <row r="144" spans="1:6">
      <c r="A144" s="54">
        <f t="shared" si="11"/>
        <v>44028</v>
      </c>
      <c r="B144" s="1" t="str">
        <f t="shared" si="8"/>
        <v/>
      </c>
      <c r="C144" s="57" t="str">
        <f t="shared" si="9"/>
        <v/>
      </c>
      <c r="D144" s="57" t="str">
        <f t="shared" si="10"/>
        <v>16日</v>
      </c>
      <c r="E144" s="57">
        <f>COUNTIF(テーブル13[[#All],[発症日]],テーブル310[[#This Row],[日時]])</f>
        <v>0</v>
      </c>
      <c r="F144" s="57">
        <f>COUNTIF(テーブル13[[#All],[検査結果判明日]],テーブル310[[#This Row],[日時]])</f>
        <v>0</v>
      </c>
    </row>
    <row r="145" spans="1:6">
      <c r="A145" s="54">
        <f t="shared" si="11"/>
        <v>44029</v>
      </c>
      <c r="B145" s="1" t="str">
        <f t="shared" si="8"/>
        <v/>
      </c>
      <c r="C145" s="57" t="str">
        <f t="shared" si="9"/>
        <v/>
      </c>
      <c r="D145" s="57" t="str">
        <f t="shared" si="10"/>
        <v>17日</v>
      </c>
      <c r="E145" s="57">
        <f>COUNTIF(テーブル13[[#All],[発症日]],テーブル310[[#This Row],[日時]])</f>
        <v>0</v>
      </c>
      <c r="F145" s="57">
        <f>COUNTIF(テーブル13[[#All],[検査結果判明日]],テーブル310[[#This Row],[日時]])</f>
        <v>0</v>
      </c>
    </row>
    <row r="146" spans="1:6">
      <c r="A146" s="54">
        <f t="shared" si="11"/>
        <v>44030</v>
      </c>
      <c r="B146" s="1" t="str">
        <f t="shared" si="8"/>
        <v/>
      </c>
      <c r="C146" s="57" t="str">
        <f t="shared" si="9"/>
        <v/>
      </c>
      <c r="D146" s="57" t="str">
        <f t="shared" si="10"/>
        <v>18日</v>
      </c>
      <c r="E146" s="57">
        <f>COUNTIF(テーブル13[[#All],[発症日]],テーブル310[[#This Row],[日時]])</f>
        <v>0</v>
      </c>
      <c r="F146" s="57">
        <f>COUNTIF(テーブル13[[#All],[検査結果判明日]],テーブル310[[#This Row],[日時]])</f>
        <v>0</v>
      </c>
    </row>
    <row r="147" spans="1:6">
      <c r="A147" s="54">
        <f t="shared" si="11"/>
        <v>44031</v>
      </c>
      <c r="B147" s="1" t="str">
        <f t="shared" si="8"/>
        <v/>
      </c>
      <c r="C147" s="57" t="str">
        <f t="shared" si="9"/>
        <v/>
      </c>
      <c r="D147" s="57" t="str">
        <f t="shared" si="10"/>
        <v>19日</v>
      </c>
      <c r="E147" s="57">
        <f>COUNTIF(テーブル13[[#All],[発症日]],テーブル310[[#This Row],[日時]])</f>
        <v>0</v>
      </c>
      <c r="F147" s="57">
        <f>COUNTIF(テーブル13[[#All],[検査結果判明日]],テーブル310[[#This Row],[日時]])</f>
        <v>0</v>
      </c>
    </row>
    <row r="148" spans="1:6">
      <c r="A148" s="54">
        <f t="shared" si="11"/>
        <v>44032</v>
      </c>
      <c r="B148" s="1" t="str">
        <f t="shared" si="8"/>
        <v/>
      </c>
      <c r="C148" s="57" t="str">
        <f t="shared" si="9"/>
        <v/>
      </c>
      <c r="D148" s="57" t="str">
        <f t="shared" si="10"/>
        <v>20日</v>
      </c>
      <c r="E148" s="57">
        <f>COUNTIF(テーブル13[[#All],[発症日]],テーブル310[[#This Row],[日時]])</f>
        <v>0</v>
      </c>
      <c r="F148" s="57">
        <f>COUNTIF(テーブル13[[#All],[検査結果判明日]],テーブル310[[#This Row],[日時]])</f>
        <v>0</v>
      </c>
    </row>
    <row r="149" spans="1:6">
      <c r="A149" s="54">
        <f t="shared" si="11"/>
        <v>44033</v>
      </c>
      <c r="B149" s="1" t="str">
        <f t="shared" si="8"/>
        <v/>
      </c>
      <c r="C149" s="57" t="str">
        <f t="shared" si="9"/>
        <v/>
      </c>
      <c r="D149" s="57" t="str">
        <f t="shared" si="10"/>
        <v>21日</v>
      </c>
      <c r="E149" s="57">
        <f>COUNTIF(テーブル13[[#All],[発症日]],テーブル310[[#This Row],[日時]])</f>
        <v>0</v>
      </c>
      <c r="F149" s="57">
        <f>COUNTIF(テーブル13[[#All],[検査結果判明日]],テーブル310[[#This Row],[日時]])</f>
        <v>0</v>
      </c>
    </row>
    <row r="150" spans="1:6">
      <c r="A150" s="54">
        <f t="shared" si="11"/>
        <v>44034</v>
      </c>
      <c r="B150" s="1" t="str">
        <f t="shared" si="8"/>
        <v/>
      </c>
      <c r="C150" s="57" t="str">
        <f t="shared" si="9"/>
        <v/>
      </c>
      <c r="D150" s="57" t="str">
        <f t="shared" si="10"/>
        <v>22日</v>
      </c>
      <c r="E150" s="57">
        <f>COUNTIF(テーブル13[[#All],[発症日]],テーブル310[[#This Row],[日時]])</f>
        <v>0</v>
      </c>
      <c r="F150" s="57">
        <f>COUNTIF(テーブル13[[#All],[検査結果判明日]],テーブル310[[#This Row],[日時]])</f>
        <v>0</v>
      </c>
    </row>
    <row r="151" spans="1:6">
      <c r="A151" s="54">
        <f t="shared" si="11"/>
        <v>44035</v>
      </c>
      <c r="B151" s="1" t="str">
        <f t="shared" si="8"/>
        <v/>
      </c>
      <c r="C151" s="57" t="str">
        <f t="shared" si="9"/>
        <v/>
      </c>
      <c r="D151" s="57" t="str">
        <f t="shared" si="10"/>
        <v>23日</v>
      </c>
      <c r="E151" s="57">
        <f>COUNTIF(テーブル13[[#All],[発症日]],テーブル310[[#This Row],[日時]])</f>
        <v>0</v>
      </c>
      <c r="F151" s="57">
        <f>COUNTIF(テーブル13[[#All],[検査結果判明日]],テーブル310[[#This Row],[日時]])</f>
        <v>0</v>
      </c>
    </row>
    <row r="152" spans="1:6">
      <c r="A152" s="54">
        <f t="shared" si="11"/>
        <v>44036</v>
      </c>
      <c r="B152" s="1" t="str">
        <f t="shared" si="8"/>
        <v/>
      </c>
      <c r="C152" s="57" t="str">
        <f t="shared" si="9"/>
        <v/>
      </c>
      <c r="D152" s="57" t="str">
        <f t="shared" si="10"/>
        <v>24日</v>
      </c>
      <c r="E152" s="57">
        <f>COUNTIF(テーブル13[[#All],[発症日]],テーブル310[[#This Row],[日時]])</f>
        <v>0</v>
      </c>
      <c r="F152" s="57">
        <f>COUNTIF(テーブル13[[#All],[検査結果判明日]],テーブル310[[#This Row],[日時]])</f>
        <v>0</v>
      </c>
    </row>
    <row r="153" spans="1:6">
      <c r="A153" s="54">
        <f t="shared" si="11"/>
        <v>44037</v>
      </c>
      <c r="B153" s="1" t="str">
        <f t="shared" si="8"/>
        <v/>
      </c>
      <c r="C153" s="57" t="str">
        <f t="shared" si="9"/>
        <v/>
      </c>
      <c r="D153" s="57" t="str">
        <f t="shared" si="10"/>
        <v>25日</v>
      </c>
      <c r="E153" s="57">
        <f>COUNTIF(テーブル13[[#All],[発症日]],テーブル310[[#This Row],[日時]])</f>
        <v>0</v>
      </c>
      <c r="F153" s="57">
        <f>COUNTIF(テーブル13[[#All],[検査結果判明日]],テーブル310[[#This Row],[日時]])</f>
        <v>0</v>
      </c>
    </row>
    <row r="154" spans="1:6">
      <c r="A154" s="54">
        <f t="shared" si="11"/>
        <v>44038</v>
      </c>
      <c r="B154" s="1" t="str">
        <f t="shared" si="8"/>
        <v/>
      </c>
      <c r="C154" s="57" t="str">
        <f t="shared" si="9"/>
        <v/>
      </c>
      <c r="D154" s="57" t="str">
        <f t="shared" si="10"/>
        <v>26日</v>
      </c>
      <c r="E154" s="57">
        <f>COUNTIF(テーブル13[[#All],[発症日]],テーブル310[[#This Row],[日時]])</f>
        <v>0</v>
      </c>
      <c r="F154" s="57">
        <f>COUNTIF(テーブル13[[#All],[検査結果判明日]],テーブル310[[#This Row],[日時]])</f>
        <v>0</v>
      </c>
    </row>
    <row r="155" spans="1:6">
      <c r="A155" s="54">
        <f t="shared" si="11"/>
        <v>44039</v>
      </c>
      <c r="B155" s="1" t="str">
        <f t="shared" si="8"/>
        <v/>
      </c>
      <c r="C155" s="57" t="str">
        <f t="shared" si="9"/>
        <v/>
      </c>
      <c r="D155" s="57" t="str">
        <f t="shared" si="10"/>
        <v>27日</v>
      </c>
      <c r="E155" s="57">
        <f>COUNTIF(テーブル13[[#All],[発症日]],テーブル310[[#This Row],[日時]])</f>
        <v>0</v>
      </c>
      <c r="F155" s="57">
        <f>COUNTIF(テーブル13[[#All],[検査結果判明日]],テーブル310[[#This Row],[日時]])</f>
        <v>0</v>
      </c>
    </row>
    <row r="156" spans="1:6">
      <c r="A156" s="54">
        <f t="shared" si="11"/>
        <v>44040</v>
      </c>
      <c r="B156" s="1" t="str">
        <f t="shared" si="8"/>
        <v/>
      </c>
      <c r="C156" s="57" t="str">
        <f t="shared" si="9"/>
        <v/>
      </c>
      <c r="D156" s="57" t="str">
        <f t="shared" si="10"/>
        <v>28日</v>
      </c>
      <c r="E156" s="57">
        <f>COUNTIF(テーブル13[[#All],[発症日]],テーブル310[[#This Row],[日時]])</f>
        <v>0</v>
      </c>
      <c r="F156" s="57">
        <f>COUNTIF(テーブル13[[#All],[検査結果判明日]],テーブル310[[#This Row],[日時]])</f>
        <v>0</v>
      </c>
    </row>
    <row r="157" spans="1:6">
      <c r="A157" s="54">
        <f t="shared" si="11"/>
        <v>44041</v>
      </c>
      <c r="B157" s="1" t="str">
        <f t="shared" si="8"/>
        <v/>
      </c>
      <c r="C157" s="57" t="str">
        <f t="shared" si="9"/>
        <v/>
      </c>
      <c r="D157" s="57" t="str">
        <f t="shared" si="10"/>
        <v>29日</v>
      </c>
      <c r="E157" s="57">
        <f>COUNTIF(テーブル13[[#All],[発症日]],テーブル310[[#This Row],[日時]])</f>
        <v>0</v>
      </c>
      <c r="F157" s="57">
        <f>COUNTIF(テーブル13[[#All],[検査結果判明日]],テーブル310[[#This Row],[日時]])</f>
        <v>0</v>
      </c>
    </row>
    <row r="158" spans="1:6">
      <c r="A158" s="54">
        <f t="shared" si="11"/>
        <v>44042</v>
      </c>
      <c r="B158" s="1" t="str">
        <f t="shared" si="8"/>
        <v/>
      </c>
      <c r="C158" s="57" t="str">
        <f t="shared" si="9"/>
        <v/>
      </c>
      <c r="D158" s="57" t="str">
        <f t="shared" si="10"/>
        <v>30日</v>
      </c>
      <c r="E158" s="57">
        <f>COUNTIF(テーブル13[[#All],[発症日]],テーブル310[[#This Row],[日時]])</f>
        <v>0</v>
      </c>
      <c r="F158" s="57">
        <f>COUNTIF(テーブル13[[#All],[検査結果判明日]],テーブル310[[#This Row],[日時]])</f>
        <v>0</v>
      </c>
    </row>
    <row r="159" spans="1:6">
      <c r="A159" s="54">
        <f t="shared" si="11"/>
        <v>44043</v>
      </c>
      <c r="B159" s="1" t="str">
        <f t="shared" si="8"/>
        <v/>
      </c>
      <c r="C159" s="57" t="str">
        <f t="shared" si="9"/>
        <v/>
      </c>
      <c r="D159" s="57" t="str">
        <f t="shared" si="10"/>
        <v>31日</v>
      </c>
      <c r="E159" s="57">
        <f>COUNTIF(テーブル13[[#All],[発症日]],テーブル310[[#This Row],[日時]])</f>
        <v>0</v>
      </c>
      <c r="F159" s="57">
        <f>COUNTIF(テーブル13[[#All],[検査結果判明日]],テーブル310[[#This Row],[日時]])</f>
        <v>0</v>
      </c>
    </row>
    <row r="160" spans="1:6">
      <c r="A160" s="54">
        <f t="shared" si="11"/>
        <v>44044</v>
      </c>
      <c r="B160" s="1" t="str">
        <f t="shared" si="8"/>
        <v/>
      </c>
      <c r="C160" s="57" t="str">
        <f t="shared" si="9"/>
        <v>8月</v>
      </c>
      <c r="D160" s="57" t="str">
        <f t="shared" si="10"/>
        <v>1日</v>
      </c>
      <c r="E160" s="57">
        <f>COUNTIF(テーブル13[[#All],[発症日]],テーブル310[[#This Row],[日時]])</f>
        <v>0</v>
      </c>
      <c r="F160" s="57">
        <f>COUNTIF(テーブル13[[#All],[検査結果判明日]],テーブル310[[#This Row],[日時]])</f>
        <v>0</v>
      </c>
    </row>
    <row r="161" spans="1:6">
      <c r="A161" s="54">
        <f t="shared" si="11"/>
        <v>44045</v>
      </c>
      <c r="B161" s="1" t="str">
        <f t="shared" si="8"/>
        <v/>
      </c>
      <c r="C161" s="57" t="str">
        <f t="shared" si="9"/>
        <v/>
      </c>
      <c r="D161" s="57" t="str">
        <f t="shared" si="10"/>
        <v>2日</v>
      </c>
      <c r="E161" s="57">
        <f>COUNTIF(テーブル13[[#All],[発症日]],テーブル310[[#This Row],[日時]])</f>
        <v>0</v>
      </c>
      <c r="F161" s="57">
        <f>COUNTIF(テーブル13[[#All],[検査結果判明日]],テーブル310[[#This Row],[日時]])</f>
        <v>0</v>
      </c>
    </row>
    <row r="162" spans="1:6">
      <c r="A162" s="54">
        <f t="shared" si="11"/>
        <v>44046</v>
      </c>
      <c r="B162" s="1" t="str">
        <f t="shared" si="8"/>
        <v/>
      </c>
      <c r="C162" s="57" t="str">
        <f t="shared" si="9"/>
        <v/>
      </c>
      <c r="D162" s="57" t="str">
        <f t="shared" si="10"/>
        <v>3日</v>
      </c>
      <c r="E162" s="57">
        <f>COUNTIF(テーブル13[[#All],[発症日]],テーブル310[[#This Row],[日時]])</f>
        <v>0</v>
      </c>
      <c r="F162" s="57">
        <f>COUNTIF(テーブル13[[#All],[検査結果判明日]],テーブル310[[#This Row],[日時]])</f>
        <v>0</v>
      </c>
    </row>
    <row r="163" spans="1:6">
      <c r="A163" s="54">
        <f t="shared" si="11"/>
        <v>44047</v>
      </c>
      <c r="B163" s="1" t="str">
        <f t="shared" si="8"/>
        <v/>
      </c>
      <c r="C163" s="57" t="str">
        <f t="shared" si="9"/>
        <v/>
      </c>
      <c r="D163" s="57" t="str">
        <f t="shared" si="10"/>
        <v>4日</v>
      </c>
      <c r="E163" s="57">
        <f>COUNTIF(テーブル13[[#All],[発症日]],テーブル310[[#This Row],[日時]])</f>
        <v>0</v>
      </c>
      <c r="F163" s="57">
        <f>COUNTIF(テーブル13[[#All],[検査結果判明日]],テーブル310[[#This Row],[日時]])</f>
        <v>0</v>
      </c>
    </row>
    <row r="164" spans="1:6">
      <c r="A164" s="54">
        <f t="shared" si="11"/>
        <v>44048</v>
      </c>
      <c r="B164" s="1" t="str">
        <f t="shared" si="8"/>
        <v/>
      </c>
      <c r="C164" s="57" t="str">
        <f t="shared" si="9"/>
        <v/>
      </c>
      <c r="D164" s="57" t="str">
        <f t="shared" si="10"/>
        <v>5日</v>
      </c>
      <c r="E164" s="57">
        <f>COUNTIF(テーブル13[[#All],[発症日]],テーブル310[[#This Row],[日時]])</f>
        <v>0</v>
      </c>
      <c r="F164" s="57">
        <f>COUNTIF(テーブル13[[#All],[検査結果判明日]],テーブル310[[#This Row],[日時]])</f>
        <v>0</v>
      </c>
    </row>
    <row r="165" spans="1:6">
      <c r="A165" s="54">
        <f t="shared" si="11"/>
        <v>44049</v>
      </c>
      <c r="B165" s="1" t="str">
        <f t="shared" si="8"/>
        <v/>
      </c>
      <c r="C165" s="57" t="str">
        <f t="shared" si="9"/>
        <v/>
      </c>
      <c r="D165" s="57" t="str">
        <f t="shared" si="10"/>
        <v>6日</v>
      </c>
      <c r="E165" s="57">
        <f>COUNTIF(テーブル13[[#All],[発症日]],テーブル310[[#This Row],[日時]])</f>
        <v>0</v>
      </c>
      <c r="F165" s="57">
        <f>COUNTIF(テーブル13[[#All],[検査結果判明日]],テーブル310[[#This Row],[日時]])</f>
        <v>0</v>
      </c>
    </row>
    <row r="166" spans="1:6">
      <c r="A166" s="54">
        <f t="shared" si="11"/>
        <v>44050</v>
      </c>
      <c r="B166" s="1" t="str">
        <f t="shared" si="8"/>
        <v/>
      </c>
      <c r="C166" s="57" t="str">
        <f t="shared" si="9"/>
        <v/>
      </c>
      <c r="D166" s="57" t="str">
        <f t="shared" si="10"/>
        <v>7日</v>
      </c>
      <c r="E166" s="57">
        <f>COUNTIF(テーブル13[[#All],[発症日]],テーブル310[[#This Row],[日時]])</f>
        <v>0</v>
      </c>
      <c r="F166" s="57">
        <f>COUNTIF(テーブル13[[#All],[検査結果判明日]],テーブル310[[#This Row],[日時]])</f>
        <v>0</v>
      </c>
    </row>
    <row r="167" spans="1:6">
      <c r="A167" s="54">
        <f t="shared" si="11"/>
        <v>44051</v>
      </c>
      <c r="B167" s="1" t="str">
        <f t="shared" si="8"/>
        <v/>
      </c>
      <c r="C167" s="57" t="str">
        <f t="shared" si="9"/>
        <v/>
      </c>
      <c r="D167" s="57" t="str">
        <f t="shared" si="10"/>
        <v>8日</v>
      </c>
      <c r="E167" s="57">
        <f>COUNTIF(テーブル13[[#All],[発症日]],テーブル310[[#This Row],[日時]])</f>
        <v>0</v>
      </c>
      <c r="F167" s="57">
        <f>COUNTIF(テーブル13[[#All],[検査結果判明日]],テーブル310[[#This Row],[日時]])</f>
        <v>0</v>
      </c>
    </row>
    <row r="168" spans="1:6">
      <c r="A168" s="54">
        <f t="shared" si="11"/>
        <v>44052</v>
      </c>
      <c r="B168" s="1" t="str">
        <f t="shared" si="8"/>
        <v/>
      </c>
      <c r="C168" s="57" t="str">
        <f t="shared" si="9"/>
        <v/>
      </c>
      <c r="D168" s="57" t="str">
        <f t="shared" si="10"/>
        <v>9日</v>
      </c>
      <c r="E168" s="57">
        <f>COUNTIF(テーブル13[[#All],[発症日]],テーブル310[[#This Row],[日時]])</f>
        <v>0</v>
      </c>
      <c r="F168" s="57">
        <f>COUNTIF(テーブル13[[#All],[検査結果判明日]],テーブル310[[#This Row],[日時]])</f>
        <v>0</v>
      </c>
    </row>
    <row r="169" spans="1:6">
      <c r="A169" s="54">
        <f t="shared" si="11"/>
        <v>44053</v>
      </c>
      <c r="B169" s="1" t="str">
        <f t="shared" si="8"/>
        <v/>
      </c>
      <c r="C169" s="57" t="str">
        <f t="shared" si="9"/>
        <v/>
      </c>
      <c r="D169" s="57" t="str">
        <f t="shared" si="10"/>
        <v>10日</v>
      </c>
      <c r="E169" s="57">
        <f>COUNTIF(テーブル13[[#All],[発症日]],テーブル310[[#This Row],[日時]])</f>
        <v>0</v>
      </c>
      <c r="F169" s="57">
        <f>COUNTIF(テーブル13[[#All],[検査結果判明日]],テーブル310[[#This Row],[日時]])</f>
        <v>0</v>
      </c>
    </row>
    <row r="170" spans="1:6">
      <c r="A170" s="54">
        <f t="shared" si="11"/>
        <v>44054</v>
      </c>
      <c r="B170" s="1" t="str">
        <f t="shared" si="8"/>
        <v/>
      </c>
      <c r="C170" s="57" t="str">
        <f t="shared" si="9"/>
        <v/>
      </c>
      <c r="D170" s="57" t="str">
        <f t="shared" si="10"/>
        <v>11日</v>
      </c>
      <c r="E170" s="57">
        <f>COUNTIF(テーブル13[[#All],[発症日]],テーブル310[[#This Row],[日時]])</f>
        <v>0</v>
      </c>
      <c r="F170" s="57">
        <f>COUNTIF(テーブル13[[#All],[検査結果判明日]],テーブル310[[#This Row],[日時]])</f>
        <v>0</v>
      </c>
    </row>
    <row r="171" spans="1:6">
      <c r="A171" s="54">
        <f t="shared" si="11"/>
        <v>44055</v>
      </c>
      <c r="B171" s="1" t="str">
        <f t="shared" si="8"/>
        <v/>
      </c>
      <c r="C171" s="57" t="str">
        <f t="shared" si="9"/>
        <v/>
      </c>
      <c r="D171" s="57" t="str">
        <f t="shared" si="10"/>
        <v>12日</v>
      </c>
      <c r="E171" s="57">
        <f>COUNTIF(テーブル13[[#All],[発症日]],テーブル310[[#This Row],[日時]])</f>
        <v>0</v>
      </c>
      <c r="F171" s="57">
        <f>COUNTIF(テーブル13[[#All],[検査結果判明日]],テーブル310[[#This Row],[日時]])</f>
        <v>0</v>
      </c>
    </row>
    <row r="172" spans="1:6">
      <c r="A172" s="54">
        <f t="shared" si="11"/>
        <v>44056</v>
      </c>
      <c r="B172" s="1" t="str">
        <f t="shared" si="8"/>
        <v/>
      </c>
      <c r="C172" s="57" t="str">
        <f t="shared" si="9"/>
        <v/>
      </c>
      <c r="D172" s="57" t="str">
        <f t="shared" si="10"/>
        <v>13日</v>
      </c>
      <c r="E172" s="57">
        <f>COUNTIF(テーブル13[[#All],[発症日]],テーブル310[[#This Row],[日時]])</f>
        <v>0</v>
      </c>
      <c r="F172" s="57">
        <f>COUNTIF(テーブル13[[#All],[検査結果判明日]],テーブル310[[#This Row],[日時]])</f>
        <v>0</v>
      </c>
    </row>
    <row r="173" spans="1:6">
      <c r="A173" s="54">
        <f t="shared" si="11"/>
        <v>44057</v>
      </c>
      <c r="B173" s="1" t="str">
        <f t="shared" si="8"/>
        <v/>
      </c>
      <c r="C173" s="57" t="str">
        <f t="shared" si="9"/>
        <v/>
      </c>
      <c r="D173" s="57" t="str">
        <f t="shared" si="10"/>
        <v>14日</v>
      </c>
      <c r="E173" s="57">
        <f>COUNTIF(テーブル13[[#All],[発症日]],テーブル310[[#This Row],[日時]])</f>
        <v>0</v>
      </c>
      <c r="F173" s="57">
        <f>COUNTIF(テーブル13[[#All],[検査結果判明日]],テーブル310[[#This Row],[日時]])</f>
        <v>0</v>
      </c>
    </row>
    <row r="174" spans="1:6">
      <c r="A174" s="54">
        <f t="shared" si="11"/>
        <v>44058</v>
      </c>
      <c r="B174" s="1" t="str">
        <f t="shared" si="8"/>
        <v/>
      </c>
      <c r="C174" s="57" t="str">
        <f t="shared" si="9"/>
        <v/>
      </c>
      <c r="D174" s="57" t="str">
        <f t="shared" si="10"/>
        <v>15日</v>
      </c>
      <c r="E174" s="57">
        <f>COUNTIF(テーブル13[[#All],[発症日]],テーブル310[[#This Row],[日時]])</f>
        <v>0</v>
      </c>
      <c r="F174" s="57">
        <f>COUNTIF(テーブル13[[#All],[検査結果判明日]],テーブル310[[#This Row],[日時]])</f>
        <v>0</v>
      </c>
    </row>
    <row r="175" spans="1:6">
      <c r="A175" s="54">
        <f t="shared" si="11"/>
        <v>44059</v>
      </c>
      <c r="B175" s="1" t="str">
        <f t="shared" si="8"/>
        <v/>
      </c>
      <c r="C175" s="57" t="str">
        <f t="shared" si="9"/>
        <v/>
      </c>
      <c r="D175" s="57" t="str">
        <f t="shared" si="10"/>
        <v>16日</v>
      </c>
      <c r="E175" s="57">
        <f>COUNTIF(テーブル13[[#All],[発症日]],テーブル310[[#This Row],[日時]])</f>
        <v>0</v>
      </c>
      <c r="F175" s="57">
        <f>COUNTIF(テーブル13[[#All],[検査結果判明日]],テーブル310[[#This Row],[日時]])</f>
        <v>0</v>
      </c>
    </row>
    <row r="176" spans="1:6">
      <c r="A176" s="54">
        <f t="shared" si="11"/>
        <v>44060</v>
      </c>
      <c r="B176" s="1" t="str">
        <f t="shared" si="8"/>
        <v/>
      </c>
      <c r="C176" s="57" t="str">
        <f t="shared" si="9"/>
        <v/>
      </c>
      <c r="D176" s="57" t="str">
        <f t="shared" si="10"/>
        <v>17日</v>
      </c>
      <c r="E176" s="57">
        <f>COUNTIF(テーブル13[[#All],[発症日]],テーブル310[[#This Row],[日時]])</f>
        <v>0</v>
      </c>
      <c r="F176" s="57">
        <f>COUNTIF(テーブル13[[#All],[検査結果判明日]],テーブル310[[#This Row],[日時]])</f>
        <v>0</v>
      </c>
    </row>
    <row r="177" spans="1:6">
      <c r="A177" s="54">
        <f t="shared" si="11"/>
        <v>44061</v>
      </c>
      <c r="B177" s="1" t="str">
        <f t="shared" si="8"/>
        <v/>
      </c>
      <c r="C177" s="57" t="str">
        <f t="shared" si="9"/>
        <v/>
      </c>
      <c r="D177" s="57" t="str">
        <f t="shared" si="10"/>
        <v>18日</v>
      </c>
      <c r="E177" s="57">
        <f>COUNTIF(テーブル13[[#All],[発症日]],テーブル310[[#This Row],[日時]])</f>
        <v>0</v>
      </c>
      <c r="F177" s="57">
        <f>COUNTIF(テーブル13[[#All],[検査結果判明日]],テーブル310[[#This Row],[日時]])</f>
        <v>0</v>
      </c>
    </row>
    <row r="178" spans="1:6">
      <c r="A178" s="54">
        <f t="shared" si="11"/>
        <v>44062</v>
      </c>
      <c r="B178" s="1" t="str">
        <f t="shared" si="8"/>
        <v/>
      </c>
      <c r="C178" s="57" t="str">
        <f t="shared" si="9"/>
        <v/>
      </c>
      <c r="D178" s="57" t="str">
        <f t="shared" si="10"/>
        <v>19日</v>
      </c>
      <c r="E178" s="57">
        <f>COUNTIF(テーブル13[[#All],[発症日]],テーブル310[[#This Row],[日時]])</f>
        <v>0</v>
      </c>
      <c r="F178" s="57">
        <f>COUNTIF(テーブル13[[#All],[検査結果判明日]],テーブル310[[#This Row],[日時]])</f>
        <v>0</v>
      </c>
    </row>
    <row r="179" spans="1:6">
      <c r="A179" s="54">
        <f t="shared" si="11"/>
        <v>44063</v>
      </c>
      <c r="B179" s="1" t="str">
        <f t="shared" si="8"/>
        <v/>
      </c>
      <c r="C179" s="57" t="str">
        <f t="shared" si="9"/>
        <v/>
      </c>
      <c r="D179" s="57" t="str">
        <f t="shared" si="10"/>
        <v>20日</v>
      </c>
      <c r="E179" s="57">
        <f>COUNTIF(テーブル13[[#All],[発症日]],テーブル310[[#This Row],[日時]])</f>
        <v>0</v>
      </c>
      <c r="F179" s="57">
        <f>COUNTIF(テーブル13[[#All],[検査結果判明日]],テーブル310[[#This Row],[日時]])</f>
        <v>0</v>
      </c>
    </row>
    <row r="180" spans="1:6">
      <c r="A180" s="54">
        <f t="shared" si="11"/>
        <v>44064</v>
      </c>
      <c r="B180" s="1" t="str">
        <f t="shared" si="8"/>
        <v/>
      </c>
      <c r="C180" s="57" t="str">
        <f t="shared" si="9"/>
        <v/>
      </c>
      <c r="D180" s="57" t="str">
        <f t="shared" si="10"/>
        <v>21日</v>
      </c>
      <c r="E180" s="57">
        <f>COUNTIF(テーブル13[[#All],[発症日]],テーブル310[[#This Row],[日時]])</f>
        <v>0</v>
      </c>
      <c r="F180" s="57">
        <f>COUNTIF(テーブル13[[#All],[検査結果判明日]],テーブル310[[#This Row],[日時]])</f>
        <v>0</v>
      </c>
    </row>
    <row r="181" spans="1:6">
      <c r="A181" s="54">
        <f t="shared" si="11"/>
        <v>44065</v>
      </c>
      <c r="B181" s="1" t="str">
        <f t="shared" si="8"/>
        <v/>
      </c>
      <c r="C181" s="57" t="str">
        <f t="shared" si="9"/>
        <v/>
      </c>
      <c r="D181" s="57" t="str">
        <f t="shared" si="10"/>
        <v>22日</v>
      </c>
      <c r="E181" s="57">
        <f>COUNTIF(テーブル13[[#All],[発症日]],テーブル310[[#This Row],[日時]])</f>
        <v>0</v>
      </c>
      <c r="F181" s="57">
        <f>COUNTIF(テーブル13[[#All],[検査結果判明日]],テーブル310[[#This Row],[日時]])</f>
        <v>0</v>
      </c>
    </row>
    <row r="182" spans="1:6">
      <c r="A182" s="54">
        <f t="shared" si="11"/>
        <v>44066</v>
      </c>
      <c r="B182" s="1" t="str">
        <f t="shared" si="8"/>
        <v/>
      </c>
      <c r="C182" s="57" t="str">
        <f t="shared" si="9"/>
        <v/>
      </c>
      <c r="D182" s="57" t="str">
        <f t="shared" si="10"/>
        <v>23日</v>
      </c>
      <c r="E182" s="57">
        <f>COUNTIF(テーブル13[[#All],[発症日]],テーブル310[[#This Row],[日時]])</f>
        <v>0</v>
      </c>
      <c r="F182" s="57">
        <f>COUNTIF(テーブル13[[#All],[検査結果判明日]],テーブル310[[#This Row],[日時]])</f>
        <v>0</v>
      </c>
    </row>
    <row r="183" spans="1:6">
      <c r="A183" s="54">
        <f t="shared" si="11"/>
        <v>44067</v>
      </c>
      <c r="B183" s="1" t="str">
        <f t="shared" si="8"/>
        <v/>
      </c>
      <c r="C183" s="57" t="str">
        <f t="shared" si="9"/>
        <v/>
      </c>
      <c r="D183" s="57" t="str">
        <f t="shared" si="10"/>
        <v>24日</v>
      </c>
      <c r="E183" s="57">
        <f>COUNTIF(テーブル13[[#All],[発症日]],テーブル310[[#This Row],[日時]])</f>
        <v>0</v>
      </c>
      <c r="F183" s="57">
        <f>COUNTIF(テーブル13[[#All],[検査結果判明日]],テーブル310[[#This Row],[日時]])</f>
        <v>0</v>
      </c>
    </row>
    <row r="184" spans="1:6">
      <c r="A184" s="54">
        <f t="shared" si="11"/>
        <v>44068</v>
      </c>
      <c r="B184" s="1" t="str">
        <f t="shared" si="8"/>
        <v/>
      </c>
      <c r="C184" s="57" t="str">
        <f t="shared" si="9"/>
        <v/>
      </c>
      <c r="D184" s="57" t="str">
        <f t="shared" si="10"/>
        <v>25日</v>
      </c>
      <c r="E184" s="57">
        <f>COUNTIF(テーブル13[[#All],[発症日]],テーブル310[[#This Row],[日時]])</f>
        <v>0</v>
      </c>
      <c r="F184" s="57">
        <f>COUNTIF(テーブル13[[#All],[検査結果判明日]],テーブル310[[#This Row],[日時]])</f>
        <v>0</v>
      </c>
    </row>
    <row r="185" spans="1:6">
      <c r="A185" s="54">
        <f t="shared" si="11"/>
        <v>44069</v>
      </c>
      <c r="B185" s="1" t="str">
        <f t="shared" si="8"/>
        <v/>
      </c>
      <c r="C185" s="57" t="str">
        <f t="shared" si="9"/>
        <v/>
      </c>
      <c r="D185" s="57" t="str">
        <f t="shared" si="10"/>
        <v>26日</v>
      </c>
      <c r="E185" s="57">
        <f>COUNTIF(テーブル13[[#All],[発症日]],テーブル310[[#This Row],[日時]])</f>
        <v>0</v>
      </c>
      <c r="F185" s="57">
        <f>COUNTIF(テーブル13[[#All],[検査結果判明日]],テーブル310[[#This Row],[日時]])</f>
        <v>0</v>
      </c>
    </row>
    <row r="186" spans="1:6">
      <c r="A186" s="54">
        <f t="shared" si="11"/>
        <v>44070</v>
      </c>
      <c r="B186" s="1" t="str">
        <f t="shared" si="8"/>
        <v/>
      </c>
      <c r="C186" s="57" t="str">
        <f t="shared" si="9"/>
        <v/>
      </c>
      <c r="D186" s="57" t="str">
        <f t="shared" si="10"/>
        <v>27日</v>
      </c>
      <c r="E186" s="57">
        <f>COUNTIF(テーブル13[[#All],[発症日]],テーブル310[[#This Row],[日時]])</f>
        <v>0</v>
      </c>
      <c r="F186" s="57">
        <f>COUNTIF(テーブル13[[#All],[検査結果判明日]],テーブル310[[#This Row],[日時]])</f>
        <v>0</v>
      </c>
    </row>
    <row r="187" spans="1:6">
      <c r="A187" s="54">
        <f t="shared" si="11"/>
        <v>44071</v>
      </c>
      <c r="B187" s="1" t="str">
        <f t="shared" si="8"/>
        <v/>
      </c>
      <c r="C187" s="57" t="str">
        <f t="shared" si="9"/>
        <v/>
      </c>
      <c r="D187" s="57" t="str">
        <f t="shared" si="10"/>
        <v>28日</v>
      </c>
      <c r="E187" s="57">
        <f>COUNTIF(テーブル13[[#All],[発症日]],テーブル310[[#This Row],[日時]])</f>
        <v>1</v>
      </c>
      <c r="F187" s="57">
        <f>COUNTIF(テーブル13[[#All],[検査結果判明日]],テーブル310[[#This Row],[日時]])</f>
        <v>0</v>
      </c>
    </row>
    <row r="188" spans="1:6">
      <c r="A188" s="54">
        <f t="shared" si="11"/>
        <v>44072</v>
      </c>
      <c r="B188" s="1" t="str">
        <f t="shared" si="8"/>
        <v/>
      </c>
      <c r="C188" s="57" t="str">
        <f t="shared" si="9"/>
        <v/>
      </c>
      <c r="D188" s="57" t="str">
        <f t="shared" si="10"/>
        <v>29日</v>
      </c>
      <c r="E188" s="57">
        <f>COUNTIF(テーブル13[[#All],[発症日]],テーブル310[[#This Row],[日時]])</f>
        <v>0</v>
      </c>
      <c r="F188" s="57">
        <f>COUNTIF(テーブル13[[#All],[検査結果判明日]],テーブル310[[#This Row],[日時]])</f>
        <v>0</v>
      </c>
    </row>
    <row r="189" spans="1:6">
      <c r="A189" s="54">
        <f t="shared" si="11"/>
        <v>44073</v>
      </c>
      <c r="B189" s="1" t="str">
        <f t="shared" si="8"/>
        <v/>
      </c>
      <c r="C189" s="57" t="str">
        <f t="shared" si="9"/>
        <v/>
      </c>
      <c r="D189" s="57" t="str">
        <f t="shared" si="10"/>
        <v>30日</v>
      </c>
      <c r="E189" s="57">
        <f>COUNTIF(テーブル13[[#All],[発症日]],テーブル310[[#This Row],[日時]])</f>
        <v>0</v>
      </c>
      <c r="F189" s="57">
        <f>COUNTIF(テーブル13[[#All],[検査結果判明日]],テーブル310[[#This Row],[日時]])</f>
        <v>0</v>
      </c>
    </row>
    <row r="190" spans="1:6">
      <c r="A190" s="54">
        <f t="shared" si="11"/>
        <v>44074</v>
      </c>
      <c r="B190" s="1" t="str">
        <f t="shared" si="8"/>
        <v/>
      </c>
      <c r="C190" s="57" t="str">
        <f t="shared" si="9"/>
        <v/>
      </c>
      <c r="D190" s="57" t="str">
        <f t="shared" si="10"/>
        <v>31日</v>
      </c>
      <c r="E190" s="57">
        <f>COUNTIF(テーブル13[[#All],[発症日]],テーブル310[[#This Row],[日時]])</f>
        <v>0</v>
      </c>
      <c r="F190" s="57">
        <f>COUNTIF(テーブル13[[#All],[検査結果判明日]],テーブル310[[#This Row],[日時]])</f>
        <v>0</v>
      </c>
    </row>
    <row r="191" spans="1:6">
      <c r="A191" s="54">
        <f t="shared" si="11"/>
        <v>44075</v>
      </c>
      <c r="B191" s="1" t="str">
        <f t="shared" si="8"/>
        <v/>
      </c>
      <c r="C191" s="57" t="str">
        <f t="shared" si="9"/>
        <v>9月</v>
      </c>
      <c r="D191" s="57" t="str">
        <f t="shared" si="10"/>
        <v>1日</v>
      </c>
      <c r="E191" s="57">
        <f>COUNTIF(テーブル13[[#All],[発症日]],テーブル310[[#This Row],[日時]])</f>
        <v>0</v>
      </c>
      <c r="F191" s="57">
        <f>COUNTIF(テーブル13[[#All],[検査結果判明日]],テーブル310[[#This Row],[日時]])</f>
        <v>0</v>
      </c>
    </row>
    <row r="192" spans="1:6">
      <c r="A192" s="54">
        <f t="shared" si="11"/>
        <v>44076</v>
      </c>
      <c r="B192" s="1" t="str">
        <f t="shared" si="8"/>
        <v/>
      </c>
      <c r="C192" s="57" t="str">
        <f t="shared" si="9"/>
        <v/>
      </c>
      <c r="D192" s="57" t="str">
        <f t="shared" si="10"/>
        <v>2日</v>
      </c>
      <c r="E192" s="57">
        <f>COUNTIF(テーブル13[[#All],[発症日]],テーブル310[[#This Row],[日時]])</f>
        <v>0</v>
      </c>
      <c r="F192" s="57">
        <f>COUNTIF(テーブル13[[#All],[検査結果判明日]],テーブル310[[#This Row],[日時]])</f>
        <v>0</v>
      </c>
    </row>
    <row r="193" spans="1:6">
      <c r="A193" s="54">
        <f t="shared" si="11"/>
        <v>44077</v>
      </c>
      <c r="B193" s="1" t="str">
        <f t="shared" si="8"/>
        <v/>
      </c>
      <c r="C193" s="57" t="str">
        <f t="shared" si="9"/>
        <v/>
      </c>
      <c r="D193" s="57" t="str">
        <f t="shared" si="10"/>
        <v>3日</v>
      </c>
      <c r="E193" s="57">
        <f>COUNTIF(テーブル13[[#All],[発症日]],テーブル310[[#This Row],[日時]])</f>
        <v>0</v>
      </c>
      <c r="F193" s="57">
        <f>COUNTIF(テーブル13[[#All],[検査結果判明日]],テーブル310[[#This Row],[日時]])</f>
        <v>1</v>
      </c>
    </row>
    <row r="194" spans="1:6">
      <c r="A194" s="54">
        <f t="shared" si="11"/>
        <v>44078</v>
      </c>
      <c r="B194" s="1" t="str">
        <f t="shared" si="8"/>
        <v/>
      </c>
      <c r="C194" s="57" t="str">
        <f t="shared" si="9"/>
        <v/>
      </c>
      <c r="D194" s="57" t="str">
        <f t="shared" si="10"/>
        <v>4日</v>
      </c>
      <c r="E194" s="57">
        <f>COUNTIF(テーブル13[[#All],[発症日]],テーブル310[[#This Row],[日時]])</f>
        <v>0</v>
      </c>
      <c r="F194" s="57">
        <f>COUNTIF(テーブル13[[#All],[検査結果判明日]],テーブル310[[#This Row],[日時]])</f>
        <v>0</v>
      </c>
    </row>
    <row r="195" spans="1:6">
      <c r="A195" s="54">
        <f t="shared" si="11"/>
        <v>44079</v>
      </c>
      <c r="B195" s="1" t="str">
        <f t="shared" si="8"/>
        <v/>
      </c>
      <c r="C195" s="57" t="str">
        <f t="shared" si="9"/>
        <v/>
      </c>
      <c r="D195" s="57" t="str">
        <f t="shared" si="10"/>
        <v>5日</v>
      </c>
      <c r="E195" s="57">
        <f>COUNTIF(テーブル13[[#All],[発症日]],テーブル310[[#This Row],[日時]])</f>
        <v>0</v>
      </c>
      <c r="F195" s="57">
        <f>COUNTIF(テーブル13[[#All],[検査結果判明日]],テーブル310[[#This Row],[日時]])</f>
        <v>0</v>
      </c>
    </row>
    <row r="196" spans="1:6">
      <c r="A196" s="54">
        <f t="shared" si="11"/>
        <v>44080</v>
      </c>
      <c r="B196" s="1" t="str">
        <f t="shared" si="8"/>
        <v/>
      </c>
      <c r="C196" s="57" t="str">
        <f t="shared" si="9"/>
        <v/>
      </c>
      <c r="D196" s="57" t="str">
        <f t="shared" si="10"/>
        <v>6日</v>
      </c>
      <c r="E196" s="57">
        <f>COUNTIF(テーブル13[[#All],[発症日]],テーブル310[[#This Row],[日時]])</f>
        <v>0</v>
      </c>
      <c r="F196" s="57">
        <f>COUNTIF(テーブル13[[#All],[検査結果判明日]],テーブル310[[#This Row],[日時]])</f>
        <v>0</v>
      </c>
    </row>
    <row r="197" spans="1:6">
      <c r="A197" s="54">
        <f t="shared" si="11"/>
        <v>44081</v>
      </c>
      <c r="B197" s="1" t="str">
        <f t="shared" si="8"/>
        <v/>
      </c>
      <c r="C197" s="57" t="str">
        <f t="shared" si="9"/>
        <v/>
      </c>
      <c r="D197" s="57" t="str">
        <f t="shared" si="10"/>
        <v>7日</v>
      </c>
      <c r="E197" s="57">
        <f>COUNTIF(テーブル13[[#All],[発症日]],テーブル310[[#This Row],[日時]])</f>
        <v>0</v>
      </c>
      <c r="F197" s="57">
        <f>COUNTIF(テーブル13[[#All],[検査結果判明日]],テーブル310[[#This Row],[日時]])</f>
        <v>0</v>
      </c>
    </row>
    <row r="198" spans="1:6">
      <c r="A198" s="54">
        <f t="shared" si="11"/>
        <v>44082</v>
      </c>
      <c r="B198" s="1" t="str">
        <f t="shared" si="8"/>
        <v/>
      </c>
      <c r="C198" s="57" t="str">
        <f t="shared" si="9"/>
        <v/>
      </c>
      <c r="D198" s="57" t="str">
        <f t="shared" si="10"/>
        <v>8日</v>
      </c>
      <c r="E198" s="57">
        <f>COUNTIF(テーブル13[[#All],[発症日]],テーブル310[[#This Row],[日時]])</f>
        <v>0</v>
      </c>
      <c r="F198" s="57">
        <f>COUNTIF(テーブル13[[#All],[検査結果判明日]],テーブル310[[#This Row],[日時]])</f>
        <v>0</v>
      </c>
    </row>
    <row r="199" spans="1:6">
      <c r="A199" s="54">
        <f t="shared" si="11"/>
        <v>44083</v>
      </c>
      <c r="B199" s="1" t="str">
        <f t="shared" ref="B199:B262" si="12">IF(AND(MONTH(A199)=1,DAY(A199)=1),YEAR(A199)&amp;"年","")</f>
        <v/>
      </c>
      <c r="C199" s="57" t="str">
        <f t="shared" ref="C199:C262" si="13">IF(DAY(A199)=1,MONTH(A199)&amp;"月","")</f>
        <v/>
      </c>
      <c r="D199" s="57" t="str">
        <f t="shared" ref="D199:D262" si="14">DAY(A199)&amp;"日"</f>
        <v>9日</v>
      </c>
      <c r="E199" s="57">
        <f>COUNTIF(テーブル13[[#All],[発症日]],テーブル310[[#This Row],[日時]])</f>
        <v>0</v>
      </c>
      <c r="F199" s="57">
        <f>COUNTIF(テーブル13[[#All],[検査結果判明日]],テーブル310[[#This Row],[日時]])</f>
        <v>0</v>
      </c>
    </row>
    <row r="200" spans="1:6">
      <c r="A200" s="54">
        <f t="shared" si="11"/>
        <v>44084</v>
      </c>
      <c r="B200" s="1" t="str">
        <f t="shared" si="12"/>
        <v/>
      </c>
      <c r="C200" s="57" t="str">
        <f t="shared" si="13"/>
        <v/>
      </c>
      <c r="D200" s="57" t="str">
        <f t="shared" si="14"/>
        <v>10日</v>
      </c>
      <c r="E200" s="57">
        <f>COUNTIF(テーブル13[[#All],[発症日]],テーブル310[[#This Row],[日時]])</f>
        <v>0</v>
      </c>
      <c r="F200" s="57">
        <f>COUNTIF(テーブル13[[#All],[検査結果判明日]],テーブル310[[#This Row],[日時]])</f>
        <v>0</v>
      </c>
    </row>
    <row r="201" spans="1:6">
      <c r="A201" s="54">
        <f t="shared" ref="A201:A264" si="15">A200+1</f>
        <v>44085</v>
      </c>
      <c r="B201" s="1" t="str">
        <f t="shared" si="12"/>
        <v/>
      </c>
      <c r="C201" s="57" t="str">
        <f t="shared" si="13"/>
        <v/>
      </c>
      <c r="D201" s="57" t="str">
        <f t="shared" si="14"/>
        <v>11日</v>
      </c>
      <c r="E201" s="57">
        <f>COUNTIF(テーブル13[[#All],[発症日]],テーブル310[[#This Row],[日時]])</f>
        <v>3</v>
      </c>
      <c r="F201" s="57">
        <f>COUNTIF(テーブル13[[#All],[検査結果判明日]],テーブル310[[#This Row],[日時]])</f>
        <v>0</v>
      </c>
    </row>
    <row r="202" spans="1:6">
      <c r="A202" s="54">
        <f t="shared" si="15"/>
        <v>44086</v>
      </c>
      <c r="B202" s="1" t="str">
        <f t="shared" si="12"/>
        <v/>
      </c>
      <c r="C202" s="57" t="str">
        <f t="shared" si="13"/>
        <v/>
      </c>
      <c r="D202" s="57" t="str">
        <f t="shared" si="14"/>
        <v>12日</v>
      </c>
      <c r="E202" s="57">
        <f>COUNTIF(テーブル13[[#All],[発症日]],テーブル310[[#This Row],[日時]])</f>
        <v>0</v>
      </c>
      <c r="F202" s="57">
        <f>COUNTIF(テーブル13[[#All],[検査結果判明日]],テーブル310[[#This Row],[日時]])</f>
        <v>1</v>
      </c>
    </row>
    <row r="203" spans="1:6">
      <c r="A203" s="54">
        <f t="shared" si="15"/>
        <v>44087</v>
      </c>
      <c r="B203" s="1" t="str">
        <f t="shared" si="12"/>
        <v/>
      </c>
      <c r="C203" s="57" t="str">
        <f t="shared" si="13"/>
        <v/>
      </c>
      <c r="D203" s="57" t="str">
        <f t="shared" si="14"/>
        <v>13日</v>
      </c>
      <c r="E203" s="57">
        <f>COUNTIF(テーブル13[[#All],[発症日]],テーブル310[[#This Row],[日時]])</f>
        <v>0</v>
      </c>
      <c r="F203" s="57">
        <f>COUNTIF(テーブル13[[#All],[検査結果判明日]],テーブル310[[#This Row],[日時]])</f>
        <v>0</v>
      </c>
    </row>
    <row r="204" spans="1:6">
      <c r="A204" s="54">
        <f t="shared" si="15"/>
        <v>44088</v>
      </c>
      <c r="B204" s="1" t="str">
        <f t="shared" si="12"/>
        <v/>
      </c>
      <c r="C204" s="57" t="str">
        <f t="shared" si="13"/>
        <v/>
      </c>
      <c r="D204" s="57" t="str">
        <f t="shared" si="14"/>
        <v>14日</v>
      </c>
      <c r="E204" s="57">
        <f>COUNTIF(テーブル13[[#All],[発症日]],テーブル310[[#This Row],[日時]])</f>
        <v>0</v>
      </c>
      <c r="F204" s="57">
        <f>COUNTIF(テーブル13[[#All],[検査結果判明日]],テーブル310[[#This Row],[日時]])</f>
        <v>0</v>
      </c>
    </row>
    <row r="205" spans="1:6">
      <c r="A205" s="54">
        <f t="shared" si="15"/>
        <v>44089</v>
      </c>
      <c r="B205" s="1" t="str">
        <f t="shared" si="12"/>
        <v/>
      </c>
      <c r="C205" s="57" t="str">
        <f t="shared" si="13"/>
        <v/>
      </c>
      <c r="D205" s="57" t="str">
        <f t="shared" si="14"/>
        <v>15日</v>
      </c>
      <c r="E205" s="57">
        <f>COUNTIF(テーブル13[[#All],[発症日]],テーブル310[[#This Row],[日時]])</f>
        <v>0</v>
      </c>
      <c r="F205" s="57">
        <f>COUNTIF(テーブル13[[#All],[検査結果判明日]],テーブル310[[#This Row],[日時]])</f>
        <v>0</v>
      </c>
    </row>
    <row r="206" spans="1:6">
      <c r="A206" s="54">
        <f t="shared" si="15"/>
        <v>44090</v>
      </c>
      <c r="B206" s="1" t="str">
        <f t="shared" si="12"/>
        <v/>
      </c>
      <c r="C206" s="57" t="str">
        <f t="shared" si="13"/>
        <v/>
      </c>
      <c r="D206" s="57" t="str">
        <f t="shared" si="14"/>
        <v>16日</v>
      </c>
      <c r="E206" s="57">
        <f>COUNTIF(テーブル13[[#All],[発症日]],テーブル310[[#This Row],[日時]])</f>
        <v>0</v>
      </c>
      <c r="F206" s="57">
        <f>COUNTIF(テーブル13[[#All],[検査結果判明日]],テーブル310[[#This Row],[日時]])</f>
        <v>0</v>
      </c>
    </row>
    <row r="207" spans="1:6">
      <c r="A207" s="54">
        <f t="shared" si="15"/>
        <v>44091</v>
      </c>
      <c r="B207" s="1" t="str">
        <f t="shared" si="12"/>
        <v/>
      </c>
      <c r="C207" s="57" t="str">
        <f t="shared" si="13"/>
        <v/>
      </c>
      <c r="D207" s="57" t="str">
        <f t="shared" si="14"/>
        <v>17日</v>
      </c>
      <c r="E207" s="57">
        <f>COUNTIF(テーブル13[[#All],[発症日]],テーブル310[[#This Row],[日時]])</f>
        <v>0</v>
      </c>
      <c r="F207" s="57">
        <f>COUNTIF(テーブル13[[#All],[検査結果判明日]],テーブル310[[#This Row],[日時]])</f>
        <v>0</v>
      </c>
    </row>
    <row r="208" spans="1:6">
      <c r="A208" s="54">
        <f t="shared" si="15"/>
        <v>44092</v>
      </c>
      <c r="B208" s="1" t="str">
        <f t="shared" si="12"/>
        <v/>
      </c>
      <c r="C208" s="57" t="str">
        <f t="shared" si="13"/>
        <v/>
      </c>
      <c r="D208" s="57" t="str">
        <f t="shared" si="14"/>
        <v>18日</v>
      </c>
      <c r="E208" s="57">
        <f>COUNTIF(テーブル13[[#All],[発症日]],テーブル310[[#This Row],[日時]])</f>
        <v>0</v>
      </c>
      <c r="F208" s="57">
        <f>COUNTIF(テーブル13[[#All],[検査結果判明日]],テーブル310[[#This Row],[日時]])</f>
        <v>0</v>
      </c>
    </row>
    <row r="209" spans="1:6">
      <c r="A209" s="54">
        <f t="shared" si="15"/>
        <v>44093</v>
      </c>
      <c r="B209" s="1" t="str">
        <f t="shared" si="12"/>
        <v/>
      </c>
      <c r="C209" s="57" t="str">
        <f t="shared" si="13"/>
        <v/>
      </c>
      <c r="D209" s="57" t="str">
        <f t="shared" si="14"/>
        <v>19日</v>
      </c>
      <c r="E209" s="57">
        <f>COUNTIF(テーブル13[[#All],[発症日]],テーブル310[[#This Row],[日時]])</f>
        <v>0</v>
      </c>
      <c r="F209" s="57">
        <f>COUNTIF(テーブル13[[#All],[検査結果判明日]],テーブル310[[#This Row],[日時]])</f>
        <v>1</v>
      </c>
    </row>
    <row r="210" spans="1:6">
      <c r="A210" s="54">
        <f t="shared" si="15"/>
        <v>44094</v>
      </c>
      <c r="B210" s="1" t="str">
        <f t="shared" si="12"/>
        <v/>
      </c>
      <c r="C210" s="57" t="str">
        <f t="shared" si="13"/>
        <v/>
      </c>
      <c r="D210" s="57" t="str">
        <f t="shared" si="14"/>
        <v>20日</v>
      </c>
      <c r="E210" s="57">
        <f>COUNTIF(テーブル13[[#All],[発症日]],テーブル310[[#This Row],[日時]])</f>
        <v>0</v>
      </c>
      <c r="F210" s="57">
        <f>COUNTIF(テーブル13[[#All],[検査結果判明日]],テーブル310[[#This Row],[日時]])</f>
        <v>2</v>
      </c>
    </row>
    <row r="211" spans="1:6">
      <c r="A211" s="54">
        <f t="shared" si="15"/>
        <v>44095</v>
      </c>
      <c r="B211" s="1" t="str">
        <f t="shared" si="12"/>
        <v/>
      </c>
      <c r="C211" s="57" t="str">
        <f t="shared" si="13"/>
        <v/>
      </c>
      <c r="D211" s="57" t="str">
        <f t="shared" si="14"/>
        <v>21日</v>
      </c>
      <c r="E211" s="57">
        <f>COUNTIF(テーブル13[[#All],[発症日]],テーブル310[[#This Row],[日時]])</f>
        <v>0</v>
      </c>
      <c r="F211" s="57">
        <f>COUNTIF(テーブル13[[#All],[検査結果判明日]],テーブル310[[#This Row],[日時]])</f>
        <v>1</v>
      </c>
    </row>
    <row r="212" spans="1:6">
      <c r="A212" s="54">
        <f t="shared" si="15"/>
        <v>44096</v>
      </c>
      <c r="B212" s="1" t="str">
        <f t="shared" si="12"/>
        <v/>
      </c>
      <c r="C212" s="57" t="str">
        <f t="shared" si="13"/>
        <v/>
      </c>
      <c r="D212" s="57" t="str">
        <f t="shared" si="14"/>
        <v>22日</v>
      </c>
      <c r="E212" s="57">
        <f>COUNTIF(テーブル13[[#All],[発症日]],テーブル310[[#This Row],[日時]])</f>
        <v>0</v>
      </c>
      <c r="F212" s="57">
        <f>COUNTIF(テーブル13[[#All],[検査結果判明日]],テーブル310[[#This Row],[日時]])</f>
        <v>0</v>
      </c>
    </row>
    <row r="213" spans="1:6">
      <c r="A213" s="54">
        <f t="shared" si="15"/>
        <v>44097</v>
      </c>
      <c r="B213" s="1" t="str">
        <f t="shared" si="12"/>
        <v/>
      </c>
      <c r="C213" s="57" t="str">
        <f t="shared" si="13"/>
        <v/>
      </c>
      <c r="D213" s="57" t="str">
        <f t="shared" si="14"/>
        <v>23日</v>
      </c>
      <c r="E213" s="57">
        <f>COUNTIF(テーブル13[[#All],[発症日]],テーブル310[[#This Row],[日時]])</f>
        <v>0</v>
      </c>
      <c r="F213" s="57">
        <f>COUNTIF(テーブル13[[#All],[検査結果判明日]],テーブル310[[#This Row],[日時]])</f>
        <v>0</v>
      </c>
    </row>
    <row r="214" spans="1:6">
      <c r="A214" s="54">
        <f t="shared" si="15"/>
        <v>44098</v>
      </c>
      <c r="B214" s="1" t="str">
        <f t="shared" si="12"/>
        <v/>
      </c>
      <c r="C214" s="57" t="str">
        <f t="shared" si="13"/>
        <v/>
      </c>
      <c r="D214" s="57" t="str">
        <f t="shared" si="14"/>
        <v>24日</v>
      </c>
      <c r="E214" s="57">
        <f>COUNTIF(テーブル13[[#All],[発症日]],テーブル310[[#This Row],[日時]])</f>
        <v>0</v>
      </c>
      <c r="F214" s="57">
        <f>COUNTIF(テーブル13[[#All],[検査結果判明日]],テーブル310[[#This Row],[日時]])</f>
        <v>0</v>
      </c>
    </row>
    <row r="215" spans="1:6">
      <c r="A215" s="54">
        <f t="shared" si="15"/>
        <v>44099</v>
      </c>
      <c r="B215" s="1" t="str">
        <f t="shared" si="12"/>
        <v/>
      </c>
      <c r="C215" s="57" t="str">
        <f t="shared" si="13"/>
        <v/>
      </c>
      <c r="D215" s="57" t="str">
        <f t="shared" si="14"/>
        <v>25日</v>
      </c>
      <c r="E215" s="57">
        <f>COUNTIF(テーブル13[[#All],[発症日]],テーブル310[[#This Row],[日時]])</f>
        <v>0</v>
      </c>
      <c r="F215" s="57">
        <f>COUNTIF(テーブル13[[#All],[検査結果判明日]],テーブル310[[#This Row],[日時]])</f>
        <v>0</v>
      </c>
    </row>
    <row r="216" spans="1:6">
      <c r="A216" s="54">
        <f t="shared" si="15"/>
        <v>44100</v>
      </c>
      <c r="B216" s="1" t="str">
        <f t="shared" si="12"/>
        <v/>
      </c>
      <c r="C216" s="57" t="str">
        <f t="shared" si="13"/>
        <v/>
      </c>
      <c r="D216" s="57" t="str">
        <f t="shared" si="14"/>
        <v>26日</v>
      </c>
      <c r="E216" s="57">
        <f>COUNTIF(テーブル13[[#All],[発症日]],テーブル310[[#This Row],[日時]])</f>
        <v>0</v>
      </c>
      <c r="F216" s="57">
        <f>COUNTIF(テーブル13[[#All],[検査結果判明日]],テーブル310[[#This Row],[日時]])</f>
        <v>0</v>
      </c>
    </row>
    <row r="217" spans="1:6">
      <c r="A217" s="54">
        <f t="shared" si="15"/>
        <v>44101</v>
      </c>
      <c r="B217" s="1" t="str">
        <f t="shared" si="12"/>
        <v/>
      </c>
      <c r="C217" s="57" t="str">
        <f t="shared" si="13"/>
        <v/>
      </c>
      <c r="D217" s="57" t="str">
        <f t="shared" si="14"/>
        <v>27日</v>
      </c>
      <c r="E217" s="57">
        <f>COUNTIF(テーブル13[[#All],[発症日]],テーブル310[[#This Row],[日時]])</f>
        <v>0</v>
      </c>
      <c r="F217" s="57">
        <f>COUNTIF(テーブル13[[#All],[検査結果判明日]],テーブル310[[#This Row],[日時]])</f>
        <v>0</v>
      </c>
    </row>
    <row r="218" spans="1:6">
      <c r="A218" s="54">
        <f t="shared" si="15"/>
        <v>44102</v>
      </c>
      <c r="B218" s="1" t="str">
        <f t="shared" si="12"/>
        <v/>
      </c>
      <c r="C218" s="57" t="str">
        <f t="shared" si="13"/>
        <v/>
      </c>
      <c r="D218" s="57" t="str">
        <f t="shared" si="14"/>
        <v>28日</v>
      </c>
      <c r="E218" s="57">
        <f>COUNTIF(テーブル13[[#All],[発症日]],テーブル310[[#This Row],[日時]])</f>
        <v>0</v>
      </c>
      <c r="F218" s="57">
        <f>COUNTIF(テーブル13[[#All],[検査結果判明日]],テーブル310[[#This Row],[日時]])</f>
        <v>0</v>
      </c>
    </row>
    <row r="219" spans="1:6">
      <c r="A219" s="54">
        <f t="shared" si="15"/>
        <v>44103</v>
      </c>
      <c r="B219" s="1" t="str">
        <f t="shared" si="12"/>
        <v/>
      </c>
      <c r="C219" s="57" t="str">
        <f t="shared" si="13"/>
        <v/>
      </c>
      <c r="D219" s="57" t="str">
        <f t="shared" si="14"/>
        <v>29日</v>
      </c>
      <c r="E219" s="57">
        <f>COUNTIF(テーブル13[[#All],[発症日]],テーブル310[[#This Row],[日時]])</f>
        <v>1</v>
      </c>
      <c r="F219" s="57">
        <f>COUNTIF(テーブル13[[#All],[検査結果判明日]],テーブル310[[#This Row],[日時]])</f>
        <v>0</v>
      </c>
    </row>
    <row r="220" spans="1:6">
      <c r="A220" s="54">
        <f t="shared" si="15"/>
        <v>44104</v>
      </c>
      <c r="B220" s="1" t="str">
        <f t="shared" si="12"/>
        <v/>
      </c>
      <c r="C220" s="57" t="str">
        <f t="shared" si="13"/>
        <v/>
      </c>
      <c r="D220" s="57" t="str">
        <f t="shared" si="14"/>
        <v>30日</v>
      </c>
      <c r="E220" s="57">
        <f>COUNTIF(テーブル13[[#All],[発症日]],テーブル310[[#This Row],[日時]])</f>
        <v>0</v>
      </c>
      <c r="F220" s="57">
        <f>COUNTIF(テーブル13[[#All],[検査結果判明日]],テーブル310[[#This Row],[日時]])</f>
        <v>0</v>
      </c>
    </row>
    <row r="221" spans="1:6">
      <c r="A221" s="54">
        <f t="shared" si="15"/>
        <v>44105</v>
      </c>
      <c r="B221" s="1" t="str">
        <f t="shared" si="12"/>
        <v/>
      </c>
      <c r="C221" s="57" t="str">
        <f t="shared" si="13"/>
        <v>10月</v>
      </c>
      <c r="D221" s="57" t="str">
        <f t="shared" si="14"/>
        <v>1日</v>
      </c>
      <c r="E221" s="57">
        <f>COUNTIF(テーブル13[[#All],[発症日]],テーブル310[[#This Row],[日時]])</f>
        <v>1</v>
      </c>
      <c r="F221" s="57">
        <f>COUNTIF(テーブル13[[#All],[検査結果判明日]],テーブル310[[#This Row],[日時]])</f>
        <v>1</v>
      </c>
    </row>
    <row r="222" spans="1:6">
      <c r="A222" s="54">
        <f t="shared" si="15"/>
        <v>44106</v>
      </c>
      <c r="B222" s="1" t="str">
        <f t="shared" si="12"/>
        <v/>
      </c>
      <c r="C222" s="57" t="str">
        <f t="shared" si="13"/>
        <v/>
      </c>
      <c r="D222" s="57" t="str">
        <f t="shared" si="14"/>
        <v>2日</v>
      </c>
      <c r="E222" s="57">
        <f>COUNTIF(テーブル13[[#All],[発症日]],テーブル310[[#This Row],[日時]])</f>
        <v>0</v>
      </c>
      <c r="F222" s="57">
        <f>COUNTIF(テーブル13[[#All],[検査結果判明日]],テーブル310[[#This Row],[日時]])</f>
        <v>0</v>
      </c>
    </row>
    <row r="223" spans="1:6">
      <c r="A223" s="54">
        <f t="shared" si="15"/>
        <v>44107</v>
      </c>
      <c r="B223" s="1" t="str">
        <f t="shared" si="12"/>
        <v/>
      </c>
      <c r="C223" s="57" t="str">
        <f t="shared" si="13"/>
        <v/>
      </c>
      <c r="D223" s="57" t="str">
        <f t="shared" si="14"/>
        <v>3日</v>
      </c>
      <c r="E223" s="57">
        <f>COUNTIF(テーブル13[[#All],[発症日]],テーブル310[[#This Row],[日時]])</f>
        <v>0</v>
      </c>
      <c r="F223" s="57">
        <f>COUNTIF(テーブル13[[#All],[検査結果判明日]],テーブル310[[#This Row],[日時]])</f>
        <v>0</v>
      </c>
    </row>
    <row r="224" spans="1:6">
      <c r="A224" s="54">
        <f t="shared" si="15"/>
        <v>44108</v>
      </c>
      <c r="B224" s="1" t="str">
        <f t="shared" si="12"/>
        <v/>
      </c>
      <c r="C224" s="57" t="str">
        <f t="shared" si="13"/>
        <v/>
      </c>
      <c r="D224" s="57" t="str">
        <f t="shared" si="14"/>
        <v>4日</v>
      </c>
      <c r="E224" s="57">
        <f>COUNTIF(テーブル13[[#All],[発症日]],テーブル310[[#This Row],[日時]])</f>
        <v>0</v>
      </c>
      <c r="F224" s="57">
        <f>COUNTIF(テーブル13[[#All],[検査結果判明日]],テーブル310[[#This Row],[日時]])</f>
        <v>0</v>
      </c>
    </row>
    <row r="225" spans="1:6">
      <c r="A225" s="54">
        <f t="shared" si="15"/>
        <v>44109</v>
      </c>
      <c r="B225" s="1" t="str">
        <f t="shared" si="12"/>
        <v/>
      </c>
      <c r="C225" s="57" t="str">
        <f t="shared" si="13"/>
        <v/>
      </c>
      <c r="D225" s="57" t="str">
        <f t="shared" si="14"/>
        <v>5日</v>
      </c>
      <c r="E225" s="57">
        <f>COUNTIF(テーブル13[[#All],[発症日]],テーブル310[[#This Row],[日時]])</f>
        <v>0</v>
      </c>
      <c r="F225" s="57">
        <f>COUNTIF(テーブル13[[#All],[検査結果判明日]],テーブル310[[#This Row],[日時]])</f>
        <v>0</v>
      </c>
    </row>
    <row r="226" spans="1:6">
      <c r="A226" s="54">
        <f t="shared" si="15"/>
        <v>44110</v>
      </c>
      <c r="B226" s="1" t="str">
        <f t="shared" si="12"/>
        <v/>
      </c>
      <c r="C226" s="57" t="str">
        <f t="shared" si="13"/>
        <v/>
      </c>
      <c r="D226" s="57" t="str">
        <f t="shared" si="14"/>
        <v>6日</v>
      </c>
      <c r="E226" s="57">
        <f>COUNTIF(テーブル13[[#All],[発症日]],テーブル310[[#This Row],[日時]])</f>
        <v>0</v>
      </c>
      <c r="F226" s="57">
        <f>COUNTIF(テーブル13[[#All],[検査結果判明日]],テーブル310[[#This Row],[日時]])</f>
        <v>0</v>
      </c>
    </row>
    <row r="227" spans="1:6">
      <c r="A227" s="54">
        <f t="shared" si="15"/>
        <v>44111</v>
      </c>
      <c r="B227" s="1" t="str">
        <f t="shared" si="12"/>
        <v/>
      </c>
      <c r="C227" s="57" t="str">
        <f t="shared" si="13"/>
        <v/>
      </c>
      <c r="D227" s="57" t="str">
        <f t="shared" si="14"/>
        <v>7日</v>
      </c>
      <c r="E227" s="57">
        <f>COUNTIF(テーブル13[[#All],[発症日]],テーブル310[[#This Row],[日時]])</f>
        <v>0</v>
      </c>
      <c r="F227" s="57">
        <f>COUNTIF(テーブル13[[#All],[検査結果判明日]],テーブル310[[#This Row],[日時]])</f>
        <v>0</v>
      </c>
    </row>
    <row r="228" spans="1:6">
      <c r="A228" s="54">
        <f t="shared" si="15"/>
        <v>44112</v>
      </c>
      <c r="B228" s="1" t="str">
        <f t="shared" si="12"/>
        <v/>
      </c>
      <c r="C228" s="57" t="str">
        <f t="shared" si="13"/>
        <v/>
      </c>
      <c r="D228" s="57" t="str">
        <f t="shared" si="14"/>
        <v>8日</v>
      </c>
      <c r="E228" s="57">
        <f>COUNTIF(テーブル13[[#All],[発症日]],テーブル310[[#This Row],[日時]])</f>
        <v>0</v>
      </c>
      <c r="F228" s="57">
        <f>COUNTIF(テーブル13[[#All],[検査結果判明日]],テーブル310[[#This Row],[日時]])</f>
        <v>1</v>
      </c>
    </row>
    <row r="229" spans="1:6">
      <c r="A229" s="54">
        <f t="shared" si="15"/>
        <v>44113</v>
      </c>
      <c r="B229" s="1" t="str">
        <f t="shared" si="12"/>
        <v/>
      </c>
      <c r="C229" s="57" t="str">
        <f t="shared" si="13"/>
        <v/>
      </c>
      <c r="D229" s="57" t="str">
        <f t="shared" si="14"/>
        <v>9日</v>
      </c>
      <c r="E229" s="57">
        <f>COUNTIF(テーブル13[[#All],[発症日]],テーブル310[[#This Row],[日時]])</f>
        <v>0</v>
      </c>
      <c r="F229" s="57">
        <f>COUNTIF(テーブル13[[#All],[検査結果判明日]],テーブル310[[#This Row],[日時]])</f>
        <v>0</v>
      </c>
    </row>
    <row r="230" spans="1:6">
      <c r="A230" s="54">
        <f t="shared" si="15"/>
        <v>44114</v>
      </c>
      <c r="B230" s="1" t="str">
        <f t="shared" si="12"/>
        <v/>
      </c>
      <c r="C230" s="57" t="str">
        <f t="shared" si="13"/>
        <v/>
      </c>
      <c r="D230" s="57" t="str">
        <f t="shared" si="14"/>
        <v>10日</v>
      </c>
      <c r="E230" s="57">
        <f>COUNTIF(テーブル13[[#All],[発症日]],テーブル310[[#This Row],[日時]])</f>
        <v>1</v>
      </c>
      <c r="F230" s="57">
        <f>COUNTIF(テーブル13[[#All],[検査結果判明日]],テーブル310[[#This Row],[日時]])</f>
        <v>0</v>
      </c>
    </row>
    <row r="231" spans="1:6">
      <c r="A231" s="54">
        <f t="shared" si="15"/>
        <v>44115</v>
      </c>
      <c r="B231" s="1" t="str">
        <f t="shared" si="12"/>
        <v/>
      </c>
      <c r="C231" s="57" t="str">
        <f t="shared" si="13"/>
        <v/>
      </c>
      <c r="D231" s="57" t="str">
        <f t="shared" si="14"/>
        <v>11日</v>
      </c>
      <c r="E231" s="57">
        <f>COUNTIF(テーブル13[[#All],[発症日]],テーブル310[[#This Row],[日時]])</f>
        <v>0</v>
      </c>
      <c r="F231" s="57">
        <f>COUNTIF(テーブル13[[#All],[検査結果判明日]],テーブル310[[#This Row],[日時]])</f>
        <v>2</v>
      </c>
    </row>
    <row r="232" spans="1:6">
      <c r="A232" s="54">
        <f t="shared" si="15"/>
        <v>44116</v>
      </c>
      <c r="B232" s="1" t="str">
        <f t="shared" si="12"/>
        <v/>
      </c>
      <c r="C232" s="57" t="str">
        <f t="shared" si="13"/>
        <v/>
      </c>
      <c r="D232" s="57" t="str">
        <f t="shared" si="14"/>
        <v>12日</v>
      </c>
      <c r="E232" s="57">
        <f>COUNTIF(テーブル13[[#All],[発症日]],テーブル310[[#This Row],[日時]])</f>
        <v>0</v>
      </c>
      <c r="F232" s="57">
        <f>COUNTIF(テーブル13[[#All],[検査結果判明日]],テーブル310[[#This Row],[日時]])</f>
        <v>0</v>
      </c>
    </row>
    <row r="233" spans="1:6">
      <c r="A233" s="54">
        <f t="shared" si="15"/>
        <v>44117</v>
      </c>
      <c r="B233" s="1" t="str">
        <f t="shared" si="12"/>
        <v/>
      </c>
      <c r="C233" s="57" t="str">
        <f t="shared" si="13"/>
        <v/>
      </c>
      <c r="D233" s="57" t="str">
        <f t="shared" si="14"/>
        <v>13日</v>
      </c>
      <c r="E233" s="57">
        <f>COUNTIF(テーブル13[[#All],[発症日]],テーブル310[[#This Row],[日時]])</f>
        <v>0</v>
      </c>
      <c r="F233" s="57">
        <f>COUNTIF(テーブル13[[#All],[検査結果判明日]],テーブル310[[#This Row],[日時]])</f>
        <v>0</v>
      </c>
    </row>
    <row r="234" spans="1:6">
      <c r="A234" s="54">
        <f t="shared" si="15"/>
        <v>44118</v>
      </c>
      <c r="B234" s="1" t="str">
        <f t="shared" si="12"/>
        <v/>
      </c>
      <c r="C234" s="57" t="str">
        <f t="shared" si="13"/>
        <v/>
      </c>
      <c r="D234" s="57" t="str">
        <f t="shared" si="14"/>
        <v>14日</v>
      </c>
      <c r="E234" s="57">
        <f>COUNTIF(テーブル13[[#All],[発症日]],テーブル310[[#This Row],[日時]])</f>
        <v>0</v>
      </c>
      <c r="F234" s="57">
        <f>COUNTIF(テーブル13[[#All],[検査結果判明日]],テーブル310[[#This Row],[日時]])</f>
        <v>1</v>
      </c>
    </row>
    <row r="235" spans="1:6">
      <c r="A235" s="54">
        <f t="shared" si="15"/>
        <v>44119</v>
      </c>
      <c r="B235" s="1" t="str">
        <f t="shared" si="12"/>
        <v/>
      </c>
      <c r="C235" s="57" t="str">
        <f t="shared" si="13"/>
        <v/>
      </c>
      <c r="D235" s="57" t="str">
        <f t="shared" si="14"/>
        <v>15日</v>
      </c>
      <c r="E235" s="57">
        <f>COUNTIF(テーブル13[[#All],[発症日]],テーブル310[[#This Row],[日時]])</f>
        <v>0</v>
      </c>
      <c r="F235" s="57">
        <f>COUNTIF(テーブル13[[#All],[検査結果判明日]],テーブル310[[#This Row],[日時]])</f>
        <v>0</v>
      </c>
    </row>
    <row r="236" spans="1:6">
      <c r="A236" s="54">
        <f t="shared" si="15"/>
        <v>44120</v>
      </c>
      <c r="B236" s="1" t="str">
        <f t="shared" si="12"/>
        <v/>
      </c>
      <c r="C236" s="57" t="str">
        <f t="shared" si="13"/>
        <v/>
      </c>
      <c r="D236" s="57" t="str">
        <f t="shared" si="14"/>
        <v>16日</v>
      </c>
      <c r="E236" s="57">
        <f>COUNTIF(テーブル13[[#All],[発症日]],テーブル310[[#This Row],[日時]])</f>
        <v>0</v>
      </c>
      <c r="F236" s="57">
        <f>COUNTIF(テーブル13[[#All],[検査結果判明日]],テーブル310[[#This Row],[日時]])</f>
        <v>0</v>
      </c>
    </row>
    <row r="237" spans="1:6">
      <c r="A237" s="54">
        <f t="shared" si="15"/>
        <v>44121</v>
      </c>
      <c r="B237" s="1" t="str">
        <f t="shared" si="12"/>
        <v/>
      </c>
      <c r="C237" s="57" t="str">
        <f t="shared" si="13"/>
        <v/>
      </c>
      <c r="D237" s="57" t="str">
        <f t="shared" si="14"/>
        <v>17日</v>
      </c>
      <c r="E237" s="57">
        <f>COUNTIF(テーブル13[[#All],[発症日]],テーブル310[[#This Row],[日時]])</f>
        <v>0</v>
      </c>
      <c r="F237" s="57">
        <f>COUNTIF(テーブル13[[#All],[検査結果判明日]],テーブル310[[#This Row],[日時]])</f>
        <v>0</v>
      </c>
    </row>
    <row r="238" spans="1:6">
      <c r="A238" s="54">
        <f t="shared" si="15"/>
        <v>44122</v>
      </c>
      <c r="B238" s="1" t="str">
        <f t="shared" si="12"/>
        <v/>
      </c>
      <c r="C238" s="57" t="str">
        <f t="shared" si="13"/>
        <v/>
      </c>
      <c r="D238" s="57" t="str">
        <f t="shared" si="14"/>
        <v>18日</v>
      </c>
      <c r="E238" s="57">
        <f>COUNTIF(テーブル13[[#All],[発症日]],テーブル310[[#This Row],[日時]])</f>
        <v>0</v>
      </c>
      <c r="F238" s="57">
        <f>COUNTIF(テーブル13[[#All],[検査結果判明日]],テーブル310[[#This Row],[日時]])</f>
        <v>0</v>
      </c>
    </row>
    <row r="239" spans="1:6">
      <c r="A239" s="54">
        <f t="shared" si="15"/>
        <v>44123</v>
      </c>
      <c r="B239" s="1" t="str">
        <f t="shared" si="12"/>
        <v/>
      </c>
      <c r="C239" s="57" t="str">
        <f t="shared" si="13"/>
        <v/>
      </c>
      <c r="D239" s="57" t="str">
        <f t="shared" si="14"/>
        <v>19日</v>
      </c>
      <c r="E239" s="57">
        <f>COUNTIF(テーブル13[[#All],[発症日]],テーブル310[[#This Row],[日時]])</f>
        <v>0</v>
      </c>
      <c r="F239" s="57">
        <f>COUNTIF(テーブル13[[#All],[検査結果判明日]],テーブル310[[#This Row],[日時]])</f>
        <v>0</v>
      </c>
    </row>
    <row r="240" spans="1:6">
      <c r="A240" s="54">
        <f t="shared" si="15"/>
        <v>44124</v>
      </c>
      <c r="B240" s="1" t="str">
        <f t="shared" si="12"/>
        <v/>
      </c>
      <c r="C240" s="57" t="str">
        <f t="shared" si="13"/>
        <v/>
      </c>
      <c r="D240" s="57" t="str">
        <f t="shared" si="14"/>
        <v>20日</v>
      </c>
      <c r="E240" s="57">
        <f>COUNTIF(テーブル13[[#All],[発症日]],テーブル310[[#This Row],[日時]])</f>
        <v>0</v>
      </c>
      <c r="F240" s="57">
        <f>COUNTIF(テーブル13[[#All],[検査結果判明日]],テーブル310[[#This Row],[日時]])</f>
        <v>0</v>
      </c>
    </row>
    <row r="241" spans="1:6">
      <c r="A241" s="54">
        <f t="shared" si="15"/>
        <v>44125</v>
      </c>
      <c r="B241" s="1" t="str">
        <f t="shared" si="12"/>
        <v/>
      </c>
      <c r="C241" s="57" t="str">
        <f t="shared" si="13"/>
        <v/>
      </c>
      <c r="D241" s="57" t="str">
        <f t="shared" si="14"/>
        <v>21日</v>
      </c>
      <c r="E241" s="57">
        <f>COUNTIF(テーブル13[[#All],[発症日]],テーブル310[[#This Row],[日時]])</f>
        <v>0</v>
      </c>
      <c r="F241" s="57">
        <f>COUNTIF(テーブル13[[#All],[検査結果判明日]],テーブル310[[#This Row],[日時]])</f>
        <v>0</v>
      </c>
    </row>
    <row r="242" spans="1:6">
      <c r="A242" s="54">
        <f t="shared" si="15"/>
        <v>44126</v>
      </c>
      <c r="B242" s="1" t="str">
        <f t="shared" si="12"/>
        <v/>
      </c>
      <c r="C242" s="57" t="str">
        <f t="shared" si="13"/>
        <v/>
      </c>
      <c r="D242" s="57" t="str">
        <f t="shared" si="14"/>
        <v>22日</v>
      </c>
      <c r="E242" s="57">
        <f>COUNTIF(テーブル13[[#All],[発症日]],テーブル310[[#This Row],[日時]])</f>
        <v>1</v>
      </c>
      <c r="F242" s="57">
        <f>COUNTIF(テーブル13[[#All],[検査結果判明日]],テーブル310[[#This Row],[日時]])</f>
        <v>0</v>
      </c>
    </row>
    <row r="243" spans="1:6">
      <c r="A243" s="54">
        <f t="shared" si="15"/>
        <v>44127</v>
      </c>
      <c r="B243" s="1" t="str">
        <f t="shared" si="12"/>
        <v/>
      </c>
      <c r="C243" s="57" t="str">
        <f t="shared" si="13"/>
        <v/>
      </c>
      <c r="D243" s="57" t="str">
        <f t="shared" si="14"/>
        <v>23日</v>
      </c>
      <c r="E243" s="57">
        <f>COUNTIF(テーブル13[[#All],[発症日]],テーブル310[[#This Row],[日時]])</f>
        <v>0</v>
      </c>
      <c r="F243" s="57">
        <f>COUNTIF(テーブル13[[#All],[検査結果判明日]],テーブル310[[#This Row],[日時]])</f>
        <v>0</v>
      </c>
    </row>
    <row r="244" spans="1:6">
      <c r="A244" s="54">
        <f t="shared" si="15"/>
        <v>44128</v>
      </c>
      <c r="B244" s="1" t="str">
        <f t="shared" si="12"/>
        <v/>
      </c>
      <c r="C244" s="57" t="str">
        <f t="shared" si="13"/>
        <v/>
      </c>
      <c r="D244" s="57" t="str">
        <f t="shared" si="14"/>
        <v>24日</v>
      </c>
      <c r="E244" s="57">
        <f>COUNTIF(テーブル13[[#All],[発症日]],テーブル310[[#This Row],[日時]])</f>
        <v>1</v>
      </c>
      <c r="F244" s="57">
        <f>COUNTIF(テーブル13[[#All],[検査結果判明日]],テーブル310[[#This Row],[日時]])</f>
        <v>1</v>
      </c>
    </row>
    <row r="245" spans="1:6">
      <c r="A245" s="54">
        <f t="shared" si="15"/>
        <v>44129</v>
      </c>
      <c r="B245" s="1" t="str">
        <f t="shared" si="12"/>
        <v/>
      </c>
      <c r="C245" s="57" t="str">
        <f t="shared" si="13"/>
        <v/>
      </c>
      <c r="D245" s="57" t="str">
        <f t="shared" si="14"/>
        <v>25日</v>
      </c>
      <c r="E245" s="57">
        <f>COUNTIF(テーブル13[[#All],[発症日]],テーブル310[[#This Row],[日時]])</f>
        <v>0</v>
      </c>
      <c r="F245" s="57">
        <f>COUNTIF(テーブル13[[#All],[検査結果判明日]],テーブル310[[#This Row],[日時]])</f>
        <v>2</v>
      </c>
    </row>
    <row r="246" spans="1:6">
      <c r="A246" s="54">
        <f t="shared" si="15"/>
        <v>44130</v>
      </c>
      <c r="B246" s="1" t="str">
        <f t="shared" si="12"/>
        <v/>
      </c>
      <c r="C246" s="57" t="str">
        <f t="shared" si="13"/>
        <v/>
      </c>
      <c r="D246" s="57" t="str">
        <f t="shared" si="14"/>
        <v>26日</v>
      </c>
      <c r="E246" s="57">
        <f>COUNTIF(テーブル13[[#All],[発症日]],テーブル310[[#This Row],[日時]])</f>
        <v>0</v>
      </c>
      <c r="F246" s="57">
        <f>COUNTIF(テーブル13[[#All],[検査結果判明日]],テーブル310[[#This Row],[日時]])</f>
        <v>0</v>
      </c>
    </row>
    <row r="247" spans="1:6">
      <c r="A247" s="54">
        <f t="shared" si="15"/>
        <v>44131</v>
      </c>
      <c r="B247" s="1" t="str">
        <f t="shared" si="12"/>
        <v/>
      </c>
      <c r="C247" s="57" t="str">
        <f t="shared" si="13"/>
        <v/>
      </c>
      <c r="D247" s="57" t="str">
        <f t="shared" si="14"/>
        <v>27日</v>
      </c>
      <c r="E247" s="57">
        <f>COUNTIF(テーブル13[[#All],[発症日]],テーブル310[[#This Row],[日時]])</f>
        <v>0</v>
      </c>
      <c r="F247" s="57">
        <f>COUNTIF(テーブル13[[#All],[検査結果判明日]],テーブル310[[#This Row],[日時]])</f>
        <v>0</v>
      </c>
    </row>
    <row r="248" spans="1:6">
      <c r="A248" s="54">
        <f t="shared" si="15"/>
        <v>44132</v>
      </c>
      <c r="B248" s="1" t="str">
        <f t="shared" si="12"/>
        <v/>
      </c>
      <c r="C248" s="57" t="str">
        <f t="shared" si="13"/>
        <v/>
      </c>
      <c r="D248" s="57" t="str">
        <f t="shared" si="14"/>
        <v>28日</v>
      </c>
      <c r="E248" s="57">
        <f>COUNTIF(テーブル13[[#All],[発症日]],テーブル310[[#This Row],[日時]])</f>
        <v>0</v>
      </c>
      <c r="F248" s="57">
        <f>COUNTIF(テーブル13[[#All],[検査結果判明日]],テーブル310[[#This Row],[日時]])</f>
        <v>0</v>
      </c>
    </row>
    <row r="249" spans="1:6">
      <c r="A249" s="54">
        <f t="shared" si="15"/>
        <v>44133</v>
      </c>
      <c r="B249" s="1" t="str">
        <f t="shared" si="12"/>
        <v/>
      </c>
      <c r="C249" s="57" t="str">
        <f t="shared" si="13"/>
        <v/>
      </c>
      <c r="D249" s="57" t="str">
        <f t="shared" si="14"/>
        <v>29日</v>
      </c>
      <c r="E249" s="57">
        <f>COUNTIF(テーブル13[[#All],[発症日]],テーブル310[[#This Row],[日時]])</f>
        <v>0</v>
      </c>
      <c r="F249" s="57">
        <f>COUNTIF(テーブル13[[#All],[検査結果判明日]],テーブル310[[#This Row],[日時]])</f>
        <v>0</v>
      </c>
    </row>
    <row r="250" spans="1:6">
      <c r="A250" s="54">
        <f t="shared" si="15"/>
        <v>44134</v>
      </c>
      <c r="B250" s="1" t="str">
        <f t="shared" si="12"/>
        <v/>
      </c>
      <c r="C250" s="57" t="str">
        <f t="shared" si="13"/>
        <v/>
      </c>
      <c r="D250" s="57" t="str">
        <f t="shared" si="14"/>
        <v>30日</v>
      </c>
      <c r="E250" s="57">
        <f>COUNTIF(テーブル13[[#All],[発症日]],テーブル310[[#This Row],[日時]])</f>
        <v>0</v>
      </c>
      <c r="F250" s="57">
        <f>COUNTIF(テーブル13[[#All],[検査結果判明日]],テーブル310[[#This Row],[日時]])</f>
        <v>0</v>
      </c>
    </row>
    <row r="251" spans="1:6">
      <c r="A251" s="54">
        <f t="shared" si="15"/>
        <v>44135</v>
      </c>
      <c r="B251" s="1" t="str">
        <f t="shared" si="12"/>
        <v/>
      </c>
      <c r="C251" s="57" t="str">
        <f t="shared" si="13"/>
        <v/>
      </c>
      <c r="D251" s="57" t="str">
        <f t="shared" si="14"/>
        <v>31日</v>
      </c>
      <c r="E251" s="57">
        <f>COUNTIF(テーブル13[[#All],[発症日]],テーブル310[[#This Row],[日時]])</f>
        <v>0</v>
      </c>
      <c r="F251" s="57">
        <f>COUNTIF(テーブル13[[#All],[検査結果判明日]],テーブル310[[#This Row],[日時]])</f>
        <v>0</v>
      </c>
    </row>
    <row r="252" spans="1:6">
      <c r="A252" s="54">
        <f t="shared" si="15"/>
        <v>44136</v>
      </c>
      <c r="B252" s="1" t="str">
        <f t="shared" si="12"/>
        <v/>
      </c>
      <c r="C252" s="57" t="str">
        <f t="shared" si="13"/>
        <v>11月</v>
      </c>
      <c r="D252" s="57" t="str">
        <f t="shared" si="14"/>
        <v>1日</v>
      </c>
      <c r="E252" s="57">
        <f>COUNTIF(テーブル13[[#All],[発症日]],テーブル310[[#This Row],[日時]])</f>
        <v>0</v>
      </c>
      <c r="F252" s="57">
        <f>COUNTIF(テーブル13[[#All],[検査結果判明日]],テーブル310[[#This Row],[日時]])</f>
        <v>0</v>
      </c>
    </row>
    <row r="253" spans="1:6">
      <c r="A253" s="54">
        <f t="shared" si="15"/>
        <v>44137</v>
      </c>
      <c r="B253" s="1" t="str">
        <f t="shared" si="12"/>
        <v/>
      </c>
      <c r="C253" s="57" t="str">
        <f t="shared" si="13"/>
        <v/>
      </c>
      <c r="D253" s="57" t="str">
        <f t="shared" si="14"/>
        <v>2日</v>
      </c>
      <c r="E253" s="57">
        <f>COUNTIF(テーブル13[[#All],[発症日]],テーブル310[[#This Row],[日時]])</f>
        <v>0</v>
      </c>
      <c r="F253" s="57">
        <f>COUNTIF(テーブル13[[#All],[検査結果判明日]],テーブル310[[#This Row],[日時]])</f>
        <v>0</v>
      </c>
    </row>
    <row r="254" spans="1:6">
      <c r="A254" s="54">
        <f t="shared" si="15"/>
        <v>44138</v>
      </c>
      <c r="B254" s="1" t="str">
        <f t="shared" si="12"/>
        <v/>
      </c>
      <c r="C254" s="57" t="str">
        <f t="shared" si="13"/>
        <v/>
      </c>
      <c r="D254" s="57" t="str">
        <f t="shared" si="14"/>
        <v>3日</v>
      </c>
      <c r="E254" s="57">
        <f>COUNTIF(テーブル13[[#All],[発症日]],テーブル310[[#This Row],[日時]])</f>
        <v>0</v>
      </c>
      <c r="F254" s="57">
        <f>COUNTIF(テーブル13[[#All],[検査結果判明日]],テーブル310[[#This Row],[日時]])</f>
        <v>0</v>
      </c>
    </row>
    <row r="255" spans="1:6">
      <c r="A255" s="54">
        <f t="shared" si="15"/>
        <v>44139</v>
      </c>
      <c r="B255" s="1" t="str">
        <f t="shared" si="12"/>
        <v/>
      </c>
      <c r="C255" s="57" t="str">
        <f t="shared" si="13"/>
        <v/>
      </c>
      <c r="D255" s="57" t="str">
        <f t="shared" si="14"/>
        <v>4日</v>
      </c>
      <c r="E255" s="57">
        <f>COUNTIF(テーブル13[[#All],[発症日]],テーブル310[[#This Row],[日時]])</f>
        <v>0</v>
      </c>
      <c r="F255" s="57">
        <f>COUNTIF(テーブル13[[#All],[検査結果判明日]],テーブル310[[#This Row],[日時]])</f>
        <v>0</v>
      </c>
    </row>
    <row r="256" spans="1:6">
      <c r="A256" s="54">
        <f t="shared" si="15"/>
        <v>44140</v>
      </c>
      <c r="B256" s="1" t="str">
        <f t="shared" si="12"/>
        <v/>
      </c>
      <c r="C256" s="57" t="str">
        <f t="shared" si="13"/>
        <v/>
      </c>
      <c r="D256" s="57" t="str">
        <f t="shared" si="14"/>
        <v>5日</v>
      </c>
      <c r="E256" s="57">
        <f>COUNTIF(テーブル13[[#All],[発症日]],テーブル310[[#This Row],[日時]])</f>
        <v>0</v>
      </c>
      <c r="F256" s="57">
        <f>COUNTIF(テーブル13[[#All],[検査結果判明日]],テーブル310[[#This Row],[日時]])</f>
        <v>0</v>
      </c>
    </row>
    <row r="257" spans="1:6">
      <c r="A257" s="54">
        <f t="shared" si="15"/>
        <v>44141</v>
      </c>
      <c r="B257" s="1" t="str">
        <f t="shared" si="12"/>
        <v/>
      </c>
      <c r="C257" s="57" t="str">
        <f t="shared" si="13"/>
        <v/>
      </c>
      <c r="D257" s="57" t="str">
        <f t="shared" si="14"/>
        <v>6日</v>
      </c>
      <c r="E257" s="57">
        <f>COUNTIF(テーブル13[[#All],[発症日]],テーブル310[[#This Row],[日時]])</f>
        <v>0</v>
      </c>
      <c r="F257" s="57">
        <f>COUNTIF(テーブル13[[#All],[検査結果判明日]],テーブル310[[#This Row],[日時]])</f>
        <v>0</v>
      </c>
    </row>
    <row r="258" spans="1:6">
      <c r="A258" s="54">
        <f t="shared" si="15"/>
        <v>44142</v>
      </c>
      <c r="B258" s="1" t="str">
        <f t="shared" si="12"/>
        <v/>
      </c>
      <c r="C258" s="57" t="str">
        <f t="shared" si="13"/>
        <v/>
      </c>
      <c r="D258" s="57" t="str">
        <f t="shared" si="14"/>
        <v>7日</v>
      </c>
      <c r="E258" s="57">
        <f>COUNTIF(テーブル13[[#All],[発症日]],テーブル310[[#This Row],[日時]])</f>
        <v>1</v>
      </c>
      <c r="F258" s="57">
        <f>COUNTIF(テーブル13[[#All],[検査結果判明日]],テーブル310[[#This Row],[日時]])</f>
        <v>0</v>
      </c>
    </row>
    <row r="259" spans="1:6">
      <c r="A259" s="54">
        <f t="shared" si="15"/>
        <v>44143</v>
      </c>
      <c r="B259" s="1" t="str">
        <f t="shared" si="12"/>
        <v/>
      </c>
      <c r="C259" s="57" t="str">
        <f t="shared" si="13"/>
        <v/>
      </c>
      <c r="D259" s="57" t="str">
        <f t="shared" si="14"/>
        <v>8日</v>
      </c>
      <c r="E259" s="57">
        <f>COUNTIF(テーブル13[[#All],[発症日]],テーブル310[[#This Row],[日時]])</f>
        <v>0</v>
      </c>
      <c r="F259" s="57">
        <f>COUNTIF(テーブル13[[#All],[検査結果判明日]],テーブル310[[#This Row],[日時]])</f>
        <v>0</v>
      </c>
    </row>
    <row r="260" spans="1:6">
      <c r="A260" s="54">
        <f t="shared" si="15"/>
        <v>44144</v>
      </c>
      <c r="B260" s="1" t="str">
        <f t="shared" si="12"/>
        <v/>
      </c>
      <c r="C260" s="57" t="str">
        <f t="shared" si="13"/>
        <v/>
      </c>
      <c r="D260" s="57" t="str">
        <f t="shared" si="14"/>
        <v>9日</v>
      </c>
      <c r="E260" s="57">
        <f>COUNTIF(テーブル13[[#All],[発症日]],テーブル310[[#This Row],[日時]])</f>
        <v>0</v>
      </c>
      <c r="F260" s="57">
        <f>COUNTIF(テーブル13[[#All],[検査結果判明日]],テーブル310[[#This Row],[日時]])</f>
        <v>0</v>
      </c>
    </row>
    <row r="261" spans="1:6">
      <c r="A261" s="54">
        <f t="shared" si="15"/>
        <v>44145</v>
      </c>
      <c r="B261" s="1" t="str">
        <f t="shared" si="12"/>
        <v/>
      </c>
      <c r="C261" s="57" t="str">
        <f t="shared" si="13"/>
        <v/>
      </c>
      <c r="D261" s="57" t="str">
        <f t="shared" si="14"/>
        <v>10日</v>
      </c>
      <c r="E261" s="57">
        <f>COUNTIF(テーブル13[[#All],[発症日]],テーブル310[[#This Row],[日時]])</f>
        <v>1</v>
      </c>
      <c r="F261" s="57">
        <f>COUNTIF(テーブル13[[#All],[検査結果判明日]],テーブル310[[#This Row],[日時]])</f>
        <v>0</v>
      </c>
    </row>
    <row r="262" spans="1:6">
      <c r="A262" s="54">
        <f t="shared" si="15"/>
        <v>44146</v>
      </c>
      <c r="B262" s="1" t="str">
        <f t="shared" si="12"/>
        <v/>
      </c>
      <c r="C262" s="57" t="str">
        <f t="shared" si="13"/>
        <v/>
      </c>
      <c r="D262" s="57" t="str">
        <f t="shared" si="14"/>
        <v>11日</v>
      </c>
      <c r="E262" s="57">
        <f>COUNTIF(テーブル13[[#All],[発症日]],テーブル310[[#This Row],[日時]])</f>
        <v>0</v>
      </c>
      <c r="F262" s="57">
        <f>COUNTIF(テーブル13[[#All],[検査結果判明日]],テーブル310[[#This Row],[日時]])</f>
        <v>0</v>
      </c>
    </row>
    <row r="263" spans="1:6">
      <c r="A263" s="54">
        <f t="shared" si="15"/>
        <v>44147</v>
      </c>
      <c r="B263" s="1" t="str">
        <f t="shared" ref="B263:B326" si="16">IF(AND(MONTH(A263)=1,DAY(A263)=1),YEAR(A263)&amp;"年","")</f>
        <v/>
      </c>
      <c r="C263" s="57" t="str">
        <f t="shared" ref="C263:C326" si="17">IF(DAY(A263)=1,MONTH(A263)&amp;"月","")</f>
        <v/>
      </c>
      <c r="D263" s="57" t="str">
        <f t="shared" ref="D263:D326" si="18">DAY(A263)&amp;"日"</f>
        <v>12日</v>
      </c>
      <c r="E263" s="57">
        <f>COUNTIF(テーブル13[[#All],[発症日]],テーブル310[[#This Row],[日時]])</f>
        <v>0</v>
      </c>
      <c r="F263" s="57">
        <f>COUNTIF(テーブル13[[#All],[検査結果判明日]],テーブル310[[#This Row],[日時]])</f>
        <v>0</v>
      </c>
    </row>
    <row r="264" spans="1:6">
      <c r="A264" s="54">
        <f t="shared" si="15"/>
        <v>44148</v>
      </c>
      <c r="B264" s="1" t="str">
        <f t="shared" si="16"/>
        <v/>
      </c>
      <c r="C264" s="57" t="str">
        <f t="shared" si="17"/>
        <v/>
      </c>
      <c r="D264" s="57" t="str">
        <f t="shared" si="18"/>
        <v>13日</v>
      </c>
      <c r="E264" s="57">
        <f>COUNTIF(テーブル13[[#All],[発症日]],テーブル310[[#This Row],[日時]])</f>
        <v>0</v>
      </c>
      <c r="F264" s="57">
        <f>COUNTIF(テーブル13[[#All],[検査結果判明日]],テーブル310[[#This Row],[日時]])</f>
        <v>0</v>
      </c>
    </row>
    <row r="265" spans="1:6">
      <c r="A265" s="54">
        <f t="shared" ref="A265:A328" si="19">A264+1</f>
        <v>44149</v>
      </c>
      <c r="B265" s="1" t="str">
        <f t="shared" si="16"/>
        <v/>
      </c>
      <c r="C265" s="57" t="str">
        <f t="shared" si="17"/>
        <v/>
      </c>
      <c r="D265" s="57" t="str">
        <f t="shared" si="18"/>
        <v>14日</v>
      </c>
      <c r="E265" s="57">
        <f>COUNTIF(テーブル13[[#All],[発症日]],テーブル310[[#This Row],[日時]])</f>
        <v>1</v>
      </c>
      <c r="F265" s="57">
        <f>COUNTIF(テーブル13[[#All],[検査結果判明日]],テーブル310[[#This Row],[日時]])</f>
        <v>0</v>
      </c>
    </row>
    <row r="266" spans="1:6">
      <c r="A266" s="54">
        <f t="shared" si="19"/>
        <v>44150</v>
      </c>
      <c r="B266" s="1" t="str">
        <f t="shared" si="16"/>
        <v/>
      </c>
      <c r="C266" s="57" t="str">
        <f t="shared" si="17"/>
        <v/>
      </c>
      <c r="D266" s="57" t="str">
        <f t="shared" si="18"/>
        <v>15日</v>
      </c>
      <c r="E266" s="57">
        <f>COUNTIF(テーブル13[[#All],[発症日]],テーブル310[[#This Row],[日時]])</f>
        <v>0</v>
      </c>
      <c r="F266" s="57">
        <f>COUNTIF(テーブル13[[#All],[検査結果判明日]],テーブル310[[#This Row],[日時]])</f>
        <v>0</v>
      </c>
    </row>
    <row r="267" spans="1:6">
      <c r="A267" s="54">
        <f t="shared" si="19"/>
        <v>44151</v>
      </c>
      <c r="B267" s="1" t="str">
        <f t="shared" si="16"/>
        <v/>
      </c>
      <c r="C267" s="57" t="str">
        <f t="shared" si="17"/>
        <v/>
      </c>
      <c r="D267" s="57" t="str">
        <f t="shared" si="18"/>
        <v>16日</v>
      </c>
      <c r="E267" s="57">
        <f>COUNTIF(テーブル13[[#All],[発症日]],テーブル310[[#This Row],[日時]])</f>
        <v>0</v>
      </c>
      <c r="F267" s="57">
        <f>COUNTIF(テーブル13[[#All],[検査結果判明日]],テーブル310[[#This Row],[日時]])</f>
        <v>0</v>
      </c>
    </row>
    <row r="268" spans="1:6">
      <c r="A268" s="54">
        <f t="shared" si="19"/>
        <v>44152</v>
      </c>
      <c r="B268" s="1" t="str">
        <f t="shared" si="16"/>
        <v/>
      </c>
      <c r="C268" s="57" t="str">
        <f t="shared" si="17"/>
        <v/>
      </c>
      <c r="D268" s="57" t="str">
        <f t="shared" si="18"/>
        <v>17日</v>
      </c>
      <c r="E268" s="57">
        <f>COUNTIF(テーブル13[[#All],[発症日]],テーブル310[[#This Row],[日時]])</f>
        <v>1</v>
      </c>
      <c r="F268" s="57">
        <f>COUNTIF(テーブル13[[#All],[検査結果判明日]],テーブル310[[#This Row],[日時]])</f>
        <v>0</v>
      </c>
    </row>
    <row r="269" spans="1:6">
      <c r="A269" s="54">
        <f t="shared" si="19"/>
        <v>44153</v>
      </c>
      <c r="B269" s="1" t="str">
        <f t="shared" si="16"/>
        <v/>
      </c>
      <c r="C269" s="57" t="str">
        <f t="shared" si="17"/>
        <v/>
      </c>
      <c r="D269" s="57" t="str">
        <f t="shared" si="18"/>
        <v>18日</v>
      </c>
      <c r="E269" s="57">
        <f>COUNTIF(テーブル13[[#All],[発症日]],テーブル310[[#This Row],[日時]])</f>
        <v>0</v>
      </c>
      <c r="F269" s="57">
        <f>COUNTIF(テーブル13[[#All],[検査結果判明日]],テーブル310[[#This Row],[日時]])</f>
        <v>0</v>
      </c>
    </row>
    <row r="270" spans="1:6">
      <c r="A270" s="54">
        <f t="shared" si="19"/>
        <v>44154</v>
      </c>
      <c r="B270" s="1" t="str">
        <f t="shared" si="16"/>
        <v/>
      </c>
      <c r="C270" s="57" t="str">
        <f t="shared" si="17"/>
        <v/>
      </c>
      <c r="D270" s="57" t="str">
        <f t="shared" si="18"/>
        <v>19日</v>
      </c>
      <c r="E270" s="57">
        <f>COUNTIF(テーブル13[[#All],[発症日]],テーブル310[[#This Row],[日時]])</f>
        <v>0</v>
      </c>
      <c r="F270" s="57">
        <f>COUNTIF(テーブル13[[#All],[検査結果判明日]],テーブル310[[#This Row],[日時]])</f>
        <v>1</v>
      </c>
    </row>
    <row r="271" spans="1:6">
      <c r="A271" s="54">
        <f t="shared" si="19"/>
        <v>44155</v>
      </c>
      <c r="B271" s="1" t="str">
        <f t="shared" si="16"/>
        <v/>
      </c>
      <c r="C271" s="57" t="str">
        <f t="shared" si="17"/>
        <v/>
      </c>
      <c r="D271" s="57" t="str">
        <f t="shared" si="18"/>
        <v>20日</v>
      </c>
      <c r="E271" s="57">
        <f>COUNTIF(テーブル13[[#All],[発症日]],テーブル310[[#This Row],[日時]])</f>
        <v>0</v>
      </c>
      <c r="F271" s="57">
        <f>COUNTIF(テーブル13[[#All],[検査結果判明日]],テーブル310[[#This Row],[日時]])</f>
        <v>1</v>
      </c>
    </row>
    <row r="272" spans="1:6">
      <c r="A272" s="54">
        <f t="shared" si="19"/>
        <v>44156</v>
      </c>
      <c r="B272" s="1" t="str">
        <f t="shared" si="16"/>
        <v/>
      </c>
      <c r="C272" s="57" t="str">
        <f t="shared" si="17"/>
        <v/>
      </c>
      <c r="D272" s="57" t="str">
        <f t="shared" si="18"/>
        <v>21日</v>
      </c>
      <c r="E272" s="57">
        <f>COUNTIF(テーブル13[[#All],[発症日]],テーブル310[[#This Row],[日時]])</f>
        <v>2</v>
      </c>
      <c r="F272" s="57">
        <f>COUNTIF(テーブル13[[#All],[検査結果判明日]],テーブル310[[#This Row],[日時]])</f>
        <v>4</v>
      </c>
    </row>
    <row r="273" spans="1:6">
      <c r="A273" s="54">
        <f t="shared" si="19"/>
        <v>44157</v>
      </c>
      <c r="B273" s="1" t="str">
        <f t="shared" si="16"/>
        <v/>
      </c>
      <c r="C273" s="57" t="str">
        <f t="shared" si="17"/>
        <v/>
      </c>
      <c r="D273" s="57" t="str">
        <f t="shared" si="18"/>
        <v>22日</v>
      </c>
      <c r="E273" s="57">
        <f>COUNTIF(テーブル13[[#All],[発症日]],テーブル310[[#This Row],[日時]])</f>
        <v>1</v>
      </c>
      <c r="F273" s="57">
        <f>COUNTIF(テーブル13[[#All],[検査結果判明日]],テーブル310[[#This Row],[日時]])</f>
        <v>1</v>
      </c>
    </row>
    <row r="274" spans="1:6">
      <c r="A274" s="54">
        <f t="shared" si="19"/>
        <v>44158</v>
      </c>
      <c r="B274" s="1" t="str">
        <f t="shared" si="16"/>
        <v/>
      </c>
      <c r="C274" s="57" t="str">
        <f t="shared" si="17"/>
        <v/>
      </c>
      <c r="D274" s="57" t="str">
        <f t="shared" si="18"/>
        <v>23日</v>
      </c>
      <c r="E274" s="57">
        <f>COUNTIF(テーブル13[[#All],[発症日]],テーブル310[[#This Row],[日時]])</f>
        <v>0</v>
      </c>
      <c r="F274" s="57">
        <f>COUNTIF(テーブル13[[#All],[検査結果判明日]],テーブル310[[#This Row],[日時]])</f>
        <v>0</v>
      </c>
    </row>
    <row r="275" spans="1:6">
      <c r="A275" s="54">
        <f t="shared" si="19"/>
        <v>44159</v>
      </c>
      <c r="B275" s="1" t="str">
        <f t="shared" si="16"/>
        <v/>
      </c>
      <c r="C275" s="57" t="str">
        <f t="shared" si="17"/>
        <v/>
      </c>
      <c r="D275" s="57" t="str">
        <f t="shared" si="18"/>
        <v>24日</v>
      </c>
      <c r="E275" s="57">
        <f>COUNTIF(テーブル13[[#All],[発症日]],テーブル310[[#This Row],[日時]])</f>
        <v>0</v>
      </c>
      <c r="F275" s="57">
        <f>COUNTIF(テーブル13[[#All],[検査結果判明日]],テーブル310[[#This Row],[日時]])</f>
        <v>0</v>
      </c>
    </row>
    <row r="276" spans="1:6">
      <c r="A276" s="54">
        <f t="shared" si="19"/>
        <v>44160</v>
      </c>
      <c r="B276" s="1" t="str">
        <f t="shared" si="16"/>
        <v/>
      </c>
      <c r="C276" s="57" t="str">
        <f t="shared" si="17"/>
        <v/>
      </c>
      <c r="D276" s="57" t="str">
        <f t="shared" si="18"/>
        <v>25日</v>
      </c>
      <c r="E276" s="57">
        <f>COUNTIF(テーブル13[[#All],[発症日]],テーブル310[[#This Row],[日時]])</f>
        <v>1</v>
      </c>
      <c r="F276" s="57">
        <f>COUNTIF(テーブル13[[#All],[検査結果判明日]],テーブル310[[#This Row],[日時]])</f>
        <v>0</v>
      </c>
    </row>
    <row r="277" spans="1:6">
      <c r="A277" s="54">
        <f t="shared" si="19"/>
        <v>44161</v>
      </c>
      <c r="B277" s="1" t="str">
        <f t="shared" si="16"/>
        <v/>
      </c>
      <c r="C277" s="57" t="str">
        <f t="shared" si="17"/>
        <v/>
      </c>
      <c r="D277" s="57" t="str">
        <f t="shared" si="18"/>
        <v>26日</v>
      </c>
      <c r="E277" s="57">
        <f>COUNTIF(テーブル13[[#All],[発症日]],テーブル310[[#This Row],[日時]])</f>
        <v>1</v>
      </c>
      <c r="F277" s="57">
        <f>COUNTIF(テーブル13[[#All],[検査結果判明日]],テーブル310[[#This Row],[日時]])</f>
        <v>3</v>
      </c>
    </row>
    <row r="278" spans="1:6">
      <c r="A278" s="54">
        <f t="shared" si="19"/>
        <v>44162</v>
      </c>
      <c r="B278" s="1" t="str">
        <f t="shared" si="16"/>
        <v/>
      </c>
      <c r="C278" s="57" t="str">
        <f t="shared" si="17"/>
        <v/>
      </c>
      <c r="D278" s="57" t="str">
        <f t="shared" si="18"/>
        <v>27日</v>
      </c>
      <c r="E278" s="57">
        <f>COUNTIF(テーブル13[[#All],[発症日]],テーブル310[[#This Row],[日時]])</f>
        <v>0</v>
      </c>
      <c r="F278" s="57">
        <f>COUNTIF(テーブル13[[#All],[検査結果判明日]],テーブル310[[#This Row],[日時]])</f>
        <v>1</v>
      </c>
    </row>
    <row r="279" spans="1:6">
      <c r="A279" s="54">
        <f t="shared" si="19"/>
        <v>44163</v>
      </c>
      <c r="B279" s="1" t="str">
        <f t="shared" si="16"/>
        <v/>
      </c>
      <c r="C279" s="57" t="str">
        <f t="shared" si="17"/>
        <v/>
      </c>
      <c r="D279" s="57" t="str">
        <f t="shared" si="18"/>
        <v>28日</v>
      </c>
      <c r="E279" s="57">
        <f>COUNTIF(テーブル13[[#All],[発症日]],テーブル310[[#This Row],[日時]])</f>
        <v>0</v>
      </c>
      <c r="F279" s="57">
        <f>COUNTIF(テーブル13[[#All],[検査結果判明日]],テーブル310[[#This Row],[日時]])</f>
        <v>0</v>
      </c>
    </row>
    <row r="280" spans="1:6">
      <c r="A280" s="54">
        <f t="shared" si="19"/>
        <v>44164</v>
      </c>
      <c r="B280" s="1" t="str">
        <f t="shared" si="16"/>
        <v/>
      </c>
      <c r="C280" s="57" t="str">
        <f t="shared" si="17"/>
        <v/>
      </c>
      <c r="D280" s="57" t="str">
        <f t="shared" si="18"/>
        <v>29日</v>
      </c>
      <c r="E280" s="57">
        <f>COUNTIF(テーブル13[[#All],[発症日]],テーブル310[[#This Row],[日時]])</f>
        <v>0</v>
      </c>
      <c r="F280" s="57">
        <f>COUNTIF(テーブル13[[#All],[検査結果判明日]],テーブル310[[#This Row],[日時]])</f>
        <v>0</v>
      </c>
    </row>
    <row r="281" spans="1:6">
      <c r="A281" s="54">
        <f t="shared" si="19"/>
        <v>44165</v>
      </c>
      <c r="B281" s="1" t="str">
        <f t="shared" si="16"/>
        <v/>
      </c>
      <c r="C281" s="57" t="str">
        <f t="shared" si="17"/>
        <v/>
      </c>
      <c r="D281" s="57" t="str">
        <f t="shared" si="18"/>
        <v>30日</v>
      </c>
      <c r="E281" s="57">
        <f>COUNTIF(テーブル13[[#All],[発症日]],テーブル310[[#This Row],[日時]])</f>
        <v>0</v>
      </c>
      <c r="F281" s="57">
        <f>COUNTIF(テーブル13[[#All],[検査結果判明日]],テーブル310[[#This Row],[日時]])</f>
        <v>0</v>
      </c>
    </row>
    <row r="282" spans="1:6">
      <c r="A282" s="54">
        <f t="shared" si="19"/>
        <v>44166</v>
      </c>
      <c r="B282" s="1" t="str">
        <f t="shared" si="16"/>
        <v/>
      </c>
      <c r="C282" s="57" t="str">
        <f t="shared" si="17"/>
        <v>12月</v>
      </c>
      <c r="D282" s="57" t="str">
        <f t="shared" si="18"/>
        <v>1日</v>
      </c>
      <c r="E282" s="57">
        <f>COUNTIF(テーブル13[[#All],[発症日]],テーブル310[[#This Row],[日時]])</f>
        <v>0</v>
      </c>
      <c r="F282" s="57">
        <f>COUNTIF(テーブル13[[#All],[検査結果判明日]],テーブル310[[#This Row],[日時]])</f>
        <v>0</v>
      </c>
    </row>
    <row r="283" spans="1:6">
      <c r="A283" s="54">
        <f t="shared" si="19"/>
        <v>44167</v>
      </c>
      <c r="B283" s="1" t="str">
        <f t="shared" si="16"/>
        <v/>
      </c>
      <c r="C283" s="57" t="str">
        <f t="shared" si="17"/>
        <v/>
      </c>
      <c r="D283" s="57" t="str">
        <f t="shared" si="18"/>
        <v>2日</v>
      </c>
      <c r="E283" s="57">
        <f>COUNTIF(テーブル13[[#All],[発症日]],テーブル310[[#This Row],[日時]])</f>
        <v>0</v>
      </c>
      <c r="F283" s="57">
        <f>COUNTIF(テーブル13[[#All],[検査結果判明日]],テーブル310[[#This Row],[日時]])</f>
        <v>0</v>
      </c>
    </row>
    <row r="284" spans="1:6">
      <c r="A284" s="54">
        <f t="shared" si="19"/>
        <v>44168</v>
      </c>
      <c r="B284" s="1" t="str">
        <f t="shared" si="16"/>
        <v/>
      </c>
      <c r="C284" s="57" t="str">
        <f t="shared" si="17"/>
        <v/>
      </c>
      <c r="D284" s="57" t="str">
        <f t="shared" si="18"/>
        <v>3日</v>
      </c>
      <c r="E284" s="57">
        <f>COUNTIF(テーブル13[[#All],[発症日]],テーブル310[[#This Row],[日時]])</f>
        <v>0</v>
      </c>
      <c r="F284" s="57">
        <f>COUNTIF(テーブル13[[#All],[検査結果判明日]],テーブル310[[#This Row],[日時]])</f>
        <v>0</v>
      </c>
    </row>
    <row r="285" spans="1:6">
      <c r="A285" s="54">
        <f t="shared" si="19"/>
        <v>44169</v>
      </c>
      <c r="B285" s="1" t="str">
        <f t="shared" si="16"/>
        <v/>
      </c>
      <c r="C285" s="57" t="str">
        <f t="shared" si="17"/>
        <v/>
      </c>
      <c r="D285" s="57" t="str">
        <f t="shared" si="18"/>
        <v>4日</v>
      </c>
      <c r="E285" s="57">
        <f>COUNTIF(テーブル13[[#All],[発症日]],テーブル310[[#This Row],[日時]])</f>
        <v>2</v>
      </c>
      <c r="F285" s="57">
        <f>COUNTIF(テーブル13[[#All],[検査結果判明日]],テーブル310[[#This Row],[日時]])</f>
        <v>0</v>
      </c>
    </row>
    <row r="286" spans="1:6">
      <c r="A286" s="54">
        <f t="shared" si="19"/>
        <v>44170</v>
      </c>
      <c r="B286" s="1" t="str">
        <f t="shared" si="16"/>
        <v/>
      </c>
      <c r="C286" s="57" t="str">
        <f t="shared" si="17"/>
        <v/>
      </c>
      <c r="D286" s="57" t="str">
        <f t="shared" si="18"/>
        <v>5日</v>
      </c>
      <c r="E286" s="57">
        <f>COUNTIF(テーブル13[[#All],[発症日]],テーブル310[[#This Row],[日時]])</f>
        <v>0</v>
      </c>
      <c r="F286" s="57">
        <f>COUNTIF(テーブル13[[#All],[検査結果判明日]],テーブル310[[#This Row],[日時]])</f>
        <v>0</v>
      </c>
    </row>
    <row r="287" spans="1:6">
      <c r="A287" s="54">
        <f t="shared" si="19"/>
        <v>44171</v>
      </c>
      <c r="B287" s="1" t="str">
        <f t="shared" si="16"/>
        <v/>
      </c>
      <c r="C287" s="57" t="str">
        <f t="shared" si="17"/>
        <v/>
      </c>
      <c r="D287" s="57" t="str">
        <f t="shared" si="18"/>
        <v>6日</v>
      </c>
      <c r="E287" s="57">
        <f>COUNTIF(テーブル13[[#All],[発症日]],テーブル310[[#This Row],[日時]])</f>
        <v>1</v>
      </c>
      <c r="F287" s="57">
        <f>COUNTIF(テーブル13[[#All],[検査結果判明日]],テーブル310[[#This Row],[日時]])</f>
        <v>1</v>
      </c>
    </row>
    <row r="288" spans="1:6">
      <c r="A288" s="54">
        <f t="shared" si="19"/>
        <v>44172</v>
      </c>
      <c r="B288" s="1" t="str">
        <f t="shared" si="16"/>
        <v/>
      </c>
      <c r="C288" s="57" t="str">
        <f t="shared" si="17"/>
        <v/>
      </c>
      <c r="D288" s="57" t="str">
        <f t="shared" si="18"/>
        <v>7日</v>
      </c>
      <c r="E288" s="57">
        <f>COUNTIF(テーブル13[[#All],[発症日]],テーブル310[[#This Row],[日時]])</f>
        <v>0</v>
      </c>
      <c r="F288" s="57">
        <f>COUNTIF(テーブル13[[#All],[検査結果判明日]],テーブル310[[#This Row],[日時]])</f>
        <v>0</v>
      </c>
    </row>
    <row r="289" spans="1:6">
      <c r="A289" s="54">
        <f t="shared" si="19"/>
        <v>44173</v>
      </c>
      <c r="B289" s="1" t="str">
        <f t="shared" si="16"/>
        <v/>
      </c>
      <c r="C289" s="57" t="str">
        <f t="shared" si="17"/>
        <v/>
      </c>
      <c r="D289" s="57" t="str">
        <f t="shared" si="18"/>
        <v>8日</v>
      </c>
      <c r="E289" s="57">
        <f>COUNTIF(テーブル13[[#All],[発症日]],テーブル310[[#This Row],[日時]])</f>
        <v>2</v>
      </c>
      <c r="F289" s="57">
        <f>COUNTIF(テーブル13[[#All],[検査結果判明日]],テーブル310[[#This Row],[日時]])</f>
        <v>0</v>
      </c>
    </row>
    <row r="290" spans="1:6">
      <c r="A290" s="54">
        <f t="shared" si="19"/>
        <v>44174</v>
      </c>
      <c r="B290" s="1" t="str">
        <f t="shared" si="16"/>
        <v/>
      </c>
      <c r="C290" s="57" t="str">
        <f t="shared" si="17"/>
        <v/>
      </c>
      <c r="D290" s="57" t="str">
        <f t="shared" si="18"/>
        <v>9日</v>
      </c>
      <c r="E290" s="57">
        <f>COUNTIF(テーブル13[[#All],[発症日]],テーブル310[[#This Row],[日時]])</f>
        <v>1</v>
      </c>
      <c r="F290" s="57">
        <f>COUNTIF(テーブル13[[#All],[検査結果判明日]],テーブル310[[#This Row],[日時]])</f>
        <v>1</v>
      </c>
    </row>
    <row r="291" spans="1:6">
      <c r="A291" s="54">
        <f t="shared" si="19"/>
        <v>44175</v>
      </c>
      <c r="B291" s="1" t="str">
        <f t="shared" si="16"/>
        <v/>
      </c>
      <c r="C291" s="57" t="str">
        <f t="shared" si="17"/>
        <v/>
      </c>
      <c r="D291" s="57" t="str">
        <f t="shared" si="18"/>
        <v>10日</v>
      </c>
      <c r="E291" s="57">
        <f>COUNTIF(テーブル13[[#All],[発症日]],テーブル310[[#This Row],[日時]])</f>
        <v>2</v>
      </c>
      <c r="F291" s="57">
        <f>COUNTIF(テーブル13[[#All],[検査結果判明日]],テーブル310[[#This Row],[日時]])</f>
        <v>2</v>
      </c>
    </row>
    <row r="292" spans="1:6">
      <c r="A292" s="54">
        <f t="shared" si="19"/>
        <v>44176</v>
      </c>
      <c r="B292" s="1" t="str">
        <f t="shared" si="16"/>
        <v/>
      </c>
      <c r="C292" s="57" t="str">
        <f t="shared" si="17"/>
        <v/>
      </c>
      <c r="D292" s="57" t="str">
        <f t="shared" si="18"/>
        <v>11日</v>
      </c>
      <c r="E292" s="57">
        <f>COUNTIF(テーブル13[[#All],[発症日]],テーブル310[[#This Row],[日時]])</f>
        <v>2</v>
      </c>
      <c r="F292" s="57">
        <f>COUNTIF(テーブル13[[#All],[検査結果判明日]],テーブル310[[#This Row],[日時]])</f>
        <v>0</v>
      </c>
    </row>
    <row r="293" spans="1:6">
      <c r="A293" s="54">
        <f t="shared" si="19"/>
        <v>44177</v>
      </c>
      <c r="B293" s="1" t="str">
        <f t="shared" si="16"/>
        <v/>
      </c>
      <c r="C293" s="57" t="str">
        <f t="shared" si="17"/>
        <v/>
      </c>
      <c r="D293" s="57" t="str">
        <f t="shared" si="18"/>
        <v>12日</v>
      </c>
      <c r="E293" s="57">
        <f>COUNTIF(テーブル13[[#All],[発症日]],テーブル310[[#This Row],[日時]])</f>
        <v>2</v>
      </c>
      <c r="F293" s="57">
        <f>COUNTIF(テーブル13[[#All],[検査結果判明日]],テーブル310[[#This Row],[日時]])</f>
        <v>1</v>
      </c>
    </row>
    <row r="294" spans="1:6">
      <c r="A294" s="54">
        <f t="shared" si="19"/>
        <v>44178</v>
      </c>
      <c r="B294" s="1" t="str">
        <f t="shared" si="16"/>
        <v/>
      </c>
      <c r="C294" s="57" t="str">
        <f t="shared" si="17"/>
        <v/>
      </c>
      <c r="D294" s="57" t="str">
        <f t="shared" si="18"/>
        <v>13日</v>
      </c>
      <c r="E294" s="57">
        <f>COUNTIF(テーブル13[[#All],[発症日]],テーブル310[[#This Row],[日時]])</f>
        <v>0</v>
      </c>
      <c r="F294" s="57">
        <f>COUNTIF(テーブル13[[#All],[検査結果判明日]],テーブル310[[#This Row],[日時]])</f>
        <v>2</v>
      </c>
    </row>
    <row r="295" spans="1:6">
      <c r="A295" s="54">
        <f t="shared" si="19"/>
        <v>44179</v>
      </c>
      <c r="B295" s="1" t="str">
        <f t="shared" si="16"/>
        <v/>
      </c>
      <c r="C295" s="57" t="str">
        <f t="shared" si="17"/>
        <v/>
      </c>
      <c r="D295" s="57" t="str">
        <f t="shared" si="18"/>
        <v>14日</v>
      </c>
      <c r="E295" s="57">
        <f>COUNTIF(テーブル13[[#All],[発症日]],テーブル310[[#This Row],[日時]])</f>
        <v>1</v>
      </c>
      <c r="F295" s="57">
        <f>COUNTIF(テーブル13[[#All],[検査結果判明日]],テーブル310[[#This Row],[日時]])</f>
        <v>0</v>
      </c>
    </row>
    <row r="296" spans="1:6">
      <c r="A296" s="54">
        <f t="shared" si="19"/>
        <v>44180</v>
      </c>
      <c r="B296" s="1" t="str">
        <f t="shared" si="16"/>
        <v/>
      </c>
      <c r="C296" s="57" t="str">
        <f t="shared" si="17"/>
        <v/>
      </c>
      <c r="D296" s="57" t="str">
        <f t="shared" si="18"/>
        <v>15日</v>
      </c>
      <c r="E296" s="57">
        <f>COUNTIF(テーブル13[[#All],[発症日]],テーブル310[[#This Row],[日時]])</f>
        <v>1</v>
      </c>
      <c r="F296" s="57">
        <f>COUNTIF(テーブル13[[#All],[検査結果判明日]],テーブル310[[#This Row],[日時]])</f>
        <v>0</v>
      </c>
    </row>
    <row r="297" spans="1:6">
      <c r="A297" s="54">
        <f t="shared" si="19"/>
        <v>44181</v>
      </c>
      <c r="B297" s="1" t="str">
        <f t="shared" si="16"/>
        <v/>
      </c>
      <c r="C297" s="57" t="str">
        <f t="shared" si="17"/>
        <v/>
      </c>
      <c r="D297" s="57" t="str">
        <f t="shared" si="18"/>
        <v>16日</v>
      </c>
      <c r="E297" s="57">
        <f>COUNTIF(テーブル13[[#All],[発症日]],テーブル310[[#This Row],[日時]])</f>
        <v>3</v>
      </c>
      <c r="F297" s="57">
        <f>COUNTIF(テーブル13[[#All],[検査結果判明日]],テーブル310[[#This Row],[日時]])</f>
        <v>1</v>
      </c>
    </row>
    <row r="298" spans="1:6">
      <c r="A298" s="54">
        <f t="shared" si="19"/>
        <v>44182</v>
      </c>
      <c r="B298" s="1" t="str">
        <f t="shared" si="16"/>
        <v/>
      </c>
      <c r="C298" s="57" t="str">
        <f t="shared" si="17"/>
        <v/>
      </c>
      <c r="D298" s="57" t="str">
        <f t="shared" si="18"/>
        <v>17日</v>
      </c>
      <c r="E298" s="57">
        <f>COUNTIF(テーブル13[[#All],[発症日]],テーブル310[[#This Row],[日時]])</f>
        <v>3</v>
      </c>
      <c r="F298" s="57">
        <f>COUNTIF(テーブル13[[#All],[検査結果判明日]],テーブル310[[#This Row],[日時]])</f>
        <v>5</v>
      </c>
    </row>
    <row r="299" spans="1:6">
      <c r="A299" s="54">
        <f t="shared" si="19"/>
        <v>44183</v>
      </c>
      <c r="B299" s="1" t="str">
        <f t="shared" si="16"/>
        <v/>
      </c>
      <c r="C299" s="57" t="str">
        <f t="shared" si="17"/>
        <v/>
      </c>
      <c r="D299" s="57" t="str">
        <f t="shared" si="18"/>
        <v>18日</v>
      </c>
      <c r="E299" s="57">
        <f>COUNTIF(テーブル13[[#All],[発症日]],テーブル310[[#This Row],[日時]])</f>
        <v>0</v>
      </c>
      <c r="F299" s="57">
        <f>COUNTIF(テーブル13[[#All],[検査結果判明日]],テーブル310[[#This Row],[日時]])</f>
        <v>2</v>
      </c>
    </row>
    <row r="300" spans="1:6">
      <c r="A300" s="54">
        <f t="shared" si="19"/>
        <v>44184</v>
      </c>
      <c r="B300" s="1" t="str">
        <f t="shared" si="16"/>
        <v/>
      </c>
      <c r="C300" s="57" t="str">
        <f t="shared" si="17"/>
        <v/>
      </c>
      <c r="D300" s="57" t="str">
        <f t="shared" si="18"/>
        <v>19日</v>
      </c>
      <c r="E300" s="57">
        <f>COUNTIF(テーブル13[[#All],[発症日]],テーブル310[[#This Row],[日時]])</f>
        <v>5</v>
      </c>
      <c r="F300" s="57">
        <f>COUNTIF(テーブル13[[#All],[検査結果判明日]],テーブル310[[#This Row],[日時]])</f>
        <v>3</v>
      </c>
    </row>
    <row r="301" spans="1:6">
      <c r="A301" s="54">
        <f t="shared" si="19"/>
        <v>44185</v>
      </c>
      <c r="B301" s="1" t="str">
        <f t="shared" si="16"/>
        <v/>
      </c>
      <c r="C301" s="57" t="str">
        <f t="shared" si="17"/>
        <v/>
      </c>
      <c r="D301" s="57" t="str">
        <f t="shared" si="18"/>
        <v>20日</v>
      </c>
      <c r="E301" s="57">
        <f>COUNTIF(テーブル13[[#All],[発症日]],テーブル310[[#This Row],[日時]])</f>
        <v>6</v>
      </c>
      <c r="F301" s="57">
        <f>COUNTIF(テーブル13[[#All],[検査結果判明日]],テーブル310[[#This Row],[日時]])</f>
        <v>6</v>
      </c>
    </row>
    <row r="302" spans="1:6">
      <c r="A302" s="54">
        <f t="shared" si="19"/>
        <v>44186</v>
      </c>
      <c r="B302" s="1" t="str">
        <f t="shared" si="16"/>
        <v/>
      </c>
      <c r="C302" s="57" t="str">
        <f t="shared" si="17"/>
        <v/>
      </c>
      <c r="D302" s="57" t="str">
        <f t="shared" si="18"/>
        <v>21日</v>
      </c>
      <c r="E302" s="57">
        <f>COUNTIF(テーブル13[[#All],[発症日]],テーブル310[[#This Row],[日時]])</f>
        <v>10</v>
      </c>
      <c r="F302" s="57">
        <f>COUNTIF(テーブル13[[#All],[検査結果判明日]],テーブル310[[#This Row],[日時]])</f>
        <v>9</v>
      </c>
    </row>
    <row r="303" spans="1:6">
      <c r="A303" s="54">
        <f t="shared" si="19"/>
        <v>44187</v>
      </c>
      <c r="B303" s="1" t="str">
        <f t="shared" si="16"/>
        <v/>
      </c>
      <c r="C303" s="57" t="str">
        <f t="shared" si="17"/>
        <v/>
      </c>
      <c r="D303" s="57" t="str">
        <f t="shared" si="18"/>
        <v>22日</v>
      </c>
      <c r="E303" s="57">
        <f>COUNTIF(テーブル13[[#All],[発症日]],テーブル310[[#This Row],[日時]])</f>
        <v>3</v>
      </c>
      <c r="F303" s="57">
        <f>COUNTIF(テーブル13[[#All],[検査結果判明日]],テーブル310[[#This Row],[日時]])</f>
        <v>16</v>
      </c>
    </row>
    <row r="304" spans="1:6">
      <c r="A304" s="54">
        <f t="shared" si="19"/>
        <v>44188</v>
      </c>
      <c r="B304" s="1" t="str">
        <f t="shared" si="16"/>
        <v/>
      </c>
      <c r="C304" s="57" t="str">
        <f t="shared" si="17"/>
        <v/>
      </c>
      <c r="D304" s="57" t="str">
        <f t="shared" si="18"/>
        <v>23日</v>
      </c>
      <c r="E304" s="57">
        <f>COUNTIF(テーブル13[[#All],[発症日]],テーブル310[[#This Row],[日時]])</f>
        <v>5</v>
      </c>
      <c r="F304" s="57">
        <f>COUNTIF(テーブル13[[#All],[検査結果判明日]],テーブル310[[#This Row],[日時]])</f>
        <v>1</v>
      </c>
    </row>
    <row r="305" spans="1:6">
      <c r="A305" s="54">
        <f t="shared" si="19"/>
        <v>44189</v>
      </c>
      <c r="B305" s="1" t="str">
        <f t="shared" si="16"/>
        <v/>
      </c>
      <c r="C305" s="57" t="str">
        <f t="shared" si="17"/>
        <v/>
      </c>
      <c r="D305" s="57" t="str">
        <f t="shared" si="18"/>
        <v>24日</v>
      </c>
      <c r="E305" s="57">
        <f>COUNTIF(テーブル13[[#All],[発症日]],テーブル310[[#This Row],[日時]])</f>
        <v>11</v>
      </c>
      <c r="F305" s="57">
        <f>COUNTIF(テーブル13[[#All],[検査結果判明日]],テーブル310[[#This Row],[日時]])</f>
        <v>5</v>
      </c>
    </row>
    <row r="306" spans="1:6">
      <c r="A306" s="54">
        <f t="shared" si="19"/>
        <v>44190</v>
      </c>
      <c r="B306" s="1" t="str">
        <f t="shared" si="16"/>
        <v/>
      </c>
      <c r="C306" s="57" t="str">
        <f t="shared" si="17"/>
        <v/>
      </c>
      <c r="D306" s="57" t="str">
        <f t="shared" si="18"/>
        <v>25日</v>
      </c>
      <c r="E306" s="57">
        <f>COUNTIF(テーブル13[[#All],[発症日]],テーブル310[[#This Row],[日時]])</f>
        <v>8</v>
      </c>
      <c r="F306" s="57">
        <f>COUNTIF(テーブル13[[#All],[検査結果判明日]],テーブル310[[#This Row],[日時]])</f>
        <v>6</v>
      </c>
    </row>
    <row r="307" spans="1:6">
      <c r="A307" s="54">
        <f t="shared" si="19"/>
        <v>44191</v>
      </c>
      <c r="B307" s="1" t="str">
        <f t="shared" si="16"/>
        <v/>
      </c>
      <c r="C307" s="57" t="str">
        <f t="shared" si="17"/>
        <v/>
      </c>
      <c r="D307" s="57" t="str">
        <f t="shared" si="18"/>
        <v>26日</v>
      </c>
      <c r="E307" s="57">
        <f>COUNTIF(テーブル13[[#All],[発症日]],テーブル310[[#This Row],[日時]])</f>
        <v>5</v>
      </c>
      <c r="F307" s="57">
        <f>COUNTIF(テーブル13[[#All],[検査結果判明日]],テーブル310[[#This Row],[日時]])</f>
        <v>9</v>
      </c>
    </row>
    <row r="308" spans="1:6">
      <c r="A308" s="54">
        <f t="shared" si="19"/>
        <v>44192</v>
      </c>
      <c r="B308" s="1" t="str">
        <f t="shared" si="16"/>
        <v/>
      </c>
      <c r="C308" s="57" t="str">
        <f t="shared" si="17"/>
        <v/>
      </c>
      <c r="D308" s="57" t="str">
        <f t="shared" si="18"/>
        <v>27日</v>
      </c>
      <c r="E308" s="57">
        <f>COUNTIF(テーブル13[[#All],[発症日]],テーブル310[[#This Row],[日時]])</f>
        <v>5</v>
      </c>
      <c r="F308" s="57">
        <f>COUNTIF(テーブル13[[#All],[検査結果判明日]],テーブル310[[#This Row],[日時]])</f>
        <v>6</v>
      </c>
    </row>
    <row r="309" spans="1:6">
      <c r="A309" s="54">
        <f t="shared" si="19"/>
        <v>44193</v>
      </c>
      <c r="B309" s="1" t="str">
        <f t="shared" si="16"/>
        <v/>
      </c>
      <c r="C309" s="57" t="str">
        <f t="shared" si="17"/>
        <v/>
      </c>
      <c r="D309" s="57" t="str">
        <f t="shared" si="18"/>
        <v>28日</v>
      </c>
      <c r="E309" s="57">
        <f>COUNTIF(テーブル13[[#All],[発症日]],テーブル310[[#This Row],[日時]])</f>
        <v>6</v>
      </c>
      <c r="F309" s="57">
        <f>COUNTIF(テーブル13[[#All],[検査結果判明日]],テーブル310[[#This Row],[日時]])</f>
        <v>4</v>
      </c>
    </row>
    <row r="310" spans="1:6">
      <c r="A310" s="54">
        <f t="shared" si="19"/>
        <v>44194</v>
      </c>
      <c r="B310" s="1" t="str">
        <f t="shared" si="16"/>
        <v/>
      </c>
      <c r="C310" s="57" t="str">
        <f t="shared" si="17"/>
        <v/>
      </c>
      <c r="D310" s="57" t="str">
        <f t="shared" si="18"/>
        <v>29日</v>
      </c>
      <c r="E310" s="57">
        <f>COUNTIF(テーブル13[[#All],[発症日]],テーブル310[[#This Row],[日時]])</f>
        <v>6</v>
      </c>
      <c r="F310" s="57">
        <f>COUNTIF(テーブル13[[#All],[検査結果判明日]],テーブル310[[#This Row],[日時]])</f>
        <v>11</v>
      </c>
    </row>
    <row r="311" spans="1:6">
      <c r="A311" s="54">
        <f t="shared" si="19"/>
        <v>44195</v>
      </c>
      <c r="B311" s="1" t="str">
        <f t="shared" si="16"/>
        <v/>
      </c>
      <c r="C311" s="57" t="str">
        <f t="shared" si="17"/>
        <v/>
      </c>
      <c r="D311" s="57" t="str">
        <f t="shared" si="18"/>
        <v>30日</v>
      </c>
      <c r="E311" s="57">
        <f>COUNTIF(テーブル13[[#All],[発症日]],テーブル310[[#This Row],[日時]])</f>
        <v>5</v>
      </c>
      <c r="F311" s="57">
        <f>COUNTIF(テーブル13[[#All],[検査結果判明日]],テーブル310[[#This Row],[日時]])</f>
        <v>6</v>
      </c>
    </row>
    <row r="312" spans="1:6">
      <c r="A312" s="54">
        <f t="shared" si="19"/>
        <v>44196</v>
      </c>
      <c r="B312" s="1" t="str">
        <f t="shared" si="16"/>
        <v/>
      </c>
      <c r="C312" s="57" t="str">
        <f t="shared" si="17"/>
        <v/>
      </c>
      <c r="D312" s="57" t="str">
        <f t="shared" si="18"/>
        <v>31日</v>
      </c>
      <c r="E312" s="57">
        <f>COUNTIF(テーブル13[[#All],[発症日]],テーブル310[[#This Row],[日時]])</f>
        <v>5</v>
      </c>
      <c r="F312" s="57">
        <f>COUNTIF(テーブル13[[#All],[検査結果判明日]],テーブル310[[#This Row],[日時]])</f>
        <v>4</v>
      </c>
    </row>
    <row r="313" spans="1:6">
      <c r="A313" s="54">
        <f t="shared" si="19"/>
        <v>44197</v>
      </c>
      <c r="B313" s="1" t="str">
        <f t="shared" si="16"/>
        <v>2021年</v>
      </c>
      <c r="C313" s="57" t="str">
        <f t="shared" si="17"/>
        <v>1月</v>
      </c>
      <c r="D313" s="57" t="str">
        <f t="shared" si="18"/>
        <v>1日</v>
      </c>
      <c r="E313" s="57">
        <f>COUNTIF(テーブル13[[#All],[発症日]],テーブル310[[#This Row],[日時]])</f>
        <v>9</v>
      </c>
      <c r="F313" s="57">
        <f>COUNTIF(テーブル13[[#All],[検査結果判明日]],テーブル310[[#This Row],[日時]])</f>
        <v>5</v>
      </c>
    </row>
    <row r="314" spans="1:6">
      <c r="A314" s="54">
        <f t="shared" si="19"/>
        <v>44198</v>
      </c>
      <c r="B314" s="1" t="str">
        <f t="shared" si="16"/>
        <v/>
      </c>
      <c r="C314" s="57" t="str">
        <f t="shared" si="17"/>
        <v/>
      </c>
      <c r="D314" s="57" t="str">
        <f t="shared" si="18"/>
        <v>2日</v>
      </c>
      <c r="E314" s="57">
        <f>COUNTIF(テーブル13[[#All],[発症日]],テーブル310[[#This Row],[日時]])</f>
        <v>15</v>
      </c>
      <c r="F314" s="57">
        <f>COUNTIF(テーブル13[[#All],[検査結果判明日]],テーブル310[[#This Row],[日時]])</f>
        <v>9</v>
      </c>
    </row>
    <row r="315" spans="1:6">
      <c r="A315" s="54">
        <f t="shared" si="19"/>
        <v>44199</v>
      </c>
      <c r="B315" s="1" t="str">
        <f t="shared" si="16"/>
        <v/>
      </c>
      <c r="C315" s="57" t="str">
        <f t="shared" si="17"/>
        <v/>
      </c>
      <c r="D315" s="57" t="str">
        <f t="shared" si="18"/>
        <v>3日</v>
      </c>
      <c r="E315" s="57">
        <f>COUNTIF(テーブル13[[#All],[発症日]],テーブル310[[#This Row],[日時]])</f>
        <v>18</v>
      </c>
      <c r="F315" s="57">
        <f>COUNTIF(テーブル13[[#All],[検査結果判明日]],テーブル310[[#This Row],[日時]])</f>
        <v>21</v>
      </c>
    </row>
    <row r="316" spans="1:6">
      <c r="A316" s="54">
        <f t="shared" si="19"/>
        <v>44200</v>
      </c>
      <c r="B316" s="1" t="str">
        <f t="shared" si="16"/>
        <v/>
      </c>
      <c r="C316" s="57" t="str">
        <f t="shared" si="17"/>
        <v/>
      </c>
      <c r="D316" s="57" t="str">
        <f t="shared" si="18"/>
        <v>4日</v>
      </c>
      <c r="E316" s="57">
        <f>COUNTIF(テーブル13[[#All],[発症日]],テーブル310[[#This Row],[日時]])</f>
        <v>8</v>
      </c>
      <c r="F316" s="57">
        <f>COUNTIF(テーブル13[[#All],[検査結果判明日]],テーブル310[[#This Row],[日時]])</f>
        <v>13</v>
      </c>
    </row>
    <row r="317" spans="1:6">
      <c r="A317" s="54">
        <f t="shared" si="19"/>
        <v>44201</v>
      </c>
      <c r="B317" s="1" t="str">
        <f t="shared" si="16"/>
        <v/>
      </c>
      <c r="C317" s="57" t="str">
        <f t="shared" si="17"/>
        <v/>
      </c>
      <c r="D317" s="57" t="str">
        <f t="shared" si="18"/>
        <v>5日</v>
      </c>
      <c r="E317" s="57">
        <f>COUNTIF(テーブル13[[#All],[発症日]],テーブル310[[#This Row],[日時]])</f>
        <v>23</v>
      </c>
      <c r="F317" s="57">
        <f>COUNTIF(テーブル13[[#All],[検査結果判明日]],テーブル310[[#This Row],[日時]])</f>
        <v>40</v>
      </c>
    </row>
    <row r="318" spans="1:6">
      <c r="A318" s="54">
        <f t="shared" si="19"/>
        <v>44202</v>
      </c>
      <c r="B318" s="1" t="str">
        <f t="shared" si="16"/>
        <v/>
      </c>
      <c r="C318" s="57" t="str">
        <f t="shared" si="17"/>
        <v/>
      </c>
      <c r="D318" s="57" t="str">
        <f t="shared" si="18"/>
        <v>6日</v>
      </c>
      <c r="E318" s="57">
        <f>COUNTIF(テーブル13[[#All],[発症日]],テーブル310[[#This Row],[日時]])</f>
        <v>12</v>
      </c>
      <c r="F318" s="57">
        <f>COUNTIF(テーブル13[[#All],[検査結果判明日]],テーブル310[[#This Row],[日時]])</f>
        <v>22</v>
      </c>
    </row>
    <row r="319" spans="1:6">
      <c r="A319" s="54">
        <f t="shared" si="19"/>
        <v>44203</v>
      </c>
      <c r="B319" s="1" t="str">
        <f t="shared" si="16"/>
        <v/>
      </c>
      <c r="C319" s="57" t="str">
        <f t="shared" si="17"/>
        <v/>
      </c>
      <c r="D319" s="57" t="str">
        <f t="shared" si="18"/>
        <v>7日</v>
      </c>
      <c r="E319" s="57">
        <f>COUNTIF(テーブル13[[#All],[発症日]],テーブル310[[#This Row],[日時]])</f>
        <v>22</v>
      </c>
      <c r="F319" s="57">
        <f>COUNTIF(テーブル13[[#All],[検査結果判明日]],テーブル310[[#This Row],[日時]])</f>
        <v>13</v>
      </c>
    </row>
    <row r="320" spans="1:6">
      <c r="A320" s="54">
        <f t="shared" si="19"/>
        <v>44204</v>
      </c>
      <c r="B320" s="1" t="str">
        <f t="shared" si="16"/>
        <v/>
      </c>
      <c r="C320" s="57" t="str">
        <f t="shared" si="17"/>
        <v/>
      </c>
      <c r="D320" s="57" t="str">
        <f t="shared" si="18"/>
        <v>8日</v>
      </c>
      <c r="E320" s="57">
        <f>COUNTIF(テーブル13[[#All],[発症日]],テーブル310[[#This Row],[日時]])</f>
        <v>31</v>
      </c>
      <c r="F320" s="57">
        <f>COUNTIF(テーブル13[[#All],[検査結果判明日]],テーブル310[[#This Row],[日時]])</f>
        <v>44</v>
      </c>
    </row>
    <row r="321" spans="1:6">
      <c r="A321" s="54">
        <f t="shared" si="19"/>
        <v>44205</v>
      </c>
      <c r="B321" s="1" t="str">
        <f t="shared" si="16"/>
        <v/>
      </c>
      <c r="C321" s="57" t="str">
        <f t="shared" si="17"/>
        <v/>
      </c>
      <c r="D321" s="57" t="str">
        <f t="shared" si="18"/>
        <v>9日</v>
      </c>
      <c r="E321" s="57">
        <f>COUNTIF(テーブル13[[#All],[発症日]],テーブル310[[#This Row],[日時]])</f>
        <v>30</v>
      </c>
      <c r="F321" s="57">
        <f>COUNTIF(テーブル13[[#All],[検査結果判明日]],テーブル310[[#This Row],[日時]])</f>
        <v>33</v>
      </c>
    </row>
    <row r="322" spans="1:6">
      <c r="A322" s="54">
        <f t="shared" si="19"/>
        <v>44206</v>
      </c>
      <c r="B322" s="1" t="str">
        <f t="shared" si="16"/>
        <v/>
      </c>
      <c r="C322" s="57" t="str">
        <f t="shared" si="17"/>
        <v/>
      </c>
      <c r="D322" s="57" t="str">
        <f t="shared" si="18"/>
        <v>10日</v>
      </c>
      <c r="E322" s="57">
        <f>COUNTIF(テーブル13[[#All],[発症日]],テーブル310[[#This Row],[日時]])</f>
        <v>16</v>
      </c>
      <c r="F322" s="57">
        <f>COUNTIF(テーブル13[[#All],[検査結果判明日]],テーブル310[[#This Row],[日時]])</f>
        <v>31</v>
      </c>
    </row>
    <row r="323" spans="1:6">
      <c r="A323" s="54">
        <f t="shared" si="19"/>
        <v>44207</v>
      </c>
      <c r="B323" s="1" t="str">
        <f t="shared" si="16"/>
        <v/>
      </c>
      <c r="C323" s="57" t="str">
        <f t="shared" si="17"/>
        <v/>
      </c>
      <c r="D323" s="57" t="str">
        <f t="shared" si="18"/>
        <v>11日</v>
      </c>
      <c r="E323" s="57">
        <f>COUNTIF(テーブル13[[#All],[発症日]],テーブル310[[#This Row],[日時]])</f>
        <v>18</v>
      </c>
      <c r="F323" s="57">
        <f>COUNTIF(テーブル13[[#All],[検査結果判明日]],テーブル310[[#This Row],[日時]])</f>
        <v>34</v>
      </c>
    </row>
    <row r="324" spans="1:6">
      <c r="A324" s="54">
        <f t="shared" si="19"/>
        <v>44208</v>
      </c>
      <c r="B324" s="1" t="str">
        <f t="shared" si="16"/>
        <v/>
      </c>
      <c r="C324" s="57" t="str">
        <f t="shared" si="17"/>
        <v/>
      </c>
      <c r="D324" s="57" t="str">
        <f t="shared" si="18"/>
        <v>12日</v>
      </c>
      <c r="E324" s="57">
        <f>COUNTIF(テーブル13[[#All],[発症日]],テーブル310[[#This Row],[日時]])</f>
        <v>22</v>
      </c>
      <c r="F324" s="57">
        <f>COUNTIF(テーブル13[[#All],[検査結果判明日]],テーブル310[[#This Row],[日時]])</f>
        <v>26</v>
      </c>
    </row>
    <row r="325" spans="1:6">
      <c r="A325" s="54">
        <f t="shared" si="19"/>
        <v>44209</v>
      </c>
      <c r="B325" s="1" t="str">
        <f t="shared" si="16"/>
        <v/>
      </c>
      <c r="C325" s="57" t="str">
        <f t="shared" si="17"/>
        <v/>
      </c>
      <c r="D325" s="57" t="str">
        <f t="shared" si="18"/>
        <v>13日</v>
      </c>
      <c r="E325" s="57">
        <f>COUNTIF(テーブル13[[#All],[発症日]],テーブル310[[#This Row],[日時]])</f>
        <v>21</v>
      </c>
      <c r="F325" s="57">
        <f>COUNTIF(テーブル13[[#All],[検査結果判明日]],テーブル310[[#This Row],[日時]])</f>
        <v>19</v>
      </c>
    </row>
    <row r="326" spans="1:6">
      <c r="A326" s="54">
        <f t="shared" si="19"/>
        <v>44210</v>
      </c>
      <c r="B326" s="1" t="str">
        <f t="shared" si="16"/>
        <v/>
      </c>
      <c r="C326" s="57" t="str">
        <f t="shared" si="17"/>
        <v/>
      </c>
      <c r="D326" s="57" t="str">
        <f t="shared" si="18"/>
        <v>14日</v>
      </c>
      <c r="E326" s="57">
        <f>COUNTIF(テーブル13[[#All],[発症日]],テーブル310[[#This Row],[日時]])</f>
        <v>9</v>
      </c>
      <c r="F326" s="57">
        <f>COUNTIF(テーブル13[[#All],[検査結果判明日]],テーブル310[[#This Row],[日時]])</f>
        <v>37</v>
      </c>
    </row>
    <row r="327" spans="1:6">
      <c r="A327" s="54">
        <f t="shared" si="19"/>
        <v>44211</v>
      </c>
      <c r="B327" s="1" t="str">
        <f t="shared" ref="B327:B390" si="20">IF(AND(MONTH(A327)=1,DAY(A327)=1),YEAR(A327)&amp;"年","")</f>
        <v/>
      </c>
      <c r="C327" s="57" t="str">
        <f t="shared" ref="C327:C390" si="21">IF(DAY(A327)=1,MONTH(A327)&amp;"月","")</f>
        <v/>
      </c>
      <c r="D327" s="57" t="str">
        <f t="shared" ref="D327:D390" si="22">DAY(A327)&amp;"日"</f>
        <v>15日</v>
      </c>
      <c r="E327" s="57">
        <f>COUNTIF(テーブル13[[#All],[発症日]],テーブル310[[#This Row],[日時]])</f>
        <v>1</v>
      </c>
      <c r="F327" s="57">
        <f>COUNTIF(テーブル13[[#All],[検査結果判明日]],テーブル310[[#This Row],[日時]])</f>
        <v>0</v>
      </c>
    </row>
    <row r="328" spans="1:6">
      <c r="A328" s="54">
        <f t="shared" si="19"/>
        <v>44212</v>
      </c>
      <c r="B328" s="1" t="str">
        <f t="shared" si="20"/>
        <v/>
      </c>
      <c r="C328" s="57" t="str">
        <f t="shared" si="21"/>
        <v/>
      </c>
      <c r="D328" s="57" t="str">
        <f t="shared" si="22"/>
        <v>16日</v>
      </c>
      <c r="E328" s="57">
        <f>COUNTIF(テーブル13[[#All],[発症日]],テーブル310[[#This Row],[日時]])</f>
        <v>0</v>
      </c>
      <c r="F328" s="57">
        <f>COUNTIF(テーブル13[[#All],[検査結果判明日]],テーブル310[[#This Row],[日時]])</f>
        <v>0</v>
      </c>
    </row>
    <row r="329" spans="1:6">
      <c r="A329" s="54">
        <f t="shared" ref="A329:A392" si="23">A328+1</f>
        <v>44213</v>
      </c>
      <c r="B329" s="1" t="str">
        <f t="shared" si="20"/>
        <v/>
      </c>
      <c r="C329" s="57" t="str">
        <f t="shared" si="21"/>
        <v/>
      </c>
      <c r="D329" s="57" t="str">
        <f t="shared" si="22"/>
        <v>17日</v>
      </c>
      <c r="E329" s="57">
        <f>COUNTIF(テーブル13[[#All],[発症日]],テーブル310[[#This Row],[日時]])</f>
        <v>0</v>
      </c>
      <c r="F329" s="57">
        <f>COUNTIF(テーブル13[[#All],[検査結果判明日]],テーブル310[[#This Row],[日時]])</f>
        <v>0</v>
      </c>
    </row>
    <row r="330" spans="1:6">
      <c r="A330" s="54">
        <f t="shared" si="23"/>
        <v>44214</v>
      </c>
      <c r="B330" s="1" t="str">
        <f t="shared" si="20"/>
        <v/>
      </c>
      <c r="C330" s="57" t="str">
        <f t="shared" si="21"/>
        <v/>
      </c>
      <c r="D330" s="57" t="str">
        <f t="shared" si="22"/>
        <v>18日</v>
      </c>
      <c r="E330" s="57">
        <f>COUNTIF(テーブル13[[#All],[発症日]],テーブル310[[#This Row],[日時]])</f>
        <v>0</v>
      </c>
      <c r="F330" s="57">
        <f>COUNTIF(テーブル13[[#All],[検査結果判明日]],テーブル310[[#This Row],[日時]])</f>
        <v>0</v>
      </c>
    </row>
    <row r="331" spans="1:6">
      <c r="A331" s="54">
        <f t="shared" si="23"/>
        <v>44215</v>
      </c>
      <c r="B331" s="1" t="str">
        <f t="shared" si="20"/>
        <v/>
      </c>
      <c r="C331" s="57" t="str">
        <f t="shared" si="21"/>
        <v/>
      </c>
      <c r="D331" s="57" t="str">
        <f t="shared" si="22"/>
        <v>19日</v>
      </c>
      <c r="E331" s="57">
        <f>COUNTIF(テーブル13[[#All],[発症日]],テーブル310[[#This Row],[日時]])</f>
        <v>0</v>
      </c>
      <c r="F331" s="57">
        <f>COUNTIF(テーブル13[[#All],[検査結果判明日]],テーブル310[[#This Row],[日時]])</f>
        <v>0</v>
      </c>
    </row>
    <row r="332" spans="1:6">
      <c r="A332" s="54">
        <f t="shared" si="23"/>
        <v>44216</v>
      </c>
      <c r="B332" s="1" t="str">
        <f t="shared" si="20"/>
        <v/>
      </c>
      <c r="C332" s="57" t="str">
        <f t="shared" si="21"/>
        <v/>
      </c>
      <c r="D332" s="57" t="str">
        <f t="shared" si="22"/>
        <v>20日</v>
      </c>
      <c r="E332" s="57">
        <f>COUNTIF(テーブル13[[#All],[発症日]],テーブル310[[#This Row],[日時]])</f>
        <v>0</v>
      </c>
      <c r="F332" s="57">
        <f>COUNTIF(テーブル13[[#All],[検査結果判明日]],テーブル310[[#This Row],[日時]])</f>
        <v>0</v>
      </c>
    </row>
    <row r="333" spans="1:6">
      <c r="A333" s="54">
        <f t="shared" si="23"/>
        <v>44217</v>
      </c>
      <c r="B333" s="1" t="str">
        <f t="shared" si="20"/>
        <v/>
      </c>
      <c r="C333" s="57" t="str">
        <f t="shared" si="21"/>
        <v/>
      </c>
      <c r="D333" s="57" t="str">
        <f t="shared" si="22"/>
        <v>21日</v>
      </c>
      <c r="E333" s="57">
        <f>COUNTIF(テーブル13[[#All],[発症日]],テーブル310[[#This Row],[日時]])</f>
        <v>0</v>
      </c>
      <c r="F333" s="57">
        <f>COUNTIF(テーブル13[[#All],[検査結果判明日]],テーブル310[[#This Row],[日時]])</f>
        <v>0</v>
      </c>
    </row>
    <row r="334" spans="1:6">
      <c r="A334" s="54">
        <f t="shared" si="23"/>
        <v>44218</v>
      </c>
      <c r="B334" s="1" t="str">
        <f t="shared" si="20"/>
        <v/>
      </c>
      <c r="C334" s="57" t="str">
        <f t="shared" si="21"/>
        <v/>
      </c>
      <c r="D334" s="57" t="str">
        <f t="shared" si="22"/>
        <v>22日</v>
      </c>
      <c r="E334" s="57">
        <f>COUNTIF(テーブル13[[#All],[発症日]],テーブル310[[#This Row],[日時]])</f>
        <v>0</v>
      </c>
      <c r="F334" s="57">
        <f>COUNTIF(テーブル13[[#All],[検査結果判明日]],テーブル310[[#This Row],[日時]])</f>
        <v>0</v>
      </c>
    </row>
    <row r="335" spans="1:6">
      <c r="A335" s="54">
        <f t="shared" si="23"/>
        <v>44219</v>
      </c>
      <c r="B335" s="1" t="str">
        <f t="shared" si="20"/>
        <v/>
      </c>
      <c r="C335" s="57" t="str">
        <f t="shared" si="21"/>
        <v/>
      </c>
      <c r="D335" s="57" t="str">
        <f t="shared" si="22"/>
        <v>23日</v>
      </c>
      <c r="E335" s="57">
        <f>COUNTIF(テーブル13[[#All],[発症日]],テーブル310[[#This Row],[日時]])</f>
        <v>0</v>
      </c>
      <c r="F335" s="57">
        <f>COUNTIF(テーブル13[[#All],[検査結果判明日]],テーブル310[[#This Row],[日時]])</f>
        <v>0</v>
      </c>
    </row>
    <row r="336" spans="1:6">
      <c r="A336" s="54">
        <f t="shared" si="23"/>
        <v>44220</v>
      </c>
      <c r="B336" s="1" t="str">
        <f t="shared" si="20"/>
        <v/>
      </c>
      <c r="C336" s="57" t="str">
        <f t="shared" si="21"/>
        <v/>
      </c>
      <c r="D336" s="57" t="str">
        <f t="shared" si="22"/>
        <v>24日</v>
      </c>
      <c r="E336" s="57">
        <f>COUNTIF(テーブル13[[#All],[発症日]],テーブル310[[#This Row],[日時]])</f>
        <v>0</v>
      </c>
      <c r="F336" s="57">
        <f>COUNTIF(テーブル13[[#All],[検査結果判明日]],テーブル310[[#This Row],[日時]])</f>
        <v>0</v>
      </c>
    </row>
    <row r="337" spans="1:6">
      <c r="A337" s="54">
        <f t="shared" si="23"/>
        <v>44221</v>
      </c>
      <c r="B337" s="1" t="str">
        <f t="shared" si="20"/>
        <v/>
      </c>
      <c r="C337" s="57" t="str">
        <f t="shared" si="21"/>
        <v/>
      </c>
      <c r="D337" s="57" t="str">
        <f t="shared" si="22"/>
        <v>25日</v>
      </c>
      <c r="E337" s="57">
        <f>COUNTIF(テーブル13[[#All],[発症日]],テーブル310[[#This Row],[日時]])</f>
        <v>0</v>
      </c>
      <c r="F337" s="57">
        <f>COUNTIF(テーブル13[[#All],[検査結果判明日]],テーブル310[[#This Row],[日時]])</f>
        <v>0</v>
      </c>
    </row>
    <row r="338" spans="1:6">
      <c r="A338" s="54">
        <f t="shared" si="23"/>
        <v>44222</v>
      </c>
      <c r="B338" s="1" t="str">
        <f t="shared" si="20"/>
        <v/>
      </c>
      <c r="C338" s="57" t="str">
        <f t="shared" si="21"/>
        <v/>
      </c>
      <c r="D338" s="57" t="str">
        <f t="shared" si="22"/>
        <v>26日</v>
      </c>
      <c r="E338" s="57">
        <f>COUNTIF(テーブル13[[#All],[発症日]],テーブル310[[#This Row],[日時]])</f>
        <v>0</v>
      </c>
      <c r="F338" s="57">
        <f>COUNTIF(テーブル13[[#All],[検査結果判明日]],テーブル310[[#This Row],[日時]])</f>
        <v>0</v>
      </c>
    </row>
    <row r="339" spans="1:6">
      <c r="A339" s="54">
        <f t="shared" si="23"/>
        <v>44223</v>
      </c>
      <c r="B339" s="1" t="str">
        <f t="shared" si="20"/>
        <v/>
      </c>
      <c r="C339" s="57" t="str">
        <f t="shared" si="21"/>
        <v/>
      </c>
      <c r="D339" s="57" t="str">
        <f t="shared" si="22"/>
        <v>27日</v>
      </c>
      <c r="E339" s="57">
        <f>COUNTIF(テーブル13[[#All],[発症日]],テーブル310[[#This Row],[日時]])</f>
        <v>0</v>
      </c>
      <c r="F339" s="57">
        <f>COUNTIF(テーブル13[[#All],[検査結果判明日]],テーブル310[[#This Row],[日時]])</f>
        <v>0</v>
      </c>
    </row>
    <row r="340" spans="1:6">
      <c r="A340" s="54">
        <f t="shared" si="23"/>
        <v>44224</v>
      </c>
      <c r="B340" s="1" t="str">
        <f t="shared" si="20"/>
        <v/>
      </c>
      <c r="C340" s="57" t="str">
        <f t="shared" si="21"/>
        <v/>
      </c>
      <c r="D340" s="57" t="str">
        <f t="shared" si="22"/>
        <v>28日</v>
      </c>
      <c r="E340" s="57">
        <f>COUNTIF(テーブル13[[#All],[発症日]],テーブル310[[#This Row],[日時]])</f>
        <v>0</v>
      </c>
      <c r="F340" s="57">
        <f>COUNTIF(テーブル13[[#All],[検査結果判明日]],テーブル310[[#This Row],[日時]])</f>
        <v>0</v>
      </c>
    </row>
    <row r="341" spans="1:6">
      <c r="A341" s="54">
        <f t="shared" si="23"/>
        <v>44225</v>
      </c>
      <c r="B341" s="1" t="str">
        <f t="shared" si="20"/>
        <v/>
      </c>
      <c r="C341" s="57" t="str">
        <f t="shared" si="21"/>
        <v/>
      </c>
      <c r="D341" s="57" t="str">
        <f t="shared" si="22"/>
        <v>29日</v>
      </c>
      <c r="E341" s="57">
        <f>COUNTIF(テーブル13[[#All],[発症日]],テーブル310[[#This Row],[日時]])</f>
        <v>0</v>
      </c>
      <c r="F341" s="57">
        <f>COUNTIF(テーブル13[[#All],[検査結果判明日]],テーブル310[[#This Row],[日時]])</f>
        <v>0</v>
      </c>
    </row>
    <row r="342" spans="1:6">
      <c r="A342" s="54">
        <f t="shared" si="23"/>
        <v>44226</v>
      </c>
      <c r="B342" s="1" t="str">
        <f t="shared" si="20"/>
        <v/>
      </c>
      <c r="C342" s="57" t="str">
        <f t="shared" si="21"/>
        <v/>
      </c>
      <c r="D342" s="57" t="str">
        <f t="shared" si="22"/>
        <v>30日</v>
      </c>
      <c r="E342" s="57">
        <f>COUNTIF(テーブル13[[#All],[発症日]],テーブル310[[#This Row],[日時]])</f>
        <v>0</v>
      </c>
      <c r="F342" s="57">
        <f>COUNTIF(テーブル13[[#All],[検査結果判明日]],テーブル310[[#This Row],[日時]])</f>
        <v>0</v>
      </c>
    </row>
    <row r="343" spans="1:6">
      <c r="A343" s="54">
        <f t="shared" si="23"/>
        <v>44227</v>
      </c>
      <c r="B343" s="1" t="str">
        <f t="shared" si="20"/>
        <v/>
      </c>
      <c r="C343" s="57" t="str">
        <f t="shared" si="21"/>
        <v/>
      </c>
      <c r="D343" s="57" t="str">
        <f t="shared" si="22"/>
        <v>31日</v>
      </c>
      <c r="E343" s="57">
        <f>COUNTIF(テーブル13[[#All],[発症日]],テーブル310[[#This Row],[日時]])</f>
        <v>0</v>
      </c>
      <c r="F343" s="57">
        <f>COUNTIF(テーブル13[[#All],[検査結果判明日]],テーブル310[[#This Row],[日時]])</f>
        <v>0</v>
      </c>
    </row>
    <row r="344" spans="1:6">
      <c r="A344" s="54">
        <f t="shared" si="23"/>
        <v>44228</v>
      </c>
      <c r="B344" s="1" t="str">
        <f t="shared" si="20"/>
        <v/>
      </c>
      <c r="C344" s="57" t="str">
        <f t="shared" si="21"/>
        <v>2月</v>
      </c>
      <c r="D344" s="57" t="str">
        <f t="shared" si="22"/>
        <v>1日</v>
      </c>
      <c r="E344" s="57">
        <f>COUNTIF(テーブル13[[#All],[発症日]],テーブル310[[#This Row],[日時]])</f>
        <v>0</v>
      </c>
      <c r="F344" s="57">
        <f>COUNTIF(テーブル13[[#All],[検査結果判明日]],テーブル310[[#This Row],[日時]])</f>
        <v>0</v>
      </c>
    </row>
    <row r="345" spans="1:6">
      <c r="A345" s="54">
        <f t="shared" si="23"/>
        <v>44229</v>
      </c>
      <c r="B345" s="1" t="str">
        <f t="shared" si="20"/>
        <v/>
      </c>
      <c r="C345" s="57" t="str">
        <f t="shared" si="21"/>
        <v/>
      </c>
      <c r="D345" s="57" t="str">
        <f t="shared" si="22"/>
        <v>2日</v>
      </c>
      <c r="E345" s="57">
        <f>COUNTIF(テーブル13[[#All],[発症日]],テーブル310[[#This Row],[日時]])</f>
        <v>0</v>
      </c>
      <c r="F345" s="57">
        <f>COUNTIF(テーブル13[[#All],[検査結果判明日]],テーブル310[[#This Row],[日時]])</f>
        <v>0</v>
      </c>
    </row>
    <row r="346" spans="1:6">
      <c r="A346" s="54">
        <f t="shared" si="23"/>
        <v>44230</v>
      </c>
      <c r="B346" s="1" t="str">
        <f t="shared" si="20"/>
        <v/>
      </c>
      <c r="C346" s="57" t="str">
        <f t="shared" si="21"/>
        <v/>
      </c>
      <c r="D346" s="57" t="str">
        <f t="shared" si="22"/>
        <v>3日</v>
      </c>
      <c r="E346" s="57">
        <f>COUNTIF(テーブル13[[#All],[発症日]],テーブル310[[#This Row],[日時]])</f>
        <v>0</v>
      </c>
      <c r="F346" s="57">
        <f>COUNTIF(テーブル13[[#All],[検査結果判明日]],テーブル310[[#This Row],[日時]])</f>
        <v>0</v>
      </c>
    </row>
    <row r="347" spans="1:6">
      <c r="A347" s="54">
        <f t="shared" si="23"/>
        <v>44231</v>
      </c>
      <c r="B347" s="1" t="str">
        <f t="shared" si="20"/>
        <v/>
      </c>
      <c r="C347" s="57" t="str">
        <f t="shared" si="21"/>
        <v/>
      </c>
      <c r="D347" s="57" t="str">
        <f t="shared" si="22"/>
        <v>4日</v>
      </c>
      <c r="E347" s="57">
        <f>COUNTIF(テーブル13[[#All],[発症日]],テーブル310[[#This Row],[日時]])</f>
        <v>0</v>
      </c>
      <c r="F347" s="57">
        <f>COUNTIF(テーブル13[[#All],[検査結果判明日]],テーブル310[[#This Row],[日時]])</f>
        <v>0</v>
      </c>
    </row>
    <row r="348" spans="1:6">
      <c r="A348" s="54">
        <f t="shared" si="23"/>
        <v>44232</v>
      </c>
      <c r="B348" s="1" t="str">
        <f t="shared" si="20"/>
        <v/>
      </c>
      <c r="C348" s="57" t="str">
        <f t="shared" si="21"/>
        <v/>
      </c>
      <c r="D348" s="57" t="str">
        <f t="shared" si="22"/>
        <v>5日</v>
      </c>
      <c r="E348" s="57">
        <f>COUNTIF(テーブル13[[#All],[発症日]],テーブル310[[#This Row],[日時]])</f>
        <v>0</v>
      </c>
      <c r="F348" s="57">
        <f>COUNTIF(テーブル13[[#All],[検査結果判明日]],テーブル310[[#This Row],[日時]])</f>
        <v>0</v>
      </c>
    </row>
    <row r="349" spans="1:6">
      <c r="A349" s="54">
        <f t="shared" si="23"/>
        <v>44233</v>
      </c>
      <c r="B349" s="1" t="str">
        <f t="shared" si="20"/>
        <v/>
      </c>
      <c r="C349" s="57" t="str">
        <f t="shared" si="21"/>
        <v/>
      </c>
      <c r="D349" s="57" t="str">
        <f t="shared" si="22"/>
        <v>6日</v>
      </c>
      <c r="E349" s="57">
        <f>COUNTIF(テーブル13[[#All],[発症日]],テーブル310[[#This Row],[日時]])</f>
        <v>0</v>
      </c>
      <c r="F349" s="57">
        <f>COUNTIF(テーブル13[[#All],[検査結果判明日]],テーブル310[[#This Row],[日時]])</f>
        <v>0</v>
      </c>
    </row>
    <row r="350" spans="1:6">
      <c r="A350" s="54">
        <f t="shared" si="23"/>
        <v>44234</v>
      </c>
      <c r="B350" s="1" t="str">
        <f t="shared" si="20"/>
        <v/>
      </c>
      <c r="C350" s="57" t="str">
        <f t="shared" si="21"/>
        <v/>
      </c>
      <c r="D350" s="57" t="str">
        <f t="shared" si="22"/>
        <v>7日</v>
      </c>
      <c r="E350" s="57">
        <f>COUNTIF(テーブル13[[#All],[発症日]],テーブル310[[#This Row],[日時]])</f>
        <v>0</v>
      </c>
      <c r="F350" s="57">
        <f>COUNTIF(テーブル13[[#All],[検査結果判明日]],テーブル310[[#This Row],[日時]])</f>
        <v>0</v>
      </c>
    </row>
    <row r="351" spans="1:6">
      <c r="A351" s="54">
        <f t="shared" si="23"/>
        <v>44235</v>
      </c>
      <c r="B351" s="1" t="str">
        <f t="shared" si="20"/>
        <v/>
      </c>
      <c r="C351" s="57" t="str">
        <f t="shared" si="21"/>
        <v/>
      </c>
      <c r="D351" s="57" t="str">
        <f t="shared" si="22"/>
        <v>8日</v>
      </c>
      <c r="E351" s="57">
        <f>COUNTIF(テーブル13[[#All],[発症日]],テーブル310[[#This Row],[日時]])</f>
        <v>0</v>
      </c>
      <c r="F351" s="57">
        <f>COUNTIF(テーブル13[[#All],[検査結果判明日]],テーブル310[[#This Row],[日時]])</f>
        <v>0</v>
      </c>
    </row>
    <row r="352" spans="1:6">
      <c r="A352" s="54">
        <f t="shared" si="23"/>
        <v>44236</v>
      </c>
      <c r="B352" s="1" t="str">
        <f t="shared" si="20"/>
        <v/>
      </c>
      <c r="C352" s="57" t="str">
        <f t="shared" si="21"/>
        <v/>
      </c>
      <c r="D352" s="57" t="str">
        <f t="shared" si="22"/>
        <v>9日</v>
      </c>
      <c r="E352" s="57">
        <f>COUNTIF(テーブル13[[#All],[発症日]],テーブル310[[#This Row],[日時]])</f>
        <v>0</v>
      </c>
      <c r="F352" s="57">
        <f>COUNTIF(テーブル13[[#All],[検査結果判明日]],テーブル310[[#This Row],[日時]])</f>
        <v>0</v>
      </c>
    </row>
    <row r="353" spans="1:6">
      <c r="A353" s="54">
        <f t="shared" si="23"/>
        <v>44237</v>
      </c>
      <c r="B353" s="1" t="str">
        <f t="shared" si="20"/>
        <v/>
      </c>
      <c r="C353" s="57" t="str">
        <f t="shared" si="21"/>
        <v/>
      </c>
      <c r="D353" s="57" t="str">
        <f t="shared" si="22"/>
        <v>10日</v>
      </c>
      <c r="E353" s="57">
        <f>COUNTIF(テーブル13[[#All],[発症日]],テーブル310[[#This Row],[日時]])</f>
        <v>0</v>
      </c>
      <c r="F353" s="57">
        <f>COUNTIF(テーブル13[[#All],[検査結果判明日]],テーブル310[[#This Row],[日時]])</f>
        <v>0</v>
      </c>
    </row>
    <row r="354" spans="1:6">
      <c r="A354" s="54">
        <f t="shared" si="23"/>
        <v>44238</v>
      </c>
      <c r="B354" s="1" t="str">
        <f t="shared" si="20"/>
        <v/>
      </c>
      <c r="C354" s="57" t="str">
        <f t="shared" si="21"/>
        <v/>
      </c>
      <c r="D354" s="57" t="str">
        <f t="shared" si="22"/>
        <v>11日</v>
      </c>
      <c r="E354" s="57">
        <f>COUNTIF(テーブル13[[#All],[発症日]],テーブル310[[#This Row],[日時]])</f>
        <v>0</v>
      </c>
      <c r="F354" s="57">
        <f>COUNTIF(テーブル13[[#All],[検査結果判明日]],テーブル310[[#This Row],[日時]])</f>
        <v>0</v>
      </c>
    </row>
    <row r="355" spans="1:6">
      <c r="A355" s="54">
        <f t="shared" si="23"/>
        <v>44239</v>
      </c>
      <c r="B355" s="1" t="str">
        <f t="shared" si="20"/>
        <v/>
      </c>
      <c r="C355" s="57" t="str">
        <f t="shared" si="21"/>
        <v/>
      </c>
      <c r="D355" s="57" t="str">
        <f t="shared" si="22"/>
        <v>12日</v>
      </c>
      <c r="E355" s="57">
        <f>COUNTIF(テーブル13[[#All],[発症日]],テーブル310[[#This Row],[日時]])</f>
        <v>0</v>
      </c>
      <c r="F355" s="57">
        <f>COUNTIF(テーブル13[[#All],[検査結果判明日]],テーブル310[[#This Row],[日時]])</f>
        <v>0</v>
      </c>
    </row>
    <row r="356" spans="1:6">
      <c r="A356" s="54">
        <f t="shared" si="23"/>
        <v>44240</v>
      </c>
      <c r="B356" s="1" t="str">
        <f t="shared" si="20"/>
        <v/>
      </c>
      <c r="C356" s="57" t="str">
        <f t="shared" si="21"/>
        <v/>
      </c>
      <c r="D356" s="57" t="str">
        <f t="shared" si="22"/>
        <v>13日</v>
      </c>
      <c r="E356" s="57">
        <f>COUNTIF(テーブル13[[#All],[発症日]],テーブル310[[#This Row],[日時]])</f>
        <v>0</v>
      </c>
      <c r="F356" s="57">
        <f>COUNTIF(テーブル13[[#All],[検査結果判明日]],テーブル310[[#This Row],[日時]])</f>
        <v>0</v>
      </c>
    </row>
    <row r="357" spans="1:6">
      <c r="A357" s="54">
        <f t="shared" si="23"/>
        <v>44241</v>
      </c>
      <c r="B357" s="1" t="str">
        <f t="shared" si="20"/>
        <v/>
      </c>
      <c r="C357" s="57" t="str">
        <f t="shared" si="21"/>
        <v/>
      </c>
      <c r="D357" s="57" t="str">
        <f t="shared" si="22"/>
        <v>14日</v>
      </c>
      <c r="E357" s="57">
        <f>COUNTIF(テーブル13[[#All],[発症日]],テーブル310[[#This Row],[日時]])</f>
        <v>0</v>
      </c>
      <c r="F357" s="57">
        <f>COUNTIF(テーブル13[[#All],[検査結果判明日]],テーブル310[[#This Row],[日時]])</f>
        <v>0</v>
      </c>
    </row>
    <row r="358" spans="1:6">
      <c r="A358" s="54">
        <f t="shared" si="23"/>
        <v>44242</v>
      </c>
      <c r="B358" s="1" t="str">
        <f t="shared" si="20"/>
        <v/>
      </c>
      <c r="C358" s="57" t="str">
        <f t="shared" si="21"/>
        <v/>
      </c>
      <c r="D358" s="57" t="str">
        <f t="shared" si="22"/>
        <v>15日</v>
      </c>
      <c r="E358" s="57">
        <f>COUNTIF(テーブル13[[#All],[発症日]],テーブル310[[#This Row],[日時]])</f>
        <v>0</v>
      </c>
      <c r="F358" s="57">
        <f>COUNTIF(テーブル13[[#All],[検査結果判明日]],テーブル310[[#This Row],[日時]])</f>
        <v>0</v>
      </c>
    </row>
    <row r="359" spans="1:6">
      <c r="A359" s="54">
        <f t="shared" si="23"/>
        <v>44243</v>
      </c>
      <c r="B359" s="1" t="str">
        <f t="shared" si="20"/>
        <v/>
      </c>
      <c r="C359" s="57" t="str">
        <f t="shared" si="21"/>
        <v/>
      </c>
      <c r="D359" s="57" t="str">
        <f t="shared" si="22"/>
        <v>16日</v>
      </c>
      <c r="E359" s="57">
        <f>COUNTIF(テーブル13[[#All],[発症日]],テーブル310[[#This Row],[日時]])</f>
        <v>0</v>
      </c>
      <c r="F359" s="57">
        <f>COUNTIF(テーブル13[[#All],[検査結果判明日]],テーブル310[[#This Row],[日時]])</f>
        <v>0</v>
      </c>
    </row>
    <row r="360" spans="1:6">
      <c r="A360" s="54">
        <f t="shared" si="23"/>
        <v>44244</v>
      </c>
      <c r="B360" s="1" t="str">
        <f t="shared" si="20"/>
        <v/>
      </c>
      <c r="C360" s="57" t="str">
        <f t="shared" si="21"/>
        <v/>
      </c>
      <c r="D360" s="57" t="str">
        <f t="shared" si="22"/>
        <v>17日</v>
      </c>
      <c r="E360" s="57">
        <f>COUNTIF(テーブル13[[#All],[発症日]],テーブル310[[#This Row],[日時]])</f>
        <v>0</v>
      </c>
      <c r="F360" s="57">
        <f>COUNTIF(テーブル13[[#All],[検査結果判明日]],テーブル310[[#This Row],[日時]])</f>
        <v>0</v>
      </c>
    </row>
    <row r="361" spans="1:6">
      <c r="A361" s="54">
        <f t="shared" si="23"/>
        <v>44245</v>
      </c>
      <c r="B361" s="1" t="str">
        <f t="shared" si="20"/>
        <v/>
      </c>
      <c r="C361" s="57" t="str">
        <f t="shared" si="21"/>
        <v/>
      </c>
      <c r="D361" s="57" t="str">
        <f t="shared" si="22"/>
        <v>18日</v>
      </c>
      <c r="E361" s="57">
        <f>COUNTIF(テーブル13[[#All],[発症日]],テーブル310[[#This Row],[日時]])</f>
        <v>0</v>
      </c>
      <c r="F361" s="57">
        <f>COUNTIF(テーブル13[[#All],[検査結果判明日]],テーブル310[[#This Row],[日時]])</f>
        <v>0</v>
      </c>
    </row>
    <row r="362" spans="1:6">
      <c r="A362" s="54">
        <f t="shared" si="23"/>
        <v>44246</v>
      </c>
      <c r="B362" s="1" t="str">
        <f t="shared" si="20"/>
        <v/>
      </c>
      <c r="C362" s="57" t="str">
        <f t="shared" si="21"/>
        <v/>
      </c>
      <c r="D362" s="57" t="str">
        <f t="shared" si="22"/>
        <v>19日</v>
      </c>
      <c r="E362" s="57">
        <f>COUNTIF(テーブル13[[#All],[発症日]],テーブル310[[#This Row],[日時]])</f>
        <v>0</v>
      </c>
      <c r="F362" s="57">
        <f>COUNTIF(テーブル13[[#All],[検査結果判明日]],テーブル310[[#This Row],[日時]])</f>
        <v>0</v>
      </c>
    </row>
    <row r="363" spans="1:6">
      <c r="A363" s="54">
        <f t="shared" si="23"/>
        <v>44247</v>
      </c>
      <c r="B363" s="1" t="str">
        <f t="shared" si="20"/>
        <v/>
      </c>
      <c r="C363" s="57" t="str">
        <f t="shared" si="21"/>
        <v/>
      </c>
      <c r="D363" s="57" t="str">
        <f t="shared" si="22"/>
        <v>20日</v>
      </c>
      <c r="E363" s="57">
        <f>COUNTIF(テーブル13[[#All],[発症日]],テーブル310[[#This Row],[日時]])</f>
        <v>0</v>
      </c>
      <c r="F363" s="57">
        <f>COUNTIF(テーブル13[[#All],[検査結果判明日]],テーブル310[[#This Row],[日時]])</f>
        <v>0</v>
      </c>
    </row>
    <row r="364" spans="1:6">
      <c r="A364" s="54">
        <f t="shared" si="23"/>
        <v>44248</v>
      </c>
      <c r="B364" s="1" t="str">
        <f t="shared" si="20"/>
        <v/>
      </c>
      <c r="C364" s="57" t="str">
        <f t="shared" si="21"/>
        <v/>
      </c>
      <c r="D364" s="57" t="str">
        <f t="shared" si="22"/>
        <v>21日</v>
      </c>
      <c r="E364" s="57">
        <f>COUNTIF(テーブル13[[#All],[発症日]],テーブル310[[#This Row],[日時]])</f>
        <v>0</v>
      </c>
      <c r="F364" s="57">
        <f>COUNTIF(テーブル13[[#All],[検査結果判明日]],テーブル310[[#This Row],[日時]])</f>
        <v>0</v>
      </c>
    </row>
    <row r="365" spans="1:6">
      <c r="A365" s="54">
        <f t="shared" si="23"/>
        <v>44249</v>
      </c>
      <c r="B365" s="1" t="str">
        <f t="shared" si="20"/>
        <v/>
      </c>
      <c r="C365" s="57" t="str">
        <f t="shared" si="21"/>
        <v/>
      </c>
      <c r="D365" s="57" t="str">
        <f t="shared" si="22"/>
        <v>22日</v>
      </c>
      <c r="E365" s="57">
        <f>COUNTIF(テーブル13[[#All],[発症日]],テーブル310[[#This Row],[日時]])</f>
        <v>0</v>
      </c>
      <c r="F365" s="57">
        <f>COUNTIF(テーブル13[[#All],[検査結果判明日]],テーブル310[[#This Row],[日時]])</f>
        <v>0</v>
      </c>
    </row>
    <row r="366" spans="1:6">
      <c r="A366" s="54">
        <f t="shared" si="23"/>
        <v>44250</v>
      </c>
      <c r="B366" s="1" t="str">
        <f t="shared" si="20"/>
        <v/>
      </c>
      <c r="C366" s="57" t="str">
        <f t="shared" si="21"/>
        <v/>
      </c>
      <c r="D366" s="57" t="str">
        <f t="shared" si="22"/>
        <v>23日</v>
      </c>
      <c r="E366" s="57">
        <f>COUNTIF(テーブル13[[#All],[発症日]],テーブル310[[#This Row],[日時]])</f>
        <v>0</v>
      </c>
      <c r="F366" s="57">
        <f>COUNTIF(テーブル13[[#All],[検査結果判明日]],テーブル310[[#This Row],[日時]])</f>
        <v>0</v>
      </c>
    </row>
    <row r="367" spans="1:6">
      <c r="A367" s="54">
        <f t="shared" si="23"/>
        <v>44251</v>
      </c>
      <c r="B367" s="1" t="str">
        <f t="shared" si="20"/>
        <v/>
      </c>
      <c r="C367" s="57" t="str">
        <f t="shared" si="21"/>
        <v/>
      </c>
      <c r="D367" s="57" t="str">
        <f t="shared" si="22"/>
        <v>24日</v>
      </c>
      <c r="E367" s="57">
        <f>COUNTIF(テーブル13[[#All],[発症日]],テーブル310[[#This Row],[日時]])</f>
        <v>0</v>
      </c>
      <c r="F367" s="57">
        <f>COUNTIF(テーブル13[[#All],[検査結果判明日]],テーブル310[[#This Row],[日時]])</f>
        <v>0</v>
      </c>
    </row>
    <row r="368" spans="1:6">
      <c r="A368" s="54">
        <f t="shared" si="23"/>
        <v>44252</v>
      </c>
      <c r="B368" s="1" t="str">
        <f t="shared" si="20"/>
        <v/>
      </c>
      <c r="C368" s="57" t="str">
        <f t="shared" si="21"/>
        <v/>
      </c>
      <c r="D368" s="57" t="str">
        <f t="shared" si="22"/>
        <v>25日</v>
      </c>
      <c r="E368" s="57">
        <f>COUNTIF(テーブル13[[#All],[発症日]],テーブル310[[#This Row],[日時]])</f>
        <v>0</v>
      </c>
      <c r="F368" s="57">
        <f>COUNTIF(テーブル13[[#All],[検査結果判明日]],テーブル310[[#This Row],[日時]])</f>
        <v>0</v>
      </c>
    </row>
    <row r="369" spans="1:6">
      <c r="A369" s="54">
        <f t="shared" si="23"/>
        <v>44253</v>
      </c>
      <c r="B369" s="1" t="str">
        <f t="shared" si="20"/>
        <v/>
      </c>
      <c r="C369" s="57" t="str">
        <f t="shared" si="21"/>
        <v/>
      </c>
      <c r="D369" s="57" t="str">
        <f t="shared" si="22"/>
        <v>26日</v>
      </c>
      <c r="E369" s="57">
        <f>COUNTIF(テーブル13[[#All],[発症日]],テーブル310[[#This Row],[日時]])</f>
        <v>0</v>
      </c>
      <c r="F369" s="57">
        <f>COUNTIF(テーブル13[[#All],[検査結果判明日]],テーブル310[[#This Row],[日時]])</f>
        <v>0</v>
      </c>
    </row>
    <row r="370" spans="1:6">
      <c r="A370" s="54">
        <f t="shared" si="23"/>
        <v>44254</v>
      </c>
      <c r="B370" s="1" t="str">
        <f t="shared" si="20"/>
        <v/>
      </c>
      <c r="C370" s="57" t="str">
        <f t="shared" si="21"/>
        <v/>
      </c>
      <c r="D370" s="57" t="str">
        <f t="shared" si="22"/>
        <v>27日</v>
      </c>
      <c r="E370" s="57">
        <f>COUNTIF(テーブル13[[#All],[発症日]],テーブル310[[#This Row],[日時]])</f>
        <v>0</v>
      </c>
      <c r="F370" s="57">
        <f>COUNTIF(テーブル13[[#All],[検査結果判明日]],テーブル310[[#This Row],[日時]])</f>
        <v>0</v>
      </c>
    </row>
    <row r="371" spans="1:6">
      <c r="A371" s="54">
        <f t="shared" si="23"/>
        <v>44255</v>
      </c>
      <c r="B371" s="1" t="str">
        <f t="shared" si="20"/>
        <v/>
      </c>
      <c r="C371" s="57" t="str">
        <f t="shared" si="21"/>
        <v/>
      </c>
      <c r="D371" s="57" t="str">
        <f t="shared" si="22"/>
        <v>28日</v>
      </c>
      <c r="E371" s="57">
        <f>COUNTIF(テーブル13[[#All],[発症日]],テーブル310[[#This Row],[日時]])</f>
        <v>0</v>
      </c>
      <c r="F371" s="57">
        <f>COUNTIF(テーブル13[[#All],[検査結果判明日]],テーブル310[[#This Row],[日時]])</f>
        <v>0</v>
      </c>
    </row>
    <row r="372" spans="1:6">
      <c r="A372" s="54">
        <f t="shared" si="23"/>
        <v>44256</v>
      </c>
      <c r="B372" s="1" t="str">
        <f t="shared" si="20"/>
        <v/>
      </c>
      <c r="C372" s="57" t="str">
        <f t="shared" si="21"/>
        <v>3月</v>
      </c>
      <c r="D372" s="57" t="str">
        <f t="shared" si="22"/>
        <v>1日</v>
      </c>
      <c r="E372" s="57">
        <f>COUNTIF(テーブル13[[#All],[発症日]],テーブル310[[#This Row],[日時]])</f>
        <v>0</v>
      </c>
      <c r="F372" s="57">
        <f>COUNTIF(テーブル13[[#All],[検査結果判明日]],テーブル310[[#This Row],[日時]])</f>
        <v>0</v>
      </c>
    </row>
    <row r="373" spans="1:6">
      <c r="A373" s="54">
        <f t="shared" si="23"/>
        <v>44257</v>
      </c>
      <c r="B373" s="1" t="str">
        <f t="shared" si="20"/>
        <v/>
      </c>
      <c r="C373" s="57" t="str">
        <f t="shared" si="21"/>
        <v/>
      </c>
      <c r="D373" s="57" t="str">
        <f t="shared" si="22"/>
        <v>2日</v>
      </c>
      <c r="E373" s="57">
        <f>COUNTIF(テーブル13[[#All],[発症日]],テーブル310[[#This Row],[日時]])</f>
        <v>0</v>
      </c>
      <c r="F373" s="57">
        <f>COUNTIF(テーブル13[[#All],[検査結果判明日]],テーブル310[[#This Row],[日時]])</f>
        <v>0</v>
      </c>
    </row>
    <row r="374" spans="1:6">
      <c r="A374" s="54">
        <f t="shared" si="23"/>
        <v>44258</v>
      </c>
      <c r="B374" s="1" t="str">
        <f t="shared" si="20"/>
        <v/>
      </c>
      <c r="C374" s="57" t="str">
        <f t="shared" si="21"/>
        <v/>
      </c>
      <c r="D374" s="57" t="str">
        <f t="shared" si="22"/>
        <v>3日</v>
      </c>
      <c r="E374" s="57">
        <f>COUNTIF(テーブル13[[#All],[発症日]],テーブル310[[#This Row],[日時]])</f>
        <v>0</v>
      </c>
      <c r="F374" s="57">
        <f>COUNTIF(テーブル13[[#All],[検査結果判明日]],テーブル310[[#This Row],[日時]])</f>
        <v>0</v>
      </c>
    </row>
    <row r="375" spans="1:6">
      <c r="A375" s="54">
        <f t="shared" si="23"/>
        <v>44259</v>
      </c>
      <c r="B375" s="1" t="str">
        <f t="shared" si="20"/>
        <v/>
      </c>
      <c r="C375" s="57" t="str">
        <f t="shared" si="21"/>
        <v/>
      </c>
      <c r="D375" s="57" t="str">
        <f t="shared" si="22"/>
        <v>4日</v>
      </c>
      <c r="E375" s="57">
        <f>COUNTIF(テーブル13[[#All],[発症日]],テーブル310[[#This Row],[日時]])</f>
        <v>0</v>
      </c>
      <c r="F375" s="57">
        <f>COUNTIF(テーブル13[[#All],[検査結果判明日]],テーブル310[[#This Row],[日時]])</f>
        <v>0</v>
      </c>
    </row>
    <row r="376" spans="1:6">
      <c r="A376" s="54">
        <f t="shared" si="23"/>
        <v>44260</v>
      </c>
      <c r="B376" s="1" t="str">
        <f t="shared" si="20"/>
        <v/>
      </c>
      <c r="C376" s="57" t="str">
        <f t="shared" si="21"/>
        <v/>
      </c>
      <c r="D376" s="57" t="str">
        <f t="shared" si="22"/>
        <v>5日</v>
      </c>
      <c r="E376" s="57">
        <f>COUNTIF(テーブル13[[#All],[発症日]],テーブル310[[#This Row],[日時]])</f>
        <v>0</v>
      </c>
      <c r="F376" s="57">
        <f>COUNTIF(テーブル13[[#All],[検査結果判明日]],テーブル310[[#This Row],[日時]])</f>
        <v>0</v>
      </c>
    </row>
    <row r="377" spans="1:6">
      <c r="A377" s="54">
        <f t="shared" si="23"/>
        <v>44261</v>
      </c>
      <c r="B377" s="1" t="str">
        <f t="shared" si="20"/>
        <v/>
      </c>
      <c r="C377" s="57" t="str">
        <f t="shared" si="21"/>
        <v/>
      </c>
      <c r="D377" s="57" t="str">
        <f t="shared" si="22"/>
        <v>6日</v>
      </c>
      <c r="E377" s="57">
        <f>COUNTIF(テーブル13[[#All],[発症日]],テーブル310[[#This Row],[日時]])</f>
        <v>0</v>
      </c>
      <c r="F377" s="57">
        <f>COUNTIF(テーブル13[[#All],[検査結果判明日]],テーブル310[[#This Row],[日時]])</f>
        <v>0</v>
      </c>
    </row>
    <row r="378" spans="1:6">
      <c r="A378" s="54">
        <f t="shared" si="23"/>
        <v>44262</v>
      </c>
      <c r="B378" s="1" t="str">
        <f t="shared" si="20"/>
        <v/>
      </c>
      <c r="C378" s="57" t="str">
        <f t="shared" si="21"/>
        <v/>
      </c>
      <c r="D378" s="57" t="str">
        <f t="shared" si="22"/>
        <v>7日</v>
      </c>
      <c r="E378" s="57">
        <f>COUNTIF(テーブル13[[#All],[発症日]],テーブル310[[#This Row],[日時]])</f>
        <v>0</v>
      </c>
      <c r="F378" s="57">
        <f>COUNTIF(テーブル13[[#All],[検査結果判明日]],テーブル310[[#This Row],[日時]])</f>
        <v>0</v>
      </c>
    </row>
    <row r="379" spans="1:6">
      <c r="A379" s="54">
        <f t="shared" si="23"/>
        <v>44263</v>
      </c>
      <c r="B379" s="1" t="str">
        <f t="shared" si="20"/>
        <v/>
      </c>
      <c r="C379" s="57" t="str">
        <f t="shared" si="21"/>
        <v/>
      </c>
      <c r="D379" s="57" t="str">
        <f t="shared" si="22"/>
        <v>8日</v>
      </c>
      <c r="E379" s="57">
        <f>COUNTIF(テーブル13[[#All],[発症日]],テーブル310[[#This Row],[日時]])</f>
        <v>0</v>
      </c>
      <c r="F379" s="57">
        <f>COUNTIF(テーブル13[[#All],[検査結果判明日]],テーブル310[[#This Row],[日時]])</f>
        <v>0</v>
      </c>
    </row>
    <row r="380" spans="1:6">
      <c r="A380" s="54">
        <f t="shared" si="23"/>
        <v>44264</v>
      </c>
      <c r="B380" s="1" t="str">
        <f t="shared" si="20"/>
        <v/>
      </c>
      <c r="C380" s="57" t="str">
        <f t="shared" si="21"/>
        <v/>
      </c>
      <c r="D380" s="57" t="str">
        <f t="shared" si="22"/>
        <v>9日</v>
      </c>
      <c r="E380" s="57">
        <f>COUNTIF(テーブル13[[#All],[発症日]],テーブル310[[#This Row],[日時]])</f>
        <v>0</v>
      </c>
      <c r="F380" s="57">
        <f>COUNTIF(テーブル13[[#All],[検査結果判明日]],テーブル310[[#This Row],[日時]])</f>
        <v>0</v>
      </c>
    </row>
    <row r="381" spans="1:6">
      <c r="A381" s="54">
        <f t="shared" si="23"/>
        <v>44265</v>
      </c>
      <c r="B381" s="1" t="str">
        <f t="shared" si="20"/>
        <v/>
      </c>
      <c r="C381" s="57" t="str">
        <f t="shared" si="21"/>
        <v/>
      </c>
      <c r="D381" s="57" t="str">
        <f t="shared" si="22"/>
        <v>10日</v>
      </c>
      <c r="E381" s="57">
        <f>COUNTIF(テーブル13[[#All],[発症日]],テーブル310[[#This Row],[日時]])</f>
        <v>0</v>
      </c>
      <c r="F381" s="57">
        <f>COUNTIF(テーブル13[[#All],[検査結果判明日]],テーブル310[[#This Row],[日時]])</f>
        <v>0</v>
      </c>
    </row>
    <row r="382" spans="1:6">
      <c r="A382" s="54">
        <f t="shared" si="23"/>
        <v>44266</v>
      </c>
      <c r="B382" s="1" t="str">
        <f t="shared" si="20"/>
        <v/>
      </c>
      <c r="C382" s="57" t="str">
        <f t="shared" si="21"/>
        <v/>
      </c>
      <c r="D382" s="57" t="str">
        <f t="shared" si="22"/>
        <v>11日</v>
      </c>
      <c r="E382" s="57">
        <f>COUNTIF(テーブル13[[#All],[発症日]],テーブル310[[#This Row],[日時]])</f>
        <v>0</v>
      </c>
      <c r="F382" s="57">
        <f>COUNTIF(テーブル13[[#All],[検査結果判明日]],テーブル310[[#This Row],[日時]])</f>
        <v>0</v>
      </c>
    </row>
    <row r="383" spans="1:6">
      <c r="A383" s="54">
        <f t="shared" si="23"/>
        <v>44267</v>
      </c>
      <c r="B383" s="1" t="str">
        <f t="shared" si="20"/>
        <v/>
      </c>
      <c r="C383" s="57" t="str">
        <f t="shared" si="21"/>
        <v/>
      </c>
      <c r="D383" s="57" t="str">
        <f t="shared" si="22"/>
        <v>12日</v>
      </c>
      <c r="E383" s="57">
        <f>COUNTIF(テーブル13[[#All],[発症日]],テーブル310[[#This Row],[日時]])</f>
        <v>0</v>
      </c>
      <c r="F383" s="57">
        <f>COUNTIF(テーブル13[[#All],[検査結果判明日]],テーブル310[[#This Row],[日時]])</f>
        <v>0</v>
      </c>
    </row>
    <row r="384" spans="1:6">
      <c r="A384" s="54">
        <f t="shared" si="23"/>
        <v>44268</v>
      </c>
      <c r="B384" s="1" t="str">
        <f t="shared" si="20"/>
        <v/>
      </c>
      <c r="C384" s="57" t="str">
        <f t="shared" si="21"/>
        <v/>
      </c>
      <c r="D384" s="57" t="str">
        <f t="shared" si="22"/>
        <v>13日</v>
      </c>
      <c r="E384" s="57">
        <f>COUNTIF(テーブル13[[#All],[発症日]],テーブル310[[#This Row],[日時]])</f>
        <v>0</v>
      </c>
      <c r="F384" s="57">
        <f>COUNTIF(テーブル13[[#All],[検査結果判明日]],テーブル310[[#This Row],[日時]])</f>
        <v>0</v>
      </c>
    </row>
    <row r="385" spans="1:6">
      <c r="A385" s="54">
        <f t="shared" si="23"/>
        <v>44269</v>
      </c>
      <c r="B385" s="1" t="str">
        <f t="shared" si="20"/>
        <v/>
      </c>
      <c r="C385" s="57" t="str">
        <f t="shared" si="21"/>
        <v/>
      </c>
      <c r="D385" s="57" t="str">
        <f t="shared" si="22"/>
        <v>14日</v>
      </c>
      <c r="E385" s="57">
        <f>COUNTIF(テーブル13[[#All],[発症日]],テーブル310[[#This Row],[日時]])</f>
        <v>0</v>
      </c>
      <c r="F385" s="57">
        <f>COUNTIF(テーブル13[[#All],[検査結果判明日]],テーブル310[[#This Row],[日時]])</f>
        <v>0</v>
      </c>
    </row>
    <row r="386" spans="1:6">
      <c r="A386" s="54">
        <f t="shared" si="23"/>
        <v>44270</v>
      </c>
      <c r="B386" s="1" t="str">
        <f t="shared" si="20"/>
        <v/>
      </c>
      <c r="C386" s="57" t="str">
        <f t="shared" si="21"/>
        <v/>
      </c>
      <c r="D386" s="57" t="str">
        <f t="shared" si="22"/>
        <v>15日</v>
      </c>
      <c r="E386" s="57">
        <f>COUNTIF(テーブル13[[#All],[発症日]],テーブル310[[#This Row],[日時]])</f>
        <v>0</v>
      </c>
      <c r="F386" s="57">
        <f>COUNTIF(テーブル13[[#All],[検査結果判明日]],テーブル310[[#This Row],[日時]])</f>
        <v>0</v>
      </c>
    </row>
    <row r="387" spans="1:6">
      <c r="A387" s="54">
        <f t="shared" si="23"/>
        <v>44271</v>
      </c>
      <c r="B387" s="1" t="str">
        <f t="shared" si="20"/>
        <v/>
      </c>
      <c r="C387" s="57" t="str">
        <f t="shared" si="21"/>
        <v/>
      </c>
      <c r="D387" s="57" t="str">
        <f t="shared" si="22"/>
        <v>16日</v>
      </c>
      <c r="E387" s="57">
        <f>COUNTIF(テーブル13[[#All],[発症日]],テーブル310[[#This Row],[日時]])</f>
        <v>0</v>
      </c>
      <c r="F387" s="57">
        <f>COUNTIF(テーブル13[[#All],[検査結果判明日]],テーブル310[[#This Row],[日時]])</f>
        <v>0</v>
      </c>
    </row>
    <row r="388" spans="1:6">
      <c r="A388" s="54">
        <f t="shared" si="23"/>
        <v>44272</v>
      </c>
      <c r="B388" s="1" t="str">
        <f t="shared" si="20"/>
        <v/>
      </c>
      <c r="C388" s="57" t="str">
        <f t="shared" si="21"/>
        <v/>
      </c>
      <c r="D388" s="57" t="str">
        <f t="shared" si="22"/>
        <v>17日</v>
      </c>
      <c r="E388" s="57">
        <f>COUNTIF(テーブル13[[#All],[発症日]],テーブル310[[#This Row],[日時]])</f>
        <v>0</v>
      </c>
      <c r="F388" s="57">
        <f>COUNTIF(テーブル13[[#All],[検査結果判明日]],テーブル310[[#This Row],[日時]])</f>
        <v>0</v>
      </c>
    </row>
    <row r="389" spans="1:6">
      <c r="A389" s="54">
        <f t="shared" si="23"/>
        <v>44273</v>
      </c>
      <c r="B389" s="1" t="str">
        <f t="shared" si="20"/>
        <v/>
      </c>
      <c r="C389" s="57" t="str">
        <f t="shared" si="21"/>
        <v/>
      </c>
      <c r="D389" s="57" t="str">
        <f t="shared" si="22"/>
        <v>18日</v>
      </c>
      <c r="E389" s="57">
        <f>COUNTIF(テーブル13[[#All],[発症日]],テーブル310[[#This Row],[日時]])</f>
        <v>0</v>
      </c>
      <c r="F389" s="57">
        <f>COUNTIF(テーブル13[[#All],[検査結果判明日]],テーブル310[[#This Row],[日時]])</f>
        <v>0</v>
      </c>
    </row>
    <row r="390" spans="1:6">
      <c r="A390" s="54">
        <f t="shared" si="23"/>
        <v>44274</v>
      </c>
      <c r="B390" s="1" t="str">
        <f t="shared" si="20"/>
        <v/>
      </c>
      <c r="C390" s="57" t="str">
        <f t="shared" si="21"/>
        <v/>
      </c>
      <c r="D390" s="57" t="str">
        <f t="shared" si="22"/>
        <v>19日</v>
      </c>
      <c r="E390" s="57">
        <f>COUNTIF(テーブル13[[#All],[発症日]],テーブル310[[#This Row],[日時]])</f>
        <v>0</v>
      </c>
      <c r="F390" s="57">
        <f>COUNTIF(テーブル13[[#All],[検査結果判明日]],テーブル310[[#This Row],[日時]])</f>
        <v>0</v>
      </c>
    </row>
    <row r="391" spans="1:6">
      <c r="A391" s="54">
        <f t="shared" si="23"/>
        <v>44275</v>
      </c>
      <c r="B391" s="1" t="str">
        <f t="shared" ref="B391:B403" si="24">IF(AND(MONTH(A391)=1,DAY(A391)=1),YEAR(A391)&amp;"年","")</f>
        <v/>
      </c>
      <c r="C391" s="57" t="str">
        <f t="shared" ref="C391:C403" si="25">IF(DAY(A391)=1,MONTH(A391)&amp;"月","")</f>
        <v/>
      </c>
      <c r="D391" s="57" t="str">
        <f t="shared" ref="D391:D403" si="26">DAY(A391)&amp;"日"</f>
        <v>20日</v>
      </c>
      <c r="E391" s="57">
        <f>COUNTIF(テーブル13[[#All],[発症日]],テーブル310[[#This Row],[日時]])</f>
        <v>0</v>
      </c>
      <c r="F391" s="57">
        <f>COUNTIF(テーブル13[[#All],[検査結果判明日]],テーブル310[[#This Row],[日時]])</f>
        <v>0</v>
      </c>
    </row>
    <row r="392" spans="1:6">
      <c r="A392" s="54">
        <f t="shared" si="23"/>
        <v>44276</v>
      </c>
      <c r="B392" s="1" t="str">
        <f t="shared" si="24"/>
        <v/>
      </c>
      <c r="C392" s="57" t="str">
        <f t="shared" si="25"/>
        <v/>
      </c>
      <c r="D392" s="57" t="str">
        <f t="shared" si="26"/>
        <v>21日</v>
      </c>
      <c r="E392" s="57">
        <f>COUNTIF(テーブル13[[#All],[発症日]],テーブル310[[#This Row],[日時]])</f>
        <v>0</v>
      </c>
      <c r="F392" s="57">
        <f>COUNTIF(テーブル13[[#All],[検査結果判明日]],テーブル310[[#This Row],[日時]])</f>
        <v>0</v>
      </c>
    </row>
    <row r="393" spans="1:6">
      <c r="A393" s="54">
        <f t="shared" ref="A393:A403" si="27">A392+1</f>
        <v>44277</v>
      </c>
      <c r="B393" s="1" t="str">
        <f t="shared" si="24"/>
        <v/>
      </c>
      <c r="C393" s="57" t="str">
        <f t="shared" si="25"/>
        <v/>
      </c>
      <c r="D393" s="57" t="str">
        <f t="shared" si="26"/>
        <v>22日</v>
      </c>
      <c r="E393" s="57">
        <f>COUNTIF(テーブル13[[#All],[発症日]],テーブル310[[#This Row],[日時]])</f>
        <v>0</v>
      </c>
      <c r="F393" s="57">
        <f>COUNTIF(テーブル13[[#All],[検査結果判明日]],テーブル310[[#This Row],[日時]])</f>
        <v>0</v>
      </c>
    </row>
    <row r="394" spans="1:6">
      <c r="A394" s="54">
        <f t="shared" si="27"/>
        <v>44278</v>
      </c>
      <c r="B394" s="1" t="str">
        <f t="shared" si="24"/>
        <v/>
      </c>
      <c r="C394" s="57" t="str">
        <f t="shared" si="25"/>
        <v/>
      </c>
      <c r="D394" s="57" t="str">
        <f t="shared" si="26"/>
        <v>23日</v>
      </c>
      <c r="E394" s="57">
        <f>COUNTIF(テーブル13[[#All],[発症日]],テーブル310[[#This Row],[日時]])</f>
        <v>0</v>
      </c>
      <c r="F394" s="57">
        <f>COUNTIF(テーブル13[[#All],[検査結果判明日]],テーブル310[[#This Row],[日時]])</f>
        <v>0</v>
      </c>
    </row>
    <row r="395" spans="1:6">
      <c r="A395" s="54">
        <f t="shared" si="27"/>
        <v>44279</v>
      </c>
      <c r="B395" s="1" t="str">
        <f t="shared" si="24"/>
        <v/>
      </c>
      <c r="C395" s="57" t="str">
        <f t="shared" si="25"/>
        <v/>
      </c>
      <c r="D395" s="57" t="str">
        <f t="shared" si="26"/>
        <v>24日</v>
      </c>
      <c r="E395" s="57">
        <f>COUNTIF(テーブル13[[#All],[発症日]],テーブル310[[#This Row],[日時]])</f>
        <v>0</v>
      </c>
      <c r="F395" s="57">
        <f>COUNTIF(テーブル13[[#All],[検査結果判明日]],テーブル310[[#This Row],[日時]])</f>
        <v>0</v>
      </c>
    </row>
    <row r="396" spans="1:6">
      <c r="A396" s="54">
        <f t="shared" si="27"/>
        <v>44280</v>
      </c>
      <c r="B396" s="1" t="str">
        <f t="shared" si="24"/>
        <v/>
      </c>
      <c r="C396" s="57" t="str">
        <f t="shared" si="25"/>
        <v/>
      </c>
      <c r="D396" s="57" t="str">
        <f t="shared" si="26"/>
        <v>25日</v>
      </c>
      <c r="E396" s="57">
        <f>COUNTIF(テーブル13[[#All],[発症日]],テーブル310[[#This Row],[日時]])</f>
        <v>0</v>
      </c>
      <c r="F396" s="57">
        <f>COUNTIF(テーブル13[[#All],[検査結果判明日]],テーブル310[[#This Row],[日時]])</f>
        <v>0</v>
      </c>
    </row>
    <row r="397" spans="1:6">
      <c r="A397" s="54">
        <f t="shared" si="27"/>
        <v>44281</v>
      </c>
      <c r="B397" s="1" t="str">
        <f t="shared" si="24"/>
        <v/>
      </c>
      <c r="C397" s="57" t="str">
        <f t="shared" si="25"/>
        <v/>
      </c>
      <c r="D397" s="57" t="str">
        <f t="shared" si="26"/>
        <v>26日</v>
      </c>
      <c r="E397" s="57">
        <f>COUNTIF(テーブル13[[#All],[発症日]],テーブル310[[#This Row],[日時]])</f>
        <v>0</v>
      </c>
      <c r="F397" s="57">
        <f>COUNTIF(テーブル13[[#All],[検査結果判明日]],テーブル310[[#This Row],[日時]])</f>
        <v>0</v>
      </c>
    </row>
    <row r="398" spans="1:6">
      <c r="A398" s="54">
        <f t="shared" si="27"/>
        <v>44282</v>
      </c>
      <c r="B398" s="1" t="str">
        <f t="shared" si="24"/>
        <v/>
      </c>
      <c r="C398" s="57" t="str">
        <f t="shared" si="25"/>
        <v/>
      </c>
      <c r="D398" s="57" t="str">
        <f t="shared" si="26"/>
        <v>27日</v>
      </c>
      <c r="E398" s="57">
        <f>COUNTIF(テーブル13[[#All],[発症日]],テーブル310[[#This Row],[日時]])</f>
        <v>0</v>
      </c>
      <c r="F398" s="57">
        <f>COUNTIF(テーブル13[[#All],[検査結果判明日]],テーブル310[[#This Row],[日時]])</f>
        <v>0</v>
      </c>
    </row>
    <row r="399" spans="1:6">
      <c r="A399" s="54">
        <f t="shared" si="27"/>
        <v>44283</v>
      </c>
      <c r="B399" s="1" t="str">
        <f t="shared" si="24"/>
        <v/>
      </c>
      <c r="C399" s="57" t="str">
        <f t="shared" si="25"/>
        <v/>
      </c>
      <c r="D399" s="57" t="str">
        <f t="shared" si="26"/>
        <v>28日</v>
      </c>
      <c r="E399" s="57">
        <f>COUNTIF(テーブル13[[#All],[発症日]],テーブル310[[#This Row],[日時]])</f>
        <v>0</v>
      </c>
      <c r="F399" s="57">
        <f>COUNTIF(テーブル13[[#All],[検査結果判明日]],テーブル310[[#This Row],[日時]])</f>
        <v>0</v>
      </c>
    </row>
    <row r="400" spans="1:6">
      <c r="A400" s="54">
        <f t="shared" si="27"/>
        <v>44284</v>
      </c>
      <c r="B400" s="1" t="str">
        <f t="shared" si="24"/>
        <v/>
      </c>
      <c r="C400" s="57" t="str">
        <f t="shared" si="25"/>
        <v/>
      </c>
      <c r="D400" s="57" t="str">
        <f t="shared" si="26"/>
        <v>29日</v>
      </c>
      <c r="E400" s="57">
        <f>COUNTIF(テーブル13[[#All],[発症日]],テーブル310[[#This Row],[日時]])</f>
        <v>0</v>
      </c>
      <c r="F400" s="57">
        <f>COUNTIF(テーブル13[[#All],[検査結果判明日]],テーブル310[[#This Row],[日時]])</f>
        <v>0</v>
      </c>
    </row>
    <row r="401" spans="1:6">
      <c r="A401" s="54">
        <f t="shared" si="27"/>
        <v>44285</v>
      </c>
      <c r="B401" s="1" t="str">
        <f t="shared" si="24"/>
        <v/>
      </c>
      <c r="C401" s="57" t="str">
        <f t="shared" si="25"/>
        <v/>
      </c>
      <c r="D401" s="57" t="str">
        <f t="shared" si="26"/>
        <v>30日</v>
      </c>
      <c r="E401" s="57">
        <f>COUNTIF(テーブル13[[#All],[発症日]],テーブル310[[#This Row],[日時]])</f>
        <v>0</v>
      </c>
      <c r="F401" s="57">
        <f>COUNTIF(テーブル13[[#All],[検査結果判明日]],テーブル310[[#This Row],[日時]])</f>
        <v>0</v>
      </c>
    </row>
    <row r="402" spans="1:6">
      <c r="A402" s="54">
        <f t="shared" si="27"/>
        <v>44286</v>
      </c>
      <c r="B402" s="1" t="str">
        <f t="shared" si="24"/>
        <v/>
      </c>
      <c r="C402" s="57" t="str">
        <f t="shared" si="25"/>
        <v/>
      </c>
      <c r="D402" s="57" t="str">
        <f t="shared" si="26"/>
        <v>31日</v>
      </c>
      <c r="E402" s="57">
        <f>COUNTIF(テーブル13[[#All],[発症日]],テーブル310[[#This Row],[日時]])</f>
        <v>0</v>
      </c>
      <c r="F402" s="57">
        <f>COUNTIF(テーブル13[[#All],[検査結果判明日]],テーブル310[[#This Row],[日時]])</f>
        <v>0</v>
      </c>
    </row>
    <row r="403" spans="1:6">
      <c r="A403" s="54">
        <f t="shared" si="27"/>
        <v>44287</v>
      </c>
      <c r="B403" s="1" t="str">
        <f t="shared" si="24"/>
        <v/>
      </c>
      <c r="C403" s="57" t="str">
        <f t="shared" si="25"/>
        <v>4月</v>
      </c>
      <c r="D403" s="57" t="str">
        <f t="shared" si="26"/>
        <v>1日</v>
      </c>
      <c r="E403" s="57">
        <f>COUNTIF(テーブル13[[#All],[発症日]],テーブル310[[#This Row],[日時]])</f>
        <v>0</v>
      </c>
      <c r="F403" s="57">
        <f>COUNTIF(テーブル13[[#All],[検査結果判明日]],テーブル310[[#This Row],[日時]])</f>
        <v>0</v>
      </c>
    </row>
  </sheetData>
  <phoneticPr fontId="2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83600-5E6C-492D-8FFD-3CDDEC48D6A8}">
  <sheetPr codeName="Sheet18">
    <tabColor theme="5" tint="-0.249977111117893"/>
  </sheetPr>
  <dimension ref="A1:V403"/>
  <sheetViews>
    <sheetView topLeftCell="Q1" zoomScale="70" zoomScaleNormal="70" workbookViewId="0">
      <selection activeCell="K2" sqref="K2"/>
    </sheetView>
  </sheetViews>
  <sheetFormatPr defaultColWidth="9" defaultRowHeight="12.6"/>
  <cols>
    <col min="1" max="1" width="10.09765625" style="1" customWidth="1"/>
    <col min="2" max="2" width="10.3984375" style="1" bestFit="1" customWidth="1"/>
    <col min="3" max="4" width="9" style="1"/>
    <col min="5" max="5" width="11.69921875" style="1" bestFit="1" customWidth="1"/>
    <col min="6" max="16384" width="9" style="1"/>
  </cols>
  <sheetData>
    <row r="1" spans="1:22">
      <c r="A1" s="1" t="s">
        <v>45</v>
      </c>
      <c r="B1" s="47">
        <v>43891</v>
      </c>
      <c r="E1" s="1" t="s">
        <v>634</v>
      </c>
      <c r="F1" s="71" t="s">
        <v>142</v>
      </c>
      <c r="G1" s="71" t="s">
        <v>135</v>
      </c>
      <c r="H1" s="71" t="s">
        <v>143</v>
      </c>
      <c r="I1" s="71" t="s">
        <v>136</v>
      </c>
      <c r="J1" s="71" t="s">
        <v>131</v>
      </c>
      <c r="K1" s="71" t="s">
        <v>926</v>
      </c>
      <c r="L1" s="71" t="s">
        <v>130</v>
      </c>
      <c r="M1" s="71" t="s">
        <v>635</v>
      </c>
      <c r="N1" s="71" t="s">
        <v>636</v>
      </c>
      <c r="O1" s="71" t="s">
        <v>134</v>
      </c>
      <c r="P1" s="71" t="s">
        <v>137</v>
      </c>
      <c r="Q1" s="71"/>
      <c r="R1" s="71"/>
      <c r="S1" s="71"/>
      <c r="T1" s="71"/>
      <c r="U1" s="71"/>
      <c r="V1" s="71"/>
    </row>
    <row r="3" spans="1:22">
      <c r="A3" s="56" t="str">
        <f>基本情報入力!C3&amp;"管内"&amp;基本情報入力!C4&amp;"における"&amp;基本情報入力!C2&amp;"患者発生状況（推定感染場所別） "&amp;MONTH(基本情報入力!C5)&amp;"月"&amp;DAY(基本情報入力!C5)&amp;"日"&amp;"時点 "&amp;"N="&amp;(COUNTA(テーブル13[氏名])-COUNTIFS(テーブル13[発症日],"無症状")-COUNTIFS(テーブル13[発症日],"不明")-COUNTIFS(テーブル13[発症日],""))&amp;"*"</f>
        <v>XYZ保健所管内におけるCOVID-19患者発生状況（推定感染場所別） 1月16日時点 N=385*</v>
      </c>
    </row>
    <row r="4" spans="1:22">
      <c r="A4" s="1" t="str">
        <f>"*無症候または発症日不明の"&amp;COUNTIFS(テーブル13[発症日],"無症状")+COUNTIFS(テーブル13[発症日],"不明")+COUNTIFS(テーブル13[発症日],"")&amp;"例を除く"</f>
        <v>*無症候または発症日不明の104例を除く</v>
      </c>
    </row>
    <row r="5" spans="1:22">
      <c r="A5" s="56" t="str">
        <f>基本情報入力!C3&amp;"管内"&amp;基本情報入力!C4&amp;"における"&amp;基本情報入力!C2&amp;"患者発生状況（判明日別） "&amp;MONTH(基本情報入力!C5)&amp;"月"&amp;DAY(基本情報入力!C5)&amp;"日"&amp;"時点 "&amp;"N="&amp;(COUNTA(テーブル13[氏名]))</f>
        <v>XYZ保健所管内におけるCOVID-19患者発生状況（判明日別） 1月16日時点 N=489</v>
      </c>
    </row>
    <row r="6" spans="1:22">
      <c r="A6" s="1" t="s">
        <v>53</v>
      </c>
      <c r="B6" s="1" t="s">
        <v>55</v>
      </c>
      <c r="C6" s="1" t="s">
        <v>56</v>
      </c>
      <c r="D6" s="1" t="s">
        <v>57</v>
      </c>
      <c r="E6" s="1" t="s">
        <v>58</v>
      </c>
      <c r="F6" s="1" t="s">
        <v>714</v>
      </c>
      <c r="G6" s="1" t="s">
        <v>135</v>
      </c>
      <c r="H6" s="1" t="s">
        <v>143</v>
      </c>
      <c r="I6" s="1" t="s">
        <v>136</v>
      </c>
      <c r="J6" s="1" t="s">
        <v>131</v>
      </c>
      <c r="K6" s="1" t="s">
        <v>925</v>
      </c>
      <c r="L6" s="1" t="s">
        <v>130</v>
      </c>
      <c r="M6" s="1" t="s">
        <v>635</v>
      </c>
      <c r="N6" s="1" t="s">
        <v>636</v>
      </c>
      <c r="O6" s="1" t="s">
        <v>134</v>
      </c>
      <c r="P6" s="1" t="s">
        <v>137</v>
      </c>
      <c r="Q6" s="1" t="s">
        <v>846</v>
      </c>
      <c r="R6" s="1" t="s">
        <v>887</v>
      </c>
      <c r="S6" s="1" t="s">
        <v>888</v>
      </c>
      <c r="T6" s="1" t="s">
        <v>889</v>
      </c>
      <c r="U6" s="1" t="s">
        <v>890</v>
      </c>
      <c r="V6" s="1" t="s">
        <v>637</v>
      </c>
    </row>
    <row r="7" spans="1:22">
      <c r="A7" s="54">
        <f>B1</f>
        <v>43891</v>
      </c>
      <c r="B7" s="1" t="str">
        <f t="shared" ref="B7:B70" si="0">IF(AND(MONTH(A7)=1,DAY(A7)=1),YEAR(A7)&amp;"年","")</f>
        <v/>
      </c>
      <c r="C7" s="57" t="str">
        <f t="shared" ref="C7:C70" si="1">IF(DAY(A7)=1,MONTH(A7)&amp;"月","")</f>
        <v>3月</v>
      </c>
      <c r="D7" s="57" t="str">
        <f t="shared" ref="D7:D70" si="2">DAY(A7)&amp;"日"</f>
        <v>1日</v>
      </c>
      <c r="E7" s="57">
        <f>COUNTIF(テーブル13[[#All],[発症日]],テーブル31012[[#This Row],[日時]])</f>
        <v>0</v>
      </c>
      <c r="F7" s="57">
        <f>COUNTIFS(テーブル13[[#All],[発症日]],テーブル31012[[#This Row],[日時]],テーブル13[[#All],[推定感染場所（カテゴリ）]],'推定感染場所別流行曲線（発症日） '!F$1)</f>
        <v>0</v>
      </c>
      <c r="G7" s="59">
        <f>COUNTIFS(テーブル13[[#All],[発症日]],テーブル31012[[#This Row],[日時]],テーブル13[[#All],[推定感染場所（カテゴリ）]],'推定感染場所別流行曲線（発症日） '!G$1)</f>
        <v>0</v>
      </c>
      <c r="H7" s="59">
        <f>COUNTIFS(テーブル13[[#All],[発症日]],テーブル31012[[#This Row],[日時]],テーブル13[[#All],[推定感染場所（カテゴリ）]],'推定感染場所別流行曲線（発症日） '!H$1)</f>
        <v>0</v>
      </c>
      <c r="I7" s="59">
        <f>COUNTIFS(テーブル13[[#All],[発症日]],テーブル31012[[#This Row],[日時]],テーブル13[[#All],[推定感染場所（カテゴリ）]],'推定感染場所別流行曲線（発症日） '!I$1)</f>
        <v>0</v>
      </c>
      <c r="J7" s="59">
        <f>COUNTIFS(テーブル13[[#All],[発症日]],テーブル31012[[#This Row],[日時]],テーブル13[[#All],[推定感染場所（カテゴリ）]],'推定感染場所別流行曲線（発症日） '!J$1)</f>
        <v>0</v>
      </c>
      <c r="K7" s="59">
        <f>COUNTIFS(テーブル13[[#All],[発症日]],テーブル31012[[#This Row],[日時]],テーブル13[[#All],[推定感染場所（カテゴリ）]],'推定感染場所別流行曲線（発症日） '!K$1)</f>
        <v>0</v>
      </c>
      <c r="L7" s="59">
        <f>COUNTIFS(テーブル13[[#All],[発症日]],テーブル31012[[#This Row],[日時]],テーブル13[[#All],[推定感染場所（カテゴリ）]],'推定感染場所別流行曲線（発症日） '!L$1)</f>
        <v>0</v>
      </c>
      <c r="M7" s="59">
        <f>COUNTIFS(テーブル13[[#All],[発症日]],テーブル31012[[#This Row],[日時]],テーブル13[[#All],[推定感染場所（カテゴリ）]],'推定感染場所別流行曲線（発症日） '!M$1)</f>
        <v>0</v>
      </c>
      <c r="N7" s="59">
        <f>COUNTIFS(テーブル13[[#All],[発症日]],テーブル31012[[#This Row],[日時]],テーブル13[[#All],[推定感染場所（カテゴリ）]],'推定感染場所別流行曲線（発症日） '!N$1)</f>
        <v>0</v>
      </c>
      <c r="O7" s="59">
        <f>COUNTIFS(テーブル13[[#All],[発症日]],テーブル31012[[#This Row],[日時]],テーブル13[[#All],[推定感染場所（カテゴリ）]],'推定感染場所別流行曲線（発症日） '!O$1)</f>
        <v>0</v>
      </c>
      <c r="P7" s="59">
        <f>COUNTIFS(テーブル13[[#All],[発症日]],テーブル31012[[#This Row],[日時]],テーブル13[[#All],[推定感染場所（カテゴリ）]],'推定感染場所別流行曲線（発症日） '!P$1)</f>
        <v>0</v>
      </c>
      <c r="Q7" s="59"/>
      <c r="R7" s="59"/>
      <c r="S7" s="59"/>
      <c r="T7" s="59"/>
      <c r="U7" s="59"/>
      <c r="V7" s="59">
        <f>COUNTIFS(テーブル13[[#All],[発症日]],テーブル31012[[#This Row],[日時]],テーブル13[[#All],[推定感染場所（カテゴリ）]],"")</f>
        <v>0</v>
      </c>
    </row>
    <row r="8" spans="1:22">
      <c r="A8" s="54">
        <f>A7+1</f>
        <v>43892</v>
      </c>
      <c r="B8" s="1" t="str">
        <f t="shared" si="0"/>
        <v/>
      </c>
      <c r="C8" s="57" t="str">
        <f t="shared" si="1"/>
        <v/>
      </c>
      <c r="D8" s="57" t="str">
        <f t="shared" si="2"/>
        <v>2日</v>
      </c>
      <c r="E8" s="57">
        <f>COUNTIF(テーブル13[[#All],[発症日]],テーブル31012[[#This Row],[日時]])</f>
        <v>0</v>
      </c>
      <c r="F8" s="57">
        <f>COUNTIFS(テーブル13[[#All],[発症日]],テーブル31012[[#This Row],[日時]],テーブル13[[#All],[推定感染場所（カテゴリ）]],'推定感染場所別流行曲線（発症日） '!F$1)</f>
        <v>0</v>
      </c>
      <c r="G8" s="59">
        <f>COUNTIFS(テーブル13[[#All],[発症日]],テーブル31012[[#This Row],[日時]],テーブル13[[#All],[推定感染場所（カテゴリ）]],'推定感染場所別流行曲線（発症日） '!G$1)</f>
        <v>0</v>
      </c>
      <c r="H8" s="59">
        <f>COUNTIFS(テーブル13[[#All],[発症日]],テーブル31012[[#This Row],[日時]],テーブル13[[#All],[推定感染場所（カテゴリ）]],'推定感染場所別流行曲線（発症日） '!H$1)</f>
        <v>0</v>
      </c>
      <c r="I8" s="59">
        <f>COUNTIFS(テーブル13[[#All],[発症日]],テーブル31012[[#This Row],[日時]],テーブル13[[#All],[推定感染場所（カテゴリ）]],'推定感染場所別流行曲線（発症日） '!I$1)</f>
        <v>0</v>
      </c>
      <c r="J8" s="59">
        <f>COUNTIFS(テーブル13[[#All],[発症日]],テーブル31012[[#This Row],[日時]],テーブル13[[#All],[推定感染場所（カテゴリ）]],'推定感染場所別流行曲線（発症日） '!J$1)</f>
        <v>0</v>
      </c>
      <c r="K8" s="59">
        <f>COUNTIFS(テーブル13[[#All],[発症日]],テーブル31012[[#This Row],[日時]],テーブル13[[#All],[推定感染場所（カテゴリ）]],'推定感染場所別流行曲線（発症日） '!K$1)</f>
        <v>0</v>
      </c>
      <c r="L8" s="59">
        <f>COUNTIFS(テーブル13[[#All],[発症日]],テーブル31012[[#This Row],[日時]],テーブル13[[#All],[推定感染場所（カテゴリ）]],'推定感染場所別流行曲線（発症日） '!L$1)</f>
        <v>0</v>
      </c>
      <c r="M8" s="59">
        <f>COUNTIFS(テーブル13[[#All],[発症日]],テーブル31012[[#This Row],[日時]],テーブル13[[#All],[推定感染場所（カテゴリ）]],'推定感染場所別流行曲線（発症日） '!M$1)</f>
        <v>0</v>
      </c>
      <c r="N8" s="59">
        <f>COUNTIFS(テーブル13[[#All],[発症日]],テーブル31012[[#This Row],[日時]],テーブル13[[#All],[推定感染場所（カテゴリ）]],'推定感染場所別流行曲線（発症日） '!N$1)</f>
        <v>0</v>
      </c>
      <c r="O8" s="59">
        <f>COUNTIFS(テーブル13[[#All],[発症日]],テーブル31012[[#This Row],[日時]],テーブル13[[#All],[推定感染場所（カテゴリ）]],'推定感染場所別流行曲線（発症日） '!O$1)</f>
        <v>0</v>
      </c>
      <c r="P8" s="59">
        <f>COUNTIFS(テーブル13[[#All],[発症日]],テーブル31012[[#This Row],[日時]],テーブル13[[#All],[推定感染場所（カテゴリ）]],'推定感染場所別流行曲線（発症日） '!P$1)</f>
        <v>0</v>
      </c>
      <c r="Q8" s="59"/>
      <c r="R8" s="59"/>
      <c r="S8" s="59"/>
      <c r="T8" s="59"/>
      <c r="U8" s="59"/>
      <c r="V8" s="59">
        <f>COUNTIFS(テーブル13[[#All],[発症日]],テーブル31012[[#This Row],[日時]],テーブル13[[#All],[推定感染場所（カテゴリ）]],"")</f>
        <v>0</v>
      </c>
    </row>
    <row r="9" spans="1:22">
      <c r="A9" s="54">
        <f t="shared" ref="A9:A72" si="3">A8+1</f>
        <v>43893</v>
      </c>
      <c r="B9" s="1" t="str">
        <f t="shared" si="0"/>
        <v/>
      </c>
      <c r="C9" s="57" t="str">
        <f t="shared" si="1"/>
        <v/>
      </c>
      <c r="D9" s="57" t="str">
        <f t="shared" si="2"/>
        <v>3日</v>
      </c>
      <c r="E9" s="57">
        <f>COUNTIF(テーブル13[[#All],[発症日]],テーブル31012[[#This Row],[日時]])</f>
        <v>0</v>
      </c>
      <c r="F9" s="57">
        <f>COUNTIFS(テーブル13[[#All],[発症日]],テーブル31012[[#This Row],[日時]],テーブル13[[#All],[推定感染場所（カテゴリ）]],'推定感染場所別流行曲線（発症日） '!F$1)</f>
        <v>0</v>
      </c>
      <c r="G9" s="59">
        <f>COUNTIFS(テーブル13[[#All],[発症日]],テーブル31012[[#This Row],[日時]],テーブル13[[#All],[推定感染場所（カテゴリ）]],'推定感染場所別流行曲線（発症日） '!G$1)</f>
        <v>0</v>
      </c>
      <c r="H9" s="59">
        <f>COUNTIFS(テーブル13[[#All],[発症日]],テーブル31012[[#This Row],[日時]],テーブル13[[#All],[推定感染場所（カテゴリ）]],'推定感染場所別流行曲線（発症日） '!H$1)</f>
        <v>0</v>
      </c>
      <c r="I9" s="59">
        <f>COUNTIFS(テーブル13[[#All],[発症日]],テーブル31012[[#This Row],[日時]],テーブル13[[#All],[推定感染場所（カテゴリ）]],'推定感染場所別流行曲線（発症日） '!I$1)</f>
        <v>0</v>
      </c>
      <c r="J9" s="59">
        <f>COUNTIFS(テーブル13[[#All],[発症日]],テーブル31012[[#This Row],[日時]],テーブル13[[#All],[推定感染場所（カテゴリ）]],'推定感染場所別流行曲線（発症日） '!J$1)</f>
        <v>0</v>
      </c>
      <c r="K9" s="59">
        <f>COUNTIFS(テーブル13[[#All],[発症日]],テーブル31012[[#This Row],[日時]],テーブル13[[#All],[推定感染場所（カテゴリ）]],'推定感染場所別流行曲線（発症日） '!K$1)</f>
        <v>0</v>
      </c>
      <c r="L9" s="59">
        <f>COUNTIFS(テーブル13[[#All],[発症日]],テーブル31012[[#This Row],[日時]],テーブル13[[#All],[推定感染場所（カテゴリ）]],'推定感染場所別流行曲線（発症日） '!L$1)</f>
        <v>0</v>
      </c>
      <c r="M9" s="59">
        <f>COUNTIFS(テーブル13[[#All],[発症日]],テーブル31012[[#This Row],[日時]],テーブル13[[#All],[推定感染場所（カテゴリ）]],'推定感染場所別流行曲線（発症日） '!M$1)</f>
        <v>0</v>
      </c>
      <c r="N9" s="59">
        <f>COUNTIFS(テーブル13[[#All],[発症日]],テーブル31012[[#This Row],[日時]],テーブル13[[#All],[推定感染場所（カテゴリ）]],'推定感染場所別流行曲線（発症日） '!N$1)</f>
        <v>0</v>
      </c>
      <c r="O9" s="59">
        <f>COUNTIFS(テーブル13[[#All],[発症日]],テーブル31012[[#This Row],[日時]],テーブル13[[#All],[推定感染場所（カテゴリ）]],'推定感染場所別流行曲線（発症日） '!O$1)</f>
        <v>0</v>
      </c>
      <c r="P9" s="59">
        <f>COUNTIFS(テーブル13[[#All],[発症日]],テーブル31012[[#This Row],[日時]],テーブル13[[#All],[推定感染場所（カテゴリ）]],'推定感染場所別流行曲線（発症日） '!P$1)</f>
        <v>0</v>
      </c>
      <c r="Q9" s="59"/>
      <c r="R9" s="59"/>
      <c r="S9" s="59"/>
      <c r="T9" s="59"/>
      <c r="U9" s="59"/>
      <c r="V9" s="59">
        <f>COUNTIFS(テーブル13[[#All],[発症日]],テーブル31012[[#This Row],[日時]],テーブル13[[#All],[推定感染場所（カテゴリ）]],"")</f>
        <v>0</v>
      </c>
    </row>
    <row r="10" spans="1:22">
      <c r="A10" s="54">
        <f t="shared" si="3"/>
        <v>43894</v>
      </c>
      <c r="B10" s="1" t="str">
        <f t="shared" si="0"/>
        <v/>
      </c>
      <c r="C10" s="57" t="str">
        <f t="shared" si="1"/>
        <v/>
      </c>
      <c r="D10" s="57" t="str">
        <f t="shared" si="2"/>
        <v>4日</v>
      </c>
      <c r="E10" s="57">
        <f>COUNTIF(テーブル13[[#All],[発症日]],テーブル31012[[#This Row],[日時]])</f>
        <v>0</v>
      </c>
      <c r="F10" s="57">
        <f>COUNTIFS(テーブル13[[#All],[発症日]],テーブル31012[[#This Row],[日時]],テーブル13[[#All],[推定感染場所（カテゴリ）]],'推定感染場所別流行曲線（発症日） '!F$1)</f>
        <v>0</v>
      </c>
      <c r="G10" s="59">
        <f>COUNTIFS(テーブル13[[#All],[発症日]],テーブル31012[[#This Row],[日時]],テーブル13[[#All],[推定感染場所（カテゴリ）]],'推定感染場所別流行曲線（発症日） '!G$1)</f>
        <v>0</v>
      </c>
      <c r="H10" s="59">
        <f>COUNTIFS(テーブル13[[#All],[発症日]],テーブル31012[[#This Row],[日時]],テーブル13[[#All],[推定感染場所（カテゴリ）]],'推定感染場所別流行曲線（発症日） '!H$1)</f>
        <v>0</v>
      </c>
      <c r="I10" s="59">
        <f>COUNTIFS(テーブル13[[#All],[発症日]],テーブル31012[[#This Row],[日時]],テーブル13[[#All],[推定感染場所（カテゴリ）]],'推定感染場所別流行曲線（発症日） '!I$1)</f>
        <v>0</v>
      </c>
      <c r="J10" s="59">
        <f>COUNTIFS(テーブル13[[#All],[発症日]],テーブル31012[[#This Row],[日時]],テーブル13[[#All],[推定感染場所（カテゴリ）]],'推定感染場所別流行曲線（発症日） '!J$1)</f>
        <v>0</v>
      </c>
      <c r="K10" s="59">
        <f>COUNTIFS(テーブル13[[#All],[発症日]],テーブル31012[[#This Row],[日時]],テーブル13[[#All],[推定感染場所（カテゴリ）]],'推定感染場所別流行曲線（発症日） '!K$1)</f>
        <v>0</v>
      </c>
      <c r="L10" s="59">
        <f>COUNTIFS(テーブル13[[#All],[発症日]],テーブル31012[[#This Row],[日時]],テーブル13[[#All],[推定感染場所（カテゴリ）]],'推定感染場所別流行曲線（発症日） '!L$1)</f>
        <v>0</v>
      </c>
      <c r="M10" s="59">
        <f>COUNTIFS(テーブル13[[#All],[発症日]],テーブル31012[[#This Row],[日時]],テーブル13[[#All],[推定感染場所（カテゴリ）]],'推定感染場所別流行曲線（発症日） '!M$1)</f>
        <v>0</v>
      </c>
      <c r="N10" s="59">
        <f>COUNTIFS(テーブル13[[#All],[発症日]],テーブル31012[[#This Row],[日時]],テーブル13[[#All],[推定感染場所（カテゴリ）]],'推定感染場所別流行曲線（発症日） '!N$1)</f>
        <v>0</v>
      </c>
      <c r="O10" s="59">
        <f>COUNTIFS(テーブル13[[#All],[発症日]],テーブル31012[[#This Row],[日時]],テーブル13[[#All],[推定感染場所（カテゴリ）]],'推定感染場所別流行曲線（発症日） '!O$1)</f>
        <v>0</v>
      </c>
      <c r="P10" s="59">
        <f>COUNTIFS(テーブル13[[#All],[発症日]],テーブル31012[[#This Row],[日時]],テーブル13[[#All],[推定感染場所（カテゴリ）]],'推定感染場所別流行曲線（発症日） '!P$1)</f>
        <v>0</v>
      </c>
      <c r="Q10" s="59"/>
      <c r="R10" s="59"/>
      <c r="S10" s="59"/>
      <c r="T10" s="59"/>
      <c r="U10" s="59"/>
      <c r="V10" s="59">
        <f>COUNTIFS(テーブル13[[#All],[発症日]],テーブル31012[[#This Row],[日時]],テーブル13[[#All],[推定感染場所（カテゴリ）]],"")</f>
        <v>0</v>
      </c>
    </row>
    <row r="11" spans="1:22">
      <c r="A11" s="54">
        <f t="shared" si="3"/>
        <v>43895</v>
      </c>
      <c r="B11" s="1" t="str">
        <f t="shared" si="0"/>
        <v/>
      </c>
      <c r="C11" s="57" t="str">
        <f t="shared" si="1"/>
        <v/>
      </c>
      <c r="D11" s="57" t="str">
        <f t="shared" si="2"/>
        <v>5日</v>
      </c>
      <c r="E11" s="57">
        <f>COUNTIF(テーブル13[[#All],[発症日]],テーブル31012[[#This Row],[日時]])</f>
        <v>0</v>
      </c>
      <c r="F11" s="57">
        <f>COUNTIFS(テーブル13[[#All],[発症日]],テーブル31012[[#This Row],[日時]],テーブル13[[#All],[推定感染場所（カテゴリ）]],'推定感染場所別流行曲線（発症日） '!F$1)</f>
        <v>0</v>
      </c>
      <c r="G11" s="59">
        <f>COUNTIFS(テーブル13[[#All],[発症日]],テーブル31012[[#This Row],[日時]],テーブル13[[#All],[推定感染場所（カテゴリ）]],'推定感染場所別流行曲線（発症日） '!G$1)</f>
        <v>0</v>
      </c>
      <c r="H11" s="59">
        <f>COUNTIFS(テーブル13[[#All],[発症日]],テーブル31012[[#This Row],[日時]],テーブル13[[#All],[推定感染場所（カテゴリ）]],'推定感染場所別流行曲線（発症日） '!H$1)</f>
        <v>0</v>
      </c>
      <c r="I11" s="59">
        <f>COUNTIFS(テーブル13[[#All],[発症日]],テーブル31012[[#This Row],[日時]],テーブル13[[#All],[推定感染場所（カテゴリ）]],'推定感染場所別流行曲線（発症日） '!I$1)</f>
        <v>0</v>
      </c>
      <c r="J11" s="59">
        <f>COUNTIFS(テーブル13[[#All],[発症日]],テーブル31012[[#This Row],[日時]],テーブル13[[#All],[推定感染場所（カテゴリ）]],'推定感染場所別流行曲線（発症日） '!J$1)</f>
        <v>0</v>
      </c>
      <c r="K11" s="59">
        <f>COUNTIFS(テーブル13[[#All],[発症日]],テーブル31012[[#This Row],[日時]],テーブル13[[#All],[推定感染場所（カテゴリ）]],'推定感染場所別流行曲線（発症日） '!K$1)</f>
        <v>0</v>
      </c>
      <c r="L11" s="59">
        <f>COUNTIFS(テーブル13[[#All],[発症日]],テーブル31012[[#This Row],[日時]],テーブル13[[#All],[推定感染場所（カテゴリ）]],'推定感染場所別流行曲線（発症日） '!L$1)</f>
        <v>0</v>
      </c>
      <c r="M11" s="59">
        <f>COUNTIFS(テーブル13[[#All],[発症日]],テーブル31012[[#This Row],[日時]],テーブル13[[#All],[推定感染場所（カテゴリ）]],'推定感染場所別流行曲線（発症日） '!M$1)</f>
        <v>0</v>
      </c>
      <c r="N11" s="59">
        <f>COUNTIFS(テーブル13[[#All],[発症日]],テーブル31012[[#This Row],[日時]],テーブル13[[#All],[推定感染場所（カテゴリ）]],'推定感染場所別流行曲線（発症日） '!N$1)</f>
        <v>0</v>
      </c>
      <c r="O11" s="59">
        <f>COUNTIFS(テーブル13[[#All],[発症日]],テーブル31012[[#This Row],[日時]],テーブル13[[#All],[推定感染場所（カテゴリ）]],'推定感染場所別流行曲線（発症日） '!O$1)</f>
        <v>0</v>
      </c>
      <c r="P11" s="59">
        <f>COUNTIFS(テーブル13[[#All],[発症日]],テーブル31012[[#This Row],[日時]],テーブル13[[#All],[推定感染場所（カテゴリ）]],'推定感染場所別流行曲線（発症日） '!P$1)</f>
        <v>0</v>
      </c>
      <c r="Q11" s="59"/>
      <c r="R11" s="59"/>
      <c r="S11" s="59"/>
      <c r="T11" s="59"/>
      <c r="U11" s="59"/>
      <c r="V11" s="59">
        <f>COUNTIFS(テーブル13[[#All],[発症日]],テーブル31012[[#This Row],[日時]],テーブル13[[#All],[推定感染場所（カテゴリ）]],"")</f>
        <v>0</v>
      </c>
    </row>
    <row r="12" spans="1:22">
      <c r="A12" s="54">
        <f t="shared" si="3"/>
        <v>43896</v>
      </c>
      <c r="B12" s="1" t="str">
        <f t="shared" si="0"/>
        <v/>
      </c>
      <c r="C12" s="57" t="str">
        <f t="shared" si="1"/>
        <v/>
      </c>
      <c r="D12" s="57" t="str">
        <f t="shared" si="2"/>
        <v>6日</v>
      </c>
      <c r="E12" s="57">
        <f>COUNTIF(テーブル13[[#All],[発症日]],テーブル31012[[#This Row],[日時]])</f>
        <v>0</v>
      </c>
      <c r="F12" s="57">
        <f>COUNTIFS(テーブル13[[#All],[発症日]],テーブル31012[[#This Row],[日時]],テーブル13[[#All],[推定感染場所（カテゴリ）]],'推定感染場所別流行曲線（発症日） '!F$1)</f>
        <v>0</v>
      </c>
      <c r="G12" s="59">
        <f>COUNTIFS(テーブル13[[#All],[発症日]],テーブル31012[[#This Row],[日時]],テーブル13[[#All],[推定感染場所（カテゴリ）]],'推定感染場所別流行曲線（発症日） '!G$1)</f>
        <v>0</v>
      </c>
      <c r="H12" s="59">
        <f>COUNTIFS(テーブル13[[#All],[発症日]],テーブル31012[[#This Row],[日時]],テーブル13[[#All],[推定感染場所（カテゴリ）]],'推定感染場所別流行曲線（発症日） '!H$1)</f>
        <v>0</v>
      </c>
      <c r="I12" s="59">
        <f>COUNTIFS(テーブル13[[#All],[発症日]],テーブル31012[[#This Row],[日時]],テーブル13[[#All],[推定感染場所（カテゴリ）]],'推定感染場所別流行曲線（発症日） '!I$1)</f>
        <v>0</v>
      </c>
      <c r="J12" s="59">
        <f>COUNTIFS(テーブル13[[#All],[発症日]],テーブル31012[[#This Row],[日時]],テーブル13[[#All],[推定感染場所（カテゴリ）]],'推定感染場所別流行曲線（発症日） '!J$1)</f>
        <v>0</v>
      </c>
      <c r="K12" s="59">
        <f>COUNTIFS(テーブル13[[#All],[発症日]],テーブル31012[[#This Row],[日時]],テーブル13[[#All],[推定感染場所（カテゴリ）]],'推定感染場所別流行曲線（発症日） '!K$1)</f>
        <v>0</v>
      </c>
      <c r="L12" s="59">
        <f>COUNTIFS(テーブル13[[#All],[発症日]],テーブル31012[[#This Row],[日時]],テーブル13[[#All],[推定感染場所（カテゴリ）]],'推定感染場所別流行曲線（発症日） '!L$1)</f>
        <v>0</v>
      </c>
      <c r="M12" s="59">
        <f>COUNTIFS(テーブル13[[#All],[発症日]],テーブル31012[[#This Row],[日時]],テーブル13[[#All],[推定感染場所（カテゴリ）]],'推定感染場所別流行曲線（発症日） '!M$1)</f>
        <v>0</v>
      </c>
      <c r="N12" s="59">
        <f>COUNTIFS(テーブル13[[#All],[発症日]],テーブル31012[[#This Row],[日時]],テーブル13[[#All],[推定感染場所（カテゴリ）]],'推定感染場所別流行曲線（発症日） '!N$1)</f>
        <v>0</v>
      </c>
      <c r="O12" s="59">
        <f>COUNTIFS(テーブル13[[#All],[発症日]],テーブル31012[[#This Row],[日時]],テーブル13[[#All],[推定感染場所（カテゴリ）]],'推定感染場所別流行曲線（発症日） '!O$1)</f>
        <v>0</v>
      </c>
      <c r="P12" s="59">
        <f>COUNTIFS(テーブル13[[#All],[発症日]],テーブル31012[[#This Row],[日時]],テーブル13[[#All],[推定感染場所（カテゴリ）]],'推定感染場所別流行曲線（発症日） '!P$1)</f>
        <v>0</v>
      </c>
      <c r="Q12" s="59"/>
      <c r="R12" s="59"/>
      <c r="S12" s="59"/>
      <c r="T12" s="59"/>
      <c r="U12" s="59"/>
      <c r="V12" s="59">
        <f>COUNTIFS(テーブル13[[#All],[発症日]],テーブル31012[[#This Row],[日時]],テーブル13[[#All],[推定感染場所（カテゴリ）]],"")</f>
        <v>0</v>
      </c>
    </row>
    <row r="13" spans="1:22">
      <c r="A13" s="54">
        <f t="shared" si="3"/>
        <v>43897</v>
      </c>
      <c r="B13" s="1" t="str">
        <f t="shared" si="0"/>
        <v/>
      </c>
      <c r="C13" s="57" t="str">
        <f t="shared" si="1"/>
        <v/>
      </c>
      <c r="D13" s="57" t="str">
        <f t="shared" si="2"/>
        <v>7日</v>
      </c>
      <c r="E13" s="57">
        <f>COUNTIF(テーブル13[[#All],[発症日]],テーブル31012[[#This Row],[日時]])</f>
        <v>0</v>
      </c>
      <c r="F13" s="57">
        <f>COUNTIFS(テーブル13[[#All],[発症日]],テーブル31012[[#This Row],[日時]],テーブル13[[#All],[推定感染場所（カテゴリ）]],'推定感染場所別流行曲線（発症日） '!F$1)</f>
        <v>0</v>
      </c>
      <c r="G13" s="59">
        <f>COUNTIFS(テーブル13[[#All],[発症日]],テーブル31012[[#This Row],[日時]],テーブル13[[#All],[推定感染場所（カテゴリ）]],'推定感染場所別流行曲線（発症日） '!G$1)</f>
        <v>0</v>
      </c>
      <c r="H13" s="59">
        <f>COUNTIFS(テーブル13[[#All],[発症日]],テーブル31012[[#This Row],[日時]],テーブル13[[#All],[推定感染場所（カテゴリ）]],'推定感染場所別流行曲線（発症日） '!H$1)</f>
        <v>0</v>
      </c>
      <c r="I13" s="59">
        <f>COUNTIFS(テーブル13[[#All],[発症日]],テーブル31012[[#This Row],[日時]],テーブル13[[#All],[推定感染場所（カテゴリ）]],'推定感染場所別流行曲線（発症日） '!I$1)</f>
        <v>0</v>
      </c>
      <c r="J13" s="59">
        <f>COUNTIFS(テーブル13[[#All],[発症日]],テーブル31012[[#This Row],[日時]],テーブル13[[#All],[推定感染場所（カテゴリ）]],'推定感染場所別流行曲線（発症日） '!J$1)</f>
        <v>0</v>
      </c>
      <c r="K13" s="59">
        <f>COUNTIFS(テーブル13[[#All],[発症日]],テーブル31012[[#This Row],[日時]],テーブル13[[#All],[推定感染場所（カテゴリ）]],'推定感染場所別流行曲線（発症日） '!K$1)</f>
        <v>0</v>
      </c>
      <c r="L13" s="59">
        <f>COUNTIFS(テーブル13[[#All],[発症日]],テーブル31012[[#This Row],[日時]],テーブル13[[#All],[推定感染場所（カテゴリ）]],'推定感染場所別流行曲線（発症日） '!L$1)</f>
        <v>0</v>
      </c>
      <c r="M13" s="59">
        <f>COUNTIFS(テーブル13[[#All],[発症日]],テーブル31012[[#This Row],[日時]],テーブル13[[#All],[推定感染場所（カテゴリ）]],'推定感染場所別流行曲線（発症日） '!M$1)</f>
        <v>0</v>
      </c>
      <c r="N13" s="59">
        <f>COUNTIFS(テーブル13[[#All],[発症日]],テーブル31012[[#This Row],[日時]],テーブル13[[#All],[推定感染場所（カテゴリ）]],'推定感染場所別流行曲線（発症日） '!N$1)</f>
        <v>0</v>
      </c>
      <c r="O13" s="59">
        <f>COUNTIFS(テーブル13[[#All],[発症日]],テーブル31012[[#This Row],[日時]],テーブル13[[#All],[推定感染場所（カテゴリ）]],'推定感染場所別流行曲線（発症日） '!O$1)</f>
        <v>0</v>
      </c>
      <c r="P13" s="59">
        <f>COUNTIFS(テーブル13[[#All],[発症日]],テーブル31012[[#This Row],[日時]],テーブル13[[#All],[推定感染場所（カテゴリ）]],'推定感染場所別流行曲線（発症日） '!P$1)</f>
        <v>0</v>
      </c>
      <c r="Q13" s="59"/>
      <c r="R13" s="59"/>
      <c r="S13" s="59"/>
      <c r="T13" s="59"/>
      <c r="U13" s="59"/>
      <c r="V13" s="59">
        <f>COUNTIFS(テーブル13[[#All],[発症日]],テーブル31012[[#This Row],[日時]],テーブル13[[#All],[推定感染場所（カテゴリ）]],"")</f>
        <v>0</v>
      </c>
    </row>
    <row r="14" spans="1:22">
      <c r="A14" s="54">
        <f t="shared" si="3"/>
        <v>43898</v>
      </c>
      <c r="B14" s="1" t="str">
        <f t="shared" si="0"/>
        <v/>
      </c>
      <c r="C14" s="57" t="str">
        <f t="shared" si="1"/>
        <v/>
      </c>
      <c r="D14" s="57" t="str">
        <f t="shared" si="2"/>
        <v>8日</v>
      </c>
      <c r="E14" s="57">
        <f>COUNTIF(テーブル13[[#All],[発症日]],テーブル31012[[#This Row],[日時]])</f>
        <v>0</v>
      </c>
      <c r="F14" s="57">
        <f>COUNTIFS(テーブル13[[#All],[発症日]],テーブル31012[[#This Row],[日時]],テーブル13[[#All],[推定感染場所（カテゴリ）]],'推定感染場所別流行曲線（発症日） '!F$1)</f>
        <v>0</v>
      </c>
      <c r="G14" s="59">
        <f>COUNTIFS(テーブル13[[#All],[発症日]],テーブル31012[[#This Row],[日時]],テーブル13[[#All],[推定感染場所（カテゴリ）]],'推定感染場所別流行曲線（発症日） '!G$1)</f>
        <v>0</v>
      </c>
      <c r="H14" s="59">
        <f>COUNTIFS(テーブル13[[#All],[発症日]],テーブル31012[[#This Row],[日時]],テーブル13[[#All],[推定感染場所（カテゴリ）]],'推定感染場所別流行曲線（発症日） '!H$1)</f>
        <v>0</v>
      </c>
      <c r="I14" s="59">
        <f>COUNTIFS(テーブル13[[#All],[発症日]],テーブル31012[[#This Row],[日時]],テーブル13[[#All],[推定感染場所（カテゴリ）]],'推定感染場所別流行曲線（発症日） '!I$1)</f>
        <v>0</v>
      </c>
      <c r="J14" s="59">
        <f>COUNTIFS(テーブル13[[#All],[発症日]],テーブル31012[[#This Row],[日時]],テーブル13[[#All],[推定感染場所（カテゴリ）]],'推定感染場所別流行曲線（発症日） '!J$1)</f>
        <v>0</v>
      </c>
      <c r="K14" s="59">
        <f>COUNTIFS(テーブル13[[#All],[発症日]],テーブル31012[[#This Row],[日時]],テーブル13[[#All],[推定感染場所（カテゴリ）]],'推定感染場所別流行曲線（発症日） '!K$1)</f>
        <v>0</v>
      </c>
      <c r="L14" s="59">
        <f>COUNTIFS(テーブル13[[#All],[発症日]],テーブル31012[[#This Row],[日時]],テーブル13[[#All],[推定感染場所（カテゴリ）]],'推定感染場所別流行曲線（発症日） '!L$1)</f>
        <v>0</v>
      </c>
      <c r="M14" s="59">
        <f>COUNTIFS(テーブル13[[#All],[発症日]],テーブル31012[[#This Row],[日時]],テーブル13[[#All],[推定感染場所（カテゴリ）]],'推定感染場所別流行曲線（発症日） '!M$1)</f>
        <v>0</v>
      </c>
      <c r="N14" s="59">
        <f>COUNTIFS(テーブル13[[#All],[発症日]],テーブル31012[[#This Row],[日時]],テーブル13[[#All],[推定感染場所（カテゴリ）]],'推定感染場所別流行曲線（発症日） '!N$1)</f>
        <v>0</v>
      </c>
      <c r="O14" s="59">
        <f>COUNTIFS(テーブル13[[#All],[発症日]],テーブル31012[[#This Row],[日時]],テーブル13[[#All],[推定感染場所（カテゴリ）]],'推定感染場所別流行曲線（発症日） '!O$1)</f>
        <v>0</v>
      </c>
      <c r="P14" s="59">
        <f>COUNTIFS(テーブル13[[#All],[発症日]],テーブル31012[[#This Row],[日時]],テーブル13[[#All],[推定感染場所（カテゴリ）]],'推定感染場所別流行曲線（発症日） '!P$1)</f>
        <v>0</v>
      </c>
      <c r="Q14" s="59"/>
      <c r="R14" s="59"/>
      <c r="S14" s="59"/>
      <c r="T14" s="59"/>
      <c r="U14" s="59"/>
      <c r="V14" s="59">
        <f>COUNTIFS(テーブル13[[#All],[発症日]],テーブル31012[[#This Row],[日時]],テーブル13[[#All],[推定感染場所（カテゴリ）]],"")</f>
        <v>0</v>
      </c>
    </row>
    <row r="15" spans="1:22">
      <c r="A15" s="54">
        <f t="shared" si="3"/>
        <v>43899</v>
      </c>
      <c r="B15" s="1" t="str">
        <f t="shared" si="0"/>
        <v/>
      </c>
      <c r="C15" s="57" t="str">
        <f t="shared" si="1"/>
        <v/>
      </c>
      <c r="D15" s="57" t="str">
        <f t="shared" si="2"/>
        <v>9日</v>
      </c>
      <c r="E15" s="57">
        <f>COUNTIF(テーブル13[[#All],[発症日]],テーブル31012[[#This Row],[日時]])</f>
        <v>0</v>
      </c>
      <c r="F15" s="57">
        <f>COUNTIFS(テーブル13[[#All],[発症日]],テーブル31012[[#This Row],[日時]],テーブル13[[#All],[推定感染場所（カテゴリ）]],'推定感染場所別流行曲線（発症日） '!F$1)</f>
        <v>0</v>
      </c>
      <c r="G15" s="59">
        <f>COUNTIFS(テーブル13[[#All],[発症日]],テーブル31012[[#This Row],[日時]],テーブル13[[#All],[推定感染場所（カテゴリ）]],'推定感染場所別流行曲線（発症日） '!G$1)</f>
        <v>0</v>
      </c>
      <c r="H15" s="59">
        <f>COUNTIFS(テーブル13[[#All],[発症日]],テーブル31012[[#This Row],[日時]],テーブル13[[#All],[推定感染場所（カテゴリ）]],'推定感染場所別流行曲線（発症日） '!H$1)</f>
        <v>0</v>
      </c>
      <c r="I15" s="59">
        <f>COUNTIFS(テーブル13[[#All],[発症日]],テーブル31012[[#This Row],[日時]],テーブル13[[#All],[推定感染場所（カテゴリ）]],'推定感染場所別流行曲線（発症日） '!I$1)</f>
        <v>0</v>
      </c>
      <c r="J15" s="59">
        <f>COUNTIFS(テーブル13[[#All],[発症日]],テーブル31012[[#This Row],[日時]],テーブル13[[#All],[推定感染場所（カテゴリ）]],'推定感染場所別流行曲線（発症日） '!J$1)</f>
        <v>0</v>
      </c>
      <c r="K15" s="59">
        <f>COUNTIFS(テーブル13[[#All],[発症日]],テーブル31012[[#This Row],[日時]],テーブル13[[#All],[推定感染場所（カテゴリ）]],'推定感染場所別流行曲線（発症日） '!K$1)</f>
        <v>0</v>
      </c>
      <c r="L15" s="59">
        <f>COUNTIFS(テーブル13[[#All],[発症日]],テーブル31012[[#This Row],[日時]],テーブル13[[#All],[推定感染場所（カテゴリ）]],'推定感染場所別流行曲線（発症日） '!L$1)</f>
        <v>0</v>
      </c>
      <c r="M15" s="59">
        <f>COUNTIFS(テーブル13[[#All],[発症日]],テーブル31012[[#This Row],[日時]],テーブル13[[#All],[推定感染場所（カテゴリ）]],'推定感染場所別流行曲線（発症日） '!M$1)</f>
        <v>0</v>
      </c>
      <c r="N15" s="59">
        <f>COUNTIFS(テーブル13[[#All],[発症日]],テーブル31012[[#This Row],[日時]],テーブル13[[#All],[推定感染場所（カテゴリ）]],'推定感染場所別流行曲線（発症日） '!N$1)</f>
        <v>0</v>
      </c>
      <c r="O15" s="59">
        <f>COUNTIFS(テーブル13[[#All],[発症日]],テーブル31012[[#This Row],[日時]],テーブル13[[#All],[推定感染場所（カテゴリ）]],'推定感染場所別流行曲線（発症日） '!O$1)</f>
        <v>0</v>
      </c>
      <c r="P15" s="59">
        <f>COUNTIFS(テーブル13[[#All],[発症日]],テーブル31012[[#This Row],[日時]],テーブル13[[#All],[推定感染場所（カテゴリ）]],'推定感染場所別流行曲線（発症日） '!P$1)</f>
        <v>0</v>
      </c>
      <c r="Q15" s="59"/>
      <c r="R15" s="59"/>
      <c r="S15" s="59"/>
      <c r="T15" s="59"/>
      <c r="U15" s="59"/>
      <c r="V15" s="59">
        <f>COUNTIFS(テーブル13[[#All],[発症日]],テーブル31012[[#This Row],[日時]],テーブル13[[#All],[推定感染場所（カテゴリ）]],"")</f>
        <v>0</v>
      </c>
    </row>
    <row r="16" spans="1:22">
      <c r="A16" s="54">
        <f t="shared" si="3"/>
        <v>43900</v>
      </c>
      <c r="B16" s="1" t="str">
        <f t="shared" si="0"/>
        <v/>
      </c>
      <c r="C16" s="57" t="str">
        <f t="shared" si="1"/>
        <v/>
      </c>
      <c r="D16" s="57" t="str">
        <f t="shared" si="2"/>
        <v>10日</v>
      </c>
      <c r="E16" s="57">
        <f>COUNTIF(テーブル13[[#All],[発症日]],テーブル31012[[#This Row],[日時]])</f>
        <v>0</v>
      </c>
      <c r="F16" s="57">
        <f>COUNTIFS(テーブル13[[#All],[発症日]],テーブル31012[[#This Row],[日時]],テーブル13[[#All],[推定感染場所（カテゴリ）]],'推定感染場所別流行曲線（発症日） '!F$1)</f>
        <v>0</v>
      </c>
      <c r="G16" s="59">
        <f>COUNTIFS(テーブル13[[#All],[発症日]],テーブル31012[[#This Row],[日時]],テーブル13[[#All],[推定感染場所（カテゴリ）]],'推定感染場所別流行曲線（発症日） '!G$1)</f>
        <v>0</v>
      </c>
      <c r="H16" s="59">
        <f>COUNTIFS(テーブル13[[#All],[発症日]],テーブル31012[[#This Row],[日時]],テーブル13[[#All],[推定感染場所（カテゴリ）]],'推定感染場所別流行曲線（発症日） '!H$1)</f>
        <v>0</v>
      </c>
      <c r="I16" s="59">
        <f>COUNTIFS(テーブル13[[#All],[発症日]],テーブル31012[[#This Row],[日時]],テーブル13[[#All],[推定感染場所（カテゴリ）]],'推定感染場所別流行曲線（発症日） '!I$1)</f>
        <v>0</v>
      </c>
      <c r="J16" s="59">
        <f>COUNTIFS(テーブル13[[#All],[発症日]],テーブル31012[[#This Row],[日時]],テーブル13[[#All],[推定感染場所（カテゴリ）]],'推定感染場所別流行曲線（発症日） '!J$1)</f>
        <v>0</v>
      </c>
      <c r="K16" s="59">
        <f>COUNTIFS(テーブル13[[#All],[発症日]],テーブル31012[[#This Row],[日時]],テーブル13[[#All],[推定感染場所（カテゴリ）]],'推定感染場所別流行曲線（発症日） '!K$1)</f>
        <v>0</v>
      </c>
      <c r="L16" s="59">
        <f>COUNTIFS(テーブル13[[#All],[発症日]],テーブル31012[[#This Row],[日時]],テーブル13[[#All],[推定感染場所（カテゴリ）]],'推定感染場所別流行曲線（発症日） '!L$1)</f>
        <v>0</v>
      </c>
      <c r="M16" s="59">
        <f>COUNTIFS(テーブル13[[#All],[発症日]],テーブル31012[[#This Row],[日時]],テーブル13[[#All],[推定感染場所（カテゴリ）]],'推定感染場所別流行曲線（発症日） '!M$1)</f>
        <v>0</v>
      </c>
      <c r="N16" s="59">
        <f>COUNTIFS(テーブル13[[#All],[発症日]],テーブル31012[[#This Row],[日時]],テーブル13[[#All],[推定感染場所（カテゴリ）]],'推定感染場所別流行曲線（発症日） '!N$1)</f>
        <v>0</v>
      </c>
      <c r="O16" s="59">
        <f>COUNTIFS(テーブル13[[#All],[発症日]],テーブル31012[[#This Row],[日時]],テーブル13[[#All],[推定感染場所（カテゴリ）]],'推定感染場所別流行曲線（発症日） '!O$1)</f>
        <v>0</v>
      </c>
      <c r="P16" s="59">
        <f>COUNTIFS(テーブル13[[#All],[発症日]],テーブル31012[[#This Row],[日時]],テーブル13[[#All],[推定感染場所（カテゴリ）]],'推定感染場所別流行曲線（発症日） '!P$1)</f>
        <v>0</v>
      </c>
      <c r="Q16" s="59"/>
      <c r="R16" s="59"/>
      <c r="S16" s="59"/>
      <c r="T16" s="59"/>
      <c r="U16" s="59"/>
      <c r="V16" s="59">
        <f>COUNTIFS(テーブル13[[#All],[発症日]],テーブル31012[[#This Row],[日時]],テーブル13[[#All],[推定感染場所（カテゴリ）]],"")</f>
        <v>0</v>
      </c>
    </row>
    <row r="17" spans="1:22">
      <c r="A17" s="54">
        <f t="shared" si="3"/>
        <v>43901</v>
      </c>
      <c r="B17" s="1" t="str">
        <f t="shared" si="0"/>
        <v/>
      </c>
      <c r="C17" s="57" t="str">
        <f t="shared" si="1"/>
        <v/>
      </c>
      <c r="D17" s="57" t="str">
        <f t="shared" si="2"/>
        <v>11日</v>
      </c>
      <c r="E17" s="57">
        <f>COUNTIF(テーブル13[[#All],[発症日]],テーブル31012[[#This Row],[日時]])</f>
        <v>0</v>
      </c>
      <c r="F17" s="57">
        <f>COUNTIFS(テーブル13[[#All],[発症日]],テーブル31012[[#This Row],[日時]],テーブル13[[#All],[推定感染場所（カテゴリ）]],'推定感染場所別流行曲線（発症日） '!F$1)</f>
        <v>0</v>
      </c>
      <c r="G17" s="59">
        <f>COUNTIFS(テーブル13[[#All],[発症日]],テーブル31012[[#This Row],[日時]],テーブル13[[#All],[推定感染場所（カテゴリ）]],'推定感染場所別流行曲線（発症日） '!G$1)</f>
        <v>0</v>
      </c>
      <c r="H17" s="59">
        <f>COUNTIFS(テーブル13[[#All],[発症日]],テーブル31012[[#This Row],[日時]],テーブル13[[#All],[推定感染場所（カテゴリ）]],'推定感染場所別流行曲線（発症日） '!H$1)</f>
        <v>0</v>
      </c>
      <c r="I17" s="59">
        <f>COUNTIFS(テーブル13[[#All],[発症日]],テーブル31012[[#This Row],[日時]],テーブル13[[#All],[推定感染場所（カテゴリ）]],'推定感染場所別流行曲線（発症日） '!I$1)</f>
        <v>0</v>
      </c>
      <c r="J17" s="59">
        <f>COUNTIFS(テーブル13[[#All],[発症日]],テーブル31012[[#This Row],[日時]],テーブル13[[#All],[推定感染場所（カテゴリ）]],'推定感染場所別流行曲線（発症日） '!J$1)</f>
        <v>0</v>
      </c>
      <c r="K17" s="59">
        <f>COUNTIFS(テーブル13[[#All],[発症日]],テーブル31012[[#This Row],[日時]],テーブル13[[#All],[推定感染場所（カテゴリ）]],'推定感染場所別流行曲線（発症日） '!K$1)</f>
        <v>0</v>
      </c>
      <c r="L17" s="59">
        <f>COUNTIFS(テーブル13[[#All],[発症日]],テーブル31012[[#This Row],[日時]],テーブル13[[#All],[推定感染場所（カテゴリ）]],'推定感染場所別流行曲線（発症日） '!L$1)</f>
        <v>0</v>
      </c>
      <c r="M17" s="59">
        <f>COUNTIFS(テーブル13[[#All],[発症日]],テーブル31012[[#This Row],[日時]],テーブル13[[#All],[推定感染場所（カテゴリ）]],'推定感染場所別流行曲線（発症日） '!M$1)</f>
        <v>0</v>
      </c>
      <c r="N17" s="59">
        <f>COUNTIFS(テーブル13[[#All],[発症日]],テーブル31012[[#This Row],[日時]],テーブル13[[#All],[推定感染場所（カテゴリ）]],'推定感染場所別流行曲線（発症日） '!N$1)</f>
        <v>0</v>
      </c>
      <c r="O17" s="59">
        <f>COUNTIFS(テーブル13[[#All],[発症日]],テーブル31012[[#This Row],[日時]],テーブル13[[#All],[推定感染場所（カテゴリ）]],'推定感染場所別流行曲線（発症日） '!O$1)</f>
        <v>0</v>
      </c>
      <c r="P17" s="59">
        <f>COUNTIFS(テーブル13[[#All],[発症日]],テーブル31012[[#This Row],[日時]],テーブル13[[#All],[推定感染場所（カテゴリ）]],'推定感染場所別流行曲線（発症日） '!P$1)</f>
        <v>0</v>
      </c>
      <c r="Q17" s="59"/>
      <c r="R17" s="59"/>
      <c r="S17" s="59"/>
      <c r="T17" s="59"/>
      <c r="U17" s="59"/>
      <c r="V17" s="59">
        <f>COUNTIFS(テーブル13[[#All],[発症日]],テーブル31012[[#This Row],[日時]],テーブル13[[#All],[推定感染場所（カテゴリ）]],"")</f>
        <v>0</v>
      </c>
    </row>
    <row r="18" spans="1:22">
      <c r="A18" s="54">
        <f t="shared" si="3"/>
        <v>43902</v>
      </c>
      <c r="B18" s="1" t="str">
        <f t="shared" si="0"/>
        <v/>
      </c>
      <c r="C18" s="57" t="str">
        <f t="shared" si="1"/>
        <v/>
      </c>
      <c r="D18" s="57" t="str">
        <f t="shared" si="2"/>
        <v>12日</v>
      </c>
      <c r="E18" s="57">
        <f>COUNTIF(テーブル13[[#All],[発症日]],テーブル31012[[#This Row],[日時]])</f>
        <v>0</v>
      </c>
      <c r="F18" s="57">
        <f>COUNTIFS(テーブル13[[#All],[発症日]],テーブル31012[[#This Row],[日時]],テーブル13[[#All],[推定感染場所（カテゴリ）]],'推定感染場所別流行曲線（発症日） '!F$1)</f>
        <v>0</v>
      </c>
      <c r="G18" s="59">
        <f>COUNTIFS(テーブル13[[#All],[発症日]],テーブル31012[[#This Row],[日時]],テーブル13[[#All],[推定感染場所（カテゴリ）]],'推定感染場所別流行曲線（発症日） '!G$1)</f>
        <v>0</v>
      </c>
      <c r="H18" s="59">
        <f>COUNTIFS(テーブル13[[#All],[発症日]],テーブル31012[[#This Row],[日時]],テーブル13[[#All],[推定感染場所（カテゴリ）]],'推定感染場所別流行曲線（発症日） '!H$1)</f>
        <v>0</v>
      </c>
      <c r="I18" s="59">
        <f>COUNTIFS(テーブル13[[#All],[発症日]],テーブル31012[[#This Row],[日時]],テーブル13[[#All],[推定感染場所（カテゴリ）]],'推定感染場所別流行曲線（発症日） '!I$1)</f>
        <v>0</v>
      </c>
      <c r="J18" s="59">
        <f>COUNTIFS(テーブル13[[#All],[発症日]],テーブル31012[[#This Row],[日時]],テーブル13[[#All],[推定感染場所（カテゴリ）]],'推定感染場所別流行曲線（発症日） '!J$1)</f>
        <v>0</v>
      </c>
      <c r="K18" s="59">
        <f>COUNTIFS(テーブル13[[#All],[発症日]],テーブル31012[[#This Row],[日時]],テーブル13[[#All],[推定感染場所（カテゴリ）]],'推定感染場所別流行曲線（発症日） '!K$1)</f>
        <v>0</v>
      </c>
      <c r="L18" s="59">
        <f>COUNTIFS(テーブル13[[#All],[発症日]],テーブル31012[[#This Row],[日時]],テーブル13[[#All],[推定感染場所（カテゴリ）]],'推定感染場所別流行曲線（発症日） '!L$1)</f>
        <v>0</v>
      </c>
      <c r="M18" s="59">
        <f>COUNTIFS(テーブル13[[#All],[発症日]],テーブル31012[[#This Row],[日時]],テーブル13[[#All],[推定感染場所（カテゴリ）]],'推定感染場所別流行曲線（発症日） '!M$1)</f>
        <v>0</v>
      </c>
      <c r="N18" s="59">
        <f>COUNTIFS(テーブル13[[#All],[発症日]],テーブル31012[[#This Row],[日時]],テーブル13[[#All],[推定感染場所（カテゴリ）]],'推定感染場所別流行曲線（発症日） '!N$1)</f>
        <v>0</v>
      </c>
      <c r="O18" s="59">
        <f>COUNTIFS(テーブル13[[#All],[発症日]],テーブル31012[[#This Row],[日時]],テーブル13[[#All],[推定感染場所（カテゴリ）]],'推定感染場所別流行曲線（発症日） '!O$1)</f>
        <v>0</v>
      </c>
      <c r="P18" s="59">
        <f>COUNTIFS(テーブル13[[#All],[発症日]],テーブル31012[[#This Row],[日時]],テーブル13[[#All],[推定感染場所（カテゴリ）]],'推定感染場所別流行曲線（発症日） '!P$1)</f>
        <v>0</v>
      </c>
      <c r="Q18" s="59"/>
      <c r="R18" s="59"/>
      <c r="S18" s="59"/>
      <c r="T18" s="59"/>
      <c r="U18" s="59"/>
      <c r="V18" s="59">
        <f>COUNTIFS(テーブル13[[#All],[発症日]],テーブル31012[[#This Row],[日時]],テーブル13[[#All],[推定感染場所（カテゴリ）]],"")</f>
        <v>0</v>
      </c>
    </row>
    <row r="19" spans="1:22">
      <c r="A19" s="54">
        <f t="shared" si="3"/>
        <v>43903</v>
      </c>
      <c r="B19" s="1" t="str">
        <f t="shared" si="0"/>
        <v/>
      </c>
      <c r="C19" s="57" t="str">
        <f t="shared" si="1"/>
        <v/>
      </c>
      <c r="D19" s="57" t="str">
        <f t="shared" si="2"/>
        <v>13日</v>
      </c>
      <c r="E19" s="57">
        <f>COUNTIF(テーブル13[[#All],[発症日]],テーブル31012[[#This Row],[日時]])</f>
        <v>0</v>
      </c>
      <c r="F19" s="57">
        <f>COUNTIFS(テーブル13[[#All],[発症日]],テーブル31012[[#This Row],[日時]],テーブル13[[#All],[推定感染場所（カテゴリ）]],'推定感染場所別流行曲線（発症日） '!F$1)</f>
        <v>0</v>
      </c>
      <c r="G19" s="59">
        <f>COUNTIFS(テーブル13[[#All],[発症日]],テーブル31012[[#This Row],[日時]],テーブル13[[#All],[推定感染場所（カテゴリ）]],'推定感染場所別流行曲線（発症日） '!G$1)</f>
        <v>0</v>
      </c>
      <c r="H19" s="59">
        <f>COUNTIFS(テーブル13[[#All],[発症日]],テーブル31012[[#This Row],[日時]],テーブル13[[#All],[推定感染場所（カテゴリ）]],'推定感染場所別流行曲線（発症日） '!H$1)</f>
        <v>0</v>
      </c>
      <c r="I19" s="59">
        <f>COUNTIFS(テーブル13[[#All],[発症日]],テーブル31012[[#This Row],[日時]],テーブル13[[#All],[推定感染場所（カテゴリ）]],'推定感染場所別流行曲線（発症日） '!I$1)</f>
        <v>0</v>
      </c>
      <c r="J19" s="59">
        <f>COUNTIFS(テーブル13[[#All],[発症日]],テーブル31012[[#This Row],[日時]],テーブル13[[#All],[推定感染場所（カテゴリ）]],'推定感染場所別流行曲線（発症日） '!J$1)</f>
        <v>0</v>
      </c>
      <c r="K19" s="59">
        <f>COUNTIFS(テーブル13[[#All],[発症日]],テーブル31012[[#This Row],[日時]],テーブル13[[#All],[推定感染場所（カテゴリ）]],'推定感染場所別流行曲線（発症日） '!K$1)</f>
        <v>0</v>
      </c>
      <c r="L19" s="59">
        <f>COUNTIFS(テーブル13[[#All],[発症日]],テーブル31012[[#This Row],[日時]],テーブル13[[#All],[推定感染場所（カテゴリ）]],'推定感染場所別流行曲線（発症日） '!L$1)</f>
        <v>0</v>
      </c>
      <c r="M19" s="59">
        <f>COUNTIFS(テーブル13[[#All],[発症日]],テーブル31012[[#This Row],[日時]],テーブル13[[#All],[推定感染場所（カテゴリ）]],'推定感染場所別流行曲線（発症日） '!M$1)</f>
        <v>0</v>
      </c>
      <c r="N19" s="59">
        <f>COUNTIFS(テーブル13[[#All],[発症日]],テーブル31012[[#This Row],[日時]],テーブル13[[#All],[推定感染場所（カテゴリ）]],'推定感染場所別流行曲線（発症日） '!N$1)</f>
        <v>0</v>
      </c>
      <c r="O19" s="59">
        <f>COUNTIFS(テーブル13[[#All],[発症日]],テーブル31012[[#This Row],[日時]],テーブル13[[#All],[推定感染場所（カテゴリ）]],'推定感染場所別流行曲線（発症日） '!O$1)</f>
        <v>0</v>
      </c>
      <c r="P19" s="59">
        <f>COUNTIFS(テーブル13[[#All],[発症日]],テーブル31012[[#This Row],[日時]],テーブル13[[#All],[推定感染場所（カテゴリ）]],'推定感染場所別流行曲線（発症日） '!P$1)</f>
        <v>0</v>
      </c>
      <c r="Q19" s="59"/>
      <c r="R19" s="59"/>
      <c r="S19" s="59"/>
      <c r="T19" s="59"/>
      <c r="U19" s="59"/>
      <c r="V19" s="59">
        <f>COUNTIFS(テーブル13[[#All],[発症日]],テーブル31012[[#This Row],[日時]],テーブル13[[#All],[推定感染場所（カテゴリ）]],"")</f>
        <v>0</v>
      </c>
    </row>
    <row r="20" spans="1:22">
      <c r="A20" s="54">
        <f t="shared" si="3"/>
        <v>43904</v>
      </c>
      <c r="B20" s="1" t="str">
        <f t="shared" si="0"/>
        <v/>
      </c>
      <c r="C20" s="57" t="str">
        <f t="shared" si="1"/>
        <v/>
      </c>
      <c r="D20" s="57" t="str">
        <f t="shared" si="2"/>
        <v>14日</v>
      </c>
      <c r="E20" s="57">
        <f>COUNTIF(テーブル13[[#All],[発症日]],テーブル31012[[#This Row],[日時]])</f>
        <v>0</v>
      </c>
      <c r="F20" s="57">
        <f>COUNTIFS(テーブル13[[#All],[発症日]],テーブル31012[[#This Row],[日時]],テーブル13[[#All],[推定感染場所（カテゴリ）]],'推定感染場所別流行曲線（発症日） '!F$1)</f>
        <v>0</v>
      </c>
      <c r="G20" s="59">
        <f>COUNTIFS(テーブル13[[#All],[発症日]],テーブル31012[[#This Row],[日時]],テーブル13[[#All],[推定感染場所（カテゴリ）]],'推定感染場所別流行曲線（発症日） '!G$1)</f>
        <v>0</v>
      </c>
      <c r="H20" s="59">
        <f>COUNTIFS(テーブル13[[#All],[発症日]],テーブル31012[[#This Row],[日時]],テーブル13[[#All],[推定感染場所（カテゴリ）]],'推定感染場所別流行曲線（発症日） '!H$1)</f>
        <v>0</v>
      </c>
      <c r="I20" s="59">
        <f>COUNTIFS(テーブル13[[#All],[発症日]],テーブル31012[[#This Row],[日時]],テーブル13[[#All],[推定感染場所（カテゴリ）]],'推定感染場所別流行曲線（発症日） '!I$1)</f>
        <v>0</v>
      </c>
      <c r="J20" s="59">
        <f>COUNTIFS(テーブル13[[#All],[発症日]],テーブル31012[[#This Row],[日時]],テーブル13[[#All],[推定感染場所（カテゴリ）]],'推定感染場所別流行曲線（発症日） '!J$1)</f>
        <v>0</v>
      </c>
      <c r="K20" s="59">
        <f>COUNTIFS(テーブル13[[#All],[発症日]],テーブル31012[[#This Row],[日時]],テーブル13[[#All],[推定感染場所（カテゴリ）]],'推定感染場所別流行曲線（発症日） '!K$1)</f>
        <v>0</v>
      </c>
      <c r="L20" s="59">
        <f>COUNTIFS(テーブル13[[#All],[発症日]],テーブル31012[[#This Row],[日時]],テーブル13[[#All],[推定感染場所（カテゴリ）]],'推定感染場所別流行曲線（発症日） '!L$1)</f>
        <v>0</v>
      </c>
      <c r="M20" s="59">
        <f>COUNTIFS(テーブル13[[#All],[発症日]],テーブル31012[[#This Row],[日時]],テーブル13[[#All],[推定感染場所（カテゴリ）]],'推定感染場所別流行曲線（発症日） '!M$1)</f>
        <v>0</v>
      </c>
      <c r="N20" s="59">
        <f>COUNTIFS(テーブル13[[#All],[発症日]],テーブル31012[[#This Row],[日時]],テーブル13[[#All],[推定感染場所（カテゴリ）]],'推定感染場所別流行曲線（発症日） '!N$1)</f>
        <v>0</v>
      </c>
      <c r="O20" s="59">
        <f>COUNTIFS(テーブル13[[#All],[発症日]],テーブル31012[[#This Row],[日時]],テーブル13[[#All],[推定感染場所（カテゴリ）]],'推定感染場所別流行曲線（発症日） '!O$1)</f>
        <v>0</v>
      </c>
      <c r="P20" s="59">
        <f>COUNTIFS(テーブル13[[#All],[発症日]],テーブル31012[[#This Row],[日時]],テーブル13[[#All],[推定感染場所（カテゴリ）]],'推定感染場所別流行曲線（発症日） '!P$1)</f>
        <v>0</v>
      </c>
      <c r="Q20" s="59"/>
      <c r="R20" s="59"/>
      <c r="S20" s="59"/>
      <c r="T20" s="59"/>
      <c r="U20" s="59"/>
      <c r="V20" s="59">
        <f>COUNTIFS(テーブル13[[#All],[発症日]],テーブル31012[[#This Row],[日時]],テーブル13[[#All],[推定感染場所（カテゴリ）]],"")</f>
        <v>0</v>
      </c>
    </row>
    <row r="21" spans="1:22">
      <c r="A21" s="54">
        <f t="shared" si="3"/>
        <v>43905</v>
      </c>
      <c r="B21" s="1" t="str">
        <f t="shared" si="0"/>
        <v/>
      </c>
      <c r="C21" s="57" t="str">
        <f t="shared" si="1"/>
        <v/>
      </c>
      <c r="D21" s="57" t="str">
        <f t="shared" si="2"/>
        <v>15日</v>
      </c>
      <c r="E21" s="57">
        <f>COUNTIF(テーブル13[[#All],[発症日]],テーブル31012[[#This Row],[日時]])</f>
        <v>0</v>
      </c>
      <c r="F21" s="57">
        <f>COUNTIFS(テーブル13[[#All],[発症日]],テーブル31012[[#This Row],[日時]],テーブル13[[#All],[推定感染場所（カテゴリ）]],'推定感染場所別流行曲線（発症日） '!F$1)</f>
        <v>0</v>
      </c>
      <c r="G21" s="59">
        <f>COUNTIFS(テーブル13[[#All],[発症日]],テーブル31012[[#This Row],[日時]],テーブル13[[#All],[推定感染場所（カテゴリ）]],'推定感染場所別流行曲線（発症日） '!G$1)</f>
        <v>0</v>
      </c>
      <c r="H21" s="59">
        <f>COUNTIFS(テーブル13[[#All],[発症日]],テーブル31012[[#This Row],[日時]],テーブル13[[#All],[推定感染場所（カテゴリ）]],'推定感染場所別流行曲線（発症日） '!H$1)</f>
        <v>0</v>
      </c>
      <c r="I21" s="59">
        <f>COUNTIFS(テーブル13[[#All],[発症日]],テーブル31012[[#This Row],[日時]],テーブル13[[#All],[推定感染場所（カテゴリ）]],'推定感染場所別流行曲線（発症日） '!I$1)</f>
        <v>0</v>
      </c>
      <c r="J21" s="59">
        <f>COUNTIFS(テーブル13[[#All],[発症日]],テーブル31012[[#This Row],[日時]],テーブル13[[#All],[推定感染場所（カテゴリ）]],'推定感染場所別流行曲線（発症日） '!J$1)</f>
        <v>0</v>
      </c>
      <c r="K21" s="59">
        <f>COUNTIFS(テーブル13[[#All],[発症日]],テーブル31012[[#This Row],[日時]],テーブル13[[#All],[推定感染場所（カテゴリ）]],'推定感染場所別流行曲線（発症日） '!K$1)</f>
        <v>0</v>
      </c>
      <c r="L21" s="59">
        <f>COUNTIFS(テーブル13[[#All],[発症日]],テーブル31012[[#This Row],[日時]],テーブル13[[#All],[推定感染場所（カテゴリ）]],'推定感染場所別流行曲線（発症日） '!L$1)</f>
        <v>0</v>
      </c>
      <c r="M21" s="59">
        <f>COUNTIFS(テーブル13[[#All],[発症日]],テーブル31012[[#This Row],[日時]],テーブル13[[#All],[推定感染場所（カテゴリ）]],'推定感染場所別流行曲線（発症日） '!M$1)</f>
        <v>0</v>
      </c>
      <c r="N21" s="59">
        <f>COUNTIFS(テーブル13[[#All],[発症日]],テーブル31012[[#This Row],[日時]],テーブル13[[#All],[推定感染場所（カテゴリ）]],'推定感染場所別流行曲線（発症日） '!N$1)</f>
        <v>0</v>
      </c>
      <c r="O21" s="59">
        <f>COUNTIFS(テーブル13[[#All],[発症日]],テーブル31012[[#This Row],[日時]],テーブル13[[#All],[推定感染場所（カテゴリ）]],'推定感染場所別流行曲線（発症日） '!O$1)</f>
        <v>0</v>
      </c>
      <c r="P21" s="59">
        <f>COUNTIFS(テーブル13[[#All],[発症日]],テーブル31012[[#This Row],[日時]],テーブル13[[#All],[推定感染場所（カテゴリ）]],'推定感染場所別流行曲線（発症日） '!P$1)</f>
        <v>0</v>
      </c>
      <c r="Q21" s="59"/>
      <c r="R21" s="59"/>
      <c r="S21" s="59"/>
      <c r="T21" s="59"/>
      <c r="U21" s="59"/>
      <c r="V21" s="59">
        <f>COUNTIFS(テーブル13[[#All],[発症日]],テーブル31012[[#This Row],[日時]],テーブル13[[#All],[推定感染場所（カテゴリ）]],"")</f>
        <v>0</v>
      </c>
    </row>
    <row r="22" spans="1:22">
      <c r="A22" s="54">
        <f t="shared" si="3"/>
        <v>43906</v>
      </c>
      <c r="B22" s="1" t="str">
        <f t="shared" si="0"/>
        <v/>
      </c>
      <c r="C22" s="57" t="str">
        <f t="shared" si="1"/>
        <v/>
      </c>
      <c r="D22" s="57" t="str">
        <f t="shared" si="2"/>
        <v>16日</v>
      </c>
      <c r="E22" s="57">
        <f>COUNTIF(テーブル13[[#All],[発症日]],テーブル31012[[#This Row],[日時]])</f>
        <v>0</v>
      </c>
      <c r="F22" s="57">
        <f>COUNTIFS(テーブル13[[#All],[発症日]],テーブル31012[[#This Row],[日時]],テーブル13[[#All],[推定感染場所（カテゴリ）]],'推定感染場所別流行曲線（発症日） '!F$1)</f>
        <v>0</v>
      </c>
      <c r="G22" s="59">
        <f>COUNTIFS(テーブル13[[#All],[発症日]],テーブル31012[[#This Row],[日時]],テーブル13[[#All],[推定感染場所（カテゴリ）]],'推定感染場所別流行曲線（発症日） '!G$1)</f>
        <v>0</v>
      </c>
      <c r="H22" s="59">
        <f>COUNTIFS(テーブル13[[#All],[発症日]],テーブル31012[[#This Row],[日時]],テーブル13[[#All],[推定感染場所（カテゴリ）]],'推定感染場所別流行曲線（発症日） '!H$1)</f>
        <v>0</v>
      </c>
      <c r="I22" s="59">
        <f>COUNTIFS(テーブル13[[#All],[発症日]],テーブル31012[[#This Row],[日時]],テーブル13[[#All],[推定感染場所（カテゴリ）]],'推定感染場所別流行曲線（発症日） '!I$1)</f>
        <v>0</v>
      </c>
      <c r="J22" s="59">
        <f>COUNTIFS(テーブル13[[#All],[発症日]],テーブル31012[[#This Row],[日時]],テーブル13[[#All],[推定感染場所（カテゴリ）]],'推定感染場所別流行曲線（発症日） '!J$1)</f>
        <v>0</v>
      </c>
      <c r="K22" s="59">
        <f>COUNTIFS(テーブル13[[#All],[発症日]],テーブル31012[[#This Row],[日時]],テーブル13[[#All],[推定感染場所（カテゴリ）]],'推定感染場所別流行曲線（発症日） '!K$1)</f>
        <v>0</v>
      </c>
      <c r="L22" s="59">
        <f>COUNTIFS(テーブル13[[#All],[発症日]],テーブル31012[[#This Row],[日時]],テーブル13[[#All],[推定感染場所（カテゴリ）]],'推定感染場所別流行曲線（発症日） '!L$1)</f>
        <v>0</v>
      </c>
      <c r="M22" s="59">
        <f>COUNTIFS(テーブル13[[#All],[発症日]],テーブル31012[[#This Row],[日時]],テーブル13[[#All],[推定感染場所（カテゴリ）]],'推定感染場所別流行曲線（発症日） '!M$1)</f>
        <v>0</v>
      </c>
      <c r="N22" s="59">
        <f>COUNTIFS(テーブル13[[#All],[発症日]],テーブル31012[[#This Row],[日時]],テーブル13[[#All],[推定感染場所（カテゴリ）]],'推定感染場所別流行曲線（発症日） '!N$1)</f>
        <v>0</v>
      </c>
      <c r="O22" s="59">
        <f>COUNTIFS(テーブル13[[#All],[発症日]],テーブル31012[[#This Row],[日時]],テーブル13[[#All],[推定感染場所（カテゴリ）]],'推定感染場所別流行曲線（発症日） '!O$1)</f>
        <v>0</v>
      </c>
      <c r="P22" s="59">
        <f>COUNTIFS(テーブル13[[#All],[発症日]],テーブル31012[[#This Row],[日時]],テーブル13[[#All],[推定感染場所（カテゴリ）]],'推定感染場所別流行曲線（発症日） '!P$1)</f>
        <v>0</v>
      </c>
      <c r="Q22" s="59"/>
      <c r="R22" s="59"/>
      <c r="S22" s="59"/>
      <c r="T22" s="59"/>
      <c r="U22" s="59"/>
      <c r="V22" s="59">
        <f>COUNTIFS(テーブル13[[#All],[発症日]],テーブル31012[[#This Row],[日時]],テーブル13[[#All],[推定感染場所（カテゴリ）]],"")</f>
        <v>0</v>
      </c>
    </row>
    <row r="23" spans="1:22">
      <c r="A23" s="54">
        <f t="shared" si="3"/>
        <v>43907</v>
      </c>
      <c r="B23" s="1" t="str">
        <f t="shared" si="0"/>
        <v/>
      </c>
      <c r="C23" s="57" t="str">
        <f t="shared" si="1"/>
        <v/>
      </c>
      <c r="D23" s="57" t="str">
        <f t="shared" si="2"/>
        <v>17日</v>
      </c>
      <c r="E23" s="57">
        <f>COUNTIF(テーブル13[[#All],[発症日]],テーブル31012[[#This Row],[日時]])</f>
        <v>0</v>
      </c>
      <c r="F23" s="57">
        <f>COUNTIFS(テーブル13[[#All],[発症日]],テーブル31012[[#This Row],[日時]],テーブル13[[#All],[推定感染場所（カテゴリ）]],'推定感染場所別流行曲線（発症日） '!F$1)</f>
        <v>0</v>
      </c>
      <c r="G23" s="59">
        <f>COUNTIFS(テーブル13[[#All],[発症日]],テーブル31012[[#This Row],[日時]],テーブル13[[#All],[推定感染場所（カテゴリ）]],'推定感染場所別流行曲線（発症日） '!G$1)</f>
        <v>0</v>
      </c>
      <c r="H23" s="59">
        <f>COUNTIFS(テーブル13[[#All],[発症日]],テーブル31012[[#This Row],[日時]],テーブル13[[#All],[推定感染場所（カテゴリ）]],'推定感染場所別流行曲線（発症日） '!H$1)</f>
        <v>0</v>
      </c>
      <c r="I23" s="59">
        <f>COUNTIFS(テーブル13[[#All],[発症日]],テーブル31012[[#This Row],[日時]],テーブル13[[#All],[推定感染場所（カテゴリ）]],'推定感染場所別流行曲線（発症日） '!I$1)</f>
        <v>0</v>
      </c>
      <c r="J23" s="59">
        <f>COUNTIFS(テーブル13[[#All],[発症日]],テーブル31012[[#This Row],[日時]],テーブル13[[#All],[推定感染場所（カテゴリ）]],'推定感染場所別流行曲線（発症日） '!J$1)</f>
        <v>0</v>
      </c>
      <c r="K23" s="59">
        <f>COUNTIFS(テーブル13[[#All],[発症日]],テーブル31012[[#This Row],[日時]],テーブル13[[#All],[推定感染場所（カテゴリ）]],'推定感染場所別流行曲線（発症日） '!K$1)</f>
        <v>0</v>
      </c>
      <c r="L23" s="59">
        <f>COUNTIFS(テーブル13[[#All],[発症日]],テーブル31012[[#This Row],[日時]],テーブル13[[#All],[推定感染場所（カテゴリ）]],'推定感染場所別流行曲線（発症日） '!L$1)</f>
        <v>0</v>
      </c>
      <c r="M23" s="59">
        <f>COUNTIFS(テーブル13[[#All],[発症日]],テーブル31012[[#This Row],[日時]],テーブル13[[#All],[推定感染場所（カテゴリ）]],'推定感染場所別流行曲線（発症日） '!M$1)</f>
        <v>0</v>
      </c>
      <c r="N23" s="59">
        <f>COUNTIFS(テーブル13[[#All],[発症日]],テーブル31012[[#This Row],[日時]],テーブル13[[#All],[推定感染場所（カテゴリ）]],'推定感染場所別流行曲線（発症日） '!N$1)</f>
        <v>0</v>
      </c>
      <c r="O23" s="59">
        <f>COUNTIFS(テーブル13[[#All],[発症日]],テーブル31012[[#This Row],[日時]],テーブル13[[#All],[推定感染場所（カテゴリ）]],'推定感染場所別流行曲線（発症日） '!O$1)</f>
        <v>0</v>
      </c>
      <c r="P23" s="59">
        <f>COUNTIFS(テーブル13[[#All],[発症日]],テーブル31012[[#This Row],[日時]],テーブル13[[#All],[推定感染場所（カテゴリ）]],'推定感染場所別流行曲線（発症日） '!P$1)</f>
        <v>0</v>
      </c>
      <c r="Q23" s="59"/>
      <c r="R23" s="59"/>
      <c r="S23" s="59"/>
      <c r="T23" s="59"/>
      <c r="U23" s="59"/>
      <c r="V23" s="59">
        <f>COUNTIFS(テーブル13[[#All],[発症日]],テーブル31012[[#This Row],[日時]],テーブル13[[#All],[推定感染場所（カテゴリ）]],"")</f>
        <v>0</v>
      </c>
    </row>
    <row r="24" spans="1:22">
      <c r="A24" s="54">
        <f t="shared" si="3"/>
        <v>43908</v>
      </c>
      <c r="B24" s="1" t="str">
        <f t="shared" si="0"/>
        <v/>
      </c>
      <c r="C24" s="57" t="str">
        <f t="shared" si="1"/>
        <v/>
      </c>
      <c r="D24" s="57" t="str">
        <f t="shared" si="2"/>
        <v>18日</v>
      </c>
      <c r="E24" s="57">
        <f>COUNTIF(テーブル13[[#All],[発症日]],テーブル31012[[#This Row],[日時]])</f>
        <v>0</v>
      </c>
      <c r="F24" s="57">
        <f>COUNTIFS(テーブル13[[#All],[発症日]],テーブル31012[[#This Row],[日時]],テーブル13[[#All],[推定感染場所（カテゴリ）]],'推定感染場所別流行曲線（発症日） '!F$1)</f>
        <v>0</v>
      </c>
      <c r="G24" s="59">
        <f>COUNTIFS(テーブル13[[#All],[発症日]],テーブル31012[[#This Row],[日時]],テーブル13[[#All],[推定感染場所（カテゴリ）]],'推定感染場所別流行曲線（発症日） '!G$1)</f>
        <v>0</v>
      </c>
      <c r="H24" s="59">
        <f>COUNTIFS(テーブル13[[#All],[発症日]],テーブル31012[[#This Row],[日時]],テーブル13[[#All],[推定感染場所（カテゴリ）]],'推定感染場所別流行曲線（発症日） '!H$1)</f>
        <v>0</v>
      </c>
      <c r="I24" s="59">
        <f>COUNTIFS(テーブル13[[#All],[発症日]],テーブル31012[[#This Row],[日時]],テーブル13[[#All],[推定感染場所（カテゴリ）]],'推定感染場所別流行曲線（発症日） '!I$1)</f>
        <v>0</v>
      </c>
      <c r="J24" s="59">
        <f>COUNTIFS(テーブル13[[#All],[発症日]],テーブル31012[[#This Row],[日時]],テーブル13[[#All],[推定感染場所（カテゴリ）]],'推定感染場所別流行曲線（発症日） '!J$1)</f>
        <v>0</v>
      </c>
      <c r="K24" s="59">
        <f>COUNTIFS(テーブル13[[#All],[発症日]],テーブル31012[[#This Row],[日時]],テーブル13[[#All],[推定感染場所（カテゴリ）]],'推定感染場所別流行曲線（発症日） '!K$1)</f>
        <v>0</v>
      </c>
      <c r="L24" s="59">
        <f>COUNTIFS(テーブル13[[#All],[発症日]],テーブル31012[[#This Row],[日時]],テーブル13[[#All],[推定感染場所（カテゴリ）]],'推定感染場所別流行曲線（発症日） '!L$1)</f>
        <v>0</v>
      </c>
      <c r="M24" s="59">
        <f>COUNTIFS(テーブル13[[#All],[発症日]],テーブル31012[[#This Row],[日時]],テーブル13[[#All],[推定感染場所（カテゴリ）]],'推定感染場所別流行曲線（発症日） '!M$1)</f>
        <v>0</v>
      </c>
      <c r="N24" s="59">
        <f>COUNTIFS(テーブル13[[#All],[発症日]],テーブル31012[[#This Row],[日時]],テーブル13[[#All],[推定感染場所（カテゴリ）]],'推定感染場所別流行曲線（発症日） '!N$1)</f>
        <v>0</v>
      </c>
      <c r="O24" s="59">
        <f>COUNTIFS(テーブル13[[#All],[発症日]],テーブル31012[[#This Row],[日時]],テーブル13[[#All],[推定感染場所（カテゴリ）]],'推定感染場所別流行曲線（発症日） '!O$1)</f>
        <v>0</v>
      </c>
      <c r="P24" s="59">
        <f>COUNTIFS(テーブル13[[#All],[発症日]],テーブル31012[[#This Row],[日時]],テーブル13[[#All],[推定感染場所（カテゴリ）]],'推定感染場所別流行曲線（発症日） '!P$1)</f>
        <v>0</v>
      </c>
      <c r="Q24" s="59"/>
      <c r="R24" s="59"/>
      <c r="S24" s="59"/>
      <c r="T24" s="59"/>
      <c r="U24" s="59"/>
      <c r="V24" s="59">
        <f>COUNTIFS(テーブル13[[#All],[発症日]],テーブル31012[[#This Row],[日時]],テーブル13[[#All],[推定感染場所（カテゴリ）]],"")</f>
        <v>0</v>
      </c>
    </row>
    <row r="25" spans="1:22">
      <c r="A25" s="54">
        <f t="shared" si="3"/>
        <v>43909</v>
      </c>
      <c r="B25" s="1" t="str">
        <f t="shared" si="0"/>
        <v/>
      </c>
      <c r="C25" s="57" t="str">
        <f t="shared" si="1"/>
        <v/>
      </c>
      <c r="D25" s="57" t="str">
        <f t="shared" si="2"/>
        <v>19日</v>
      </c>
      <c r="E25" s="57">
        <f>COUNTIF(テーブル13[[#All],[発症日]],テーブル31012[[#This Row],[日時]])</f>
        <v>0</v>
      </c>
      <c r="F25" s="57">
        <f>COUNTIFS(テーブル13[[#All],[発症日]],テーブル31012[[#This Row],[日時]],テーブル13[[#All],[推定感染場所（カテゴリ）]],'推定感染場所別流行曲線（発症日） '!F$1)</f>
        <v>0</v>
      </c>
      <c r="G25" s="59">
        <f>COUNTIFS(テーブル13[[#All],[発症日]],テーブル31012[[#This Row],[日時]],テーブル13[[#All],[推定感染場所（カテゴリ）]],'推定感染場所別流行曲線（発症日） '!G$1)</f>
        <v>0</v>
      </c>
      <c r="H25" s="59">
        <f>COUNTIFS(テーブル13[[#All],[発症日]],テーブル31012[[#This Row],[日時]],テーブル13[[#All],[推定感染場所（カテゴリ）]],'推定感染場所別流行曲線（発症日） '!H$1)</f>
        <v>0</v>
      </c>
      <c r="I25" s="59">
        <f>COUNTIFS(テーブル13[[#All],[発症日]],テーブル31012[[#This Row],[日時]],テーブル13[[#All],[推定感染場所（カテゴリ）]],'推定感染場所別流行曲線（発症日） '!I$1)</f>
        <v>0</v>
      </c>
      <c r="J25" s="59">
        <f>COUNTIFS(テーブル13[[#All],[発症日]],テーブル31012[[#This Row],[日時]],テーブル13[[#All],[推定感染場所（カテゴリ）]],'推定感染場所別流行曲線（発症日） '!J$1)</f>
        <v>0</v>
      </c>
      <c r="K25" s="59">
        <f>COUNTIFS(テーブル13[[#All],[発症日]],テーブル31012[[#This Row],[日時]],テーブル13[[#All],[推定感染場所（カテゴリ）]],'推定感染場所別流行曲線（発症日） '!K$1)</f>
        <v>0</v>
      </c>
      <c r="L25" s="59">
        <f>COUNTIFS(テーブル13[[#All],[発症日]],テーブル31012[[#This Row],[日時]],テーブル13[[#All],[推定感染場所（カテゴリ）]],'推定感染場所別流行曲線（発症日） '!L$1)</f>
        <v>0</v>
      </c>
      <c r="M25" s="59">
        <f>COUNTIFS(テーブル13[[#All],[発症日]],テーブル31012[[#This Row],[日時]],テーブル13[[#All],[推定感染場所（カテゴリ）]],'推定感染場所別流行曲線（発症日） '!M$1)</f>
        <v>0</v>
      </c>
      <c r="N25" s="59">
        <f>COUNTIFS(テーブル13[[#All],[発症日]],テーブル31012[[#This Row],[日時]],テーブル13[[#All],[推定感染場所（カテゴリ）]],'推定感染場所別流行曲線（発症日） '!N$1)</f>
        <v>0</v>
      </c>
      <c r="O25" s="59">
        <f>COUNTIFS(テーブル13[[#All],[発症日]],テーブル31012[[#This Row],[日時]],テーブル13[[#All],[推定感染場所（カテゴリ）]],'推定感染場所別流行曲線（発症日） '!O$1)</f>
        <v>0</v>
      </c>
      <c r="P25" s="59">
        <f>COUNTIFS(テーブル13[[#All],[発症日]],テーブル31012[[#This Row],[日時]],テーブル13[[#All],[推定感染場所（カテゴリ）]],'推定感染場所別流行曲線（発症日） '!P$1)</f>
        <v>0</v>
      </c>
      <c r="Q25" s="59"/>
      <c r="R25" s="59"/>
      <c r="S25" s="59"/>
      <c r="T25" s="59"/>
      <c r="U25" s="59"/>
      <c r="V25" s="59">
        <f>COUNTIFS(テーブル13[[#All],[発症日]],テーブル31012[[#This Row],[日時]],テーブル13[[#All],[推定感染場所（カテゴリ）]],"")</f>
        <v>0</v>
      </c>
    </row>
    <row r="26" spans="1:22">
      <c r="A26" s="54">
        <f t="shared" si="3"/>
        <v>43910</v>
      </c>
      <c r="B26" s="1" t="str">
        <f t="shared" si="0"/>
        <v/>
      </c>
      <c r="C26" s="57" t="str">
        <f t="shared" si="1"/>
        <v/>
      </c>
      <c r="D26" s="57" t="str">
        <f t="shared" si="2"/>
        <v>20日</v>
      </c>
      <c r="E26" s="57">
        <f>COUNTIF(テーブル13[[#All],[発症日]],テーブル31012[[#This Row],[日時]])</f>
        <v>0</v>
      </c>
      <c r="F26" s="57">
        <f>COUNTIFS(テーブル13[[#All],[発症日]],テーブル31012[[#This Row],[日時]],テーブル13[[#All],[推定感染場所（カテゴリ）]],'推定感染場所別流行曲線（発症日） '!F$1)</f>
        <v>0</v>
      </c>
      <c r="G26" s="59">
        <f>COUNTIFS(テーブル13[[#All],[発症日]],テーブル31012[[#This Row],[日時]],テーブル13[[#All],[推定感染場所（カテゴリ）]],'推定感染場所別流行曲線（発症日） '!G$1)</f>
        <v>0</v>
      </c>
      <c r="H26" s="59">
        <f>COUNTIFS(テーブル13[[#All],[発症日]],テーブル31012[[#This Row],[日時]],テーブル13[[#All],[推定感染場所（カテゴリ）]],'推定感染場所別流行曲線（発症日） '!H$1)</f>
        <v>0</v>
      </c>
      <c r="I26" s="59">
        <f>COUNTIFS(テーブル13[[#All],[発症日]],テーブル31012[[#This Row],[日時]],テーブル13[[#All],[推定感染場所（カテゴリ）]],'推定感染場所別流行曲線（発症日） '!I$1)</f>
        <v>0</v>
      </c>
      <c r="J26" s="59">
        <f>COUNTIFS(テーブル13[[#All],[発症日]],テーブル31012[[#This Row],[日時]],テーブル13[[#All],[推定感染場所（カテゴリ）]],'推定感染場所別流行曲線（発症日） '!J$1)</f>
        <v>0</v>
      </c>
      <c r="K26" s="59">
        <f>COUNTIFS(テーブル13[[#All],[発症日]],テーブル31012[[#This Row],[日時]],テーブル13[[#All],[推定感染場所（カテゴリ）]],'推定感染場所別流行曲線（発症日） '!K$1)</f>
        <v>0</v>
      </c>
      <c r="L26" s="59">
        <f>COUNTIFS(テーブル13[[#All],[発症日]],テーブル31012[[#This Row],[日時]],テーブル13[[#All],[推定感染場所（カテゴリ）]],'推定感染場所別流行曲線（発症日） '!L$1)</f>
        <v>0</v>
      </c>
      <c r="M26" s="59">
        <f>COUNTIFS(テーブル13[[#All],[発症日]],テーブル31012[[#This Row],[日時]],テーブル13[[#All],[推定感染場所（カテゴリ）]],'推定感染場所別流行曲線（発症日） '!M$1)</f>
        <v>0</v>
      </c>
      <c r="N26" s="59">
        <f>COUNTIFS(テーブル13[[#All],[発症日]],テーブル31012[[#This Row],[日時]],テーブル13[[#All],[推定感染場所（カテゴリ）]],'推定感染場所別流行曲線（発症日） '!N$1)</f>
        <v>0</v>
      </c>
      <c r="O26" s="59">
        <f>COUNTIFS(テーブル13[[#All],[発症日]],テーブル31012[[#This Row],[日時]],テーブル13[[#All],[推定感染場所（カテゴリ）]],'推定感染場所別流行曲線（発症日） '!O$1)</f>
        <v>0</v>
      </c>
      <c r="P26" s="59">
        <f>COUNTIFS(テーブル13[[#All],[発症日]],テーブル31012[[#This Row],[日時]],テーブル13[[#All],[推定感染場所（カテゴリ）]],'推定感染場所別流行曲線（発症日） '!P$1)</f>
        <v>0</v>
      </c>
      <c r="Q26" s="59"/>
      <c r="R26" s="59"/>
      <c r="S26" s="59"/>
      <c r="T26" s="59"/>
      <c r="U26" s="59"/>
      <c r="V26" s="59">
        <f>COUNTIFS(テーブル13[[#All],[発症日]],テーブル31012[[#This Row],[日時]],テーブル13[[#All],[推定感染場所（カテゴリ）]],"")</f>
        <v>0</v>
      </c>
    </row>
    <row r="27" spans="1:22">
      <c r="A27" s="54">
        <f t="shared" si="3"/>
        <v>43911</v>
      </c>
      <c r="B27" s="1" t="str">
        <f t="shared" si="0"/>
        <v/>
      </c>
      <c r="C27" s="57" t="str">
        <f t="shared" si="1"/>
        <v/>
      </c>
      <c r="D27" s="57" t="str">
        <f t="shared" si="2"/>
        <v>21日</v>
      </c>
      <c r="E27" s="57">
        <f>COUNTIF(テーブル13[[#All],[発症日]],テーブル31012[[#This Row],[日時]])</f>
        <v>0</v>
      </c>
      <c r="F27" s="57">
        <f>COUNTIFS(テーブル13[[#All],[発症日]],テーブル31012[[#This Row],[日時]],テーブル13[[#All],[推定感染場所（カテゴリ）]],'推定感染場所別流行曲線（発症日） '!F$1)</f>
        <v>0</v>
      </c>
      <c r="G27" s="59">
        <f>COUNTIFS(テーブル13[[#All],[発症日]],テーブル31012[[#This Row],[日時]],テーブル13[[#All],[推定感染場所（カテゴリ）]],'推定感染場所別流行曲線（発症日） '!G$1)</f>
        <v>0</v>
      </c>
      <c r="H27" s="59">
        <f>COUNTIFS(テーブル13[[#All],[発症日]],テーブル31012[[#This Row],[日時]],テーブル13[[#All],[推定感染場所（カテゴリ）]],'推定感染場所別流行曲線（発症日） '!H$1)</f>
        <v>0</v>
      </c>
      <c r="I27" s="59">
        <f>COUNTIFS(テーブル13[[#All],[発症日]],テーブル31012[[#This Row],[日時]],テーブル13[[#All],[推定感染場所（カテゴリ）]],'推定感染場所別流行曲線（発症日） '!I$1)</f>
        <v>0</v>
      </c>
      <c r="J27" s="59">
        <f>COUNTIFS(テーブル13[[#All],[発症日]],テーブル31012[[#This Row],[日時]],テーブル13[[#All],[推定感染場所（カテゴリ）]],'推定感染場所別流行曲線（発症日） '!J$1)</f>
        <v>0</v>
      </c>
      <c r="K27" s="59">
        <f>COUNTIFS(テーブル13[[#All],[発症日]],テーブル31012[[#This Row],[日時]],テーブル13[[#All],[推定感染場所（カテゴリ）]],'推定感染場所別流行曲線（発症日） '!K$1)</f>
        <v>0</v>
      </c>
      <c r="L27" s="59">
        <f>COUNTIFS(テーブル13[[#All],[発症日]],テーブル31012[[#This Row],[日時]],テーブル13[[#All],[推定感染場所（カテゴリ）]],'推定感染場所別流行曲線（発症日） '!L$1)</f>
        <v>0</v>
      </c>
      <c r="M27" s="59">
        <f>COUNTIFS(テーブル13[[#All],[発症日]],テーブル31012[[#This Row],[日時]],テーブル13[[#All],[推定感染場所（カテゴリ）]],'推定感染場所別流行曲線（発症日） '!M$1)</f>
        <v>0</v>
      </c>
      <c r="N27" s="59">
        <f>COUNTIFS(テーブル13[[#All],[発症日]],テーブル31012[[#This Row],[日時]],テーブル13[[#All],[推定感染場所（カテゴリ）]],'推定感染場所別流行曲線（発症日） '!N$1)</f>
        <v>0</v>
      </c>
      <c r="O27" s="59">
        <f>COUNTIFS(テーブル13[[#All],[発症日]],テーブル31012[[#This Row],[日時]],テーブル13[[#All],[推定感染場所（カテゴリ）]],'推定感染場所別流行曲線（発症日） '!O$1)</f>
        <v>0</v>
      </c>
      <c r="P27" s="59">
        <f>COUNTIFS(テーブル13[[#All],[発症日]],テーブル31012[[#This Row],[日時]],テーブル13[[#All],[推定感染場所（カテゴリ）]],'推定感染場所別流行曲線（発症日） '!P$1)</f>
        <v>0</v>
      </c>
      <c r="Q27" s="59"/>
      <c r="R27" s="59"/>
      <c r="S27" s="59"/>
      <c r="T27" s="59"/>
      <c r="U27" s="59"/>
      <c r="V27" s="59">
        <f>COUNTIFS(テーブル13[[#All],[発症日]],テーブル31012[[#This Row],[日時]],テーブル13[[#All],[推定感染場所（カテゴリ）]],"")</f>
        <v>0</v>
      </c>
    </row>
    <row r="28" spans="1:22">
      <c r="A28" s="54">
        <f t="shared" si="3"/>
        <v>43912</v>
      </c>
      <c r="B28" s="1" t="str">
        <f t="shared" si="0"/>
        <v/>
      </c>
      <c r="C28" s="57" t="str">
        <f t="shared" si="1"/>
        <v/>
      </c>
      <c r="D28" s="57" t="str">
        <f t="shared" si="2"/>
        <v>22日</v>
      </c>
      <c r="E28" s="57">
        <f>COUNTIF(テーブル13[[#All],[発症日]],テーブル31012[[#This Row],[日時]])</f>
        <v>0</v>
      </c>
      <c r="F28" s="57">
        <f>COUNTIFS(テーブル13[[#All],[発症日]],テーブル31012[[#This Row],[日時]],テーブル13[[#All],[推定感染場所（カテゴリ）]],'推定感染場所別流行曲線（発症日） '!F$1)</f>
        <v>0</v>
      </c>
      <c r="G28" s="59">
        <f>COUNTIFS(テーブル13[[#All],[発症日]],テーブル31012[[#This Row],[日時]],テーブル13[[#All],[推定感染場所（カテゴリ）]],'推定感染場所別流行曲線（発症日） '!G$1)</f>
        <v>0</v>
      </c>
      <c r="H28" s="59">
        <f>COUNTIFS(テーブル13[[#All],[発症日]],テーブル31012[[#This Row],[日時]],テーブル13[[#All],[推定感染場所（カテゴリ）]],'推定感染場所別流行曲線（発症日） '!H$1)</f>
        <v>0</v>
      </c>
      <c r="I28" s="59">
        <f>COUNTIFS(テーブル13[[#All],[発症日]],テーブル31012[[#This Row],[日時]],テーブル13[[#All],[推定感染場所（カテゴリ）]],'推定感染場所別流行曲線（発症日） '!I$1)</f>
        <v>0</v>
      </c>
      <c r="J28" s="59">
        <f>COUNTIFS(テーブル13[[#All],[発症日]],テーブル31012[[#This Row],[日時]],テーブル13[[#All],[推定感染場所（カテゴリ）]],'推定感染場所別流行曲線（発症日） '!J$1)</f>
        <v>0</v>
      </c>
      <c r="K28" s="59">
        <f>COUNTIFS(テーブル13[[#All],[発症日]],テーブル31012[[#This Row],[日時]],テーブル13[[#All],[推定感染場所（カテゴリ）]],'推定感染場所別流行曲線（発症日） '!K$1)</f>
        <v>0</v>
      </c>
      <c r="L28" s="59">
        <f>COUNTIFS(テーブル13[[#All],[発症日]],テーブル31012[[#This Row],[日時]],テーブル13[[#All],[推定感染場所（カテゴリ）]],'推定感染場所別流行曲線（発症日） '!L$1)</f>
        <v>0</v>
      </c>
      <c r="M28" s="59">
        <f>COUNTIFS(テーブル13[[#All],[発症日]],テーブル31012[[#This Row],[日時]],テーブル13[[#All],[推定感染場所（カテゴリ）]],'推定感染場所別流行曲線（発症日） '!M$1)</f>
        <v>0</v>
      </c>
      <c r="N28" s="59">
        <f>COUNTIFS(テーブル13[[#All],[発症日]],テーブル31012[[#This Row],[日時]],テーブル13[[#All],[推定感染場所（カテゴリ）]],'推定感染場所別流行曲線（発症日） '!N$1)</f>
        <v>0</v>
      </c>
      <c r="O28" s="59">
        <f>COUNTIFS(テーブル13[[#All],[発症日]],テーブル31012[[#This Row],[日時]],テーブル13[[#All],[推定感染場所（カテゴリ）]],'推定感染場所別流行曲線（発症日） '!O$1)</f>
        <v>0</v>
      </c>
      <c r="P28" s="59">
        <f>COUNTIFS(テーブル13[[#All],[発症日]],テーブル31012[[#This Row],[日時]],テーブル13[[#All],[推定感染場所（カテゴリ）]],'推定感染場所別流行曲線（発症日） '!P$1)</f>
        <v>0</v>
      </c>
      <c r="Q28" s="59"/>
      <c r="R28" s="59"/>
      <c r="S28" s="59"/>
      <c r="T28" s="59"/>
      <c r="U28" s="59"/>
      <c r="V28" s="59">
        <f>COUNTIFS(テーブル13[[#All],[発症日]],テーブル31012[[#This Row],[日時]],テーブル13[[#All],[推定感染場所（カテゴリ）]],"")</f>
        <v>0</v>
      </c>
    </row>
    <row r="29" spans="1:22">
      <c r="A29" s="54">
        <f t="shared" si="3"/>
        <v>43913</v>
      </c>
      <c r="B29" s="1" t="str">
        <f t="shared" si="0"/>
        <v/>
      </c>
      <c r="C29" s="57" t="str">
        <f t="shared" si="1"/>
        <v/>
      </c>
      <c r="D29" s="57" t="str">
        <f t="shared" si="2"/>
        <v>23日</v>
      </c>
      <c r="E29" s="57">
        <f>COUNTIF(テーブル13[[#All],[発症日]],テーブル31012[[#This Row],[日時]])</f>
        <v>0</v>
      </c>
      <c r="F29" s="57">
        <f>COUNTIFS(テーブル13[[#All],[発症日]],テーブル31012[[#This Row],[日時]],テーブル13[[#All],[推定感染場所（カテゴリ）]],'推定感染場所別流行曲線（発症日） '!F$1)</f>
        <v>0</v>
      </c>
      <c r="G29" s="59">
        <f>COUNTIFS(テーブル13[[#All],[発症日]],テーブル31012[[#This Row],[日時]],テーブル13[[#All],[推定感染場所（カテゴリ）]],'推定感染場所別流行曲線（発症日） '!G$1)</f>
        <v>0</v>
      </c>
      <c r="H29" s="59">
        <f>COUNTIFS(テーブル13[[#All],[発症日]],テーブル31012[[#This Row],[日時]],テーブル13[[#All],[推定感染場所（カテゴリ）]],'推定感染場所別流行曲線（発症日） '!H$1)</f>
        <v>0</v>
      </c>
      <c r="I29" s="59">
        <f>COUNTIFS(テーブル13[[#All],[発症日]],テーブル31012[[#This Row],[日時]],テーブル13[[#All],[推定感染場所（カテゴリ）]],'推定感染場所別流行曲線（発症日） '!I$1)</f>
        <v>0</v>
      </c>
      <c r="J29" s="59">
        <f>COUNTIFS(テーブル13[[#All],[発症日]],テーブル31012[[#This Row],[日時]],テーブル13[[#All],[推定感染場所（カテゴリ）]],'推定感染場所別流行曲線（発症日） '!J$1)</f>
        <v>0</v>
      </c>
      <c r="K29" s="59">
        <f>COUNTIFS(テーブル13[[#All],[発症日]],テーブル31012[[#This Row],[日時]],テーブル13[[#All],[推定感染場所（カテゴリ）]],'推定感染場所別流行曲線（発症日） '!K$1)</f>
        <v>0</v>
      </c>
      <c r="L29" s="59">
        <f>COUNTIFS(テーブル13[[#All],[発症日]],テーブル31012[[#This Row],[日時]],テーブル13[[#All],[推定感染場所（カテゴリ）]],'推定感染場所別流行曲線（発症日） '!L$1)</f>
        <v>0</v>
      </c>
      <c r="M29" s="59">
        <f>COUNTIFS(テーブル13[[#All],[発症日]],テーブル31012[[#This Row],[日時]],テーブル13[[#All],[推定感染場所（カテゴリ）]],'推定感染場所別流行曲線（発症日） '!M$1)</f>
        <v>0</v>
      </c>
      <c r="N29" s="59">
        <f>COUNTIFS(テーブル13[[#All],[発症日]],テーブル31012[[#This Row],[日時]],テーブル13[[#All],[推定感染場所（カテゴリ）]],'推定感染場所別流行曲線（発症日） '!N$1)</f>
        <v>0</v>
      </c>
      <c r="O29" s="59">
        <f>COUNTIFS(テーブル13[[#All],[発症日]],テーブル31012[[#This Row],[日時]],テーブル13[[#All],[推定感染場所（カテゴリ）]],'推定感染場所別流行曲線（発症日） '!O$1)</f>
        <v>0</v>
      </c>
      <c r="P29" s="59">
        <f>COUNTIFS(テーブル13[[#All],[発症日]],テーブル31012[[#This Row],[日時]],テーブル13[[#All],[推定感染場所（カテゴリ）]],'推定感染場所別流行曲線（発症日） '!P$1)</f>
        <v>0</v>
      </c>
      <c r="Q29" s="59"/>
      <c r="R29" s="59"/>
      <c r="S29" s="59"/>
      <c r="T29" s="59"/>
      <c r="U29" s="59"/>
      <c r="V29" s="59">
        <f>COUNTIFS(テーブル13[[#All],[発症日]],テーブル31012[[#This Row],[日時]],テーブル13[[#All],[推定感染場所（カテゴリ）]],"")</f>
        <v>0</v>
      </c>
    </row>
    <row r="30" spans="1:22">
      <c r="A30" s="54">
        <f t="shared" si="3"/>
        <v>43914</v>
      </c>
      <c r="B30" s="1" t="str">
        <f t="shared" si="0"/>
        <v/>
      </c>
      <c r="C30" s="57" t="str">
        <f t="shared" si="1"/>
        <v/>
      </c>
      <c r="D30" s="57" t="str">
        <f t="shared" si="2"/>
        <v>24日</v>
      </c>
      <c r="E30" s="57">
        <f>COUNTIF(テーブル13[[#All],[発症日]],テーブル31012[[#This Row],[日時]])</f>
        <v>0</v>
      </c>
      <c r="F30" s="57">
        <f>COUNTIFS(テーブル13[[#All],[発症日]],テーブル31012[[#This Row],[日時]],テーブル13[[#All],[推定感染場所（カテゴリ）]],'推定感染場所別流行曲線（発症日） '!F$1)</f>
        <v>0</v>
      </c>
      <c r="G30" s="59">
        <f>COUNTIFS(テーブル13[[#All],[発症日]],テーブル31012[[#This Row],[日時]],テーブル13[[#All],[推定感染場所（カテゴリ）]],'推定感染場所別流行曲線（発症日） '!G$1)</f>
        <v>0</v>
      </c>
      <c r="H30" s="59">
        <f>COUNTIFS(テーブル13[[#All],[発症日]],テーブル31012[[#This Row],[日時]],テーブル13[[#All],[推定感染場所（カテゴリ）]],'推定感染場所別流行曲線（発症日） '!H$1)</f>
        <v>0</v>
      </c>
      <c r="I30" s="59">
        <f>COUNTIFS(テーブル13[[#All],[発症日]],テーブル31012[[#This Row],[日時]],テーブル13[[#All],[推定感染場所（カテゴリ）]],'推定感染場所別流行曲線（発症日） '!I$1)</f>
        <v>0</v>
      </c>
      <c r="J30" s="59">
        <f>COUNTIFS(テーブル13[[#All],[発症日]],テーブル31012[[#This Row],[日時]],テーブル13[[#All],[推定感染場所（カテゴリ）]],'推定感染場所別流行曲線（発症日） '!J$1)</f>
        <v>0</v>
      </c>
      <c r="K30" s="59">
        <f>COUNTIFS(テーブル13[[#All],[発症日]],テーブル31012[[#This Row],[日時]],テーブル13[[#All],[推定感染場所（カテゴリ）]],'推定感染場所別流行曲線（発症日） '!K$1)</f>
        <v>0</v>
      </c>
      <c r="L30" s="59">
        <f>COUNTIFS(テーブル13[[#All],[発症日]],テーブル31012[[#This Row],[日時]],テーブル13[[#All],[推定感染場所（カテゴリ）]],'推定感染場所別流行曲線（発症日） '!L$1)</f>
        <v>0</v>
      </c>
      <c r="M30" s="59">
        <f>COUNTIFS(テーブル13[[#All],[発症日]],テーブル31012[[#This Row],[日時]],テーブル13[[#All],[推定感染場所（カテゴリ）]],'推定感染場所別流行曲線（発症日） '!M$1)</f>
        <v>0</v>
      </c>
      <c r="N30" s="59">
        <f>COUNTIFS(テーブル13[[#All],[発症日]],テーブル31012[[#This Row],[日時]],テーブル13[[#All],[推定感染場所（カテゴリ）]],'推定感染場所別流行曲線（発症日） '!N$1)</f>
        <v>0</v>
      </c>
      <c r="O30" s="59">
        <f>COUNTIFS(テーブル13[[#All],[発症日]],テーブル31012[[#This Row],[日時]],テーブル13[[#All],[推定感染場所（カテゴリ）]],'推定感染場所別流行曲線（発症日） '!O$1)</f>
        <v>0</v>
      </c>
      <c r="P30" s="59">
        <f>COUNTIFS(テーブル13[[#All],[発症日]],テーブル31012[[#This Row],[日時]],テーブル13[[#All],[推定感染場所（カテゴリ）]],'推定感染場所別流行曲線（発症日） '!P$1)</f>
        <v>0</v>
      </c>
      <c r="Q30" s="59"/>
      <c r="R30" s="59"/>
      <c r="S30" s="59"/>
      <c r="T30" s="59"/>
      <c r="U30" s="59"/>
      <c r="V30" s="59">
        <f>COUNTIFS(テーブル13[[#All],[発症日]],テーブル31012[[#This Row],[日時]],テーブル13[[#All],[推定感染場所（カテゴリ）]],"")</f>
        <v>0</v>
      </c>
    </row>
    <row r="31" spans="1:22">
      <c r="A31" s="54">
        <f t="shared" si="3"/>
        <v>43915</v>
      </c>
      <c r="B31" s="1" t="str">
        <f t="shared" si="0"/>
        <v/>
      </c>
      <c r="C31" s="57" t="str">
        <f t="shared" si="1"/>
        <v/>
      </c>
      <c r="D31" s="57" t="str">
        <f t="shared" si="2"/>
        <v>25日</v>
      </c>
      <c r="E31" s="57">
        <f>COUNTIF(テーブル13[[#All],[発症日]],テーブル31012[[#This Row],[日時]])</f>
        <v>0</v>
      </c>
      <c r="F31" s="57">
        <f>COUNTIFS(テーブル13[[#All],[発症日]],テーブル31012[[#This Row],[日時]],テーブル13[[#All],[推定感染場所（カテゴリ）]],'推定感染場所別流行曲線（発症日） '!F$1)</f>
        <v>0</v>
      </c>
      <c r="G31" s="59">
        <f>COUNTIFS(テーブル13[[#All],[発症日]],テーブル31012[[#This Row],[日時]],テーブル13[[#All],[推定感染場所（カテゴリ）]],'推定感染場所別流行曲線（発症日） '!G$1)</f>
        <v>0</v>
      </c>
      <c r="H31" s="59">
        <f>COUNTIFS(テーブル13[[#All],[発症日]],テーブル31012[[#This Row],[日時]],テーブル13[[#All],[推定感染場所（カテゴリ）]],'推定感染場所別流行曲線（発症日） '!H$1)</f>
        <v>0</v>
      </c>
      <c r="I31" s="59">
        <f>COUNTIFS(テーブル13[[#All],[発症日]],テーブル31012[[#This Row],[日時]],テーブル13[[#All],[推定感染場所（カテゴリ）]],'推定感染場所別流行曲線（発症日） '!I$1)</f>
        <v>0</v>
      </c>
      <c r="J31" s="59">
        <f>COUNTIFS(テーブル13[[#All],[発症日]],テーブル31012[[#This Row],[日時]],テーブル13[[#All],[推定感染場所（カテゴリ）]],'推定感染場所別流行曲線（発症日） '!J$1)</f>
        <v>0</v>
      </c>
      <c r="K31" s="59">
        <f>COUNTIFS(テーブル13[[#All],[発症日]],テーブル31012[[#This Row],[日時]],テーブル13[[#All],[推定感染場所（カテゴリ）]],'推定感染場所別流行曲線（発症日） '!K$1)</f>
        <v>0</v>
      </c>
      <c r="L31" s="59">
        <f>COUNTIFS(テーブル13[[#All],[発症日]],テーブル31012[[#This Row],[日時]],テーブル13[[#All],[推定感染場所（カテゴリ）]],'推定感染場所別流行曲線（発症日） '!L$1)</f>
        <v>0</v>
      </c>
      <c r="M31" s="59">
        <f>COUNTIFS(テーブル13[[#All],[発症日]],テーブル31012[[#This Row],[日時]],テーブル13[[#All],[推定感染場所（カテゴリ）]],'推定感染場所別流行曲線（発症日） '!M$1)</f>
        <v>0</v>
      </c>
      <c r="N31" s="59">
        <f>COUNTIFS(テーブル13[[#All],[発症日]],テーブル31012[[#This Row],[日時]],テーブル13[[#All],[推定感染場所（カテゴリ）]],'推定感染場所別流行曲線（発症日） '!N$1)</f>
        <v>0</v>
      </c>
      <c r="O31" s="59">
        <f>COUNTIFS(テーブル13[[#All],[発症日]],テーブル31012[[#This Row],[日時]],テーブル13[[#All],[推定感染場所（カテゴリ）]],'推定感染場所別流行曲線（発症日） '!O$1)</f>
        <v>0</v>
      </c>
      <c r="P31" s="59">
        <f>COUNTIFS(テーブル13[[#All],[発症日]],テーブル31012[[#This Row],[日時]],テーブル13[[#All],[推定感染場所（カテゴリ）]],'推定感染場所別流行曲線（発症日） '!P$1)</f>
        <v>0</v>
      </c>
      <c r="Q31" s="59"/>
      <c r="R31" s="59"/>
      <c r="S31" s="59"/>
      <c r="T31" s="59"/>
      <c r="U31" s="59"/>
      <c r="V31" s="59">
        <f>COUNTIFS(テーブル13[[#All],[発症日]],テーブル31012[[#This Row],[日時]],テーブル13[[#All],[推定感染場所（カテゴリ）]],"")</f>
        <v>0</v>
      </c>
    </row>
    <row r="32" spans="1:22">
      <c r="A32" s="54">
        <f t="shared" si="3"/>
        <v>43916</v>
      </c>
      <c r="B32" s="1" t="str">
        <f t="shared" si="0"/>
        <v/>
      </c>
      <c r="C32" s="57" t="str">
        <f t="shared" si="1"/>
        <v/>
      </c>
      <c r="D32" s="57" t="str">
        <f t="shared" si="2"/>
        <v>26日</v>
      </c>
      <c r="E32" s="57">
        <f>COUNTIF(テーブル13[[#All],[発症日]],テーブル31012[[#This Row],[日時]])</f>
        <v>0</v>
      </c>
      <c r="F32" s="57">
        <f>COUNTIFS(テーブル13[[#All],[発症日]],テーブル31012[[#This Row],[日時]],テーブル13[[#All],[推定感染場所（カテゴリ）]],'推定感染場所別流行曲線（発症日） '!F$1)</f>
        <v>0</v>
      </c>
      <c r="G32" s="59">
        <f>COUNTIFS(テーブル13[[#All],[発症日]],テーブル31012[[#This Row],[日時]],テーブル13[[#All],[推定感染場所（カテゴリ）]],'推定感染場所別流行曲線（発症日） '!G$1)</f>
        <v>0</v>
      </c>
      <c r="H32" s="59">
        <f>COUNTIFS(テーブル13[[#All],[発症日]],テーブル31012[[#This Row],[日時]],テーブル13[[#All],[推定感染場所（カテゴリ）]],'推定感染場所別流行曲線（発症日） '!H$1)</f>
        <v>0</v>
      </c>
      <c r="I32" s="59">
        <f>COUNTIFS(テーブル13[[#All],[発症日]],テーブル31012[[#This Row],[日時]],テーブル13[[#All],[推定感染場所（カテゴリ）]],'推定感染場所別流行曲線（発症日） '!I$1)</f>
        <v>0</v>
      </c>
      <c r="J32" s="59">
        <f>COUNTIFS(テーブル13[[#All],[発症日]],テーブル31012[[#This Row],[日時]],テーブル13[[#All],[推定感染場所（カテゴリ）]],'推定感染場所別流行曲線（発症日） '!J$1)</f>
        <v>0</v>
      </c>
      <c r="K32" s="59">
        <f>COUNTIFS(テーブル13[[#All],[発症日]],テーブル31012[[#This Row],[日時]],テーブル13[[#All],[推定感染場所（カテゴリ）]],'推定感染場所別流行曲線（発症日） '!K$1)</f>
        <v>0</v>
      </c>
      <c r="L32" s="59">
        <f>COUNTIFS(テーブル13[[#All],[発症日]],テーブル31012[[#This Row],[日時]],テーブル13[[#All],[推定感染場所（カテゴリ）]],'推定感染場所別流行曲線（発症日） '!L$1)</f>
        <v>0</v>
      </c>
      <c r="M32" s="59">
        <f>COUNTIFS(テーブル13[[#All],[発症日]],テーブル31012[[#This Row],[日時]],テーブル13[[#All],[推定感染場所（カテゴリ）]],'推定感染場所別流行曲線（発症日） '!M$1)</f>
        <v>0</v>
      </c>
      <c r="N32" s="59">
        <f>COUNTIFS(テーブル13[[#All],[発症日]],テーブル31012[[#This Row],[日時]],テーブル13[[#All],[推定感染場所（カテゴリ）]],'推定感染場所別流行曲線（発症日） '!N$1)</f>
        <v>0</v>
      </c>
      <c r="O32" s="59">
        <f>COUNTIFS(テーブル13[[#All],[発症日]],テーブル31012[[#This Row],[日時]],テーブル13[[#All],[推定感染場所（カテゴリ）]],'推定感染場所別流行曲線（発症日） '!O$1)</f>
        <v>0</v>
      </c>
      <c r="P32" s="59">
        <f>COUNTIFS(テーブル13[[#All],[発症日]],テーブル31012[[#This Row],[日時]],テーブル13[[#All],[推定感染場所（カテゴリ）]],'推定感染場所別流行曲線（発症日） '!P$1)</f>
        <v>0</v>
      </c>
      <c r="Q32" s="59"/>
      <c r="R32" s="59"/>
      <c r="S32" s="59"/>
      <c r="T32" s="59"/>
      <c r="U32" s="59"/>
      <c r="V32" s="59">
        <f>COUNTIFS(テーブル13[[#All],[発症日]],テーブル31012[[#This Row],[日時]],テーブル13[[#All],[推定感染場所（カテゴリ）]],"")</f>
        <v>0</v>
      </c>
    </row>
    <row r="33" spans="1:22">
      <c r="A33" s="54">
        <f t="shared" si="3"/>
        <v>43917</v>
      </c>
      <c r="B33" s="1" t="str">
        <f t="shared" si="0"/>
        <v/>
      </c>
      <c r="C33" s="57" t="str">
        <f t="shared" si="1"/>
        <v/>
      </c>
      <c r="D33" s="57" t="str">
        <f t="shared" si="2"/>
        <v>27日</v>
      </c>
      <c r="E33" s="57">
        <f>COUNTIF(テーブル13[[#All],[発症日]],テーブル31012[[#This Row],[日時]])</f>
        <v>0</v>
      </c>
      <c r="F33" s="57">
        <f>COUNTIFS(テーブル13[[#All],[発症日]],テーブル31012[[#This Row],[日時]],テーブル13[[#All],[推定感染場所（カテゴリ）]],'推定感染場所別流行曲線（発症日） '!F$1)</f>
        <v>0</v>
      </c>
      <c r="G33" s="59">
        <f>COUNTIFS(テーブル13[[#All],[発症日]],テーブル31012[[#This Row],[日時]],テーブル13[[#All],[推定感染場所（カテゴリ）]],'推定感染場所別流行曲線（発症日） '!G$1)</f>
        <v>0</v>
      </c>
      <c r="H33" s="59">
        <f>COUNTIFS(テーブル13[[#All],[発症日]],テーブル31012[[#This Row],[日時]],テーブル13[[#All],[推定感染場所（カテゴリ）]],'推定感染場所別流行曲線（発症日） '!H$1)</f>
        <v>0</v>
      </c>
      <c r="I33" s="59">
        <f>COUNTIFS(テーブル13[[#All],[発症日]],テーブル31012[[#This Row],[日時]],テーブル13[[#All],[推定感染場所（カテゴリ）]],'推定感染場所別流行曲線（発症日） '!I$1)</f>
        <v>0</v>
      </c>
      <c r="J33" s="59">
        <f>COUNTIFS(テーブル13[[#All],[発症日]],テーブル31012[[#This Row],[日時]],テーブル13[[#All],[推定感染場所（カテゴリ）]],'推定感染場所別流行曲線（発症日） '!J$1)</f>
        <v>0</v>
      </c>
      <c r="K33" s="59">
        <f>COUNTIFS(テーブル13[[#All],[発症日]],テーブル31012[[#This Row],[日時]],テーブル13[[#All],[推定感染場所（カテゴリ）]],'推定感染場所別流行曲線（発症日） '!K$1)</f>
        <v>0</v>
      </c>
      <c r="L33" s="59">
        <f>COUNTIFS(テーブル13[[#All],[発症日]],テーブル31012[[#This Row],[日時]],テーブル13[[#All],[推定感染場所（カテゴリ）]],'推定感染場所別流行曲線（発症日） '!L$1)</f>
        <v>0</v>
      </c>
      <c r="M33" s="59">
        <f>COUNTIFS(テーブル13[[#All],[発症日]],テーブル31012[[#This Row],[日時]],テーブル13[[#All],[推定感染場所（カテゴリ）]],'推定感染場所別流行曲線（発症日） '!M$1)</f>
        <v>0</v>
      </c>
      <c r="N33" s="59">
        <f>COUNTIFS(テーブル13[[#All],[発症日]],テーブル31012[[#This Row],[日時]],テーブル13[[#All],[推定感染場所（カテゴリ）]],'推定感染場所別流行曲線（発症日） '!N$1)</f>
        <v>0</v>
      </c>
      <c r="O33" s="59">
        <f>COUNTIFS(テーブル13[[#All],[発症日]],テーブル31012[[#This Row],[日時]],テーブル13[[#All],[推定感染場所（カテゴリ）]],'推定感染場所別流行曲線（発症日） '!O$1)</f>
        <v>0</v>
      </c>
      <c r="P33" s="59">
        <f>COUNTIFS(テーブル13[[#All],[発症日]],テーブル31012[[#This Row],[日時]],テーブル13[[#All],[推定感染場所（カテゴリ）]],'推定感染場所別流行曲線（発症日） '!P$1)</f>
        <v>0</v>
      </c>
      <c r="Q33" s="59"/>
      <c r="R33" s="59"/>
      <c r="S33" s="59"/>
      <c r="T33" s="59"/>
      <c r="U33" s="59"/>
      <c r="V33" s="59">
        <f>COUNTIFS(テーブル13[[#All],[発症日]],テーブル31012[[#This Row],[日時]],テーブル13[[#All],[推定感染場所（カテゴリ）]],"")</f>
        <v>0</v>
      </c>
    </row>
    <row r="34" spans="1:22">
      <c r="A34" s="54">
        <f t="shared" si="3"/>
        <v>43918</v>
      </c>
      <c r="B34" s="1" t="str">
        <f t="shared" si="0"/>
        <v/>
      </c>
      <c r="C34" s="57" t="str">
        <f t="shared" si="1"/>
        <v/>
      </c>
      <c r="D34" s="57" t="str">
        <f t="shared" si="2"/>
        <v>28日</v>
      </c>
      <c r="E34" s="57">
        <f>COUNTIF(テーブル13[[#All],[発症日]],テーブル31012[[#This Row],[日時]])</f>
        <v>1</v>
      </c>
      <c r="F34" s="57">
        <f>COUNTIFS(テーブル13[[#All],[発症日]],テーブル31012[[#This Row],[日時]],テーブル13[[#All],[推定感染場所（カテゴリ）]],'推定感染場所別流行曲線（発症日） '!F$1)</f>
        <v>0</v>
      </c>
      <c r="G34" s="59">
        <f>COUNTIFS(テーブル13[[#All],[発症日]],テーブル31012[[#This Row],[日時]],テーブル13[[#All],[推定感染場所（カテゴリ）]],'推定感染場所別流行曲線（発症日） '!G$1)</f>
        <v>0</v>
      </c>
      <c r="H34" s="59">
        <f>COUNTIFS(テーブル13[[#All],[発症日]],テーブル31012[[#This Row],[日時]],テーブル13[[#All],[推定感染場所（カテゴリ）]],'推定感染場所別流行曲線（発症日） '!H$1)</f>
        <v>0</v>
      </c>
      <c r="I34" s="59">
        <f>COUNTIFS(テーブル13[[#All],[発症日]],テーブル31012[[#This Row],[日時]],テーブル13[[#All],[推定感染場所（カテゴリ）]],'推定感染場所別流行曲線（発症日） '!I$1)</f>
        <v>0</v>
      </c>
      <c r="J34" s="59">
        <f>COUNTIFS(テーブル13[[#All],[発症日]],テーブル31012[[#This Row],[日時]],テーブル13[[#All],[推定感染場所（カテゴリ）]],'推定感染場所別流行曲線（発症日） '!J$1)</f>
        <v>0</v>
      </c>
      <c r="K34" s="59">
        <f>COUNTIFS(テーブル13[[#All],[発症日]],テーブル31012[[#This Row],[日時]],テーブル13[[#All],[推定感染場所（カテゴリ）]],'推定感染場所別流行曲線（発症日） '!K$1)</f>
        <v>0</v>
      </c>
      <c r="L34" s="59">
        <f>COUNTIFS(テーブル13[[#All],[発症日]],テーブル31012[[#This Row],[日時]],テーブル13[[#All],[推定感染場所（カテゴリ）]],'推定感染場所別流行曲線（発症日） '!L$1)</f>
        <v>1</v>
      </c>
      <c r="M34" s="59">
        <f>COUNTIFS(テーブル13[[#All],[発症日]],テーブル31012[[#This Row],[日時]],テーブル13[[#All],[推定感染場所（カテゴリ）]],'推定感染場所別流行曲線（発症日） '!M$1)</f>
        <v>0</v>
      </c>
      <c r="N34" s="59">
        <f>COUNTIFS(テーブル13[[#All],[発症日]],テーブル31012[[#This Row],[日時]],テーブル13[[#All],[推定感染場所（カテゴリ）]],'推定感染場所別流行曲線（発症日） '!N$1)</f>
        <v>0</v>
      </c>
      <c r="O34" s="59">
        <f>COUNTIFS(テーブル13[[#All],[発症日]],テーブル31012[[#This Row],[日時]],テーブル13[[#All],[推定感染場所（カテゴリ）]],'推定感染場所別流行曲線（発症日） '!O$1)</f>
        <v>0</v>
      </c>
      <c r="P34" s="59">
        <f>COUNTIFS(テーブル13[[#All],[発症日]],テーブル31012[[#This Row],[日時]],テーブル13[[#All],[推定感染場所（カテゴリ）]],'推定感染場所別流行曲線（発症日） '!P$1)</f>
        <v>0</v>
      </c>
      <c r="Q34" s="59"/>
      <c r="R34" s="59"/>
      <c r="S34" s="59"/>
      <c r="T34" s="59"/>
      <c r="U34" s="59"/>
      <c r="V34" s="59">
        <f>COUNTIFS(テーブル13[[#All],[発症日]],テーブル31012[[#This Row],[日時]],テーブル13[[#All],[推定感染場所（カテゴリ）]],"")</f>
        <v>0</v>
      </c>
    </row>
    <row r="35" spans="1:22">
      <c r="A35" s="54">
        <f t="shared" si="3"/>
        <v>43919</v>
      </c>
      <c r="B35" s="1" t="str">
        <f t="shared" si="0"/>
        <v/>
      </c>
      <c r="C35" s="57" t="str">
        <f t="shared" si="1"/>
        <v/>
      </c>
      <c r="D35" s="57" t="str">
        <f t="shared" si="2"/>
        <v>29日</v>
      </c>
      <c r="E35" s="57">
        <f>COUNTIF(テーブル13[[#All],[発症日]],テーブル31012[[#This Row],[日時]])</f>
        <v>1</v>
      </c>
      <c r="F35" s="57">
        <f>COUNTIFS(テーブル13[[#All],[発症日]],テーブル31012[[#This Row],[日時]],テーブル13[[#All],[推定感染場所（カテゴリ）]],'推定感染場所別流行曲線（発症日） '!F$1)</f>
        <v>0</v>
      </c>
      <c r="G35" s="59">
        <f>COUNTIFS(テーブル13[[#All],[発症日]],テーブル31012[[#This Row],[日時]],テーブル13[[#All],[推定感染場所（カテゴリ）]],'推定感染場所別流行曲線（発症日） '!G$1)</f>
        <v>0</v>
      </c>
      <c r="H35" s="59">
        <f>COUNTIFS(テーブル13[[#All],[発症日]],テーブル31012[[#This Row],[日時]],テーブル13[[#All],[推定感染場所（カテゴリ）]],'推定感染場所別流行曲線（発症日） '!H$1)</f>
        <v>0</v>
      </c>
      <c r="I35" s="59">
        <f>COUNTIFS(テーブル13[[#All],[発症日]],テーブル31012[[#This Row],[日時]],テーブル13[[#All],[推定感染場所（カテゴリ）]],'推定感染場所別流行曲線（発症日） '!I$1)</f>
        <v>0</v>
      </c>
      <c r="J35" s="59">
        <f>COUNTIFS(テーブル13[[#All],[発症日]],テーブル31012[[#This Row],[日時]],テーブル13[[#All],[推定感染場所（カテゴリ）]],'推定感染場所別流行曲線（発症日） '!J$1)</f>
        <v>1</v>
      </c>
      <c r="K35" s="59">
        <f>COUNTIFS(テーブル13[[#All],[発症日]],テーブル31012[[#This Row],[日時]],テーブル13[[#All],[推定感染場所（カテゴリ）]],'推定感染場所別流行曲線（発症日） '!K$1)</f>
        <v>0</v>
      </c>
      <c r="L35" s="59">
        <f>COUNTIFS(テーブル13[[#All],[発症日]],テーブル31012[[#This Row],[日時]],テーブル13[[#All],[推定感染場所（カテゴリ）]],'推定感染場所別流行曲線（発症日） '!L$1)</f>
        <v>0</v>
      </c>
      <c r="M35" s="59">
        <f>COUNTIFS(テーブル13[[#All],[発症日]],テーブル31012[[#This Row],[日時]],テーブル13[[#All],[推定感染場所（カテゴリ）]],'推定感染場所別流行曲線（発症日） '!M$1)</f>
        <v>0</v>
      </c>
      <c r="N35" s="59">
        <f>COUNTIFS(テーブル13[[#All],[発症日]],テーブル31012[[#This Row],[日時]],テーブル13[[#All],[推定感染場所（カテゴリ）]],'推定感染場所別流行曲線（発症日） '!N$1)</f>
        <v>0</v>
      </c>
      <c r="O35" s="59">
        <f>COUNTIFS(テーブル13[[#All],[発症日]],テーブル31012[[#This Row],[日時]],テーブル13[[#All],[推定感染場所（カテゴリ）]],'推定感染場所別流行曲線（発症日） '!O$1)</f>
        <v>0</v>
      </c>
      <c r="P35" s="59">
        <f>COUNTIFS(テーブル13[[#All],[発症日]],テーブル31012[[#This Row],[日時]],テーブル13[[#All],[推定感染場所（カテゴリ）]],'推定感染場所別流行曲線（発症日） '!P$1)</f>
        <v>0</v>
      </c>
      <c r="Q35" s="59"/>
      <c r="R35" s="59"/>
      <c r="S35" s="59"/>
      <c r="T35" s="59"/>
      <c r="U35" s="59"/>
      <c r="V35" s="59">
        <f>COUNTIFS(テーブル13[[#All],[発症日]],テーブル31012[[#This Row],[日時]],テーブル13[[#All],[推定感染場所（カテゴリ）]],"")</f>
        <v>0</v>
      </c>
    </row>
    <row r="36" spans="1:22">
      <c r="A36" s="54">
        <f t="shared" si="3"/>
        <v>43920</v>
      </c>
      <c r="B36" s="1" t="str">
        <f t="shared" si="0"/>
        <v/>
      </c>
      <c r="C36" s="57" t="str">
        <f t="shared" si="1"/>
        <v/>
      </c>
      <c r="D36" s="57" t="str">
        <f t="shared" si="2"/>
        <v>30日</v>
      </c>
      <c r="E36" s="57">
        <f>COUNTIF(テーブル13[[#All],[発症日]],テーブル31012[[#This Row],[日時]])</f>
        <v>0</v>
      </c>
      <c r="F36" s="57">
        <f>COUNTIFS(テーブル13[[#All],[発症日]],テーブル31012[[#This Row],[日時]],テーブル13[[#All],[推定感染場所（カテゴリ）]],'推定感染場所別流行曲線（発症日） '!F$1)</f>
        <v>0</v>
      </c>
      <c r="G36" s="59">
        <f>COUNTIFS(テーブル13[[#All],[発症日]],テーブル31012[[#This Row],[日時]],テーブル13[[#All],[推定感染場所（カテゴリ）]],'推定感染場所別流行曲線（発症日） '!G$1)</f>
        <v>0</v>
      </c>
      <c r="H36" s="59">
        <f>COUNTIFS(テーブル13[[#All],[発症日]],テーブル31012[[#This Row],[日時]],テーブル13[[#All],[推定感染場所（カテゴリ）]],'推定感染場所別流行曲線（発症日） '!H$1)</f>
        <v>0</v>
      </c>
      <c r="I36" s="59">
        <f>COUNTIFS(テーブル13[[#All],[発症日]],テーブル31012[[#This Row],[日時]],テーブル13[[#All],[推定感染場所（カテゴリ）]],'推定感染場所別流行曲線（発症日） '!I$1)</f>
        <v>0</v>
      </c>
      <c r="J36" s="59">
        <f>COUNTIFS(テーブル13[[#All],[発症日]],テーブル31012[[#This Row],[日時]],テーブル13[[#All],[推定感染場所（カテゴリ）]],'推定感染場所別流行曲線（発症日） '!J$1)</f>
        <v>0</v>
      </c>
      <c r="K36" s="59">
        <f>COUNTIFS(テーブル13[[#All],[発症日]],テーブル31012[[#This Row],[日時]],テーブル13[[#All],[推定感染場所（カテゴリ）]],'推定感染場所別流行曲線（発症日） '!K$1)</f>
        <v>0</v>
      </c>
      <c r="L36" s="59">
        <f>COUNTIFS(テーブル13[[#All],[発症日]],テーブル31012[[#This Row],[日時]],テーブル13[[#All],[推定感染場所（カテゴリ）]],'推定感染場所別流行曲線（発症日） '!L$1)</f>
        <v>0</v>
      </c>
      <c r="M36" s="59">
        <f>COUNTIFS(テーブル13[[#All],[発症日]],テーブル31012[[#This Row],[日時]],テーブル13[[#All],[推定感染場所（カテゴリ）]],'推定感染場所別流行曲線（発症日） '!M$1)</f>
        <v>0</v>
      </c>
      <c r="N36" s="59">
        <f>COUNTIFS(テーブル13[[#All],[発症日]],テーブル31012[[#This Row],[日時]],テーブル13[[#All],[推定感染場所（カテゴリ）]],'推定感染場所別流行曲線（発症日） '!N$1)</f>
        <v>0</v>
      </c>
      <c r="O36" s="59">
        <f>COUNTIFS(テーブル13[[#All],[発症日]],テーブル31012[[#This Row],[日時]],テーブル13[[#All],[推定感染場所（カテゴリ）]],'推定感染場所別流行曲線（発症日） '!O$1)</f>
        <v>0</v>
      </c>
      <c r="P36" s="59">
        <f>COUNTIFS(テーブル13[[#All],[発症日]],テーブル31012[[#This Row],[日時]],テーブル13[[#All],[推定感染場所（カテゴリ）]],'推定感染場所別流行曲線（発症日） '!P$1)</f>
        <v>0</v>
      </c>
      <c r="Q36" s="59"/>
      <c r="R36" s="59"/>
      <c r="S36" s="59"/>
      <c r="T36" s="59"/>
      <c r="U36" s="59"/>
      <c r="V36" s="59">
        <f>COUNTIFS(テーブル13[[#All],[発症日]],テーブル31012[[#This Row],[日時]],テーブル13[[#All],[推定感染場所（カテゴリ）]],"")</f>
        <v>0</v>
      </c>
    </row>
    <row r="37" spans="1:22">
      <c r="A37" s="54">
        <f t="shared" si="3"/>
        <v>43921</v>
      </c>
      <c r="B37" s="1" t="str">
        <f t="shared" si="0"/>
        <v/>
      </c>
      <c r="C37" s="57" t="str">
        <f t="shared" si="1"/>
        <v/>
      </c>
      <c r="D37" s="57" t="str">
        <f t="shared" si="2"/>
        <v>31日</v>
      </c>
      <c r="E37" s="57">
        <f>COUNTIF(テーブル13[[#All],[発症日]],テーブル31012[[#This Row],[日時]])</f>
        <v>0</v>
      </c>
      <c r="F37" s="57">
        <f>COUNTIFS(テーブル13[[#All],[発症日]],テーブル31012[[#This Row],[日時]],テーブル13[[#All],[推定感染場所（カテゴリ）]],'推定感染場所別流行曲線（発症日） '!F$1)</f>
        <v>0</v>
      </c>
      <c r="G37" s="59">
        <f>COUNTIFS(テーブル13[[#All],[発症日]],テーブル31012[[#This Row],[日時]],テーブル13[[#All],[推定感染場所（カテゴリ）]],'推定感染場所別流行曲線（発症日） '!G$1)</f>
        <v>0</v>
      </c>
      <c r="H37" s="59">
        <f>COUNTIFS(テーブル13[[#All],[発症日]],テーブル31012[[#This Row],[日時]],テーブル13[[#All],[推定感染場所（カテゴリ）]],'推定感染場所別流行曲線（発症日） '!H$1)</f>
        <v>0</v>
      </c>
      <c r="I37" s="59">
        <f>COUNTIFS(テーブル13[[#All],[発症日]],テーブル31012[[#This Row],[日時]],テーブル13[[#All],[推定感染場所（カテゴリ）]],'推定感染場所別流行曲線（発症日） '!I$1)</f>
        <v>0</v>
      </c>
      <c r="J37" s="59">
        <f>COUNTIFS(テーブル13[[#All],[発症日]],テーブル31012[[#This Row],[日時]],テーブル13[[#All],[推定感染場所（カテゴリ）]],'推定感染場所別流行曲線（発症日） '!J$1)</f>
        <v>0</v>
      </c>
      <c r="K37" s="59">
        <f>COUNTIFS(テーブル13[[#All],[発症日]],テーブル31012[[#This Row],[日時]],テーブル13[[#All],[推定感染場所（カテゴリ）]],'推定感染場所別流行曲線（発症日） '!K$1)</f>
        <v>0</v>
      </c>
      <c r="L37" s="59">
        <f>COUNTIFS(テーブル13[[#All],[発症日]],テーブル31012[[#This Row],[日時]],テーブル13[[#All],[推定感染場所（カテゴリ）]],'推定感染場所別流行曲線（発症日） '!L$1)</f>
        <v>0</v>
      </c>
      <c r="M37" s="59">
        <f>COUNTIFS(テーブル13[[#All],[発症日]],テーブル31012[[#This Row],[日時]],テーブル13[[#All],[推定感染場所（カテゴリ）]],'推定感染場所別流行曲線（発症日） '!M$1)</f>
        <v>0</v>
      </c>
      <c r="N37" s="59">
        <f>COUNTIFS(テーブル13[[#All],[発症日]],テーブル31012[[#This Row],[日時]],テーブル13[[#All],[推定感染場所（カテゴリ）]],'推定感染場所別流行曲線（発症日） '!N$1)</f>
        <v>0</v>
      </c>
      <c r="O37" s="59">
        <f>COUNTIFS(テーブル13[[#All],[発症日]],テーブル31012[[#This Row],[日時]],テーブル13[[#All],[推定感染場所（カテゴリ）]],'推定感染場所別流行曲線（発症日） '!O$1)</f>
        <v>0</v>
      </c>
      <c r="P37" s="59">
        <f>COUNTIFS(テーブル13[[#All],[発症日]],テーブル31012[[#This Row],[日時]],テーブル13[[#All],[推定感染場所（カテゴリ）]],'推定感染場所別流行曲線（発症日） '!P$1)</f>
        <v>0</v>
      </c>
      <c r="Q37" s="59"/>
      <c r="R37" s="59"/>
      <c r="S37" s="59"/>
      <c r="T37" s="59"/>
      <c r="U37" s="59"/>
      <c r="V37" s="59">
        <f>COUNTIFS(テーブル13[[#All],[発症日]],テーブル31012[[#This Row],[日時]],テーブル13[[#All],[推定感染場所（カテゴリ）]],"")</f>
        <v>0</v>
      </c>
    </row>
    <row r="38" spans="1:22">
      <c r="A38" s="54">
        <f t="shared" si="3"/>
        <v>43922</v>
      </c>
      <c r="B38" s="1" t="str">
        <f t="shared" si="0"/>
        <v/>
      </c>
      <c r="C38" s="57" t="str">
        <f t="shared" si="1"/>
        <v>4月</v>
      </c>
      <c r="D38" s="57" t="str">
        <f t="shared" si="2"/>
        <v>1日</v>
      </c>
      <c r="E38" s="57">
        <f>COUNTIF(テーブル13[[#All],[発症日]],テーブル31012[[#This Row],[日時]])</f>
        <v>1</v>
      </c>
      <c r="F38" s="57">
        <f>COUNTIFS(テーブル13[[#All],[発症日]],テーブル31012[[#This Row],[日時]],テーブル13[[#All],[推定感染場所（カテゴリ）]],'推定感染場所別流行曲線（発症日） '!F$1)</f>
        <v>0</v>
      </c>
      <c r="G38" s="59">
        <f>COUNTIFS(テーブル13[[#All],[発症日]],テーブル31012[[#This Row],[日時]],テーブル13[[#All],[推定感染場所（カテゴリ）]],'推定感染場所別流行曲線（発症日） '!G$1)</f>
        <v>0</v>
      </c>
      <c r="H38" s="59">
        <f>COUNTIFS(テーブル13[[#All],[発症日]],テーブル31012[[#This Row],[日時]],テーブル13[[#All],[推定感染場所（カテゴリ）]],'推定感染場所別流行曲線（発症日） '!H$1)</f>
        <v>0</v>
      </c>
      <c r="I38" s="59">
        <f>COUNTIFS(テーブル13[[#All],[発症日]],テーブル31012[[#This Row],[日時]],テーブル13[[#All],[推定感染場所（カテゴリ）]],'推定感染場所別流行曲線（発症日） '!I$1)</f>
        <v>0</v>
      </c>
      <c r="J38" s="59">
        <f>COUNTIFS(テーブル13[[#All],[発症日]],テーブル31012[[#This Row],[日時]],テーブル13[[#All],[推定感染場所（カテゴリ）]],'推定感染場所別流行曲線（発症日） '!J$1)</f>
        <v>0</v>
      </c>
      <c r="K38" s="59">
        <f>COUNTIFS(テーブル13[[#All],[発症日]],テーブル31012[[#This Row],[日時]],テーブル13[[#All],[推定感染場所（カテゴリ）]],'推定感染場所別流行曲線（発症日） '!K$1)</f>
        <v>0</v>
      </c>
      <c r="L38" s="59">
        <f>COUNTIFS(テーブル13[[#All],[発症日]],テーブル31012[[#This Row],[日時]],テーブル13[[#All],[推定感染場所（カテゴリ）]],'推定感染場所別流行曲線（発症日） '!L$1)</f>
        <v>1</v>
      </c>
      <c r="M38" s="59">
        <f>COUNTIFS(テーブル13[[#All],[発症日]],テーブル31012[[#This Row],[日時]],テーブル13[[#All],[推定感染場所（カテゴリ）]],'推定感染場所別流行曲線（発症日） '!M$1)</f>
        <v>0</v>
      </c>
      <c r="N38" s="59">
        <f>COUNTIFS(テーブル13[[#All],[発症日]],テーブル31012[[#This Row],[日時]],テーブル13[[#All],[推定感染場所（カテゴリ）]],'推定感染場所別流行曲線（発症日） '!N$1)</f>
        <v>0</v>
      </c>
      <c r="O38" s="59">
        <f>COUNTIFS(テーブル13[[#All],[発症日]],テーブル31012[[#This Row],[日時]],テーブル13[[#All],[推定感染場所（カテゴリ）]],'推定感染場所別流行曲線（発症日） '!O$1)</f>
        <v>0</v>
      </c>
      <c r="P38" s="59">
        <f>COUNTIFS(テーブル13[[#All],[発症日]],テーブル31012[[#This Row],[日時]],テーブル13[[#All],[推定感染場所（カテゴリ）]],'推定感染場所別流行曲線（発症日） '!P$1)</f>
        <v>0</v>
      </c>
      <c r="Q38" s="59"/>
      <c r="R38" s="59"/>
      <c r="S38" s="59"/>
      <c r="T38" s="59"/>
      <c r="U38" s="59"/>
      <c r="V38" s="59">
        <f>COUNTIFS(テーブル13[[#All],[発症日]],テーブル31012[[#This Row],[日時]],テーブル13[[#All],[推定感染場所（カテゴリ）]],"")</f>
        <v>0</v>
      </c>
    </row>
    <row r="39" spans="1:22">
      <c r="A39" s="54">
        <f t="shared" si="3"/>
        <v>43923</v>
      </c>
      <c r="B39" s="1" t="str">
        <f t="shared" si="0"/>
        <v/>
      </c>
      <c r="C39" s="57" t="str">
        <f t="shared" si="1"/>
        <v/>
      </c>
      <c r="D39" s="57" t="str">
        <f t="shared" si="2"/>
        <v>2日</v>
      </c>
      <c r="E39" s="57">
        <f>COUNTIF(テーブル13[[#All],[発症日]],テーブル31012[[#This Row],[日時]])</f>
        <v>0</v>
      </c>
      <c r="F39" s="57">
        <f>COUNTIFS(テーブル13[[#All],[発症日]],テーブル31012[[#This Row],[日時]],テーブル13[[#All],[推定感染場所（カテゴリ）]],'推定感染場所別流行曲線（発症日） '!F$1)</f>
        <v>0</v>
      </c>
      <c r="G39" s="59">
        <f>COUNTIFS(テーブル13[[#All],[発症日]],テーブル31012[[#This Row],[日時]],テーブル13[[#All],[推定感染場所（カテゴリ）]],'推定感染場所別流行曲線（発症日） '!G$1)</f>
        <v>0</v>
      </c>
      <c r="H39" s="59">
        <f>COUNTIFS(テーブル13[[#All],[発症日]],テーブル31012[[#This Row],[日時]],テーブル13[[#All],[推定感染場所（カテゴリ）]],'推定感染場所別流行曲線（発症日） '!H$1)</f>
        <v>0</v>
      </c>
      <c r="I39" s="59">
        <f>COUNTIFS(テーブル13[[#All],[発症日]],テーブル31012[[#This Row],[日時]],テーブル13[[#All],[推定感染場所（カテゴリ）]],'推定感染場所別流行曲線（発症日） '!I$1)</f>
        <v>0</v>
      </c>
      <c r="J39" s="59">
        <f>COUNTIFS(テーブル13[[#All],[発症日]],テーブル31012[[#This Row],[日時]],テーブル13[[#All],[推定感染場所（カテゴリ）]],'推定感染場所別流行曲線（発症日） '!J$1)</f>
        <v>0</v>
      </c>
      <c r="K39" s="59">
        <f>COUNTIFS(テーブル13[[#All],[発症日]],テーブル31012[[#This Row],[日時]],テーブル13[[#All],[推定感染場所（カテゴリ）]],'推定感染場所別流行曲線（発症日） '!K$1)</f>
        <v>0</v>
      </c>
      <c r="L39" s="59">
        <f>COUNTIFS(テーブル13[[#All],[発症日]],テーブル31012[[#This Row],[日時]],テーブル13[[#All],[推定感染場所（カテゴリ）]],'推定感染場所別流行曲線（発症日） '!L$1)</f>
        <v>0</v>
      </c>
      <c r="M39" s="59">
        <f>COUNTIFS(テーブル13[[#All],[発症日]],テーブル31012[[#This Row],[日時]],テーブル13[[#All],[推定感染場所（カテゴリ）]],'推定感染場所別流行曲線（発症日） '!M$1)</f>
        <v>0</v>
      </c>
      <c r="N39" s="59">
        <f>COUNTIFS(テーブル13[[#All],[発症日]],テーブル31012[[#This Row],[日時]],テーブル13[[#All],[推定感染場所（カテゴリ）]],'推定感染場所別流行曲線（発症日） '!N$1)</f>
        <v>0</v>
      </c>
      <c r="O39" s="59">
        <f>COUNTIFS(テーブル13[[#All],[発症日]],テーブル31012[[#This Row],[日時]],テーブル13[[#All],[推定感染場所（カテゴリ）]],'推定感染場所別流行曲線（発症日） '!O$1)</f>
        <v>0</v>
      </c>
      <c r="P39" s="59">
        <f>COUNTIFS(テーブル13[[#All],[発症日]],テーブル31012[[#This Row],[日時]],テーブル13[[#All],[推定感染場所（カテゴリ）]],'推定感染場所別流行曲線（発症日） '!P$1)</f>
        <v>0</v>
      </c>
      <c r="Q39" s="59"/>
      <c r="R39" s="59"/>
      <c r="S39" s="59"/>
      <c r="T39" s="59"/>
      <c r="U39" s="59"/>
      <c r="V39" s="59">
        <f>COUNTIFS(テーブル13[[#All],[発症日]],テーブル31012[[#This Row],[日時]],テーブル13[[#All],[推定感染場所（カテゴリ）]],"")</f>
        <v>0</v>
      </c>
    </row>
    <row r="40" spans="1:22">
      <c r="A40" s="54">
        <f t="shared" si="3"/>
        <v>43924</v>
      </c>
      <c r="B40" s="1" t="str">
        <f t="shared" si="0"/>
        <v/>
      </c>
      <c r="C40" s="57" t="str">
        <f t="shared" si="1"/>
        <v/>
      </c>
      <c r="D40" s="57" t="str">
        <f t="shared" si="2"/>
        <v>3日</v>
      </c>
      <c r="E40" s="57">
        <f>COUNTIF(テーブル13[[#All],[発症日]],テーブル31012[[#This Row],[日時]])</f>
        <v>0</v>
      </c>
      <c r="F40" s="57">
        <f>COUNTIFS(テーブル13[[#All],[発症日]],テーブル31012[[#This Row],[日時]],テーブル13[[#All],[推定感染場所（カテゴリ）]],'推定感染場所別流行曲線（発症日） '!F$1)</f>
        <v>0</v>
      </c>
      <c r="G40" s="59">
        <f>COUNTIFS(テーブル13[[#All],[発症日]],テーブル31012[[#This Row],[日時]],テーブル13[[#All],[推定感染場所（カテゴリ）]],'推定感染場所別流行曲線（発症日） '!G$1)</f>
        <v>0</v>
      </c>
      <c r="H40" s="59">
        <f>COUNTIFS(テーブル13[[#All],[発症日]],テーブル31012[[#This Row],[日時]],テーブル13[[#All],[推定感染場所（カテゴリ）]],'推定感染場所別流行曲線（発症日） '!H$1)</f>
        <v>0</v>
      </c>
      <c r="I40" s="59">
        <f>COUNTIFS(テーブル13[[#All],[発症日]],テーブル31012[[#This Row],[日時]],テーブル13[[#All],[推定感染場所（カテゴリ）]],'推定感染場所別流行曲線（発症日） '!I$1)</f>
        <v>0</v>
      </c>
      <c r="J40" s="59">
        <f>COUNTIFS(テーブル13[[#All],[発症日]],テーブル31012[[#This Row],[日時]],テーブル13[[#All],[推定感染場所（カテゴリ）]],'推定感染場所別流行曲線（発症日） '!J$1)</f>
        <v>0</v>
      </c>
      <c r="K40" s="59">
        <f>COUNTIFS(テーブル13[[#All],[発症日]],テーブル31012[[#This Row],[日時]],テーブル13[[#All],[推定感染場所（カテゴリ）]],'推定感染場所別流行曲線（発症日） '!K$1)</f>
        <v>0</v>
      </c>
      <c r="L40" s="59">
        <f>COUNTIFS(テーブル13[[#All],[発症日]],テーブル31012[[#This Row],[日時]],テーブル13[[#All],[推定感染場所（カテゴリ）]],'推定感染場所別流行曲線（発症日） '!L$1)</f>
        <v>0</v>
      </c>
      <c r="M40" s="59">
        <f>COUNTIFS(テーブル13[[#All],[発症日]],テーブル31012[[#This Row],[日時]],テーブル13[[#All],[推定感染場所（カテゴリ）]],'推定感染場所別流行曲線（発症日） '!M$1)</f>
        <v>0</v>
      </c>
      <c r="N40" s="59">
        <f>COUNTIFS(テーブル13[[#All],[発症日]],テーブル31012[[#This Row],[日時]],テーブル13[[#All],[推定感染場所（カテゴリ）]],'推定感染場所別流行曲線（発症日） '!N$1)</f>
        <v>0</v>
      </c>
      <c r="O40" s="59">
        <f>COUNTIFS(テーブル13[[#All],[発症日]],テーブル31012[[#This Row],[日時]],テーブル13[[#All],[推定感染場所（カテゴリ）]],'推定感染場所別流行曲線（発症日） '!O$1)</f>
        <v>0</v>
      </c>
      <c r="P40" s="59">
        <f>COUNTIFS(テーブル13[[#All],[発症日]],テーブル31012[[#This Row],[日時]],テーブル13[[#All],[推定感染場所（カテゴリ）]],'推定感染場所別流行曲線（発症日） '!P$1)</f>
        <v>0</v>
      </c>
      <c r="Q40" s="59"/>
      <c r="R40" s="59"/>
      <c r="S40" s="59"/>
      <c r="T40" s="59"/>
      <c r="U40" s="59"/>
      <c r="V40" s="59">
        <f>COUNTIFS(テーブル13[[#All],[発症日]],テーブル31012[[#This Row],[日時]],テーブル13[[#All],[推定感染場所（カテゴリ）]],"")</f>
        <v>0</v>
      </c>
    </row>
    <row r="41" spans="1:22">
      <c r="A41" s="54">
        <f t="shared" si="3"/>
        <v>43925</v>
      </c>
      <c r="B41" s="1" t="str">
        <f t="shared" si="0"/>
        <v/>
      </c>
      <c r="C41" s="57" t="str">
        <f t="shared" si="1"/>
        <v/>
      </c>
      <c r="D41" s="57" t="str">
        <f t="shared" si="2"/>
        <v>4日</v>
      </c>
      <c r="E41" s="57">
        <f>COUNTIF(テーブル13[[#All],[発症日]],テーブル31012[[#This Row],[日時]])</f>
        <v>0</v>
      </c>
      <c r="F41" s="57">
        <f>COUNTIFS(テーブル13[[#All],[発症日]],テーブル31012[[#This Row],[日時]],テーブル13[[#All],[推定感染場所（カテゴリ）]],'推定感染場所別流行曲線（発症日） '!F$1)</f>
        <v>0</v>
      </c>
      <c r="G41" s="59">
        <f>COUNTIFS(テーブル13[[#All],[発症日]],テーブル31012[[#This Row],[日時]],テーブル13[[#All],[推定感染場所（カテゴリ）]],'推定感染場所別流行曲線（発症日） '!G$1)</f>
        <v>0</v>
      </c>
      <c r="H41" s="59">
        <f>COUNTIFS(テーブル13[[#All],[発症日]],テーブル31012[[#This Row],[日時]],テーブル13[[#All],[推定感染場所（カテゴリ）]],'推定感染場所別流行曲線（発症日） '!H$1)</f>
        <v>0</v>
      </c>
      <c r="I41" s="59">
        <f>COUNTIFS(テーブル13[[#All],[発症日]],テーブル31012[[#This Row],[日時]],テーブル13[[#All],[推定感染場所（カテゴリ）]],'推定感染場所別流行曲線（発症日） '!I$1)</f>
        <v>0</v>
      </c>
      <c r="J41" s="59">
        <f>COUNTIFS(テーブル13[[#All],[発症日]],テーブル31012[[#This Row],[日時]],テーブル13[[#All],[推定感染場所（カテゴリ）]],'推定感染場所別流行曲線（発症日） '!J$1)</f>
        <v>0</v>
      </c>
      <c r="K41" s="59">
        <f>COUNTIFS(テーブル13[[#All],[発症日]],テーブル31012[[#This Row],[日時]],テーブル13[[#All],[推定感染場所（カテゴリ）]],'推定感染場所別流行曲線（発症日） '!K$1)</f>
        <v>0</v>
      </c>
      <c r="L41" s="59">
        <f>COUNTIFS(テーブル13[[#All],[発症日]],テーブル31012[[#This Row],[日時]],テーブル13[[#All],[推定感染場所（カテゴリ）]],'推定感染場所別流行曲線（発症日） '!L$1)</f>
        <v>0</v>
      </c>
      <c r="M41" s="59">
        <f>COUNTIFS(テーブル13[[#All],[発症日]],テーブル31012[[#This Row],[日時]],テーブル13[[#All],[推定感染場所（カテゴリ）]],'推定感染場所別流行曲線（発症日） '!M$1)</f>
        <v>0</v>
      </c>
      <c r="N41" s="59">
        <f>COUNTIFS(テーブル13[[#All],[発症日]],テーブル31012[[#This Row],[日時]],テーブル13[[#All],[推定感染場所（カテゴリ）]],'推定感染場所別流行曲線（発症日） '!N$1)</f>
        <v>0</v>
      </c>
      <c r="O41" s="59">
        <f>COUNTIFS(テーブル13[[#All],[発症日]],テーブル31012[[#This Row],[日時]],テーブル13[[#All],[推定感染場所（カテゴリ）]],'推定感染場所別流行曲線（発症日） '!O$1)</f>
        <v>0</v>
      </c>
      <c r="P41" s="59">
        <f>COUNTIFS(テーブル13[[#All],[発症日]],テーブル31012[[#This Row],[日時]],テーブル13[[#All],[推定感染場所（カテゴリ）]],'推定感染場所別流行曲線（発症日） '!P$1)</f>
        <v>0</v>
      </c>
      <c r="Q41" s="59"/>
      <c r="R41" s="59"/>
      <c r="S41" s="59"/>
      <c r="T41" s="59"/>
      <c r="U41" s="59"/>
      <c r="V41" s="59">
        <f>COUNTIFS(テーブル13[[#All],[発症日]],テーブル31012[[#This Row],[日時]],テーブル13[[#All],[推定感染場所（カテゴリ）]],"")</f>
        <v>0</v>
      </c>
    </row>
    <row r="42" spans="1:22">
      <c r="A42" s="54">
        <f t="shared" si="3"/>
        <v>43926</v>
      </c>
      <c r="B42" s="1" t="str">
        <f t="shared" si="0"/>
        <v/>
      </c>
      <c r="C42" s="57" t="str">
        <f t="shared" si="1"/>
        <v/>
      </c>
      <c r="D42" s="57" t="str">
        <f t="shared" si="2"/>
        <v>5日</v>
      </c>
      <c r="E42" s="57">
        <f>COUNTIF(テーブル13[[#All],[発症日]],テーブル31012[[#This Row],[日時]])</f>
        <v>0</v>
      </c>
      <c r="F42" s="57">
        <f>COUNTIFS(テーブル13[[#All],[発症日]],テーブル31012[[#This Row],[日時]],テーブル13[[#All],[推定感染場所（カテゴリ）]],'推定感染場所別流行曲線（発症日） '!F$1)</f>
        <v>0</v>
      </c>
      <c r="G42" s="59">
        <f>COUNTIFS(テーブル13[[#All],[発症日]],テーブル31012[[#This Row],[日時]],テーブル13[[#All],[推定感染場所（カテゴリ）]],'推定感染場所別流行曲線（発症日） '!G$1)</f>
        <v>0</v>
      </c>
      <c r="H42" s="59">
        <f>COUNTIFS(テーブル13[[#All],[発症日]],テーブル31012[[#This Row],[日時]],テーブル13[[#All],[推定感染場所（カテゴリ）]],'推定感染場所別流行曲線（発症日） '!H$1)</f>
        <v>0</v>
      </c>
      <c r="I42" s="59">
        <f>COUNTIFS(テーブル13[[#All],[発症日]],テーブル31012[[#This Row],[日時]],テーブル13[[#All],[推定感染場所（カテゴリ）]],'推定感染場所別流行曲線（発症日） '!I$1)</f>
        <v>0</v>
      </c>
      <c r="J42" s="59">
        <f>COUNTIFS(テーブル13[[#All],[発症日]],テーブル31012[[#This Row],[日時]],テーブル13[[#All],[推定感染場所（カテゴリ）]],'推定感染場所別流行曲線（発症日） '!J$1)</f>
        <v>0</v>
      </c>
      <c r="K42" s="59">
        <f>COUNTIFS(テーブル13[[#All],[発症日]],テーブル31012[[#This Row],[日時]],テーブル13[[#All],[推定感染場所（カテゴリ）]],'推定感染場所別流行曲線（発症日） '!K$1)</f>
        <v>0</v>
      </c>
      <c r="L42" s="59">
        <f>COUNTIFS(テーブル13[[#All],[発症日]],テーブル31012[[#This Row],[日時]],テーブル13[[#All],[推定感染場所（カテゴリ）]],'推定感染場所別流行曲線（発症日） '!L$1)</f>
        <v>0</v>
      </c>
      <c r="M42" s="59">
        <f>COUNTIFS(テーブル13[[#All],[発症日]],テーブル31012[[#This Row],[日時]],テーブル13[[#All],[推定感染場所（カテゴリ）]],'推定感染場所別流行曲線（発症日） '!M$1)</f>
        <v>0</v>
      </c>
      <c r="N42" s="59">
        <f>COUNTIFS(テーブル13[[#All],[発症日]],テーブル31012[[#This Row],[日時]],テーブル13[[#All],[推定感染場所（カテゴリ）]],'推定感染場所別流行曲線（発症日） '!N$1)</f>
        <v>0</v>
      </c>
      <c r="O42" s="59">
        <f>COUNTIFS(テーブル13[[#All],[発症日]],テーブル31012[[#This Row],[日時]],テーブル13[[#All],[推定感染場所（カテゴリ）]],'推定感染場所別流行曲線（発症日） '!O$1)</f>
        <v>0</v>
      </c>
      <c r="P42" s="59">
        <f>COUNTIFS(テーブル13[[#All],[発症日]],テーブル31012[[#This Row],[日時]],テーブル13[[#All],[推定感染場所（カテゴリ）]],'推定感染場所別流行曲線（発症日） '!P$1)</f>
        <v>0</v>
      </c>
      <c r="Q42" s="59"/>
      <c r="R42" s="59"/>
      <c r="S42" s="59"/>
      <c r="T42" s="59"/>
      <c r="U42" s="59"/>
      <c r="V42" s="59">
        <f>COUNTIFS(テーブル13[[#All],[発症日]],テーブル31012[[#This Row],[日時]],テーブル13[[#All],[推定感染場所（カテゴリ）]],"")</f>
        <v>0</v>
      </c>
    </row>
    <row r="43" spans="1:22">
      <c r="A43" s="54">
        <f t="shared" si="3"/>
        <v>43927</v>
      </c>
      <c r="B43" s="1" t="str">
        <f t="shared" si="0"/>
        <v/>
      </c>
      <c r="C43" s="57" t="str">
        <f t="shared" si="1"/>
        <v/>
      </c>
      <c r="D43" s="57" t="str">
        <f t="shared" si="2"/>
        <v>6日</v>
      </c>
      <c r="E43" s="57">
        <f>COUNTIF(テーブル13[[#All],[発症日]],テーブル31012[[#This Row],[日時]])</f>
        <v>1</v>
      </c>
      <c r="F43" s="57">
        <f>COUNTIFS(テーブル13[[#All],[発症日]],テーブル31012[[#This Row],[日時]],テーブル13[[#All],[推定感染場所（カテゴリ）]],'推定感染場所別流行曲線（発症日） '!F$1)</f>
        <v>0</v>
      </c>
      <c r="G43" s="59">
        <f>COUNTIFS(テーブル13[[#All],[発症日]],テーブル31012[[#This Row],[日時]],テーブル13[[#All],[推定感染場所（カテゴリ）]],'推定感染場所別流行曲線（発症日） '!G$1)</f>
        <v>0</v>
      </c>
      <c r="H43" s="59">
        <f>COUNTIFS(テーブル13[[#All],[発症日]],テーブル31012[[#This Row],[日時]],テーブル13[[#All],[推定感染場所（カテゴリ）]],'推定感染場所別流行曲線（発症日） '!H$1)</f>
        <v>0</v>
      </c>
      <c r="I43" s="59">
        <f>COUNTIFS(テーブル13[[#All],[発症日]],テーブル31012[[#This Row],[日時]],テーブル13[[#All],[推定感染場所（カテゴリ）]],'推定感染場所別流行曲線（発症日） '!I$1)</f>
        <v>0</v>
      </c>
      <c r="J43" s="59">
        <f>COUNTIFS(テーブル13[[#All],[発症日]],テーブル31012[[#This Row],[日時]],テーブル13[[#All],[推定感染場所（カテゴリ）]],'推定感染場所別流行曲線（発症日） '!J$1)</f>
        <v>0</v>
      </c>
      <c r="K43" s="59">
        <f>COUNTIFS(テーブル13[[#All],[発症日]],テーブル31012[[#This Row],[日時]],テーブル13[[#All],[推定感染場所（カテゴリ）]],'推定感染場所別流行曲線（発症日） '!K$1)</f>
        <v>0</v>
      </c>
      <c r="L43" s="59">
        <f>COUNTIFS(テーブル13[[#All],[発症日]],テーブル31012[[#This Row],[日時]],テーブル13[[#All],[推定感染場所（カテゴリ）]],'推定感染場所別流行曲線（発症日） '!L$1)</f>
        <v>0</v>
      </c>
      <c r="M43" s="59">
        <f>COUNTIFS(テーブル13[[#All],[発症日]],テーブル31012[[#This Row],[日時]],テーブル13[[#All],[推定感染場所（カテゴリ）]],'推定感染場所別流行曲線（発症日） '!M$1)</f>
        <v>0</v>
      </c>
      <c r="N43" s="59">
        <f>COUNTIFS(テーブル13[[#All],[発症日]],テーブル31012[[#This Row],[日時]],テーブル13[[#All],[推定感染場所（カテゴリ）]],'推定感染場所別流行曲線（発症日） '!N$1)</f>
        <v>0</v>
      </c>
      <c r="O43" s="59">
        <f>COUNTIFS(テーブル13[[#All],[発症日]],テーブル31012[[#This Row],[日時]],テーブル13[[#All],[推定感染場所（カテゴリ）]],'推定感染場所別流行曲線（発症日） '!O$1)</f>
        <v>0</v>
      </c>
      <c r="P43" s="59">
        <f>COUNTIFS(テーブル13[[#All],[発症日]],テーブル31012[[#This Row],[日時]],テーブル13[[#All],[推定感染場所（カテゴリ）]],'推定感染場所別流行曲線（発症日） '!P$1)</f>
        <v>1</v>
      </c>
      <c r="Q43" s="59"/>
      <c r="R43" s="59"/>
      <c r="S43" s="59"/>
      <c r="T43" s="59"/>
      <c r="U43" s="59"/>
      <c r="V43" s="59">
        <f>COUNTIFS(テーブル13[[#All],[発症日]],テーブル31012[[#This Row],[日時]],テーブル13[[#All],[推定感染場所（カテゴリ）]],"")</f>
        <v>0</v>
      </c>
    </row>
    <row r="44" spans="1:22">
      <c r="A44" s="54">
        <f t="shared" si="3"/>
        <v>43928</v>
      </c>
      <c r="B44" s="1" t="str">
        <f t="shared" si="0"/>
        <v/>
      </c>
      <c r="C44" s="57" t="str">
        <f t="shared" si="1"/>
        <v/>
      </c>
      <c r="D44" s="57" t="str">
        <f t="shared" si="2"/>
        <v>7日</v>
      </c>
      <c r="E44" s="57">
        <f>COUNTIF(テーブル13[[#All],[発症日]],テーブル31012[[#This Row],[日時]])</f>
        <v>0</v>
      </c>
      <c r="F44" s="57">
        <f>COUNTIFS(テーブル13[[#All],[発症日]],テーブル31012[[#This Row],[日時]],テーブル13[[#All],[推定感染場所（カテゴリ）]],'推定感染場所別流行曲線（発症日） '!F$1)</f>
        <v>0</v>
      </c>
      <c r="G44" s="59">
        <f>COUNTIFS(テーブル13[[#All],[発症日]],テーブル31012[[#This Row],[日時]],テーブル13[[#All],[推定感染場所（カテゴリ）]],'推定感染場所別流行曲線（発症日） '!G$1)</f>
        <v>0</v>
      </c>
      <c r="H44" s="59">
        <f>COUNTIFS(テーブル13[[#All],[発症日]],テーブル31012[[#This Row],[日時]],テーブル13[[#All],[推定感染場所（カテゴリ）]],'推定感染場所別流行曲線（発症日） '!H$1)</f>
        <v>0</v>
      </c>
      <c r="I44" s="59">
        <f>COUNTIFS(テーブル13[[#All],[発症日]],テーブル31012[[#This Row],[日時]],テーブル13[[#All],[推定感染場所（カテゴリ）]],'推定感染場所別流行曲線（発症日） '!I$1)</f>
        <v>0</v>
      </c>
      <c r="J44" s="59">
        <f>COUNTIFS(テーブル13[[#All],[発症日]],テーブル31012[[#This Row],[日時]],テーブル13[[#All],[推定感染場所（カテゴリ）]],'推定感染場所別流行曲線（発症日） '!J$1)</f>
        <v>0</v>
      </c>
      <c r="K44" s="59">
        <f>COUNTIFS(テーブル13[[#All],[発症日]],テーブル31012[[#This Row],[日時]],テーブル13[[#All],[推定感染場所（カテゴリ）]],'推定感染場所別流行曲線（発症日） '!K$1)</f>
        <v>0</v>
      </c>
      <c r="L44" s="59">
        <f>COUNTIFS(テーブル13[[#All],[発症日]],テーブル31012[[#This Row],[日時]],テーブル13[[#All],[推定感染場所（カテゴリ）]],'推定感染場所別流行曲線（発症日） '!L$1)</f>
        <v>0</v>
      </c>
      <c r="M44" s="59">
        <f>COUNTIFS(テーブル13[[#All],[発症日]],テーブル31012[[#This Row],[日時]],テーブル13[[#All],[推定感染場所（カテゴリ）]],'推定感染場所別流行曲線（発症日） '!M$1)</f>
        <v>0</v>
      </c>
      <c r="N44" s="59">
        <f>COUNTIFS(テーブル13[[#All],[発症日]],テーブル31012[[#This Row],[日時]],テーブル13[[#All],[推定感染場所（カテゴリ）]],'推定感染場所別流行曲線（発症日） '!N$1)</f>
        <v>0</v>
      </c>
      <c r="O44" s="59">
        <f>COUNTIFS(テーブル13[[#All],[発症日]],テーブル31012[[#This Row],[日時]],テーブル13[[#All],[推定感染場所（カテゴリ）]],'推定感染場所別流行曲線（発症日） '!O$1)</f>
        <v>0</v>
      </c>
      <c r="P44" s="59">
        <f>COUNTIFS(テーブル13[[#All],[発症日]],テーブル31012[[#This Row],[日時]],テーブル13[[#All],[推定感染場所（カテゴリ）]],'推定感染場所別流行曲線（発症日） '!P$1)</f>
        <v>0</v>
      </c>
      <c r="Q44" s="59"/>
      <c r="R44" s="59"/>
      <c r="S44" s="59"/>
      <c r="T44" s="59"/>
      <c r="U44" s="59"/>
      <c r="V44" s="59">
        <f>COUNTIFS(テーブル13[[#All],[発症日]],テーブル31012[[#This Row],[日時]],テーブル13[[#All],[推定感染場所（カテゴリ）]],"")</f>
        <v>0</v>
      </c>
    </row>
    <row r="45" spans="1:22">
      <c r="A45" s="54">
        <f t="shared" si="3"/>
        <v>43929</v>
      </c>
      <c r="B45" s="1" t="str">
        <f t="shared" si="0"/>
        <v/>
      </c>
      <c r="C45" s="57" t="str">
        <f t="shared" si="1"/>
        <v/>
      </c>
      <c r="D45" s="57" t="str">
        <f t="shared" si="2"/>
        <v>8日</v>
      </c>
      <c r="E45" s="57">
        <f>COUNTIF(テーブル13[[#All],[発症日]],テーブル31012[[#This Row],[日時]])</f>
        <v>1</v>
      </c>
      <c r="F45" s="57">
        <f>COUNTIFS(テーブル13[[#All],[発症日]],テーブル31012[[#This Row],[日時]],テーブル13[[#All],[推定感染場所（カテゴリ）]],'推定感染場所別流行曲線（発症日） '!F$1)</f>
        <v>0</v>
      </c>
      <c r="G45" s="59">
        <f>COUNTIFS(テーブル13[[#All],[発症日]],テーブル31012[[#This Row],[日時]],テーブル13[[#All],[推定感染場所（カテゴリ）]],'推定感染場所別流行曲線（発症日） '!G$1)</f>
        <v>0</v>
      </c>
      <c r="H45" s="59">
        <f>COUNTIFS(テーブル13[[#All],[発症日]],テーブル31012[[#This Row],[日時]],テーブル13[[#All],[推定感染場所（カテゴリ）]],'推定感染場所別流行曲線（発症日） '!H$1)</f>
        <v>0</v>
      </c>
      <c r="I45" s="59">
        <f>COUNTIFS(テーブル13[[#All],[発症日]],テーブル31012[[#This Row],[日時]],テーブル13[[#All],[推定感染場所（カテゴリ）]],'推定感染場所別流行曲線（発症日） '!I$1)</f>
        <v>0</v>
      </c>
      <c r="J45" s="59">
        <f>COUNTIFS(テーブル13[[#All],[発症日]],テーブル31012[[#This Row],[日時]],テーブル13[[#All],[推定感染場所（カテゴリ）]],'推定感染場所別流行曲線（発症日） '!J$1)</f>
        <v>0</v>
      </c>
      <c r="K45" s="59">
        <f>COUNTIFS(テーブル13[[#All],[発症日]],テーブル31012[[#This Row],[日時]],テーブル13[[#All],[推定感染場所（カテゴリ）]],'推定感染場所別流行曲線（発症日） '!K$1)</f>
        <v>0</v>
      </c>
      <c r="L45" s="59">
        <f>COUNTIFS(テーブル13[[#All],[発症日]],テーブル31012[[#This Row],[日時]],テーブル13[[#All],[推定感染場所（カテゴリ）]],'推定感染場所別流行曲線（発症日） '!L$1)</f>
        <v>0</v>
      </c>
      <c r="M45" s="59">
        <f>COUNTIFS(テーブル13[[#All],[発症日]],テーブル31012[[#This Row],[日時]],テーブル13[[#All],[推定感染場所（カテゴリ）]],'推定感染場所別流行曲線（発症日） '!M$1)</f>
        <v>0</v>
      </c>
      <c r="N45" s="59">
        <f>COUNTIFS(テーブル13[[#All],[発症日]],テーブル31012[[#This Row],[日時]],テーブル13[[#All],[推定感染場所（カテゴリ）]],'推定感染場所別流行曲線（発症日） '!N$1)</f>
        <v>0</v>
      </c>
      <c r="O45" s="59">
        <f>COUNTIFS(テーブル13[[#All],[発症日]],テーブル31012[[#This Row],[日時]],テーブル13[[#All],[推定感染場所（カテゴリ）]],'推定感染場所別流行曲線（発症日） '!O$1)</f>
        <v>0</v>
      </c>
      <c r="P45" s="59">
        <f>COUNTIFS(テーブル13[[#All],[発症日]],テーブル31012[[#This Row],[日時]],テーブル13[[#All],[推定感染場所（カテゴリ）]],'推定感染場所別流行曲線（発症日） '!P$1)</f>
        <v>1</v>
      </c>
      <c r="Q45" s="59"/>
      <c r="R45" s="59"/>
      <c r="S45" s="59"/>
      <c r="T45" s="59"/>
      <c r="U45" s="59"/>
      <c r="V45" s="59">
        <f>COUNTIFS(テーブル13[[#All],[発症日]],テーブル31012[[#This Row],[日時]],テーブル13[[#All],[推定感染場所（カテゴリ）]],"")</f>
        <v>0</v>
      </c>
    </row>
    <row r="46" spans="1:22">
      <c r="A46" s="54">
        <f t="shared" si="3"/>
        <v>43930</v>
      </c>
      <c r="B46" s="1" t="str">
        <f t="shared" si="0"/>
        <v/>
      </c>
      <c r="C46" s="57" t="str">
        <f t="shared" si="1"/>
        <v/>
      </c>
      <c r="D46" s="57" t="str">
        <f t="shared" si="2"/>
        <v>9日</v>
      </c>
      <c r="E46" s="57">
        <f>COUNTIF(テーブル13[[#All],[発症日]],テーブル31012[[#This Row],[日時]])</f>
        <v>0</v>
      </c>
      <c r="F46" s="57">
        <f>COUNTIFS(テーブル13[[#All],[発症日]],テーブル31012[[#This Row],[日時]],テーブル13[[#All],[推定感染場所（カテゴリ）]],'推定感染場所別流行曲線（発症日） '!F$1)</f>
        <v>0</v>
      </c>
      <c r="G46" s="59">
        <f>COUNTIFS(テーブル13[[#All],[発症日]],テーブル31012[[#This Row],[日時]],テーブル13[[#All],[推定感染場所（カテゴリ）]],'推定感染場所別流行曲線（発症日） '!G$1)</f>
        <v>0</v>
      </c>
      <c r="H46" s="59">
        <f>COUNTIFS(テーブル13[[#All],[発症日]],テーブル31012[[#This Row],[日時]],テーブル13[[#All],[推定感染場所（カテゴリ）]],'推定感染場所別流行曲線（発症日） '!H$1)</f>
        <v>0</v>
      </c>
      <c r="I46" s="59">
        <f>COUNTIFS(テーブル13[[#All],[発症日]],テーブル31012[[#This Row],[日時]],テーブル13[[#All],[推定感染場所（カテゴリ）]],'推定感染場所別流行曲線（発症日） '!I$1)</f>
        <v>0</v>
      </c>
      <c r="J46" s="59">
        <f>COUNTIFS(テーブル13[[#All],[発症日]],テーブル31012[[#This Row],[日時]],テーブル13[[#All],[推定感染場所（カテゴリ）]],'推定感染場所別流行曲線（発症日） '!J$1)</f>
        <v>0</v>
      </c>
      <c r="K46" s="59">
        <f>COUNTIFS(テーブル13[[#All],[発症日]],テーブル31012[[#This Row],[日時]],テーブル13[[#All],[推定感染場所（カテゴリ）]],'推定感染場所別流行曲線（発症日） '!K$1)</f>
        <v>0</v>
      </c>
      <c r="L46" s="59">
        <f>COUNTIFS(テーブル13[[#All],[発症日]],テーブル31012[[#This Row],[日時]],テーブル13[[#All],[推定感染場所（カテゴリ）]],'推定感染場所別流行曲線（発症日） '!L$1)</f>
        <v>0</v>
      </c>
      <c r="M46" s="59">
        <f>COUNTIFS(テーブル13[[#All],[発症日]],テーブル31012[[#This Row],[日時]],テーブル13[[#All],[推定感染場所（カテゴリ）]],'推定感染場所別流行曲線（発症日） '!M$1)</f>
        <v>0</v>
      </c>
      <c r="N46" s="59">
        <f>COUNTIFS(テーブル13[[#All],[発症日]],テーブル31012[[#This Row],[日時]],テーブル13[[#All],[推定感染場所（カテゴリ）]],'推定感染場所別流行曲線（発症日） '!N$1)</f>
        <v>0</v>
      </c>
      <c r="O46" s="59">
        <f>COUNTIFS(テーブル13[[#All],[発症日]],テーブル31012[[#This Row],[日時]],テーブル13[[#All],[推定感染場所（カテゴリ）]],'推定感染場所別流行曲線（発症日） '!O$1)</f>
        <v>0</v>
      </c>
      <c r="P46" s="59">
        <f>COUNTIFS(テーブル13[[#All],[発症日]],テーブル31012[[#This Row],[日時]],テーブル13[[#All],[推定感染場所（カテゴリ）]],'推定感染場所別流行曲線（発症日） '!P$1)</f>
        <v>0</v>
      </c>
      <c r="Q46" s="59"/>
      <c r="R46" s="59"/>
      <c r="S46" s="59"/>
      <c r="T46" s="59"/>
      <c r="U46" s="59"/>
      <c r="V46" s="59">
        <f>COUNTIFS(テーブル13[[#All],[発症日]],テーブル31012[[#This Row],[日時]],テーブル13[[#All],[推定感染場所（カテゴリ）]],"")</f>
        <v>0</v>
      </c>
    </row>
    <row r="47" spans="1:22">
      <c r="A47" s="54">
        <f t="shared" si="3"/>
        <v>43931</v>
      </c>
      <c r="B47" s="1" t="str">
        <f t="shared" si="0"/>
        <v/>
      </c>
      <c r="C47" s="57" t="str">
        <f t="shared" si="1"/>
        <v/>
      </c>
      <c r="D47" s="57" t="str">
        <f t="shared" si="2"/>
        <v>10日</v>
      </c>
      <c r="E47" s="57">
        <f>COUNTIF(テーブル13[[#All],[発症日]],テーブル31012[[#This Row],[日時]])</f>
        <v>1</v>
      </c>
      <c r="F47" s="57">
        <f>COUNTIFS(テーブル13[[#All],[発症日]],テーブル31012[[#This Row],[日時]],テーブル13[[#All],[推定感染場所（カテゴリ）]],'推定感染場所別流行曲線（発症日） '!F$1)</f>
        <v>0</v>
      </c>
      <c r="G47" s="59">
        <f>COUNTIFS(テーブル13[[#All],[発症日]],テーブル31012[[#This Row],[日時]],テーブル13[[#All],[推定感染場所（カテゴリ）]],'推定感染場所別流行曲線（発症日） '!G$1)</f>
        <v>0</v>
      </c>
      <c r="H47" s="59">
        <f>COUNTIFS(テーブル13[[#All],[発症日]],テーブル31012[[#This Row],[日時]],テーブル13[[#All],[推定感染場所（カテゴリ）]],'推定感染場所別流行曲線（発症日） '!H$1)</f>
        <v>0</v>
      </c>
      <c r="I47" s="59">
        <f>COUNTIFS(テーブル13[[#All],[発症日]],テーブル31012[[#This Row],[日時]],テーブル13[[#All],[推定感染場所（カテゴリ）]],'推定感染場所別流行曲線（発症日） '!I$1)</f>
        <v>0</v>
      </c>
      <c r="J47" s="59">
        <f>COUNTIFS(テーブル13[[#All],[発症日]],テーブル31012[[#This Row],[日時]],テーブル13[[#All],[推定感染場所（カテゴリ）]],'推定感染場所別流行曲線（発症日） '!J$1)</f>
        <v>0</v>
      </c>
      <c r="K47" s="59">
        <f>COUNTIFS(テーブル13[[#All],[発症日]],テーブル31012[[#This Row],[日時]],テーブル13[[#All],[推定感染場所（カテゴリ）]],'推定感染場所別流行曲線（発症日） '!K$1)</f>
        <v>0</v>
      </c>
      <c r="L47" s="59">
        <f>COUNTIFS(テーブル13[[#All],[発症日]],テーブル31012[[#This Row],[日時]],テーブル13[[#All],[推定感染場所（カテゴリ）]],'推定感染場所別流行曲線（発症日） '!L$1)</f>
        <v>1</v>
      </c>
      <c r="M47" s="59">
        <f>COUNTIFS(テーブル13[[#All],[発症日]],テーブル31012[[#This Row],[日時]],テーブル13[[#All],[推定感染場所（カテゴリ）]],'推定感染場所別流行曲線（発症日） '!M$1)</f>
        <v>0</v>
      </c>
      <c r="N47" s="59">
        <f>COUNTIFS(テーブル13[[#All],[発症日]],テーブル31012[[#This Row],[日時]],テーブル13[[#All],[推定感染場所（カテゴリ）]],'推定感染場所別流行曲線（発症日） '!N$1)</f>
        <v>0</v>
      </c>
      <c r="O47" s="59">
        <f>COUNTIFS(テーブル13[[#All],[発症日]],テーブル31012[[#This Row],[日時]],テーブル13[[#All],[推定感染場所（カテゴリ）]],'推定感染場所別流行曲線（発症日） '!O$1)</f>
        <v>0</v>
      </c>
      <c r="P47" s="59">
        <f>COUNTIFS(テーブル13[[#All],[発症日]],テーブル31012[[#This Row],[日時]],テーブル13[[#All],[推定感染場所（カテゴリ）]],'推定感染場所別流行曲線（発症日） '!P$1)</f>
        <v>0</v>
      </c>
      <c r="Q47" s="59"/>
      <c r="R47" s="59"/>
      <c r="S47" s="59"/>
      <c r="T47" s="59"/>
      <c r="U47" s="59"/>
      <c r="V47" s="59">
        <f>COUNTIFS(テーブル13[[#All],[発症日]],テーブル31012[[#This Row],[日時]],テーブル13[[#All],[推定感染場所（カテゴリ）]],"")</f>
        <v>0</v>
      </c>
    </row>
    <row r="48" spans="1:22">
      <c r="A48" s="54">
        <f t="shared" si="3"/>
        <v>43932</v>
      </c>
      <c r="B48" s="1" t="str">
        <f t="shared" si="0"/>
        <v/>
      </c>
      <c r="C48" s="57" t="str">
        <f t="shared" si="1"/>
        <v/>
      </c>
      <c r="D48" s="57" t="str">
        <f t="shared" si="2"/>
        <v>11日</v>
      </c>
      <c r="E48" s="57">
        <f>COUNTIF(テーブル13[[#All],[発症日]],テーブル31012[[#This Row],[日時]])</f>
        <v>1</v>
      </c>
      <c r="F48" s="57">
        <f>COUNTIFS(テーブル13[[#All],[発症日]],テーブル31012[[#This Row],[日時]],テーブル13[[#All],[推定感染場所（カテゴリ）]],'推定感染場所別流行曲線（発症日） '!F$1)</f>
        <v>0</v>
      </c>
      <c r="G48" s="59">
        <f>COUNTIFS(テーブル13[[#All],[発症日]],テーブル31012[[#This Row],[日時]],テーブル13[[#All],[推定感染場所（カテゴリ）]],'推定感染場所別流行曲線（発症日） '!G$1)</f>
        <v>0</v>
      </c>
      <c r="H48" s="59">
        <f>COUNTIFS(テーブル13[[#All],[発症日]],テーブル31012[[#This Row],[日時]],テーブル13[[#All],[推定感染場所（カテゴリ）]],'推定感染場所別流行曲線（発症日） '!H$1)</f>
        <v>0</v>
      </c>
      <c r="I48" s="59">
        <f>COUNTIFS(テーブル13[[#All],[発症日]],テーブル31012[[#This Row],[日時]],テーブル13[[#All],[推定感染場所（カテゴリ）]],'推定感染場所別流行曲線（発症日） '!I$1)</f>
        <v>0</v>
      </c>
      <c r="J48" s="59">
        <f>COUNTIFS(テーブル13[[#All],[発症日]],テーブル31012[[#This Row],[日時]],テーブル13[[#All],[推定感染場所（カテゴリ）]],'推定感染場所別流行曲線（発症日） '!J$1)</f>
        <v>0</v>
      </c>
      <c r="K48" s="59">
        <f>COUNTIFS(テーブル13[[#All],[発症日]],テーブル31012[[#This Row],[日時]],テーブル13[[#All],[推定感染場所（カテゴリ）]],'推定感染場所別流行曲線（発症日） '!K$1)</f>
        <v>0</v>
      </c>
      <c r="L48" s="59">
        <f>COUNTIFS(テーブル13[[#All],[発症日]],テーブル31012[[#This Row],[日時]],テーブル13[[#All],[推定感染場所（カテゴリ）]],'推定感染場所別流行曲線（発症日） '!L$1)</f>
        <v>0</v>
      </c>
      <c r="M48" s="59">
        <f>COUNTIFS(テーブル13[[#All],[発症日]],テーブル31012[[#This Row],[日時]],テーブル13[[#All],[推定感染場所（カテゴリ）]],'推定感染場所別流行曲線（発症日） '!M$1)</f>
        <v>0</v>
      </c>
      <c r="N48" s="59">
        <f>COUNTIFS(テーブル13[[#All],[発症日]],テーブル31012[[#This Row],[日時]],テーブル13[[#All],[推定感染場所（カテゴリ）]],'推定感染場所別流行曲線（発症日） '!N$1)</f>
        <v>0</v>
      </c>
      <c r="O48" s="59">
        <f>COUNTIFS(テーブル13[[#All],[発症日]],テーブル31012[[#This Row],[日時]],テーブル13[[#All],[推定感染場所（カテゴリ）]],'推定感染場所別流行曲線（発症日） '!O$1)</f>
        <v>0</v>
      </c>
      <c r="P48" s="59">
        <f>COUNTIFS(テーブル13[[#All],[発症日]],テーブル31012[[#This Row],[日時]],テーブル13[[#All],[推定感染場所（カテゴリ）]],'推定感染場所別流行曲線（発症日） '!P$1)</f>
        <v>1</v>
      </c>
      <c r="Q48" s="59"/>
      <c r="R48" s="59"/>
      <c r="S48" s="59"/>
      <c r="T48" s="59"/>
      <c r="U48" s="59"/>
      <c r="V48" s="59">
        <f>COUNTIFS(テーブル13[[#All],[発症日]],テーブル31012[[#This Row],[日時]],テーブル13[[#All],[推定感染場所（カテゴリ）]],"")</f>
        <v>0</v>
      </c>
    </row>
    <row r="49" spans="1:22">
      <c r="A49" s="54">
        <f t="shared" si="3"/>
        <v>43933</v>
      </c>
      <c r="B49" s="1" t="str">
        <f t="shared" si="0"/>
        <v/>
      </c>
      <c r="C49" s="57" t="str">
        <f t="shared" si="1"/>
        <v/>
      </c>
      <c r="D49" s="57" t="str">
        <f t="shared" si="2"/>
        <v>12日</v>
      </c>
      <c r="E49" s="57">
        <f>COUNTIF(テーブル13[[#All],[発症日]],テーブル31012[[#This Row],[日時]])</f>
        <v>0</v>
      </c>
      <c r="F49" s="57">
        <f>COUNTIFS(テーブル13[[#All],[発症日]],テーブル31012[[#This Row],[日時]],テーブル13[[#All],[推定感染場所（カテゴリ）]],'推定感染場所別流行曲線（発症日） '!F$1)</f>
        <v>0</v>
      </c>
      <c r="G49" s="59">
        <f>COUNTIFS(テーブル13[[#All],[発症日]],テーブル31012[[#This Row],[日時]],テーブル13[[#All],[推定感染場所（カテゴリ）]],'推定感染場所別流行曲線（発症日） '!G$1)</f>
        <v>0</v>
      </c>
      <c r="H49" s="59">
        <f>COUNTIFS(テーブル13[[#All],[発症日]],テーブル31012[[#This Row],[日時]],テーブル13[[#All],[推定感染場所（カテゴリ）]],'推定感染場所別流行曲線（発症日） '!H$1)</f>
        <v>0</v>
      </c>
      <c r="I49" s="59">
        <f>COUNTIFS(テーブル13[[#All],[発症日]],テーブル31012[[#This Row],[日時]],テーブル13[[#All],[推定感染場所（カテゴリ）]],'推定感染場所別流行曲線（発症日） '!I$1)</f>
        <v>0</v>
      </c>
      <c r="J49" s="59">
        <f>COUNTIFS(テーブル13[[#All],[発症日]],テーブル31012[[#This Row],[日時]],テーブル13[[#All],[推定感染場所（カテゴリ）]],'推定感染場所別流行曲線（発症日） '!J$1)</f>
        <v>0</v>
      </c>
      <c r="K49" s="59">
        <f>COUNTIFS(テーブル13[[#All],[発症日]],テーブル31012[[#This Row],[日時]],テーブル13[[#All],[推定感染場所（カテゴリ）]],'推定感染場所別流行曲線（発症日） '!K$1)</f>
        <v>0</v>
      </c>
      <c r="L49" s="59">
        <f>COUNTIFS(テーブル13[[#All],[発症日]],テーブル31012[[#This Row],[日時]],テーブル13[[#All],[推定感染場所（カテゴリ）]],'推定感染場所別流行曲線（発症日） '!L$1)</f>
        <v>0</v>
      </c>
      <c r="M49" s="59">
        <f>COUNTIFS(テーブル13[[#All],[発症日]],テーブル31012[[#This Row],[日時]],テーブル13[[#All],[推定感染場所（カテゴリ）]],'推定感染場所別流行曲線（発症日） '!M$1)</f>
        <v>0</v>
      </c>
      <c r="N49" s="59">
        <f>COUNTIFS(テーブル13[[#All],[発症日]],テーブル31012[[#This Row],[日時]],テーブル13[[#All],[推定感染場所（カテゴリ）]],'推定感染場所別流行曲線（発症日） '!N$1)</f>
        <v>0</v>
      </c>
      <c r="O49" s="59">
        <f>COUNTIFS(テーブル13[[#All],[発症日]],テーブル31012[[#This Row],[日時]],テーブル13[[#All],[推定感染場所（カテゴリ）]],'推定感染場所別流行曲線（発症日） '!O$1)</f>
        <v>0</v>
      </c>
      <c r="P49" s="59">
        <f>COUNTIFS(テーブル13[[#All],[発症日]],テーブル31012[[#This Row],[日時]],テーブル13[[#All],[推定感染場所（カテゴリ）]],'推定感染場所別流行曲線（発症日） '!P$1)</f>
        <v>0</v>
      </c>
      <c r="Q49" s="59"/>
      <c r="R49" s="59"/>
      <c r="S49" s="59"/>
      <c r="T49" s="59"/>
      <c r="U49" s="59"/>
      <c r="V49" s="59">
        <f>COUNTIFS(テーブル13[[#All],[発症日]],テーブル31012[[#This Row],[日時]],テーブル13[[#All],[推定感染場所（カテゴリ）]],"")</f>
        <v>0</v>
      </c>
    </row>
    <row r="50" spans="1:22">
      <c r="A50" s="54">
        <f t="shared" si="3"/>
        <v>43934</v>
      </c>
      <c r="B50" s="1" t="str">
        <f t="shared" si="0"/>
        <v/>
      </c>
      <c r="C50" s="57" t="str">
        <f t="shared" si="1"/>
        <v/>
      </c>
      <c r="D50" s="57" t="str">
        <f t="shared" si="2"/>
        <v>13日</v>
      </c>
      <c r="E50" s="57">
        <f>COUNTIF(テーブル13[[#All],[発症日]],テーブル31012[[#This Row],[日時]])</f>
        <v>1</v>
      </c>
      <c r="F50" s="57">
        <f>COUNTIFS(テーブル13[[#All],[発症日]],テーブル31012[[#This Row],[日時]],テーブル13[[#All],[推定感染場所（カテゴリ）]],'推定感染場所別流行曲線（発症日） '!F$1)</f>
        <v>0</v>
      </c>
      <c r="G50" s="59">
        <f>COUNTIFS(テーブル13[[#All],[発症日]],テーブル31012[[#This Row],[日時]],テーブル13[[#All],[推定感染場所（カテゴリ）]],'推定感染場所別流行曲線（発症日） '!G$1)</f>
        <v>0</v>
      </c>
      <c r="H50" s="59">
        <f>COUNTIFS(テーブル13[[#All],[発症日]],テーブル31012[[#This Row],[日時]],テーブル13[[#All],[推定感染場所（カテゴリ）]],'推定感染場所別流行曲線（発症日） '!H$1)</f>
        <v>0</v>
      </c>
      <c r="I50" s="59">
        <f>COUNTIFS(テーブル13[[#All],[発症日]],テーブル31012[[#This Row],[日時]],テーブル13[[#All],[推定感染場所（カテゴリ）]],'推定感染場所別流行曲線（発症日） '!I$1)</f>
        <v>0</v>
      </c>
      <c r="J50" s="59">
        <f>COUNTIFS(テーブル13[[#All],[発症日]],テーブル31012[[#This Row],[日時]],テーブル13[[#All],[推定感染場所（カテゴリ）]],'推定感染場所別流行曲線（発症日） '!J$1)</f>
        <v>0</v>
      </c>
      <c r="K50" s="59">
        <f>COUNTIFS(テーブル13[[#All],[発症日]],テーブル31012[[#This Row],[日時]],テーブル13[[#All],[推定感染場所（カテゴリ）]],'推定感染場所別流行曲線（発症日） '!K$1)</f>
        <v>0</v>
      </c>
      <c r="L50" s="59">
        <f>COUNTIFS(テーブル13[[#All],[発症日]],テーブル31012[[#This Row],[日時]],テーブル13[[#All],[推定感染場所（カテゴリ）]],'推定感染場所別流行曲線（発症日） '!L$1)</f>
        <v>0</v>
      </c>
      <c r="M50" s="59">
        <f>COUNTIFS(テーブル13[[#All],[発症日]],テーブル31012[[#This Row],[日時]],テーブル13[[#All],[推定感染場所（カテゴリ）]],'推定感染場所別流行曲線（発症日） '!M$1)</f>
        <v>0</v>
      </c>
      <c r="N50" s="59">
        <f>COUNTIFS(テーブル13[[#All],[発症日]],テーブル31012[[#This Row],[日時]],テーブル13[[#All],[推定感染場所（カテゴリ）]],'推定感染場所別流行曲線（発症日） '!N$1)</f>
        <v>0</v>
      </c>
      <c r="O50" s="59">
        <f>COUNTIFS(テーブル13[[#All],[発症日]],テーブル31012[[#This Row],[日時]],テーブル13[[#All],[推定感染場所（カテゴリ）]],'推定感染場所別流行曲線（発症日） '!O$1)</f>
        <v>0</v>
      </c>
      <c r="P50" s="59">
        <f>COUNTIFS(テーブル13[[#All],[発症日]],テーブル31012[[#This Row],[日時]],テーブル13[[#All],[推定感染場所（カテゴリ）]],'推定感染場所別流行曲線（発症日） '!P$1)</f>
        <v>1</v>
      </c>
      <c r="Q50" s="59"/>
      <c r="R50" s="59"/>
      <c r="S50" s="59"/>
      <c r="T50" s="59"/>
      <c r="U50" s="59"/>
      <c r="V50" s="59">
        <f>COUNTIFS(テーブル13[[#All],[発症日]],テーブル31012[[#This Row],[日時]],テーブル13[[#All],[推定感染場所（カテゴリ）]],"")</f>
        <v>0</v>
      </c>
    </row>
    <row r="51" spans="1:22">
      <c r="A51" s="54">
        <f t="shared" si="3"/>
        <v>43935</v>
      </c>
      <c r="B51" s="1" t="str">
        <f t="shared" si="0"/>
        <v/>
      </c>
      <c r="C51" s="57" t="str">
        <f t="shared" si="1"/>
        <v/>
      </c>
      <c r="D51" s="57" t="str">
        <f t="shared" si="2"/>
        <v>14日</v>
      </c>
      <c r="E51" s="57">
        <f>COUNTIF(テーブル13[[#All],[発症日]],テーブル31012[[#This Row],[日時]])</f>
        <v>0</v>
      </c>
      <c r="F51" s="57">
        <f>COUNTIFS(テーブル13[[#All],[発症日]],テーブル31012[[#This Row],[日時]],テーブル13[[#All],[推定感染場所（カテゴリ）]],'推定感染場所別流行曲線（発症日） '!F$1)</f>
        <v>0</v>
      </c>
      <c r="G51" s="59">
        <f>COUNTIFS(テーブル13[[#All],[発症日]],テーブル31012[[#This Row],[日時]],テーブル13[[#All],[推定感染場所（カテゴリ）]],'推定感染場所別流行曲線（発症日） '!G$1)</f>
        <v>0</v>
      </c>
      <c r="H51" s="59">
        <f>COUNTIFS(テーブル13[[#All],[発症日]],テーブル31012[[#This Row],[日時]],テーブル13[[#All],[推定感染場所（カテゴリ）]],'推定感染場所別流行曲線（発症日） '!H$1)</f>
        <v>0</v>
      </c>
      <c r="I51" s="59">
        <f>COUNTIFS(テーブル13[[#All],[発症日]],テーブル31012[[#This Row],[日時]],テーブル13[[#All],[推定感染場所（カテゴリ）]],'推定感染場所別流行曲線（発症日） '!I$1)</f>
        <v>0</v>
      </c>
      <c r="J51" s="59">
        <f>COUNTIFS(テーブル13[[#All],[発症日]],テーブル31012[[#This Row],[日時]],テーブル13[[#All],[推定感染場所（カテゴリ）]],'推定感染場所別流行曲線（発症日） '!J$1)</f>
        <v>0</v>
      </c>
      <c r="K51" s="59">
        <f>COUNTIFS(テーブル13[[#All],[発症日]],テーブル31012[[#This Row],[日時]],テーブル13[[#All],[推定感染場所（カテゴリ）]],'推定感染場所別流行曲線（発症日） '!K$1)</f>
        <v>0</v>
      </c>
      <c r="L51" s="59">
        <f>COUNTIFS(テーブル13[[#All],[発症日]],テーブル31012[[#This Row],[日時]],テーブル13[[#All],[推定感染場所（カテゴリ）]],'推定感染場所別流行曲線（発症日） '!L$1)</f>
        <v>0</v>
      </c>
      <c r="M51" s="59">
        <f>COUNTIFS(テーブル13[[#All],[発症日]],テーブル31012[[#This Row],[日時]],テーブル13[[#All],[推定感染場所（カテゴリ）]],'推定感染場所別流行曲線（発症日） '!M$1)</f>
        <v>0</v>
      </c>
      <c r="N51" s="59">
        <f>COUNTIFS(テーブル13[[#All],[発症日]],テーブル31012[[#This Row],[日時]],テーブル13[[#All],[推定感染場所（カテゴリ）]],'推定感染場所別流行曲線（発症日） '!N$1)</f>
        <v>0</v>
      </c>
      <c r="O51" s="59">
        <f>COUNTIFS(テーブル13[[#All],[発症日]],テーブル31012[[#This Row],[日時]],テーブル13[[#All],[推定感染場所（カテゴリ）]],'推定感染場所別流行曲線（発症日） '!O$1)</f>
        <v>0</v>
      </c>
      <c r="P51" s="59">
        <f>COUNTIFS(テーブル13[[#All],[発症日]],テーブル31012[[#This Row],[日時]],テーブル13[[#All],[推定感染場所（カテゴリ）]],'推定感染場所別流行曲線（発症日） '!P$1)</f>
        <v>0</v>
      </c>
      <c r="Q51" s="59"/>
      <c r="R51" s="59"/>
      <c r="S51" s="59"/>
      <c r="T51" s="59"/>
      <c r="U51" s="59"/>
      <c r="V51" s="59">
        <f>COUNTIFS(テーブル13[[#All],[発症日]],テーブル31012[[#This Row],[日時]],テーブル13[[#All],[推定感染場所（カテゴリ）]],"")</f>
        <v>0</v>
      </c>
    </row>
    <row r="52" spans="1:22">
      <c r="A52" s="54">
        <f t="shared" si="3"/>
        <v>43936</v>
      </c>
      <c r="B52" s="1" t="str">
        <f t="shared" si="0"/>
        <v/>
      </c>
      <c r="C52" s="57" t="str">
        <f t="shared" si="1"/>
        <v/>
      </c>
      <c r="D52" s="57" t="str">
        <f t="shared" si="2"/>
        <v>15日</v>
      </c>
      <c r="E52" s="57">
        <f>COUNTIF(テーブル13[[#All],[発症日]],テーブル31012[[#This Row],[日時]])</f>
        <v>0</v>
      </c>
      <c r="F52" s="57">
        <f>COUNTIFS(テーブル13[[#All],[発症日]],テーブル31012[[#This Row],[日時]],テーブル13[[#All],[推定感染場所（カテゴリ）]],'推定感染場所別流行曲線（発症日） '!F$1)</f>
        <v>0</v>
      </c>
      <c r="G52" s="59">
        <f>COUNTIFS(テーブル13[[#All],[発症日]],テーブル31012[[#This Row],[日時]],テーブル13[[#All],[推定感染場所（カテゴリ）]],'推定感染場所別流行曲線（発症日） '!G$1)</f>
        <v>0</v>
      </c>
      <c r="H52" s="59">
        <f>COUNTIFS(テーブル13[[#All],[発症日]],テーブル31012[[#This Row],[日時]],テーブル13[[#All],[推定感染場所（カテゴリ）]],'推定感染場所別流行曲線（発症日） '!H$1)</f>
        <v>0</v>
      </c>
      <c r="I52" s="59">
        <f>COUNTIFS(テーブル13[[#All],[発症日]],テーブル31012[[#This Row],[日時]],テーブル13[[#All],[推定感染場所（カテゴリ）]],'推定感染場所別流行曲線（発症日） '!I$1)</f>
        <v>0</v>
      </c>
      <c r="J52" s="59">
        <f>COUNTIFS(テーブル13[[#All],[発症日]],テーブル31012[[#This Row],[日時]],テーブル13[[#All],[推定感染場所（カテゴリ）]],'推定感染場所別流行曲線（発症日） '!J$1)</f>
        <v>0</v>
      </c>
      <c r="K52" s="59">
        <f>COUNTIFS(テーブル13[[#All],[発症日]],テーブル31012[[#This Row],[日時]],テーブル13[[#All],[推定感染場所（カテゴリ）]],'推定感染場所別流行曲線（発症日） '!K$1)</f>
        <v>0</v>
      </c>
      <c r="L52" s="59">
        <f>COUNTIFS(テーブル13[[#All],[発症日]],テーブル31012[[#This Row],[日時]],テーブル13[[#All],[推定感染場所（カテゴリ）]],'推定感染場所別流行曲線（発症日） '!L$1)</f>
        <v>0</v>
      </c>
      <c r="M52" s="59">
        <f>COUNTIFS(テーブル13[[#All],[発症日]],テーブル31012[[#This Row],[日時]],テーブル13[[#All],[推定感染場所（カテゴリ）]],'推定感染場所別流行曲線（発症日） '!M$1)</f>
        <v>0</v>
      </c>
      <c r="N52" s="59">
        <f>COUNTIFS(テーブル13[[#All],[発症日]],テーブル31012[[#This Row],[日時]],テーブル13[[#All],[推定感染場所（カテゴリ）]],'推定感染場所別流行曲線（発症日） '!N$1)</f>
        <v>0</v>
      </c>
      <c r="O52" s="59">
        <f>COUNTIFS(テーブル13[[#All],[発症日]],テーブル31012[[#This Row],[日時]],テーブル13[[#All],[推定感染場所（カテゴリ）]],'推定感染場所別流行曲線（発症日） '!O$1)</f>
        <v>0</v>
      </c>
      <c r="P52" s="59">
        <f>COUNTIFS(テーブル13[[#All],[発症日]],テーブル31012[[#This Row],[日時]],テーブル13[[#All],[推定感染場所（カテゴリ）]],'推定感染場所別流行曲線（発症日） '!P$1)</f>
        <v>0</v>
      </c>
      <c r="Q52" s="59"/>
      <c r="R52" s="59"/>
      <c r="S52" s="59"/>
      <c r="T52" s="59"/>
      <c r="U52" s="59"/>
      <c r="V52" s="59">
        <f>COUNTIFS(テーブル13[[#All],[発症日]],テーブル31012[[#This Row],[日時]],テーブル13[[#All],[推定感染場所（カテゴリ）]],"")</f>
        <v>0</v>
      </c>
    </row>
    <row r="53" spans="1:22">
      <c r="A53" s="54">
        <f t="shared" si="3"/>
        <v>43937</v>
      </c>
      <c r="B53" s="1" t="str">
        <f t="shared" si="0"/>
        <v/>
      </c>
      <c r="C53" s="57" t="str">
        <f t="shared" si="1"/>
        <v/>
      </c>
      <c r="D53" s="57" t="str">
        <f t="shared" si="2"/>
        <v>16日</v>
      </c>
      <c r="E53" s="57">
        <f>COUNTIF(テーブル13[[#All],[発症日]],テーブル31012[[#This Row],[日時]])</f>
        <v>1</v>
      </c>
      <c r="F53" s="57">
        <f>COUNTIFS(テーブル13[[#All],[発症日]],テーブル31012[[#This Row],[日時]],テーブル13[[#All],[推定感染場所（カテゴリ）]],'推定感染場所別流行曲線（発症日） '!F$1)</f>
        <v>0</v>
      </c>
      <c r="G53" s="59">
        <f>COUNTIFS(テーブル13[[#All],[発症日]],テーブル31012[[#This Row],[日時]],テーブル13[[#All],[推定感染場所（カテゴリ）]],'推定感染場所別流行曲線（発症日） '!G$1)</f>
        <v>0</v>
      </c>
      <c r="H53" s="59">
        <f>COUNTIFS(テーブル13[[#All],[発症日]],テーブル31012[[#This Row],[日時]],テーブル13[[#All],[推定感染場所（カテゴリ）]],'推定感染場所別流行曲線（発症日） '!H$1)</f>
        <v>0</v>
      </c>
      <c r="I53" s="59">
        <f>COUNTIFS(テーブル13[[#All],[発症日]],テーブル31012[[#This Row],[日時]],テーブル13[[#All],[推定感染場所（カテゴリ）]],'推定感染場所別流行曲線（発症日） '!I$1)</f>
        <v>0</v>
      </c>
      <c r="J53" s="59">
        <f>COUNTIFS(テーブル13[[#All],[発症日]],テーブル31012[[#This Row],[日時]],テーブル13[[#All],[推定感染場所（カテゴリ）]],'推定感染場所別流行曲線（発症日） '!J$1)</f>
        <v>0</v>
      </c>
      <c r="K53" s="59">
        <f>COUNTIFS(テーブル13[[#All],[発症日]],テーブル31012[[#This Row],[日時]],テーブル13[[#All],[推定感染場所（カテゴリ）]],'推定感染場所別流行曲線（発症日） '!K$1)</f>
        <v>0</v>
      </c>
      <c r="L53" s="59">
        <f>COUNTIFS(テーブル13[[#All],[発症日]],テーブル31012[[#This Row],[日時]],テーブル13[[#All],[推定感染場所（カテゴリ）]],'推定感染場所別流行曲線（発症日） '!L$1)</f>
        <v>0</v>
      </c>
      <c r="M53" s="59">
        <f>COUNTIFS(テーブル13[[#All],[発症日]],テーブル31012[[#This Row],[日時]],テーブル13[[#All],[推定感染場所（カテゴリ）]],'推定感染場所別流行曲線（発症日） '!M$1)</f>
        <v>0</v>
      </c>
      <c r="N53" s="59">
        <f>COUNTIFS(テーブル13[[#All],[発症日]],テーブル31012[[#This Row],[日時]],テーブル13[[#All],[推定感染場所（カテゴリ）]],'推定感染場所別流行曲線（発症日） '!N$1)</f>
        <v>0</v>
      </c>
      <c r="O53" s="59">
        <f>COUNTIFS(テーブル13[[#All],[発症日]],テーブル31012[[#This Row],[日時]],テーブル13[[#All],[推定感染場所（カテゴリ）]],'推定感染場所別流行曲線（発症日） '!O$1)</f>
        <v>0</v>
      </c>
      <c r="P53" s="59">
        <f>COUNTIFS(テーブル13[[#All],[発症日]],テーブル31012[[#This Row],[日時]],テーブル13[[#All],[推定感染場所（カテゴリ）]],'推定感染場所別流行曲線（発症日） '!P$1)</f>
        <v>1</v>
      </c>
      <c r="Q53" s="59"/>
      <c r="R53" s="59"/>
      <c r="S53" s="59"/>
      <c r="T53" s="59"/>
      <c r="U53" s="59"/>
      <c r="V53" s="59">
        <f>COUNTIFS(テーブル13[[#All],[発症日]],テーブル31012[[#This Row],[日時]],テーブル13[[#All],[推定感染場所（カテゴリ）]],"")</f>
        <v>0</v>
      </c>
    </row>
    <row r="54" spans="1:22">
      <c r="A54" s="54">
        <f t="shared" si="3"/>
        <v>43938</v>
      </c>
      <c r="B54" s="1" t="str">
        <f t="shared" si="0"/>
        <v/>
      </c>
      <c r="C54" s="57" t="str">
        <f t="shared" si="1"/>
        <v/>
      </c>
      <c r="D54" s="57" t="str">
        <f t="shared" si="2"/>
        <v>17日</v>
      </c>
      <c r="E54" s="57">
        <f>COUNTIF(テーブル13[[#All],[発症日]],テーブル31012[[#This Row],[日時]])</f>
        <v>0</v>
      </c>
      <c r="F54" s="57">
        <f>COUNTIFS(テーブル13[[#All],[発症日]],テーブル31012[[#This Row],[日時]],テーブル13[[#All],[推定感染場所（カテゴリ）]],'推定感染場所別流行曲線（発症日） '!F$1)</f>
        <v>0</v>
      </c>
      <c r="G54" s="59">
        <f>COUNTIFS(テーブル13[[#All],[発症日]],テーブル31012[[#This Row],[日時]],テーブル13[[#All],[推定感染場所（カテゴリ）]],'推定感染場所別流行曲線（発症日） '!G$1)</f>
        <v>0</v>
      </c>
      <c r="H54" s="59">
        <f>COUNTIFS(テーブル13[[#All],[発症日]],テーブル31012[[#This Row],[日時]],テーブル13[[#All],[推定感染場所（カテゴリ）]],'推定感染場所別流行曲線（発症日） '!H$1)</f>
        <v>0</v>
      </c>
      <c r="I54" s="59">
        <f>COUNTIFS(テーブル13[[#All],[発症日]],テーブル31012[[#This Row],[日時]],テーブル13[[#All],[推定感染場所（カテゴリ）]],'推定感染場所別流行曲線（発症日） '!I$1)</f>
        <v>0</v>
      </c>
      <c r="J54" s="59">
        <f>COUNTIFS(テーブル13[[#All],[発症日]],テーブル31012[[#This Row],[日時]],テーブル13[[#All],[推定感染場所（カテゴリ）]],'推定感染場所別流行曲線（発症日） '!J$1)</f>
        <v>0</v>
      </c>
      <c r="K54" s="59">
        <f>COUNTIFS(テーブル13[[#All],[発症日]],テーブル31012[[#This Row],[日時]],テーブル13[[#All],[推定感染場所（カテゴリ）]],'推定感染場所別流行曲線（発症日） '!K$1)</f>
        <v>0</v>
      </c>
      <c r="L54" s="59">
        <f>COUNTIFS(テーブル13[[#All],[発症日]],テーブル31012[[#This Row],[日時]],テーブル13[[#All],[推定感染場所（カテゴリ）]],'推定感染場所別流行曲線（発症日） '!L$1)</f>
        <v>0</v>
      </c>
      <c r="M54" s="59">
        <f>COUNTIFS(テーブル13[[#All],[発症日]],テーブル31012[[#This Row],[日時]],テーブル13[[#All],[推定感染場所（カテゴリ）]],'推定感染場所別流行曲線（発症日） '!M$1)</f>
        <v>0</v>
      </c>
      <c r="N54" s="59">
        <f>COUNTIFS(テーブル13[[#All],[発症日]],テーブル31012[[#This Row],[日時]],テーブル13[[#All],[推定感染場所（カテゴリ）]],'推定感染場所別流行曲線（発症日） '!N$1)</f>
        <v>0</v>
      </c>
      <c r="O54" s="59">
        <f>COUNTIFS(テーブル13[[#All],[発症日]],テーブル31012[[#This Row],[日時]],テーブル13[[#All],[推定感染場所（カテゴリ）]],'推定感染場所別流行曲線（発症日） '!O$1)</f>
        <v>0</v>
      </c>
      <c r="P54" s="59">
        <f>COUNTIFS(テーブル13[[#All],[発症日]],テーブル31012[[#This Row],[日時]],テーブル13[[#All],[推定感染場所（カテゴリ）]],'推定感染場所別流行曲線（発症日） '!P$1)</f>
        <v>0</v>
      </c>
      <c r="Q54" s="59"/>
      <c r="R54" s="59"/>
      <c r="S54" s="59"/>
      <c r="T54" s="59"/>
      <c r="U54" s="59"/>
      <c r="V54" s="59">
        <f>COUNTIFS(テーブル13[[#All],[発症日]],テーブル31012[[#This Row],[日時]],テーブル13[[#All],[推定感染場所（カテゴリ）]],"")</f>
        <v>0</v>
      </c>
    </row>
    <row r="55" spans="1:22">
      <c r="A55" s="54">
        <f t="shared" si="3"/>
        <v>43939</v>
      </c>
      <c r="B55" s="1" t="str">
        <f t="shared" si="0"/>
        <v/>
      </c>
      <c r="C55" s="57" t="str">
        <f t="shared" si="1"/>
        <v/>
      </c>
      <c r="D55" s="57" t="str">
        <f t="shared" si="2"/>
        <v>18日</v>
      </c>
      <c r="E55" s="57">
        <f>COUNTIF(テーブル13[[#All],[発症日]],テーブル31012[[#This Row],[日時]])</f>
        <v>0</v>
      </c>
      <c r="F55" s="57">
        <f>COUNTIFS(テーブル13[[#All],[発症日]],テーブル31012[[#This Row],[日時]],テーブル13[[#All],[推定感染場所（カテゴリ）]],'推定感染場所別流行曲線（発症日） '!F$1)</f>
        <v>0</v>
      </c>
      <c r="G55" s="59">
        <f>COUNTIFS(テーブル13[[#All],[発症日]],テーブル31012[[#This Row],[日時]],テーブル13[[#All],[推定感染場所（カテゴリ）]],'推定感染場所別流行曲線（発症日） '!G$1)</f>
        <v>0</v>
      </c>
      <c r="H55" s="59">
        <f>COUNTIFS(テーブル13[[#All],[発症日]],テーブル31012[[#This Row],[日時]],テーブル13[[#All],[推定感染場所（カテゴリ）]],'推定感染場所別流行曲線（発症日） '!H$1)</f>
        <v>0</v>
      </c>
      <c r="I55" s="59">
        <f>COUNTIFS(テーブル13[[#All],[発症日]],テーブル31012[[#This Row],[日時]],テーブル13[[#All],[推定感染場所（カテゴリ）]],'推定感染場所別流行曲線（発症日） '!I$1)</f>
        <v>0</v>
      </c>
      <c r="J55" s="59">
        <f>COUNTIFS(テーブル13[[#All],[発症日]],テーブル31012[[#This Row],[日時]],テーブル13[[#All],[推定感染場所（カテゴリ）]],'推定感染場所別流行曲線（発症日） '!J$1)</f>
        <v>0</v>
      </c>
      <c r="K55" s="59">
        <f>COUNTIFS(テーブル13[[#All],[発症日]],テーブル31012[[#This Row],[日時]],テーブル13[[#All],[推定感染場所（カテゴリ）]],'推定感染場所別流行曲線（発症日） '!K$1)</f>
        <v>0</v>
      </c>
      <c r="L55" s="59">
        <f>COUNTIFS(テーブル13[[#All],[発症日]],テーブル31012[[#This Row],[日時]],テーブル13[[#All],[推定感染場所（カテゴリ）]],'推定感染場所別流行曲線（発症日） '!L$1)</f>
        <v>0</v>
      </c>
      <c r="M55" s="59">
        <f>COUNTIFS(テーブル13[[#All],[発症日]],テーブル31012[[#This Row],[日時]],テーブル13[[#All],[推定感染場所（カテゴリ）]],'推定感染場所別流行曲線（発症日） '!M$1)</f>
        <v>0</v>
      </c>
      <c r="N55" s="59">
        <f>COUNTIFS(テーブル13[[#All],[発症日]],テーブル31012[[#This Row],[日時]],テーブル13[[#All],[推定感染場所（カテゴリ）]],'推定感染場所別流行曲線（発症日） '!N$1)</f>
        <v>0</v>
      </c>
      <c r="O55" s="59">
        <f>COUNTIFS(テーブル13[[#All],[発症日]],テーブル31012[[#This Row],[日時]],テーブル13[[#All],[推定感染場所（カテゴリ）]],'推定感染場所別流行曲線（発症日） '!O$1)</f>
        <v>0</v>
      </c>
      <c r="P55" s="59">
        <f>COUNTIFS(テーブル13[[#All],[発症日]],テーブル31012[[#This Row],[日時]],テーブル13[[#All],[推定感染場所（カテゴリ）]],'推定感染場所別流行曲線（発症日） '!P$1)</f>
        <v>0</v>
      </c>
      <c r="Q55" s="59"/>
      <c r="R55" s="59"/>
      <c r="S55" s="59"/>
      <c r="T55" s="59"/>
      <c r="U55" s="59"/>
      <c r="V55" s="59">
        <f>COUNTIFS(テーブル13[[#All],[発症日]],テーブル31012[[#This Row],[日時]],テーブル13[[#All],[推定感染場所（カテゴリ）]],"")</f>
        <v>0</v>
      </c>
    </row>
    <row r="56" spans="1:22">
      <c r="A56" s="54">
        <f t="shared" si="3"/>
        <v>43940</v>
      </c>
      <c r="B56" s="1" t="str">
        <f t="shared" si="0"/>
        <v/>
      </c>
      <c r="C56" s="57" t="str">
        <f t="shared" si="1"/>
        <v/>
      </c>
      <c r="D56" s="57" t="str">
        <f t="shared" si="2"/>
        <v>19日</v>
      </c>
      <c r="E56" s="57">
        <f>COUNTIF(テーブル13[[#All],[発症日]],テーブル31012[[#This Row],[日時]])</f>
        <v>0</v>
      </c>
      <c r="F56" s="57">
        <f>COUNTIFS(テーブル13[[#All],[発症日]],テーブル31012[[#This Row],[日時]],テーブル13[[#All],[推定感染場所（カテゴリ）]],'推定感染場所別流行曲線（発症日） '!F$1)</f>
        <v>0</v>
      </c>
      <c r="G56" s="59">
        <f>COUNTIFS(テーブル13[[#All],[発症日]],テーブル31012[[#This Row],[日時]],テーブル13[[#All],[推定感染場所（カテゴリ）]],'推定感染場所別流行曲線（発症日） '!G$1)</f>
        <v>0</v>
      </c>
      <c r="H56" s="59">
        <f>COUNTIFS(テーブル13[[#All],[発症日]],テーブル31012[[#This Row],[日時]],テーブル13[[#All],[推定感染場所（カテゴリ）]],'推定感染場所別流行曲線（発症日） '!H$1)</f>
        <v>0</v>
      </c>
      <c r="I56" s="59">
        <f>COUNTIFS(テーブル13[[#All],[発症日]],テーブル31012[[#This Row],[日時]],テーブル13[[#All],[推定感染場所（カテゴリ）]],'推定感染場所別流行曲線（発症日） '!I$1)</f>
        <v>0</v>
      </c>
      <c r="J56" s="59">
        <f>COUNTIFS(テーブル13[[#All],[発症日]],テーブル31012[[#This Row],[日時]],テーブル13[[#All],[推定感染場所（カテゴリ）]],'推定感染場所別流行曲線（発症日） '!J$1)</f>
        <v>0</v>
      </c>
      <c r="K56" s="59">
        <f>COUNTIFS(テーブル13[[#All],[発症日]],テーブル31012[[#This Row],[日時]],テーブル13[[#All],[推定感染場所（カテゴリ）]],'推定感染場所別流行曲線（発症日） '!K$1)</f>
        <v>0</v>
      </c>
      <c r="L56" s="59">
        <f>COUNTIFS(テーブル13[[#All],[発症日]],テーブル31012[[#This Row],[日時]],テーブル13[[#All],[推定感染場所（カテゴリ）]],'推定感染場所別流行曲線（発症日） '!L$1)</f>
        <v>0</v>
      </c>
      <c r="M56" s="59">
        <f>COUNTIFS(テーブル13[[#All],[発症日]],テーブル31012[[#This Row],[日時]],テーブル13[[#All],[推定感染場所（カテゴリ）]],'推定感染場所別流行曲線（発症日） '!M$1)</f>
        <v>0</v>
      </c>
      <c r="N56" s="59">
        <f>COUNTIFS(テーブル13[[#All],[発症日]],テーブル31012[[#This Row],[日時]],テーブル13[[#All],[推定感染場所（カテゴリ）]],'推定感染場所別流行曲線（発症日） '!N$1)</f>
        <v>0</v>
      </c>
      <c r="O56" s="59">
        <f>COUNTIFS(テーブル13[[#All],[発症日]],テーブル31012[[#This Row],[日時]],テーブル13[[#All],[推定感染場所（カテゴリ）]],'推定感染場所別流行曲線（発症日） '!O$1)</f>
        <v>0</v>
      </c>
      <c r="P56" s="59">
        <f>COUNTIFS(テーブル13[[#All],[発症日]],テーブル31012[[#This Row],[日時]],テーブル13[[#All],[推定感染場所（カテゴリ）]],'推定感染場所別流行曲線（発症日） '!P$1)</f>
        <v>0</v>
      </c>
      <c r="Q56" s="59"/>
      <c r="R56" s="59"/>
      <c r="S56" s="59"/>
      <c r="T56" s="59"/>
      <c r="U56" s="59"/>
      <c r="V56" s="59">
        <f>COUNTIFS(テーブル13[[#All],[発症日]],テーブル31012[[#This Row],[日時]],テーブル13[[#All],[推定感染場所（カテゴリ）]],"")</f>
        <v>0</v>
      </c>
    </row>
    <row r="57" spans="1:22">
      <c r="A57" s="54">
        <f t="shared" si="3"/>
        <v>43941</v>
      </c>
      <c r="B57" s="1" t="str">
        <f t="shared" si="0"/>
        <v/>
      </c>
      <c r="C57" s="57" t="str">
        <f t="shared" si="1"/>
        <v/>
      </c>
      <c r="D57" s="57" t="str">
        <f t="shared" si="2"/>
        <v>20日</v>
      </c>
      <c r="E57" s="57">
        <f>COUNTIF(テーブル13[[#All],[発症日]],テーブル31012[[#This Row],[日時]])</f>
        <v>0</v>
      </c>
      <c r="F57" s="57">
        <f>COUNTIFS(テーブル13[[#All],[発症日]],テーブル31012[[#This Row],[日時]],テーブル13[[#All],[推定感染場所（カテゴリ）]],'推定感染場所別流行曲線（発症日） '!F$1)</f>
        <v>0</v>
      </c>
      <c r="G57" s="59">
        <f>COUNTIFS(テーブル13[[#All],[発症日]],テーブル31012[[#This Row],[日時]],テーブル13[[#All],[推定感染場所（カテゴリ）]],'推定感染場所別流行曲線（発症日） '!G$1)</f>
        <v>0</v>
      </c>
      <c r="H57" s="59">
        <f>COUNTIFS(テーブル13[[#All],[発症日]],テーブル31012[[#This Row],[日時]],テーブル13[[#All],[推定感染場所（カテゴリ）]],'推定感染場所別流行曲線（発症日） '!H$1)</f>
        <v>0</v>
      </c>
      <c r="I57" s="59">
        <f>COUNTIFS(テーブル13[[#All],[発症日]],テーブル31012[[#This Row],[日時]],テーブル13[[#All],[推定感染場所（カテゴリ）]],'推定感染場所別流行曲線（発症日） '!I$1)</f>
        <v>0</v>
      </c>
      <c r="J57" s="59">
        <f>COUNTIFS(テーブル13[[#All],[発症日]],テーブル31012[[#This Row],[日時]],テーブル13[[#All],[推定感染場所（カテゴリ）]],'推定感染場所別流行曲線（発症日） '!J$1)</f>
        <v>0</v>
      </c>
      <c r="K57" s="59">
        <f>COUNTIFS(テーブル13[[#All],[発症日]],テーブル31012[[#This Row],[日時]],テーブル13[[#All],[推定感染場所（カテゴリ）]],'推定感染場所別流行曲線（発症日） '!K$1)</f>
        <v>0</v>
      </c>
      <c r="L57" s="59">
        <f>COUNTIFS(テーブル13[[#All],[発症日]],テーブル31012[[#This Row],[日時]],テーブル13[[#All],[推定感染場所（カテゴリ）]],'推定感染場所別流行曲線（発症日） '!L$1)</f>
        <v>0</v>
      </c>
      <c r="M57" s="59">
        <f>COUNTIFS(テーブル13[[#All],[発症日]],テーブル31012[[#This Row],[日時]],テーブル13[[#All],[推定感染場所（カテゴリ）]],'推定感染場所別流行曲線（発症日） '!M$1)</f>
        <v>0</v>
      </c>
      <c r="N57" s="59">
        <f>COUNTIFS(テーブル13[[#All],[発症日]],テーブル31012[[#This Row],[日時]],テーブル13[[#All],[推定感染場所（カテゴリ）]],'推定感染場所別流行曲線（発症日） '!N$1)</f>
        <v>0</v>
      </c>
      <c r="O57" s="59">
        <f>COUNTIFS(テーブル13[[#All],[発症日]],テーブル31012[[#This Row],[日時]],テーブル13[[#All],[推定感染場所（カテゴリ）]],'推定感染場所別流行曲線（発症日） '!O$1)</f>
        <v>0</v>
      </c>
      <c r="P57" s="59">
        <f>COUNTIFS(テーブル13[[#All],[発症日]],テーブル31012[[#This Row],[日時]],テーブル13[[#All],[推定感染場所（カテゴリ）]],'推定感染場所別流行曲線（発症日） '!P$1)</f>
        <v>0</v>
      </c>
      <c r="Q57" s="59"/>
      <c r="R57" s="59"/>
      <c r="S57" s="59"/>
      <c r="T57" s="59"/>
      <c r="U57" s="59"/>
      <c r="V57" s="59">
        <f>COUNTIFS(テーブル13[[#All],[発症日]],テーブル31012[[#This Row],[日時]],テーブル13[[#All],[推定感染場所（カテゴリ）]],"")</f>
        <v>0</v>
      </c>
    </row>
    <row r="58" spans="1:22">
      <c r="A58" s="54">
        <f t="shared" si="3"/>
        <v>43942</v>
      </c>
      <c r="B58" s="1" t="str">
        <f t="shared" si="0"/>
        <v/>
      </c>
      <c r="C58" s="57" t="str">
        <f t="shared" si="1"/>
        <v/>
      </c>
      <c r="D58" s="57" t="str">
        <f t="shared" si="2"/>
        <v>21日</v>
      </c>
      <c r="E58" s="57">
        <f>COUNTIF(テーブル13[[#All],[発症日]],テーブル31012[[#This Row],[日時]])</f>
        <v>0</v>
      </c>
      <c r="F58" s="57">
        <f>COUNTIFS(テーブル13[[#All],[発症日]],テーブル31012[[#This Row],[日時]],テーブル13[[#All],[推定感染場所（カテゴリ）]],'推定感染場所別流行曲線（発症日） '!F$1)</f>
        <v>0</v>
      </c>
      <c r="G58" s="59">
        <f>COUNTIFS(テーブル13[[#All],[発症日]],テーブル31012[[#This Row],[日時]],テーブル13[[#All],[推定感染場所（カテゴリ）]],'推定感染場所別流行曲線（発症日） '!G$1)</f>
        <v>0</v>
      </c>
      <c r="H58" s="59">
        <f>COUNTIFS(テーブル13[[#All],[発症日]],テーブル31012[[#This Row],[日時]],テーブル13[[#All],[推定感染場所（カテゴリ）]],'推定感染場所別流行曲線（発症日） '!H$1)</f>
        <v>0</v>
      </c>
      <c r="I58" s="59">
        <f>COUNTIFS(テーブル13[[#All],[発症日]],テーブル31012[[#This Row],[日時]],テーブル13[[#All],[推定感染場所（カテゴリ）]],'推定感染場所別流行曲線（発症日） '!I$1)</f>
        <v>0</v>
      </c>
      <c r="J58" s="59">
        <f>COUNTIFS(テーブル13[[#All],[発症日]],テーブル31012[[#This Row],[日時]],テーブル13[[#All],[推定感染場所（カテゴリ）]],'推定感染場所別流行曲線（発症日） '!J$1)</f>
        <v>0</v>
      </c>
      <c r="K58" s="59">
        <f>COUNTIFS(テーブル13[[#All],[発症日]],テーブル31012[[#This Row],[日時]],テーブル13[[#All],[推定感染場所（カテゴリ）]],'推定感染場所別流行曲線（発症日） '!K$1)</f>
        <v>0</v>
      </c>
      <c r="L58" s="59">
        <f>COUNTIFS(テーブル13[[#All],[発症日]],テーブル31012[[#This Row],[日時]],テーブル13[[#All],[推定感染場所（カテゴリ）]],'推定感染場所別流行曲線（発症日） '!L$1)</f>
        <v>0</v>
      </c>
      <c r="M58" s="59">
        <f>COUNTIFS(テーブル13[[#All],[発症日]],テーブル31012[[#This Row],[日時]],テーブル13[[#All],[推定感染場所（カテゴリ）]],'推定感染場所別流行曲線（発症日） '!M$1)</f>
        <v>0</v>
      </c>
      <c r="N58" s="59">
        <f>COUNTIFS(テーブル13[[#All],[発症日]],テーブル31012[[#This Row],[日時]],テーブル13[[#All],[推定感染場所（カテゴリ）]],'推定感染場所別流行曲線（発症日） '!N$1)</f>
        <v>0</v>
      </c>
      <c r="O58" s="59">
        <f>COUNTIFS(テーブル13[[#All],[発症日]],テーブル31012[[#This Row],[日時]],テーブル13[[#All],[推定感染場所（カテゴリ）]],'推定感染場所別流行曲線（発症日） '!O$1)</f>
        <v>0</v>
      </c>
      <c r="P58" s="59">
        <f>COUNTIFS(テーブル13[[#All],[発症日]],テーブル31012[[#This Row],[日時]],テーブル13[[#All],[推定感染場所（カテゴリ）]],'推定感染場所別流行曲線（発症日） '!P$1)</f>
        <v>0</v>
      </c>
      <c r="Q58" s="59"/>
      <c r="R58" s="59"/>
      <c r="S58" s="59"/>
      <c r="T58" s="59"/>
      <c r="U58" s="59"/>
      <c r="V58" s="59">
        <f>COUNTIFS(テーブル13[[#All],[発症日]],テーブル31012[[#This Row],[日時]],テーブル13[[#All],[推定感染場所（カテゴリ）]],"")</f>
        <v>0</v>
      </c>
    </row>
    <row r="59" spans="1:22">
      <c r="A59" s="54">
        <f t="shared" si="3"/>
        <v>43943</v>
      </c>
      <c r="B59" s="1" t="str">
        <f t="shared" si="0"/>
        <v/>
      </c>
      <c r="C59" s="57" t="str">
        <f t="shared" si="1"/>
        <v/>
      </c>
      <c r="D59" s="57" t="str">
        <f t="shared" si="2"/>
        <v>22日</v>
      </c>
      <c r="E59" s="57">
        <f>COUNTIF(テーブル13[[#All],[発症日]],テーブル31012[[#This Row],[日時]])</f>
        <v>0</v>
      </c>
      <c r="F59" s="57">
        <f>COUNTIFS(テーブル13[[#All],[発症日]],テーブル31012[[#This Row],[日時]],テーブル13[[#All],[推定感染場所（カテゴリ）]],'推定感染場所別流行曲線（発症日） '!F$1)</f>
        <v>0</v>
      </c>
      <c r="G59" s="59">
        <f>COUNTIFS(テーブル13[[#All],[発症日]],テーブル31012[[#This Row],[日時]],テーブル13[[#All],[推定感染場所（カテゴリ）]],'推定感染場所別流行曲線（発症日） '!G$1)</f>
        <v>0</v>
      </c>
      <c r="H59" s="59">
        <f>COUNTIFS(テーブル13[[#All],[発症日]],テーブル31012[[#This Row],[日時]],テーブル13[[#All],[推定感染場所（カテゴリ）]],'推定感染場所別流行曲線（発症日） '!H$1)</f>
        <v>0</v>
      </c>
      <c r="I59" s="59">
        <f>COUNTIFS(テーブル13[[#All],[発症日]],テーブル31012[[#This Row],[日時]],テーブル13[[#All],[推定感染場所（カテゴリ）]],'推定感染場所別流行曲線（発症日） '!I$1)</f>
        <v>0</v>
      </c>
      <c r="J59" s="59">
        <f>COUNTIFS(テーブル13[[#All],[発症日]],テーブル31012[[#This Row],[日時]],テーブル13[[#All],[推定感染場所（カテゴリ）]],'推定感染場所別流行曲線（発症日） '!J$1)</f>
        <v>0</v>
      </c>
      <c r="K59" s="59">
        <f>COUNTIFS(テーブル13[[#All],[発症日]],テーブル31012[[#This Row],[日時]],テーブル13[[#All],[推定感染場所（カテゴリ）]],'推定感染場所別流行曲線（発症日） '!K$1)</f>
        <v>0</v>
      </c>
      <c r="L59" s="59">
        <f>COUNTIFS(テーブル13[[#All],[発症日]],テーブル31012[[#This Row],[日時]],テーブル13[[#All],[推定感染場所（カテゴリ）]],'推定感染場所別流行曲線（発症日） '!L$1)</f>
        <v>0</v>
      </c>
      <c r="M59" s="59">
        <f>COUNTIFS(テーブル13[[#All],[発症日]],テーブル31012[[#This Row],[日時]],テーブル13[[#All],[推定感染場所（カテゴリ）]],'推定感染場所別流行曲線（発症日） '!M$1)</f>
        <v>0</v>
      </c>
      <c r="N59" s="59">
        <f>COUNTIFS(テーブル13[[#All],[発症日]],テーブル31012[[#This Row],[日時]],テーブル13[[#All],[推定感染場所（カテゴリ）]],'推定感染場所別流行曲線（発症日） '!N$1)</f>
        <v>0</v>
      </c>
      <c r="O59" s="59">
        <f>COUNTIFS(テーブル13[[#All],[発症日]],テーブル31012[[#This Row],[日時]],テーブル13[[#All],[推定感染場所（カテゴリ）]],'推定感染場所別流行曲線（発症日） '!O$1)</f>
        <v>0</v>
      </c>
      <c r="P59" s="59">
        <f>COUNTIFS(テーブル13[[#All],[発症日]],テーブル31012[[#This Row],[日時]],テーブル13[[#All],[推定感染場所（カテゴリ）]],'推定感染場所別流行曲線（発症日） '!P$1)</f>
        <v>0</v>
      </c>
      <c r="Q59" s="59"/>
      <c r="R59" s="59"/>
      <c r="S59" s="59"/>
      <c r="T59" s="59"/>
      <c r="U59" s="59"/>
      <c r="V59" s="59">
        <f>COUNTIFS(テーブル13[[#All],[発症日]],テーブル31012[[#This Row],[日時]],テーブル13[[#All],[推定感染場所（カテゴリ）]],"")</f>
        <v>0</v>
      </c>
    </row>
    <row r="60" spans="1:22">
      <c r="A60" s="54">
        <f t="shared" si="3"/>
        <v>43944</v>
      </c>
      <c r="B60" s="1" t="str">
        <f t="shared" si="0"/>
        <v/>
      </c>
      <c r="C60" s="57" t="str">
        <f t="shared" si="1"/>
        <v/>
      </c>
      <c r="D60" s="57" t="str">
        <f t="shared" si="2"/>
        <v>23日</v>
      </c>
      <c r="E60" s="57">
        <f>COUNTIF(テーブル13[[#All],[発症日]],テーブル31012[[#This Row],[日時]])</f>
        <v>0</v>
      </c>
      <c r="F60" s="57">
        <f>COUNTIFS(テーブル13[[#All],[発症日]],テーブル31012[[#This Row],[日時]],テーブル13[[#All],[推定感染場所（カテゴリ）]],'推定感染場所別流行曲線（発症日） '!F$1)</f>
        <v>0</v>
      </c>
      <c r="G60" s="59">
        <f>COUNTIFS(テーブル13[[#All],[発症日]],テーブル31012[[#This Row],[日時]],テーブル13[[#All],[推定感染場所（カテゴリ）]],'推定感染場所別流行曲線（発症日） '!G$1)</f>
        <v>0</v>
      </c>
      <c r="H60" s="59">
        <f>COUNTIFS(テーブル13[[#All],[発症日]],テーブル31012[[#This Row],[日時]],テーブル13[[#All],[推定感染場所（カテゴリ）]],'推定感染場所別流行曲線（発症日） '!H$1)</f>
        <v>0</v>
      </c>
      <c r="I60" s="59">
        <f>COUNTIFS(テーブル13[[#All],[発症日]],テーブル31012[[#This Row],[日時]],テーブル13[[#All],[推定感染場所（カテゴリ）]],'推定感染場所別流行曲線（発症日） '!I$1)</f>
        <v>0</v>
      </c>
      <c r="J60" s="59">
        <f>COUNTIFS(テーブル13[[#All],[発症日]],テーブル31012[[#This Row],[日時]],テーブル13[[#All],[推定感染場所（カテゴリ）]],'推定感染場所別流行曲線（発症日） '!J$1)</f>
        <v>0</v>
      </c>
      <c r="K60" s="59">
        <f>COUNTIFS(テーブル13[[#All],[発症日]],テーブル31012[[#This Row],[日時]],テーブル13[[#All],[推定感染場所（カテゴリ）]],'推定感染場所別流行曲線（発症日） '!K$1)</f>
        <v>0</v>
      </c>
      <c r="L60" s="59">
        <f>COUNTIFS(テーブル13[[#All],[発症日]],テーブル31012[[#This Row],[日時]],テーブル13[[#All],[推定感染場所（カテゴリ）]],'推定感染場所別流行曲線（発症日） '!L$1)</f>
        <v>0</v>
      </c>
      <c r="M60" s="59">
        <f>COUNTIFS(テーブル13[[#All],[発症日]],テーブル31012[[#This Row],[日時]],テーブル13[[#All],[推定感染場所（カテゴリ）]],'推定感染場所別流行曲線（発症日） '!M$1)</f>
        <v>0</v>
      </c>
      <c r="N60" s="59">
        <f>COUNTIFS(テーブル13[[#All],[発症日]],テーブル31012[[#This Row],[日時]],テーブル13[[#All],[推定感染場所（カテゴリ）]],'推定感染場所別流行曲線（発症日） '!N$1)</f>
        <v>0</v>
      </c>
      <c r="O60" s="59">
        <f>COUNTIFS(テーブル13[[#All],[発症日]],テーブル31012[[#This Row],[日時]],テーブル13[[#All],[推定感染場所（カテゴリ）]],'推定感染場所別流行曲線（発症日） '!O$1)</f>
        <v>0</v>
      </c>
      <c r="P60" s="59">
        <f>COUNTIFS(テーブル13[[#All],[発症日]],テーブル31012[[#This Row],[日時]],テーブル13[[#All],[推定感染場所（カテゴリ）]],'推定感染場所別流行曲線（発症日） '!P$1)</f>
        <v>0</v>
      </c>
      <c r="Q60" s="59"/>
      <c r="R60" s="59"/>
      <c r="S60" s="59"/>
      <c r="T60" s="59"/>
      <c r="U60" s="59"/>
      <c r="V60" s="59">
        <f>COUNTIFS(テーブル13[[#All],[発症日]],テーブル31012[[#This Row],[日時]],テーブル13[[#All],[推定感染場所（カテゴリ）]],"")</f>
        <v>0</v>
      </c>
    </row>
    <row r="61" spans="1:22">
      <c r="A61" s="54">
        <f t="shared" si="3"/>
        <v>43945</v>
      </c>
      <c r="B61" s="1" t="str">
        <f t="shared" si="0"/>
        <v/>
      </c>
      <c r="C61" s="57" t="str">
        <f t="shared" si="1"/>
        <v/>
      </c>
      <c r="D61" s="57" t="str">
        <f t="shared" si="2"/>
        <v>24日</v>
      </c>
      <c r="E61" s="57">
        <f>COUNTIF(テーブル13[[#All],[発症日]],テーブル31012[[#This Row],[日時]])</f>
        <v>0</v>
      </c>
      <c r="F61" s="57">
        <f>COUNTIFS(テーブル13[[#All],[発症日]],テーブル31012[[#This Row],[日時]],テーブル13[[#All],[推定感染場所（カテゴリ）]],'推定感染場所別流行曲線（発症日） '!F$1)</f>
        <v>0</v>
      </c>
      <c r="G61" s="59">
        <f>COUNTIFS(テーブル13[[#All],[発症日]],テーブル31012[[#This Row],[日時]],テーブル13[[#All],[推定感染場所（カテゴリ）]],'推定感染場所別流行曲線（発症日） '!G$1)</f>
        <v>0</v>
      </c>
      <c r="H61" s="59">
        <f>COUNTIFS(テーブル13[[#All],[発症日]],テーブル31012[[#This Row],[日時]],テーブル13[[#All],[推定感染場所（カテゴリ）]],'推定感染場所別流行曲線（発症日） '!H$1)</f>
        <v>0</v>
      </c>
      <c r="I61" s="59">
        <f>COUNTIFS(テーブル13[[#All],[発症日]],テーブル31012[[#This Row],[日時]],テーブル13[[#All],[推定感染場所（カテゴリ）]],'推定感染場所別流行曲線（発症日） '!I$1)</f>
        <v>0</v>
      </c>
      <c r="J61" s="59">
        <f>COUNTIFS(テーブル13[[#All],[発症日]],テーブル31012[[#This Row],[日時]],テーブル13[[#All],[推定感染場所（カテゴリ）]],'推定感染場所別流行曲線（発症日） '!J$1)</f>
        <v>0</v>
      </c>
      <c r="K61" s="59">
        <f>COUNTIFS(テーブル13[[#All],[発症日]],テーブル31012[[#This Row],[日時]],テーブル13[[#All],[推定感染場所（カテゴリ）]],'推定感染場所別流行曲線（発症日） '!K$1)</f>
        <v>0</v>
      </c>
      <c r="L61" s="59">
        <f>COUNTIFS(テーブル13[[#All],[発症日]],テーブル31012[[#This Row],[日時]],テーブル13[[#All],[推定感染場所（カテゴリ）]],'推定感染場所別流行曲線（発症日） '!L$1)</f>
        <v>0</v>
      </c>
      <c r="M61" s="59">
        <f>COUNTIFS(テーブル13[[#All],[発症日]],テーブル31012[[#This Row],[日時]],テーブル13[[#All],[推定感染場所（カテゴリ）]],'推定感染場所別流行曲線（発症日） '!M$1)</f>
        <v>0</v>
      </c>
      <c r="N61" s="59">
        <f>COUNTIFS(テーブル13[[#All],[発症日]],テーブル31012[[#This Row],[日時]],テーブル13[[#All],[推定感染場所（カテゴリ）]],'推定感染場所別流行曲線（発症日） '!N$1)</f>
        <v>0</v>
      </c>
      <c r="O61" s="59">
        <f>COUNTIFS(テーブル13[[#All],[発症日]],テーブル31012[[#This Row],[日時]],テーブル13[[#All],[推定感染場所（カテゴリ）]],'推定感染場所別流行曲線（発症日） '!O$1)</f>
        <v>0</v>
      </c>
      <c r="P61" s="59">
        <f>COUNTIFS(テーブル13[[#All],[発症日]],テーブル31012[[#This Row],[日時]],テーブル13[[#All],[推定感染場所（カテゴリ）]],'推定感染場所別流行曲線（発症日） '!P$1)</f>
        <v>0</v>
      </c>
      <c r="Q61" s="59"/>
      <c r="R61" s="59"/>
      <c r="S61" s="59"/>
      <c r="T61" s="59"/>
      <c r="U61" s="59"/>
      <c r="V61" s="59">
        <f>COUNTIFS(テーブル13[[#All],[発症日]],テーブル31012[[#This Row],[日時]],テーブル13[[#All],[推定感染場所（カテゴリ）]],"")</f>
        <v>0</v>
      </c>
    </row>
    <row r="62" spans="1:22">
      <c r="A62" s="54">
        <f t="shared" si="3"/>
        <v>43946</v>
      </c>
      <c r="B62" s="1" t="str">
        <f t="shared" si="0"/>
        <v/>
      </c>
      <c r="C62" s="57" t="str">
        <f t="shared" si="1"/>
        <v/>
      </c>
      <c r="D62" s="57" t="str">
        <f t="shared" si="2"/>
        <v>25日</v>
      </c>
      <c r="E62" s="57">
        <f>COUNTIF(テーブル13[[#All],[発症日]],テーブル31012[[#This Row],[日時]])</f>
        <v>0</v>
      </c>
      <c r="F62" s="57">
        <f>COUNTIFS(テーブル13[[#All],[発症日]],テーブル31012[[#This Row],[日時]],テーブル13[[#All],[推定感染場所（カテゴリ）]],'推定感染場所別流行曲線（発症日） '!F$1)</f>
        <v>0</v>
      </c>
      <c r="G62" s="59">
        <f>COUNTIFS(テーブル13[[#All],[発症日]],テーブル31012[[#This Row],[日時]],テーブル13[[#All],[推定感染場所（カテゴリ）]],'推定感染場所別流行曲線（発症日） '!G$1)</f>
        <v>0</v>
      </c>
      <c r="H62" s="59">
        <f>COUNTIFS(テーブル13[[#All],[発症日]],テーブル31012[[#This Row],[日時]],テーブル13[[#All],[推定感染場所（カテゴリ）]],'推定感染場所別流行曲線（発症日） '!H$1)</f>
        <v>0</v>
      </c>
      <c r="I62" s="59">
        <f>COUNTIFS(テーブル13[[#All],[発症日]],テーブル31012[[#This Row],[日時]],テーブル13[[#All],[推定感染場所（カテゴリ）]],'推定感染場所別流行曲線（発症日） '!I$1)</f>
        <v>0</v>
      </c>
      <c r="J62" s="59">
        <f>COUNTIFS(テーブル13[[#All],[発症日]],テーブル31012[[#This Row],[日時]],テーブル13[[#All],[推定感染場所（カテゴリ）]],'推定感染場所別流行曲線（発症日） '!J$1)</f>
        <v>0</v>
      </c>
      <c r="K62" s="59">
        <f>COUNTIFS(テーブル13[[#All],[発症日]],テーブル31012[[#This Row],[日時]],テーブル13[[#All],[推定感染場所（カテゴリ）]],'推定感染場所別流行曲線（発症日） '!K$1)</f>
        <v>0</v>
      </c>
      <c r="L62" s="59">
        <f>COUNTIFS(テーブル13[[#All],[発症日]],テーブル31012[[#This Row],[日時]],テーブル13[[#All],[推定感染場所（カテゴリ）]],'推定感染場所別流行曲線（発症日） '!L$1)</f>
        <v>0</v>
      </c>
      <c r="M62" s="59">
        <f>COUNTIFS(テーブル13[[#All],[発症日]],テーブル31012[[#This Row],[日時]],テーブル13[[#All],[推定感染場所（カテゴリ）]],'推定感染場所別流行曲線（発症日） '!M$1)</f>
        <v>0</v>
      </c>
      <c r="N62" s="59">
        <f>COUNTIFS(テーブル13[[#All],[発症日]],テーブル31012[[#This Row],[日時]],テーブル13[[#All],[推定感染場所（カテゴリ）]],'推定感染場所別流行曲線（発症日） '!N$1)</f>
        <v>0</v>
      </c>
      <c r="O62" s="59">
        <f>COUNTIFS(テーブル13[[#All],[発症日]],テーブル31012[[#This Row],[日時]],テーブル13[[#All],[推定感染場所（カテゴリ）]],'推定感染場所別流行曲線（発症日） '!O$1)</f>
        <v>0</v>
      </c>
      <c r="P62" s="59">
        <f>COUNTIFS(テーブル13[[#All],[発症日]],テーブル31012[[#This Row],[日時]],テーブル13[[#All],[推定感染場所（カテゴリ）]],'推定感染場所別流行曲線（発症日） '!P$1)</f>
        <v>0</v>
      </c>
      <c r="Q62" s="59"/>
      <c r="R62" s="59"/>
      <c r="S62" s="59"/>
      <c r="T62" s="59"/>
      <c r="U62" s="59"/>
      <c r="V62" s="59">
        <f>COUNTIFS(テーブル13[[#All],[発症日]],テーブル31012[[#This Row],[日時]],テーブル13[[#All],[推定感染場所（カテゴリ）]],"")</f>
        <v>0</v>
      </c>
    </row>
    <row r="63" spans="1:22">
      <c r="A63" s="54">
        <f t="shared" si="3"/>
        <v>43947</v>
      </c>
      <c r="B63" s="1" t="str">
        <f t="shared" si="0"/>
        <v/>
      </c>
      <c r="C63" s="57" t="str">
        <f t="shared" si="1"/>
        <v/>
      </c>
      <c r="D63" s="57" t="str">
        <f t="shared" si="2"/>
        <v>26日</v>
      </c>
      <c r="E63" s="57">
        <f>COUNTIF(テーブル13[[#All],[発症日]],テーブル31012[[#This Row],[日時]])</f>
        <v>0</v>
      </c>
      <c r="F63" s="57">
        <f>COUNTIFS(テーブル13[[#All],[発症日]],テーブル31012[[#This Row],[日時]],テーブル13[[#All],[推定感染場所（カテゴリ）]],'推定感染場所別流行曲線（発症日） '!F$1)</f>
        <v>0</v>
      </c>
      <c r="G63" s="59">
        <f>COUNTIFS(テーブル13[[#All],[発症日]],テーブル31012[[#This Row],[日時]],テーブル13[[#All],[推定感染場所（カテゴリ）]],'推定感染場所別流行曲線（発症日） '!G$1)</f>
        <v>0</v>
      </c>
      <c r="H63" s="59">
        <f>COUNTIFS(テーブル13[[#All],[発症日]],テーブル31012[[#This Row],[日時]],テーブル13[[#All],[推定感染場所（カテゴリ）]],'推定感染場所別流行曲線（発症日） '!H$1)</f>
        <v>0</v>
      </c>
      <c r="I63" s="59">
        <f>COUNTIFS(テーブル13[[#All],[発症日]],テーブル31012[[#This Row],[日時]],テーブル13[[#All],[推定感染場所（カテゴリ）]],'推定感染場所別流行曲線（発症日） '!I$1)</f>
        <v>0</v>
      </c>
      <c r="J63" s="59">
        <f>COUNTIFS(テーブル13[[#All],[発症日]],テーブル31012[[#This Row],[日時]],テーブル13[[#All],[推定感染場所（カテゴリ）]],'推定感染場所別流行曲線（発症日） '!J$1)</f>
        <v>0</v>
      </c>
      <c r="K63" s="59">
        <f>COUNTIFS(テーブル13[[#All],[発症日]],テーブル31012[[#This Row],[日時]],テーブル13[[#All],[推定感染場所（カテゴリ）]],'推定感染場所別流行曲線（発症日） '!K$1)</f>
        <v>0</v>
      </c>
      <c r="L63" s="59">
        <f>COUNTIFS(テーブル13[[#All],[発症日]],テーブル31012[[#This Row],[日時]],テーブル13[[#All],[推定感染場所（カテゴリ）]],'推定感染場所別流行曲線（発症日） '!L$1)</f>
        <v>0</v>
      </c>
      <c r="M63" s="59">
        <f>COUNTIFS(テーブル13[[#All],[発症日]],テーブル31012[[#This Row],[日時]],テーブル13[[#All],[推定感染場所（カテゴリ）]],'推定感染場所別流行曲線（発症日） '!M$1)</f>
        <v>0</v>
      </c>
      <c r="N63" s="59">
        <f>COUNTIFS(テーブル13[[#All],[発症日]],テーブル31012[[#This Row],[日時]],テーブル13[[#All],[推定感染場所（カテゴリ）]],'推定感染場所別流行曲線（発症日） '!N$1)</f>
        <v>0</v>
      </c>
      <c r="O63" s="59">
        <f>COUNTIFS(テーブル13[[#All],[発症日]],テーブル31012[[#This Row],[日時]],テーブル13[[#All],[推定感染場所（カテゴリ）]],'推定感染場所別流行曲線（発症日） '!O$1)</f>
        <v>0</v>
      </c>
      <c r="P63" s="59">
        <f>COUNTIFS(テーブル13[[#All],[発症日]],テーブル31012[[#This Row],[日時]],テーブル13[[#All],[推定感染場所（カテゴリ）]],'推定感染場所別流行曲線（発症日） '!P$1)</f>
        <v>0</v>
      </c>
      <c r="Q63" s="59"/>
      <c r="R63" s="59"/>
      <c r="S63" s="59"/>
      <c r="T63" s="59"/>
      <c r="U63" s="59"/>
      <c r="V63" s="59">
        <f>COUNTIFS(テーブル13[[#All],[発症日]],テーブル31012[[#This Row],[日時]],テーブル13[[#All],[推定感染場所（カテゴリ）]],"")</f>
        <v>0</v>
      </c>
    </row>
    <row r="64" spans="1:22">
      <c r="A64" s="54">
        <f t="shared" si="3"/>
        <v>43948</v>
      </c>
      <c r="B64" s="1" t="str">
        <f t="shared" si="0"/>
        <v/>
      </c>
      <c r="C64" s="57" t="str">
        <f t="shared" si="1"/>
        <v/>
      </c>
      <c r="D64" s="57" t="str">
        <f t="shared" si="2"/>
        <v>27日</v>
      </c>
      <c r="E64" s="57">
        <f>COUNTIF(テーブル13[[#All],[発症日]],テーブル31012[[#This Row],[日時]])</f>
        <v>0</v>
      </c>
      <c r="F64" s="57">
        <f>COUNTIFS(テーブル13[[#All],[発症日]],テーブル31012[[#This Row],[日時]],テーブル13[[#All],[推定感染場所（カテゴリ）]],'推定感染場所別流行曲線（発症日） '!F$1)</f>
        <v>0</v>
      </c>
      <c r="G64" s="59">
        <f>COUNTIFS(テーブル13[[#All],[発症日]],テーブル31012[[#This Row],[日時]],テーブル13[[#All],[推定感染場所（カテゴリ）]],'推定感染場所別流行曲線（発症日） '!G$1)</f>
        <v>0</v>
      </c>
      <c r="H64" s="59">
        <f>COUNTIFS(テーブル13[[#All],[発症日]],テーブル31012[[#This Row],[日時]],テーブル13[[#All],[推定感染場所（カテゴリ）]],'推定感染場所別流行曲線（発症日） '!H$1)</f>
        <v>0</v>
      </c>
      <c r="I64" s="59">
        <f>COUNTIFS(テーブル13[[#All],[発症日]],テーブル31012[[#This Row],[日時]],テーブル13[[#All],[推定感染場所（カテゴリ）]],'推定感染場所別流行曲線（発症日） '!I$1)</f>
        <v>0</v>
      </c>
      <c r="J64" s="59">
        <f>COUNTIFS(テーブル13[[#All],[発症日]],テーブル31012[[#This Row],[日時]],テーブル13[[#All],[推定感染場所（カテゴリ）]],'推定感染場所別流行曲線（発症日） '!J$1)</f>
        <v>0</v>
      </c>
      <c r="K64" s="59">
        <f>COUNTIFS(テーブル13[[#All],[発症日]],テーブル31012[[#This Row],[日時]],テーブル13[[#All],[推定感染場所（カテゴリ）]],'推定感染場所別流行曲線（発症日） '!K$1)</f>
        <v>0</v>
      </c>
      <c r="L64" s="59">
        <f>COUNTIFS(テーブル13[[#All],[発症日]],テーブル31012[[#This Row],[日時]],テーブル13[[#All],[推定感染場所（カテゴリ）]],'推定感染場所別流行曲線（発症日） '!L$1)</f>
        <v>0</v>
      </c>
      <c r="M64" s="59">
        <f>COUNTIFS(テーブル13[[#All],[発症日]],テーブル31012[[#This Row],[日時]],テーブル13[[#All],[推定感染場所（カテゴリ）]],'推定感染場所別流行曲線（発症日） '!M$1)</f>
        <v>0</v>
      </c>
      <c r="N64" s="59">
        <f>COUNTIFS(テーブル13[[#All],[発症日]],テーブル31012[[#This Row],[日時]],テーブル13[[#All],[推定感染場所（カテゴリ）]],'推定感染場所別流行曲線（発症日） '!N$1)</f>
        <v>0</v>
      </c>
      <c r="O64" s="59">
        <f>COUNTIFS(テーブル13[[#All],[発症日]],テーブル31012[[#This Row],[日時]],テーブル13[[#All],[推定感染場所（カテゴリ）]],'推定感染場所別流行曲線（発症日） '!O$1)</f>
        <v>0</v>
      </c>
      <c r="P64" s="59">
        <f>COUNTIFS(テーブル13[[#All],[発症日]],テーブル31012[[#This Row],[日時]],テーブル13[[#All],[推定感染場所（カテゴリ）]],'推定感染場所別流行曲線（発症日） '!P$1)</f>
        <v>0</v>
      </c>
      <c r="Q64" s="59"/>
      <c r="R64" s="59"/>
      <c r="S64" s="59"/>
      <c r="T64" s="59"/>
      <c r="U64" s="59"/>
      <c r="V64" s="59">
        <f>COUNTIFS(テーブル13[[#All],[発症日]],テーブル31012[[#This Row],[日時]],テーブル13[[#All],[推定感染場所（カテゴリ）]],"")</f>
        <v>0</v>
      </c>
    </row>
    <row r="65" spans="1:22">
      <c r="A65" s="54">
        <f t="shared" si="3"/>
        <v>43949</v>
      </c>
      <c r="B65" s="1" t="str">
        <f t="shared" si="0"/>
        <v/>
      </c>
      <c r="C65" s="57" t="str">
        <f t="shared" si="1"/>
        <v/>
      </c>
      <c r="D65" s="57" t="str">
        <f t="shared" si="2"/>
        <v>28日</v>
      </c>
      <c r="E65" s="57">
        <f>COUNTIF(テーブル13[[#All],[発症日]],テーブル31012[[#This Row],[日時]])</f>
        <v>0</v>
      </c>
      <c r="F65" s="57">
        <f>COUNTIFS(テーブル13[[#All],[発症日]],テーブル31012[[#This Row],[日時]],テーブル13[[#All],[推定感染場所（カテゴリ）]],'推定感染場所別流行曲線（発症日） '!F$1)</f>
        <v>0</v>
      </c>
      <c r="G65" s="59">
        <f>COUNTIFS(テーブル13[[#All],[発症日]],テーブル31012[[#This Row],[日時]],テーブル13[[#All],[推定感染場所（カテゴリ）]],'推定感染場所別流行曲線（発症日） '!G$1)</f>
        <v>0</v>
      </c>
      <c r="H65" s="59">
        <f>COUNTIFS(テーブル13[[#All],[発症日]],テーブル31012[[#This Row],[日時]],テーブル13[[#All],[推定感染場所（カテゴリ）]],'推定感染場所別流行曲線（発症日） '!H$1)</f>
        <v>0</v>
      </c>
      <c r="I65" s="59">
        <f>COUNTIFS(テーブル13[[#All],[発症日]],テーブル31012[[#This Row],[日時]],テーブル13[[#All],[推定感染場所（カテゴリ）]],'推定感染場所別流行曲線（発症日） '!I$1)</f>
        <v>0</v>
      </c>
      <c r="J65" s="59">
        <f>COUNTIFS(テーブル13[[#All],[発症日]],テーブル31012[[#This Row],[日時]],テーブル13[[#All],[推定感染場所（カテゴリ）]],'推定感染場所別流行曲線（発症日） '!J$1)</f>
        <v>0</v>
      </c>
      <c r="K65" s="59">
        <f>COUNTIFS(テーブル13[[#All],[発症日]],テーブル31012[[#This Row],[日時]],テーブル13[[#All],[推定感染場所（カテゴリ）]],'推定感染場所別流行曲線（発症日） '!K$1)</f>
        <v>0</v>
      </c>
      <c r="L65" s="59">
        <f>COUNTIFS(テーブル13[[#All],[発症日]],テーブル31012[[#This Row],[日時]],テーブル13[[#All],[推定感染場所（カテゴリ）]],'推定感染場所別流行曲線（発症日） '!L$1)</f>
        <v>0</v>
      </c>
      <c r="M65" s="59">
        <f>COUNTIFS(テーブル13[[#All],[発症日]],テーブル31012[[#This Row],[日時]],テーブル13[[#All],[推定感染場所（カテゴリ）]],'推定感染場所別流行曲線（発症日） '!M$1)</f>
        <v>0</v>
      </c>
      <c r="N65" s="59">
        <f>COUNTIFS(テーブル13[[#All],[発症日]],テーブル31012[[#This Row],[日時]],テーブル13[[#All],[推定感染場所（カテゴリ）]],'推定感染場所別流行曲線（発症日） '!N$1)</f>
        <v>0</v>
      </c>
      <c r="O65" s="59">
        <f>COUNTIFS(テーブル13[[#All],[発症日]],テーブル31012[[#This Row],[日時]],テーブル13[[#All],[推定感染場所（カテゴリ）]],'推定感染場所別流行曲線（発症日） '!O$1)</f>
        <v>0</v>
      </c>
      <c r="P65" s="59">
        <f>COUNTIFS(テーブル13[[#All],[発症日]],テーブル31012[[#This Row],[日時]],テーブル13[[#All],[推定感染場所（カテゴリ）]],'推定感染場所別流行曲線（発症日） '!P$1)</f>
        <v>0</v>
      </c>
      <c r="Q65" s="59"/>
      <c r="R65" s="59"/>
      <c r="S65" s="59"/>
      <c r="T65" s="59"/>
      <c r="U65" s="59"/>
      <c r="V65" s="59">
        <f>COUNTIFS(テーブル13[[#All],[発症日]],テーブル31012[[#This Row],[日時]],テーブル13[[#All],[推定感染場所（カテゴリ）]],"")</f>
        <v>0</v>
      </c>
    </row>
    <row r="66" spans="1:22">
      <c r="A66" s="54">
        <f t="shared" si="3"/>
        <v>43950</v>
      </c>
      <c r="B66" s="1" t="str">
        <f t="shared" si="0"/>
        <v/>
      </c>
      <c r="C66" s="57" t="str">
        <f t="shared" si="1"/>
        <v/>
      </c>
      <c r="D66" s="57" t="str">
        <f t="shared" si="2"/>
        <v>29日</v>
      </c>
      <c r="E66" s="57">
        <f>COUNTIF(テーブル13[[#All],[発症日]],テーブル31012[[#This Row],[日時]])</f>
        <v>0</v>
      </c>
      <c r="F66" s="57">
        <f>COUNTIFS(テーブル13[[#All],[発症日]],テーブル31012[[#This Row],[日時]],テーブル13[[#All],[推定感染場所（カテゴリ）]],'推定感染場所別流行曲線（発症日） '!F$1)</f>
        <v>0</v>
      </c>
      <c r="G66" s="59">
        <f>COUNTIFS(テーブル13[[#All],[発症日]],テーブル31012[[#This Row],[日時]],テーブル13[[#All],[推定感染場所（カテゴリ）]],'推定感染場所別流行曲線（発症日） '!G$1)</f>
        <v>0</v>
      </c>
      <c r="H66" s="59">
        <f>COUNTIFS(テーブル13[[#All],[発症日]],テーブル31012[[#This Row],[日時]],テーブル13[[#All],[推定感染場所（カテゴリ）]],'推定感染場所別流行曲線（発症日） '!H$1)</f>
        <v>0</v>
      </c>
      <c r="I66" s="59">
        <f>COUNTIFS(テーブル13[[#All],[発症日]],テーブル31012[[#This Row],[日時]],テーブル13[[#All],[推定感染場所（カテゴリ）]],'推定感染場所別流行曲線（発症日） '!I$1)</f>
        <v>0</v>
      </c>
      <c r="J66" s="59">
        <f>COUNTIFS(テーブル13[[#All],[発症日]],テーブル31012[[#This Row],[日時]],テーブル13[[#All],[推定感染場所（カテゴリ）]],'推定感染場所別流行曲線（発症日） '!J$1)</f>
        <v>0</v>
      </c>
      <c r="K66" s="59">
        <f>COUNTIFS(テーブル13[[#All],[発症日]],テーブル31012[[#This Row],[日時]],テーブル13[[#All],[推定感染場所（カテゴリ）]],'推定感染場所別流行曲線（発症日） '!K$1)</f>
        <v>0</v>
      </c>
      <c r="L66" s="59">
        <f>COUNTIFS(テーブル13[[#All],[発症日]],テーブル31012[[#This Row],[日時]],テーブル13[[#All],[推定感染場所（カテゴリ）]],'推定感染場所別流行曲線（発症日） '!L$1)</f>
        <v>0</v>
      </c>
      <c r="M66" s="59">
        <f>COUNTIFS(テーブル13[[#All],[発症日]],テーブル31012[[#This Row],[日時]],テーブル13[[#All],[推定感染場所（カテゴリ）]],'推定感染場所別流行曲線（発症日） '!M$1)</f>
        <v>0</v>
      </c>
      <c r="N66" s="59">
        <f>COUNTIFS(テーブル13[[#All],[発症日]],テーブル31012[[#This Row],[日時]],テーブル13[[#All],[推定感染場所（カテゴリ）]],'推定感染場所別流行曲線（発症日） '!N$1)</f>
        <v>0</v>
      </c>
      <c r="O66" s="59">
        <f>COUNTIFS(テーブル13[[#All],[発症日]],テーブル31012[[#This Row],[日時]],テーブル13[[#All],[推定感染場所（カテゴリ）]],'推定感染場所別流行曲線（発症日） '!O$1)</f>
        <v>0</v>
      </c>
      <c r="P66" s="59">
        <f>COUNTIFS(テーブル13[[#All],[発症日]],テーブル31012[[#This Row],[日時]],テーブル13[[#All],[推定感染場所（カテゴリ）]],'推定感染場所別流行曲線（発症日） '!P$1)</f>
        <v>0</v>
      </c>
      <c r="Q66" s="59"/>
      <c r="R66" s="59"/>
      <c r="S66" s="59"/>
      <c r="T66" s="59"/>
      <c r="U66" s="59"/>
      <c r="V66" s="59">
        <f>COUNTIFS(テーブル13[[#All],[発症日]],テーブル31012[[#This Row],[日時]],テーブル13[[#All],[推定感染場所（カテゴリ）]],"")</f>
        <v>0</v>
      </c>
    </row>
    <row r="67" spans="1:22">
      <c r="A67" s="54">
        <f t="shared" si="3"/>
        <v>43951</v>
      </c>
      <c r="B67" s="1" t="str">
        <f t="shared" si="0"/>
        <v/>
      </c>
      <c r="C67" s="57" t="str">
        <f t="shared" si="1"/>
        <v/>
      </c>
      <c r="D67" s="57" t="str">
        <f t="shared" si="2"/>
        <v>30日</v>
      </c>
      <c r="E67" s="57">
        <f>COUNTIF(テーブル13[[#All],[発症日]],テーブル31012[[#This Row],[日時]])</f>
        <v>0</v>
      </c>
      <c r="F67" s="57">
        <f>COUNTIFS(テーブル13[[#All],[発症日]],テーブル31012[[#This Row],[日時]],テーブル13[[#All],[推定感染場所（カテゴリ）]],'推定感染場所別流行曲線（発症日） '!F$1)</f>
        <v>0</v>
      </c>
      <c r="G67" s="59">
        <f>COUNTIFS(テーブル13[[#All],[発症日]],テーブル31012[[#This Row],[日時]],テーブル13[[#All],[推定感染場所（カテゴリ）]],'推定感染場所別流行曲線（発症日） '!G$1)</f>
        <v>0</v>
      </c>
      <c r="H67" s="59">
        <f>COUNTIFS(テーブル13[[#All],[発症日]],テーブル31012[[#This Row],[日時]],テーブル13[[#All],[推定感染場所（カテゴリ）]],'推定感染場所別流行曲線（発症日） '!H$1)</f>
        <v>0</v>
      </c>
      <c r="I67" s="59">
        <f>COUNTIFS(テーブル13[[#All],[発症日]],テーブル31012[[#This Row],[日時]],テーブル13[[#All],[推定感染場所（カテゴリ）]],'推定感染場所別流行曲線（発症日） '!I$1)</f>
        <v>0</v>
      </c>
      <c r="J67" s="59">
        <f>COUNTIFS(テーブル13[[#All],[発症日]],テーブル31012[[#This Row],[日時]],テーブル13[[#All],[推定感染場所（カテゴリ）]],'推定感染場所別流行曲線（発症日） '!J$1)</f>
        <v>0</v>
      </c>
      <c r="K67" s="59">
        <f>COUNTIFS(テーブル13[[#All],[発症日]],テーブル31012[[#This Row],[日時]],テーブル13[[#All],[推定感染場所（カテゴリ）]],'推定感染場所別流行曲線（発症日） '!K$1)</f>
        <v>0</v>
      </c>
      <c r="L67" s="59">
        <f>COUNTIFS(テーブル13[[#All],[発症日]],テーブル31012[[#This Row],[日時]],テーブル13[[#All],[推定感染場所（カテゴリ）]],'推定感染場所別流行曲線（発症日） '!L$1)</f>
        <v>0</v>
      </c>
      <c r="M67" s="59">
        <f>COUNTIFS(テーブル13[[#All],[発症日]],テーブル31012[[#This Row],[日時]],テーブル13[[#All],[推定感染場所（カテゴリ）]],'推定感染場所別流行曲線（発症日） '!M$1)</f>
        <v>0</v>
      </c>
      <c r="N67" s="59">
        <f>COUNTIFS(テーブル13[[#All],[発症日]],テーブル31012[[#This Row],[日時]],テーブル13[[#All],[推定感染場所（カテゴリ）]],'推定感染場所別流行曲線（発症日） '!N$1)</f>
        <v>0</v>
      </c>
      <c r="O67" s="59">
        <f>COUNTIFS(テーブル13[[#All],[発症日]],テーブル31012[[#This Row],[日時]],テーブル13[[#All],[推定感染場所（カテゴリ）]],'推定感染場所別流行曲線（発症日） '!O$1)</f>
        <v>0</v>
      </c>
      <c r="P67" s="59">
        <f>COUNTIFS(テーブル13[[#All],[発症日]],テーブル31012[[#This Row],[日時]],テーブル13[[#All],[推定感染場所（カテゴリ）]],'推定感染場所別流行曲線（発症日） '!P$1)</f>
        <v>0</v>
      </c>
      <c r="Q67" s="59"/>
      <c r="R67" s="59"/>
      <c r="S67" s="59"/>
      <c r="T67" s="59"/>
      <c r="U67" s="59"/>
      <c r="V67" s="59">
        <f>COUNTIFS(テーブル13[[#All],[発症日]],テーブル31012[[#This Row],[日時]],テーブル13[[#All],[推定感染場所（カテゴリ）]],"")</f>
        <v>0</v>
      </c>
    </row>
    <row r="68" spans="1:22">
      <c r="A68" s="54">
        <f t="shared" si="3"/>
        <v>43952</v>
      </c>
      <c r="B68" s="1" t="str">
        <f t="shared" si="0"/>
        <v/>
      </c>
      <c r="C68" s="57" t="str">
        <f t="shared" si="1"/>
        <v>5月</v>
      </c>
      <c r="D68" s="57" t="str">
        <f t="shared" si="2"/>
        <v>1日</v>
      </c>
      <c r="E68" s="57">
        <f>COUNTIF(テーブル13[[#All],[発症日]],テーブル31012[[#This Row],[日時]])</f>
        <v>0</v>
      </c>
      <c r="F68" s="57">
        <f>COUNTIFS(テーブル13[[#All],[発症日]],テーブル31012[[#This Row],[日時]],テーブル13[[#All],[推定感染場所（カテゴリ）]],'推定感染場所別流行曲線（発症日） '!F$1)</f>
        <v>0</v>
      </c>
      <c r="G68" s="59">
        <f>COUNTIFS(テーブル13[[#All],[発症日]],テーブル31012[[#This Row],[日時]],テーブル13[[#All],[推定感染場所（カテゴリ）]],'推定感染場所別流行曲線（発症日） '!G$1)</f>
        <v>0</v>
      </c>
      <c r="H68" s="59">
        <f>COUNTIFS(テーブル13[[#All],[発症日]],テーブル31012[[#This Row],[日時]],テーブル13[[#All],[推定感染場所（カテゴリ）]],'推定感染場所別流行曲線（発症日） '!H$1)</f>
        <v>0</v>
      </c>
      <c r="I68" s="59">
        <f>COUNTIFS(テーブル13[[#All],[発症日]],テーブル31012[[#This Row],[日時]],テーブル13[[#All],[推定感染場所（カテゴリ）]],'推定感染場所別流行曲線（発症日） '!I$1)</f>
        <v>0</v>
      </c>
      <c r="J68" s="59">
        <f>COUNTIFS(テーブル13[[#All],[発症日]],テーブル31012[[#This Row],[日時]],テーブル13[[#All],[推定感染場所（カテゴリ）]],'推定感染場所別流行曲線（発症日） '!J$1)</f>
        <v>0</v>
      </c>
      <c r="K68" s="59">
        <f>COUNTIFS(テーブル13[[#All],[発症日]],テーブル31012[[#This Row],[日時]],テーブル13[[#All],[推定感染場所（カテゴリ）]],'推定感染場所別流行曲線（発症日） '!K$1)</f>
        <v>0</v>
      </c>
      <c r="L68" s="59">
        <f>COUNTIFS(テーブル13[[#All],[発症日]],テーブル31012[[#This Row],[日時]],テーブル13[[#All],[推定感染場所（カテゴリ）]],'推定感染場所別流行曲線（発症日） '!L$1)</f>
        <v>0</v>
      </c>
      <c r="M68" s="59">
        <f>COUNTIFS(テーブル13[[#All],[発症日]],テーブル31012[[#This Row],[日時]],テーブル13[[#All],[推定感染場所（カテゴリ）]],'推定感染場所別流行曲線（発症日） '!M$1)</f>
        <v>0</v>
      </c>
      <c r="N68" s="59">
        <f>COUNTIFS(テーブル13[[#All],[発症日]],テーブル31012[[#This Row],[日時]],テーブル13[[#All],[推定感染場所（カテゴリ）]],'推定感染場所別流行曲線（発症日） '!N$1)</f>
        <v>0</v>
      </c>
      <c r="O68" s="59">
        <f>COUNTIFS(テーブル13[[#All],[発症日]],テーブル31012[[#This Row],[日時]],テーブル13[[#All],[推定感染場所（カテゴリ）]],'推定感染場所別流行曲線（発症日） '!O$1)</f>
        <v>0</v>
      </c>
      <c r="P68" s="59">
        <f>COUNTIFS(テーブル13[[#All],[発症日]],テーブル31012[[#This Row],[日時]],テーブル13[[#All],[推定感染場所（カテゴリ）]],'推定感染場所別流行曲線（発症日） '!P$1)</f>
        <v>0</v>
      </c>
      <c r="Q68" s="59"/>
      <c r="R68" s="59"/>
      <c r="S68" s="59"/>
      <c r="T68" s="59"/>
      <c r="U68" s="59"/>
      <c r="V68" s="59">
        <f>COUNTIFS(テーブル13[[#All],[発症日]],テーブル31012[[#This Row],[日時]],テーブル13[[#All],[推定感染場所（カテゴリ）]],"")</f>
        <v>0</v>
      </c>
    </row>
    <row r="69" spans="1:22">
      <c r="A69" s="54">
        <f t="shared" si="3"/>
        <v>43953</v>
      </c>
      <c r="B69" s="1" t="str">
        <f t="shared" si="0"/>
        <v/>
      </c>
      <c r="C69" s="57" t="str">
        <f t="shared" si="1"/>
        <v/>
      </c>
      <c r="D69" s="57" t="str">
        <f t="shared" si="2"/>
        <v>2日</v>
      </c>
      <c r="E69" s="57">
        <f>COUNTIF(テーブル13[[#All],[発症日]],テーブル31012[[#This Row],[日時]])</f>
        <v>0</v>
      </c>
      <c r="F69" s="57">
        <f>COUNTIFS(テーブル13[[#All],[発症日]],テーブル31012[[#This Row],[日時]],テーブル13[[#All],[推定感染場所（カテゴリ）]],'推定感染場所別流行曲線（発症日） '!F$1)</f>
        <v>0</v>
      </c>
      <c r="G69" s="59">
        <f>COUNTIFS(テーブル13[[#All],[発症日]],テーブル31012[[#This Row],[日時]],テーブル13[[#All],[推定感染場所（カテゴリ）]],'推定感染場所別流行曲線（発症日） '!G$1)</f>
        <v>0</v>
      </c>
      <c r="H69" s="59">
        <f>COUNTIFS(テーブル13[[#All],[発症日]],テーブル31012[[#This Row],[日時]],テーブル13[[#All],[推定感染場所（カテゴリ）]],'推定感染場所別流行曲線（発症日） '!H$1)</f>
        <v>0</v>
      </c>
      <c r="I69" s="59">
        <f>COUNTIFS(テーブル13[[#All],[発症日]],テーブル31012[[#This Row],[日時]],テーブル13[[#All],[推定感染場所（カテゴリ）]],'推定感染場所別流行曲線（発症日） '!I$1)</f>
        <v>0</v>
      </c>
      <c r="J69" s="59">
        <f>COUNTIFS(テーブル13[[#All],[発症日]],テーブル31012[[#This Row],[日時]],テーブル13[[#All],[推定感染場所（カテゴリ）]],'推定感染場所別流行曲線（発症日） '!J$1)</f>
        <v>0</v>
      </c>
      <c r="K69" s="59">
        <f>COUNTIFS(テーブル13[[#All],[発症日]],テーブル31012[[#This Row],[日時]],テーブル13[[#All],[推定感染場所（カテゴリ）]],'推定感染場所別流行曲線（発症日） '!K$1)</f>
        <v>0</v>
      </c>
      <c r="L69" s="59">
        <f>COUNTIFS(テーブル13[[#All],[発症日]],テーブル31012[[#This Row],[日時]],テーブル13[[#All],[推定感染場所（カテゴリ）]],'推定感染場所別流行曲線（発症日） '!L$1)</f>
        <v>0</v>
      </c>
      <c r="M69" s="59">
        <f>COUNTIFS(テーブル13[[#All],[発症日]],テーブル31012[[#This Row],[日時]],テーブル13[[#All],[推定感染場所（カテゴリ）]],'推定感染場所別流行曲線（発症日） '!M$1)</f>
        <v>0</v>
      </c>
      <c r="N69" s="59">
        <f>COUNTIFS(テーブル13[[#All],[発症日]],テーブル31012[[#This Row],[日時]],テーブル13[[#All],[推定感染場所（カテゴリ）]],'推定感染場所別流行曲線（発症日） '!N$1)</f>
        <v>0</v>
      </c>
      <c r="O69" s="59">
        <f>COUNTIFS(テーブル13[[#All],[発症日]],テーブル31012[[#This Row],[日時]],テーブル13[[#All],[推定感染場所（カテゴリ）]],'推定感染場所別流行曲線（発症日） '!O$1)</f>
        <v>0</v>
      </c>
      <c r="P69" s="59">
        <f>COUNTIFS(テーブル13[[#All],[発症日]],テーブル31012[[#This Row],[日時]],テーブル13[[#All],[推定感染場所（カテゴリ）]],'推定感染場所別流行曲線（発症日） '!P$1)</f>
        <v>0</v>
      </c>
      <c r="Q69" s="59"/>
      <c r="R69" s="59"/>
      <c r="S69" s="59"/>
      <c r="T69" s="59"/>
      <c r="U69" s="59"/>
      <c r="V69" s="59">
        <f>COUNTIFS(テーブル13[[#All],[発症日]],テーブル31012[[#This Row],[日時]],テーブル13[[#All],[推定感染場所（カテゴリ）]],"")</f>
        <v>0</v>
      </c>
    </row>
    <row r="70" spans="1:22">
      <c r="A70" s="54">
        <f t="shared" si="3"/>
        <v>43954</v>
      </c>
      <c r="B70" s="1" t="str">
        <f t="shared" si="0"/>
        <v/>
      </c>
      <c r="C70" s="57" t="str">
        <f t="shared" si="1"/>
        <v/>
      </c>
      <c r="D70" s="57" t="str">
        <f t="shared" si="2"/>
        <v>3日</v>
      </c>
      <c r="E70" s="57">
        <f>COUNTIF(テーブル13[[#All],[発症日]],テーブル31012[[#This Row],[日時]])</f>
        <v>0</v>
      </c>
      <c r="F70" s="57">
        <f>COUNTIFS(テーブル13[[#All],[発症日]],テーブル31012[[#This Row],[日時]],テーブル13[[#All],[推定感染場所（カテゴリ）]],'推定感染場所別流行曲線（発症日） '!F$1)</f>
        <v>0</v>
      </c>
      <c r="G70" s="59">
        <f>COUNTIFS(テーブル13[[#All],[発症日]],テーブル31012[[#This Row],[日時]],テーブル13[[#All],[推定感染場所（カテゴリ）]],'推定感染場所別流行曲線（発症日） '!G$1)</f>
        <v>0</v>
      </c>
      <c r="H70" s="59">
        <f>COUNTIFS(テーブル13[[#All],[発症日]],テーブル31012[[#This Row],[日時]],テーブル13[[#All],[推定感染場所（カテゴリ）]],'推定感染場所別流行曲線（発症日） '!H$1)</f>
        <v>0</v>
      </c>
      <c r="I70" s="59">
        <f>COUNTIFS(テーブル13[[#All],[発症日]],テーブル31012[[#This Row],[日時]],テーブル13[[#All],[推定感染場所（カテゴリ）]],'推定感染場所別流行曲線（発症日） '!I$1)</f>
        <v>0</v>
      </c>
      <c r="J70" s="59">
        <f>COUNTIFS(テーブル13[[#All],[発症日]],テーブル31012[[#This Row],[日時]],テーブル13[[#All],[推定感染場所（カテゴリ）]],'推定感染場所別流行曲線（発症日） '!J$1)</f>
        <v>0</v>
      </c>
      <c r="K70" s="59">
        <f>COUNTIFS(テーブル13[[#All],[発症日]],テーブル31012[[#This Row],[日時]],テーブル13[[#All],[推定感染場所（カテゴリ）]],'推定感染場所別流行曲線（発症日） '!K$1)</f>
        <v>0</v>
      </c>
      <c r="L70" s="59">
        <f>COUNTIFS(テーブル13[[#All],[発症日]],テーブル31012[[#This Row],[日時]],テーブル13[[#All],[推定感染場所（カテゴリ）]],'推定感染場所別流行曲線（発症日） '!L$1)</f>
        <v>0</v>
      </c>
      <c r="M70" s="59">
        <f>COUNTIFS(テーブル13[[#All],[発症日]],テーブル31012[[#This Row],[日時]],テーブル13[[#All],[推定感染場所（カテゴリ）]],'推定感染場所別流行曲線（発症日） '!M$1)</f>
        <v>0</v>
      </c>
      <c r="N70" s="59">
        <f>COUNTIFS(テーブル13[[#All],[発症日]],テーブル31012[[#This Row],[日時]],テーブル13[[#All],[推定感染場所（カテゴリ）]],'推定感染場所別流行曲線（発症日） '!N$1)</f>
        <v>0</v>
      </c>
      <c r="O70" s="59">
        <f>COUNTIFS(テーブル13[[#All],[発症日]],テーブル31012[[#This Row],[日時]],テーブル13[[#All],[推定感染場所（カテゴリ）]],'推定感染場所別流行曲線（発症日） '!O$1)</f>
        <v>0</v>
      </c>
      <c r="P70" s="59">
        <f>COUNTIFS(テーブル13[[#All],[発症日]],テーブル31012[[#This Row],[日時]],テーブル13[[#All],[推定感染場所（カテゴリ）]],'推定感染場所別流行曲線（発症日） '!P$1)</f>
        <v>0</v>
      </c>
      <c r="Q70" s="59"/>
      <c r="R70" s="59"/>
      <c r="S70" s="59"/>
      <c r="T70" s="59"/>
      <c r="U70" s="59"/>
      <c r="V70" s="59">
        <f>COUNTIFS(テーブル13[[#All],[発症日]],テーブル31012[[#This Row],[日時]],テーブル13[[#All],[推定感染場所（カテゴリ）]],"")</f>
        <v>0</v>
      </c>
    </row>
    <row r="71" spans="1:22">
      <c r="A71" s="54">
        <f t="shared" si="3"/>
        <v>43955</v>
      </c>
      <c r="B71" s="1" t="str">
        <f t="shared" ref="B71:B134" si="4">IF(AND(MONTH(A71)=1,DAY(A71)=1),YEAR(A71)&amp;"年","")</f>
        <v/>
      </c>
      <c r="C71" s="57" t="str">
        <f t="shared" ref="C71:C134" si="5">IF(DAY(A71)=1,MONTH(A71)&amp;"月","")</f>
        <v/>
      </c>
      <c r="D71" s="57" t="str">
        <f t="shared" ref="D71:D134" si="6">DAY(A71)&amp;"日"</f>
        <v>4日</v>
      </c>
      <c r="E71" s="57">
        <f>COUNTIF(テーブル13[[#All],[発症日]],テーブル31012[[#This Row],[日時]])</f>
        <v>0</v>
      </c>
      <c r="F71" s="57">
        <f>COUNTIFS(テーブル13[[#All],[発症日]],テーブル31012[[#This Row],[日時]],テーブル13[[#All],[推定感染場所（カテゴリ）]],'推定感染場所別流行曲線（発症日） '!F$1)</f>
        <v>0</v>
      </c>
      <c r="G71" s="59">
        <f>COUNTIFS(テーブル13[[#All],[発症日]],テーブル31012[[#This Row],[日時]],テーブル13[[#All],[推定感染場所（カテゴリ）]],'推定感染場所別流行曲線（発症日） '!G$1)</f>
        <v>0</v>
      </c>
      <c r="H71" s="59">
        <f>COUNTIFS(テーブル13[[#All],[発症日]],テーブル31012[[#This Row],[日時]],テーブル13[[#All],[推定感染場所（カテゴリ）]],'推定感染場所別流行曲線（発症日） '!H$1)</f>
        <v>0</v>
      </c>
      <c r="I71" s="59">
        <f>COUNTIFS(テーブル13[[#All],[発症日]],テーブル31012[[#This Row],[日時]],テーブル13[[#All],[推定感染場所（カテゴリ）]],'推定感染場所別流行曲線（発症日） '!I$1)</f>
        <v>0</v>
      </c>
      <c r="J71" s="59">
        <f>COUNTIFS(テーブル13[[#All],[発症日]],テーブル31012[[#This Row],[日時]],テーブル13[[#All],[推定感染場所（カテゴリ）]],'推定感染場所別流行曲線（発症日） '!J$1)</f>
        <v>0</v>
      </c>
      <c r="K71" s="59">
        <f>COUNTIFS(テーブル13[[#All],[発症日]],テーブル31012[[#This Row],[日時]],テーブル13[[#All],[推定感染場所（カテゴリ）]],'推定感染場所別流行曲線（発症日） '!K$1)</f>
        <v>0</v>
      </c>
      <c r="L71" s="59">
        <f>COUNTIFS(テーブル13[[#All],[発症日]],テーブル31012[[#This Row],[日時]],テーブル13[[#All],[推定感染場所（カテゴリ）]],'推定感染場所別流行曲線（発症日） '!L$1)</f>
        <v>0</v>
      </c>
      <c r="M71" s="59">
        <f>COUNTIFS(テーブル13[[#All],[発症日]],テーブル31012[[#This Row],[日時]],テーブル13[[#All],[推定感染場所（カテゴリ）]],'推定感染場所別流行曲線（発症日） '!M$1)</f>
        <v>0</v>
      </c>
      <c r="N71" s="59">
        <f>COUNTIFS(テーブル13[[#All],[発症日]],テーブル31012[[#This Row],[日時]],テーブル13[[#All],[推定感染場所（カテゴリ）]],'推定感染場所別流行曲線（発症日） '!N$1)</f>
        <v>0</v>
      </c>
      <c r="O71" s="59">
        <f>COUNTIFS(テーブル13[[#All],[発症日]],テーブル31012[[#This Row],[日時]],テーブル13[[#All],[推定感染場所（カテゴリ）]],'推定感染場所別流行曲線（発症日） '!O$1)</f>
        <v>0</v>
      </c>
      <c r="P71" s="59">
        <f>COUNTIFS(テーブル13[[#All],[発症日]],テーブル31012[[#This Row],[日時]],テーブル13[[#All],[推定感染場所（カテゴリ）]],'推定感染場所別流行曲線（発症日） '!P$1)</f>
        <v>0</v>
      </c>
      <c r="Q71" s="59"/>
      <c r="R71" s="59"/>
      <c r="S71" s="59"/>
      <c r="T71" s="59"/>
      <c r="U71" s="59"/>
      <c r="V71" s="59">
        <f>COUNTIFS(テーブル13[[#All],[発症日]],テーブル31012[[#This Row],[日時]],テーブル13[[#All],[推定感染場所（カテゴリ）]],"")</f>
        <v>0</v>
      </c>
    </row>
    <row r="72" spans="1:22">
      <c r="A72" s="54">
        <f t="shared" si="3"/>
        <v>43956</v>
      </c>
      <c r="B72" s="1" t="str">
        <f t="shared" si="4"/>
        <v/>
      </c>
      <c r="C72" s="57" t="str">
        <f t="shared" si="5"/>
        <v/>
      </c>
      <c r="D72" s="57" t="str">
        <f t="shared" si="6"/>
        <v>5日</v>
      </c>
      <c r="E72" s="57">
        <f>COUNTIF(テーブル13[[#All],[発症日]],テーブル31012[[#This Row],[日時]])</f>
        <v>0</v>
      </c>
      <c r="F72" s="57">
        <f>COUNTIFS(テーブル13[[#All],[発症日]],テーブル31012[[#This Row],[日時]],テーブル13[[#All],[推定感染場所（カテゴリ）]],'推定感染場所別流行曲線（発症日） '!F$1)</f>
        <v>0</v>
      </c>
      <c r="G72" s="59">
        <f>COUNTIFS(テーブル13[[#All],[発症日]],テーブル31012[[#This Row],[日時]],テーブル13[[#All],[推定感染場所（カテゴリ）]],'推定感染場所別流行曲線（発症日） '!G$1)</f>
        <v>0</v>
      </c>
      <c r="H72" s="59">
        <f>COUNTIFS(テーブル13[[#All],[発症日]],テーブル31012[[#This Row],[日時]],テーブル13[[#All],[推定感染場所（カテゴリ）]],'推定感染場所別流行曲線（発症日） '!H$1)</f>
        <v>0</v>
      </c>
      <c r="I72" s="59">
        <f>COUNTIFS(テーブル13[[#All],[発症日]],テーブル31012[[#This Row],[日時]],テーブル13[[#All],[推定感染場所（カテゴリ）]],'推定感染場所別流行曲線（発症日） '!I$1)</f>
        <v>0</v>
      </c>
      <c r="J72" s="59">
        <f>COUNTIFS(テーブル13[[#All],[発症日]],テーブル31012[[#This Row],[日時]],テーブル13[[#All],[推定感染場所（カテゴリ）]],'推定感染場所別流行曲線（発症日） '!J$1)</f>
        <v>0</v>
      </c>
      <c r="K72" s="59">
        <f>COUNTIFS(テーブル13[[#All],[発症日]],テーブル31012[[#This Row],[日時]],テーブル13[[#All],[推定感染場所（カテゴリ）]],'推定感染場所別流行曲線（発症日） '!K$1)</f>
        <v>0</v>
      </c>
      <c r="L72" s="59">
        <f>COUNTIFS(テーブル13[[#All],[発症日]],テーブル31012[[#This Row],[日時]],テーブル13[[#All],[推定感染場所（カテゴリ）]],'推定感染場所別流行曲線（発症日） '!L$1)</f>
        <v>0</v>
      </c>
      <c r="M72" s="59">
        <f>COUNTIFS(テーブル13[[#All],[発症日]],テーブル31012[[#This Row],[日時]],テーブル13[[#All],[推定感染場所（カテゴリ）]],'推定感染場所別流行曲線（発症日） '!M$1)</f>
        <v>0</v>
      </c>
      <c r="N72" s="59">
        <f>COUNTIFS(テーブル13[[#All],[発症日]],テーブル31012[[#This Row],[日時]],テーブル13[[#All],[推定感染場所（カテゴリ）]],'推定感染場所別流行曲線（発症日） '!N$1)</f>
        <v>0</v>
      </c>
      <c r="O72" s="59">
        <f>COUNTIFS(テーブル13[[#All],[発症日]],テーブル31012[[#This Row],[日時]],テーブル13[[#All],[推定感染場所（カテゴリ）]],'推定感染場所別流行曲線（発症日） '!O$1)</f>
        <v>0</v>
      </c>
      <c r="P72" s="59">
        <f>COUNTIFS(テーブル13[[#All],[発症日]],テーブル31012[[#This Row],[日時]],テーブル13[[#All],[推定感染場所（カテゴリ）]],'推定感染場所別流行曲線（発症日） '!P$1)</f>
        <v>0</v>
      </c>
      <c r="Q72" s="59"/>
      <c r="R72" s="59"/>
      <c r="S72" s="59"/>
      <c r="T72" s="59"/>
      <c r="U72" s="59"/>
      <c r="V72" s="59">
        <f>COUNTIFS(テーブル13[[#All],[発症日]],テーブル31012[[#This Row],[日時]],テーブル13[[#All],[推定感染場所（カテゴリ）]],"")</f>
        <v>0</v>
      </c>
    </row>
    <row r="73" spans="1:22">
      <c r="A73" s="54">
        <f t="shared" ref="A73:A136" si="7">A72+1</f>
        <v>43957</v>
      </c>
      <c r="B73" s="1" t="str">
        <f t="shared" si="4"/>
        <v/>
      </c>
      <c r="C73" s="57" t="str">
        <f t="shared" si="5"/>
        <v/>
      </c>
      <c r="D73" s="57" t="str">
        <f t="shared" si="6"/>
        <v>6日</v>
      </c>
      <c r="E73" s="57">
        <f>COUNTIF(テーブル13[[#All],[発症日]],テーブル31012[[#This Row],[日時]])</f>
        <v>0</v>
      </c>
      <c r="F73" s="57">
        <f>COUNTIFS(テーブル13[[#All],[発症日]],テーブル31012[[#This Row],[日時]],テーブル13[[#All],[推定感染場所（カテゴリ）]],'推定感染場所別流行曲線（発症日） '!F$1)</f>
        <v>0</v>
      </c>
      <c r="G73" s="59">
        <f>COUNTIFS(テーブル13[[#All],[発症日]],テーブル31012[[#This Row],[日時]],テーブル13[[#All],[推定感染場所（カテゴリ）]],'推定感染場所別流行曲線（発症日） '!G$1)</f>
        <v>0</v>
      </c>
      <c r="H73" s="59">
        <f>COUNTIFS(テーブル13[[#All],[発症日]],テーブル31012[[#This Row],[日時]],テーブル13[[#All],[推定感染場所（カテゴリ）]],'推定感染場所別流行曲線（発症日） '!H$1)</f>
        <v>0</v>
      </c>
      <c r="I73" s="59">
        <f>COUNTIFS(テーブル13[[#All],[発症日]],テーブル31012[[#This Row],[日時]],テーブル13[[#All],[推定感染場所（カテゴリ）]],'推定感染場所別流行曲線（発症日） '!I$1)</f>
        <v>0</v>
      </c>
      <c r="J73" s="59">
        <f>COUNTIFS(テーブル13[[#All],[発症日]],テーブル31012[[#This Row],[日時]],テーブル13[[#All],[推定感染場所（カテゴリ）]],'推定感染場所別流行曲線（発症日） '!J$1)</f>
        <v>0</v>
      </c>
      <c r="K73" s="59">
        <f>COUNTIFS(テーブル13[[#All],[発症日]],テーブル31012[[#This Row],[日時]],テーブル13[[#All],[推定感染場所（カテゴリ）]],'推定感染場所別流行曲線（発症日） '!K$1)</f>
        <v>0</v>
      </c>
      <c r="L73" s="59">
        <f>COUNTIFS(テーブル13[[#All],[発症日]],テーブル31012[[#This Row],[日時]],テーブル13[[#All],[推定感染場所（カテゴリ）]],'推定感染場所別流行曲線（発症日） '!L$1)</f>
        <v>0</v>
      </c>
      <c r="M73" s="59">
        <f>COUNTIFS(テーブル13[[#All],[発症日]],テーブル31012[[#This Row],[日時]],テーブル13[[#All],[推定感染場所（カテゴリ）]],'推定感染場所別流行曲線（発症日） '!M$1)</f>
        <v>0</v>
      </c>
      <c r="N73" s="59">
        <f>COUNTIFS(テーブル13[[#All],[発症日]],テーブル31012[[#This Row],[日時]],テーブル13[[#All],[推定感染場所（カテゴリ）]],'推定感染場所別流行曲線（発症日） '!N$1)</f>
        <v>0</v>
      </c>
      <c r="O73" s="59">
        <f>COUNTIFS(テーブル13[[#All],[発症日]],テーブル31012[[#This Row],[日時]],テーブル13[[#All],[推定感染場所（カテゴリ）]],'推定感染場所別流行曲線（発症日） '!O$1)</f>
        <v>0</v>
      </c>
      <c r="P73" s="59">
        <f>COUNTIFS(テーブル13[[#All],[発症日]],テーブル31012[[#This Row],[日時]],テーブル13[[#All],[推定感染場所（カテゴリ）]],'推定感染場所別流行曲線（発症日） '!P$1)</f>
        <v>0</v>
      </c>
      <c r="Q73" s="59"/>
      <c r="R73" s="59"/>
      <c r="S73" s="59"/>
      <c r="T73" s="59"/>
      <c r="U73" s="59"/>
      <c r="V73" s="59">
        <f>COUNTIFS(テーブル13[[#All],[発症日]],テーブル31012[[#This Row],[日時]],テーブル13[[#All],[推定感染場所（カテゴリ）]],"")</f>
        <v>0</v>
      </c>
    </row>
    <row r="74" spans="1:22">
      <c r="A74" s="54">
        <f t="shared" si="7"/>
        <v>43958</v>
      </c>
      <c r="B74" s="1" t="str">
        <f t="shared" si="4"/>
        <v/>
      </c>
      <c r="C74" s="57" t="str">
        <f t="shared" si="5"/>
        <v/>
      </c>
      <c r="D74" s="57" t="str">
        <f t="shared" si="6"/>
        <v>7日</v>
      </c>
      <c r="E74" s="57">
        <f>COUNTIF(テーブル13[[#All],[発症日]],テーブル31012[[#This Row],[日時]])</f>
        <v>0</v>
      </c>
      <c r="F74" s="57">
        <f>COUNTIFS(テーブル13[[#All],[発症日]],テーブル31012[[#This Row],[日時]],テーブル13[[#All],[推定感染場所（カテゴリ）]],'推定感染場所別流行曲線（発症日） '!F$1)</f>
        <v>0</v>
      </c>
      <c r="G74" s="59">
        <f>COUNTIFS(テーブル13[[#All],[発症日]],テーブル31012[[#This Row],[日時]],テーブル13[[#All],[推定感染場所（カテゴリ）]],'推定感染場所別流行曲線（発症日） '!G$1)</f>
        <v>0</v>
      </c>
      <c r="H74" s="59">
        <f>COUNTIFS(テーブル13[[#All],[発症日]],テーブル31012[[#This Row],[日時]],テーブル13[[#All],[推定感染場所（カテゴリ）]],'推定感染場所別流行曲線（発症日） '!H$1)</f>
        <v>0</v>
      </c>
      <c r="I74" s="59">
        <f>COUNTIFS(テーブル13[[#All],[発症日]],テーブル31012[[#This Row],[日時]],テーブル13[[#All],[推定感染場所（カテゴリ）]],'推定感染場所別流行曲線（発症日） '!I$1)</f>
        <v>0</v>
      </c>
      <c r="J74" s="59">
        <f>COUNTIFS(テーブル13[[#All],[発症日]],テーブル31012[[#This Row],[日時]],テーブル13[[#All],[推定感染場所（カテゴリ）]],'推定感染場所別流行曲線（発症日） '!J$1)</f>
        <v>0</v>
      </c>
      <c r="K74" s="59">
        <f>COUNTIFS(テーブル13[[#All],[発症日]],テーブル31012[[#This Row],[日時]],テーブル13[[#All],[推定感染場所（カテゴリ）]],'推定感染場所別流行曲線（発症日） '!K$1)</f>
        <v>0</v>
      </c>
      <c r="L74" s="59">
        <f>COUNTIFS(テーブル13[[#All],[発症日]],テーブル31012[[#This Row],[日時]],テーブル13[[#All],[推定感染場所（カテゴリ）]],'推定感染場所別流行曲線（発症日） '!L$1)</f>
        <v>0</v>
      </c>
      <c r="M74" s="59">
        <f>COUNTIFS(テーブル13[[#All],[発症日]],テーブル31012[[#This Row],[日時]],テーブル13[[#All],[推定感染場所（カテゴリ）]],'推定感染場所別流行曲線（発症日） '!M$1)</f>
        <v>0</v>
      </c>
      <c r="N74" s="59">
        <f>COUNTIFS(テーブル13[[#All],[発症日]],テーブル31012[[#This Row],[日時]],テーブル13[[#All],[推定感染場所（カテゴリ）]],'推定感染場所別流行曲線（発症日） '!N$1)</f>
        <v>0</v>
      </c>
      <c r="O74" s="59">
        <f>COUNTIFS(テーブル13[[#All],[発症日]],テーブル31012[[#This Row],[日時]],テーブル13[[#All],[推定感染場所（カテゴリ）]],'推定感染場所別流行曲線（発症日） '!O$1)</f>
        <v>0</v>
      </c>
      <c r="P74" s="59">
        <f>COUNTIFS(テーブル13[[#All],[発症日]],テーブル31012[[#This Row],[日時]],テーブル13[[#All],[推定感染場所（カテゴリ）]],'推定感染場所別流行曲線（発症日） '!P$1)</f>
        <v>0</v>
      </c>
      <c r="Q74" s="59"/>
      <c r="R74" s="59"/>
      <c r="S74" s="59"/>
      <c r="T74" s="59"/>
      <c r="U74" s="59"/>
      <c r="V74" s="59">
        <f>COUNTIFS(テーブル13[[#All],[発症日]],テーブル31012[[#This Row],[日時]],テーブル13[[#All],[推定感染場所（カテゴリ）]],"")</f>
        <v>0</v>
      </c>
    </row>
    <row r="75" spans="1:22">
      <c r="A75" s="54">
        <f t="shared" si="7"/>
        <v>43959</v>
      </c>
      <c r="B75" s="1" t="str">
        <f t="shared" si="4"/>
        <v/>
      </c>
      <c r="C75" s="57" t="str">
        <f t="shared" si="5"/>
        <v/>
      </c>
      <c r="D75" s="57" t="str">
        <f t="shared" si="6"/>
        <v>8日</v>
      </c>
      <c r="E75" s="57">
        <f>COUNTIF(テーブル13[[#All],[発症日]],テーブル31012[[#This Row],[日時]])</f>
        <v>0</v>
      </c>
      <c r="F75" s="57">
        <f>COUNTIFS(テーブル13[[#All],[発症日]],テーブル31012[[#This Row],[日時]],テーブル13[[#All],[推定感染場所（カテゴリ）]],'推定感染場所別流行曲線（発症日） '!F$1)</f>
        <v>0</v>
      </c>
      <c r="G75" s="59">
        <f>COUNTIFS(テーブル13[[#All],[発症日]],テーブル31012[[#This Row],[日時]],テーブル13[[#All],[推定感染場所（カテゴリ）]],'推定感染場所別流行曲線（発症日） '!G$1)</f>
        <v>0</v>
      </c>
      <c r="H75" s="59">
        <f>COUNTIFS(テーブル13[[#All],[発症日]],テーブル31012[[#This Row],[日時]],テーブル13[[#All],[推定感染場所（カテゴリ）]],'推定感染場所別流行曲線（発症日） '!H$1)</f>
        <v>0</v>
      </c>
      <c r="I75" s="59">
        <f>COUNTIFS(テーブル13[[#All],[発症日]],テーブル31012[[#This Row],[日時]],テーブル13[[#All],[推定感染場所（カテゴリ）]],'推定感染場所別流行曲線（発症日） '!I$1)</f>
        <v>0</v>
      </c>
      <c r="J75" s="59">
        <f>COUNTIFS(テーブル13[[#All],[発症日]],テーブル31012[[#This Row],[日時]],テーブル13[[#All],[推定感染場所（カテゴリ）]],'推定感染場所別流行曲線（発症日） '!J$1)</f>
        <v>0</v>
      </c>
      <c r="K75" s="59">
        <f>COUNTIFS(テーブル13[[#All],[発症日]],テーブル31012[[#This Row],[日時]],テーブル13[[#All],[推定感染場所（カテゴリ）]],'推定感染場所別流行曲線（発症日） '!K$1)</f>
        <v>0</v>
      </c>
      <c r="L75" s="59">
        <f>COUNTIFS(テーブル13[[#All],[発症日]],テーブル31012[[#This Row],[日時]],テーブル13[[#All],[推定感染場所（カテゴリ）]],'推定感染場所別流行曲線（発症日） '!L$1)</f>
        <v>0</v>
      </c>
      <c r="M75" s="59">
        <f>COUNTIFS(テーブル13[[#All],[発症日]],テーブル31012[[#This Row],[日時]],テーブル13[[#All],[推定感染場所（カテゴリ）]],'推定感染場所別流行曲線（発症日） '!M$1)</f>
        <v>0</v>
      </c>
      <c r="N75" s="59">
        <f>COUNTIFS(テーブル13[[#All],[発症日]],テーブル31012[[#This Row],[日時]],テーブル13[[#All],[推定感染場所（カテゴリ）]],'推定感染場所別流行曲線（発症日） '!N$1)</f>
        <v>0</v>
      </c>
      <c r="O75" s="59">
        <f>COUNTIFS(テーブル13[[#All],[発症日]],テーブル31012[[#This Row],[日時]],テーブル13[[#All],[推定感染場所（カテゴリ）]],'推定感染場所別流行曲線（発症日） '!O$1)</f>
        <v>0</v>
      </c>
      <c r="P75" s="59">
        <f>COUNTIFS(テーブル13[[#All],[発症日]],テーブル31012[[#This Row],[日時]],テーブル13[[#All],[推定感染場所（カテゴリ）]],'推定感染場所別流行曲線（発症日） '!P$1)</f>
        <v>0</v>
      </c>
      <c r="Q75" s="59"/>
      <c r="R75" s="59"/>
      <c r="S75" s="59"/>
      <c r="T75" s="59"/>
      <c r="U75" s="59"/>
      <c r="V75" s="59">
        <f>COUNTIFS(テーブル13[[#All],[発症日]],テーブル31012[[#This Row],[日時]],テーブル13[[#All],[推定感染場所（カテゴリ）]],"")</f>
        <v>0</v>
      </c>
    </row>
    <row r="76" spans="1:22">
      <c r="A76" s="54">
        <f t="shared" si="7"/>
        <v>43960</v>
      </c>
      <c r="B76" s="1" t="str">
        <f t="shared" si="4"/>
        <v/>
      </c>
      <c r="C76" s="57" t="str">
        <f t="shared" si="5"/>
        <v/>
      </c>
      <c r="D76" s="57" t="str">
        <f t="shared" si="6"/>
        <v>9日</v>
      </c>
      <c r="E76" s="57">
        <f>COUNTIF(テーブル13[[#All],[発症日]],テーブル31012[[#This Row],[日時]])</f>
        <v>0</v>
      </c>
      <c r="F76" s="57">
        <f>COUNTIFS(テーブル13[[#All],[発症日]],テーブル31012[[#This Row],[日時]],テーブル13[[#All],[推定感染場所（カテゴリ）]],'推定感染場所別流行曲線（発症日） '!F$1)</f>
        <v>0</v>
      </c>
      <c r="G76" s="59">
        <f>COUNTIFS(テーブル13[[#All],[発症日]],テーブル31012[[#This Row],[日時]],テーブル13[[#All],[推定感染場所（カテゴリ）]],'推定感染場所別流行曲線（発症日） '!G$1)</f>
        <v>0</v>
      </c>
      <c r="H76" s="59">
        <f>COUNTIFS(テーブル13[[#All],[発症日]],テーブル31012[[#This Row],[日時]],テーブル13[[#All],[推定感染場所（カテゴリ）]],'推定感染場所別流行曲線（発症日） '!H$1)</f>
        <v>0</v>
      </c>
      <c r="I76" s="59">
        <f>COUNTIFS(テーブル13[[#All],[発症日]],テーブル31012[[#This Row],[日時]],テーブル13[[#All],[推定感染場所（カテゴリ）]],'推定感染場所別流行曲線（発症日） '!I$1)</f>
        <v>0</v>
      </c>
      <c r="J76" s="59">
        <f>COUNTIFS(テーブル13[[#All],[発症日]],テーブル31012[[#This Row],[日時]],テーブル13[[#All],[推定感染場所（カテゴリ）]],'推定感染場所別流行曲線（発症日） '!J$1)</f>
        <v>0</v>
      </c>
      <c r="K76" s="59">
        <f>COUNTIFS(テーブル13[[#All],[発症日]],テーブル31012[[#This Row],[日時]],テーブル13[[#All],[推定感染場所（カテゴリ）]],'推定感染場所別流行曲線（発症日） '!K$1)</f>
        <v>0</v>
      </c>
      <c r="L76" s="59">
        <f>COUNTIFS(テーブル13[[#All],[発症日]],テーブル31012[[#This Row],[日時]],テーブル13[[#All],[推定感染場所（カテゴリ）]],'推定感染場所別流行曲線（発症日） '!L$1)</f>
        <v>0</v>
      </c>
      <c r="M76" s="59">
        <f>COUNTIFS(テーブル13[[#All],[発症日]],テーブル31012[[#This Row],[日時]],テーブル13[[#All],[推定感染場所（カテゴリ）]],'推定感染場所別流行曲線（発症日） '!M$1)</f>
        <v>0</v>
      </c>
      <c r="N76" s="59">
        <f>COUNTIFS(テーブル13[[#All],[発症日]],テーブル31012[[#This Row],[日時]],テーブル13[[#All],[推定感染場所（カテゴリ）]],'推定感染場所別流行曲線（発症日） '!N$1)</f>
        <v>0</v>
      </c>
      <c r="O76" s="59">
        <f>COUNTIFS(テーブル13[[#All],[発症日]],テーブル31012[[#This Row],[日時]],テーブル13[[#All],[推定感染場所（カテゴリ）]],'推定感染場所別流行曲線（発症日） '!O$1)</f>
        <v>0</v>
      </c>
      <c r="P76" s="59">
        <f>COUNTIFS(テーブル13[[#All],[発症日]],テーブル31012[[#This Row],[日時]],テーブル13[[#All],[推定感染場所（カテゴリ）]],'推定感染場所別流行曲線（発症日） '!P$1)</f>
        <v>0</v>
      </c>
      <c r="Q76" s="59"/>
      <c r="R76" s="59"/>
      <c r="S76" s="59"/>
      <c r="T76" s="59"/>
      <c r="U76" s="59"/>
      <c r="V76" s="59">
        <f>COUNTIFS(テーブル13[[#All],[発症日]],テーブル31012[[#This Row],[日時]],テーブル13[[#All],[推定感染場所（カテゴリ）]],"")</f>
        <v>0</v>
      </c>
    </row>
    <row r="77" spans="1:22">
      <c r="A77" s="54">
        <f t="shared" si="7"/>
        <v>43961</v>
      </c>
      <c r="B77" s="1" t="str">
        <f t="shared" si="4"/>
        <v/>
      </c>
      <c r="C77" s="57" t="str">
        <f t="shared" si="5"/>
        <v/>
      </c>
      <c r="D77" s="57" t="str">
        <f t="shared" si="6"/>
        <v>10日</v>
      </c>
      <c r="E77" s="57">
        <f>COUNTIF(テーブル13[[#All],[発症日]],テーブル31012[[#This Row],[日時]])</f>
        <v>0</v>
      </c>
      <c r="F77" s="57">
        <f>COUNTIFS(テーブル13[[#All],[発症日]],テーブル31012[[#This Row],[日時]],テーブル13[[#All],[推定感染場所（カテゴリ）]],'推定感染場所別流行曲線（発症日） '!F$1)</f>
        <v>0</v>
      </c>
      <c r="G77" s="59">
        <f>COUNTIFS(テーブル13[[#All],[発症日]],テーブル31012[[#This Row],[日時]],テーブル13[[#All],[推定感染場所（カテゴリ）]],'推定感染場所別流行曲線（発症日） '!G$1)</f>
        <v>0</v>
      </c>
      <c r="H77" s="59">
        <f>COUNTIFS(テーブル13[[#All],[発症日]],テーブル31012[[#This Row],[日時]],テーブル13[[#All],[推定感染場所（カテゴリ）]],'推定感染場所別流行曲線（発症日） '!H$1)</f>
        <v>0</v>
      </c>
      <c r="I77" s="59">
        <f>COUNTIFS(テーブル13[[#All],[発症日]],テーブル31012[[#This Row],[日時]],テーブル13[[#All],[推定感染場所（カテゴリ）]],'推定感染場所別流行曲線（発症日） '!I$1)</f>
        <v>0</v>
      </c>
      <c r="J77" s="59">
        <f>COUNTIFS(テーブル13[[#All],[発症日]],テーブル31012[[#This Row],[日時]],テーブル13[[#All],[推定感染場所（カテゴリ）]],'推定感染場所別流行曲線（発症日） '!J$1)</f>
        <v>0</v>
      </c>
      <c r="K77" s="59">
        <f>COUNTIFS(テーブル13[[#All],[発症日]],テーブル31012[[#This Row],[日時]],テーブル13[[#All],[推定感染場所（カテゴリ）]],'推定感染場所別流行曲線（発症日） '!K$1)</f>
        <v>0</v>
      </c>
      <c r="L77" s="59">
        <f>COUNTIFS(テーブル13[[#All],[発症日]],テーブル31012[[#This Row],[日時]],テーブル13[[#All],[推定感染場所（カテゴリ）]],'推定感染場所別流行曲線（発症日） '!L$1)</f>
        <v>0</v>
      </c>
      <c r="M77" s="59">
        <f>COUNTIFS(テーブル13[[#All],[発症日]],テーブル31012[[#This Row],[日時]],テーブル13[[#All],[推定感染場所（カテゴリ）]],'推定感染場所別流行曲線（発症日） '!M$1)</f>
        <v>0</v>
      </c>
      <c r="N77" s="59">
        <f>COUNTIFS(テーブル13[[#All],[発症日]],テーブル31012[[#This Row],[日時]],テーブル13[[#All],[推定感染場所（カテゴリ）]],'推定感染場所別流行曲線（発症日） '!N$1)</f>
        <v>0</v>
      </c>
      <c r="O77" s="59">
        <f>COUNTIFS(テーブル13[[#All],[発症日]],テーブル31012[[#This Row],[日時]],テーブル13[[#All],[推定感染場所（カテゴリ）]],'推定感染場所別流行曲線（発症日） '!O$1)</f>
        <v>0</v>
      </c>
      <c r="P77" s="59">
        <f>COUNTIFS(テーブル13[[#All],[発症日]],テーブル31012[[#This Row],[日時]],テーブル13[[#All],[推定感染場所（カテゴリ）]],'推定感染場所別流行曲線（発症日） '!P$1)</f>
        <v>0</v>
      </c>
      <c r="Q77" s="59"/>
      <c r="R77" s="59"/>
      <c r="S77" s="59"/>
      <c r="T77" s="59"/>
      <c r="U77" s="59"/>
      <c r="V77" s="59">
        <f>COUNTIFS(テーブル13[[#All],[発症日]],テーブル31012[[#This Row],[日時]],テーブル13[[#All],[推定感染場所（カテゴリ）]],"")</f>
        <v>0</v>
      </c>
    </row>
    <row r="78" spans="1:22">
      <c r="A78" s="54">
        <f t="shared" si="7"/>
        <v>43962</v>
      </c>
      <c r="B78" s="1" t="str">
        <f t="shared" si="4"/>
        <v/>
      </c>
      <c r="C78" s="57" t="str">
        <f t="shared" si="5"/>
        <v/>
      </c>
      <c r="D78" s="57" t="str">
        <f t="shared" si="6"/>
        <v>11日</v>
      </c>
      <c r="E78" s="57">
        <f>COUNTIF(テーブル13[[#All],[発症日]],テーブル31012[[#This Row],[日時]])</f>
        <v>0</v>
      </c>
      <c r="F78" s="57">
        <f>COUNTIFS(テーブル13[[#All],[発症日]],テーブル31012[[#This Row],[日時]],テーブル13[[#All],[推定感染場所（カテゴリ）]],'推定感染場所別流行曲線（発症日） '!F$1)</f>
        <v>0</v>
      </c>
      <c r="G78" s="59">
        <f>COUNTIFS(テーブル13[[#All],[発症日]],テーブル31012[[#This Row],[日時]],テーブル13[[#All],[推定感染場所（カテゴリ）]],'推定感染場所別流行曲線（発症日） '!G$1)</f>
        <v>0</v>
      </c>
      <c r="H78" s="59">
        <f>COUNTIFS(テーブル13[[#All],[発症日]],テーブル31012[[#This Row],[日時]],テーブル13[[#All],[推定感染場所（カテゴリ）]],'推定感染場所別流行曲線（発症日） '!H$1)</f>
        <v>0</v>
      </c>
      <c r="I78" s="59">
        <f>COUNTIFS(テーブル13[[#All],[発症日]],テーブル31012[[#This Row],[日時]],テーブル13[[#All],[推定感染場所（カテゴリ）]],'推定感染場所別流行曲線（発症日） '!I$1)</f>
        <v>0</v>
      </c>
      <c r="J78" s="59">
        <f>COUNTIFS(テーブル13[[#All],[発症日]],テーブル31012[[#This Row],[日時]],テーブル13[[#All],[推定感染場所（カテゴリ）]],'推定感染場所別流行曲線（発症日） '!J$1)</f>
        <v>0</v>
      </c>
      <c r="K78" s="59">
        <f>COUNTIFS(テーブル13[[#All],[発症日]],テーブル31012[[#This Row],[日時]],テーブル13[[#All],[推定感染場所（カテゴリ）]],'推定感染場所別流行曲線（発症日） '!K$1)</f>
        <v>0</v>
      </c>
      <c r="L78" s="59">
        <f>COUNTIFS(テーブル13[[#All],[発症日]],テーブル31012[[#This Row],[日時]],テーブル13[[#All],[推定感染場所（カテゴリ）]],'推定感染場所別流行曲線（発症日） '!L$1)</f>
        <v>0</v>
      </c>
      <c r="M78" s="59">
        <f>COUNTIFS(テーブル13[[#All],[発症日]],テーブル31012[[#This Row],[日時]],テーブル13[[#All],[推定感染場所（カテゴリ）]],'推定感染場所別流行曲線（発症日） '!M$1)</f>
        <v>0</v>
      </c>
      <c r="N78" s="59">
        <f>COUNTIFS(テーブル13[[#All],[発症日]],テーブル31012[[#This Row],[日時]],テーブル13[[#All],[推定感染場所（カテゴリ）]],'推定感染場所別流行曲線（発症日） '!N$1)</f>
        <v>0</v>
      </c>
      <c r="O78" s="59">
        <f>COUNTIFS(テーブル13[[#All],[発症日]],テーブル31012[[#This Row],[日時]],テーブル13[[#All],[推定感染場所（カテゴリ）]],'推定感染場所別流行曲線（発症日） '!O$1)</f>
        <v>0</v>
      </c>
      <c r="P78" s="59">
        <f>COUNTIFS(テーブル13[[#All],[発症日]],テーブル31012[[#This Row],[日時]],テーブル13[[#All],[推定感染場所（カテゴリ）]],'推定感染場所別流行曲線（発症日） '!P$1)</f>
        <v>0</v>
      </c>
      <c r="Q78" s="59"/>
      <c r="R78" s="59"/>
      <c r="S78" s="59"/>
      <c r="T78" s="59"/>
      <c r="U78" s="59"/>
      <c r="V78" s="59">
        <f>COUNTIFS(テーブル13[[#All],[発症日]],テーブル31012[[#This Row],[日時]],テーブル13[[#All],[推定感染場所（カテゴリ）]],"")</f>
        <v>0</v>
      </c>
    </row>
    <row r="79" spans="1:22">
      <c r="A79" s="54">
        <f t="shared" si="7"/>
        <v>43963</v>
      </c>
      <c r="B79" s="1" t="str">
        <f t="shared" si="4"/>
        <v/>
      </c>
      <c r="C79" s="57" t="str">
        <f t="shared" si="5"/>
        <v/>
      </c>
      <c r="D79" s="57" t="str">
        <f t="shared" si="6"/>
        <v>12日</v>
      </c>
      <c r="E79" s="57">
        <f>COUNTIF(テーブル13[[#All],[発症日]],テーブル31012[[#This Row],[日時]])</f>
        <v>0</v>
      </c>
      <c r="F79" s="57">
        <f>COUNTIFS(テーブル13[[#All],[発症日]],テーブル31012[[#This Row],[日時]],テーブル13[[#All],[推定感染場所（カテゴリ）]],'推定感染場所別流行曲線（発症日） '!F$1)</f>
        <v>0</v>
      </c>
      <c r="G79" s="59">
        <f>COUNTIFS(テーブル13[[#All],[発症日]],テーブル31012[[#This Row],[日時]],テーブル13[[#All],[推定感染場所（カテゴリ）]],'推定感染場所別流行曲線（発症日） '!G$1)</f>
        <v>0</v>
      </c>
      <c r="H79" s="59">
        <f>COUNTIFS(テーブル13[[#All],[発症日]],テーブル31012[[#This Row],[日時]],テーブル13[[#All],[推定感染場所（カテゴリ）]],'推定感染場所別流行曲線（発症日） '!H$1)</f>
        <v>0</v>
      </c>
      <c r="I79" s="59">
        <f>COUNTIFS(テーブル13[[#All],[発症日]],テーブル31012[[#This Row],[日時]],テーブル13[[#All],[推定感染場所（カテゴリ）]],'推定感染場所別流行曲線（発症日） '!I$1)</f>
        <v>0</v>
      </c>
      <c r="J79" s="59">
        <f>COUNTIFS(テーブル13[[#All],[発症日]],テーブル31012[[#This Row],[日時]],テーブル13[[#All],[推定感染場所（カテゴリ）]],'推定感染場所別流行曲線（発症日） '!J$1)</f>
        <v>0</v>
      </c>
      <c r="K79" s="59">
        <f>COUNTIFS(テーブル13[[#All],[発症日]],テーブル31012[[#This Row],[日時]],テーブル13[[#All],[推定感染場所（カテゴリ）]],'推定感染場所別流行曲線（発症日） '!K$1)</f>
        <v>0</v>
      </c>
      <c r="L79" s="59">
        <f>COUNTIFS(テーブル13[[#All],[発症日]],テーブル31012[[#This Row],[日時]],テーブル13[[#All],[推定感染場所（カテゴリ）]],'推定感染場所別流行曲線（発症日） '!L$1)</f>
        <v>0</v>
      </c>
      <c r="M79" s="59">
        <f>COUNTIFS(テーブル13[[#All],[発症日]],テーブル31012[[#This Row],[日時]],テーブル13[[#All],[推定感染場所（カテゴリ）]],'推定感染場所別流行曲線（発症日） '!M$1)</f>
        <v>0</v>
      </c>
      <c r="N79" s="59">
        <f>COUNTIFS(テーブル13[[#All],[発症日]],テーブル31012[[#This Row],[日時]],テーブル13[[#All],[推定感染場所（カテゴリ）]],'推定感染場所別流行曲線（発症日） '!N$1)</f>
        <v>0</v>
      </c>
      <c r="O79" s="59">
        <f>COUNTIFS(テーブル13[[#All],[発症日]],テーブル31012[[#This Row],[日時]],テーブル13[[#All],[推定感染場所（カテゴリ）]],'推定感染場所別流行曲線（発症日） '!O$1)</f>
        <v>0</v>
      </c>
      <c r="P79" s="59">
        <f>COUNTIFS(テーブル13[[#All],[発症日]],テーブル31012[[#This Row],[日時]],テーブル13[[#All],[推定感染場所（カテゴリ）]],'推定感染場所別流行曲線（発症日） '!P$1)</f>
        <v>0</v>
      </c>
      <c r="Q79" s="59"/>
      <c r="R79" s="59"/>
      <c r="S79" s="59"/>
      <c r="T79" s="59"/>
      <c r="U79" s="59"/>
      <c r="V79" s="59">
        <f>COUNTIFS(テーブル13[[#All],[発症日]],テーブル31012[[#This Row],[日時]],テーブル13[[#All],[推定感染場所（カテゴリ）]],"")</f>
        <v>0</v>
      </c>
    </row>
    <row r="80" spans="1:22">
      <c r="A80" s="54">
        <f t="shared" si="7"/>
        <v>43964</v>
      </c>
      <c r="B80" s="1" t="str">
        <f t="shared" si="4"/>
        <v/>
      </c>
      <c r="C80" s="57" t="str">
        <f t="shared" si="5"/>
        <v/>
      </c>
      <c r="D80" s="57" t="str">
        <f t="shared" si="6"/>
        <v>13日</v>
      </c>
      <c r="E80" s="57">
        <f>COUNTIF(テーブル13[[#All],[発症日]],テーブル31012[[#This Row],[日時]])</f>
        <v>0</v>
      </c>
      <c r="F80" s="57">
        <f>COUNTIFS(テーブル13[[#All],[発症日]],テーブル31012[[#This Row],[日時]],テーブル13[[#All],[推定感染場所（カテゴリ）]],'推定感染場所別流行曲線（発症日） '!F$1)</f>
        <v>0</v>
      </c>
      <c r="G80" s="59">
        <f>COUNTIFS(テーブル13[[#All],[発症日]],テーブル31012[[#This Row],[日時]],テーブル13[[#All],[推定感染場所（カテゴリ）]],'推定感染場所別流行曲線（発症日） '!G$1)</f>
        <v>0</v>
      </c>
      <c r="H80" s="59">
        <f>COUNTIFS(テーブル13[[#All],[発症日]],テーブル31012[[#This Row],[日時]],テーブル13[[#All],[推定感染場所（カテゴリ）]],'推定感染場所別流行曲線（発症日） '!H$1)</f>
        <v>0</v>
      </c>
      <c r="I80" s="59">
        <f>COUNTIFS(テーブル13[[#All],[発症日]],テーブル31012[[#This Row],[日時]],テーブル13[[#All],[推定感染場所（カテゴリ）]],'推定感染場所別流行曲線（発症日） '!I$1)</f>
        <v>0</v>
      </c>
      <c r="J80" s="59">
        <f>COUNTIFS(テーブル13[[#All],[発症日]],テーブル31012[[#This Row],[日時]],テーブル13[[#All],[推定感染場所（カテゴリ）]],'推定感染場所別流行曲線（発症日） '!J$1)</f>
        <v>0</v>
      </c>
      <c r="K80" s="59">
        <f>COUNTIFS(テーブル13[[#All],[発症日]],テーブル31012[[#This Row],[日時]],テーブル13[[#All],[推定感染場所（カテゴリ）]],'推定感染場所別流行曲線（発症日） '!K$1)</f>
        <v>0</v>
      </c>
      <c r="L80" s="59">
        <f>COUNTIFS(テーブル13[[#All],[発症日]],テーブル31012[[#This Row],[日時]],テーブル13[[#All],[推定感染場所（カテゴリ）]],'推定感染場所別流行曲線（発症日） '!L$1)</f>
        <v>0</v>
      </c>
      <c r="M80" s="59">
        <f>COUNTIFS(テーブル13[[#All],[発症日]],テーブル31012[[#This Row],[日時]],テーブル13[[#All],[推定感染場所（カテゴリ）]],'推定感染場所別流行曲線（発症日） '!M$1)</f>
        <v>0</v>
      </c>
      <c r="N80" s="59">
        <f>COUNTIFS(テーブル13[[#All],[発症日]],テーブル31012[[#This Row],[日時]],テーブル13[[#All],[推定感染場所（カテゴリ）]],'推定感染場所別流行曲線（発症日） '!N$1)</f>
        <v>0</v>
      </c>
      <c r="O80" s="59">
        <f>COUNTIFS(テーブル13[[#All],[発症日]],テーブル31012[[#This Row],[日時]],テーブル13[[#All],[推定感染場所（カテゴリ）]],'推定感染場所別流行曲線（発症日） '!O$1)</f>
        <v>0</v>
      </c>
      <c r="P80" s="59">
        <f>COUNTIFS(テーブル13[[#All],[発症日]],テーブル31012[[#This Row],[日時]],テーブル13[[#All],[推定感染場所（カテゴリ）]],'推定感染場所別流行曲線（発症日） '!P$1)</f>
        <v>0</v>
      </c>
      <c r="Q80" s="59"/>
      <c r="R80" s="59"/>
      <c r="S80" s="59"/>
      <c r="T80" s="59"/>
      <c r="U80" s="59"/>
      <c r="V80" s="59">
        <f>COUNTIFS(テーブル13[[#All],[発症日]],テーブル31012[[#This Row],[日時]],テーブル13[[#All],[推定感染場所（カテゴリ）]],"")</f>
        <v>0</v>
      </c>
    </row>
    <row r="81" spans="1:22">
      <c r="A81" s="54">
        <f t="shared" si="7"/>
        <v>43965</v>
      </c>
      <c r="B81" s="1" t="str">
        <f t="shared" si="4"/>
        <v/>
      </c>
      <c r="C81" s="57" t="str">
        <f t="shared" si="5"/>
        <v/>
      </c>
      <c r="D81" s="57" t="str">
        <f t="shared" si="6"/>
        <v>14日</v>
      </c>
      <c r="E81" s="57">
        <f>COUNTIF(テーブル13[[#All],[発症日]],テーブル31012[[#This Row],[日時]])</f>
        <v>0</v>
      </c>
      <c r="F81" s="57">
        <f>COUNTIFS(テーブル13[[#All],[発症日]],テーブル31012[[#This Row],[日時]],テーブル13[[#All],[推定感染場所（カテゴリ）]],'推定感染場所別流行曲線（発症日） '!F$1)</f>
        <v>0</v>
      </c>
      <c r="G81" s="59">
        <f>COUNTIFS(テーブル13[[#All],[発症日]],テーブル31012[[#This Row],[日時]],テーブル13[[#All],[推定感染場所（カテゴリ）]],'推定感染場所別流行曲線（発症日） '!G$1)</f>
        <v>0</v>
      </c>
      <c r="H81" s="59">
        <f>COUNTIFS(テーブル13[[#All],[発症日]],テーブル31012[[#This Row],[日時]],テーブル13[[#All],[推定感染場所（カテゴリ）]],'推定感染場所別流行曲線（発症日） '!H$1)</f>
        <v>0</v>
      </c>
      <c r="I81" s="59">
        <f>COUNTIFS(テーブル13[[#All],[発症日]],テーブル31012[[#This Row],[日時]],テーブル13[[#All],[推定感染場所（カテゴリ）]],'推定感染場所別流行曲線（発症日） '!I$1)</f>
        <v>0</v>
      </c>
      <c r="J81" s="59">
        <f>COUNTIFS(テーブル13[[#All],[発症日]],テーブル31012[[#This Row],[日時]],テーブル13[[#All],[推定感染場所（カテゴリ）]],'推定感染場所別流行曲線（発症日） '!J$1)</f>
        <v>0</v>
      </c>
      <c r="K81" s="59">
        <f>COUNTIFS(テーブル13[[#All],[発症日]],テーブル31012[[#This Row],[日時]],テーブル13[[#All],[推定感染場所（カテゴリ）]],'推定感染場所別流行曲線（発症日） '!K$1)</f>
        <v>0</v>
      </c>
      <c r="L81" s="59">
        <f>COUNTIFS(テーブル13[[#All],[発症日]],テーブル31012[[#This Row],[日時]],テーブル13[[#All],[推定感染場所（カテゴリ）]],'推定感染場所別流行曲線（発症日） '!L$1)</f>
        <v>0</v>
      </c>
      <c r="M81" s="59">
        <f>COUNTIFS(テーブル13[[#All],[発症日]],テーブル31012[[#This Row],[日時]],テーブル13[[#All],[推定感染場所（カテゴリ）]],'推定感染場所別流行曲線（発症日） '!M$1)</f>
        <v>0</v>
      </c>
      <c r="N81" s="59">
        <f>COUNTIFS(テーブル13[[#All],[発症日]],テーブル31012[[#This Row],[日時]],テーブル13[[#All],[推定感染場所（カテゴリ）]],'推定感染場所別流行曲線（発症日） '!N$1)</f>
        <v>0</v>
      </c>
      <c r="O81" s="59">
        <f>COUNTIFS(テーブル13[[#All],[発症日]],テーブル31012[[#This Row],[日時]],テーブル13[[#All],[推定感染場所（カテゴリ）]],'推定感染場所別流行曲線（発症日） '!O$1)</f>
        <v>0</v>
      </c>
      <c r="P81" s="59">
        <f>COUNTIFS(テーブル13[[#All],[発症日]],テーブル31012[[#This Row],[日時]],テーブル13[[#All],[推定感染場所（カテゴリ）]],'推定感染場所別流行曲線（発症日） '!P$1)</f>
        <v>0</v>
      </c>
      <c r="Q81" s="59"/>
      <c r="R81" s="59"/>
      <c r="S81" s="59"/>
      <c r="T81" s="59"/>
      <c r="U81" s="59"/>
      <c r="V81" s="59">
        <f>COUNTIFS(テーブル13[[#All],[発症日]],テーブル31012[[#This Row],[日時]],テーブル13[[#All],[推定感染場所（カテゴリ）]],"")</f>
        <v>0</v>
      </c>
    </row>
    <row r="82" spans="1:22">
      <c r="A82" s="54">
        <f t="shared" si="7"/>
        <v>43966</v>
      </c>
      <c r="B82" s="1" t="str">
        <f t="shared" si="4"/>
        <v/>
      </c>
      <c r="C82" s="57" t="str">
        <f t="shared" si="5"/>
        <v/>
      </c>
      <c r="D82" s="57" t="str">
        <f t="shared" si="6"/>
        <v>15日</v>
      </c>
      <c r="E82" s="57">
        <f>COUNTIF(テーブル13[[#All],[発症日]],テーブル31012[[#This Row],[日時]])</f>
        <v>0</v>
      </c>
      <c r="F82" s="57">
        <f>COUNTIFS(テーブル13[[#All],[発症日]],テーブル31012[[#This Row],[日時]],テーブル13[[#All],[推定感染場所（カテゴリ）]],'推定感染場所別流行曲線（発症日） '!F$1)</f>
        <v>0</v>
      </c>
      <c r="G82" s="59">
        <f>COUNTIFS(テーブル13[[#All],[発症日]],テーブル31012[[#This Row],[日時]],テーブル13[[#All],[推定感染場所（カテゴリ）]],'推定感染場所別流行曲線（発症日） '!G$1)</f>
        <v>0</v>
      </c>
      <c r="H82" s="59">
        <f>COUNTIFS(テーブル13[[#All],[発症日]],テーブル31012[[#This Row],[日時]],テーブル13[[#All],[推定感染場所（カテゴリ）]],'推定感染場所別流行曲線（発症日） '!H$1)</f>
        <v>0</v>
      </c>
      <c r="I82" s="59">
        <f>COUNTIFS(テーブル13[[#All],[発症日]],テーブル31012[[#This Row],[日時]],テーブル13[[#All],[推定感染場所（カテゴリ）]],'推定感染場所別流行曲線（発症日） '!I$1)</f>
        <v>0</v>
      </c>
      <c r="J82" s="59">
        <f>COUNTIFS(テーブル13[[#All],[発症日]],テーブル31012[[#This Row],[日時]],テーブル13[[#All],[推定感染場所（カテゴリ）]],'推定感染場所別流行曲線（発症日） '!J$1)</f>
        <v>0</v>
      </c>
      <c r="K82" s="59">
        <f>COUNTIFS(テーブル13[[#All],[発症日]],テーブル31012[[#This Row],[日時]],テーブル13[[#All],[推定感染場所（カテゴリ）]],'推定感染場所別流行曲線（発症日） '!K$1)</f>
        <v>0</v>
      </c>
      <c r="L82" s="59">
        <f>COUNTIFS(テーブル13[[#All],[発症日]],テーブル31012[[#This Row],[日時]],テーブル13[[#All],[推定感染場所（カテゴリ）]],'推定感染場所別流行曲線（発症日） '!L$1)</f>
        <v>0</v>
      </c>
      <c r="M82" s="59">
        <f>COUNTIFS(テーブル13[[#All],[発症日]],テーブル31012[[#This Row],[日時]],テーブル13[[#All],[推定感染場所（カテゴリ）]],'推定感染場所別流行曲線（発症日） '!M$1)</f>
        <v>0</v>
      </c>
      <c r="N82" s="59">
        <f>COUNTIFS(テーブル13[[#All],[発症日]],テーブル31012[[#This Row],[日時]],テーブル13[[#All],[推定感染場所（カテゴリ）]],'推定感染場所別流行曲線（発症日） '!N$1)</f>
        <v>0</v>
      </c>
      <c r="O82" s="59">
        <f>COUNTIFS(テーブル13[[#All],[発症日]],テーブル31012[[#This Row],[日時]],テーブル13[[#All],[推定感染場所（カテゴリ）]],'推定感染場所別流行曲線（発症日） '!O$1)</f>
        <v>0</v>
      </c>
      <c r="P82" s="59">
        <f>COUNTIFS(テーブル13[[#All],[発症日]],テーブル31012[[#This Row],[日時]],テーブル13[[#All],[推定感染場所（カテゴリ）]],'推定感染場所別流行曲線（発症日） '!P$1)</f>
        <v>0</v>
      </c>
      <c r="Q82" s="59"/>
      <c r="R82" s="59"/>
      <c r="S82" s="59"/>
      <c r="T82" s="59"/>
      <c r="U82" s="59"/>
      <c r="V82" s="59">
        <f>COUNTIFS(テーブル13[[#All],[発症日]],テーブル31012[[#This Row],[日時]],テーブル13[[#All],[推定感染場所（カテゴリ）]],"")</f>
        <v>0</v>
      </c>
    </row>
    <row r="83" spans="1:22">
      <c r="A83" s="54">
        <f t="shared" si="7"/>
        <v>43967</v>
      </c>
      <c r="B83" s="1" t="str">
        <f t="shared" si="4"/>
        <v/>
      </c>
      <c r="C83" s="57" t="str">
        <f t="shared" si="5"/>
        <v/>
      </c>
      <c r="D83" s="57" t="str">
        <f t="shared" si="6"/>
        <v>16日</v>
      </c>
      <c r="E83" s="57">
        <f>COUNTIF(テーブル13[[#All],[発症日]],テーブル31012[[#This Row],[日時]])</f>
        <v>0</v>
      </c>
      <c r="F83" s="57">
        <f>COUNTIFS(テーブル13[[#All],[発症日]],テーブル31012[[#This Row],[日時]],テーブル13[[#All],[推定感染場所（カテゴリ）]],'推定感染場所別流行曲線（発症日） '!F$1)</f>
        <v>0</v>
      </c>
      <c r="G83" s="59">
        <f>COUNTIFS(テーブル13[[#All],[発症日]],テーブル31012[[#This Row],[日時]],テーブル13[[#All],[推定感染場所（カテゴリ）]],'推定感染場所別流行曲線（発症日） '!G$1)</f>
        <v>0</v>
      </c>
      <c r="H83" s="59">
        <f>COUNTIFS(テーブル13[[#All],[発症日]],テーブル31012[[#This Row],[日時]],テーブル13[[#All],[推定感染場所（カテゴリ）]],'推定感染場所別流行曲線（発症日） '!H$1)</f>
        <v>0</v>
      </c>
      <c r="I83" s="59">
        <f>COUNTIFS(テーブル13[[#All],[発症日]],テーブル31012[[#This Row],[日時]],テーブル13[[#All],[推定感染場所（カテゴリ）]],'推定感染場所別流行曲線（発症日） '!I$1)</f>
        <v>0</v>
      </c>
      <c r="J83" s="59">
        <f>COUNTIFS(テーブル13[[#All],[発症日]],テーブル31012[[#This Row],[日時]],テーブル13[[#All],[推定感染場所（カテゴリ）]],'推定感染場所別流行曲線（発症日） '!J$1)</f>
        <v>0</v>
      </c>
      <c r="K83" s="59">
        <f>COUNTIFS(テーブル13[[#All],[発症日]],テーブル31012[[#This Row],[日時]],テーブル13[[#All],[推定感染場所（カテゴリ）]],'推定感染場所別流行曲線（発症日） '!K$1)</f>
        <v>0</v>
      </c>
      <c r="L83" s="59">
        <f>COUNTIFS(テーブル13[[#All],[発症日]],テーブル31012[[#This Row],[日時]],テーブル13[[#All],[推定感染場所（カテゴリ）]],'推定感染場所別流行曲線（発症日） '!L$1)</f>
        <v>0</v>
      </c>
      <c r="M83" s="59">
        <f>COUNTIFS(テーブル13[[#All],[発症日]],テーブル31012[[#This Row],[日時]],テーブル13[[#All],[推定感染場所（カテゴリ）]],'推定感染場所別流行曲線（発症日） '!M$1)</f>
        <v>0</v>
      </c>
      <c r="N83" s="59">
        <f>COUNTIFS(テーブル13[[#All],[発症日]],テーブル31012[[#This Row],[日時]],テーブル13[[#All],[推定感染場所（カテゴリ）]],'推定感染場所別流行曲線（発症日） '!N$1)</f>
        <v>0</v>
      </c>
      <c r="O83" s="59">
        <f>COUNTIFS(テーブル13[[#All],[発症日]],テーブル31012[[#This Row],[日時]],テーブル13[[#All],[推定感染場所（カテゴリ）]],'推定感染場所別流行曲線（発症日） '!O$1)</f>
        <v>0</v>
      </c>
      <c r="P83" s="59">
        <f>COUNTIFS(テーブル13[[#All],[発症日]],テーブル31012[[#This Row],[日時]],テーブル13[[#All],[推定感染場所（カテゴリ）]],'推定感染場所別流行曲線（発症日） '!P$1)</f>
        <v>0</v>
      </c>
      <c r="Q83" s="59"/>
      <c r="R83" s="59"/>
      <c r="S83" s="59"/>
      <c r="T83" s="59"/>
      <c r="U83" s="59"/>
      <c r="V83" s="59">
        <f>COUNTIFS(テーブル13[[#All],[発症日]],テーブル31012[[#This Row],[日時]],テーブル13[[#All],[推定感染場所（カテゴリ）]],"")</f>
        <v>0</v>
      </c>
    </row>
    <row r="84" spans="1:22">
      <c r="A84" s="54">
        <f t="shared" si="7"/>
        <v>43968</v>
      </c>
      <c r="B84" s="1" t="str">
        <f t="shared" si="4"/>
        <v/>
      </c>
      <c r="C84" s="57" t="str">
        <f t="shared" si="5"/>
        <v/>
      </c>
      <c r="D84" s="57" t="str">
        <f t="shared" si="6"/>
        <v>17日</v>
      </c>
      <c r="E84" s="57">
        <f>COUNTIF(テーブル13[[#All],[発症日]],テーブル31012[[#This Row],[日時]])</f>
        <v>1</v>
      </c>
      <c r="F84" s="57">
        <f>COUNTIFS(テーブル13[[#All],[発症日]],テーブル31012[[#This Row],[日時]],テーブル13[[#All],[推定感染場所（カテゴリ）]],'推定感染場所別流行曲線（発症日） '!F$1)</f>
        <v>0</v>
      </c>
      <c r="G84" s="59">
        <f>COUNTIFS(テーブル13[[#All],[発症日]],テーブル31012[[#This Row],[日時]],テーブル13[[#All],[推定感染場所（カテゴリ）]],'推定感染場所別流行曲線（発症日） '!G$1)</f>
        <v>0</v>
      </c>
      <c r="H84" s="59">
        <f>COUNTIFS(テーブル13[[#All],[発症日]],テーブル31012[[#This Row],[日時]],テーブル13[[#All],[推定感染場所（カテゴリ）]],'推定感染場所別流行曲線（発症日） '!H$1)</f>
        <v>0</v>
      </c>
      <c r="I84" s="59">
        <f>COUNTIFS(テーブル13[[#All],[発症日]],テーブル31012[[#This Row],[日時]],テーブル13[[#All],[推定感染場所（カテゴリ）]],'推定感染場所別流行曲線（発症日） '!I$1)</f>
        <v>0</v>
      </c>
      <c r="J84" s="59">
        <f>COUNTIFS(テーブル13[[#All],[発症日]],テーブル31012[[#This Row],[日時]],テーブル13[[#All],[推定感染場所（カテゴリ）]],'推定感染場所別流行曲線（発症日） '!J$1)</f>
        <v>0</v>
      </c>
      <c r="K84" s="59">
        <f>COUNTIFS(テーブル13[[#All],[発症日]],テーブル31012[[#This Row],[日時]],テーブル13[[#All],[推定感染場所（カテゴリ）]],'推定感染場所別流行曲線（発症日） '!K$1)</f>
        <v>0</v>
      </c>
      <c r="L84" s="59">
        <f>COUNTIFS(テーブル13[[#All],[発症日]],テーブル31012[[#This Row],[日時]],テーブル13[[#All],[推定感染場所（カテゴリ）]],'推定感染場所別流行曲線（発症日） '!L$1)</f>
        <v>1</v>
      </c>
      <c r="M84" s="59">
        <f>COUNTIFS(テーブル13[[#All],[発症日]],テーブル31012[[#This Row],[日時]],テーブル13[[#All],[推定感染場所（カテゴリ）]],'推定感染場所別流行曲線（発症日） '!M$1)</f>
        <v>0</v>
      </c>
      <c r="N84" s="59">
        <f>COUNTIFS(テーブル13[[#All],[発症日]],テーブル31012[[#This Row],[日時]],テーブル13[[#All],[推定感染場所（カテゴリ）]],'推定感染場所別流行曲線（発症日） '!N$1)</f>
        <v>0</v>
      </c>
      <c r="O84" s="59">
        <f>COUNTIFS(テーブル13[[#All],[発症日]],テーブル31012[[#This Row],[日時]],テーブル13[[#All],[推定感染場所（カテゴリ）]],'推定感染場所別流行曲線（発症日） '!O$1)</f>
        <v>0</v>
      </c>
      <c r="P84" s="59">
        <f>COUNTIFS(テーブル13[[#All],[発症日]],テーブル31012[[#This Row],[日時]],テーブル13[[#All],[推定感染場所（カテゴリ）]],'推定感染場所別流行曲線（発症日） '!P$1)</f>
        <v>0</v>
      </c>
      <c r="Q84" s="59"/>
      <c r="R84" s="59"/>
      <c r="S84" s="59"/>
      <c r="T84" s="59"/>
      <c r="U84" s="59"/>
      <c r="V84" s="59">
        <f>COUNTIFS(テーブル13[[#All],[発症日]],テーブル31012[[#This Row],[日時]],テーブル13[[#All],[推定感染場所（カテゴリ）]],"")</f>
        <v>0</v>
      </c>
    </row>
    <row r="85" spans="1:22">
      <c r="A85" s="54">
        <f t="shared" si="7"/>
        <v>43969</v>
      </c>
      <c r="B85" s="1" t="str">
        <f t="shared" si="4"/>
        <v/>
      </c>
      <c r="C85" s="57" t="str">
        <f t="shared" si="5"/>
        <v/>
      </c>
      <c r="D85" s="57" t="str">
        <f t="shared" si="6"/>
        <v>18日</v>
      </c>
      <c r="E85" s="57">
        <f>COUNTIF(テーブル13[[#All],[発症日]],テーブル31012[[#This Row],[日時]])</f>
        <v>0</v>
      </c>
      <c r="F85" s="57">
        <f>COUNTIFS(テーブル13[[#All],[発症日]],テーブル31012[[#This Row],[日時]],テーブル13[[#All],[推定感染場所（カテゴリ）]],'推定感染場所別流行曲線（発症日） '!F$1)</f>
        <v>0</v>
      </c>
      <c r="G85" s="59">
        <f>COUNTIFS(テーブル13[[#All],[発症日]],テーブル31012[[#This Row],[日時]],テーブル13[[#All],[推定感染場所（カテゴリ）]],'推定感染場所別流行曲線（発症日） '!G$1)</f>
        <v>0</v>
      </c>
      <c r="H85" s="59">
        <f>COUNTIFS(テーブル13[[#All],[発症日]],テーブル31012[[#This Row],[日時]],テーブル13[[#All],[推定感染場所（カテゴリ）]],'推定感染場所別流行曲線（発症日） '!H$1)</f>
        <v>0</v>
      </c>
      <c r="I85" s="59">
        <f>COUNTIFS(テーブル13[[#All],[発症日]],テーブル31012[[#This Row],[日時]],テーブル13[[#All],[推定感染場所（カテゴリ）]],'推定感染場所別流行曲線（発症日） '!I$1)</f>
        <v>0</v>
      </c>
      <c r="J85" s="59">
        <f>COUNTIFS(テーブル13[[#All],[発症日]],テーブル31012[[#This Row],[日時]],テーブル13[[#All],[推定感染場所（カテゴリ）]],'推定感染場所別流行曲線（発症日） '!J$1)</f>
        <v>0</v>
      </c>
      <c r="K85" s="59">
        <f>COUNTIFS(テーブル13[[#All],[発症日]],テーブル31012[[#This Row],[日時]],テーブル13[[#All],[推定感染場所（カテゴリ）]],'推定感染場所別流行曲線（発症日） '!K$1)</f>
        <v>0</v>
      </c>
      <c r="L85" s="59">
        <f>COUNTIFS(テーブル13[[#All],[発症日]],テーブル31012[[#This Row],[日時]],テーブル13[[#All],[推定感染場所（カテゴリ）]],'推定感染場所別流行曲線（発症日） '!L$1)</f>
        <v>0</v>
      </c>
      <c r="M85" s="59">
        <f>COUNTIFS(テーブル13[[#All],[発症日]],テーブル31012[[#This Row],[日時]],テーブル13[[#All],[推定感染場所（カテゴリ）]],'推定感染場所別流行曲線（発症日） '!M$1)</f>
        <v>0</v>
      </c>
      <c r="N85" s="59">
        <f>COUNTIFS(テーブル13[[#All],[発症日]],テーブル31012[[#This Row],[日時]],テーブル13[[#All],[推定感染場所（カテゴリ）]],'推定感染場所別流行曲線（発症日） '!N$1)</f>
        <v>0</v>
      </c>
      <c r="O85" s="59">
        <f>COUNTIFS(テーブル13[[#All],[発症日]],テーブル31012[[#This Row],[日時]],テーブル13[[#All],[推定感染場所（カテゴリ）]],'推定感染場所別流行曲線（発症日） '!O$1)</f>
        <v>0</v>
      </c>
      <c r="P85" s="59">
        <f>COUNTIFS(テーブル13[[#All],[発症日]],テーブル31012[[#This Row],[日時]],テーブル13[[#All],[推定感染場所（カテゴリ）]],'推定感染場所別流行曲線（発症日） '!P$1)</f>
        <v>0</v>
      </c>
      <c r="Q85" s="59"/>
      <c r="R85" s="59"/>
      <c r="S85" s="59"/>
      <c r="T85" s="59"/>
      <c r="U85" s="59"/>
      <c r="V85" s="59">
        <f>COUNTIFS(テーブル13[[#All],[発症日]],テーブル31012[[#This Row],[日時]],テーブル13[[#All],[推定感染場所（カテゴリ）]],"")</f>
        <v>0</v>
      </c>
    </row>
    <row r="86" spans="1:22">
      <c r="A86" s="54">
        <f t="shared" si="7"/>
        <v>43970</v>
      </c>
      <c r="B86" s="1" t="str">
        <f t="shared" si="4"/>
        <v/>
      </c>
      <c r="C86" s="57" t="str">
        <f t="shared" si="5"/>
        <v/>
      </c>
      <c r="D86" s="57" t="str">
        <f t="shared" si="6"/>
        <v>19日</v>
      </c>
      <c r="E86" s="57">
        <f>COUNTIF(テーブル13[[#All],[発症日]],テーブル31012[[#This Row],[日時]])</f>
        <v>0</v>
      </c>
      <c r="F86" s="57">
        <f>COUNTIFS(テーブル13[[#All],[発症日]],テーブル31012[[#This Row],[日時]],テーブル13[[#All],[推定感染場所（カテゴリ）]],'推定感染場所別流行曲線（発症日） '!F$1)</f>
        <v>0</v>
      </c>
      <c r="G86" s="59">
        <f>COUNTIFS(テーブル13[[#All],[発症日]],テーブル31012[[#This Row],[日時]],テーブル13[[#All],[推定感染場所（カテゴリ）]],'推定感染場所別流行曲線（発症日） '!G$1)</f>
        <v>0</v>
      </c>
      <c r="H86" s="59">
        <f>COUNTIFS(テーブル13[[#All],[発症日]],テーブル31012[[#This Row],[日時]],テーブル13[[#All],[推定感染場所（カテゴリ）]],'推定感染場所別流行曲線（発症日） '!H$1)</f>
        <v>0</v>
      </c>
      <c r="I86" s="59">
        <f>COUNTIFS(テーブル13[[#All],[発症日]],テーブル31012[[#This Row],[日時]],テーブル13[[#All],[推定感染場所（カテゴリ）]],'推定感染場所別流行曲線（発症日） '!I$1)</f>
        <v>0</v>
      </c>
      <c r="J86" s="59">
        <f>COUNTIFS(テーブル13[[#All],[発症日]],テーブル31012[[#This Row],[日時]],テーブル13[[#All],[推定感染場所（カテゴリ）]],'推定感染場所別流行曲線（発症日） '!J$1)</f>
        <v>0</v>
      </c>
      <c r="K86" s="59">
        <f>COUNTIFS(テーブル13[[#All],[発症日]],テーブル31012[[#This Row],[日時]],テーブル13[[#All],[推定感染場所（カテゴリ）]],'推定感染場所別流行曲線（発症日） '!K$1)</f>
        <v>0</v>
      </c>
      <c r="L86" s="59">
        <f>COUNTIFS(テーブル13[[#All],[発症日]],テーブル31012[[#This Row],[日時]],テーブル13[[#All],[推定感染場所（カテゴリ）]],'推定感染場所別流行曲線（発症日） '!L$1)</f>
        <v>0</v>
      </c>
      <c r="M86" s="59">
        <f>COUNTIFS(テーブル13[[#All],[発症日]],テーブル31012[[#This Row],[日時]],テーブル13[[#All],[推定感染場所（カテゴリ）]],'推定感染場所別流行曲線（発症日） '!M$1)</f>
        <v>0</v>
      </c>
      <c r="N86" s="59">
        <f>COUNTIFS(テーブル13[[#All],[発症日]],テーブル31012[[#This Row],[日時]],テーブル13[[#All],[推定感染場所（カテゴリ）]],'推定感染場所別流行曲線（発症日） '!N$1)</f>
        <v>0</v>
      </c>
      <c r="O86" s="59">
        <f>COUNTIFS(テーブル13[[#All],[発症日]],テーブル31012[[#This Row],[日時]],テーブル13[[#All],[推定感染場所（カテゴリ）]],'推定感染場所別流行曲線（発症日） '!O$1)</f>
        <v>0</v>
      </c>
      <c r="P86" s="59">
        <f>COUNTIFS(テーブル13[[#All],[発症日]],テーブル31012[[#This Row],[日時]],テーブル13[[#All],[推定感染場所（カテゴリ）]],'推定感染場所別流行曲線（発症日） '!P$1)</f>
        <v>0</v>
      </c>
      <c r="Q86" s="59"/>
      <c r="R86" s="59"/>
      <c r="S86" s="59"/>
      <c r="T86" s="59"/>
      <c r="U86" s="59"/>
      <c r="V86" s="59">
        <f>COUNTIFS(テーブル13[[#All],[発症日]],テーブル31012[[#This Row],[日時]],テーブル13[[#All],[推定感染場所（カテゴリ）]],"")</f>
        <v>0</v>
      </c>
    </row>
    <row r="87" spans="1:22">
      <c r="A87" s="54">
        <f t="shared" si="7"/>
        <v>43971</v>
      </c>
      <c r="B87" s="1" t="str">
        <f t="shared" si="4"/>
        <v/>
      </c>
      <c r="C87" s="57" t="str">
        <f t="shared" si="5"/>
        <v/>
      </c>
      <c r="D87" s="57" t="str">
        <f t="shared" si="6"/>
        <v>20日</v>
      </c>
      <c r="E87" s="57">
        <f>COUNTIF(テーブル13[[#All],[発症日]],テーブル31012[[#This Row],[日時]])</f>
        <v>2</v>
      </c>
      <c r="F87" s="57">
        <f>COUNTIFS(テーブル13[[#All],[発症日]],テーブル31012[[#This Row],[日時]],テーブル13[[#All],[推定感染場所（カテゴリ）]],'推定感染場所別流行曲線（発症日） '!F$1)</f>
        <v>0</v>
      </c>
      <c r="G87" s="59">
        <f>COUNTIFS(テーブル13[[#All],[発症日]],テーブル31012[[#This Row],[日時]],テーブル13[[#All],[推定感染場所（カテゴリ）]],'推定感染場所別流行曲線（発症日） '!G$1)</f>
        <v>0</v>
      </c>
      <c r="H87" s="59">
        <f>COUNTIFS(テーブル13[[#All],[発症日]],テーブル31012[[#This Row],[日時]],テーブル13[[#All],[推定感染場所（カテゴリ）]],'推定感染場所別流行曲線（発症日） '!H$1)</f>
        <v>0</v>
      </c>
      <c r="I87" s="59">
        <f>COUNTIFS(テーブル13[[#All],[発症日]],テーブル31012[[#This Row],[日時]],テーブル13[[#All],[推定感染場所（カテゴリ）]],'推定感染場所別流行曲線（発症日） '!I$1)</f>
        <v>0</v>
      </c>
      <c r="J87" s="59">
        <f>COUNTIFS(テーブル13[[#All],[発症日]],テーブル31012[[#This Row],[日時]],テーブル13[[#All],[推定感染場所（カテゴリ）]],'推定感染場所別流行曲線（発症日） '!J$1)</f>
        <v>2</v>
      </c>
      <c r="K87" s="59">
        <f>COUNTIFS(テーブル13[[#All],[発症日]],テーブル31012[[#This Row],[日時]],テーブル13[[#All],[推定感染場所（カテゴリ）]],'推定感染場所別流行曲線（発症日） '!K$1)</f>
        <v>0</v>
      </c>
      <c r="L87" s="59">
        <f>COUNTIFS(テーブル13[[#All],[発症日]],テーブル31012[[#This Row],[日時]],テーブル13[[#All],[推定感染場所（カテゴリ）]],'推定感染場所別流行曲線（発症日） '!L$1)</f>
        <v>0</v>
      </c>
      <c r="M87" s="59">
        <f>COUNTIFS(テーブル13[[#All],[発症日]],テーブル31012[[#This Row],[日時]],テーブル13[[#All],[推定感染場所（カテゴリ）]],'推定感染場所別流行曲線（発症日） '!M$1)</f>
        <v>0</v>
      </c>
      <c r="N87" s="59">
        <f>COUNTIFS(テーブル13[[#All],[発症日]],テーブル31012[[#This Row],[日時]],テーブル13[[#All],[推定感染場所（カテゴリ）]],'推定感染場所別流行曲線（発症日） '!N$1)</f>
        <v>0</v>
      </c>
      <c r="O87" s="59">
        <f>COUNTIFS(テーブル13[[#All],[発症日]],テーブル31012[[#This Row],[日時]],テーブル13[[#All],[推定感染場所（カテゴリ）]],'推定感染場所別流行曲線（発症日） '!O$1)</f>
        <v>0</v>
      </c>
      <c r="P87" s="59">
        <f>COUNTIFS(テーブル13[[#All],[発症日]],テーブル31012[[#This Row],[日時]],テーブル13[[#All],[推定感染場所（カテゴリ）]],'推定感染場所別流行曲線（発症日） '!P$1)</f>
        <v>0</v>
      </c>
      <c r="Q87" s="59"/>
      <c r="R87" s="59"/>
      <c r="S87" s="59"/>
      <c r="T87" s="59"/>
      <c r="U87" s="59"/>
      <c r="V87" s="59">
        <f>COUNTIFS(テーブル13[[#All],[発症日]],テーブル31012[[#This Row],[日時]],テーブル13[[#All],[推定感染場所（カテゴリ）]],"")</f>
        <v>0</v>
      </c>
    </row>
    <row r="88" spans="1:22">
      <c r="A88" s="54">
        <f t="shared" si="7"/>
        <v>43972</v>
      </c>
      <c r="B88" s="1" t="str">
        <f t="shared" si="4"/>
        <v/>
      </c>
      <c r="C88" s="57" t="str">
        <f t="shared" si="5"/>
        <v/>
      </c>
      <c r="D88" s="57" t="str">
        <f t="shared" si="6"/>
        <v>21日</v>
      </c>
      <c r="E88" s="57">
        <f>COUNTIF(テーブル13[[#All],[発症日]],テーブル31012[[#This Row],[日時]])</f>
        <v>0</v>
      </c>
      <c r="F88" s="57">
        <f>COUNTIFS(テーブル13[[#All],[発症日]],テーブル31012[[#This Row],[日時]],テーブル13[[#All],[推定感染場所（カテゴリ）]],'推定感染場所別流行曲線（発症日） '!F$1)</f>
        <v>0</v>
      </c>
      <c r="G88" s="59">
        <f>COUNTIFS(テーブル13[[#All],[発症日]],テーブル31012[[#This Row],[日時]],テーブル13[[#All],[推定感染場所（カテゴリ）]],'推定感染場所別流行曲線（発症日） '!G$1)</f>
        <v>0</v>
      </c>
      <c r="H88" s="59">
        <f>COUNTIFS(テーブル13[[#All],[発症日]],テーブル31012[[#This Row],[日時]],テーブル13[[#All],[推定感染場所（カテゴリ）]],'推定感染場所別流行曲線（発症日） '!H$1)</f>
        <v>0</v>
      </c>
      <c r="I88" s="59">
        <f>COUNTIFS(テーブル13[[#All],[発症日]],テーブル31012[[#This Row],[日時]],テーブル13[[#All],[推定感染場所（カテゴリ）]],'推定感染場所別流行曲線（発症日） '!I$1)</f>
        <v>0</v>
      </c>
      <c r="J88" s="59">
        <f>COUNTIFS(テーブル13[[#All],[発症日]],テーブル31012[[#This Row],[日時]],テーブル13[[#All],[推定感染場所（カテゴリ）]],'推定感染場所別流行曲線（発症日） '!J$1)</f>
        <v>0</v>
      </c>
      <c r="K88" s="59">
        <f>COUNTIFS(テーブル13[[#All],[発症日]],テーブル31012[[#This Row],[日時]],テーブル13[[#All],[推定感染場所（カテゴリ）]],'推定感染場所別流行曲線（発症日） '!K$1)</f>
        <v>0</v>
      </c>
      <c r="L88" s="59">
        <f>COUNTIFS(テーブル13[[#All],[発症日]],テーブル31012[[#This Row],[日時]],テーブル13[[#All],[推定感染場所（カテゴリ）]],'推定感染場所別流行曲線（発症日） '!L$1)</f>
        <v>0</v>
      </c>
      <c r="M88" s="59">
        <f>COUNTIFS(テーブル13[[#All],[発症日]],テーブル31012[[#This Row],[日時]],テーブル13[[#All],[推定感染場所（カテゴリ）]],'推定感染場所別流行曲線（発症日） '!M$1)</f>
        <v>0</v>
      </c>
      <c r="N88" s="59">
        <f>COUNTIFS(テーブル13[[#All],[発症日]],テーブル31012[[#This Row],[日時]],テーブル13[[#All],[推定感染場所（カテゴリ）]],'推定感染場所別流行曲線（発症日） '!N$1)</f>
        <v>0</v>
      </c>
      <c r="O88" s="59">
        <f>COUNTIFS(テーブル13[[#All],[発症日]],テーブル31012[[#This Row],[日時]],テーブル13[[#All],[推定感染場所（カテゴリ）]],'推定感染場所別流行曲線（発症日） '!O$1)</f>
        <v>0</v>
      </c>
      <c r="P88" s="59">
        <f>COUNTIFS(テーブル13[[#All],[発症日]],テーブル31012[[#This Row],[日時]],テーブル13[[#All],[推定感染場所（カテゴリ）]],'推定感染場所別流行曲線（発症日） '!P$1)</f>
        <v>0</v>
      </c>
      <c r="Q88" s="59"/>
      <c r="R88" s="59"/>
      <c r="S88" s="59"/>
      <c r="T88" s="59"/>
      <c r="U88" s="59"/>
      <c r="V88" s="59">
        <f>COUNTIFS(テーブル13[[#All],[発症日]],テーブル31012[[#This Row],[日時]],テーブル13[[#All],[推定感染場所（カテゴリ）]],"")</f>
        <v>0</v>
      </c>
    </row>
    <row r="89" spans="1:22">
      <c r="A89" s="54">
        <f t="shared" si="7"/>
        <v>43973</v>
      </c>
      <c r="B89" s="1" t="str">
        <f t="shared" si="4"/>
        <v/>
      </c>
      <c r="C89" s="57" t="str">
        <f t="shared" si="5"/>
        <v/>
      </c>
      <c r="D89" s="57" t="str">
        <f t="shared" si="6"/>
        <v>22日</v>
      </c>
      <c r="E89" s="57">
        <f>COUNTIF(テーブル13[[#All],[発症日]],テーブル31012[[#This Row],[日時]])</f>
        <v>0</v>
      </c>
      <c r="F89" s="57">
        <f>COUNTIFS(テーブル13[[#All],[発症日]],テーブル31012[[#This Row],[日時]],テーブル13[[#All],[推定感染場所（カテゴリ）]],'推定感染場所別流行曲線（発症日） '!F$1)</f>
        <v>0</v>
      </c>
      <c r="G89" s="59">
        <f>COUNTIFS(テーブル13[[#All],[発症日]],テーブル31012[[#This Row],[日時]],テーブル13[[#All],[推定感染場所（カテゴリ）]],'推定感染場所別流行曲線（発症日） '!G$1)</f>
        <v>0</v>
      </c>
      <c r="H89" s="59">
        <f>COUNTIFS(テーブル13[[#All],[発症日]],テーブル31012[[#This Row],[日時]],テーブル13[[#All],[推定感染場所（カテゴリ）]],'推定感染場所別流行曲線（発症日） '!H$1)</f>
        <v>0</v>
      </c>
      <c r="I89" s="59">
        <f>COUNTIFS(テーブル13[[#All],[発症日]],テーブル31012[[#This Row],[日時]],テーブル13[[#All],[推定感染場所（カテゴリ）]],'推定感染場所別流行曲線（発症日） '!I$1)</f>
        <v>0</v>
      </c>
      <c r="J89" s="59">
        <f>COUNTIFS(テーブル13[[#All],[発症日]],テーブル31012[[#This Row],[日時]],テーブル13[[#All],[推定感染場所（カテゴリ）]],'推定感染場所別流行曲線（発症日） '!J$1)</f>
        <v>0</v>
      </c>
      <c r="K89" s="59">
        <f>COUNTIFS(テーブル13[[#All],[発症日]],テーブル31012[[#This Row],[日時]],テーブル13[[#All],[推定感染場所（カテゴリ）]],'推定感染場所別流行曲線（発症日） '!K$1)</f>
        <v>0</v>
      </c>
      <c r="L89" s="59">
        <f>COUNTIFS(テーブル13[[#All],[発症日]],テーブル31012[[#This Row],[日時]],テーブル13[[#All],[推定感染場所（カテゴリ）]],'推定感染場所別流行曲線（発症日） '!L$1)</f>
        <v>0</v>
      </c>
      <c r="M89" s="59">
        <f>COUNTIFS(テーブル13[[#All],[発症日]],テーブル31012[[#This Row],[日時]],テーブル13[[#All],[推定感染場所（カテゴリ）]],'推定感染場所別流行曲線（発症日） '!M$1)</f>
        <v>0</v>
      </c>
      <c r="N89" s="59">
        <f>COUNTIFS(テーブル13[[#All],[発症日]],テーブル31012[[#This Row],[日時]],テーブル13[[#All],[推定感染場所（カテゴリ）]],'推定感染場所別流行曲線（発症日） '!N$1)</f>
        <v>0</v>
      </c>
      <c r="O89" s="59">
        <f>COUNTIFS(テーブル13[[#All],[発症日]],テーブル31012[[#This Row],[日時]],テーブル13[[#All],[推定感染場所（カテゴリ）]],'推定感染場所別流行曲線（発症日） '!O$1)</f>
        <v>0</v>
      </c>
      <c r="P89" s="59">
        <f>COUNTIFS(テーブル13[[#All],[発症日]],テーブル31012[[#This Row],[日時]],テーブル13[[#All],[推定感染場所（カテゴリ）]],'推定感染場所別流行曲線（発症日） '!P$1)</f>
        <v>0</v>
      </c>
      <c r="Q89" s="59"/>
      <c r="R89" s="59"/>
      <c r="S89" s="59"/>
      <c r="T89" s="59"/>
      <c r="U89" s="59"/>
      <c r="V89" s="59">
        <f>COUNTIFS(テーブル13[[#All],[発症日]],テーブル31012[[#This Row],[日時]],テーブル13[[#All],[推定感染場所（カテゴリ）]],"")</f>
        <v>0</v>
      </c>
    </row>
    <row r="90" spans="1:22">
      <c r="A90" s="54">
        <f t="shared" si="7"/>
        <v>43974</v>
      </c>
      <c r="B90" s="1" t="str">
        <f t="shared" si="4"/>
        <v/>
      </c>
      <c r="C90" s="57" t="str">
        <f t="shared" si="5"/>
        <v/>
      </c>
      <c r="D90" s="57" t="str">
        <f t="shared" si="6"/>
        <v>23日</v>
      </c>
      <c r="E90" s="57">
        <f>COUNTIF(テーブル13[[#All],[発症日]],テーブル31012[[#This Row],[日時]])</f>
        <v>0</v>
      </c>
      <c r="F90" s="57">
        <f>COUNTIFS(テーブル13[[#All],[発症日]],テーブル31012[[#This Row],[日時]],テーブル13[[#All],[推定感染場所（カテゴリ）]],'推定感染場所別流行曲線（発症日） '!F$1)</f>
        <v>0</v>
      </c>
      <c r="G90" s="59">
        <f>COUNTIFS(テーブル13[[#All],[発症日]],テーブル31012[[#This Row],[日時]],テーブル13[[#All],[推定感染場所（カテゴリ）]],'推定感染場所別流行曲線（発症日） '!G$1)</f>
        <v>0</v>
      </c>
      <c r="H90" s="59">
        <f>COUNTIFS(テーブル13[[#All],[発症日]],テーブル31012[[#This Row],[日時]],テーブル13[[#All],[推定感染場所（カテゴリ）]],'推定感染場所別流行曲線（発症日） '!H$1)</f>
        <v>0</v>
      </c>
      <c r="I90" s="59">
        <f>COUNTIFS(テーブル13[[#All],[発症日]],テーブル31012[[#This Row],[日時]],テーブル13[[#All],[推定感染場所（カテゴリ）]],'推定感染場所別流行曲線（発症日） '!I$1)</f>
        <v>0</v>
      </c>
      <c r="J90" s="59">
        <f>COUNTIFS(テーブル13[[#All],[発症日]],テーブル31012[[#This Row],[日時]],テーブル13[[#All],[推定感染場所（カテゴリ）]],'推定感染場所別流行曲線（発症日） '!J$1)</f>
        <v>0</v>
      </c>
      <c r="K90" s="59">
        <f>COUNTIFS(テーブル13[[#All],[発症日]],テーブル31012[[#This Row],[日時]],テーブル13[[#All],[推定感染場所（カテゴリ）]],'推定感染場所別流行曲線（発症日） '!K$1)</f>
        <v>0</v>
      </c>
      <c r="L90" s="59">
        <f>COUNTIFS(テーブル13[[#All],[発症日]],テーブル31012[[#This Row],[日時]],テーブル13[[#All],[推定感染場所（カテゴリ）]],'推定感染場所別流行曲線（発症日） '!L$1)</f>
        <v>0</v>
      </c>
      <c r="M90" s="59">
        <f>COUNTIFS(テーブル13[[#All],[発症日]],テーブル31012[[#This Row],[日時]],テーブル13[[#All],[推定感染場所（カテゴリ）]],'推定感染場所別流行曲線（発症日） '!M$1)</f>
        <v>0</v>
      </c>
      <c r="N90" s="59">
        <f>COUNTIFS(テーブル13[[#All],[発症日]],テーブル31012[[#This Row],[日時]],テーブル13[[#All],[推定感染場所（カテゴリ）]],'推定感染場所別流行曲線（発症日） '!N$1)</f>
        <v>0</v>
      </c>
      <c r="O90" s="59">
        <f>COUNTIFS(テーブル13[[#All],[発症日]],テーブル31012[[#This Row],[日時]],テーブル13[[#All],[推定感染場所（カテゴリ）]],'推定感染場所別流行曲線（発症日） '!O$1)</f>
        <v>0</v>
      </c>
      <c r="P90" s="59">
        <f>COUNTIFS(テーブル13[[#All],[発症日]],テーブル31012[[#This Row],[日時]],テーブル13[[#All],[推定感染場所（カテゴリ）]],'推定感染場所別流行曲線（発症日） '!P$1)</f>
        <v>0</v>
      </c>
      <c r="Q90" s="59"/>
      <c r="R90" s="59"/>
      <c r="S90" s="59"/>
      <c r="T90" s="59"/>
      <c r="U90" s="59"/>
      <c r="V90" s="59">
        <f>COUNTIFS(テーブル13[[#All],[発症日]],テーブル31012[[#This Row],[日時]],テーブル13[[#All],[推定感染場所（カテゴリ）]],"")</f>
        <v>0</v>
      </c>
    </row>
    <row r="91" spans="1:22">
      <c r="A91" s="54">
        <f t="shared" si="7"/>
        <v>43975</v>
      </c>
      <c r="B91" s="1" t="str">
        <f t="shared" si="4"/>
        <v/>
      </c>
      <c r="C91" s="57" t="str">
        <f t="shared" si="5"/>
        <v/>
      </c>
      <c r="D91" s="57" t="str">
        <f t="shared" si="6"/>
        <v>24日</v>
      </c>
      <c r="E91" s="57">
        <f>COUNTIF(テーブル13[[#All],[発症日]],テーブル31012[[#This Row],[日時]])</f>
        <v>0</v>
      </c>
      <c r="F91" s="57">
        <f>COUNTIFS(テーブル13[[#All],[発症日]],テーブル31012[[#This Row],[日時]],テーブル13[[#All],[推定感染場所（カテゴリ）]],'推定感染場所別流行曲線（発症日） '!F$1)</f>
        <v>0</v>
      </c>
      <c r="G91" s="59">
        <f>COUNTIFS(テーブル13[[#All],[発症日]],テーブル31012[[#This Row],[日時]],テーブル13[[#All],[推定感染場所（カテゴリ）]],'推定感染場所別流行曲線（発症日） '!G$1)</f>
        <v>0</v>
      </c>
      <c r="H91" s="59">
        <f>COUNTIFS(テーブル13[[#All],[発症日]],テーブル31012[[#This Row],[日時]],テーブル13[[#All],[推定感染場所（カテゴリ）]],'推定感染場所別流行曲線（発症日） '!H$1)</f>
        <v>0</v>
      </c>
      <c r="I91" s="59">
        <f>COUNTIFS(テーブル13[[#All],[発症日]],テーブル31012[[#This Row],[日時]],テーブル13[[#All],[推定感染場所（カテゴリ）]],'推定感染場所別流行曲線（発症日） '!I$1)</f>
        <v>0</v>
      </c>
      <c r="J91" s="59">
        <f>COUNTIFS(テーブル13[[#All],[発症日]],テーブル31012[[#This Row],[日時]],テーブル13[[#All],[推定感染場所（カテゴリ）]],'推定感染場所別流行曲線（発症日） '!J$1)</f>
        <v>0</v>
      </c>
      <c r="K91" s="59">
        <f>COUNTIFS(テーブル13[[#All],[発症日]],テーブル31012[[#This Row],[日時]],テーブル13[[#All],[推定感染場所（カテゴリ）]],'推定感染場所別流行曲線（発症日） '!K$1)</f>
        <v>0</v>
      </c>
      <c r="L91" s="59">
        <f>COUNTIFS(テーブル13[[#All],[発症日]],テーブル31012[[#This Row],[日時]],テーブル13[[#All],[推定感染場所（カテゴリ）]],'推定感染場所別流行曲線（発症日） '!L$1)</f>
        <v>0</v>
      </c>
      <c r="M91" s="59">
        <f>COUNTIFS(テーブル13[[#All],[発症日]],テーブル31012[[#This Row],[日時]],テーブル13[[#All],[推定感染場所（カテゴリ）]],'推定感染場所別流行曲線（発症日） '!M$1)</f>
        <v>0</v>
      </c>
      <c r="N91" s="59">
        <f>COUNTIFS(テーブル13[[#All],[発症日]],テーブル31012[[#This Row],[日時]],テーブル13[[#All],[推定感染場所（カテゴリ）]],'推定感染場所別流行曲線（発症日） '!N$1)</f>
        <v>0</v>
      </c>
      <c r="O91" s="59">
        <f>COUNTIFS(テーブル13[[#All],[発症日]],テーブル31012[[#This Row],[日時]],テーブル13[[#All],[推定感染場所（カテゴリ）]],'推定感染場所別流行曲線（発症日） '!O$1)</f>
        <v>0</v>
      </c>
      <c r="P91" s="59">
        <f>COUNTIFS(テーブル13[[#All],[発症日]],テーブル31012[[#This Row],[日時]],テーブル13[[#All],[推定感染場所（カテゴリ）]],'推定感染場所別流行曲線（発症日） '!P$1)</f>
        <v>0</v>
      </c>
      <c r="Q91" s="59"/>
      <c r="R91" s="59"/>
      <c r="S91" s="59"/>
      <c r="T91" s="59"/>
      <c r="U91" s="59"/>
      <c r="V91" s="59">
        <f>COUNTIFS(テーブル13[[#All],[発症日]],テーブル31012[[#This Row],[日時]],テーブル13[[#All],[推定感染場所（カテゴリ）]],"")</f>
        <v>0</v>
      </c>
    </row>
    <row r="92" spans="1:22">
      <c r="A92" s="54">
        <f t="shared" si="7"/>
        <v>43976</v>
      </c>
      <c r="B92" s="1" t="str">
        <f t="shared" si="4"/>
        <v/>
      </c>
      <c r="C92" s="57" t="str">
        <f t="shared" si="5"/>
        <v/>
      </c>
      <c r="D92" s="57" t="str">
        <f t="shared" si="6"/>
        <v>25日</v>
      </c>
      <c r="E92" s="57">
        <f>COUNTIF(テーブル13[[#All],[発症日]],テーブル31012[[#This Row],[日時]])</f>
        <v>0</v>
      </c>
      <c r="F92" s="57">
        <f>COUNTIFS(テーブル13[[#All],[発症日]],テーブル31012[[#This Row],[日時]],テーブル13[[#All],[推定感染場所（カテゴリ）]],'推定感染場所別流行曲線（発症日） '!F$1)</f>
        <v>0</v>
      </c>
      <c r="G92" s="59">
        <f>COUNTIFS(テーブル13[[#All],[発症日]],テーブル31012[[#This Row],[日時]],テーブル13[[#All],[推定感染場所（カテゴリ）]],'推定感染場所別流行曲線（発症日） '!G$1)</f>
        <v>0</v>
      </c>
      <c r="H92" s="59">
        <f>COUNTIFS(テーブル13[[#All],[発症日]],テーブル31012[[#This Row],[日時]],テーブル13[[#All],[推定感染場所（カテゴリ）]],'推定感染場所別流行曲線（発症日） '!H$1)</f>
        <v>0</v>
      </c>
      <c r="I92" s="59">
        <f>COUNTIFS(テーブル13[[#All],[発症日]],テーブル31012[[#This Row],[日時]],テーブル13[[#All],[推定感染場所（カテゴリ）]],'推定感染場所別流行曲線（発症日） '!I$1)</f>
        <v>0</v>
      </c>
      <c r="J92" s="59">
        <f>COUNTIFS(テーブル13[[#All],[発症日]],テーブル31012[[#This Row],[日時]],テーブル13[[#All],[推定感染場所（カテゴリ）]],'推定感染場所別流行曲線（発症日） '!J$1)</f>
        <v>0</v>
      </c>
      <c r="K92" s="59">
        <f>COUNTIFS(テーブル13[[#All],[発症日]],テーブル31012[[#This Row],[日時]],テーブル13[[#All],[推定感染場所（カテゴリ）]],'推定感染場所別流行曲線（発症日） '!K$1)</f>
        <v>0</v>
      </c>
      <c r="L92" s="59">
        <f>COUNTIFS(テーブル13[[#All],[発症日]],テーブル31012[[#This Row],[日時]],テーブル13[[#All],[推定感染場所（カテゴリ）]],'推定感染場所別流行曲線（発症日） '!L$1)</f>
        <v>0</v>
      </c>
      <c r="M92" s="59">
        <f>COUNTIFS(テーブル13[[#All],[発症日]],テーブル31012[[#This Row],[日時]],テーブル13[[#All],[推定感染場所（カテゴリ）]],'推定感染場所別流行曲線（発症日） '!M$1)</f>
        <v>0</v>
      </c>
      <c r="N92" s="59">
        <f>COUNTIFS(テーブル13[[#All],[発症日]],テーブル31012[[#This Row],[日時]],テーブル13[[#All],[推定感染場所（カテゴリ）]],'推定感染場所別流行曲線（発症日） '!N$1)</f>
        <v>0</v>
      </c>
      <c r="O92" s="59">
        <f>COUNTIFS(テーブル13[[#All],[発症日]],テーブル31012[[#This Row],[日時]],テーブル13[[#All],[推定感染場所（カテゴリ）]],'推定感染場所別流行曲線（発症日） '!O$1)</f>
        <v>0</v>
      </c>
      <c r="P92" s="59">
        <f>COUNTIFS(テーブル13[[#All],[発症日]],テーブル31012[[#This Row],[日時]],テーブル13[[#All],[推定感染場所（カテゴリ）]],'推定感染場所別流行曲線（発症日） '!P$1)</f>
        <v>0</v>
      </c>
      <c r="Q92" s="59"/>
      <c r="R92" s="59"/>
      <c r="S92" s="59"/>
      <c r="T92" s="59"/>
      <c r="U92" s="59"/>
      <c r="V92" s="59">
        <f>COUNTIFS(テーブル13[[#All],[発症日]],テーブル31012[[#This Row],[日時]],テーブル13[[#All],[推定感染場所（カテゴリ）]],"")</f>
        <v>0</v>
      </c>
    </row>
    <row r="93" spans="1:22">
      <c r="A93" s="54">
        <f t="shared" si="7"/>
        <v>43977</v>
      </c>
      <c r="B93" s="1" t="str">
        <f t="shared" si="4"/>
        <v/>
      </c>
      <c r="C93" s="57" t="str">
        <f t="shared" si="5"/>
        <v/>
      </c>
      <c r="D93" s="57" t="str">
        <f t="shared" si="6"/>
        <v>26日</v>
      </c>
      <c r="E93" s="57">
        <f>COUNTIF(テーブル13[[#All],[発症日]],テーブル31012[[#This Row],[日時]])</f>
        <v>0</v>
      </c>
      <c r="F93" s="57">
        <f>COUNTIFS(テーブル13[[#All],[発症日]],テーブル31012[[#This Row],[日時]],テーブル13[[#All],[推定感染場所（カテゴリ）]],'推定感染場所別流行曲線（発症日） '!F$1)</f>
        <v>0</v>
      </c>
      <c r="G93" s="59">
        <f>COUNTIFS(テーブル13[[#All],[発症日]],テーブル31012[[#This Row],[日時]],テーブル13[[#All],[推定感染場所（カテゴリ）]],'推定感染場所別流行曲線（発症日） '!G$1)</f>
        <v>0</v>
      </c>
      <c r="H93" s="59">
        <f>COUNTIFS(テーブル13[[#All],[発症日]],テーブル31012[[#This Row],[日時]],テーブル13[[#All],[推定感染場所（カテゴリ）]],'推定感染場所別流行曲線（発症日） '!H$1)</f>
        <v>0</v>
      </c>
      <c r="I93" s="59">
        <f>COUNTIFS(テーブル13[[#All],[発症日]],テーブル31012[[#This Row],[日時]],テーブル13[[#All],[推定感染場所（カテゴリ）]],'推定感染場所別流行曲線（発症日） '!I$1)</f>
        <v>0</v>
      </c>
      <c r="J93" s="59">
        <f>COUNTIFS(テーブル13[[#All],[発症日]],テーブル31012[[#This Row],[日時]],テーブル13[[#All],[推定感染場所（カテゴリ）]],'推定感染場所別流行曲線（発症日） '!J$1)</f>
        <v>0</v>
      </c>
      <c r="K93" s="59">
        <f>COUNTIFS(テーブル13[[#All],[発症日]],テーブル31012[[#This Row],[日時]],テーブル13[[#All],[推定感染場所（カテゴリ）]],'推定感染場所別流行曲線（発症日） '!K$1)</f>
        <v>0</v>
      </c>
      <c r="L93" s="59">
        <f>COUNTIFS(テーブル13[[#All],[発症日]],テーブル31012[[#This Row],[日時]],テーブル13[[#All],[推定感染場所（カテゴリ）]],'推定感染場所別流行曲線（発症日） '!L$1)</f>
        <v>0</v>
      </c>
      <c r="M93" s="59">
        <f>COUNTIFS(テーブル13[[#All],[発症日]],テーブル31012[[#This Row],[日時]],テーブル13[[#All],[推定感染場所（カテゴリ）]],'推定感染場所別流行曲線（発症日） '!M$1)</f>
        <v>0</v>
      </c>
      <c r="N93" s="59">
        <f>COUNTIFS(テーブル13[[#All],[発症日]],テーブル31012[[#This Row],[日時]],テーブル13[[#All],[推定感染場所（カテゴリ）]],'推定感染場所別流行曲線（発症日） '!N$1)</f>
        <v>0</v>
      </c>
      <c r="O93" s="59">
        <f>COUNTIFS(テーブル13[[#All],[発症日]],テーブル31012[[#This Row],[日時]],テーブル13[[#All],[推定感染場所（カテゴリ）]],'推定感染場所別流行曲線（発症日） '!O$1)</f>
        <v>0</v>
      </c>
      <c r="P93" s="59">
        <f>COUNTIFS(テーブル13[[#All],[発症日]],テーブル31012[[#This Row],[日時]],テーブル13[[#All],[推定感染場所（カテゴリ）]],'推定感染場所別流行曲線（発症日） '!P$1)</f>
        <v>0</v>
      </c>
      <c r="Q93" s="59"/>
      <c r="R93" s="59"/>
      <c r="S93" s="59"/>
      <c r="T93" s="59"/>
      <c r="U93" s="59"/>
      <c r="V93" s="59">
        <f>COUNTIFS(テーブル13[[#All],[発症日]],テーブル31012[[#This Row],[日時]],テーブル13[[#All],[推定感染場所（カテゴリ）]],"")</f>
        <v>0</v>
      </c>
    </row>
    <row r="94" spans="1:22">
      <c r="A94" s="54">
        <f t="shared" si="7"/>
        <v>43978</v>
      </c>
      <c r="B94" s="1" t="str">
        <f t="shared" si="4"/>
        <v/>
      </c>
      <c r="C94" s="57" t="str">
        <f t="shared" si="5"/>
        <v/>
      </c>
      <c r="D94" s="57" t="str">
        <f t="shared" si="6"/>
        <v>27日</v>
      </c>
      <c r="E94" s="57">
        <f>COUNTIF(テーブル13[[#All],[発症日]],テーブル31012[[#This Row],[日時]])</f>
        <v>0</v>
      </c>
      <c r="F94" s="57">
        <f>COUNTIFS(テーブル13[[#All],[発症日]],テーブル31012[[#This Row],[日時]],テーブル13[[#All],[推定感染場所（カテゴリ）]],'推定感染場所別流行曲線（発症日） '!F$1)</f>
        <v>0</v>
      </c>
      <c r="G94" s="59">
        <f>COUNTIFS(テーブル13[[#All],[発症日]],テーブル31012[[#This Row],[日時]],テーブル13[[#All],[推定感染場所（カテゴリ）]],'推定感染場所別流行曲線（発症日） '!G$1)</f>
        <v>0</v>
      </c>
      <c r="H94" s="59">
        <f>COUNTIFS(テーブル13[[#All],[発症日]],テーブル31012[[#This Row],[日時]],テーブル13[[#All],[推定感染場所（カテゴリ）]],'推定感染場所別流行曲線（発症日） '!H$1)</f>
        <v>0</v>
      </c>
      <c r="I94" s="59">
        <f>COUNTIFS(テーブル13[[#All],[発症日]],テーブル31012[[#This Row],[日時]],テーブル13[[#All],[推定感染場所（カテゴリ）]],'推定感染場所別流行曲線（発症日） '!I$1)</f>
        <v>0</v>
      </c>
      <c r="J94" s="59">
        <f>COUNTIFS(テーブル13[[#All],[発症日]],テーブル31012[[#This Row],[日時]],テーブル13[[#All],[推定感染場所（カテゴリ）]],'推定感染場所別流行曲線（発症日） '!J$1)</f>
        <v>0</v>
      </c>
      <c r="K94" s="59">
        <f>COUNTIFS(テーブル13[[#All],[発症日]],テーブル31012[[#This Row],[日時]],テーブル13[[#All],[推定感染場所（カテゴリ）]],'推定感染場所別流行曲線（発症日） '!K$1)</f>
        <v>0</v>
      </c>
      <c r="L94" s="59">
        <f>COUNTIFS(テーブル13[[#All],[発症日]],テーブル31012[[#This Row],[日時]],テーブル13[[#All],[推定感染場所（カテゴリ）]],'推定感染場所別流行曲線（発症日） '!L$1)</f>
        <v>0</v>
      </c>
      <c r="M94" s="59">
        <f>COUNTIFS(テーブル13[[#All],[発症日]],テーブル31012[[#This Row],[日時]],テーブル13[[#All],[推定感染場所（カテゴリ）]],'推定感染場所別流行曲線（発症日） '!M$1)</f>
        <v>0</v>
      </c>
      <c r="N94" s="59">
        <f>COUNTIFS(テーブル13[[#All],[発症日]],テーブル31012[[#This Row],[日時]],テーブル13[[#All],[推定感染場所（カテゴリ）]],'推定感染場所別流行曲線（発症日） '!N$1)</f>
        <v>0</v>
      </c>
      <c r="O94" s="59">
        <f>COUNTIFS(テーブル13[[#All],[発症日]],テーブル31012[[#This Row],[日時]],テーブル13[[#All],[推定感染場所（カテゴリ）]],'推定感染場所別流行曲線（発症日） '!O$1)</f>
        <v>0</v>
      </c>
      <c r="P94" s="59">
        <f>COUNTIFS(テーブル13[[#All],[発症日]],テーブル31012[[#This Row],[日時]],テーブル13[[#All],[推定感染場所（カテゴリ）]],'推定感染場所別流行曲線（発症日） '!P$1)</f>
        <v>0</v>
      </c>
      <c r="Q94" s="59"/>
      <c r="R94" s="59"/>
      <c r="S94" s="59"/>
      <c r="T94" s="59"/>
      <c r="U94" s="59"/>
      <c r="V94" s="59">
        <f>COUNTIFS(テーブル13[[#All],[発症日]],テーブル31012[[#This Row],[日時]],テーブル13[[#All],[推定感染場所（カテゴリ）]],"")</f>
        <v>0</v>
      </c>
    </row>
    <row r="95" spans="1:22">
      <c r="A95" s="54">
        <f t="shared" si="7"/>
        <v>43979</v>
      </c>
      <c r="B95" s="1" t="str">
        <f t="shared" si="4"/>
        <v/>
      </c>
      <c r="C95" s="57" t="str">
        <f t="shared" si="5"/>
        <v/>
      </c>
      <c r="D95" s="57" t="str">
        <f t="shared" si="6"/>
        <v>28日</v>
      </c>
      <c r="E95" s="57">
        <f>COUNTIF(テーブル13[[#All],[発症日]],テーブル31012[[#This Row],[日時]])</f>
        <v>0</v>
      </c>
      <c r="F95" s="57">
        <f>COUNTIFS(テーブル13[[#All],[発症日]],テーブル31012[[#This Row],[日時]],テーブル13[[#All],[推定感染場所（カテゴリ）]],'推定感染場所別流行曲線（発症日） '!F$1)</f>
        <v>0</v>
      </c>
      <c r="G95" s="59">
        <f>COUNTIFS(テーブル13[[#All],[発症日]],テーブル31012[[#This Row],[日時]],テーブル13[[#All],[推定感染場所（カテゴリ）]],'推定感染場所別流行曲線（発症日） '!G$1)</f>
        <v>0</v>
      </c>
      <c r="H95" s="59">
        <f>COUNTIFS(テーブル13[[#All],[発症日]],テーブル31012[[#This Row],[日時]],テーブル13[[#All],[推定感染場所（カテゴリ）]],'推定感染場所別流行曲線（発症日） '!H$1)</f>
        <v>0</v>
      </c>
      <c r="I95" s="59">
        <f>COUNTIFS(テーブル13[[#All],[発症日]],テーブル31012[[#This Row],[日時]],テーブル13[[#All],[推定感染場所（カテゴリ）]],'推定感染場所別流行曲線（発症日） '!I$1)</f>
        <v>0</v>
      </c>
      <c r="J95" s="59">
        <f>COUNTIFS(テーブル13[[#All],[発症日]],テーブル31012[[#This Row],[日時]],テーブル13[[#All],[推定感染場所（カテゴリ）]],'推定感染場所別流行曲線（発症日） '!J$1)</f>
        <v>0</v>
      </c>
      <c r="K95" s="59">
        <f>COUNTIFS(テーブル13[[#All],[発症日]],テーブル31012[[#This Row],[日時]],テーブル13[[#All],[推定感染場所（カテゴリ）]],'推定感染場所別流行曲線（発症日） '!K$1)</f>
        <v>0</v>
      </c>
      <c r="L95" s="59">
        <f>COUNTIFS(テーブル13[[#All],[発症日]],テーブル31012[[#This Row],[日時]],テーブル13[[#All],[推定感染場所（カテゴリ）]],'推定感染場所別流行曲線（発症日） '!L$1)</f>
        <v>0</v>
      </c>
      <c r="M95" s="59">
        <f>COUNTIFS(テーブル13[[#All],[発症日]],テーブル31012[[#This Row],[日時]],テーブル13[[#All],[推定感染場所（カテゴリ）]],'推定感染場所別流行曲線（発症日） '!M$1)</f>
        <v>0</v>
      </c>
      <c r="N95" s="59">
        <f>COUNTIFS(テーブル13[[#All],[発症日]],テーブル31012[[#This Row],[日時]],テーブル13[[#All],[推定感染場所（カテゴリ）]],'推定感染場所別流行曲線（発症日） '!N$1)</f>
        <v>0</v>
      </c>
      <c r="O95" s="59">
        <f>COUNTIFS(テーブル13[[#All],[発症日]],テーブル31012[[#This Row],[日時]],テーブル13[[#All],[推定感染場所（カテゴリ）]],'推定感染場所別流行曲線（発症日） '!O$1)</f>
        <v>0</v>
      </c>
      <c r="P95" s="59">
        <f>COUNTIFS(テーブル13[[#All],[発症日]],テーブル31012[[#This Row],[日時]],テーブル13[[#All],[推定感染場所（カテゴリ）]],'推定感染場所別流行曲線（発症日） '!P$1)</f>
        <v>0</v>
      </c>
      <c r="Q95" s="59"/>
      <c r="R95" s="59"/>
      <c r="S95" s="59"/>
      <c r="T95" s="59"/>
      <c r="U95" s="59"/>
      <c r="V95" s="59">
        <f>COUNTIFS(テーブル13[[#All],[発症日]],テーブル31012[[#This Row],[日時]],テーブル13[[#All],[推定感染場所（カテゴリ）]],"")</f>
        <v>0</v>
      </c>
    </row>
    <row r="96" spans="1:22">
      <c r="A96" s="54">
        <f t="shared" si="7"/>
        <v>43980</v>
      </c>
      <c r="B96" s="1" t="str">
        <f t="shared" si="4"/>
        <v/>
      </c>
      <c r="C96" s="57" t="str">
        <f t="shared" si="5"/>
        <v/>
      </c>
      <c r="D96" s="57" t="str">
        <f t="shared" si="6"/>
        <v>29日</v>
      </c>
      <c r="E96" s="57">
        <f>COUNTIF(テーブル13[[#All],[発症日]],テーブル31012[[#This Row],[日時]])</f>
        <v>0</v>
      </c>
      <c r="F96" s="57">
        <f>COUNTIFS(テーブル13[[#All],[発症日]],テーブル31012[[#This Row],[日時]],テーブル13[[#All],[推定感染場所（カテゴリ）]],'推定感染場所別流行曲線（発症日） '!F$1)</f>
        <v>0</v>
      </c>
      <c r="G96" s="59">
        <f>COUNTIFS(テーブル13[[#All],[発症日]],テーブル31012[[#This Row],[日時]],テーブル13[[#All],[推定感染場所（カテゴリ）]],'推定感染場所別流行曲線（発症日） '!G$1)</f>
        <v>0</v>
      </c>
      <c r="H96" s="59">
        <f>COUNTIFS(テーブル13[[#All],[発症日]],テーブル31012[[#This Row],[日時]],テーブル13[[#All],[推定感染場所（カテゴリ）]],'推定感染場所別流行曲線（発症日） '!H$1)</f>
        <v>0</v>
      </c>
      <c r="I96" s="59">
        <f>COUNTIFS(テーブル13[[#All],[発症日]],テーブル31012[[#This Row],[日時]],テーブル13[[#All],[推定感染場所（カテゴリ）]],'推定感染場所別流行曲線（発症日） '!I$1)</f>
        <v>0</v>
      </c>
      <c r="J96" s="59">
        <f>COUNTIFS(テーブル13[[#All],[発症日]],テーブル31012[[#This Row],[日時]],テーブル13[[#All],[推定感染場所（カテゴリ）]],'推定感染場所別流行曲線（発症日） '!J$1)</f>
        <v>0</v>
      </c>
      <c r="K96" s="59">
        <f>COUNTIFS(テーブル13[[#All],[発症日]],テーブル31012[[#This Row],[日時]],テーブル13[[#All],[推定感染場所（カテゴリ）]],'推定感染場所別流行曲線（発症日） '!K$1)</f>
        <v>0</v>
      </c>
      <c r="L96" s="59">
        <f>COUNTIFS(テーブル13[[#All],[発症日]],テーブル31012[[#This Row],[日時]],テーブル13[[#All],[推定感染場所（カテゴリ）]],'推定感染場所別流行曲線（発症日） '!L$1)</f>
        <v>0</v>
      </c>
      <c r="M96" s="59">
        <f>COUNTIFS(テーブル13[[#All],[発症日]],テーブル31012[[#This Row],[日時]],テーブル13[[#All],[推定感染場所（カテゴリ）]],'推定感染場所別流行曲線（発症日） '!M$1)</f>
        <v>0</v>
      </c>
      <c r="N96" s="59">
        <f>COUNTIFS(テーブル13[[#All],[発症日]],テーブル31012[[#This Row],[日時]],テーブル13[[#All],[推定感染場所（カテゴリ）]],'推定感染場所別流行曲線（発症日） '!N$1)</f>
        <v>0</v>
      </c>
      <c r="O96" s="59">
        <f>COUNTIFS(テーブル13[[#All],[発症日]],テーブル31012[[#This Row],[日時]],テーブル13[[#All],[推定感染場所（カテゴリ）]],'推定感染場所別流行曲線（発症日） '!O$1)</f>
        <v>0</v>
      </c>
      <c r="P96" s="59">
        <f>COUNTIFS(テーブル13[[#All],[発症日]],テーブル31012[[#This Row],[日時]],テーブル13[[#All],[推定感染場所（カテゴリ）]],'推定感染場所別流行曲線（発症日） '!P$1)</f>
        <v>0</v>
      </c>
      <c r="Q96" s="59"/>
      <c r="R96" s="59"/>
      <c r="S96" s="59"/>
      <c r="T96" s="59"/>
      <c r="U96" s="59"/>
      <c r="V96" s="59">
        <f>COUNTIFS(テーブル13[[#All],[発症日]],テーブル31012[[#This Row],[日時]],テーブル13[[#All],[推定感染場所（カテゴリ）]],"")</f>
        <v>0</v>
      </c>
    </row>
    <row r="97" spans="1:22">
      <c r="A97" s="54">
        <f t="shared" si="7"/>
        <v>43981</v>
      </c>
      <c r="B97" s="1" t="str">
        <f t="shared" si="4"/>
        <v/>
      </c>
      <c r="C97" s="57" t="str">
        <f t="shared" si="5"/>
        <v/>
      </c>
      <c r="D97" s="57" t="str">
        <f t="shared" si="6"/>
        <v>30日</v>
      </c>
      <c r="E97" s="57">
        <f>COUNTIF(テーブル13[[#All],[発症日]],テーブル31012[[#This Row],[日時]])</f>
        <v>0</v>
      </c>
      <c r="F97" s="57">
        <f>COUNTIFS(テーブル13[[#All],[発症日]],テーブル31012[[#This Row],[日時]],テーブル13[[#All],[推定感染場所（カテゴリ）]],'推定感染場所別流行曲線（発症日） '!F$1)</f>
        <v>0</v>
      </c>
      <c r="G97" s="59">
        <f>COUNTIFS(テーブル13[[#All],[発症日]],テーブル31012[[#This Row],[日時]],テーブル13[[#All],[推定感染場所（カテゴリ）]],'推定感染場所別流行曲線（発症日） '!G$1)</f>
        <v>0</v>
      </c>
      <c r="H97" s="59">
        <f>COUNTIFS(テーブル13[[#All],[発症日]],テーブル31012[[#This Row],[日時]],テーブル13[[#All],[推定感染場所（カテゴリ）]],'推定感染場所別流行曲線（発症日） '!H$1)</f>
        <v>0</v>
      </c>
      <c r="I97" s="59">
        <f>COUNTIFS(テーブル13[[#All],[発症日]],テーブル31012[[#This Row],[日時]],テーブル13[[#All],[推定感染場所（カテゴリ）]],'推定感染場所別流行曲線（発症日） '!I$1)</f>
        <v>0</v>
      </c>
      <c r="J97" s="59">
        <f>COUNTIFS(テーブル13[[#All],[発症日]],テーブル31012[[#This Row],[日時]],テーブル13[[#All],[推定感染場所（カテゴリ）]],'推定感染場所別流行曲線（発症日） '!J$1)</f>
        <v>0</v>
      </c>
      <c r="K97" s="59">
        <f>COUNTIFS(テーブル13[[#All],[発症日]],テーブル31012[[#This Row],[日時]],テーブル13[[#All],[推定感染場所（カテゴリ）]],'推定感染場所別流行曲線（発症日） '!K$1)</f>
        <v>0</v>
      </c>
      <c r="L97" s="59">
        <f>COUNTIFS(テーブル13[[#All],[発症日]],テーブル31012[[#This Row],[日時]],テーブル13[[#All],[推定感染場所（カテゴリ）]],'推定感染場所別流行曲線（発症日） '!L$1)</f>
        <v>0</v>
      </c>
      <c r="M97" s="59">
        <f>COUNTIFS(テーブル13[[#All],[発症日]],テーブル31012[[#This Row],[日時]],テーブル13[[#All],[推定感染場所（カテゴリ）]],'推定感染場所別流行曲線（発症日） '!M$1)</f>
        <v>0</v>
      </c>
      <c r="N97" s="59">
        <f>COUNTIFS(テーブル13[[#All],[発症日]],テーブル31012[[#This Row],[日時]],テーブル13[[#All],[推定感染場所（カテゴリ）]],'推定感染場所別流行曲線（発症日） '!N$1)</f>
        <v>0</v>
      </c>
      <c r="O97" s="59">
        <f>COUNTIFS(テーブル13[[#All],[発症日]],テーブル31012[[#This Row],[日時]],テーブル13[[#All],[推定感染場所（カテゴリ）]],'推定感染場所別流行曲線（発症日） '!O$1)</f>
        <v>0</v>
      </c>
      <c r="P97" s="59">
        <f>COUNTIFS(テーブル13[[#All],[発症日]],テーブル31012[[#This Row],[日時]],テーブル13[[#All],[推定感染場所（カテゴリ）]],'推定感染場所別流行曲線（発症日） '!P$1)</f>
        <v>0</v>
      </c>
      <c r="Q97" s="59"/>
      <c r="R97" s="59"/>
      <c r="S97" s="59"/>
      <c r="T97" s="59"/>
      <c r="U97" s="59"/>
      <c r="V97" s="59">
        <f>COUNTIFS(テーブル13[[#All],[発症日]],テーブル31012[[#This Row],[日時]],テーブル13[[#All],[推定感染場所（カテゴリ）]],"")</f>
        <v>0</v>
      </c>
    </row>
    <row r="98" spans="1:22">
      <c r="A98" s="54">
        <f t="shared" si="7"/>
        <v>43982</v>
      </c>
      <c r="B98" s="1" t="str">
        <f t="shared" si="4"/>
        <v/>
      </c>
      <c r="C98" s="57" t="str">
        <f t="shared" si="5"/>
        <v/>
      </c>
      <c r="D98" s="57" t="str">
        <f t="shared" si="6"/>
        <v>31日</v>
      </c>
      <c r="E98" s="57">
        <f>COUNTIF(テーブル13[[#All],[発症日]],テーブル31012[[#This Row],[日時]])</f>
        <v>0</v>
      </c>
      <c r="F98" s="57">
        <f>COUNTIFS(テーブル13[[#All],[発症日]],テーブル31012[[#This Row],[日時]],テーブル13[[#All],[推定感染場所（カテゴリ）]],'推定感染場所別流行曲線（発症日） '!F$1)</f>
        <v>0</v>
      </c>
      <c r="G98" s="59">
        <f>COUNTIFS(テーブル13[[#All],[発症日]],テーブル31012[[#This Row],[日時]],テーブル13[[#All],[推定感染場所（カテゴリ）]],'推定感染場所別流行曲線（発症日） '!G$1)</f>
        <v>0</v>
      </c>
      <c r="H98" s="59">
        <f>COUNTIFS(テーブル13[[#All],[発症日]],テーブル31012[[#This Row],[日時]],テーブル13[[#All],[推定感染場所（カテゴリ）]],'推定感染場所別流行曲線（発症日） '!H$1)</f>
        <v>0</v>
      </c>
      <c r="I98" s="59">
        <f>COUNTIFS(テーブル13[[#All],[発症日]],テーブル31012[[#This Row],[日時]],テーブル13[[#All],[推定感染場所（カテゴリ）]],'推定感染場所別流行曲線（発症日） '!I$1)</f>
        <v>0</v>
      </c>
      <c r="J98" s="59">
        <f>COUNTIFS(テーブル13[[#All],[発症日]],テーブル31012[[#This Row],[日時]],テーブル13[[#All],[推定感染場所（カテゴリ）]],'推定感染場所別流行曲線（発症日） '!J$1)</f>
        <v>0</v>
      </c>
      <c r="K98" s="59">
        <f>COUNTIFS(テーブル13[[#All],[発症日]],テーブル31012[[#This Row],[日時]],テーブル13[[#All],[推定感染場所（カテゴリ）]],'推定感染場所別流行曲線（発症日） '!K$1)</f>
        <v>0</v>
      </c>
      <c r="L98" s="59">
        <f>COUNTIFS(テーブル13[[#All],[発症日]],テーブル31012[[#This Row],[日時]],テーブル13[[#All],[推定感染場所（カテゴリ）]],'推定感染場所別流行曲線（発症日） '!L$1)</f>
        <v>0</v>
      </c>
      <c r="M98" s="59">
        <f>COUNTIFS(テーブル13[[#All],[発症日]],テーブル31012[[#This Row],[日時]],テーブル13[[#All],[推定感染場所（カテゴリ）]],'推定感染場所別流行曲線（発症日） '!M$1)</f>
        <v>0</v>
      </c>
      <c r="N98" s="59">
        <f>COUNTIFS(テーブル13[[#All],[発症日]],テーブル31012[[#This Row],[日時]],テーブル13[[#All],[推定感染場所（カテゴリ）]],'推定感染場所別流行曲線（発症日） '!N$1)</f>
        <v>0</v>
      </c>
      <c r="O98" s="59">
        <f>COUNTIFS(テーブル13[[#All],[発症日]],テーブル31012[[#This Row],[日時]],テーブル13[[#All],[推定感染場所（カテゴリ）]],'推定感染場所別流行曲線（発症日） '!O$1)</f>
        <v>0</v>
      </c>
      <c r="P98" s="59">
        <f>COUNTIFS(テーブル13[[#All],[発症日]],テーブル31012[[#This Row],[日時]],テーブル13[[#All],[推定感染場所（カテゴリ）]],'推定感染場所別流行曲線（発症日） '!P$1)</f>
        <v>0</v>
      </c>
      <c r="Q98" s="59"/>
      <c r="R98" s="59"/>
      <c r="S98" s="59"/>
      <c r="T98" s="59"/>
      <c r="U98" s="59"/>
      <c r="V98" s="59">
        <f>COUNTIFS(テーブル13[[#All],[発症日]],テーブル31012[[#This Row],[日時]],テーブル13[[#All],[推定感染場所（カテゴリ）]],"")</f>
        <v>0</v>
      </c>
    </row>
    <row r="99" spans="1:22">
      <c r="A99" s="54">
        <f t="shared" si="7"/>
        <v>43983</v>
      </c>
      <c r="B99" s="1" t="str">
        <f t="shared" si="4"/>
        <v/>
      </c>
      <c r="C99" s="57" t="str">
        <f t="shared" si="5"/>
        <v>6月</v>
      </c>
      <c r="D99" s="57" t="str">
        <f t="shared" si="6"/>
        <v>1日</v>
      </c>
      <c r="E99" s="57">
        <f>COUNTIF(テーブル13[[#All],[発症日]],テーブル31012[[#This Row],[日時]])</f>
        <v>0</v>
      </c>
      <c r="F99" s="57">
        <f>COUNTIFS(テーブル13[[#All],[発症日]],テーブル31012[[#This Row],[日時]],テーブル13[[#All],[推定感染場所（カテゴリ）]],'推定感染場所別流行曲線（発症日） '!F$1)</f>
        <v>0</v>
      </c>
      <c r="G99" s="59">
        <f>COUNTIFS(テーブル13[[#All],[発症日]],テーブル31012[[#This Row],[日時]],テーブル13[[#All],[推定感染場所（カテゴリ）]],'推定感染場所別流行曲線（発症日） '!G$1)</f>
        <v>0</v>
      </c>
      <c r="H99" s="59">
        <f>COUNTIFS(テーブル13[[#All],[発症日]],テーブル31012[[#This Row],[日時]],テーブル13[[#All],[推定感染場所（カテゴリ）]],'推定感染場所別流行曲線（発症日） '!H$1)</f>
        <v>0</v>
      </c>
      <c r="I99" s="59">
        <f>COUNTIFS(テーブル13[[#All],[発症日]],テーブル31012[[#This Row],[日時]],テーブル13[[#All],[推定感染場所（カテゴリ）]],'推定感染場所別流行曲線（発症日） '!I$1)</f>
        <v>0</v>
      </c>
      <c r="J99" s="59">
        <f>COUNTIFS(テーブル13[[#All],[発症日]],テーブル31012[[#This Row],[日時]],テーブル13[[#All],[推定感染場所（カテゴリ）]],'推定感染場所別流行曲線（発症日） '!J$1)</f>
        <v>0</v>
      </c>
      <c r="K99" s="59">
        <f>COUNTIFS(テーブル13[[#All],[発症日]],テーブル31012[[#This Row],[日時]],テーブル13[[#All],[推定感染場所（カテゴリ）]],'推定感染場所別流行曲線（発症日） '!K$1)</f>
        <v>0</v>
      </c>
      <c r="L99" s="59">
        <f>COUNTIFS(テーブル13[[#All],[発症日]],テーブル31012[[#This Row],[日時]],テーブル13[[#All],[推定感染場所（カテゴリ）]],'推定感染場所別流行曲線（発症日） '!L$1)</f>
        <v>0</v>
      </c>
      <c r="M99" s="59">
        <f>COUNTIFS(テーブル13[[#All],[発症日]],テーブル31012[[#This Row],[日時]],テーブル13[[#All],[推定感染場所（カテゴリ）]],'推定感染場所別流行曲線（発症日） '!M$1)</f>
        <v>0</v>
      </c>
      <c r="N99" s="59">
        <f>COUNTIFS(テーブル13[[#All],[発症日]],テーブル31012[[#This Row],[日時]],テーブル13[[#All],[推定感染場所（カテゴリ）]],'推定感染場所別流行曲線（発症日） '!N$1)</f>
        <v>0</v>
      </c>
      <c r="O99" s="59">
        <f>COUNTIFS(テーブル13[[#All],[発症日]],テーブル31012[[#This Row],[日時]],テーブル13[[#All],[推定感染場所（カテゴリ）]],'推定感染場所別流行曲線（発症日） '!O$1)</f>
        <v>0</v>
      </c>
      <c r="P99" s="59">
        <f>COUNTIFS(テーブル13[[#All],[発症日]],テーブル31012[[#This Row],[日時]],テーブル13[[#All],[推定感染場所（カテゴリ）]],'推定感染場所別流行曲線（発症日） '!P$1)</f>
        <v>0</v>
      </c>
      <c r="Q99" s="59"/>
      <c r="R99" s="59"/>
      <c r="S99" s="59"/>
      <c r="T99" s="59"/>
      <c r="U99" s="59"/>
      <c r="V99" s="59">
        <f>COUNTIFS(テーブル13[[#All],[発症日]],テーブル31012[[#This Row],[日時]],テーブル13[[#All],[推定感染場所（カテゴリ）]],"")</f>
        <v>0</v>
      </c>
    </row>
    <row r="100" spans="1:22">
      <c r="A100" s="54">
        <f t="shared" si="7"/>
        <v>43984</v>
      </c>
      <c r="B100" s="1" t="str">
        <f t="shared" si="4"/>
        <v/>
      </c>
      <c r="C100" s="57" t="str">
        <f t="shared" si="5"/>
        <v/>
      </c>
      <c r="D100" s="57" t="str">
        <f t="shared" si="6"/>
        <v>2日</v>
      </c>
      <c r="E100" s="57">
        <f>COUNTIF(テーブル13[[#All],[発症日]],テーブル31012[[#This Row],[日時]])</f>
        <v>0</v>
      </c>
      <c r="F100" s="57">
        <f>COUNTIFS(テーブル13[[#All],[発症日]],テーブル31012[[#This Row],[日時]],テーブル13[[#All],[推定感染場所（カテゴリ）]],'推定感染場所別流行曲線（発症日） '!F$1)</f>
        <v>0</v>
      </c>
      <c r="G100" s="59">
        <f>COUNTIFS(テーブル13[[#All],[発症日]],テーブル31012[[#This Row],[日時]],テーブル13[[#All],[推定感染場所（カテゴリ）]],'推定感染場所別流行曲線（発症日） '!G$1)</f>
        <v>0</v>
      </c>
      <c r="H100" s="59">
        <f>COUNTIFS(テーブル13[[#All],[発症日]],テーブル31012[[#This Row],[日時]],テーブル13[[#All],[推定感染場所（カテゴリ）]],'推定感染場所別流行曲線（発症日） '!H$1)</f>
        <v>0</v>
      </c>
      <c r="I100" s="59">
        <f>COUNTIFS(テーブル13[[#All],[発症日]],テーブル31012[[#This Row],[日時]],テーブル13[[#All],[推定感染場所（カテゴリ）]],'推定感染場所別流行曲線（発症日） '!I$1)</f>
        <v>0</v>
      </c>
      <c r="J100" s="59">
        <f>COUNTIFS(テーブル13[[#All],[発症日]],テーブル31012[[#This Row],[日時]],テーブル13[[#All],[推定感染場所（カテゴリ）]],'推定感染場所別流行曲線（発症日） '!J$1)</f>
        <v>0</v>
      </c>
      <c r="K100" s="59">
        <f>COUNTIFS(テーブル13[[#All],[発症日]],テーブル31012[[#This Row],[日時]],テーブル13[[#All],[推定感染場所（カテゴリ）]],'推定感染場所別流行曲線（発症日） '!K$1)</f>
        <v>0</v>
      </c>
      <c r="L100" s="59">
        <f>COUNTIFS(テーブル13[[#All],[発症日]],テーブル31012[[#This Row],[日時]],テーブル13[[#All],[推定感染場所（カテゴリ）]],'推定感染場所別流行曲線（発症日） '!L$1)</f>
        <v>0</v>
      </c>
      <c r="M100" s="59">
        <f>COUNTIFS(テーブル13[[#All],[発症日]],テーブル31012[[#This Row],[日時]],テーブル13[[#All],[推定感染場所（カテゴリ）]],'推定感染場所別流行曲線（発症日） '!M$1)</f>
        <v>0</v>
      </c>
      <c r="N100" s="59">
        <f>COUNTIFS(テーブル13[[#All],[発症日]],テーブル31012[[#This Row],[日時]],テーブル13[[#All],[推定感染場所（カテゴリ）]],'推定感染場所別流行曲線（発症日） '!N$1)</f>
        <v>0</v>
      </c>
      <c r="O100" s="59">
        <f>COUNTIFS(テーブル13[[#All],[発症日]],テーブル31012[[#This Row],[日時]],テーブル13[[#All],[推定感染場所（カテゴリ）]],'推定感染場所別流行曲線（発症日） '!O$1)</f>
        <v>0</v>
      </c>
      <c r="P100" s="59">
        <f>COUNTIFS(テーブル13[[#All],[発症日]],テーブル31012[[#This Row],[日時]],テーブル13[[#All],[推定感染場所（カテゴリ）]],'推定感染場所別流行曲線（発症日） '!P$1)</f>
        <v>0</v>
      </c>
      <c r="Q100" s="59"/>
      <c r="R100" s="59"/>
      <c r="S100" s="59"/>
      <c r="T100" s="59"/>
      <c r="U100" s="59"/>
      <c r="V100" s="59">
        <f>COUNTIFS(テーブル13[[#All],[発症日]],テーブル31012[[#This Row],[日時]],テーブル13[[#All],[推定感染場所（カテゴリ）]],"")</f>
        <v>0</v>
      </c>
    </row>
    <row r="101" spans="1:22">
      <c r="A101" s="54">
        <f t="shared" si="7"/>
        <v>43985</v>
      </c>
      <c r="B101" s="1" t="str">
        <f t="shared" si="4"/>
        <v/>
      </c>
      <c r="C101" s="57" t="str">
        <f t="shared" si="5"/>
        <v/>
      </c>
      <c r="D101" s="57" t="str">
        <f t="shared" si="6"/>
        <v>3日</v>
      </c>
      <c r="E101" s="57">
        <f>COUNTIF(テーブル13[[#All],[発症日]],テーブル31012[[#This Row],[日時]])</f>
        <v>0</v>
      </c>
      <c r="F101" s="57">
        <f>COUNTIFS(テーブル13[[#All],[発症日]],テーブル31012[[#This Row],[日時]],テーブル13[[#All],[推定感染場所（カテゴリ）]],'推定感染場所別流行曲線（発症日） '!F$1)</f>
        <v>0</v>
      </c>
      <c r="G101" s="59">
        <f>COUNTIFS(テーブル13[[#All],[発症日]],テーブル31012[[#This Row],[日時]],テーブル13[[#All],[推定感染場所（カテゴリ）]],'推定感染場所別流行曲線（発症日） '!G$1)</f>
        <v>0</v>
      </c>
      <c r="H101" s="59">
        <f>COUNTIFS(テーブル13[[#All],[発症日]],テーブル31012[[#This Row],[日時]],テーブル13[[#All],[推定感染場所（カテゴリ）]],'推定感染場所別流行曲線（発症日） '!H$1)</f>
        <v>0</v>
      </c>
      <c r="I101" s="59">
        <f>COUNTIFS(テーブル13[[#All],[発症日]],テーブル31012[[#This Row],[日時]],テーブル13[[#All],[推定感染場所（カテゴリ）]],'推定感染場所別流行曲線（発症日） '!I$1)</f>
        <v>0</v>
      </c>
      <c r="J101" s="59">
        <f>COUNTIFS(テーブル13[[#All],[発症日]],テーブル31012[[#This Row],[日時]],テーブル13[[#All],[推定感染場所（カテゴリ）]],'推定感染場所別流行曲線（発症日） '!J$1)</f>
        <v>0</v>
      </c>
      <c r="K101" s="59">
        <f>COUNTIFS(テーブル13[[#All],[発症日]],テーブル31012[[#This Row],[日時]],テーブル13[[#All],[推定感染場所（カテゴリ）]],'推定感染場所別流行曲線（発症日） '!K$1)</f>
        <v>0</v>
      </c>
      <c r="L101" s="59">
        <f>COUNTIFS(テーブル13[[#All],[発症日]],テーブル31012[[#This Row],[日時]],テーブル13[[#All],[推定感染場所（カテゴリ）]],'推定感染場所別流行曲線（発症日） '!L$1)</f>
        <v>0</v>
      </c>
      <c r="M101" s="59">
        <f>COUNTIFS(テーブル13[[#All],[発症日]],テーブル31012[[#This Row],[日時]],テーブル13[[#All],[推定感染場所（カテゴリ）]],'推定感染場所別流行曲線（発症日） '!M$1)</f>
        <v>0</v>
      </c>
      <c r="N101" s="59">
        <f>COUNTIFS(テーブル13[[#All],[発症日]],テーブル31012[[#This Row],[日時]],テーブル13[[#All],[推定感染場所（カテゴリ）]],'推定感染場所別流行曲線（発症日） '!N$1)</f>
        <v>0</v>
      </c>
      <c r="O101" s="59">
        <f>COUNTIFS(テーブル13[[#All],[発症日]],テーブル31012[[#This Row],[日時]],テーブル13[[#All],[推定感染場所（カテゴリ）]],'推定感染場所別流行曲線（発症日） '!O$1)</f>
        <v>0</v>
      </c>
      <c r="P101" s="59">
        <f>COUNTIFS(テーブル13[[#All],[発症日]],テーブル31012[[#This Row],[日時]],テーブル13[[#All],[推定感染場所（カテゴリ）]],'推定感染場所別流行曲線（発症日） '!P$1)</f>
        <v>0</v>
      </c>
      <c r="Q101" s="59"/>
      <c r="R101" s="59"/>
      <c r="S101" s="59"/>
      <c r="T101" s="59"/>
      <c r="U101" s="59"/>
      <c r="V101" s="59">
        <f>COUNTIFS(テーブル13[[#All],[発症日]],テーブル31012[[#This Row],[日時]],テーブル13[[#All],[推定感染場所（カテゴリ）]],"")</f>
        <v>0</v>
      </c>
    </row>
    <row r="102" spans="1:22">
      <c r="A102" s="54">
        <f t="shared" si="7"/>
        <v>43986</v>
      </c>
      <c r="B102" s="1" t="str">
        <f t="shared" si="4"/>
        <v/>
      </c>
      <c r="C102" s="57" t="str">
        <f t="shared" si="5"/>
        <v/>
      </c>
      <c r="D102" s="57" t="str">
        <f t="shared" si="6"/>
        <v>4日</v>
      </c>
      <c r="E102" s="57">
        <f>COUNTIF(テーブル13[[#All],[発症日]],テーブル31012[[#This Row],[日時]])</f>
        <v>0</v>
      </c>
      <c r="F102" s="57">
        <f>COUNTIFS(テーブル13[[#All],[発症日]],テーブル31012[[#This Row],[日時]],テーブル13[[#All],[推定感染場所（カテゴリ）]],'推定感染場所別流行曲線（発症日） '!F$1)</f>
        <v>0</v>
      </c>
      <c r="G102" s="59">
        <f>COUNTIFS(テーブル13[[#All],[発症日]],テーブル31012[[#This Row],[日時]],テーブル13[[#All],[推定感染場所（カテゴリ）]],'推定感染場所別流行曲線（発症日） '!G$1)</f>
        <v>0</v>
      </c>
      <c r="H102" s="59">
        <f>COUNTIFS(テーブル13[[#All],[発症日]],テーブル31012[[#This Row],[日時]],テーブル13[[#All],[推定感染場所（カテゴリ）]],'推定感染場所別流行曲線（発症日） '!H$1)</f>
        <v>0</v>
      </c>
      <c r="I102" s="59">
        <f>COUNTIFS(テーブル13[[#All],[発症日]],テーブル31012[[#This Row],[日時]],テーブル13[[#All],[推定感染場所（カテゴリ）]],'推定感染場所別流行曲線（発症日） '!I$1)</f>
        <v>0</v>
      </c>
      <c r="J102" s="59">
        <f>COUNTIFS(テーブル13[[#All],[発症日]],テーブル31012[[#This Row],[日時]],テーブル13[[#All],[推定感染場所（カテゴリ）]],'推定感染場所別流行曲線（発症日） '!J$1)</f>
        <v>0</v>
      </c>
      <c r="K102" s="59">
        <f>COUNTIFS(テーブル13[[#All],[発症日]],テーブル31012[[#This Row],[日時]],テーブル13[[#All],[推定感染場所（カテゴリ）]],'推定感染場所別流行曲線（発症日） '!K$1)</f>
        <v>0</v>
      </c>
      <c r="L102" s="59">
        <f>COUNTIFS(テーブル13[[#All],[発症日]],テーブル31012[[#This Row],[日時]],テーブル13[[#All],[推定感染場所（カテゴリ）]],'推定感染場所別流行曲線（発症日） '!L$1)</f>
        <v>0</v>
      </c>
      <c r="M102" s="59">
        <f>COUNTIFS(テーブル13[[#All],[発症日]],テーブル31012[[#This Row],[日時]],テーブル13[[#All],[推定感染場所（カテゴリ）]],'推定感染場所別流行曲線（発症日） '!M$1)</f>
        <v>0</v>
      </c>
      <c r="N102" s="59">
        <f>COUNTIFS(テーブル13[[#All],[発症日]],テーブル31012[[#This Row],[日時]],テーブル13[[#All],[推定感染場所（カテゴリ）]],'推定感染場所別流行曲線（発症日） '!N$1)</f>
        <v>0</v>
      </c>
      <c r="O102" s="59">
        <f>COUNTIFS(テーブル13[[#All],[発症日]],テーブル31012[[#This Row],[日時]],テーブル13[[#All],[推定感染場所（カテゴリ）]],'推定感染場所別流行曲線（発症日） '!O$1)</f>
        <v>0</v>
      </c>
      <c r="P102" s="59">
        <f>COUNTIFS(テーブル13[[#All],[発症日]],テーブル31012[[#This Row],[日時]],テーブル13[[#All],[推定感染場所（カテゴリ）]],'推定感染場所別流行曲線（発症日） '!P$1)</f>
        <v>0</v>
      </c>
      <c r="Q102" s="59"/>
      <c r="R102" s="59"/>
      <c r="S102" s="59"/>
      <c r="T102" s="59"/>
      <c r="U102" s="59"/>
      <c r="V102" s="59">
        <f>COUNTIFS(テーブル13[[#All],[発症日]],テーブル31012[[#This Row],[日時]],テーブル13[[#All],[推定感染場所（カテゴリ）]],"")</f>
        <v>0</v>
      </c>
    </row>
    <row r="103" spans="1:22">
      <c r="A103" s="54">
        <f t="shared" si="7"/>
        <v>43987</v>
      </c>
      <c r="B103" s="1" t="str">
        <f t="shared" si="4"/>
        <v/>
      </c>
      <c r="C103" s="57" t="str">
        <f t="shared" si="5"/>
        <v/>
      </c>
      <c r="D103" s="57" t="str">
        <f t="shared" si="6"/>
        <v>5日</v>
      </c>
      <c r="E103" s="57">
        <f>COUNTIF(テーブル13[[#All],[発症日]],テーブル31012[[#This Row],[日時]])</f>
        <v>0</v>
      </c>
      <c r="F103" s="57">
        <f>COUNTIFS(テーブル13[[#All],[発症日]],テーブル31012[[#This Row],[日時]],テーブル13[[#All],[推定感染場所（カテゴリ）]],'推定感染場所別流行曲線（発症日） '!F$1)</f>
        <v>0</v>
      </c>
      <c r="G103" s="59">
        <f>COUNTIFS(テーブル13[[#All],[発症日]],テーブル31012[[#This Row],[日時]],テーブル13[[#All],[推定感染場所（カテゴリ）]],'推定感染場所別流行曲線（発症日） '!G$1)</f>
        <v>0</v>
      </c>
      <c r="H103" s="59">
        <f>COUNTIFS(テーブル13[[#All],[発症日]],テーブル31012[[#This Row],[日時]],テーブル13[[#All],[推定感染場所（カテゴリ）]],'推定感染場所別流行曲線（発症日） '!H$1)</f>
        <v>0</v>
      </c>
      <c r="I103" s="59">
        <f>COUNTIFS(テーブル13[[#All],[発症日]],テーブル31012[[#This Row],[日時]],テーブル13[[#All],[推定感染場所（カテゴリ）]],'推定感染場所別流行曲線（発症日） '!I$1)</f>
        <v>0</v>
      </c>
      <c r="J103" s="59">
        <f>COUNTIFS(テーブル13[[#All],[発症日]],テーブル31012[[#This Row],[日時]],テーブル13[[#All],[推定感染場所（カテゴリ）]],'推定感染場所別流行曲線（発症日） '!J$1)</f>
        <v>0</v>
      </c>
      <c r="K103" s="59">
        <f>COUNTIFS(テーブル13[[#All],[発症日]],テーブル31012[[#This Row],[日時]],テーブル13[[#All],[推定感染場所（カテゴリ）]],'推定感染場所別流行曲線（発症日） '!K$1)</f>
        <v>0</v>
      </c>
      <c r="L103" s="59">
        <f>COUNTIFS(テーブル13[[#All],[発症日]],テーブル31012[[#This Row],[日時]],テーブル13[[#All],[推定感染場所（カテゴリ）]],'推定感染場所別流行曲線（発症日） '!L$1)</f>
        <v>0</v>
      </c>
      <c r="M103" s="59">
        <f>COUNTIFS(テーブル13[[#All],[発症日]],テーブル31012[[#This Row],[日時]],テーブル13[[#All],[推定感染場所（カテゴリ）]],'推定感染場所別流行曲線（発症日） '!M$1)</f>
        <v>0</v>
      </c>
      <c r="N103" s="59">
        <f>COUNTIFS(テーブル13[[#All],[発症日]],テーブル31012[[#This Row],[日時]],テーブル13[[#All],[推定感染場所（カテゴリ）]],'推定感染場所別流行曲線（発症日） '!N$1)</f>
        <v>0</v>
      </c>
      <c r="O103" s="59">
        <f>COUNTIFS(テーブル13[[#All],[発症日]],テーブル31012[[#This Row],[日時]],テーブル13[[#All],[推定感染場所（カテゴリ）]],'推定感染場所別流行曲線（発症日） '!O$1)</f>
        <v>0</v>
      </c>
      <c r="P103" s="59">
        <f>COUNTIFS(テーブル13[[#All],[発症日]],テーブル31012[[#This Row],[日時]],テーブル13[[#All],[推定感染場所（カテゴリ）]],'推定感染場所別流行曲線（発症日） '!P$1)</f>
        <v>0</v>
      </c>
      <c r="Q103" s="59"/>
      <c r="R103" s="59"/>
      <c r="S103" s="59"/>
      <c r="T103" s="59"/>
      <c r="U103" s="59"/>
      <c r="V103" s="59">
        <f>COUNTIFS(テーブル13[[#All],[発症日]],テーブル31012[[#This Row],[日時]],テーブル13[[#All],[推定感染場所（カテゴリ）]],"")</f>
        <v>0</v>
      </c>
    </row>
    <row r="104" spans="1:22">
      <c r="A104" s="54">
        <f t="shared" si="7"/>
        <v>43988</v>
      </c>
      <c r="B104" s="1" t="str">
        <f t="shared" si="4"/>
        <v/>
      </c>
      <c r="C104" s="57" t="str">
        <f t="shared" si="5"/>
        <v/>
      </c>
      <c r="D104" s="57" t="str">
        <f t="shared" si="6"/>
        <v>6日</v>
      </c>
      <c r="E104" s="57">
        <f>COUNTIF(テーブル13[[#All],[発症日]],テーブル31012[[#This Row],[日時]])</f>
        <v>0</v>
      </c>
      <c r="F104" s="57">
        <f>COUNTIFS(テーブル13[[#All],[発症日]],テーブル31012[[#This Row],[日時]],テーブル13[[#All],[推定感染場所（カテゴリ）]],'推定感染場所別流行曲線（発症日） '!F$1)</f>
        <v>0</v>
      </c>
      <c r="G104" s="59">
        <f>COUNTIFS(テーブル13[[#All],[発症日]],テーブル31012[[#This Row],[日時]],テーブル13[[#All],[推定感染場所（カテゴリ）]],'推定感染場所別流行曲線（発症日） '!G$1)</f>
        <v>0</v>
      </c>
      <c r="H104" s="59">
        <f>COUNTIFS(テーブル13[[#All],[発症日]],テーブル31012[[#This Row],[日時]],テーブル13[[#All],[推定感染場所（カテゴリ）]],'推定感染場所別流行曲線（発症日） '!H$1)</f>
        <v>0</v>
      </c>
      <c r="I104" s="59">
        <f>COUNTIFS(テーブル13[[#All],[発症日]],テーブル31012[[#This Row],[日時]],テーブル13[[#All],[推定感染場所（カテゴリ）]],'推定感染場所別流行曲線（発症日） '!I$1)</f>
        <v>0</v>
      </c>
      <c r="J104" s="59">
        <f>COUNTIFS(テーブル13[[#All],[発症日]],テーブル31012[[#This Row],[日時]],テーブル13[[#All],[推定感染場所（カテゴリ）]],'推定感染場所別流行曲線（発症日） '!J$1)</f>
        <v>0</v>
      </c>
      <c r="K104" s="59">
        <f>COUNTIFS(テーブル13[[#All],[発症日]],テーブル31012[[#This Row],[日時]],テーブル13[[#All],[推定感染場所（カテゴリ）]],'推定感染場所別流行曲線（発症日） '!K$1)</f>
        <v>0</v>
      </c>
      <c r="L104" s="59">
        <f>COUNTIFS(テーブル13[[#All],[発症日]],テーブル31012[[#This Row],[日時]],テーブル13[[#All],[推定感染場所（カテゴリ）]],'推定感染場所別流行曲線（発症日） '!L$1)</f>
        <v>0</v>
      </c>
      <c r="M104" s="59">
        <f>COUNTIFS(テーブル13[[#All],[発症日]],テーブル31012[[#This Row],[日時]],テーブル13[[#All],[推定感染場所（カテゴリ）]],'推定感染場所別流行曲線（発症日） '!M$1)</f>
        <v>0</v>
      </c>
      <c r="N104" s="59">
        <f>COUNTIFS(テーブル13[[#All],[発症日]],テーブル31012[[#This Row],[日時]],テーブル13[[#All],[推定感染場所（カテゴリ）]],'推定感染場所別流行曲線（発症日） '!N$1)</f>
        <v>0</v>
      </c>
      <c r="O104" s="59">
        <f>COUNTIFS(テーブル13[[#All],[発症日]],テーブル31012[[#This Row],[日時]],テーブル13[[#All],[推定感染場所（カテゴリ）]],'推定感染場所別流行曲線（発症日） '!O$1)</f>
        <v>0</v>
      </c>
      <c r="P104" s="59">
        <f>COUNTIFS(テーブル13[[#All],[発症日]],テーブル31012[[#This Row],[日時]],テーブル13[[#All],[推定感染場所（カテゴリ）]],'推定感染場所別流行曲線（発症日） '!P$1)</f>
        <v>0</v>
      </c>
      <c r="Q104" s="59"/>
      <c r="R104" s="59"/>
      <c r="S104" s="59"/>
      <c r="T104" s="59"/>
      <c r="U104" s="59"/>
      <c r="V104" s="59">
        <f>COUNTIFS(テーブル13[[#All],[発症日]],テーブル31012[[#This Row],[日時]],テーブル13[[#All],[推定感染場所（カテゴリ）]],"")</f>
        <v>0</v>
      </c>
    </row>
    <row r="105" spans="1:22">
      <c r="A105" s="54">
        <f t="shared" si="7"/>
        <v>43989</v>
      </c>
      <c r="B105" s="1" t="str">
        <f t="shared" si="4"/>
        <v/>
      </c>
      <c r="C105" s="57" t="str">
        <f t="shared" si="5"/>
        <v/>
      </c>
      <c r="D105" s="57" t="str">
        <f t="shared" si="6"/>
        <v>7日</v>
      </c>
      <c r="E105" s="57">
        <f>COUNTIF(テーブル13[[#All],[発症日]],テーブル31012[[#This Row],[日時]])</f>
        <v>0</v>
      </c>
      <c r="F105" s="57">
        <f>COUNTIFS(テーブル13[[#All],[発症日]],テーブル31012[[#This Row],[日時]],テーブル13[[#All],[推定感染場所（カテゴリ）]],'推定感染場所別流行曲線（発症日） '!F$1)</f>
        <v>0</v>
      </c>
      <c r="G105" s="59">
        <f>COUNTIFS(テーブル13[[#All],[発症日]],テーブル31012[[#This Row],[日時]],テーブル13[[#All],[推定感染場所（カテゴリ）]],'推定感染場所別流行曲線（発症日） '!G$1)</f>
        <v>0</v>
      </c>
      <c r="H105" s="59">
        <f>COUNTIFS(テーブル13[[#All],[発症日]],テーブル31012[[#This Row],[日時]],テーブル13[[#All],[推定感染場所（カテゴリ）]],'推定感染場所別流行曲線（発症日） '!H$1)</f>
        <v>0</v>
      </c>
      <c r="I105" s="59">
        <f>COUNTIFS(テーブル13[[#All],[発症日]],テーブル31012[[#This Row],[日時]],テーブル13[[#All],[推定感染場所（カテゴリ）]],'推定感染場所別流行曲線（発症日） '!I$1)</f>
        <v>0</v>
      </c>
      <c r="J105" s="59">
        <f>COUNTIFS(テーブル13[[#All],[発症日]],テーブル31012[[#This Row],[日時]],テーブル13[[#All],[推定感染場所（カテゴリ）]],'推定感染場所別流行曲線（発症日） '!J$1)</f>
        <v>0</v>
      </c>
      <c r="K105" s="59">
        <f>COUNTIFS(テーブル13[[#All],[発症日]],テーブル31012[[#This Row],[日時]],テーブル13[[#All],[推定感染場所（カテゴリ）]],'推定感染場所別流行曲線（発症日） '!K$1)</f>
        <v>0</v>
      </c>
      <c r="L105" s="59">
        <f>COUNTIFS(テーブル13[[#All],[発症日]],テーブル31012[[#This Row],[日時]],テーブル13[[#All],[推定感染場所（カテゴリ）]],'推定感染場所別流行曲線（発症日） '!L$1)</f>
        <v>0</v>
      </c>
      <c r="M105" s="59">
        <f>COUNTIFS(テーブル13[[#All],[発症日]],テーブル31012[[#This Row],[日時]],テーブル13[[#All],[推定感染場所（カテゴリ）]],'推定感染場所別流行曲線（発症日） '!M$1)</f>
        <v>0</v>
      </c>
      <c r="N105" s="59">
        <f>COUNTIFS(テーブル13[[#All],[発症日]],テーブル31012[[#This Row],[日時]],テーブル13[[#All],[推定感染場所（カテゴリ）]],'推定感染場所別流行曲線（発症日） '!N$1)</f>
        <v>0</v>
      </c>
      <c r="O105" s="59">
        <f>COUNTIFS(テーブル13[[#All],[発症日]],テーブル31012[[#This Row],[日時]],テーブル13[[#All],[推定感染場所（カテゴリ）]],'推定感染場所別流行曲線（発症日） '!O$1)</f>
        <v>0</v>
      </c>
      <c r="P105" s="59">
        <f>COUNTIFS(テーブル13[[#All],[発症日]],テーブル31012[[#This Row],[日時]],テーブル13[[#All],[推定感染場所（カテゴリ）]],'推定感染場所別流行曲線（発症日） '!P$1)</f>
        <v>0</v>
      </c>
      <c r="Q105" s="59"/>
      <c r="R105" s="59"/>
      <c r="S105" s="59"/>
      <c r="T105" s="59"/>
      <c r="U105" s="59"/>
      <c r="V105" s="59">
        <f>COUNTIFS(テーブル13[[#All],[発症日]],テーブル31012[[#This Row],[日時]],テーブル13[[#All],[推定感染場所（カテゴリ）]],"")</f>
        <v>0</v>
      </c>
    </row>
    <row r="106" spans="1:22">
      <c r="A106" s="54">
        <f t="shared" si="7"/>
        <v>43990</v>
      </c>
      <c r="B106" s="1" t="str">
        <f t="shared" si="4"/>
        <v/>
      </c>
      <c r="C106" s="57" t="str">
        <f t="shared" si="5"/>
        <v/>
      </c>
      <c r="D106" s="57" t="str">
        <f t="shared" si="6"/>
        <v>8日</v>
      </c>
      <c r="E106" s="57">
        <f>COUNTIF(テーブル13[[#All],[発症日]],テーブル31012[[#This Row],[日時]])</f>
        <v>0</v>
      </c>
      <c r="F106" s="57">
        <f>COUNTIFS(テーブル13[[#All],[発症日]],テーブル31012[[#This Row],[日時]],テーブル13[[#All],[推定感染場所（カテゴリ）]],'推定感染場所別流行曲線（発症日） '!F$1)</f>
        <v>0</v>
      </c>
      <c r="G106" s="59">
        <f>COUNTIFS(テーブル13[[#All],[発症日]],テーブル31012[[#This Row],[日時]],テーブル13[[#All],[推定感染場所（カテゴリ）]],'推定感染場所別流行曲線（発症日） '!G$1)</f>
        <v>0</v>
      </c>
      <c r="H106" s="59">
        <f>COUNTIFS(テーブル13[[#All],[発症日]],テーブル31012[[#This Row],[日時]],テーブル13[[#All],[推定感染場所（カテゴリ）]],'推定感染場所別流行曲線（発症日） '!H$1)</f>
        <v>0</v>
      </c>
      <c r="I106" s="59">
        <f>COUNTIFS(テーブル13[[#All],[発症日]],テーブル31012[[#This Row],[日時]],テーブル13[[#All],[推定感染場所（カテゴリ）]],'推定感染場所別流行曲線（発症日） '!I$1)</f>
        <v>0</v>
      </c>
      <c r="J106" s="59">
        <f>COUNTIFS(テーブル13[[#All],[発症日]],テーブル31012[[#This Row],[日時]],テーブル13[[#All],[推定感染場所（カテゴリ）]],'推定感染場所別流行曲線（発症日） '!J$1)</f>
        <v>0</v>
      </c>
      <c r="K106" s="59">
        <f>COUNTIFS(テーブル13[[#All],[発症日]],テーブル31012[[#This Row],[日時]],テーブル13[[#All],[推定感染場所（カテゴリ）]],'推定感染場所別流行曲線（発症日） '!K$1)</f>
        <v>0</v>
      </c>
      <c r="L106" s="59">
        <f>COUNTIFS(テーブル13[[#All],[発症日]],テーブル31012[[#This Row],[日時]],テーブル13[[#All],[推定感染場所（カテゴリ）]],'推定感染場所別流行曲線（発症日） '!L$1)</f>
        <v>0</v>
      </c>
      <c r="M106" s="59">
        <f>COUNTIFS(テーブル13[[#All],[発症日]],テーブル31012[[#This Row],[日時]],テーブル13[[#All],[推定感染場所（カテゴリ）]],'推定感染場所別流行曲線（発症日） '!M$1)</f>
        <v>0</v>
      </c>
      <c r="N106" s="59">
        <f>COUNTIFS(テーブル13[[#All],[発症日]],テーブル31012[[#This Row],[日時]],テーブル13[[#All],[推定感染場所（カテゴリ）]],'推定感染場所別流行曲線（発症日） '!N$1)</f>
        <v>0</v>
      </c>
      <c r="O106" s="59">
        <f>COUNTIFS(テーブル13[[#All],[発症日]],テーブル31012[[#This Row],[日時]],テーブル13[[#All],[推定感染場所（カテゴリ）]],'推定感染場所別流行曲線（発症日） '!O$1)</f>
        <v>0</v>
      </c>
      <c r="P106" s="59">
        <f>COUNTIFS(テーブル13[[#All],[発症日]],テーブル31012[[#This Row],[日時]],テーブル13[[#All],[推定感染場所（カテゴリ）]],'推定感染場所別流行曲線（発症日） '!P$1)</f>
        <v>0</v>
      </c>
      <c r="Q106" s="59"/>
      <c r="R106" s="59"/>
      <c r="S106" s="59"/>
      <c r="T106" s="59"/>
      <c r="U106" s="59"/>
      <c r="V106" s="59">
        <f>COUNTIFS(テーブル13[[#All],[発症日]],テーブル31012[[#This Row],[日時]],テーブル13[[#All],[推定感染場所（カテゴリ）]],"")</f>
        <v>0</v>
      </c>
    </row>
    <row r="107" spans="1:22">
      <c r="A107" s="54">
        <f t="shared" si="7"/>
        <v>43991</v>
      </c>
      <c r="B107" s="1" t="str">
        <f t="shared" si="4"/>
        <v/>
      </c>
      <c r="C107" s="57" t="str">
        <f t="shared" si="5"/>
        <v/>
      </c>
      <c r="D107" s="57" t="str">
        <f t="shared" si="6"/>
        <v>9日</v>
      </c>
      <c r="E107" s="57">
        <f>COUNTIF(テーブル13[[#All],[発症日]],テーブル31012[[#This Row],[日時]])</f>
        <v>0</v>
      </c>
      <c r="F107" s="57">
        <f>COUNTIFS(テーブル13[[#All],[発症日]],テーブル31012[[#This Row],[日時]],テーブル13[[#All],[推定感染場所（カテゴリ）]],'推定感染場所別流行曲線（発症日） '!F$1)</f>
        <v>0</v>
      </c>
      <c r="G107" s="59">
        <f>COUNTIFS(テーブル13[[#All],[発症日]],テーブル31012[[#This Row],[日時]],テーブル13[[#All],[推定感染場所（カテゴリ）]],'推定感染場所別流行曲線（発症日） '!G$1)</f>
        <v>0</v>
      </c>
      <c r="H107" s="59">
        <f>COUNTIFS(テーブル13[[#All],[発症日]],テーブル31012[[#This Row],[日時]],テーブル13[[#All],[推定感染場所（カテゴリ）]],'推定感染場所別流行曲線（発症日） '!H$1)</f>
        <v>0</v>
      </c>
      <c r="I107" s="59">
        <f>COUNTIFS(テーブル13[[#All],[発症日]],テーブル31012[[#This Row],[日時]],テーブル13[[#All],[推定感染場所（カテゴリ）]],'推定感染場所別流行曲線（発症日） '!I$1)</f>
        <v>0</v>
      </c>
      <c r="J107" s="59">
        <f>COUNTIFS(テーブル13[[#All],[発症日]],テーブル31012[[#This Row],[日時]],テーブル13[[#All],[推定感染場所（カテゴリ）]],'推定感染場所別流行曲線（発症日） '!J$1)</f>
        <v>0</v>
      </c>
      <c r="K107" s="59">
        <f>COUNTIFS(テーブル13[[#All],[発症日]],テーブル31012[[#This Row],[日時]],テーブル13[[#All],[推定感染場所（カテゴリ）]],'推定感染場所別流行曲線（発症日） '!K$1)</f>
        <v>0</v>
      </c>
      <c r="L107" s="59">
        <f>COUNTIFS(テーブル13[[#All],[発症日]],テーブル31012[[#This Row],[日時]],テーブル13[[#All],[推定感染場所（カテゴリ）]],'推定感染場所別流行曲線（発症日） '!L$1)</f>
        <v>0</v>
      </c>
      <c r="M107" s="59">
        <f>COUNTIFS(テーブル13[[#All],[発症日]],テーブル31012[[#This Row],[日時]],テーブル13[[#All],[推定感染場所（カテゴリ）]],'推定感染場所別流行曲線（発症日） '!M$1)</f>
        <v>0</v>
      </c>
      <c r="N107" s="59">
        <f>COUNTIFS(テーブル13[[#All],[発症日]],テーブル31012[[#This Row],[日時]],テーブル13[[#All],[推定感染場所（カテゴリ）]],'推定感染場所別流行曲線（発症日） '!N$1)</f>
        <v>0</v>
      </c>
      <c r="O107" s="59">
        <f>COUNTIFS(テーブル13[[#All],[発症日]],テーブル31012[[#This Row],[日時]],テーブル13[[#All],[推定感染場所（カテゴリ）]],'推定感染場所別流行曲線（発症日） '!O$1)</f>
        <v>0</v>
      </c>
      <c r="P107" s="59">
        <f>COUNTIFS(テーブル13[[#All],[発症日]],テーブル31012[[#This Row],[日時]],テーブル13[[#All],[推定感染場所（カテゴリ）]],'推定感染場所別流行曲線（発症日） '!P$1)</f>
        <v>0</v>
      </c>
      <c r="Q107" s="59"/>
      <c r="R107" s="59"/>
      <c r="S107" s="59"/>
      <c r="T107" s="59"/>
      <c r="U107" s="59"/>
      <c r="V107" s="59">
        <f>COUNTIFS(テーブル13[[#All],[発症日]],テーブル31012[[#This Row],[日時]],テーブル13[[#All],[推定感染場所（カテゴリ）]],"")</f>
        <v>0</v>
      </c>
    </row>
    <row r="108" spans="1:22">
      <c r="A108" s="54">
        <f t="shared" si="7"/>
        <v>43992</v>
      </c>
      <c r="B108" s="1" t="str">
        <f t="shared" si="4"/>
        <v/>
      </c>
      <c r="C108" s="57" t="str">
        <f t="shared" si="5"/>
        <v/>
      </c>
      <c r="D108" s="57" t="str">
        <f t="shared" si="6"/>
        <v>10日</v>
      </c>
      <c r="E108" s="57">
        <f>COUNTIF(テーブル13[[#All],[発症日]],テーブル31012[[#This Row],[日時]])</f>
        <v>0</v>
      </c>
      <c r="F108" s="57">
        <f>COUNTIFS(テーブル13[[#All],[発症日]],テーブル31012[[#This Row],[日時]],テーブル13[[#All],[推定感染場所（カテゴリ）]],'推定感染場所別流行曲線（発症日） '!F$1)</f>
        <v>0</v>
      </c>
      <c r="G108" s="59">
        <f>COUNTIFS(テーブル13[[#All],[発症日]],テーブル31012[[#This Row],[日時]],テーブル13[[#All],[推定感染場所（カテゴリ）]],'推定感染場所別流行曲線（発症日） '!G$1)</f>
        <v>0</v>
      </c>
      <c r="H108" s="59">
        <f>COUNTIFS(テーブル13[[#All],[発症日]],テーブル31012[[#This Row],[日時]],テーブル13[[#All],[推定感染場所（カテゴリ）]],'推定感染場所別流行曲線（発症日） '!H$1)</f>
        <v>0</v>
      </c>
      <c r="I108" s="59">
        <f>COUNTIFS(テーブル13[[#All],[発症日]],テーブル31012[[#This Row],[日時]],テーブル13[[#All],[推定感染場所（カテゴリ）]],'推定感染場所別流行曲線（発症日） '!I$1)</f>
        <v>0</v>
      </c>
      <c r="J108" s="59">
        <f>COUNTIFS(テーブル13[[#All],[発症日]],テーブル31012[[#This Row],[日時]],テーブル13[[#All],[推定感染場所（カテゴリ）]],'推定感染場所別流行曲線（発症日） '!J$1)</f>
        <v>0</v>
      </c>
      <c r="K108" s="59">
        <f>COUNTIFS(テーブル13[[#All],[発症日]],テーブル31012[[#This Row],[日時]],テーブル13[[#All],[推定感染場所（カテゴリ）]],'推定感染場所別流行曲線（発症日） '!K$1)</f>
        <v>0</v>
      </c>
      <c r="L108" s="59">
        <f>COUNTIFS(テーブル13[[#All],[発症日]],テーブル31012[[#This Row],[日時]],テーブル13[[#All],[推定感染場所（カテゴリ）]],'推定感染場所別流行曲線（発症日） '!L$1)</f>
        <v>0</v>
      </c>
      <c r="M108" s="59">
        <f>COUNTIFS(テーブル13[[#All],[発症日]],テーブル31012[[#This Row],[日時]],テーブル13[[#All],[推定感染場所（カテゴリ）]],'推定感染場所別流行曲線（発症日） '!M$1)</f>
        <v>0</v>
      </c>
      <c r="N108" s="59">
        <f>COUNTIFS(テーブル13[[#All],[発症日]],テーブル31012[[#This Row],[日時]],テーブル13[[#All],[推定感染場所（カテゴリ）]],'推定感染場所別流行曲線（発症日） '!N$1)</f>
        <v>0</v>
      </c>
      <c r="O108" s="59">
        <f>COUNTIFS(テーブル13[[#All],[発症日]],テーブル31012[[#This Row],[日時]],テーブル13[[#All],[推定感染場所（カテゴリ）]],'推定感染場所別流行曲線（発症日） '!O$1)</f>
        <v>0</v>
      </c>
      <c r="P108" s="59">
        <f>COUNTIFS(テーブル13[[#All],[発症日]],テーブル31012[[#This Row],[日時]],テーブル13[[#All],[推定感染場所（カテゴリ）]],'推定感染場所別流行曲線（発症日） '!P$1)</f>
        <v>0</v>
      </c>
      <c r="Q108" s="59"/>
      <c r="R108" s="59"/>
      <c r="S108" s="59"/>
      <c r="T108" s="59"/>
      <c r="U108" s="59"/>
      <c r="V108" s="59">
        <f>COUNTIFS(テーブル13[[#All],[発症日]],テーブル31012[[#This Row],[日時]],テーブル13[[#All],[推定感染場所（カテゴリ）]],"")</f>
        <v>0</v>
      </c>
    </row>
    <row r="109" spans="1:22">
      <c r="A109" s="54">
        <f t="shared" si="7"/>
        <v>43993</v>
      </c>
      <c r="B109" s="1" t="str">
        <f t="shared" si="4"/>
        <v/>
      </c>
      <c r="C109" s="57" t="str">
        <f t="shared" si="5"/>
        <v/>
      </c>
      <c r="D109" s="57" t="str">
        <f t="shared" si="6"/>
        <v>11日</v>
      </c>
      <c r="E109" s="57">
        <f>COUNTIF(テーブル13[[#All],[発症日]],テーブル31012[[#This Row],[日時]])</f>
        <v>0</v>
      </c>
      <c r="F109" s="57">
        <f>COUNTIFS(テーブル13[[#All],[発症日]],テーブル31012[[#This Row],[日時]],テーブル13[[#All],[推定感染場所（カテゴリ）]],'推定感染場所別流行曲線（発症日） '!F$1)</f>
        <v>0</v>
      </c>
      <c r="G109" s="59">
        <f>COUNTIFS(テーブル13[[#All],[発症日]],テーブル31012[[#This Row],[日時]],テーブル13[[#All],[推定感染場所（カテゴリ）]],'推定感染場所別流行曲線（発症日） '!G$1)</f>
        <v>0</v>
      </c>
      <c r="H109" s="59">
        <f>COUNTIFS(テーブル13[[#All],[発症日]],テーブル31012[[#This Row],[日時]],テーブル13[[#All],[推定感染場所（カテゴリ）]],'推定感染場所別流行曲線（発症日） '!H$1)</f>
        <v>0</v>
      </c>
      <c r="I109" s="59">
        <f>COUNTIFS(テーブル13[[#All],[発症日]],テーブル31012[[#This Row],[日時]],テーブル13[[#All],[推定感染場所（カテゴリ）]],'推定感染場所別流行曲線（発症日） '!I$1)</f>
        <v>0</v>
      </c>
      <c r="J109" s="59">
        <f>COUNTIFS(テーブル13[[#All],[発症日]],テーブル31012[[#This Row],[日時]],テーブル13[[#All],[推定感染場所（カテゴリ）]],'推定感染場所別流行曲線（発症日） '!J$1)</f>
        <v>0</v>
      </c>
      <c r="K109" s="59">
        <f>COUNTIFS(テーブル13[[#All],[発症日]],テーブル31012[[#This Row],[日時]],テーブル13[[#All],[推定感染場所（カテゴリ）]],'推定感染場所別流行曲線（発症日） '!K$1)</f>
        <v>0</v>
      </c>
      <c r="L109" s="59">
        <f>COUNTIFS(テーブル13[[#All],[発症日]],テーブル31012[[#This Row],[日時]],テーブル13[[#All],[推定感染場所（カテゴリ）]],'推定感染場所別流行曲線（発症日） '!L$1)</f>
        <v>0</v>
      </c>
      <c r="M109" s="59">
        <f>COUNTIFS(テーブル13[[#All],[発症日]],テーブル31012[[#This Row],[日時]],テーブル13[[#All],[推定感染場所（カテゴリ）]],'推定感染場所別流行曲線（発症日） '!M$1)</f>
        <v>0</v>
      </c>
      <c r="N109" s="59">
        <f>COUNTIFS(テーブル13[[#All],[発症日]],テーブル31012[[#This Row],[日時]],テーブル13[[#All],[推定感染場所（カテゴリ）]],'推定感染場所別流行曲線（発症日） '!N$1)</f>
        <v>0</v>
      </c>
      <c r="O109" s="59">
        <f>COUNTIFS(テーブル13[[#All],[発症日]],テーブル31012[[#This Row],[日時]],テーブル13[[#All],[推定感染場所（カテゴリ）]],'推定感染場所別流行曲線（発症日） '!O$1)</f>
        <v>0</v>
      </c>
      <c r="P109" s="59">
        <f>COUNTIFS(テーブル13[[#All],[発症日]],テーブル31012[[#This Row],[日時]],テーブル13[[#All],[推定感染場所（カテゴリ）]],'推定感染場所別流行曲線（発症日） '!P$1)</f>
        <v>0</v>
      </c>
      <c r="Q109" s="59"/>
      <c r="R109" s="59"/>
      <c r="S109" s="59"/>
      <c r="T109" s="59"/>
      <c r="U109" s="59"/>
      <c r="V109" s="59">
        <f>COUNTIFS(テーブル13[[#All],[発症日]],テーブル31012[[#This Row],[日時]],テーブル13[[#All],[推定感染場所（カテゴリ）]],"")</f>
        <v>0</v>
      </c>
    </row>
    <row r="110" spans="1:22">
      <c r="A110" s="54">
        <f t="shared" si="7"/>
        <v>43994</v>
      </c>
      <c r="B110" s="1" t="str">
        <f t="shared" si="4"/>
        <v/>
      </c>
      <c r="C110" s="57" t="str">
        <f t="shared" si="5"/>
        <v/>
      </c>
      <c r="D110" s="57" t="str">
        <f t="shared" si="6"/>
        <v>12日</v>
      </c>
      <c r="E110" s="57">
        <f>COUNTIF(テーブル13[[#All],[発症日]],テーブル31012[[#This Row],[日時]])</f>
        <v>0</v>
      </c>
      <c r="F110" s="57">
        <f>COUNTIFS(テーブル13[[#All],[発症日]],テーブル31012[[#This Row],[日時]],テーブル13[[#All],[推定感染場所（カテゴリ）]],'推定感染場所別流行曲線（発症日） '!F$1)</f>
        <v>0</v>
      </c>
      <c r="G110" s="59">
        <f>COUNTIFS(テーブル13[[#All],[発症日]],テーブル31012[[#This Row],[日時]],テーブル13[[#All],[推定感染場所（カテゴリ）]],'推定感染場所別流行曲線（発症日） '!G$1)</f>
        <v>0</v>
      </c>
      <c r="H110" s="59">
        <f>COUNTIFS(テーブル13[[#All],[発症日]],テーブル31012[[#This Row],[日時]],テーブル13[[#All],[推定感染場所（カテゴリ）]],'推定感染場所別流行曲線（発症日） '!H$1)</f>
        <v>0</v>
      </c>
      <c r="I110" s="59">
        <f>COUNTIFS(テーブル13[[#All],[発症日]],テーブル31012[[#This Row],[日時]],テーブル13[[#All],[推定感染場所（カテゴリ）]],'推定感染場所別流行曲線（発症日） '!I$1)</f>
        <v>0</v>
      </c>
      <c r="J110" s="59">
        <f>COUNTIFS(テーブル13[[#All],[発症日]],テーブル31012[[#This Row],[日時]],テーブル13[[#All],[推定感染場所（カテゴリ）]],'推定感染場所別流行曲線（発症日） '!J$1)</f>
        <v>0</v>
      </c>
      <c r="K110" s="59">
        <f>COUNTIFS(テーブル13[[#All],[発症日]],テーブル31012[[#This Row],[日時]],テーブル13[[#All],[推定感染場所（カテゴリ）]],'推定感染場所別流行曲線（発症日） '!K$1)</f>
        <v>0</v>
      </c>
      <c r="L110" s="59">
        <f>COUNTIFS(テーブル13[[#All],[発症日]],テーブル31012[[#This Row],[日時]],テーブル13[[#All],[推定感染場所（カテゴリ）]],'推定感染場所別流行曲線（発症日） '!L$1)</f>
        <v>0</v>
      </c>
      <c r="M110" s="59">
        <f>COUNTIFS(テーブル13[[#All],[発症日]],テーブル31012[[#This Row],[日時]],テーブル13[[#All],[推定感染場所（カテゴリ）]],'推定感染場所別流行曲線（発症日） '!M$1)</f>
        <v>0</v>
      </c>
      <c r="N110" s="59">
        <f>COUNTIFS(テーブル13[[#All],[発症日]],テーブル31012[[#This Row],[日時]],テーブル13[[#All],[推定感染場所（カテゴリ）]],'推定感染場所別流行曲線（発症日） '!N$1)</f>
        <v>0</v>
      </c>
      <c r="O110" s="59">
        <f>COUNTIFS(テーブル13[[#All],[発症日]],テーブル31012[[#This Row],[日時]],テーブル13[[#All],[推定感染場所（カテゴリ）]],'推定感染場所別流行曲線（発症日） '!O$1)</f>
        <v>0</v>
      </c>
      <c r="P110" s="59">
        <f>COUNTIFS(テーブル13[[#All],[発症日]],テーブル31012[[#This Row],[日時]],テーブル13[[#All],[推定感染場所（カテゴリ）]],'推定感染場所別流行曲線（発症日） '!P$1)</f>
        <v>0</v>
      </c>
      <c r="Q110" s="59"/>
      <c r="R110" s="59"/>
      <c r="S110" s="59"/>
      <c r="T110" s="59"/>
      <c r="U110" s="59"/>
      <c r="V110" s="59">
        <f>COUNTIFS(テーブル13[[#All],[発症日]],テーブル31012[[#This Row],[日時]],テーブル13[[#All],[推定感染場所（カテゴリ）]],"")</f>
        <v>0</v>
      </c>
    </row>
    <row r="111" spans="1:22">
      <c r="A111" s="54">
        <f t="shared" si="7"/>
        <v>43995</v>
      </c>
      <c r="B111" s="1" t="str">
        <f t="shared" si="4"/>
        <v/>
      </c>
      <c r="C111" s="57" t="str">
        <f t="shared" si="5"/>
        <v/>
      </c>
      <c r="D111" s="57" t="str">
        <f t="shared" si="6"/>
        <v>13日</v>
      </c>
      <c r="E111" s="57">
        <f>COUNTIF(テーブル13[[#All],[発症日]],テーブル31012[[#This Row],[日時]])</f>
        <v>0</v>
      </c>
      <c r="F111" s="57">
        <f>COUNTIFS(テーブル13[[#All],[発症日]],テーブル31012[[#This Row],[日時]],テーブル13[[#All],[推定感染場所（カテゴリ）]],'推定感染場所別流行曲線（発症日） '!F$1)</f>
        <v>0</v>
      </c>
      <c r="G111" s="59">
        <f>COUNTIFS(テーブル13[[#All],[発症日]],テーブル31012[[#This Row],[日時]],テーブル13[[#All],[推定感染場所（カテゴリ）]],'推定感染場所別流行曲線（発症日） '!G$1)</f>
        <v>0</v>
      </c>
      <c r="H111" s="59">
        <f>COUNTIFS(テーブル13[[#All],[発症日]],テーブル31012[[#This Row],[日時]],テーブル13[[#All],[推定感染場所（カテゴリ）]],'推定感染場所別流行曲線（発症日） '!H$1)</f>
        <v>0</v>
      </c>
      <c r="I111" s="59">
        <f>COUNTIFS(テーブル13[[#All],[発症日]],テーブル31012[[#This Row],[日時]],テーブル13[[#All],[推定感染場所（カテゴリ）]],'推定感染場所別流行曲線（発症日） '!I$1)</f>
        <v>0</v>
      </c>
      <c r="J111" s="59">
        <f>COUNTIFS(テーブル13[[#All],[発症日]],テーブル31012[[#This Row],[日時]],テーブル13[[#All],[推定感染場所（カテゴリ）]],'推定感染場所別流行曲線（発症日） '!J$1)</f>
        <v>0</v>
      </c>
      <c r="K111" s="59">
        <f>COUNTIFS(テーブル13[[#All],[発症日]],テーブル31012[[#This Row],[日時]],テーブル13[[#All],[推定感染場所（カテゴリ）]],'推定感染場所別流行曲線（発症日） '!K$1)</f>
        <v>0</v>
      </c>
      <c r="L111" s="59">
        <f>COUNTIFS(テーブル13[[#All],[発症日]],テーブル31012[[#This Row],[日時]],テーブル13[[#All],[推定感染場所（カテゴリ）]],'推定感染場所別流行曲線（発症日） '!L$1)</f>
        <v>0</v>
      </c>
      <c r="M111" s="59">
        <f>COUNTIFS(テーブル13[[#All],[発症日]],テーブル31012[[#This Row],[日時]],テーブル13[[#All],[推定感染場所（カテゴリ）]],'推定感染場所別流行曲線（発症日） '!M$1)</f>
        <v>0</v>
      </c>
      <c r="N111" s="59">
        <f>COUNTIFS(テーブル13[[#All],[発症日]],テーブル31012[[#This Row],[日時]],テーブル13[[#All],[推定感染場所（カテゴリ）]],'推定感染場所別流行曲線（発症日） '!N$1)</f>
        <v>0</v>
      </c>
      <c r="O111" s="59">
        <f>COUNTIFS(テーブル13[[#All],[発症日]],テーブル31012[[#This Row],[日時]],テーブル13[[#All],[推定感染場所（カテゴリ）]],'推定感染場所別流行曲線（発症日） '!O$1)</f>
        <v>0</v>
      </c>
      <c r="P111" s="59">
        <f>COUNTIFS(テーブル13[[#All],[発症日]],テーブル31012[[#This Row],[日時]],テーブル13[[#All],[推定感染場所（カテゴリ）]],'推定感染場所別流行曲線（発症日） '!P$1)</f>
        <v>0</v>
      </c>
      <c r="Q111" s="59"/>
      <c r="R111" s="59"/>
      <c r="S111" s="59"/>
      <c r="T111" s="59"/>
      <c r="U111" s="59"/>
      <c r="V111" s="59">
        <f>COUNTIFS(テーブル13[[#All],[発症日]],テーブル31012[[#This Row],[日時]],テーブル13[[#All],[推定感染場所（カテゴリ）]],"")</f>
        <v>0</v>
      </c>
    </row>
    <row r="112" spans="1:22">
      <c r="A112" s="54">
        <f t="shared" si="7"/>
        <v>43996</v>
      </c>
      <c r="B112" s="1" t="str">
        <f t="shared" si="4"/>
        <v/>
      </c>
      <c r="C112" s="57" t="str">
        <f t="shared" si="5"/>
        <v/>
      </c>
      <c r="D112" s="57" t="str">
        <f t="shared" si="6"/>
        <v>14日</v>
      </c>
      <c r="E112" s="57">
        <f>COUNTIF(テーブル13[[#All],[発症日]],テーブル31012[[#This Row],[日時]])</f>
        <v>0</v>
      </c>
      <c r="F112" s="57">
        <f>COUNTIFS(テーブル13[[#All],[発症日]],テーブル31012[[#This Row],[日時]],テーブル13[[#All],[推定感染場所（カテゴリ）]],'推定感染場所別流行曲線（発症日） '!F$1)</f>
        <v>0</v>
      </c>
      <c r="G112" s="59">
        <f>COUNTIFS(テーブル13[[#All],[発症日]],テーブル31012[[#This Row],[日時]],テーブル13[[#All],[推定感染場所（カテゴリ）]],'推定感染場所別流行曲線（発症日） '!G$1)</f>
        <v>0</v>
      </c>
      <c r="H112" s="59">
        <f>COUNTIFS(テーブル13[[#All],[発症日]],テーブル31012[[#This Row],[日時]],テーブル13[[#All],[推定感染場所（カテゴリ）]],'推定感染場所別流行曲線（発症日） '!H$1)</f>
        <v>0</v>
      </c>
      <c r="I112" s="59">
        <f>COUNTIFS(テーブル13[[#All],[発症日]],テーブル31012[[#This Row],[日時]],テーブル13[[#All],[推定感染場所（カテゴリ）]],'推定感染場所別流行曲線（発症日） '!I$1)</f>
        <v>0</v>
      </c>
      <c r="J112" s="59">
        <f>COUNTIFS(テーブル13[[#All],[発症日]],テーブル31012[[#This Row],[日時]],テーブル13[[#All],[推定感染場所（カテゴリ）]],'推定感染場所別流行曲線（発症日） '!J$1)</f>
        <v>0</v>
      </c>
      <c r="K112" s="59">
        <f>COUNTIFS(テーブル13[[#All],[発症日]],テーブル31012[[#This Row],[日時]],テーブル13[[#All],[推定感染場所（カテゴリ）]],'推定感染場所別流行曲線（発症日） '!K$1)</f>
        <v>0</v>
      </c>
      <c r="L112" s="59">
        <f>COUNTIFS(テーブル13[[#All],[発症日]],テーブル31012[[#This Row],[日時]],テーブル13[[#All],[推定感染場所（カテゴリ）]],'推定感染場所別流行曲線（発症日） '!L$1)</f>
        <v>0</v>
      </c>
      <c r="M112" s="59">
        <f>COUNTIFS(テーブル13[[#All],[発症日]],テーブル31012[[#This Row],[日時]],テーブル13[[#All],[推定感染場所（カテゴリ）]],'推定感染場所別流行曲線（発症日） '!M$1)</f>
        <v>0</v>
      </c>
      <c r="N112" s="59">
        <f>COUNTIFS(テーブル13[[#All],[発症日]],テーブル31012[[#This Row],[日時]],テーブル13[[#All],[推定感染場所（カテゴリ）]],'推定感染場所別流行曲線（発症日） '!N$1)</f>
        <v>0</v>
      </c>
      <c r="O112" s="59">
        <f>COUNTIFS(テーブル13[[#All],[発症日]],テーブル31012[[#This Row],[日時]],テーブル13[[#All],[推定感染場所（カテゴリ）]],'推定感染場所別流行曲線（発症日） '!O$1)</f>
        <v>0</v>
      </c>
      <c r="P112" s="59">
        <f>COUNTIFS(テーブル13[[#All],[発症日]],テーブル31012[[#This Row],[日時]],テーブル13[[#All],[推定感染場所（カテゴリ）]],'推定感染場所別流行曲線（発症日） '!P$1)</f>
        <v>0</v>
      </c>
      <c r="Q112" s="59"/>
      <c r="R112" s="59"/>
      <c r="S112" s="59"/>
      <c r="T112" s="59"/>
      <c r="U112" s="59"/>
      <c r="V112" s="59">
        <f>COUNTIFS(テーブル13[[#All],[発症日]],テーブル31012[[#This Row],[日時]],テーブル13[[#All],[推定感染場所（カテゴリ）]],"")</f>
        <v>0</v>
      </c>
    </row>
    <row r="113" spans="1:22">
      <c r="A113" s="54">
        <f t="shared" si="7"/>
        <v>43997</v>
      </c>
      <c r="B113" s="1" t="str">
        <f t="shared" si="4"/>
        <v/>
      </c>
      <c r="C113" s="57" t="str">
        <f t="shared" si="5"/>
        <v/>
      </c>
      <c r="D113" s="57" t="str">
        <f t="shared" si="6"/>
        <v>15日</v>
      </c>
      <c r="E113" s="57">
        <f>COUNTIF(テーブル13[[#All],[発症日]],テーブル31012[[#This Row],[日時]])</f>
        <v>0</v>
      </c>
      <c r="F113" s="57">
        <f>COUNTIFS(テーブル13[[#All],[発症日]],テーブル31012[[#This Row],[日時]],テーブル13[[#All],[推定感染場所（カテゴリ）]],'推定感染場所別流行曲線（発症日） '!F$1)</f>
        <v>0</v>
      </c>
      <c r="G113" s="59">
        <f>COUNTIFS(テーブル13[[#All],[発症日]],テーブル31012[[#This Row],[日時]],テーブル13[[#All],[推定感染場所（カテゴリ）]],'推定感染場所別流行曲線（発症日） '!G$1)</f>
        <v>0</v>
      </c>
      <c r="H113" s="59">
        <f>COUNTIFS(テーブル13[[#All],[発症日]],テーブル31012[[#This Row],[日時]],テーブル13[[#All],[推定感染場所（カテゴリ）]],'推定感染場所別流行曲線（発症日） '!H$1)</f>
        <v>0</v>
      </c>
      <c r="I113" s="59">
        <f>COUNTIFS(テーブル13[[#All],[発症日]],テーブル31012[[#This Row],[日時]],テーブル13[[#All],[推定感染場所（カテゴリ）]],'推定感染場所別流行曲線（発症日） '!I$1)</f>
        <v>0</v>
      </c>
      <c r="J113" s="59">
        <f>COUNTIFS(テーブル13[[#All],[発症日]],テーブル31012[[#This Row],[日時]],テーブル13[[#All],[推定感染場所（カテゴリ）]],'推定感染場所別流行曲線（発症日） '!J$1)</f>
        <v>0</v>
      </c>
      <c r="K113" s="59">
        <f>COUNTIFS(テーブル13[[#All],[発症日]],テーブル31012[[#This Row],[日時]],テーブル13[[#All],[推定感染場所（カテゴリ）]],'推定感染場所別流行曲線（発症日） '!K$1)</f>
        <v>0</v>
      </c>
      <c r="L113" s="59">
        <f>COUNTIFS(テーブル13[[#All],[発症日]],テーブル31012[[#This Row],[日時]],テーブル13[[#All],[推定感染場所（カテゴリ）]],'推定感染場所別流行曲線（発症日） '!L$1)</f>
        <v>0</v>
      </c>
      <c r="M113" s="59">
        <f>COUNTIFS(テーブル13[[#All],[発症日]],テーブル31012[[#This Row],[日時]],テーブル13[[#All],[推定感染場所（カテゴリ）]],'推定感染場所別流行曲線（発症日） '!M$1)</f>
        <v>0</v>
      </c>
      <c r="N113" s="59">
        <f>COUNTIFS(テーブル13[[#All],[発症日]],テーブル31012[[#This Row],[日時]],テーブル13[[#All],[推定感染場所（カテゴリ）]],'推定感染場所別流行曲線（発症日） '!N$1)</f>
        <v>0</v>
      </c>
      <c r="O113" s="59">
        <f>COUNTIFS(テーブル13[[#All],[発症日]],テーブル31012[[#This Row],[日時]],テーブル13[[#All],[推定感染場所（カテゴリ）]],'推定感染場所別流行曲線（発症日） '!O$1)</f>
        <v>0</v>
      </c>
      <c r="P113" s="59">
        <f>COUNTIFS(テーブル13[[#All],[発症日]],テーブル31012[[#This Row],[日時]],テーブル13[[#All],[推定感染場所（カテゴリ）]],'推定感染場所別流行曲線（発症日） '!P$1)</f>
        <v>0</v>
      </c>
      <c r="Q113" s="59"/>
      <c r="R113" s="59"/>
      <c r="S113" s="59"/>
      <c r="T113" s="59"/>
      <c r="U113" s="59"/>
      <c r="V113" s="59">
        <f>COUNTIFS(テーブル13[[#All],[発症日]],テーブル31012[[#This Row],[日時]],テーブル13[[#All],[推定感染場所（カテゴリ）]],"")</f>
        <v>0</v>
      </c>
    </row>
    <row r="114" spans="1:22">
      <c r="A114" s="54">
        <f t="shared" si="7"/>
        <v>43998</v>
      </c>
      <c r="B114" s="1" t="str">
        <f t="shared" si="4"/>
        <v/>
      </c>
      <c r="C114" s="57" t="str">
        <f t="shared" si="5"/>
        <v/>
      </c>
      <c r="D114" s="57" t="str">
        <f t="shared" si="6"/>
        <v>16日</v>
      </c>
      <c r="E114" s="57">
        <f>COUNTIF(テーブル13[[#All],[発症日]],テーブル31012[[#This Row],[日時]])</f>
        <v>0</v>
      </c>
      <c r="F114" s="57">
        <f>COUNTIFS(テーブル13[[#All],[発症日]],テーブル31012[[#This Row],[日時]],テーブル13[[#All],[推定感染場所（カテゴリ）]],'推定感染場所別流行曲線（発症日） '!F$1)</f>
        <v>0</v>
      </c>
      <c r="G114" s="59">
        <f>COUNTIFS(テーブル13[[#All],[発症日]],テーブル31012[[#This Row],[日時]],テーブル13[[#All],[推定感染場所（カテゴリ）]],'推定感染場所別流行曲線（発症日） '!G$1)</f>
        <v>0</v>
      </c>
      <c r="H114" s="59">
        <f>COUNTIFS(テーブル13[[#All],[発症日]],テーブル31012[[#This Row],[日時]],テーブル13[[#All],[推定感染場所（カテゴリ）]],'推定感染場所別流行曲線（発症日） '!H$1)</f>
        <v>0</v>
      </c>
      <c r="I114" s="59">
        <f>COUNTIFS(テーブル13[[#All],[発症日]],テーブル31012[[#This Row],[日時]],テーブル13[[#All],[推定感染場所（カテゴリ）]],'推定感染場所別流行曲線（発症日） '!I$1)</f>
        <v>0</v>
      </c>
      <c r="J114" s="59">
        <f>COUNTIFS(テーブル13[[#All],[発症日]],テーブル31012[[#This Row],[日時]],テーブル13[[#All],[推定感染場所（カテゴリ）]],'推定感染場所別流行曲線（発症日） '!J$1)</f>
        <v>0</v>
      </c>
      <c r="K114" s="59">
        <f>COUNTIFS(テーブル13[[#All],[発症日]],テーブル31012[[#This Row],[日時]],テーブル13[[#All],[推定感染場所（カテゴリ）]],'推定感染場所別流行曲線（発症日） '!K$1)</f>
        <v>0</v>
      </c>
      <c r="L114" s="59">
        <f>COUNTIFS(テーブル13[[#All],[発症日]],テーブル31012[[#This Row],[日時]],テーブル13[[#All],[推定感染場所（カテゴリ）]],'推定感染場所別流行曲線（発症日） '!L$1)</f>
        <v>0</v>
      </c>
      <c r="M114" s="59">
        <f>COUNTIFS(テーブル13[[#All],[発症日]],テーブル31012[[#This Row],[日時]],テーブル13[[#All],[推定感染場所（カテゴリ）]],'推定感染場所別流行曲線（発症日） '!M$1)</f>
        <v>0</v>
      </c>
      <c r="N114" s="59">
        <f>COUNTIFS(テーブル13[[#All],[発症日]],テーブル31012[[#This Row],[日時]],テーブル13[[#All],[推定感染場所（カテゴリ）]],'推定感染場所別流行曲線（発症日） '!N$1)</f>
        <v>0</v>
      </c>
      <c r="O114" s="59">
        <f>COUNTIFS(テーブル13[[#All],[発症日]],テーブル31012[[#This Row],[日時]],テーブル13[[#All],[推定感染場所（カテゴリ）]],'推定感染場所別流行曲線（発症日） '!O$1)</f>
        <v>0</v>
      </c>
      <c r="P114" s="59">
        <f>COUNTIFS(テーブル13[[#All],[発症日]],テーブル31012[[#This Row],[日時]],テーブル13[[#All],[推定感染場所（カテゴリ）]],'推定感染場所別流行曲線（発症日） '!P$1)</f>
        <v>0</v>
      </c>
      <c r="Q114" s="59"/>
      <c r="R114" s="59"/>
      <c r="S114" s="59"/>
      <c r="T114" s="59"/>
      <c r="U114" s="59"/>
      <c r="V114" s="59">
        <f>COUNTIFS(テーブル13[[#All],[発症日]],テーブル31012[[#This Row],[日時]],テーブル13[[#All],[推定感染場所（カテゴリ）]],"")</f>
        <v>0</v>
      </c>
    </row>
    <row r="115" spans="1:22">
      <c r="A115" s="54">
        <f t="shared" si="7"/>
        <v>43999</v>
      </c>
      <c r="B115" s="1" t="str">
        <f t="shared" si="4"/>
        <v/>
      </c>
      <c r="C115" s="57" t="str">
        <f t="shared" si="5"/>
        <v/>
      </c>
      <c r="D115" s="57" t="str">
        <f t="shared" si="6"/>
        <v>17日</v>
      </c>
      <c r="E115" s="57">
        <f>COUNTIF(テーブル13[[#All],[発症日]],テーブル31012[[#This Row],[日時]])</f>
        <v>0</v>
      </c>
      <c r="F115" s="57">
        <f>COUNTIFS(テーブル13[[#All],[発症日]],テーブル31012[[#This Row],[日時]],テーブル13[[#All],[推定感染場所（カテゴリ）]],'推定感染場所別流行曲線（発症日） '!F$1)</f>
        <v>0</v>
      </c>
      <c r="G115" s="59">
        <f>COUNTIFS(テーブル13[[#All],[発症日]],テーブル31012[[#This Row],[日時]],テーブル13[[#All],[推定感染場所（カテゴリ）]],'推定感染場所別流行曲線（発症日） '!G$1)</f>
        <v>0</v>
      </c>
      <c r="H115" s="59">
        <f>COUNTIFS(テーブル13[[#All],[発症日]],テーブル31012[[#This Row],[日時]],テーブル13[[#All],[推定感染場所（カテゴリ）]],'推定感染場所別流行曲線（発症日） '!H$1)</f>
        <v>0</v>
      </c>
      <c r="I115" s="59">
        <f>COUNTIFS(テーブル13[[#All],[発症日]],テーブル31012[[#This Row],[日時]],テーブル13[[#All],[推定感染場所（カテゴリ）]],'推定感染場所別流行曲線（発症日） '!I$1)</f>
        <v>0</v>
      </c>
      <c r="J115" s="59">
        <f>COUNTIFS(テーブル13[[#All],[発症日]],テーブル31012[[#This Row],[日時]],テーブル13[[#All],[推定感染場所（カテゴリ）]],'推定感染場所別流行曲線（発症日） '!J$1)</f>
        <v>0</v>
      </c>
      <c r="K115" s="59">
        <f>COUNTIFS(テーブル13[[#All],[発症日]],テーブル31012[[#This Row],[日時]],テーブル13[[#All],[推定感染場所（カテゴリ）]],'推定感染場所別流行曲線（発症日） '!K$1)</f>
        <v>0</v>
      </c>
      <c r="L115" s="59">
        <f>COUNTIFS(テーブル13[[#All],[発症日]],テーブル31012[[#This Row],[日時]],テーブル13[[#All],[推定感染場所（カテゴリ）]],'推定感染場所別流行曲線（発症日） '!L$1)</f>
        <v>0</v>
      </c>
      <c r="M115" s="59">
        <f>COUNTIFS(テーブル13[[#All],[発症日]],テーブル31012[[#This Row],[日時]],テーブル13[[#All],[推定感染場所（カテゴリ）]],'推定感染場所別流行曲線（発症日） '!M$1)</f>
        <v>0</v>
      </c>
      <c r="N115" s="59">
        <f>COUNTIFS(テーブル13[[#All],[発症日]],テーブル31012[[#This Row],[日時]],テーブル13[[#All],[推定感染場所（カテゴリ）]],'推定感染場所別流行曲線（発症日） '!N$1)</f>
        <v>0</v>
      </c>
      <c r="O115" s="59">
        <f>COUNTIFS(テーブル13[[#All],[発症日]],テーブル31012[[#This Row],[日時]],テーブル13[[#All],[推定感染場所（カテゴリ）]],'推定感染場所別流行曲線（発症日） '!O$1)</f>
        <v>0</v>
      </c>
      <c r="P115" s="59">
        <f>COUNTIFS(テーブル13[[#All],[発症日]],テーブル31012[[#This Row],[日時]],テーブル13[[#All],[推定感染場所（カテゴリ）]],'推定感染場所別流行曲線（発症日） '!P$1)</f>
        <v>0</v>
      </c>
      <c r="Q115" s="59"/>
      <c r="R115" s="59"/>
      <c r="S115" s="59"/>
      <c r="T115" s="59"/>
      <c r="U115" s="59"/>
      <c r="V115" s="59">
        <f>COUNTIFS(テーブル13[[#All],[発症日]],テーブル31012[[#This Row],[日時]],テーブル13[[#All],[推定感染場所（カテゴリ）]],"")</f>
        <v>0</v>
      </c>
    </row>
    <row r="116" spans="1:22">
      <c r="A116" s="54">
        <f t="shared" si="7"/>
        <v>44000</v>
      </c>
      <c r="B116" s="1" t="str">
        <f t="shared" si="4"/>
        <v/>
      </c>
      <c r="C116" s="57" t="str">
        <f t="shared" si="5"/>
        <v/>
      </c>
      <c r="D116" s="57" t="str">
        <f t="shared" si="6"/>
        <v>18日</v>
      </c>
      <c r="E116" s="57">
        <f>COUNTIF(テーブル13[[#All],[発症日]],テーブル31012[[#This Row],[日時]])</f>
        <v>0</v>
      </c>
      <c r="F116" s="57">
        <f>COUNTIFS(テーブル13[[#All],[発症日]],テーブル31012[[#This Row],[日時]],テーブル13[[#All],[推定感染場所（カテゴリ）]],'推定感染場所別流行曲線（発症日） '!F$1)</f>
        <v>0</v>
      </c>
      <c r="G116" s="59">
        <f>COUNTIFS(テーブル13[[#All],[発症日]],テーブル31012[[#This Row],[日時]],テーブル13[[#All],[推定感染場所（カテゴリ）]],'推定感染場所別流行曲線（発症日） '!G$1)</f>
        <v>0</v>
      </c>
      <c r="H116" s="59">
        <f>COUNTIFS(テーブル13[[#All],[発症日]],テーブル31012[[#This Row],[日時]],テーブル13[[#All],[推定感染場所（カテゴリ）]],'推定感染場所別流行曲線（発症日） '!H$1)</f>
        <v>0</v>
      </c>
      <c r="I116" s="59">
        <f>COUNTIFS(テーブル13[[#All],[発症日]],テーブル31012[[#This Row],[日時]],テーブル13[[#All],[推定感染場所（カテゴリ）]],'推定感染場所別流行曲線（発症日） '!I$1)</f>
        <v>0</v>
      </c>
      <c r="J116" s="59">
        <f>COUNTIFS(テーブル13[[#All],[発症日]],テーブル31012[[#This Row],[日時]],テーブル13[[#All],[推定感染場所（カテゴリ）]],'推定感染場所別流行曲線（発症日） '!J$1)</f>
        <v>0</v>
      </c>
      <c r="K116" s="59">
        <f>COUNTIFS(テーブル13[[#All],[発症日]],テーブル31012[[#This Row],[日時]],テーブル13[[#All],[推定感染場所（カテゴリ）]],'推定感染場所別流行曲線（発症日） '!K$1)</f>
        <v>0</v>
      </c>
      <c r="L116" s="59">
        <f>COUNTIFS(テーブル13[[#All],[発症日]],テーブル31012[[#This Row],[日時]],テーブル13[[#All],[推定感染場所（カテゴリ）]],'推定感染場所別流行曲線（発症日） '!L$1)</f>
        <v>0</v>
      </c>
      <c r="M116" s="59">
        <f>COUNTIFS(テーブル13[[#All],[発症日]],テーブル31012[[#This Row],[日時]],テーブル13[[#All],[推定感染場所（カテゴリ）]],'推定感染場所別流行曲線（発症日） '!M$1)</f>
        <v>0</v>
      </c>
      <c r="N116" s="59">
        <f>COUNTIFS(テーブル13[[#All],[発症日]],テーブル31012[[#This Row],[日時]],テーブル13[[#All],[推定感染場所（カテゴリ）]],'推定感染場所別流行曲線（発症日） '!N$1)</f>
        <v>0</v>
      </c>
      <c r="O116" s="59">
        <f>COUNTIFS(テーブル13[[#All],[発症日]],テーブル31012[[#This Row],[日時]],テーブル13[[#All],[推定感染場所（カテゴリ）]],'推定感染場所別流行曲線（発症日） '!O$1)</f>
        <v>0</v>
      </c>
      <c r="P116" s="59">
        <f>COUNTIFS(テーブル13[[#All],[発症日]],テーブル31012[[#This Row],[日時]],テーブル13[[#All],[推定感染場所（カテゴリ）]],'推定感染場所別流行曲線（発症日） '!P$1)</f>
        <v>0</v>
      </c>
      <c r="Q116" s="59"/>
      <c r="R116" s="59"/>
      <c r="S116" s="59"/>
      <c r="T116" s="59"/>
      <c r="U116" s="59"/>
      <c r="V116" s="59">
        <f>COUNTIFS(テーブル13[[#All],[発症日]],テーブル31012[[#This Row],[日時]],テーブル13[[#All],[推定感染場所（カテゴリ）]],"")</f>
        <v>0</v>
      </c>
    </row>
    <row r="117" spans="1:22">
      <c r="A117" s="54">
        <f t="shared" si="7"/>
        <v>44001</v>
      </c>
      <c r="B117" s="1" t="str">
        <f t="shared" si="4"/>
        <v/>
      </c>
      <c r="C117" s="57" t="str">
        <f t="shared" si="5"/>
        <v/>
      </c>
      <c r="D117" s="57" t="str">
        <f t="shared" si="6"/>
        <v>19日</v>
      </c>
      <c r="E117" s="57">
        <f>COUNTIF(テーブル13[[#All],[発症日]],テーブル31012[[#This Row],[日時]])</f>
        <v>0</v>
      </c>
      <c r="F117" s="57">
        <f>COUNTIFS(テーブル13[[#All],[発症日]],テーブル31012[[#This Row],[日時]],テーブル13[[#All],[推定感染場所（カテゴリ）]],'推定感染場所別流行曲線（発症日） '!F$1)</f>
        <v>0</v>
      </c>
      <c r="G117" s="59">
        <f>COUNTIFS(テーブル13[[#All],[発症日]],テーブル31012[[#This Row],[日時]],テーブル13[[#All],[推定感染場所（カテゴリ）]],'推定感染場所別流行曲線（発症日） '!G$1)</f>
        <v>0</v>
      </c>
      <c r="H117" s="59">
        <f>COUNTIFS(テーブル13[[#All],[発症日]],テーブル31012[[#This Row],[日時]],テーブル13[[#All],[推定感染場所（カテゴリ）]],'推定感染場所別流行曲線（発症日） '!H$1)</f>
        <v>0</v>
      </c>
      <c r="I117" s="59">
        <f>COUNTIFS(テーブル13[[#All],[発症日]],テーブル31012[[#This Row],[日時]],テーブル13[[#All],[推定感染場所（カテゴリ）]],'推定感染場所別流行曲線（発症日） '!I$1)</f>
        <v>0</v>
      </c>
      <c r="J117" s="59">
        <f>COUNTIFS(テーブル13[[#All],[発症日]],テーブル31012[[#This Row],[日時]],テーブル13[[#All],[推定感染場所（カテゴリ）]],'推定感染場所別流行曲線（発症日） '!J$1)</f>
        <v>0</v>
      </c>
      <c r="K117" s="59">
        <f>COUNTIFS(テーブル13[[#All],[発症日]],テーブル31012[[#This Row],[日時]],テーブル13[[#All],[推定感染場所（カテゴリ）]],'推定感染場所別流行曲線（発症日） '!K$1)</f>
        <v>0</v>
      </c>
      <c r="L117" s="59">
        <f>COUNTIFS(テーブル13[[#All],[発症日]],テーブル31012[[#This Row],[日時]],テーブル13[[#All],[推定感染場所（カテゴリ）]],'推定感染場所別流行曲線（発症日） '!L$1)</f>
        <v>0</v>
      </c>
      <c r="M117" s="59">
        <f>COUNTIFS(テーブル13[[#All],[発症日]],テーブル31012[[#This Row],[日時]],テーブル13[[#All],[推定感染場所（カテゴリ）]],'推定感染場所別流行曲線（発症日） '!M$1)</f>
        <v>0</v>
      </c>
      <c r="N117" s="59">
        <f>COUNTIFS(テーブル13[[#All],[発症日]],テーブル31012[[#This Row],[日時]],テーブル13[[#All],[推定感染場所（カテゴリ）]],'推定感染場所別流行曲線（発症日） '!N$1)</f>
        <v>0</v>
      </c>
      <c r="O117" s="59">
        <f>COUNTIFS(テーブル13[[#All],[発症日]],テーブル31012[[#This Row],[日時]],テーブル13[[#All],[推定感染場所（カテゴリ）]],'推定感染場所別流行曲線（発症日） '!O$1)</f>
        <v>0</v>
      </c>
      <c r="P117" s="59">
        <f>COUNTIFS(テーブル13[[#All],[発症日]],テーブル31012[[#This Row],[日時]],テーブル13[[#All],[推定感染場所（カテゴリ）]],'推定感染場所別流行曲線（発症日） '!P$1)</f>
        <v>0</v>
      </c>
      <c r="Q117" s="59"/>
      <c r="R117" s="59"/>
      <c r="S117" s="59"/>
      <c r="T117" s="59"/>
      <c r="U117" s="59"/>
      <c r="V117" s="59">
        <f>COUNTIFS(テーブル13[[#All],[発症日]],テーブル31012[[#This Row],[日時]],テーブル13[[#All],[推定感染場所（カテゴリ）]],"")</f>
        <v>0</v>
      </c>
    </row>
    <row r="118" spans="1:22">
      <c r="A118" s="54">
        <f t="shared" si="7"/>
        <v>44002</v>
      </c>
      <c r="B118" s="1" t="str">
        <f t="shared" si="4"/>
        <v/>
      </c>
      <c r="C118" s="57" t="str">
        <f t="shared" si="5"/>
        <v/>
      </c>
      <c r="D118" s="57" t="str">
        <f t="shared" si="6"/>
        <v>20日</v>
      </c>
      <c r="E118" s="57">
        <f>COUNTIF(テーブル13[[#All],[発症日]],テーブル31012[[#This Row],[日時]])</f>
        <v>0</v>
      </c>
      <c r="F118" s="57">
        <f>COUNTIFS(テーブル13[[#All],[発症日]],テーブル31012[[#This Row],[日時]],テーブル13[[#All],[推定感染場所（カテゴリ）]],'推定感染場所別流行曲線（発症日） '!F$1)</f>
        <v>0</v>
      </c>
      <c r="G118" s="59">
        <f>COUNTIFS(テーブル13[[#All],[発症日]],テーブル31012[[#This Row],[日時]],テーブル13[[#All],[推定感染場所（カテゴリ）]],'推定感染場所別流行曲線（発症日） '!G$1)</f>
        <v>0</v>
      </c>
      <c r="H118" s="59">
        <f>COUNTIFS(テーブル13[[#All],[発症日]],テーブル31012[[#This Row],[日時]],テーブル13[[#All],[推定感染場所（カテゴリ）]],'推定感染場所別流行曲線（発症日） '!H$1)</f>
        <v>0</v>
      </c>
      <c r="I118" s="59">
        <f>COUNTIFS(テーブル13[[#All],[発症日]],テーブル31012[[#This Row],[日時]],テーブル13[[#All],[推定感染場所（カテゴリ）]],'推定感染場所別流行曲線（発症日） '!I$1)</f>
        <v>0</v>
      </c>
      <c r="J118" s="59">
        <f>COUNTIFS(テーブル13[[#All],[発症日]],テーブル31012[[#This Row],[日時]],テーブル13[[#All],[推定感染場所（カテゴリ）]],'推定感染場所別流行曲線（発症日） '!J$1)</f>
        <v>0</v>
      </c>
      <c r="K118" s="59">
        <f>COUNTIFS(テーブル13[[#All],[発症日]],テーブル31012[[#This Row],[日時]],テーブル13[[#All],[推定感染場所（カテゴリ）]],'推定感染場所別流行曲線（発症日） '!K$1)</f>
        <v>0</v>
      </c>
      <c r="L118" s="59">
        <f>COUNTIFS(テーブル13[[#All],[発症日]],テーブル31012[[#This Row],[日時]],テーブル13[[#All],[推定感染場所（カテゴリ）]],'推定感染場所別流行曲線（発症日） '!L$1)</f>
        <v>0</v>
      </c>
      <c r="M118" s="59">
        <f>COUNTIFS(テーブル13[[#All],[発症日]],テーブル31012[[#This Row],[日時]],テーブル13[[#All],[推定感染場所（カテゴリ）]],'推定感染場所別流行曲線（発症日） '!M$1)</f>
        <v>0</v>
      </c>
      <c r="N118" s="59">
        <f>COUNTIFS(テーブル13[[#All],[発症日]],テーブル31012[[#This Row],[日時]],テーブル13[[#All],[推定感染場所（カテゴリ）]],'推定感染場所別流行曲線（発症日） '!N$1)</f>
        <v>0</v>
      </c>
      <c r="O118" s="59">
        <f>COUNTIFS(テーブル13[[#All],[発症日]],テーブル31012[[#This Row],[日時]],テーブル13[[#All],[推定感染場所（カテゴリ）]],'推定感染場所別流行曲線（発症日） '!O$1)</f>
        <v>0</v>
      </c>
      <c r="P118" s="59">
        <f>COUNTIFS(テーブル13[[#All],[発症日]],テーブル31012[[#This Row],[日時]],テーブル13[[#All],[推定感染場所（カテゴリ）]],'推定感染場所別流行曲線（発症日） '!P$1)</f>
        <v>0</v>
      </c>
      <c r="Q118" s="59"/>
      <c r="R118" s="59"/>
      <c r="S118" s="59"/>
      <c r="T118" s="59"/>
      <c r="U118" s="59"/>
      <c r="V118" s="59">
        <f>COUNTIFS(テーブル13[[#All],[発症日]],テーブル31012[[#This Row],[日時]],テーブル13[[#All],[推定感染場所（カテゴリ）]],"")</f>
        <v>0</v>
      </c>
    </row>
    <row r="119" spans="1:22">
      <c r="A119" s="54">
        <f t="shared" si="7"/>
        <v>44003</v>
      </c>
      <c r="B119" s="1" t="str">
        <f t="shared" si="4"/>
        <v/>
      </c>
      <c r="C119" s="57" t="str">
        <f t="shared" si="5"/>
        <v/>
      </c>
      <c r="D119" s="57" t="str">
        <f t="shared" si="6"/>
        <v>21日</v>
      </c>
      <c r="E119" s="57">
        <f>COUNTIF(テーブル13[[#All],[発症日]],テーブル31012[[#This Row],[日時]])</f>
        <v>0</v>
      </c>
      <c r="F119" s="57">
        <f>COUNTIFS(テーブル13[[#All],[発症日]],テーブル31012[[#This Row],[日時]],テーブル13[[#All],[推定感染場所（カテゴリ）]],'推定感染場所別流行曲線（発症日） '!F$1)</f>
        <v>0</v>
      </c>
      <c r="G119" s="59">
        <f>COUNTIFS(テーブル13[[#All],[発症日]],テーブル31012[[#This Row],[日時]],テーブル13[[#All],[推定感染場所（カテゴリ）]],'推定感染場所別流行曲線（発症日） '!G$1)</f>
        <v>0</v>
      </c>
      <c r="H119" s="59">
        <f>COUNTIFS(テーブル13[[#All],[発症日]],テーブル31012[[#This Row],[日時]],テーブル13[[#All],[推定感染場所（カテゴリ）]],'推定感染場所別流行曲線（発症日） '!H$1)</f>
        <v>0</v>
      </c>
      <c r="I119" s="59">
        <f>COUNTIFS(テーブル13[[#All],[発症日]],テーブル31012[[#This Row],[日時]],テーブル13[[#All],[推定感染場所（カテゴリ）]],'推定感染場所別流行曲線（発症日） '!I$1)</f>
        <v>0</v>
      </c>
      <c r="J119" s="59">
        <f>COUNTIFS(テーブル13[[#All],[発症日]],テーブル31012[[#This Row],[日時]],テーブル13[[#All],[推定感染場所（カテゴリ）]],'推定感染場所別流行曲線（発症日） '!J$1)</f>
        <v>0</v>
      </c>
      <c r="K119" s="59">
        <f>COUNTIFS(テーブル13[[#All],[発症日]],テーブル31012[[#This Row],[日時]],テーブル13[[#All],[推定感染場所（カテゴリ）]],'推定感染場所別流行曲線（発症日） '!K$1)</f>
        <v>0</v>
      </c>
      <c r="L119" s="59">
        <f>COUNTIFS(テーブル13[[#All],[発症日]],テーブル31012[[#This Row],[日時]],テーブル13[[#All],[推定感染場所（カテゴリ）]],'推定感染場所別流行曲線（発症日） '!L$1)</f>
        <v>0</v>
      </c>
      <c r="M119" s="59">
        <f>COUNTIFS(テーブル13[[#All],[発症日]],テーブル31012[[#This Row],[日時]],テーブル13[[#All],[推定感染場所（カテゴリ）]],'推定感染場所別流行曲線（発症日） '!M$1)</f>
        <v>0</v>
      </c>
      <c r="N119" s="59">
        <f>COUNTIFS(テーブル13[[#All],[発症日]],テーブル31012[[#This Row],[日時]],テーブル13[[#All],[推定感染場所（カテゴリ）]],'推定感染場所別流行曲線（発症日） '!N$1)</f>
        <v>0</v>
      </c>
      <c r="O119" s="59">
        <f>COUNTIFS(テーブル13[[#All],[発症日]],テーブル31012[[#This Row],[日時]],テーブル13[[#All],[推定感染場所（カテゴリ）]],'推定感染場所別流行曲線（発症日） '!O$1)</f>
        <v>0</v>
      </c>
      <c r="P119" s="59">
        <f>COUNTIFS(テーブル13[[#All],[発症日]],テーブル31012[[#This Row],[日時]],テーブル13[[#All],[推定感染場所（カテゴリ）]],'推定感染場所別流行曲線（発症日） '!P$1)</f>
        <v>0</v>
      </c>
      <c r="Q119" s="59"/>
      <c r="R119" s="59"/>
      <c r="S119" s="59"/>
      <c r="T119" s="59"/>
      <c r="U119" s="59"/>
      <c r="V119" s="59">
        <f>COUNTIFS(テーブル13[[#All],[発症日]],テーブル31012[[#This Row],[日時]],テーブル13[[#All],[推定感染場所（カテゴリ）]],"")</f>
        <v>0</v>
      </c>
    </row>
    <row r="120" spans="1:22">
      <c r="A120" s="54">
        <f t="shared" si="7"/>
        <v>44004</v>
      </c>
      <c r="B120" s="1" t="str">
        <f t="shared" si="4"/>
        <v/>
      </c>
      <c r="C120" s="57" t="str">
        <f t="shared" si="5"/>
        <v/>
      </c>
      <c r="D120" s="57" t="str">
        <f t="shared" si="6"/>
        <v>22日</v>
      </c>
      <c r="E120" s="57">
        <f>COUNTIF(テーブル13[[#All],[発症日]],テーブル31012[[#This Row],[日時]])</f>
        <v>0</v>
      </c>
      <c r="F120" s="57">
        <f>COUNTIFS(テーブル13[[#All],[発症日]],テーブル31012[[#This Row],[日時]],テーブル13[[#All],[推定感染場所（カテゴリ）]],'推定感染場所別流行曲線（発症日） '!F$1)</f>
        <v>0</v>
      </c>
      <c r="G120" s="59">
        <f>COUNTIFS(テーブル13[[#All],[発症日]],テーブル31012[[#This Row],[日時]],テーブル13[[#All],[推定感染場所（カテゴリ）]],'推定感染場所別流行曲線（発症日） '!G$1)</f>
        <v>0</v>
      </c>
      <c r="H120" s="59">
        <f>COUNTIFS(テーブル13[[#All],[発症日]],テーブル31012[[#This Row],[日時]],テーブル13[[#All],[推定感染場所（カテゴリ）]],'推定感染場所別流行曲線（発症日） '!H$1)</f>
        <v>0</v>
      </c>
      <c r="I120" s="59">
        <f>COUNTIFS(テーブル13[[#All],[発症日]],テーブル31012[[#This Row],[日時]],テーブル13[[#All],[推定感染場所（カテゴリ）]],'推定感染場所別流行曲線（発症日） '!I$1)</f>
        <v>0</v>
      </c>
      <c r="J120" s="59">
        <f>COUNTIFS(テーブル13[[#All],[発症日]],テーブル31012[[#This Row],[日時]],テーブル13[[#All],[推定感染場所（カテゴリ）]],'推定感染場所別流行曲線（発症日） '!J$1)</f>
        <v>0</v>
      </c>
      <c r="K120" s="59">
        <f>COUNTIFS(テーブル13[[#All],[発症日]],テーブル31012[[#This Row],[日時]],テーブル13[[#All],[推定感染場所（カテゴリ）]],'推定感染場所別流行曲線（発症日） '!K$1)</f>
        <v>0</v>
      </c>
      <c r="L120" s="59">
        <f>COUNTIFS(テーブル13[[#All],[発症日]],テーブル31012[[#This Row],[日時]],テーブル13[[#All],[推定感染場所（カテゴリ）]],'推定感染場所別流行曲線（発症日） '!L$1)</f>
        <v>0</v>
      </c>
      <c r="M120" s="59">
        <f>COUNTIFS(テーブル13[[#All],[発症日]],テーブル31012[[#This Row],[日時]],テーブル13[[#All],[推定感染場所（カテゴリ）]],'推定感染場所別流行曲線（発症日） '!M$1)</f>
        <v>0</v>
      </c>
      <c r="N120" s="59">
        <f>COUNTIFS(テーブル13[[#All],[発症日]],テーブル31012[[#This Row],[日時]],テーブル13[[#All],[推定感染場所（カテゴリ）]],'推定感染場所別流行曲線（発症日） '!N$1)</f>
        <v>0</v>
      </c>
      <c r="O120" s="59">
        <f>COUNTIFS(テーブル13[[#All],[発症日]],テーブル31012[[#This Row],[日時]],テーブル13[[#All],[推定感染場所（カテゴリ）]],'推定感染場所別流行曲線（発症日） '!O$1)</f>
        <v>0</v>
      </c>
      <c r="P120" s="59">
        <f>COUNTIFS(テーブル13[[#All],[発症日]],テーブル31012[[#This Row],[日時]],テーブル13[[#All],[推定感染場所（カテゴリ）]],'推定感染場所別流行曲線（発症日） '!P$1)</f>
        <v>0</v>
      </c>
      <c r="Q120" s="59"/>
      <c r="R120" s="59"/>
      <c r="S120" s="59"/>
      <c r="T120" s="59"/>
      <c r="U120" s="59"/>
      <c r="V120" s="59">
        <f>COUNTIFS(テーブル13[[#All],[発症日]],テーブル31012[[#This Row],[日時]],テーブル13[[#All],[推定感染場所（カテゴリ）]],"")</f>
        <v>0</v>
      </c>
    </row>
    <row r="121" spans="1:22">
      <c r="A121" s="54">
        <f t="shared" si="7"/>
        <v>44005</v>
      </c>
      <c r="B121" s="1" t="str">
        <f t="shared" si="4"/>
        <v/>
      </c>
      <c r="C121" s="57" t="str">
        <f t="shared" si="5"/>
        <v/>
      </c>
      <c r="D121" s="57" t="str">
        <f t="shared" si="6"/>
        <v>23日</v>
      </c>
      <c r="E121" s="57">
        <f>COUNTIF(テーブル13[[#All],[発症日]],テーブル31012[[#This Row],[日時]])</f>
        <v>0</v>
      </c>
      <c r="F121" s="57">
        <f>COUNTIFS(テーブル13[[#All],[発症日]],テーブル31012[[#This Row],[日時]],テーブル13[[#All],[推定感染場所（カテゴリ）]],'推定感染場所別流行曲線（発症日） '!F$1)</f>
        <v>0</v>
      </c>
      <c r="G121" s="59">
        <f>COUNTIFS(テーブル13[[#All],[発症日]],テーブル31012[[#This Row],[日時]],テーブル13[[#All],[推定感染場所（カテゴリ）]],'推定感染場所別流行曲線（発症日） '!G$1)</f>
        <v>0</v>
      </c>
      <c r="H121" s="59">
        <f>COUNTIFS(テーブル13[[#All],[発症日]],テーブル31012[[#This Row],[日時]],テーブル13[[#All],[推定感染場所（カテゴリ）]],'推定感染場所別流行曲線（発症日） '!H$1)</f>
        <v>0</v>
      </c>
      <c r="I121" s="59">
        <f>COUNTIFS(テーブル13[[#All],[発症日]],テーブル31012[[#This Row],[日時]],テーブル13[[#All],[推定感染場所（カテゴリ）]],'推定感染場所別流行曲線（発症日） '!I$1)</f>
        <v>0</v>
      </c>
      <c r="J121" s="59">
        <f>COUNTIFS(テーブル13[[#All],[発症日]],テーブル31012[[#This Row],[日時]],テーブル13[[#All],[推定感染場所（カテゴリ）]],'推定感染場所別流行曲線（発症日） '!J$1)</f>
        <v>0</v>
      </c>
      <c r="K121" s="59">
        <f>COUNTIFS(テーブル13[[#All],[発症日]],テーブル31012[[#This Row],[日時]],テーブル13[[#All],[推定感染場所（カテゴリ）]],'推定感染場所別流行曲線（発症日） '!K$1)</f>
        <v>0</v>
      </c>
      <c r="L121" s="59">
        <f>COUNTIFS(テーブル13[[#All],[発症日]],テーブル31012[[#This Row],[日時]],テーブル13[[#All],[推定感染場所（カテゴリ）]],'推定感染場所別流行曲線（発症日） '!L$1)</f>
        <v>0</v>
      </c>
      <c r="M121" s="59">
        <f>COUNTIFS(テーブル13[[#All],[発症日]],テーブル31012[[#This Row],[日時]],テーブル13[[#All],[推定感染場所（カテゴリ）]],'推定感染場所別流行曲線（発症日） '!M$1)</f>
        <v>0</v>
      </c>
      <c r="N121" s="59">
        <f>COUNTIFS(テーブル13[[#All],[発症日]],テーブル31012[[#This Row],[日時]],テーブル13[[#All],[推定感染場所（カテゴリ）]],'推定感染場所別流行曲線（発症日） '!N$1)</f>
        <v>0</v>
      </c>
      <c r="O121" s="59">
        <f>COUNTIFS(テーブル13[[#All],[発症日]],テーブル31012[[#This Row],[日時]],テーブル13[[#All],[推定感染場所（カテゴリ）]],'推定感染場所別流行曲線（発症日） '!O$1)</f>
        <v>0</v>
      </c>
      <c r="P121" s="59">
        <f>COUNTIFS(テーブル13[[#All],[発症日]],テーブル31012[[#This Row],[日時]],テーブル13[[#All],[推定感染場所（カテゴリ）]],'推定感染場所別流行曲線（発症日） '!P$1)</f>
        <v>0</v>
      </c>
      <c r="Q121" s="59"/>
      <c r="R121" s="59"/>
      <c r="S121" s="59"/>
      <c r="T121" s="59"/>
      <c r="U121" s="59"/>
      <c r="V121" s="59">
        <f>COUNTIFS(テーブル13[[#All],[発症日]],テーブル31012[[#This Row],[日時]],テーブル13[[#All],[推定感染場所（カテゴリ）]],"")</f>
        <v>0</v>
      </c>
    </row>
    <row r="122" spans="1:22">
      <c r="A122" s="54">
        <f t="shared" si="7"/>
        <v>44006</v>
      </c>
      <c r="B122" s="1" t="str">
        <f t="shared" si="4"/>
        <v/>
      </c>
      <c r="C122" s="57" t="str">
        <f t="shared" si="5"/>
        <v/>
      </c>
      <c r="D122" s="57" t="str">
        <f t="shared" si="6"/>
        <v>24日</v>
      </c>
      <c r="E122" s="57">
        <f>COUNTIF(テーブル13[[#All],[発症日]],テーブル31012[[#This Row],[日時]])</f>
        <v>0</v>
      </c>
      <c r="F122" s="57">
        <f>COUNTIFS(テーブル13[[#All],[発症日]],テーブル31012[[#This Row],[日時]],テーブル13[[#All],[推定感染場所（カテゴリ）]],'推定感染場所別流行曲線（発症日） '!F$1)</f>
        <v>0</v>
      </c>
      <c r="G122" s="59">
        <f>COUNTIFS(テーブル13[[#All],[発症日]],テーブル31012[[#This Row],[日時]],テーブル13[[#All],[推定感染場所（カテゴリ）]],'推定感染場所別流行曲線（発症日） '!G$1)</f>
        <v>0</v>
      </c>
      <c r="H122" s="59">
        <f>COUNTIFS(テーブル13[[#All],[発症日]],テーブル31012[[#This Row],[日時]],テーブル13[[#All],[推定感染場所（カテゴリ）]],'推定感染場所別流行曲線（発症日） '!H$1)</f>
        <v>0</v>
      </c>
      <c r="I122" s="59">
        <f>COUNTIFS(テーブル13[[#All],[発症日]],テーブル31012[[#This Row],[日時]],テーブル13[[#All],[推定感染場所（カテゴリ）]],'推定感染場所別流行曲線（発症日） '!I$1)</f>
        <v>0</v>
      </c>
      <c r="J122" s="59">
        <f>COUNTIFS(テーブル13[[#All],[発症日]],テーブル31012[[#This Row],[日時]],テーブル13[[#All],[推定感染場所（カテゴリ）]],'推定感染場所別流行曲線（発症日） '!J$1)</f>
        <v>0</v>
      </c>
      <c r="K122" s="59">
        <f>COUNTIFS(テーブル13[[#All],[発症日]],テーブル31012[[#This Row],[日時]],テーブル13[[#All],[推定感染場所（カテゴリ）]],'推定感染場所別流行曲線（発症日） '!K$1)</f>
        <v>0</v>
      </c>
      <c r="L122" s="59">
        <f>COUNTIFS(テーブル13[[#All],[発症日]],テーブル31012[[#This Row],[日時]],テーブル13[[#All],[推定感染場所（カテゴリ）]],'推定感染場所別流行曲線（発症日） '!L$1)</f>
        <v>0</v>
      </c>
      <c r="M122" s="59">
        <f>COUNTIFS(テーブル13[[#All],[発症日]],テーブル31012[[#This Row],[日時]],テーブル13[[#All],[推定感染場所（カテゴリ）]],'推定感染場所別流行曲線（発症日） '!M$1)</f>
        <v>0</v>
      </c>
      <c r="N122" s="59">
        <f>COUNTIFS(テーブル13[[#All],[発症日]],テーブル31012[[#This Row],[日時]],テーブル13[[#All],[推定感染場所（カテゴリ）]],'推定感染場所別流行曲線（発症日） '!N$1)</f>
        <v>0</v>
      </c>
      <c r="O122" s="59">
        <f>COUNTIFS(テーブル13[[#All],[発症日]],テーブル31012[[#This Row],[日時]],テーブル13[[#All],[推定感染場所（カテゴリ）]],'推定感染場所別流行曲線（発症日） '!O$1)</f>
        <v>0</v>
      </c>
      <c r="P122" s="59">
        <f>COUNTIFS(テーブル13[[#All],[発症日]],テーブル31012[[#This Row],[日時]],テーブル13[[#All],[推定感染場所（カテゴリ）]],'推定感染場所別流行曲線（発症日） '!P$1)</f>
        <v>0</v>
      </c>
      <c r="Q122" s="59"/>
      <c r="R122" s="59"/>
      <c r="S122" s="59"/>
      <c r="T122" s="59"/>
      <c r="U122" s="59"/>
      <c r="V122" s="59">
        <f>COUNTIFS(テーブル13[[#All],[発症日]],テーブル31012[[#This Row],[日時]],テーブル13[[#All],[推定感染場所（カテゴリ）]],"")</f>
        <v>0</v>
      </c>
    </row>
    <row r="123" spans="1:22">
      <c r="A123" s="54">
        <f t="shared" si="7"/>
        <v>44007</v>
      </c>
      <c r="B123" s="1" t="str">
        <f t="shared" si="4"/>
        <v/>
      </c>
      <c r="C123" s="57" t="str">
        <f t="shared" si="5"/>
        <v/>
      </c>
      <c r="D123" s="57" t="str">
        <f t="shared" si="6"/>
        <v>25日</v>
      </c>
      <c r="E123" s="57">
        <f>COUNTIF(テーブル13[[#All],[発症日]],テーブル31012[[#This Row],[日時]])</f>
        <v>0</v>
      </c>
      <c r="F123" s="57">
        <f>COUNTIFS(テーブル13[[#All],[発症日]],テーブル31012[[#This Row],[日時]],テーブル13[[#All],[推定感染場所（カテゴリ）]],'推定感染場所別流行曲線（発症日） '!F$1)</f>
        <v>0</v>
      </c>
      <c r="G123" s="59">
        <f>COUNTIFS(テーブル13[[#All],[発症日]],テーブル31012[[#This Row],[日時]],テーブル13[[#All],[推定感染場所（カテゴリ）]],'推定感染場所別流行曲線（発症日） '!G$1)</f>
        <v>0</v>
      </c>
      <c r="H123" s="59">
        <f>COUNTIFS(テーブル13[[#All],[発症日]],テーブル31012[[#This Row],[日時]],テーブル13[[#All],[推定感染場所（カテゴリ）]],'推定感染場所別流行曲線（発症日） '!H$1)</f>
        <v>0</v>
      </c>
      <c r="I123" s="59">
        <f>COUNTIFS(テーブル13[[#All],[発症日]],テーブル31012[[#This Row],[日時]],テーブル13[[#All],[推定感染場所（カテゴリ）]],'推定感染場所別流行曲線（発症日） '!I$1)</f>
        <v>0</v>
      </c>
      <c r="J123" s="59">
        <f>COUNTIFS(テーブル13[[#All],[発症日]],テーブル31012[[#This Row],[日時]],テーブル13[[#All],[推定感染場所（カテゴリ）]],'推定感染場所別流行曲線（発症日） '!J$1)</f>
        <v>0</v>
      </c>
      <c r="K123" s="59">
        <f>COUNTIFS(テーブル13[[#All],[発症日]],テーブル31012[[#This Row],[日時]],テーブル13[[#All],[推定感染場所（カテゴリ）]],'推定感染場所別流行曲線（発症日） '!K$1)</f>
        <v>0</v>
      </c>
      <c r="L123" s="59">
        <f>COUNTIFS(テーブル13[[#All],[発症日]],テーブル31012[[#This Row],[日時]],テーブル13[[#All],[推定感染場所（カテゴリ）]],'推定感染場所別流行曲線（発症日） '!L$1)</f>
        <v>0</v>
      </c>
      <c r="M123" s="59">
        <f>COUNTIFS(テーブル13[[#All],[発症日]],テーブル31012[[#This Row],[日時]],テーブル13[[#All],[推定感染場所（カテゴリ）]],'推定感染場所別流行曲線（発症日） '!M$1)</f>
        <v>0</v>
      </c>
      <c r="N123" s="59">
        <f>COUNTIFS(テーブル13[[#All],[発症日]],テーブル31012[[#This Row],[日時]],テーブル13[[#All],[推定感染場所（カテゴリ）]],'推定感染場所別流行曲線（発症日） '!N$1)</f>
        <v>0</v>
      </c>
      <c r="O123" s="59">
        <f>COUNTIFS(テーブル13[[#All],[発症日]],テーブル31012[[#This Row],[日時]],テーブル13[[#All],[推定感染場所（カテゴリ）]],'推定感染場所別流行曲線（発症日） '!O$1)</f>
        <v>0</v>
      </c>
      <c r="P123" s="59">
        <f>COUNTIFS(テーブル13[[#All],[発症日]],テーブル31012[[#This Row],[日時]],テーブル13[[#All],[推定感染場所（カテゴリ）]],'推定感染場所別流行曲線（発症日） '!P$1)</f>
        <v>0</v>
      </c>
      <c r="Q123" s="59"/>
      <c r="R123" s="59"/>
      <c r="S123" s="59"/>
      <c r="T123" s="59"/>
      <c r="U123" s="59"/>
      <c r="V123" s="59">
        <f>COUNTIFS(テーブル13[[#All],[発症日]],テーブル31012[[#This Row],[日時]],テーブル13[[#All],[推定感染場所（カテゴリ）]],"")</f>
        <v>0</v>
      </c>
    </row>
    <row r="124" spans="1:22">
      <c r="A124" s="54">
        <f t="shared" si="7"/>
        <v>44008</v>
      </c>
      <c r="B124" s="1" t="str">
        <f t="shared" si="4"/>
        <v/>
      </c>
      <c r="C124" s="57" t="str">
        <f t="shared" si="5"/>
        <v/>
      </c>
      <c r="D124" s="57" t="str">
        <f t="shared" si="6"/>
        <v>26日</v>
      </c>
      <c r="E124" s="57">
        <f>COUNTIF(テーブル13[[#All],[発症日]],テーブル31012[[#This Row],[日時]])</f>
        <v>0</v>
      </c>
      <c r="F124" s="57">
        <f>COUNTIFS(テーブル13[[#All],[発症日]],テーブル31012[[#This Row],[日時]],テーブル13[[#All],[推定感染場所（カテゴリ）]],'推定感染場所別流行曲線（発症日） '!F$1)</f>
        <v>0</v>
      </c>
      <c r="G124" s="59">
        <f>COUNTIFS(テーブル13[[#All],[発症日]],テーブル31012[[#This Row],[日時]],テーブル13[[#All],[推定感染場所（カテゴリ）]],'推定感染場所別流行曲線（発症日） '!G$1)</f>
        <v>0</v>
      </c>
      <c r="H124" s="59">
        <f>COUNTIFS(テーブル13[[#All],[発症日]],テーブル31012[[#This Row],[日時]],テーブル13[[#All],[推定感染場所（カテゴリ）]],'推定感染場所別流行曲線（発症日） '!H$1)</f>
        <v>0</v>
      </c>
      <c r="I124" s="59">
        <f>COUNTIFS(テーブル13[[#All],[発症日]],テーブル31012[[#This Row],[日時]],テーブル13[[#All],[推定感染場所（カテゴリ）]],'推定感染場所別流行曲線（発症日） '!I$1)</f>
        <v>0</v>
      </c>
      <c r="J124" s="59">
        <f>COUNTIFS(テーブル13[[#All],[発症日]],テーブル31012[[#This Row],[日時]],テーブル13[[#All],[推定感染場所（カテゴリ）]],'推定感染場所別流行曲線（発症日） '!J$1)</f>
        <v>0</v>
      </c>
      <c r="K124" s="59">
        <f>COUNTIFS(テーブル13[[#All],[発症日]],テーブル31012[[#This Row],[日時]],テーブル13[[#All],[推定感染場所（カテゴリ）]],'推定感染場所別流行曲線（発症日） '!K$1)</f>
        <v>0</v>
      </c>
      <c r="L124" s="59">
        <f>COUNTIFS(テーブル13[[#All],[発症日]],テーブル31012[[#This Row],[日時]],テーブル13[[#All],[推定感染場所（カテゴリ）]],'推定感染場所別流行曲線（発症日） '!L$1)</f>
        <v>0</v>
      </c>
      <c r="M124" s="59">
        <f>COUNTIFS(テーブル13[[#All],[発症日]],テーブル31012[[#This Row],[日時]],テーブル13[[#All],[推定感染場所（カテゴリ）]],'推定感染場所別流行曲線（発症日） '!M$1)</f>
        <v>0</v>
      </c>
      <c r="N124" s="59">
        <f>COUNTIFS(テーブル13[[#All],[発症日]],テーブル31012[[#This Row],[日時]],テーブル13[[#All],[推定感染場所（カテゴリ）]],'推定感染場所別流行曲線（発症日） '!N$1)</f>
        <v>0</v>
      </c>
      <c r="O124" s="59">
        <f>COUNTIFS(テーブル13[[#All],[発症日]],テーブル31012[[#This Row],[日時]],テーブル13[[#All],[推定感染場所（カテゴリ）]],'推定感染場所別流行曲線（発症日） '!O$1)</f>
        <v>0</v>
      </c>
      <c r="P124" s="59">
        <f>COUNTIFS(テーブル13[[#All],[発症日]],テーブル31012[[#This Row],[日時]],テーブル13[[#All],[推定感染場所（カテゴリ）]],'推定感染場所別流行曲線（発症日） '!P$1)</f>
        <v>0</v>
      </c>
      <c r="Q124" s="59"/>
      <c r="R124" s="59"/>
      <c r="S124" s="59"/>
      <c r="T124" s="59"/>
      <c r="U124" s="59"/>
      <c r="V124" s="59">
        <f>COUNTIFS(テーブル13[[#All],[発症日]],テーブル31012[[#This Row],[日時]],テーブル13[[#All],[推定感染場所（カテゴリ）]],"")</f>
        <v>0</v>
      </c>
    </row>
    <row r="125" spans="1:22">
      <c r="A125" s="54">
        <f t="shared" si="7"/>
        <v>44009</v>
      </c>
      <c r="B125" s="1" t="str">
        <f t="shared" si="4"/>
        <v/>
      </c>
      <c r="C125" s="57" t="str">
        <f t="shared" si="5"/>
        <v/>
      </c>
      <c r="D125" s="57" t="str">
        <f t="shared" si="6"/>
        <v>27日</v>
      </c>
      <c r="E125" s="57">
        <f>COUNTIF(テーブル13[[#All],[発症日]],テーブル31012[[#This Row],[日時]])</f>
        <v>0</v>
      </c>
      <c r="F125" s="57">
        <f>COUNTIFS(テーブル13[[#All],[発症日]],テーブル31012[[#This Row],[日時]],テーブル13[[#All],[推定感染場所（カテゴリ）]],'推定感染場所別流行曲線（発症日） '!F$1)</f>
        <v>0</v>
      </c>
      <c r="G125" s="59">
        <f>COUNTIFS(テーブル13[[#All],[発症日]],テーブル31012[[#This Row],[日時]],テーブル13[[#All],[推定感染場所（カテゴリ）]],'推定感染場所別流行曲線（発症日） '!G$1)</f>
        <v>0</v>
      </c>
      <c r="H125" s="59">
        <f>COUNTIFS(テーブル13[[#All],[発症日]],テーブル31012[[#This Row],[日時]],テーブル13[[#All],[推定感染場所（カテゴリ）]],'推定感染場所別流行曲線（発症日） '!H$1)</f>
        <v>0</v>
      </c>
      <c r="I125" s="59">
        <f>COUNTIFS(テーブル13[[#All],[発症日]],テーブル31012[[#This Row],[日時]],テーブル13[[#All],[推定感染場所（カテゴリ）]],'推定感染場所別流行曲線（発症日） '!I$1)</f>
        <v>0</v>
      </c>
      <c r="J125" s="59">
        <f>COUNTIFS(テーブル13[[#All],[発症日]],テーブル31012[[#This Row],[日時]],テーブル13[[#All],[推定感染場所（カテゴリ）]],'推定感染場所別流行曲線（発症日） '!J$1)</f>
        <v>0</v>
      </c>
      <c r="K125" s="59">
        <f>COUNTIFS(テーブル13[[#All],[発症日]],テーブル31012[[#This Row],[日時]],テーブル13[[#All],[推定感染場所（カテゴリ）]],'推定感染場所別流行曲線（発症日） '!K$1)</f>
        <v>0</v>
      </c>
      <c r="L125" s="59">
        <f>COUNTIFS(テーブル13[[#All],[発症日]],テーブル31012[[#This Row],[日時]],テーブル13[[#All],[推定感染場所（カテゴリ）]],'推定感染場所別流行曲線（発症日） '!L$1)</f>
        <v>0</v>
      </c>
      <c r="M125" s="59">
        <f>COUNTIFS(テーブル13[[#All],[発症日]],テーブル31012[[#This Row],[日時]],テーブル13[[#All],[推定感染場所（カテゴリ）]],'推定感染場所別流行曲線（発症日） '!M$1)</f>
        <v>0</v>
      </c>
      <c r="N125" s="59">
        <f>COUNTIFS(テーブル13[[#All],[発症日]],テーブル31012[[#This Row],[日時]],テーブル13[[#All],[推定感染場所（カテゴリ）]],'推定感染場所別流行曲線（発症日） '!N$1)</f>
        <v>0</v>
      </c>
      <c r="O125" s="59">
        <f>COUNTIFS(テーブル13[[#All],[発症日]],テーブル31012[[#This Row],[日時]],テーブル13[[#All],[推定感染場所（カテゴリ）]],'推定感染場所別流行曲線（発症日） '!O$1)</f>
        <v>0</v>
      </c>
      <c r="P125" s="59">
        <f>COUNTIFS(テーブル13[[#All],[発症日]],テーブル31012[[#This Row],[日時]],テーブル13[[#All],[推定感染場所（カテゴリ）]],'推定感染場所別流行曲線（発症日） '!P$1)</f>
        <v>0</v>
      </c>
      <c r="Q125" s="59"/>
      <c r="R125" s="59"/>
      <c r="S125" s="59"/>
      <c r="T125" s="59"/>
      <c r="U125" s="59"/>
      <c r="V125" s="59">
        <f>COUNTIFS(テーブル13[[#All],[発症日]],テーブル31012[[#This Row],[日時]],テーブル13[[#All],[推定感染場所（カテゴリ）]],"")</f>
        <v>0</v>
      </c>
    </row>
    <row r="126" spans="1:22">
      <c r="A126" s="54">
        <f t="shared" si="7"/>
        <v>44010</v>
      </c>
      <c r="B126" s="1" t="str">
        <f t="shared" si="4"/>
        <v/>
      </c>
      <c r="C126" s="57" t="str">
        <f t="shared" si="5"/>
        <v/>
      </c>
      <c r="D126" s="57" t="str">
        <f t="shared" si="6"/>
        <v>28日</v>
      </c>
      <c r="E126" s="57">
        <f>COUNTIF(テーブル13[[#All],[発症日]],テーブル31012[[#This Row],[日時]])</f>
        <v>0</v>
      </c>
      <c r="F126" s="57">
        <f>COUNTIFS(テーブル13[[#All],[発症日]],テーブル31012[[#This Row],[日時]],テーブル13[[#All],[推定感染場所（カテゴリ）]],'推定感染場所別流行曲線（発症日） '!F$1)</f>
        <v>0</v>
      </c>
      <c r="G126" s="59">
        <f>COUNTIFS(テーブル13[[#All],[発症日]],テーブル31012[[#This Row],[日時]],テーブル13[[#All],[推定感染場所（カテゴリ）]],'推定感染場所別流行曲線（発症日） '!G$1)</f>
        <v>0</v>
      </c>
      <c r="H126" s="59">
        <f>COUNTIFS(テーブル13[[#All],[発症日]],テーブル31012[[#This Row],[日時]],テーブル13[[#All],[推定感染場所（カテゴリ）]],'推定感染場所別流行曲線（発症日） '!H$1)</f>
        <v>0</v>
      </c>
      <c r="I126" s="59">
        <f>COUNTIFS(テーブル13[[#All],[発症日]],テーブル31012[[#This Row],[日時]],テーブル13[[#All],[推定感染場所（カテゴリ）]],'推定感染場所別流行曲線（発症日） '!I$1)</f>
        <v>0</v>
      </c>
      <c r="J126" s="59">
        <f>COUNTIFS(テーブル13[[#All],[発症日]],テーブル31012[[#This Row],[日時]],テーブル13[[#All],[推定感染場所（カテゴリ）]],'推定感染場所別流行曲線（発症日） '!J$1)</f>
        <v>0</v>
      </c>
      <c r="K126" s="59">
        <f>COUNTIFS(テーブル13[[#All],[発症日]],テーブル31012[[#This Row],[日時]],テーブル13[[#All],[推定感染場所（カテゴリ）]],'推定感染場所別流行曲線（発症日） '!K$1)</f>
        <v>0</v>
      </c>
      <c r="L126" s="59">
        <f>COUNTIFS(テーブル13[[#All],[発症日]],テーブル31012[[#This Row],[日時]],テーブル13[[#All],[推定感染場所（カテゴリ）]],'推定感染場所別流行曲線（発症日） '!L$1)</f>
        <v>0</v>
      </c>
      <c r="M126" s="59">
        <f>COUNTIFS(テーブル13[[#All],[発症日]],テーブル31012[[#This Row],[日時]],テーブル13[[#All],[推定感染場所（カテゴリ）]],'推定感染場所別流行曲線（発症日） '!M$1)</f>
        <v>0</v>
      </c>
      <c r="N126" s="59">
        <f>COUNTIFS(テーブル13[[#All],[発症日]],テーブル31012[[#This Row],[日時]],テーブル13[[#All],[推定感染場所（カテゴリ）]],'推定感染場所別流行曲線（発症日） '!N$1)</f>
        <v>0</v>
      </c>
      <c r="O126" s="59">
        <f>COUNTIFS(テーブル13[[#All],[発症日]],テーブル31012[[#This Row],[日時]],テーブル13[[#All],[推定感染場所（カテゴリ）]],'推定感染場所別流行曲線（発症日） '!O$1)</f>
        <v>0</v>
      </c>
      <c r="P126" s="59">
        <f>COUNTIFS(テーブル13[[#All],[発症日]],テーブル31012[[#This Row],[日時]],テーブル13[[#All],[推定感染場所（カテゴリ）]],'推定感染場所別流行曲線（発症日） '!P$1)</f>
        <v>0</v>
      </c>
      <c r="Q126" s="59"/>
      <c r="R126" s="59"/>
      <c r="S126" s="59"/>
      <c r="T126" s="59"/>
      <c r="U126" s="59"/>
      <c r="V126" s="59">
        <f>COUNTIFS(テーブル13[[#All],[発症日]],テーブル31012[[#This Row],[日時]],テーブル13[[#All],[推定感染場所（カテゴリ）]],"")</f>
        <v>0</v>
      </c>
    </row>
    <row r="127" spans="1:22">
      <c r="A127" s="54">
        <f t="shared" si="7"/>
        <v>44011</v>
      </c>
      <c r="B127" s="1" t="str">
        <f t="shared" si="4"/>
        <v/>
      </c>
      <c r="C127" s="57" t="str">
        <f t="shared" si="5"/>
        <v/>
      </c>
      <c r="D127" s="57" t="str">
        <f t="shared" si="6"/>
        <v>29日</v>
      </c>
      <c r="E127" s="57">
        <f>COUNTIF(テーブル13[[#All],[発症日]],テーブル31012[[#This Row],[日時]])</f>
        <v>0</v>
      </c>
      <c r="F127" s="57">
        <f>COUNTIFS(テーブル13[[#All],[発症日]],テーブル31012[[#This Row],[日時]],テーブル13[[#All],[推定感染場所（カテゴリ）]],'推定感染場所別流行曲線（発症日） '!F$1)</f>
        <v>0</v>
      </c>
      <c r="G127" s="59">
        <f>COUNTIFS(テーブル13[[#All],[発症日]],テーブル31012[[#This Row],[日時]],テーブル13[[#All],[推定感染場所（カテゴリ）]],'推定感染場所別流行曲線（発症日） '!G$1)</f>
        <v>0</v>
      </c>
      <c r="H127" s="59">
        <f>COUNTIFS(テーブル13[[#All],[発症日]],テーブル31012[[#This Row],[日時]],テーブル13[[#All],[推定感染場所（カテゴリ）]],'推定感染場所別流行曲線（発症日） '!H$1)</f>
        <v>0</v>
      </c>
      <c r="I127" s="59">
        <f>COUNTIFS(テーブル13[[#All],[発症日]],テーブル31012[[#This Row],[日時]],テーブル13[[#All],[推定感染場所（カテゴリ）]],'推定感染場所別流行曲線（発症日） '!I$1)</f>
        <v>0</v>
      </c>
      <c r="J127" s="59">
        <f>COUNTIFS(テーブル13[[#All],[発症日]],テーブル31012[[#This Row],[日時]],テーブル13[[#All],[推定感染場所（カテゴリ）]],'推定感染場所別流行曲線（発症日） '!J$1)</f>
        <v>0</v>
      </c>
      <c r="K127" s="59">
        <f>COUNTIFS(テーブル13[[#All],[発症日]],テーブル31012[[#This Row],[日時]],テーブル13[[#All],[推定感染場所（カテゴリ）]],'推定感染場所別流行曲線（発症日） '!K$1)</f>
        <v>0</v>
      </c>
      <c r="L127" s="59">
        <f>COUNTIFS(テーブル13[[#All],[発症日]],テーブル31012[[#This Row],[日時]],テーブル13[[#All],[推定感染場所（カテゴリ）]],'推定感染場所別流行曲線（発症日） '!L$1)</f>
        <v>0</v>
      </c>
      <c r="M127" s="59">
        <f>COUNTIFS(テーブル13[[#All],[発症日]],テーブル31012[[#This Row],[日時]],テーブル13[[#All],[推定感染場所（カテゴリ）]],'推定感染場所別流行曲線（発症日） '!M$1)</f>
        <v>0</v>
      </c>
      <c r="N127" s="59">
        <f>COUNTIFS(テーブル13[[#All],[発症日]],テーブル31012[[#This Row],[日時]],テーブル13[[#All],[推定感染場所（カテゴリ）]],'推定感染場所別流行曲線（発症日） '!N$1)</f>
        <v>0</v>
      </c>
      <c r="O127" s="59">
        <f>COUNTIFS(テーブル13[[#All],[発症日]],テーブル31012[[#This Row],[日時]],テーブル13[[#All],[推定感染場所（カテゴリ）]],'推定感染場所別流行曲線（発症日） '!O$1)</f>
        <v>0</v>
      </c>
      <c r="P127" s="59">
        <f>COUNTIFS(テーブル13[[#All],[発症日]],テーブル31012[[#This Row],[日時]],テーブル13[[#All],[推定感染場所（カテゴリ）]],'推定感染場所別流行曲線（発症日） '!P$1)</f>
        <v>0</v>
      </c>
      <c r="Q127" s="59"/>
      <c r="R127" s="59"/>
      <c r="S127" s="59"/>
      <c r="T127" s="59"/>
      <c r="U127" s="59"/>
      <c r="V127" s="59">
        <f>COUNTIFS(テーブル13[[#All],[発症日]],テーブル31012[[#This Row],[日時]],テーブル13[[#All],[推定感染場所（カテゴリ）]],"")</f>
        <v>0</v>
      </c>
    </row>
    <row r="128" spans="1:22">
      <c r="A128" s="54">
        <f t="shared" si="7"/>
        <v>44012</v>
      </c>
      <c r="B128" s="1" t="str">
        <f t="shared" si="4"/>
        <v/>
      </c>
      <c r="C128" s="57" t="str">
        <f t="shared" si="5"/>
        <v/>
      </c>
      <c r="D128" s="57" t="str">
        <f t="shared" si="6"/>
        <v>30日</v>
      </c>
      <c r="E128" s="57">
        <f>COUNTIF(テーブル13[[#All],[発症日]],テーブル31012[[#This Row],[日時]])</f>
        <v>0</v>
      </c>
      <c r="F128" s="57">
        <f>COUNTIFS(テーブル13[[#All],[発症日]],テーブル31012[[#This Row],[日時]],テーブル13[[#All],[推定感染場所（カテゴリ）]],'推定感染場所別流行曲線（発症日） '!F$1)</f>
        <v>0</v>
      </c>
      <c r="G128" s="59">
        <f>COUNTIFS(テーブル13[[#All],[発症日]],テーブル31012[[#This Row],[日時]],テーブル13[[#All],[推定感染場所（カテゴリ）]],'推定感染場所別流行曲線（発症日） '!G$1)</f>
        <v>0</v>
      </c>
      <c r="H128" s="59">
        <f>COUNTIFS(テーブル13[[#All],[発症日]],テーブル31012[[#This Row],[日時]],テーブル13[[#All],[推定感染場所（カテゴリ）]],'推定感染場所別流行曲線（発症日） '!H$1)</f>
        <v>0</v>
      </c>
      <c r="I128" s="59">
        <f>COUNTIFS(テーブル13[[#All],[発症日]],テーブル31012[[#This Row],[日時]],テーブル13[[#All],[推定感染場所（カテゴリ）]],'推定感染場所別流行曲線（発症日） '!I$1)</f>
        <v>0</v>
      </c>
      <c r="J128" s="59">
        <f>COUNTIFS(テーブル13[[#All],[発症日]],テーブル31012[[#This Row],[日時]],テーブル13[[#All],[推定感染場所（カテゴリ）]],'推定感染場所別流行曲線（発症日） '!J$1)</f>
        <v>0</v>
      </c>
      <c r="K128" s="59">
        <f>COUNTIFS(テーブル13[[#All],[発症日]],テーブル31012[[#This Row],[日時]],テーブル13[[#All],[推定感染場所（カテゴリ）]],'推定感染場所別流行曲線（発症日） '!K$1)</f>
        <v>0</v>
      </c>
      <c r="L128" s="59">
        <f>COUNTIFS(テーブル13[[#All],[発症日]],テーブル31012[[#This Row],[日時]],テーブル13[[#All],[推定感染場所（カテゴリ）]],'推定感染場所別流行曲線（発症日） '!L$1)</f>
        <v>0</v>
      </c>
      <c r="M128" s="59">
        <f>COUNTIFS(テーブル13[[#All],[発症日]],テーブル31012[[#This Row],[日時]],テーブル13[[#All],[推定感染場所（カテゴリ）]],'推定感染場所別流行曲線（発症日） '!M$1)</f>
        <v>0</v>
      </c>
      <c r="N128" s="59">
        <f>COUNTIFS(テーブル13[[#All],[発症日]],テーブル31012[[#This Row],[日時]],テーブル13[[#All],[推定感染場所（カテゴリ）]],'推定感染場所別流行曲線（発症日） '!N$1)</f>
        <v>0</v>
      </c>
      <c r="O128" s="59">
        <f>COUNTIFS(テーブル13[[#All],[発症日]],テーブル31012[[#This Row],[日時]],テーブル13[[#All],[推定感染場所（カテゴリ）]],'推定感染場所別流行曲線（発症日） '!O$1)</f>
        <v>0</v>
      </c>
      <c r="P128" s="59">
        <f>COUNTIFS(テーブル13[[#All],[発症日]],テーブル31012[[#This Row],[日時]],テーブル13[[#All],[推定感染場所（カテゴリ）]],'推定感染場所別流行曲線（発症日） '!P$1)</f>
        <v>0</v>
      </c>
      <c r="Q128" s="59"/>
      <c r="R128" s="59"/>
      <c r="S128" s="59"/>
      <c r="T128" s="59"/>
      <c r="U128" s="59"/>
      <c r="V128" s="59">
        <f>COUNTIFS(テーブル13[[#All],[発症日]],テーブル31012[[#This Row],[日時]],テーブル13[[#All],[推定感染場所（カテゴリ）]],"")</f>
        <v>0</v>
      </c>
    </row>
    <row r="129" spans="1:22">
      <c r="A129" s="54">
        <f t="shared" si="7"/>
        <v>44013</v>
      </c>
      <c r="B129" s="1" t="str">
        <f t="shared" si="4"/>
        <v/>
      </c>
      <c r="C129" s="57" t="str">
        <f t="shared" si="5"/>
        <v>7月</v>
      </c>
      <c r="D129" s="57" t="str">
        <f t="shared" si="6"/>
        <v>1日</v>
      </c>
      <c r="E129" s="57">
        <f>COUNTIF(テーブル13[[#All],[発症日]],テーブル31012[[#This Row],[日時]])</f>
        <v>0</v>
      </c>
      <c r="F129" s="57">
        <f>COUNTIFS(テーブル13[[#All],[発症日]],テーブル31012[[#This Row],[日時]],テーブル13[[#All],[推定感染場所（カテゴリ）]],'推定感染場所別流行曲線（発症日） '!F$1)</f>
        <v>0</v>
      </c>
      <c r="G129" s="59">
        <f>COUNTIFS(テーブル13[[#All],[発症日]],テーブル31012[[#This Row],[日時]],テーブル13[[#All],[推定感染場所（カテゴリ）]],'推定感染場所別流行曲線（発症日） '!G$1)</f>
        <v>0</v>
      </c>
      <c r="H129" s="59">
        <f>COUNTIFS(テーブル13[[#All],[発症日]],テーブル31012[[#This Row],[日時]],テーブル13[[#All],[推定感染場所（カテゴリ）]],'推定感染場所別流行曲線（発症日） '!H$1)</f>
        <v>0</v>
      </c>
      <c r="I129" s="59">
        <f>COUNTIFS(テーブル13[[#All],[発症日]],テーブル31012[[#This Row],[日時]],テーブル13[[#All],[推定感染場所（カテゴリ）]],'推定感染場所別流行曲線（発症日） '!I$1)</f>
        <v>0</v>
      </c>
      <c r="J129" s="59">
        <f>COUNTIFS(テーブル13[[#All],[発症日]],テーブル31012[[#This Row],[日時]],テーブル13[[#All],[推定感染場所（カテゴリ）]],'推定感染場所別流行曲線（発症日） '!J$1)</f>
        <v>0</v>
      </c>
      <c r="K129" s="59">
        <f>COUNTIFS(テーブル13[[#All],[発症日]],テーブル31012[[#This Row],[日時]],テーブル13[[#All],[推定感染場所（カテゴリ）]],'推定感染場所別流行曲線（発症日） '!K$1)</f>
        <v>0</v>
      </c>
      <c r="L129" s="59">
        <f>COUNTIFS(テーブル13[[#All],[発症日]],テーブル31012[[#This Row],[日時]],テーブル13[[#All],[推定感染場所（カテゴリ）]],'推定感染場所別流行曲線（発症日） '!L$1)</f>
        <v>0</v>
      </c>
      <c r="M129" s="59">
        <f>COUNTIFS(テーブル13[[#All],[発症日]],テーブル31012[[#This Row],[日時]],テーブル13[[#All],[推定感染場所（カテゴリ）]],'推定感染場所別流行曲線（発症日） '!M$1)</f>
        <v>0</v>
      </c>
      <c r="N129" s="59">
        <f>COUNTIFS(テーブル13[[#All],[発症日]],テーブル31012[[#This Row],[日時]],テーブル13[[#All],[推定感染場所（カテゴリ）]],'推定感染場所別流行曲線（発症日） '!N$1)</f>
        <v>0</v>
      </c>
      <c r="O129" s="59">
        <f>COUNTIFS(テーブル13[[#All],[発症日]],テーブル31012[[#This Row],[日時]],テーブル13[[#All],[推定感染場所（カテゴリ）]],'推定感染場所別流行曲線（発症日） '!O$1)</f>
        <v>0</v>
      </c>
      <c r="P129" s="59">
        <f>COUNTIFS(テーブル13[[#All],[発症日]],テーブル31012[[#This Row],[日時]],テーブル13[[#All],[推定感染場所（カテゴリ）]],'推定感染場所別流行曲線（発症日） '!P$1)</f>
        <v>0</v>
      </c>
      <c r="Q129" s="59"/>
      <c r="R129" s="59"/>
      <c r="S129" s="59"/>
      <c r="T129" s="59"/>
      <c r="U129" s="59"/>
      <c r="V129" s="59">
        <f>COUNTIFS(テーブル13[[#All],[発症日]],テーブル31012[[#This Row],[日時]],テーブル13[[#All],[推定感染場所（カテゴリ）]],"")</f>
        <v>0</v>
      </c>
    </row>
    <row r="130" spans="1:22">
      <c r="A130" s="54">
        <f t="shared" si="7"/>
        <v>44014</v>
      </c>
      <c r="B130" s="1" t="str">
        <f t="shared" si="4"/>
        <v/>
      </c>
      <c r="C130" s="57" t="str">
        <f t="shared" si="5"/>
        <v/>
      </c>
      <c r="D130" s="57" t="str">
        <f t="shared" si="6"/>
        <v>2日</v>
      </c>
      <c r="E130" s="57">
        <f>COUNTIF(テーブル13[[#All],[発症日]],テーブル31012[[#This Row],[日時]])</f>
        <v>0</v>
      </c>
      <c r="F130" s="57">
        <f>COUNTIFS(テーブル13[[#All],[発症日]],テーブル31012[[#This Row],[日時]],テーブル13[[#All],[推定感染場所（カテゴリ）]],'推定感染場所別流行曲線（発症日） '!F$1)</f>
        <v>0</v>
      </c>
      <c r="G130" s="59">
        <f>COUNTIFS(テーブル13[[#All],[発症日]],テーブル31012[[#This Row],[日時]],テーブル13[[#All],[推定感染場所（カテゴリ）]],'推定感染場所別流行曲線（発症日） '!G$1)</f>
        <v>0</v>
      </c>
      <c r="H130" s="59">
        <f>COUNTIFS(テーブル13[[#All],[発症日]],テーブル31012[[#This Row],[日時]],テーブル13[[#All],[推定感染場所（カテゴリ）]],'推定感染場所別流行曲線（発症日） '!H$1)</f>
        <v>0</v>
      </c>
      <c r="I130" s="59">
        <f>COUNTIFS(テーブル13[[#All],[発症日]],テーブル31012[[#This Row],[日時]],テーブル13[[#All],[推定感染場所（カテゴリ）]],'推定感染場所別流行曲線（発症日） '!I$1)</f>
        <v>0</v>
      </c>
      <c r="J130" s="59">
        <f>COUNTIFS(テーブル13[[#All],[発症日]],テーブル31012[[#This Row],[日時]],テーブル13[[#All],[推定感染場所（カテゴリ）]],'推定感染場所別流行曲線（発症日） '!J$1)</f>
        <v>0</v>
      </c>
      <c r="K130" s="59">
        <f>COUNTIFS(テーブル13[[#All],[発症日]],テーブル31012[[#This Row],[日時]],テーブル13[[#All],[推定感染場所（カテゴリ）]],'推定感染場所別流行曲線（発症日） '!K$1)</f>
        <v>0</v>
      </c>
      <c r="L130" s="59">
        <f>COUNTIFS(テーブル13[[#All],[発症日]],テーブル31012[[#This Row],[日時]],テーブル13[[#All],[推定感染場所（カテゴリ）]],'推定感染場所別流行曲線（発症日） '!L$1)</f>
        <v>0</v>
      </c>
      <c r="M130" s="59">
        <f>COUNTIFS(テーブル13[[#All],[発症日]],テーブル31012[[#This Row],[日時]],テーブル13[[#All],[推定感染場所（カテゴリ）]],'推定感染場所別流行曲線（発症日） '!M$1)</f>
        <v>0</v>
      </c>
      <c r="N130" s="59">
        <f>COUNTIFS(テーブル13[[#All],[発症日]],テーブル31012[[#This Row],[日時]],テーブル13[[#All],[推定感染場所（カテゴリ）]],'推定感染場所別流行曲線（発症日） '!N$1)</f>
        <v>0</v>
      </c>
      <c r="O130" s="59">
        <f>COUNTIFS(テーブル13[[#All],[発症日]],テーブル31012[[#This Row],[日時]],テーブル13[[#All],[推定感染場所（カテゴリ）]],'推定感染場所別流行曲線（発症日） '!O$1)</f>
        <v>0</v>
      </c>
      <c r="P130" s="59">
        <f>COUNTIFS(テーブル13[[#All],[発症日]],テーブル31012[[#This Row],[日時]],テーブル13[[#All],[推定感染場所（カテゴリ）]],'推定感染場所別流行曲線（発症日） '!P$1)</f>
        <v>0</v>
      </c>
      <c r="Q130" s="59"/>
      <c r="R130" s="59"/>
      <c r="S130" s="59"/>
      <c r="T130" s="59"/>
      <c r="U130" s="59"/>
      <c r="V130" s="59">
        <f>COUNTIFS(テーブル13[[#All],[発症日]],テーブル31012[[#This Row],[日時]],テーブル13[[#All],[推定感染場所（カテゴリ）]],"")</f>
        <v>0</v>
      </c>
    </row>
    <row r="131" spans="1:22">
      <c r="A131" s="54">
        <f t="shared" si="7"/>
        <v>44015</v>
      </c>
      <c r="B131" s="1" t="str">
        <f t="shared" si="4"/>
        <v/>
      </c>
      <c r="C131" s="57" t="str">
        <f t="shared" si="5"/>
        <v/>
      </c>
      <c r="D131" s="57" t="str">
        <f t="shared" si="6"/>
        <v>3日</v>
      </c>
      <c r="E131" s="57">
        <f>COUNTIF(テーブル13[[#All],[発症日]],テーブル31012[[#This Row],[日時]])</f>
        <v>0</v>
      </c>
      <c r="F131" s="57">
        <f>COUNTIFS(テーブル13[[#All],[発症日]],テーブル31012[[#This Row],[日時]],テーブル13[[#All],[推定感染場所（カテゴリ）]],'推定感染場所別流行曲線（発症日） '!F$1)</f>
        <v>0</v>
      </c>
      <c r="G131" s="59">
        <f>COUNTIFS(テーブル13[[#All],[発症日]],テーブル31012[[#This Row],[日時]],テーブル13[[#All],[推定感染場所（カテゴリ）]],'推定感染場所別流行曲線（発症日） '!G$1)</f>
        <v>0</v>
      </c>
      <c r="H131" s="59">
        <f>COUNTIFS(テーブル13[[#All],[発症日]],テーブル31012[[#This Row],[日時]],テーブル13[[#All],[推定感染場所（カテゴリ）]],'推定感染場所別流行曲線（発症日） '!H$1)</f>
        <v>0</v>
      </c>
      <c r="I131" s="59">
        <f>COUNTIFS(テーブル13[[#All],[発症日]],テーブル31012[[#This Row],[日時]],テーブル13[[#All],[推定感染場所（カテゴリ）]],'推定感染場所別流行曲線（発症日） '!I$1)</f>
        <v>0</v>
      </c>
      <c r="J131" s="59">
        <f>COUNTIFS(テーブル13[[#All],[発症日]],テーブル31012[[#This Row],[日時]],テーブル13[[#All],[推定感染場所（カテゴリ）]],'推定感染場所別流行曲線（発症日） '!J$1)</f>
        <v>0</v>
      </c>
      <c r="K131" s="59">
        <f>COUNTIFS(テーブル13[[#All],[発症日]],テーブル31012[[#This Row],[日時]],テーブル13[[#All],[推定感染場所（カテゴリ）]],'推定感染場所別流行曲線（発症日） '!K$1)</f>
        <v>0</v>
      </c>
      <c r="L131" s="59">
        <f>COUNTIFS(テーブル13[[#All],[発症日]],テーブル31012[[#This Row],[日時]],テーブル13[[#All],[推定感染場所（カテゴリ）]],'推定感染場所別流行曲線（発症日） '!L$1)</f>
        <v>0</v>
      </c>
      <c r="M131" s="59">
        <f>COUNTIFS(テーブル13[[#All],[発症日]],テーブル31012[[#This Row],[日時]],テーブル13[[#All],[推定感染場所（カテゴリ）]],'推定感染場所別流行曲線（発症日） '!M$1)</f>
        <v>0</v>
      </c>
      <c r="N131" s="59">
        <f>COUNTIFS(テーブル13[[#All],[発症日]],テーブル31012[[#This Row],[日時]],テーブル13[[#All],[推定感染場所（カテゴリ）]],'推定感染場所別流行曲線（発症日） '!N$1)</f>
        <v>0</v>
      </c>
      <c r="O131" s="59">
        <f>COUNTIFS(テーブル13[[#All],[発症日]],テーブル31012[[#This Row],[日時]],テーブル13[[#All],[推定感染場所（カテゴリ）]],'推定感染場所別流行曲線（発症日） '!O$1)</f>
        <v>0</v>
      </c>
      <c r="P131" s="59">
        <f>COUNTIFS(テーブル13[[#All],[発症日]],テーブル31012[[#This Row],[日時]],テーブル13[[#All],[推定感染場所（カテゴリ）]],'推定感染場所別流行曲線（発症日） '!P$1)</f>
        <v>0</v>
      </c>
      <c r="Q131" s="59"/>
      <c r="R131" s="59"/>
      <c r="S131" s="59"/>
      <c r="T131" s="59"/>
      <c r="U131" s="59"/>
      <c r="V131" s="59">
        <f>COUNTIFS(テーブル13[[#All],[発症日]],テーブル31012[[#This Row],[日時]],テーブル13[[#All],[推定感染場所（カテゴリ）]],"")</f>
        <v>0</v>
      </c>
    </row>
    <row r="132" spans="1:22">
      <c r="A132" s="54">
        <f t="shared" si="7"/>
        <v>44016</v>
      </c>
      <c r="B132" s="1" t="str">
        <f t="shared" si="4"/>
        <v/>
      </c>
      <c r="C132" s="57" t="str">
        <f t="shared" si="5"/>
        <v/>
      </c>
      <c r="D132" s="57" t="str">
        <f t="shared" si="6"/>
        <v>4日</v>
      </c>
      <c r="E132" s="57">
        <f>COUNTIF(テーブル13[[#All],[発症日]],テーブル31012[[#This Row],[日時]])</f>
        <v>0</v>
      </c>
      <c r="F132" s="57">
        <f>COUNTIFS(テーブル13[[#All],[発症日]],テーブル31012[[#This Row],[日時]],テーブル13[[#All],[推定感染場所（カテゴリ）]],'推定感染場所別流行曲線（発症日） '!F$1)</f>
        <v>0</v>
      </c>
      <c r="G132" s="59">
        <f>COUNTIFS(テーブル13[[#All],[発症日]],テーブル31012[[#This Row],[日時]],テーブル13[[#All],[推定感染場所（カテゴリ）]],'推定感染場所別流行曲線（発症日） '!G$1)</f>
        <v>0</v>
      </c>
      <c r="H132" s="59">
        <f>COUNTIFS(テーブル13[[#All],[発症日]],テーブル31012[[#This Row],[日時]],テーブル13[[#All],[推定感染場所（カテゴリ）]],'推定感染場所別流行曲線（発症日） '!H$1)</f>
        <v>0</v>
      </c>
      <c r="I132" s="59">
        <f>COUNTIFS(テーブル13[[#All],[発症日]],テーブル31012[[#This Row],[日時]],テーブル13[[#All],[推定感染場所（カテゴリ）]],'推定感染場所別流行曲線（発症日） '!I$1)</f>
        <v>0</v>
      </c>
      <c r="J132" s="59">
        <f>COUNTIFS(テーブル13[[#All],[発症日]],テーブル31012[[#This Row],[日時]],テーブル13[[#All],[推定感染場所（カテゴリ）]],'推定感染場所別流行曲線（発症日） '!J$1)</f>
        <v>0</v>
      </c>
      <c r="K132" s="59">
        <f>COUNTIFS(テーブル13[[#All],[発症日]],テーブル31012[[#This Row],[日時]],テーブル13[[#All],[推定感染場所（カテゴリ）]],'推定感染場所別流行曲線（発症日） '!K$1)</f>
        <v>0</v>
      </c>
      <c r="L132" s="59">
        <f>COUNTIFS(テーブル13[[#All],[発症日]],テーブル31012[[#This Row],[日時]],テーブル13[[#All],[推定感染場所（カテゴリ）]],'推定感染場所別流行曲線（発症日） '!L$1)</f>
        <v>0</v>
      </c>
      <c r="M132" s="59">
        <f>COUNTIFS(テーブル13[[#All],[発症日]],テーブル31012[[#This Row],[日時]],テーブル13[[#All],[推定感染場所（カテゴリ）]],'推定感染場所別流行曲線（発症日） '!M$1)</f>
        <v>0</v>
      </c>
      <c r="N132" s="59">
        <f>COUNTIFS(テーブル13[[#All],[発症日]],テーブル31012[[#This Row],[日時]],テーブル13[[#All],[推定感染場所（カテゴリ）]],'推定感染場所別流行曲線（発症日） '!N$1)</f>
        <v>0</v>
      </c>
      <c r="O132" s="59">
        <f>COUNTIFS(テーブル13[[#All],[発症日]],テーブル31012[[#This Row],[日時]],テーブル13[[#All],[推定感染場所（カテゴリ）]],'推定感染場所別流行曲線（発症日） '!O$1)</f>
        <v>0</v>
      </c>
      <c r="P132" s="59">
        <f>COUNTIFS(テーブル13[[#All],[発症日]],テーブル31012[[#This Row],[日時]],テーブル13[[#All],[推定感染場所（カテゴリ）]],'推定感染場所別流行曲線（発症日） '!P$1)</f>
        <v>0</v>
      </c>
      <c r="Q132" s="59"/>
      <c r="R132" s="59"/>
      <c r="S132" s="59"/>
      <c r="T132" s="59"/>
      <c r="U132" s="59"/>
      <c r="V132" s="59">
        <f>COUNTIFS(テーブル13[[#All],[発症日]],テーブル31012[[#This Row],[日時]],テーブル13[[#All],[推定感染場所（カテゴリ）]],"")</f>
        <v>0</v>
      </c>
    </row>
    <row r="133" spans="1:22">
      <c r="A133" s="54">
        <f t="shared" si="7"/>
        <v>44017</v>
      </c>
      <c r="B133" s="1" t="str">
        <f t="shared" si="4"/>
        <v/>
      </c>
      <c r="C133" s="57" t="str">
        <f t="shared" si="5"/>
        <v/>
      </c>
      <c r="D133" s="57" t="str">
        <f t="shared" si="6"/>
        <v>5日</v>
      </c>
      <c r="E133" s="57">
        <f>COUNTIF(テーブル13[[#All],[発症日]],テーブル31012[[#This Row],[日時]])</f>
        <v>0</v>
      </c>
      <c r="F133" s="57">
        <f>COUNTIFS(テーブル13[[#All],[発症日]],テーブル31012[[#This Row],[日時]],テーブル13[[#All],[推定感染場所（カテゴリ）]],'推定感染場所別流行曲線（発症日） '!F$1)</f>
        <v>0</v>
      </c>
      <c r="G133" s="59">
        <f>COUNTIFS(テーブル13[[#All],[発症日]],テーブル31012[[#This Row],[日時]],テーブル13[[#All],[推定感染場所（カテゴリ）]],'推定感染場所別流行曲線（発症日） '!G$1)</f>
        <v>0</v>
      </c>
      <c r="H133" s="59">
        <f>COUNTIFS(テーブル13[[#All],[発症日]],テーブル31012[[#This Row],[日時]],テーブル13[[#All],[推定感染場所（カテゴリ）]],'推定感染場所別流行曲線（発症日） '!H$1)</f>
        <v>0</v>
      </c>
      <c r="I133" s="59">
        <f>COUNTIFS(テーブル13[[#All],[発症日]],テーブル31012[[#This Row],[日時]],テーブル13[[#All],[推定感染場所（カテゴリ）]],'推定感染場所別流行曲線（発症日） '!I$1)</f>
        <v>0</v>
      </c>
      <c r="J133" s="59">
        <f>COUNTIFS(テーブル13[[#All],[発症日]],テーブル31012[[#This Row],[日時]],テーブル13[[#All],[推定感染場所（カテゴリ）]],'推定感染場所別流行曲線（発症日） '!J$1)</f>
        <v>0</v>
      </c>
      <c r="K133" s="59">
        <f>COUNTIFS(テーブル13[[#All],[発症日]],テーブル31012[[#This Row],[日時]],テーブル13[[#All],[推定感染場所（カテゴリ）]],'推定感染場所別流行曲線（発症日） '!K$1)</f>
        <v>0</v>
      </c>
      <c r="L133" s="59">
        <f>COUNTIFS(テーブル13[[#All],[発症日]],テーブル31012[[#This Row],[日時]],テーブル13[[#All],[推定感染場所（カテゴリ）]],'推定感染場所別流行曲線（発症日） '!L$1)</f>
        <v>0</v>
      </c>
      <c r="M133" s="59">
        <f>COUNTIFS(テーブル13[[#All],[発症日]],テーブル31012[[#This Row],[日時]],テーブル13[[#All],[推定感染場所（カテゴリ）]],'推定感染場所別流行曲線（発症日） '!M$1)</f>
        <v>0</v>
      </c>
      <c r="N133" s="59">
        <f>COUNTIFS(テーブル13[[#All],[発症日]],テーブル31012[[#This Row],[日時]],テーブル13[[#All],[推定感染場所（カテゴリ）]],'推定感染場所別流行曲線（発症日） '!N$1)</f>
        <v>0</v>
      </c>
      <c r="O133" s="59">
        <f>COUNTIFS(テーブル13[[#All],[発症日]],テーブル31012[[#This Row],[日時]],テーブル13[[#All],[推定感染場所（カテゴリ）]],'推定感染場所別流行曲線（発症日） '!O$1)</f>
        <v>0</v>
      </c>
      <c r="P133" s="59">
        <f>COUNTIFS(テーブル13[[#All],[発症日]],テーブル31012[[#This Row],[日時]],テーブル13[[#All],[推定感染場所（カテゴリ）]],'推定感染場所別流行曲線（発症日） '!P$1)</f>
        <v>0</v>
      </c>
      <c r="Q133" s="59"/>
      <c r="R133" s="59"/>
      <c r="S133" s="59"/>
      <c r="T133" s="59"/>
      <c r="U133" s="59"/>
      <c r="V133" s="59">
        <f>COUNTIFS(テーブル13[[#All],[発症日]],テーブル31012[[#This Row],[日時]],テーブル13[[#All],[推定感染場所（カテゴリ）]],"")</f>
        <v>0</v>
      </c>
    </row>
    <row r="134" spans="1:22">
      <c r="A134" s="54">
        <f t="shared" si="7"/>
        <v>44018</v>
      </c>
      <c r="B134" s="1" t="str">
        <f t="shared" si="4"/>
        <v/>
      </c>
      <c r="C134" s="57" t="str">
        <f t="shared" si="5"/>
        <v/>
      </c>
      <c r="D134" s="57" t="str">
        <f t="shared" si="6"/>
        <v>6日</v>
      </c>
      <c r="E134" s="57">
        <f>COUNTIF(テーブル13[[#All],[発症日]],テーブル31012[[#This Row],[日時]])</f>
        <v>0</v>
      </c>
      <c r="F134" s="57">
        <f>COUNTIFS(テーブル13[[#All],[発症日]],テーブル31012[[#This Row],[日時]],テーブル13[[#All],[推定感染場所（カテゴリ）]],'推定感染場所別流行曲線（発症日） '!F$1)</f>
        <v>0</v>
      </c>
      <c r="G134" s="59">
        <f>COUNTIFS(テーブル13[[#All],[発症日]],テーブル31012[[#This Row],[日時]],テーブル13[[#All],[推定感染場所（カテゴリ）]],'推定感染場所別流行曲線（発症日） '!G$1)</f>
        <v>0</v>
      </c>
      <c r="H134" s="59">
        <f>COUNTIFS(テーブル13[[#All],[発症日]],テーブル31012[[#This Row],[日時]],テーブル13[[#All],[推定感染場所（カテゴリ）]],'推定感染場所別流行曲線（発症日） '!H$1)</f>
        <v>0</v>
      </c>
      <c r="I134" s="59">
        <f>COUNTIFS(テーブル13[[#All],[発症日]],テーブル31012[[#This Row],[日時]],テーブル13[[#All],[推定感染場所（カテゴリ）]],'推定感染場所別流行曲線（発症日） '!I$1)</f>
        <v>0</v>
      </c>
      <c r="J134" s="59">
        <f>COUNTIFS(テーブル13[[#All],[発症日]],テーブル31012[[#This Row],[日時]],テーブル13[[#All],[推定感染場所（カテゴリ）]],'推定感染場所別流行曲線（発症日） '!J$1)</f>
        <v>0</v>
      </c>
      <c r="K134" s="59">
        <f>COUNTIFS(テーブル13[[#All],[発症日]],テーブル31012[[#This Row],[日時]],テーブル13[[#All],[推定感染場所（カテゴリ）]],'推定感染場所別流行曲線（発症日） '!K$1)</f>
        <v>0</v>
      </c>
      <c r="L134" s="59">
        <f>COUNTIFS(テーブル13[[#All],[発症日]],テーブル31012[[#This Row],[日時]],テーブル13[[#All],[推定感染場所（カテゴリ）]],'推定感染場所別流行曲線（発症日） '!L$1)</f>
        <v>0</v>
      </c>
      <c r="M134" s="59">
        <f>COUNTIFS(テーブル13[[#All],[発症日]],テーブル31012[[#This Row],[日時]],テーブル13[[#All],[推定感染場所（カテゴリ）]],'推定感染場所別流行曲線（発症日） '!M$1)</f>
        <v>0</v>
      </c>
      <c r="N134" s="59">
        <f>COUNTIFS(テーブル13[[#All],[発症日]],テーブル31012[[#This Row],[日時]],テーブル13[[#All],[推定感染場所（カテゴリ）]],'推定感染場所別流行曲線（発症日） '!N$1)</f>
        <v>0</v>
      </c>
      <c r="O134" s="59">
        <f>COUNTIFS(テーブル13[[#All],[発症日]],テーブル31012[[#This Row],[日時]],テーブル13[[#All],[推定感染場所（カテゴリ）]],'推定感染場所別流行曲線（発症日） '!O$1)</f>
        <v>0</v>
      </c>
      <c r="P134" s="59">
        <f>COUNTIFS(テーブル13[[#All],[発症日]],テーブル31012[[#This Row],[日時]],テーブル13[[#All],[推定感染場所（カテゴリ）]],'推定感染場所別流行曲線（発症日） '!P$1)</f>
        <v>0</v>
      </c>
      <c r="Q134" s="59"/>
      <c r="R134" s="59"/>
      <c r="S134" s="59"/>
      <c r="T134" s="59"/>
      <c r="U134" s="59"/>
      <c r="V134" s="59">
        <f>COUNTIFS(テーブル13[[#All],[発症日]],テーブル31012[[#This Row],[日時]],テーブル13[[#All],[推定感染場所（カテゴリ）]],"")</f>
        <v>0</v>
      </c>
    </row>
    <row r="135" spans="1:22">
      <c r="A135" s="54">
        <f t="shared" si="7"/>
        <v>44019</v>
      </c>
      <c r="B135" s="1" t="str">
        <f t="shared" ref="B135:B198" si="8">IF(AND(MONTH(A135)=1,DAY(A135)=1),YEAR(A135)&amp;"年","")</f>
        <v/>
      </c>
      <c r="C135" s="57" t="str">
        <f t="shared" ref="C135:C198" si="9">IF(DAY(A135)=1,MONTH(A135)&amp;"月","")</f>
        <v/>
      </c>
      <c r="D135" s="57" t="str">
        <f t="shared" ref="D135:D198" si="10">DAY(A135)&amp;"日"</f>
        <v>7日</v>
      </c>
      <c r="E135" s="57">
        <f>COUNTIF(テーブル13[[#All],[発症日]],テーブル31012[[#This Row],[日時]])</f>
        <v>0</v>
      </c>
      <c r="F135" s="57">
        <f>COUNTIFS(テーブル13[[#All],[発症日]],テーブル31012[[#This Row],[日時]],テーブル13[[#All],[推定感染場所（カテゴリ）]],'推定感染場所別流行曲線（発症日） '!F$1)</f>
        <v>0</v>
      </c>
      <c r="G135" s="59">
        <f>COUNTIFS(テーブル13[[#All],[発症日]],テーブル31012[[#This Row],[日時]],テーブル13[[#All],[推定感染場所（カテゴリ）]],'推定感染場所別流行曲線（発症日） '!G$1)</f>
        <v>0</v>
      </c>
      <c r="H135" s="59">
        <f>COUNTIFS(テーブル13[[#All],[発症日]],テーブル31012[[#This Row],[日時]],テーブル13[[#All],[推定感染場所（カテゴリ）]],'推定感染場所別流行曲線（発症日） '!H$1)</f>
        <v>0</v>
      </c>
      <c r="I135" s="59">
        <f>COUNTIFS(テーブル13[[#All],[発症日]],テーブル31012[[#This Row],[日時]],テーブル13[[#All],[推定感染場所（カテゴリ）]],'推定感染場所別流行曲線（発症日） '!I$1)</f>
        <v>0</v>
      </c>
      <c r="J135" s="59">
        <f>COUNTIFS(テーブル13[[#All],[発症日]],テーブル31012[[#This Row],[日時]],テーブル13[[#All],[推定感染場所（カテゴリ）]],'推定感染場所別流行曲線（発症日） '!J$1)</f>
        <v>0</v>
      </c>
      <c r="K135" s="59">
        <f>COUNTIFS(テーブル13[[#All],[発症日]],テーブル31012[[#This Row],[日時]],テーブル13[[#All],[推定感染場所（カテゴリ）]],'推定感染場所別流行曲線（発症日） '!K$1)</f>
        <v>0</v>
      </c>
      <c r="L135" s="59">
        <f>COUNTIFS(テーブル13[[#All],[発症日]],テーブル31012[[#This Row],[日時]],テーブル13[[#All],[推定感染場所（カテゴリ）]],'推定感染場所別流行曲線（発症日） '!L$1)</f>
        <v>0</v>
      </c>
      <c r="M135" s="59">
        <f>COUNTIFS(テーブル13[[#All],[発症日]],テーブル31012[[#This Row],[日時]],テーブル13[[#All],[推定感染場所（カテゴリ）]],'推定感染場所別流行曲線（発症日） '!M$1)</f>
        <v>0</v>
      </c>
      <c r="N135" s="59">
        <f>COUNTIFS(テーブル13[[#All],[発症日]],テーブル31012[[#This Row],[日時]],テーブル13[[#All],[推定感染場所（カテゴリ）]],'推定感染場所別流行曲線（発症日） '!N$1)</f>
        <v>0</v>
      </c>
      <c r="O135" s="59">
        <f>COUNTIFS(テーブル13[[#All],[発症日]],テーブル31012[[#This Row],[日時]],テーブル13[[#All],[推定感染場所（カテゴリ）]],'推定感染場所別流行曲線（発症日） '!O$1)</f>
        <v>0</v>
      </c>
      <c r="P135" s="59">
        <f>COUNTIFS(テーブル13[[#All],[発症日]],テーブル31012[[#This Row],[日時]],テーブル13[[#All],[推定感染場所（カテゴリ）]],'推定感染場所別流行曲線（発症日） '!P$1)</f>
        <v>0</v>
      </c>
      <c r="Q135" s="59"/>
      <c r="R135" s="59"/>
      <c r="S135" s="59"/>
      <c r="T135" s="59"/>
      <c r="U135" s="59"/>
      <c r="V135" s="59">
        <f>COUNTIFS(テーブル13[[#All],[発症日]],テーブル31012[[#This Row],[日時]],テーブル13[[#All],[推定感染場所（カテゴリ）]],"")</f>
        <v>0</v>
      </c>
    </row>
    <row r="136" spans="1:22">
      <c r="A136" s="54">
        <f t="shared" si="7"/>
        <v>44020</v>
      </c>
      <c r="B136" s="1" t="str">
        <f t="shared" si="8"/>
        <v/>
      </c>
      <c r="C136" s="57" t="str">
        <f t="shared" si="9"/>
        <v/>
      </c>
      <c r="D136" s="57" t="str">
        <f t="shared" si="10"/>
        <v>8日</v>
      </c>
      <c r="E136" s="57">
        <f>COUNTIF(テーブル13[[#All],[発症日]],テーブル31012[[#This Row],[日時]])</f>
        <v>0</v>
      </c>
      <c r="F136" s="57">
        <f>COUNTIFS(テーブル13[[#All],[発症日]],テーブル31012[[#This Row],[日時]],テーブル13[[#All],[推定感染場所（カテゴリ）]],'推定感染場所別流行曲線（発症日） '!F$1)</f>
        <v>0</v>
      </c>
      <c r="G136" s="59">
        <f>COUNTIFS(テーブル13[[#All],[発症日]],テーブル31012[[#This Row],[日時]],テーブル13[[#All],[推定感染場所（カテゴリ）]],'推定感染場所別流行曲線（発症日） '!G$1)</f>
        <v>0</v>
      </c>
      <c r="H136" s="59">
        <f>COUNTIFS(テーブル13[[#All],[発症日]],テーブル31012[[#This Row],[日時]],テーブル13[[#All],[推定感染場所（カテゴリ）]],'推定感染場所別流行曲線（発症日） '!H$1)</f>
        <v>0</v>
      </c>
      <c r="I136" s="59">
        <f>COUNTIFS(テーブル13[[#All],[発症日]],テーブル31012[[#This Row],[日時]],テーブル13[[#All],[推定感染場所（カテゴリ）]],'推定感染場所別流行曲線（発症日） '!I$1)</f>
        <v>0</v>
      </c>
      <c r="J136" s="59">
        <f>COUNTIFS(テーブル13[[#All],[発症日]],テーブル31012[[#This Row],[日時]],テーブル13[[#All],[推定感染場所（カテゴリ）]],'推定感染場所別流行曲線（発症日） '!J$1)</f>
        <v>0</v>
      </c>
      <c r="K136" s="59">
        <f>COUNTIFS(テーブル13[[#All],[発症日]],テーブル31012[[#This Row],[日時]],テーブル13[[#All],[推定感染場所（カテゴリ）]],'推定感染場所別流行曲線（発症日） '!K$1)</f>
        <v>0</v>
      </c>
      <c r="L136" s="59">
        <f>COUNTIFS(テーブル13[[#All],[発症日]],テーブル31012[[#This Row],[日時]],テーブル13[[#All],[推定感染場所（カテゴリ）]],'推定感染場所別流行曲線（発症日） '!L$1)</f>
        <v>0</v>
      </c>
      <c r="M136" s="59">
        <f>COUNTIFS(テーブル13[[#All],[発症日]],テーブル31012[[#This Row],[日時]],テーブル13[[#All],[推定感染場所（カテゴリ）]],'推定感染場所別流行曲線（発症日） '!M$1)</f>
        <v>0</v>
      </c>
      <c r="N136" s="59">
        <f>COUNTIFS(テーブル13[[#All],[発症日]],テーブル31012[[#This Row],[日時]],テーブル13[[#All],[推定感染場所（カテゴリ）]],'推定感染場所別流行曲線（発症日） '!N$1)</f>
        <v>0</v>
      </c>
      <c r="O136" s="59">
        <f>COUNTIFS(テーブル13[[#All],[発症日]],テーブル31012[[#This Row],[日時]],テーブル13[[#All],[推定感染場所（カテゴリ）]],'推定感染場所別流行曲線（発症日） '!O$1)</f>
        <v>0</v>
      </c>
      <c r="P136" s="59">
        <f>COUNTIFS(テーブル13[[#All],[発症日]],テーブル31012[[#This Row],[日時]],テーブル13[[#All],[推定感染場所（カテゴリ）]],'推定感染場所別流行曲線（発症日） '!P$1)</f>
        <v>0</v>
      </c>
      <c r="Q136" s="59"/>
      <c r="R136" s="59"/>
      <c r="S136" s="59"/>
      <c r="T136" s="59"/>
      <c r="U136" s="59"/>
      <c r="V136" s="59">
        <f>COUNTIFS(テーブル13[[#All],[発症日]],テーブル31012[[#This Row],[日時]],テーブル13[[#All],[推定感染場所（カテゴリ）]],"")</f>
        <v>0</v>
      </c>
    </row>
    <row r="137" spans="1:22">
      <c r="A137" s="54">
        <f t="shared" ref="A137:A200" si="11">A136+1</f>
        <v>44021</v>
      </c>
      <c r="B137" s="1" t="str">
        <f t="shared" si="8"/>
        <v/>
      </c>
      <c r="C137" s="57" t="str">
        <f t="shared" si="9"/>
        <v/>
      </c>
      <c r="D137" s="57" t="str">
        <f t="shared" si="10"/>
        <v>9日</v>
      </c>
      <c r="E137" s="57">
        <f>COUNTIF(テーブル13[[#All],[発症日]],テーブル31012[[#This Row],[日時]])</f>
        <v>0</v>
      </c>
      <c r="F137" s="57">
        <f>COUNTIFS(テーブル13[[#All],[発症日]],テーブル31012[[#This Row],[日時]],テーブル13[[#All],[推定感染場所（カテゴリ）]],'推定感染場所別流行曲線（発症日） '!F$1)</f>
        <v>0</v>
      </c>
      <c r="G137" s="59">
        <f>COUNTIFS(テーブル13[[#All],[発症日]],テーブル31012[[#This Row],[日時]],テーブル13[[#All],[推定感染場所（カテゴリ）]],'推定感染場所別流行曲線（発症日） '!G$1)</f>
        <v>0</v>
      </c>
      <c r="H137" s="59">
        <f>COUNTIFS(テーブル13[[#All],[発症日]],テーブル31012[[#This Row],[日時]],テーブル13[[#All],[推定感染場所（カテゴリ）]],'推定感染場所別流行曲線（発症日） '!H$1)</f>
        <v>0</v>
      </c>
      <c r="I137" s="59">
        <f>COUNTIFS(テーブル13[[#All],[発症日]],テーブル31012[[#This Row],[日時]],テーブル13[[#All],[推定感染場所（カテゴリ）]],'推定感染場所別流行曲線（発症日） '!I$1)</f>
        <v>0</v>
      </c>
      <c r="J137" s="59">
        <f>COUNTIFS(テーブル13[[#All],[発症日]],テーブル31012[[#This Row],[日時]],テーブル13[[#All],[推定感染場所（カテゴリ）]],'推定感染場所別流行曲線（発症日） '!J$1)</f>
        <v>0</v>
      </c>
      <c r="K137" s="59">
        <f>COUNTIFS(テーブル13[[#All],[発症日]],テーブル31012[[#This Row],[日時]],テーブル13[[#All],[推定感染場所（カテゴリ）]],'推定感染場所別流行曲線（発症日） '!K$1)</f>
        <v>0</v>
      </c>
      <c r="L137" s="59">
        <f>COUNTIFS(テーブル13[[#All],[発症日]],テーブル31012[[#This Row],[日時]],テーブル13[[#All],[推定感染場所（カテゴリ）]],'推定感染場所別流行曲線（発症日） '!L$1)</f>
        <v>0</v>
      </c>
      <c r="M137" s="59">
        <f>COUNTIFS(テーブル13[[#All],[発症日]],テーブル31012[[#This Row],[日時]],テーブル13[[#All],[推定感染場所（カテゴリ）]],'推定感染場所別流行曲線（発症日） '!M$1)</f>
        <v>0</v>
      </c>
      <c r="N137" s="59">
        <f>COUNTIFS(テーブル13[[#All],[発症日]],テーブル31012[[#This Row],[日時]],テーブル13[[#All],[推定感染場所（カテゴリ）]],'推定感染場所別流行曲線（発症日） '!N$1)</f>
        <v>0</v>
      </c>
      <c r="O137" s="59">
        <f>COUNTIFS(テーブル13[[#All],[発症日]],テーブル31012[[#This Row],[日時]],テーブル13[[#All],[推定感染場所（カテゴリ）]],'推定感染場所別流行曲線（発症日） '!O$1)</f>
        <v>0</v>
      </c>
      <c r="P137" s="59">
        <f>COUNTIFS(テーブル13[[#All],[発症日]],テーブル31012[[#This Row],[日時]],テーブル13[[#All],[推定感染場所（カテゴリ）]],'推定感染場所別流行曲線（発症日） '!P$1)</f>
        <v>0</v>
      </c>
      <c r="Q137" s="59"/>
      <c r="R137" s="59"/>
      <c r="S137" s="59"/>
      <c r="T137" s="59"/>
      <c r="U137" s="59"/>
      <c r="V137" s="59">
        <f>COUNTIFS(テーブル13[[#All],[発症日]],テーブル31012[[#This Row],[日時]],テーブル13[[#All],[推定感染場所（カテゴリ）]],"")</f>
        <v>0</v>
      </c>
    </row>
    <row r="138" spans="1:22">
      <c r="A138" s="54">
        <f t="shared" si="11"/>
        <v>44022</v>
      </c>
      <c r="B138" s="1" t="str">
        <f t="shared" si="8"/>
        <v/>
      </c>
      <c r="C138" s="57" t="str">
        <f t="shared" si="9"/>
        <v/>
      </c>
      <c r="D138" s="57" t="str">
        <f t="shared" si="10"/>
        <v>10日</v>
      </c>
      <c r="E138" s="57">
        <f>COUNTIF(テーブル13[[#All],[発症日]],テーブル31012[[#This Row],[日時]])</f>
        <v>0</v>
      </c>
      <c r="F138" s="57">
        <f>COUNTIFS(テーブル13[[#All],[発症日]],テーブル31012[[#This Row],[日時]],テーブル13[[#All],[推定感染場所（カテゴリ）]],'推定感染場所別流行曲線（発症日） '!F$1)</f>
        <v>0</v>
      </c>
      <c r="G138" s="59">
        <f>COUNTIFS(テーブル13[[#All],[発症日]],テーブル31012[[#This Row],[日時]],テーブル13[[#All],[推定感染場所（カテゴリ）]],'推定感染場所別流行曲線（発症日） '!G$1)</f>
        <v>0</v>
      </c>
      <c r="H138" s="59">
        <f>COUNTIFS(テーブル13[[#All],[発症日]],テーブル31012[[#This Row],[日時]],テーブル13[[#All],[推定感染場所（カテゴリ）]],'推定感染場所別流行曲線（発症日） '!H$1)</f>
        <v>0</v>
      </c>
      <c r="I138" s="59">
        <f>COUNTIFS(テーブル13[[#All],[発症日]],テーブル31012[[#This Row],[日時]],テーブル13[[#All],[推定感染場所（カテゴリ）]],'推定感染場所別流行曲線（発症日） '!I$1)</f>
        <v>0</v>
      </c>
      <c r="J138" s="59">
        <f>COUNTIFS(テーブル13[[#All],[発症日]],テーブル31012[[#This Row],[日時]],テーブル13[[#All],[推定感染場所（カテゴリ）]],'推定感染場所別流行曲線（発症日） '!J$1)</f>
        <v>0</v>
      </c>
      <c r="K138" s="59">
        <f>COUNTIFS(テーブル13[[#All],[発症日]],テーブル31012[[#This Row],[日時]],テーブル13[[#All],[推定感染場所（カテゴリ）]],'推定感染場所別流行曲線（発症日） '!K$1)</f>
        <v>0</v>
      </c>
      <c r="L138" s="59">
        <f>COUNTIFS(テーブル13[[#All],[発症日]],テーブル31012[[#This Row],[日時]],テーブル13[[#All],[推定感染場所（カテゴリ）]],'推定感染場所別流行曲線（発症日） '!L$1)</f>
        <v>0</v>
      </c>
      <c r="M138" s="59">
        <f>COUNTIFS(テーブル13[[#All],[発症日]],テーブル31012[[#This Row],[日時]],テーブル13[[#All],[推定感染場所（カテゴリ）]],'推定感染場所別流行曲線（発症日） '!M$1)</f>
        <v>0</v>
      </c>
      <c r="N138" s="59">
        <f>COUNTIFS(テーブル13[[#All],[発症日]],テーブル31012[[#This Row],[日時]],テーブル13[[#All],[推定感染場所（カテゴリ）]],'推定感染場所別流行曲線（発症日） '!N$1)</f>
        <v>0</v>
      </c>
      <c r="O138" s="59">
        <f>COUNTIFS(テーブル13[[#All],[発症日]],テーブル31012[[#This Row],[日時]],テーブル13[[#All],[推定感染場所（カテゴリ）]],'推定感染場所別流行曲線（発症日） '!O$1)</f>
        <v>0</v>
      </c>
      <c r="P138" s="59">
        <f>COUNTIFS(テーブル13[[#All],[発症日]],テーブル31012[[#This Row],[日時]],テーブル13[[#All],[推定感染場所（カテゴリ）]],'推定感染場所別流行曲線（発症日） '!P$1)</f>
        <v>0</v>
      </c>
      <c r="Q138" s="59"/>
      <c r="R138" s="59"/>
      <c r="S138" s="59"/>
      <c r="T138" s="59"/>
      <c r="U138" s="59"/>
      <c r="V138" s="59">
        <f>COUNTIFS(テーブル13[[#All],[発症日]],テーブル31012[[#This Row],[日時]],テーブル13[[#All],[推定感染場所（カテゴリ）]],"")</f>
        <v>0</v>
      </c>
    </row>
    <row r="139" spans="1:22">
      <c r="A139" s="54">
        <f t="shared" si="11"/>
        <v>44023</v>
      </c>
      <c r="B139" s="1" t="str">
        <f t="shared" si="8"/>
        <v/>
      </c>
      <c r="C139" s="57" t="str">
        <f t="shared" si="9"/>
        <v/>
      </c>
      <c r="D139" s="57" t="str">
        <f t="shared" si="10"/>
        <v>11日</v>
      </c>
      <c r="E139" s="57">
        <f>COUNTIF(テーブル13[[#All],[発症日]],テーブル31012[[#This Row],[日時]])</f>
        <v>0</v>
      </c>
      <c r="F139" s="57">
        <f>COUNTIFS(テーブル13[[#All],[発症日]],テーブル31012[[#This Row],[日時]],テーブル13[[#All],[推定感染場所（カテゴリ）]],'推定感染場所別流行曲線（発症日） '!F$1)</f>
        <v>0</v>
      </c>
      <c r="G139" s="59">
        <f>COUNTIFS(テーブル13[[#All],[発症日]],テーブル31012[[#This Row],[日時]],テーブル13[[#All],[推定感染場所（カテゴリ）]],'推定感染場所別流行曲線（発症日） '!G$1)</f>
        <v>0</v>
      </c>
      <c r="H139" s="59">
        <f>COUNTIFS(テーブル13[[#All],[発症日]],テーブル31012[[#This Row],[日時]],テーブル13[[#All],[推定感染場所（カテゴリ）]],'推定感染場所別流行曲線（発症日） '!H$1)</f>
        <v>0</v>
      </c>
      <c r="I139" s="59">
        <f>COUNTIFS(テーブル13[[#All],[発症日]],テーブル31012[[#This Row],[日時]],テーブル13[[#All],[推定感染場所（カテゴリ）]],'推定感染場所別流行曲線（発症日） '!I$1)</f>
        <v>0</v>
      </c>
      <c r="J139" s="59">
        <f>COUNTIFS(テーブル13[[#All],[発症日]],テーブル31012[[#This Row],[日時]],テーブル13[[#All],[推定感染場所（カテゴリ）]],'推定感染場所別流行曲線（発症日） '!J$1)</f>
        <v>0</v>
      </c>
      <c r="K139" s="59">
        <f>COUNTIFS(テーブル13[[#All],[発症日]],テーブル31012[[#This Row],[日時]],テーブル13[[#All],[推定感染場所（カテゴリ）]],'推定感染場所別流行曲線（発症日） '!K$1)</f>
        <v>0</v>
      </c>
      <c r="L139" s="59">
        <f>COUNTIFS(テーブル13[[#All],[発症日]],テーブル31012[[#This Row],[日時]],テーブル13[[#All],[推定感染場所（カテゴリ）]],'推定感染場所別流行曲線（発症日） '!L$1)</f>
        <v>0</v>
      </c>
      <c r="M139" s="59">
        <f>COUNTIFS(テーブル13[[#All],[発症日]],テーブル31012[[#This Row],[日時]],テーブル13[[#All],[推定感染場所（カテゴリ）]],'推定感染場所別流行曲線（発症日） '!M$1)</f>
        <v>0</v>
      </c>
      <c r="N139" s="59">
        <f>COUNTIFS(テーブル13[[#All],[発症日]],テーブル31012[[#This Row],[日時]],テーブル13[[#All],[推定感染場所（カテゴリ）]],'推定感染場所別流行曲線（発症日） '!N$1)</f>
        <v>0</v>
      </c>
      <c r="O139" s="59">
        <f>COUNTIFS(テーブル13[[#All],[発症日]],テーブル31012[[#This Row],[日時]],テーブル13[[#All],[推定感染場所（カテゴリ）]],'推定感染場所別流行曲線（発症日） '!O$1)</f>
        <v>0</v>
      </c>
      <c r="P139" s="59">
        <f>COUNTIFS(テーブル13[[#All],[発症日]],テーブル31012[[#This Row],[日時]],テーブル13[[#All],[推定感染場所（カテゴリ）]],'推定感染場所別流行曲線（発症日） '!P$1)</f>
        <v>0</v>
      </c>
      <c r="Q139" s="59"/>
      <c r="R139" s="59"/>
      <c r="S139" s="59"/>
      <c r="T139" s="59"/>
      <c r="U139" s="59"/>
      <c r="V139" s="59">
        <f>COUNTIFS(テーブル13[[#All],[発症日]],テーブル31012[[#This Row],[日時]],テーブル13[[#All],[推定感染場所（カテゴリ）]],"")</f>
        <v>0</v>
      </c>
    </row>
    <row r="140" spans="1:22">
      <c r="A140" s="54">
        <f t="shared" si="11"/>
        <v>44024</v>
      </c>
      <c r="B140" s="1" t="str">
        <f t="shared" si="8"/>
        <v/>
      </c>
      <c r="C140" s="57" t="str">
        <f t="shared" si="9"/>
        <v/>
      </c>
      <c r="D140" s="57" t="str">
        <f t="shared" si="10"/>
        <v>12日</v>
      </c>
      <c r="E140" s="57">
        <f>COUNTIF(テーブル13[[#All],[発症日]],テーブル31012[[#This Row],[日時]])</f>
        <v>0</v>
      </c>
      <c r="F140" s="57">
        <f>COUNTIFS(テーブル13[[#All],[発症日]],テーブル31012[[#This Row],[日時]],テーブル13[[#All],[推定感染場所（カテゴリ）]],'推定感染場所別流行曲線（発症日） '!F$1)</f>
        <v>0</v>
      </c>
      <c r="G140" s="59">
        <f>COUNTIFS(テーブル13[[#All],[発症日]],テーブル31012[[#This Row],[日時]],テーブル13[[#All],[推定感染場所（カテゴリ）]],'推定感染場所別流行曲線（発症日） '!G$1)</f>
        <v>0</v>
      </c>
      <c r="H140" s="59">
        <f>COUNTIFS(テーブル13[[#All],[発症日]],テーブル31012[[#This Row],[日時]],テーブル13[[#All],[推定感染場所（カテゴリ）]],'推定感染場所別流行曲線（発症日） '!H$1)</f>
        <v>0</v>
      </c>
      <c r="I140" s="59">
        <f>COUNTIFS(テーブル13[[#All],[発症日]],テーブル31012[[#This Row],[日時]],テーブル13[[#All],[推定感染場所（カテゴリ）]],'推定感染場所別流行曲線（発症日） '!I$1)</f>
        <v>0</v>
      </c>
      <c r="J140" s="59">
        <f>COUNTIFS(テーブル13[[#All],[発症日]],テーブル31012[[#This Row],[日時]],テーブル13[[#All],[推定感染場所（カテゴリ）]],'推定感染場所別流行曲線（発症日） '!J$1)</f>
        <v>0</v>
      </c>
      <c r="K140" s="59">
        <f>COUNTIFS(テーブル13[[#All],[発症日]],テーブル31012[[#This Row],[日時]],テーブル13[[#All],[推定感染場所（カテゴリ）]],'推定感染場所別流行曲線（発症日） '!K$1)</f>
        <v>0</v>
      </c>
      <c r="L140" s="59">
        <f>COUNTIFS(テーブル13[[#All],[発症日]],テーブル31012[[#This Row],[日時]],テーブル13[[#All],[推定感染場所（カテゴリ）]],'推定感染場所別流行曲線（発症日） '!L$1)</f>
        <v>0</v>
      </c>
      <c r="M140" s="59">
        <f>COUNTIFS(テーブル13[[#All],[発症日]],テーブル31012[[#This Row],[日時]],テーブル13[[#All],[推定感染場所（カテゴリ）]],'推定感染場所別流行曲線（発症日） '!M$1)</f>
        <v>0</v>
      </c>
      <c r="N140" s="59">
        <f>COUNTIFS(テーブル13[[#All],[発症日]],テーブル31012[[#This Row],[日時]],テーブル13[[#All],[推定感染場所（カテゴリ）]],'推定感染場所別流行曲線（発症日） '!N$1)</f>
        <v>0</v>
      </c>
      <c r="O140" s="59">
        <f>COUNTIFS(テーブル13[[#All],[発症日]],テーブル31012[[#This Row],[日時]],テーブル13[[#All],[推定感染場所（カテゴリ）]],'推定感染場所別流行曲線（発症日） '!O$1)</f>
        <v>0</v>
      </c>
      <c r="P140" s="59">
        <f>COUNTIFS(テーブル13[[#All],[発症日]],テーブル31012[[#This Row],[日時]],テーブル13[[#All],[推定感染場所（カテゴリ）]],'推定感染場所別流行曲線（発症日） '!P$1)</f>
        <v>0</v>
      </c>
      <c r="Q140" s="59"/>
      <c r="R140" s="59"/>
      <c r="S140" s="59"/>
      <c r="T140" s="59"/>
      <c r="U140" s="59"/>
      <c r="V140" s="59">
        <f>COUNTIFS(テーブル13[[#All],[発症日]],テーブル31012[[#This Row],[日時]],テーブル13[[#All],[推定感染場所（カテゴリ）]],"")</f>
        <v>0</v>
      </c>
    </row>
    <row r="141" spans="1:22">
      <c r="A141" s="54">
        <f t="shared" si="11"/>
        <v>44025</v>
      </c>
      <c r="B141" s="1" t="str">
        <f t="shared" si="8"/>
        <v/>
      </c>
      <c r="C141" s="57" t="str">
        <f t="shared" si="9"/>
        <v/>
      </c>
      <c r="D141" s="57" t="str">
        <f t="shared" si="10"/>
        <v>13日</v>
      </c>
      <c r="E141" s="57">
        <f>COUNTIF(テーブル13[[#All],[発症日]],テーブル31012[[#This Row],[日時]])</f>
        <v>0</v>
      </c>
      <c r="F141" s="57">
        <f>COUNTIFS(テーブル13[[#All],[発症日]],テーブル31012[[#This Row],[日時]],テーブル13[[#All],[推定感染場所（カテゴリ）]],'推定感染場所別流行曲線（発症日） '!F$1)</f>
        <v>0</v>
      </c>
      <c r="G141" s="59">
        <f>COUNTIFS(テーブル13[[#All],[発症日]],テーブル31012[[#This Row],[日時]],テーブル13[[#All],[推定感染場所（カテゴリ）]],'推定感染場所別流行曲線（発症日） '!G$1)</f>
        <v>0</v>
      </c>
      <c r="H141" s="59">
        <f>COUNTIFS(テーブル13[[#All],[発症日]],テーブル31012[[#This Row],[日時]],テーブル13[[#All],[推定感染場所（カテゴリ）]],'推定感染場所別流行曲線（発症日） '!H$1)</f>
        <v>0</v>
      </c>
      <c r="I141" s="59">
        <f>COUNTIFS(テーブル13[[#All],[発症日]],テーブル31012[[#This Row],[日時]],テーブル13[[#All],[推定感染場所（カテゴリ）]],'推定感染場所別流行曲線（発症日） '!I$1)</f>
        <v>0</v>
      </c>
      <c r="J141" s="59">
        <f>COUNTIFS(テーブル13[[#All],[発症日]],テーブル31012[[#This Row],[日時]],テーブル13[[#All],[推定感染場所（カテゴリ）]],'推定感染場所別流行曲線（発症日） '!J$1)</f>
        <v>0</v>
      </c>
      <c r="K141" s="59">
        <f>COUNTIFS(テーブル13[[#All],[発症日]],テーブル31012[[#This Row],[日時]],テーブル13[[#All],[推定感染場所（カテゴリ）]],'推定感染場所別流行曲線（発症日） '!K$1)</f>
        <v>0</v>
      </c>
      <c r="L141" s="59">
        <f>COUNTIFS(テーブル13[[#All],[発症日]],テーブル31012[[#This Row],[日時]],テーブル13[[#All],[推定感染場所（カテゴリ）]],'推定感染場所別流行曲線（発症日） '!L$1)</f>
        <v>0</v>
      </c>
      <c r="M141" s="59">
        <f>COUNTIFS(テーブル13[[#All],[発症日]],テーブル31012[[#This Row],[日時]],テーブル13[[#All],[推定感染場所（カテゴリ）]],'推定感染場所別流行曲線（発症日） '!M$1)</f>
        <v>0</v>
      </c>
      <c r="N141" s="59">
        <f>COUNTIFS(テーブル13[[#All],[発症日]],テーブル31012[[#This Row],[日時]],テーブル13[[#All],[推定感染場所（カテゴリ）]],'推定感染場所別流行曲線（発症日） '!N$1)</f>
        <v>0</v>
      </c>
      <c r="O141" s="59">
        <f>COUNTIFS(テーブル13[[#All],[発症日]],テーブル31012[[#This Row],[日時]],テーブル13[[#All],[推定感染場所（カテゴリ）]],'推定感染場所別流行曲線（発症日） '!O$1)</f>
        <v>0</v>
      </c>
      <c r="P141" s="59">
        <f>COUNTIFS(テーブル13[[#All],[発症日]],テーブル31012[[#This Row],[日時]],テーブル13[[#All],[推定感染場所（カテゴリ）]],'推定感染場所別流行曲線（発症日） '!P$1)</f>
        <v>0</v>
      </c>
      <c r="Q141" s="59"/>
      <c r="R141" s="59"/>
      <c r="S141" s="59"/>
      <c r="T141" s="59"/>
      <c r="U141" s="59"/>
      <c r="V141" s="59">
        <f>COUNTIFS(テーブル13[[#All],[発症日]],テーブル31012[[#This Row],[日時]],テーブル13[[#All],[推定感染場所（カテゴリ）]],"")</f>
        <v>0</v>
      </c>
    </row>
    <row r="142" spans="1:22">
      <c r="A142" s="54">
        <f t="shared" si="11"/>
        <v>44026</v>
      </c>
      <c r="B142" s="1" t="str">
        <f t="shared" si="8"/>
        <v/>
      </c>
      <c r="C142" s="57" t="str">
        <f t="shared" si="9"/>
        <v/>
      </c>
      <c r="D142" s="57" t="str">
        <f t="shared" si="10"/>
        <v>14日</v>
      </c>
      <c r="E142" s="57">
        <f>COUNTIF(テーブル13[[#All],[発症日]],テーブル31012[[#This Row],[日時]])</f>
        <v>0</v>
      </c>
      <c r="F142" s="57">
        <f>COUNTIFS(テーブル13[[#All],[発症日]],テーブル31012[[#This Row],[日時]],テーブル13[[#All],[推定感染場所（カテゴリ）]],'推定感染場所別流行曲線（発症日） '!F$1)</f>
        <v>0</v>
      </c>
      <c r="G142" s="59">
        <f>COUNTIFS(テーブル13[[#All],[発症日]],テーブル31012[[#This Row],[日時]],テーブル13[[#All],[推定感染場所（カテゴリ）]],'推定感染場所別流行曲線（発症日） '!G$1)</f>
        <v>0</v>
      </c>
      <c r="H142" s="59">
        <f>COUNTIFS(テーブル13[[#All],[発症日]],テーブル31012[[#This Row],[日時]],テーブル13[[#All],[推定感染場所（カテゴリ）]],'推定感染場所別流行曲線（発症日） '!H$1)</f>
        <v>0</v>
      </c>
      <c r="I142" s="59">
        <f>COUNTIFS(テーブル13[[#All],[発症日]],テーブル31012[[#This Row],[日時]],テーブル13[[#All],[推定感染場所（カテゴリ）]],'推定感染場所別流行曲線（発症日） '!I$1)</f>
        <v>0</v>
      </c>
      <c r="J142" s="59">
        <f>COUNTIFS(テーブル13[[#All],[発症日]],テーブル31012[[#This Row],[日時]],テーブル13[[#All],[推定感染場所（カテゴリ）]],'推定感染場所別流行曲線（発症日） '!J$1)</f>
        <v>0</v>
      </c>
      <c r="K142" s="59">
        <f>COUNTIFS(テーブル13[[#All],[発症日]],テーブル31012[[#This Row],[日時]],テーブル13[[#All],[推定感染場所（カテゴリ）]],'推定感染場所別流行曲線（発症日） '!K$1)</f>
        <v>0</v>
      </c>
      <c r="L142" s="59">
        <f>COUNTIFS(テーブル13[[#All],[発症日]],テーブル31012[[#This Row],[日時]],テーブル13[[#All],[推定感染場所（カテゴリ）]],'推定感染場所別流行曲線（発症日） '!L$1)</f>
        <v>0</v>
      </c>
      <c r="M142" s="59">
        <f>COUNTIFS(テーブル13[[#All],[発症日]],テーブル31012[[#This Row],[日時]],テーブル13[[#All],[推定感染場所（カテゴリ）]],'推定感染場所別流行曲線（発症日） '!M$1)</f>
        <v>0</v>
      </c>
      <c r="N142" s="59">
        <f>COUNTIFS(テーブル13[[#All],[発症日]],テーブル31012[[#This Row],[日時]],テーブル13[[#All],[推定感染場所（カテゴリ）]],'推定感染場所別流行曲線（発症日） '!N$1)</f>
        <v>0</v>
      </c>
      <c r="O142" s="59">
        <f>COUNTIFS(テーブル13[[#All],[発症日]],テーブル31012[[#This Row],[日時]],テーブル13[[#All],[推定感染場所（カテゴリ）]],'推定感染場所別流行曲線（発症日） '!O$1)</f>
        <v>0</v>
      </c>
      <c r="P142" s="59">
        <f>COUNTIFS(テーブル13[[#All],[発症日]],テーブル31012[[#This Row],[日時]],テーブル13[[#All],[推定感染場所（カテゴリ）]],'推定感染場所別流行曲線（発症日） '!P$1)</f>
        <v>0</v>
      </c>
      <c r="Q142" s="59"/>
      <c r="R142" s="59"/>
      <c r="S142" s="59"/>
      <c r="T142" s="59"/>
      <c r="U142" s="59"/>
      <c r="V142" s="59">
        <f>COUNTIFS(テーブル13[[#All],[発症日]],テーブル31012[[#This Row],[日時]],テーブル13[[#All],[推定感染場所（カテゴリ）]],"")</f>
        <v>0</v>
      </c>
    </row>
    <row r="143" spans="1:22">
      <c r="A143" s="54">
        <f t="shared" si="11"/>
        <v>44027</v>
      </c>
      <c r="B143" s="1" t="str">
        <f t="shared" si="8"/>
        <v/>
      </c>
      <c r="C143" s="57" t="str">
        <f t="shared" si="9"/>
        <v/>
      </c>
      <c r="D143" s="57" t="str">
        <f t="shared" si="10"/>
        <v>15日</v>
      </c>
      <c r="E143" s="57">
        <f>COUNTIF(テーブル13[[#All],[発症日]],テーブル31012[[#This Row],[日時]])</f>
        <v>0</v>
      </c>
      <c r="F143" s="57">
        <f>COUNTIFS(テーブル13[[#All],[発症日]],テーブル31012[[#This Row],[日時]],テーブル13[[#All],[推定感染場所（カテゴリ）]],'推定感染場所別流行曲線（発症日） '!F$1)</f>
        <v>0</v>
      </c>
      <c r="G143" s="59">
        <f>COUNTIFS(テーブル13[[#All],[発症日]],テーブル31012[[#This Row],[日時]],テーブル13[[#All],[推定感染場所（カテゴリ）]],'推定感染場所別流行曲線（発症日） '!G$1)</f>
        <v>0</v>
      </c>
      <c r="H143" s="59">
        <f>COUNTIFS(テーブル13[[#All],[発症日]],テーブル31012[[#This Row],[日時]],テーブル13[[#All],[推定感染場所（カテゴリ）]],'推定感染場所別流行曲線（発症日） '!H$1)</f>
        <v>0</v>
      </c>
      <c r="I143" s="59">
        <f>COUNTIFS(テーブル13[[#All],[発症日]],テーブル31012[[#This Row],[日時]],テーブル13[[#All],[推定感染場所（カテゴリ）]],'推定感染場所別流行曲線（発症日） '!I$1)</f>
        <v>0</v>
      </c>
      <c r="J143" s="59">
        <f>COUNTIFS(テーブル13[[#All],[発症日]],テーブル31012[[#This Row],[日時]],テーブル13[[#All],[推定感染場所（カテゴリ）]],'推定感染場所別流行曲線（発症日） '!J$1)</f>
        <v>0</v>
      </c>
      <c r="K143" s="59">
        <f>COUNTIFS(テーブル13[[#All],[発症日]],テーブル31012[[#This Row],[日時]],テーブル13[[#All],[推定感染場所（カテゴリ）]],'推定感染場所別流行曲線（発症日） '!K$1)</f>
        <v>0</v>
      </c>
      <c r="L143" s="59">
        <f>COUNTIFS(テーブル13[[#All],[発症日]],テーブル31012[[#This Row],[日時]],テーブル13[[#All],[推定感染場所（カテゴリ）]],'推定感染場所別流行曲線（発症日） '!L$1)</f>
        <v>0</v>
      </c>
      <c r="M143" s="59">
        <f>COUNTIFS(テーブル13[[#All],[発症日]],テーブル31012[[#This Row],[日時]],テーブル13[[#All],[推定感染場所（カテゴリ）]],'推定感染場所別流行曲線（発症日） '!M$1)</f>
        <v>0</v>
      </c>
      <c r="N143" s="59">
        <f>COUNTIFS(テーブル13[[#All],[発症日]],テーブル31012[[#This Row],[日時]],テーブル13[[#All],[推定感染場所（カテゴリ）]],'推定感染場所別流行曲線（発症日） '!N$1)</f>
        <v>0</v>
      </c>
      <c r="O143" s="59">
        <f>COUNTIFS(テーブル13[[#All],[発症日]],テーブル31012[[#This Row],[日時]],テーブル13[[#All],[推定感染場所（カテゴリ）]],'推定感染場所別流行曲線（発症日） '!O$1)</f>
        <v>0</v>
      </c>
      <c r="P143" s="59">
        <f>COUNTIFS(テーブル13[[#All],[発症日]],テーブル31012[[#This Row],[日時]],テーブル13[[#All],[推定感染場所（カテゴリ）]],'推定感染場所別流行曲線（発症日） '!P$1)</f>
        <v>0</v>
      </c>
      <c r="Q143" s="59"/>
      <c r="R143" s="59"/>
      <c r="S143" s="59"/>
      <c r="T143" s="59"/>
      <c r="U143" s="59"/>
      <c r="V143" s="59">
        <f>COUNTIFS(テーブル13[[#All],[発症日]],テーブル31012[[#This Row],[日時]],テーブル13[[#All],[推定感染場所（カテゴリ）]],"")</f>
        <v>0</v>
      </c>
    </row>
    <row r="144" spans="1:22">
      <c r="A144" s="54">
        <f t="shared" si="11"/>
        <v>44028</v>
      </c>
      <c r="B144" s="1" t="str">
        <f t="shared" si="8"/>
        <v/>
      </c>
      <c r="C144" s="57" t="str">
        <f t="shared" si="9"/>
        <v/>
      </c>
      <c r="D144" s="57" t="str">
        <f t="shared" si="10"/>
        <v>16日</v>
      </c>
      <c r="E144" s="57">
        <f>COUNTIF(テーブル13[[#All],[発症日]],テーブル31012[[#This Row],[日時]])</f>
        <v>0</v>
      </c>
      <c r="F144" s="57">
        <f>COUNTIFS(テーブル13[[#All],[発症日]],テーブル31012[[#This Row],[日時]],テーブル13[[#All],[推定感染場所（カテゴリ）]],'推定感染場所別流行曲線（発症日） '!F$1)</f>
        <v>0</v>
      </c>
      <c r="G144" s="59">
        <f>COUNTIFS(テーブル13[[#All],[発症日]],テーブル31012[[#This Row],[日時]],テーブル13[[#All],[推定感染場所（カテゴリ）]],'推定感染場所別流行曲線（発症日） '!G$1)</f>
        <v>0</v>
      </c>
      <c r="H144" s="59">
        <f>COUNTIFS(テーブル13[[#All],[発症日]],テーブル31012[[#This Row],[日時]],テーブル13[[#All],[推定感染場所（カテゴリ）]],'推定感染場所別流行曲線（発症日） '!H$1)</f>
        <v>0</v>
      </c>
      <c r="I144" s="59">
        <f>COUNTIFS(テーブル13[[#All],[発症日]],テーブル31012[[#This Row],[日時]],テーブル13[[#All],[推定感染場所（カテゴリ）]],'推定感染場所別流行曲線（発症日） '!I$1)</f>
        <v>0</v>
      </c>
      <c r="J144" s="59">
        <f>COUNTIFS(テーブル13[[#All],[発症日]],テーブル31012[[#This Row],[日時]],テーブル13[[#All],[推定感染場所（カテゴリ）]],'推定感染場所別流行曲線（発症日） '!J$1)</f>
        <v>0</v>
      </c>
      <c r="K144" s="59">
        <f>COUNTIFS(テーブル13[[#All],[発症日]],テーブル31012[[#This Row],[日時]],テーブル13[[#All],[推定感染場所（カテゴリ）]],'推定感染場所別流行曲線（発症日） '!K$1)</f>
        <v>0</v>
      </c>
      <c r="L144" s="59">
        <f>COUNTIFS(テーブル13[[#All],[発症日]],テーブル31012[[#This Row],[日時]],テーブル13[[#All],[推定感染場所（カテゴリ）]],'推定感染場所別流行曲線（発症日） '!L$1)</f>
        <v>0</v>
      </c>
      <c r="M144" s="59">
        <f>COUNTIFS(テーブル13[[#All],[発症日]],テーブル31012[[#This Row],[日時]],テーブル13[[#All],[推定感染場所（カテゴリ）]],'推定感染場所別流行曲線（発症日） '!M$1)</f>
        <v>0</v>
      </c>
      <c r="N144" s="59">
        <f>COUNTIFS(テーブル13[[#All],[発症日]],テーブル31012[[#This Row],[日時]],テーブル13[[#All],[推定感染場所（カテゴリ）]],'推定感染場所別流行曲線（発症日） '!N$1)</f>
        <v>0</v>
      </c>
      <c r="O144" s="59">
        <f>COUNTIFS(テーブル13[[#All],[発症日]],テーブル31012[[#This Row],[日時]],テーブル13[[#All],[推定感染場所（カテゴリ）]],'推定感染場所別流行曲線（発症日） '!O$1)</f>
        <v>0</v>
      </c>
      <c r="P144" s="59">
        <f>COUNTIFS(テーブル13[[#All],[発症日]],テーブル31012[[#This Row],[日時]],テーブル13[[#All],[推定感染場所（カテゴリ）]],'推定感染場所別流行曲線（発症日） '!P$1)</f>
        <v>0</v>
      </c>
      <c r="Q144" s="59"/>
      <c r="R144" s="59"/>
      <c r="S144" s="59"/>
      <c r="T144" s="59"/>
      <c r="U144" s="59"/>
      <c r="V144" s="59">
        <f>COUNTIFS(テーブル13[[#All],[発症日]],テーブル31012[[#This Row],[日時]],テーブル13[[#All],[推定感染場所（カテゴリ）]],"")</f>
        <v>0</v>
      </c>
    </row>
    <row r="145" spans="1:22">
      <c r="A145" s="54">
        <f t="shared" si="11"/>
        <v>44029</v>
      </c>
      <c r="B145" s="1" t="str">
        <f t="shared" si="8"/>
        <v/>
      </c>
      <c r="C145" s="57" t="str">
        <f t="shared" si="9"/>
        <v/>
      </c>
      <c r="D145" s="57" t="str">
        <f t="shared" si="10"/>
        <v>17日</v>
      </c>
      <c r="E145" s="57">
        <f>COUNTIF(テーブル13[[#All],[発症日]],テーブル31012[[#This Row],[日時]])</f>
        <v>0</v>
      </c>
      <c r="F145" s="57">
        <f>COUNTIFS(テーブル13[[#All],[発症日]],テーブル31012[[#This Row],[日時]],テーブル13[[#All],[推定感染場所（カテゴリ）]],'推定感染場所別流行曲線（発症日） '!F$1)</f>
        <v>0</v>
      </c>
      <c r="G145" s="59">
        <f>COUNTIFS(テーブル13[[#All],[発症日]],テーブル31012[[#This Row],[日時]],テーブル13[[#All],[推定感染場所（カテゴリ）]],'推定感染場所別流行曲線（発症日） '!G$1)</f>
        <v>0</v>
      </c>
      <c r="H145" s="59">
        <f>COUNTIFS(テーブル13[[#All],[発症日]],テーブル31012[[#This Row],[日時]],テーブル13[[#All],[推定感染場所（カテゴリ）]],'推定感染場所別流行曲線（発症日） '!H$1)</f>
        <v>0</v>
      </c>
      <c r="I145" s="59">
        <f>COUNTIFS(テーブル13[[#All],[発症日]],テーブル31012[[#This Row],[日時]],テーブル13[[#All],[推定感染場所（カテゴリ）]],'推定感染場所別流行曲線（発症日） '!I$1)</f>
        <v>0</v>
      </c>
      <c r="J145" s="59">
        <f>COUNTIFS(テーブル13[[#All],[発症日]],テーブル31012[[#This Row],[日時]],テーブル13[[#All],[推定感染場所（カテゴリ）]],'推定感染場所別流行曲線（発症日） '!J$1)</f>
        <v>0</v>
      </c>
      <c r="K145" s="59">
        <f>COUNTIFS(テーブル13[[#All],[発症日]],テーブル31012[[#This Row],[日時]],テーブル13[[#All],[推定感染場所（カテゴリ）]],'推定感染場所別流行曲線（発症日） '!K$1)</f>
        <v>0</v>
      </c>
      <c r="L145" s="59">
        <f>COUNTIFS(テーブル13[[#All],[発症日]],テーブル31012[[#This Row],[日時]],テーブル13[[#All],[推定感染場所（カテゴリ）]],'推定感染場所別流行曲線（発症日） '!L$1)</f>
        <v>0</v>
      </c>
      <c r="M145" s="59">
        <f>COUNTIFS(テーブル13[[#All],[発症日]],テーブル31012[[#This Row],[日時]],テーブル13[[#All],[推定感染場所（カテゴリ）]],'推定感染場所別流行曲線（発症日） '!M$1)</f>
        <v>0</v>
      </c>
      <c r="N145" s="59">
        <f>COUNTIFS(テーブル13[[#All],[発症日]],テーブル31012[[#This Row],[日時]],テーブル13[[#All],[推定感染場所（カテゴリ）]],'推定感染場所別流行曲線（発症日） '!N$1)</f>
        <v>0</v>
      </c>
      <c r="O145" s="59">
        <f>COUNTIFS(テーブル13[[#All],[発症日]],テーブル31012[[#This Row],[日時]],テーブル13[[#All],[推定感染場所（カテゴリ）]],'推定感染場所別流行曲線（発症日） '!O$1)</f>
        <v>0</v>
      </c>
      <c r="P145" s="59">
        <f>COUNTIFS(テーブル13[[#All],[発症日]],テーブル31012[[#This Row],[日時]],テーブル13[[#All],[推定感染場所（カテゴリ）]],'推定感染場所別流行曲線（発症日） '!P$1)</f>
        <v>0</v>
      </c>
      <c r="Q145" s="59"/>
      <c r="R145" s="59"/>
      <c r="S145" s="59"/>
      <c r="T145" s="59"/>
      <c r="U145" s="59"/>
      <c r="V145" s="59">
        <f>COUNTIFS(テーブル13[[#All],[発症日]],テーブル31012[[#This Row],[日時]],テーブル13[[#All],[推定感染場所（カテゴリ）]],"")</f>
        <v>0</v>
      </c>
    </row>
    <row r="146" spans="1:22">
      <c r="A146" s="54">
        <f t="shared" si="11"/>
        <v>44030</v>
      </c>
      <c r="B146" s="1" t="str">
        <f t="shared" si="8"/>
        <v/>
      </c>
      <c r="C146" s="57" t="str">
        <f t="shared" si="9"/>
        <v/>
      </c>
      <c r="D146" s="57" t="str">
        <f t="shared" si="10"/>
        <v>18日</v>
      </c>
      <c r="E146" s="57">
        <f>COUNTIF(テーブル13[[#All],[発症日]],テーブル31012[[#This Row],[日時]])</f>
        <v>0</v>
      </c>
      <c r="F146" s="57">
        <f>COUNTIFS(テーブル13[[#All],[発症日]],テーブル31012[[#This Row],[日時]],テーブル13[[#All],[推定感染場所（カテゴリ）]],'推定感染場所別流行曲線（発症日） '!F$1)</f>
        <v>0</v>
      </c>
      <c r="G146" s="59">
        <f>COUNTIFS(テーブル13[[#All],[発症日]],テーブル31012[[#This Row],[日時]],テーブル13[[#All],[推定感染場所（カテゴリ）]],'推定感染場所別流行曲線（発症日） '!G$1)</f>
        <v>0</v>
      </c>
      <c r="H146" s="59">
        <f>COUNTIFS(テーブル13[[#All],[発症日]],テーブル31012[[#This Row],[日時]],テーブル13[[#All],[推定感染場所（カテゴリ）]],'推定感染場所別流行曲線（発症日） '!H$1)</f>
        <v>0</v>
      </c>
      <c r="I146" s="59">
        <f>COUNTIFS(テーブル13[[#All],[発症日]],テーブル31012[[#This Row],[日時]],テーブル13[[#All],[推定感染場所（カテゴリ）]],'推定感染場所別流行曲線（発症日） '!I$1)</f>
        <v>0</v>
      </c>
      <c r="J146" s="59">
        <f>COUNTIFS(テーブル13[[#All],[発症日]],テーブル31012[[#This Row],[日時]],テーブル13[[#All],[推定感染場所（カテゴリ）]],'推定感染場所別流行曲線（発症日） '!J$1)</f>
        <v>0</v>
      </c>
      <c r="K146" s="59">
        <f>COUNTIFS(テーブル13[[#All],[発症日]],テーブル31012[[#This Row],[日時]],テーブル13[[#All],[推定感染場所（カテゴリ）]],'推定感染場所別流行曲線（発症日） '!K$1)</f>
        <v>0</v>
      </c>
      <c r="L146" s="59">
        <f>COUNTIFS(テーブル13[[#All],[発症日]],テーブル31012[[#This Row],[日時]],テーブル13[[#All],[推定感染場所（カテゴリ）]],'推定感染場所別流行曲線（発症日） '!L$1)</f>
        <v>0</v>
      </c>
      <c r="M146" s="59">
        <f>COUNTIFS(テーブル13[[#All],[発症日]],テーブル31012[[#This Row],[日時]],テーブル13[[#All],[推定感染場所（カテゴリ）]],'推定感染場所別流行曲線（発症日） '!M$1)</f>
        <v>0</v>
      </c>
      <c r="N146" s="59">
        <f>COUNTIFS(テーブル13[[#All],[発症日]],テーブル31012[[#This Row],[日時]],テーブル13[[#All],[推定感染場所（カテゴリ）]],'推定感染場所別流行曲線（発症日） '!N$1)</f>
        <v>0</v>
      </c>
      <c r="O146" s="59">
        <f>COUNTIFS(テーブル13[[#All],[発症日]],テーブル31012[[#This Row],[日時]],テーブル13[[#All],[推定感染場所（カテゴリ）]],'推定感染場所別流行曲線（発症日） '!O$1)</f>
        <v>0</v>
      </c>
      <c r="P146" s="59">
        <f>COUNTIFS(テーブル13[[#All],[発症日]],テーブル31012[[#This Row],[日時]],テーブル13[[#All],[推定感染場所（カテゴリ）]],'推定感染場所別流行曲線（発症日） '!P$1)</f>
        <v>0</v>
      </c>
      <c r="Q146" s="59"/>
      <c r="R146" s="59"/>
      <c r="S146" s="59"/>
      <c r="T146" s="59"/>
      <c r="U146" s="59"/>
      <c r="V146" s="59">
        <f>COUNTIFS(テーブル13[[#All],[発症日]],テーブル31012[[#This Row],[日時]],テーブル13[[#All],[推定感染場所（カテゴリ）]],"")</f>
        <v>0</v>
      </c>
    </row>
    <row r="147" spans="1:22">
      <c r="A147" s="54">
        <f t="shared" si="11"/>
        <v>44031</v>
      </c>
      <c r="B147" s="1" t="str">
        <f t="shared" si="8"/>
        <v/>
      </c>
      <c r="C147" s="57" t="str">
        <f t="shared" si="9"/>
        <v/>
      </c>
      <c r="D147" s="57" t="str">
        <f t="shared" si="10"/>
        <v>19日</v>
      </c>
      <c r="E147" s="57">
        <f>COUNTIF(テーブル13[[#All],[発症日]],テーブル31012[[#This Row],[日時]])</f>
        <v>0</v>
      </c>
      <c r="F147" s="57">
        <f>COUNTIFS(テーブル13[[#All],[発症日]],テーブル31012[[#This Row],[日時]],テーブル13[[#All],[推定感染場所（カテゴリ）]],'推定感染場所別流行曲線（発症日） '!F$1)</f>
        <v>0</v>
      </c>
      <c r="G147" s="59">
        <f>COUNTIFS(テーブル13[[#All],[発症日]],テーブル31012[[#This Row],[日時]],テーブル13[[#All],[推定感染場所（カテゴリ）]],'推定感染場所別流行曲線（発症日） '!G$1)</f>
        <v>0</v>
      </c>
      <c r="H147" s="59">
        <f>COUNTIFS(テーブル13[[#All],[発症日]],テーブル31012[[#This Row],[日時]],テーブル13[[#All],[推定感染場所（カテゴリ）]],'推定感染場所別流行曲線（発症日） '!H$1)</f>
        <v>0</v>
      </c>
      <c r="I147" s="59">
        <f>COUNTIFS(テーブル13[[#All],[発症日]],テーブル31012[[#This Row],[日時]],テーブル13[[#All],[推定感染場所（カテゴリ）]],'推定感染場所別流行曲線（発症日） '!I$1)</f>
        <v>0</v>
      </c>
      <c r="J147" s="59">
        <f>COUNTIFS(テーブル13[[#All],[発症日]],テーブル31012[[#This Row],[日時]],テーブル13[[#All],[推定感染場所（カテゴリ）]],'推定感染場所別流行曲線（発症日） '!J$1)</f>
        <v>0</v>
      </c>
      <c r="K147" s="59">
        <f>COUNTIFS(テーブル13[[#All],[発症日]],テーブル31012[[#This Row],[日時]],テーブル13[[#All],[推定感染場所（カテゴリ）]],'推定感染場所別流行曲線（発症日） '!K$1)</f>
        <v>0</v>
      </c>
      <c r="L147" s="59">
        <f>COUNTIFS(テーブル13[[#All],[発症日]],テーブル31012[[#This Row],[日時]],テーブル13[[#All],[推定感染場所（カテゴリ）]],'推定感染場所別流行曲線（発症日） '!L$1)</f>
        <v>0</v>
      </c>
      <c r="M147" s="59">
        <f>COUNTIFS(テーブル13[[#All],[発症日]],テーブル31012[[#This Row],[日時]],テーブル13[[#All],[推定感染場所（カテゴリ）]],'推定感染場所別流行曲線（発症日） '!M$1)</f>
        <v>0</v>
      </c>
      <c r="N147" s="59">
        <f>COUNTIFS(テーブル13[[#All],[発症日]],テーブル31012[[#This Row],[日時]],テーブル13[[#All],[推定感染場所（カテゴリ）]],'推定感染場所別流行曲線（発症日） '!N$1)</f>
        <v>0</v>
      </c>
      <c r="O147" s="59">
        <f>COUNTIFS(テーブル13[[#All],[発症日]],テーブル31012[[#This Row],[日時]],テーブル13[[#All],[推定感染場所（カテゴリ）]],'推定感染場所別流行曲線（発症日） '!O$1)</f>
        <v>0</v>
      </c>
      <c r="P147" s="59">
        <f>COUNTIFS(テーブル13[[#All],[発症日]],テーブル31012[[#This Row],[日時]],テーブル13[[#All],[推定感染場所（カテゴリ）]],'推定感染場所別流行曲線（発症日） '!P$1)</f>
        <v>0</v>
      </c>
      <c r="Q147" s="59"/>
      <c r="R147" s="59"/>
      <c r="S147" s="59"/>
      <c r="T147" s="59"/>
      <c r="U147" s="59"/>
      <c r="V147" s="59">
        <f>COUNTIFS(テーブル13[[#All],[発症日]],テーブル31012[[#This Row],[日時]],テーブル13[[#All],[推定感染場所（カテゴリ）]],"")</f>
        <v>0</v>
      </c>
    </row>
    <row r="148" spans="1:22">
      <c r="A148" s="54">
        <f t="shared" si="11"/>
        <v>44032</v>
      </c>
      <c r="B148" s="1" t="str">
        <f t="shared" si="8"/>
        <v/>
      </c>
      <c r="C148" s="57" t="str">
        <f t="shared" si="9"/>
        <v/>
      </c>
      <c r="D148" s="57" t="str">
        <f t="shared" si="10"/>
        <v>20日</v>
      </c>
      <c r="E148" s="57">
        <f>COUNTIF(テーブル13[[#All],[発症日]],テーブル31012[[#This Row],[日時]])</f>
        <v>0</v>
      </c>
      <c r="F148" s="57">
        <f>COUNTIFS(テーブル13[[#All],[発症日]],テーブル31012[[#This Row],[日時]],テーブル13[[#All],[推定感染場所（カテゴリ）]],'推定感染場所別流行曲線（発症日） '!F$1)</f>
        <v>0</v>
      </c>
      <c r="G148" s="59">
        <f>COUNTIFS(テーブル13[[#All],[発症日]],テーブル31012[[#This Row],[日時]],テーブル13[[#All],[推定感染場所（カテゴリ）]],'推定感染場所別流行曲線（発症日） '!G$1)</f>
        <v>0</v>
      </c>
      <c r="H148" s="59">
        <f>COUNTIFS(テーブル13[[#All],[発症日]],テーブル31012[[#This Row],[日時]],テーブル13[[#All],[推定感染場所（カテゴリ）]],'推定感染場所別流行曲線（発症日） '!H$1)</f>
        <v>0</v>
      </c>
      <c r="I148" s="59">
        <f>COUNTIFS(テーブル13[[#All],[発症日]],テーブル31012[[#This Row],[日時]],テーブル13[[#All],[推定感染場所（カテゴリ）]],'推定感染場所別流行曲線（発症日） '!I$1)</f>
        <v>0</v>
      </c>
      <c r="J148" s="59">
        <f>COUNTIFS(テーブル13[[#All],[発症日]],テーブル31012[[#This Row],[日時]],テーブル13[[#All],[推定感染場所（カテゴリ）]],'推定感染場所別流行曲線（発症日） '!J$1)</f>
        <v>0</v>
      </c>
      <c r="K148" s="59">
        <f>COUNTIFS(テーブル13[[#All],[発症日]],テーブル31012[[#This Row],[日時]],テーブル13[[#All],[推定感染場所（カテゴリ）]],'推定感染場所別流行曲線（発症日） '!K$1)</f>
        <v>0</v>
      </c>
      <c r="L148" s="59">
        <f>COUNTIFS(テーブル13[[#All],[発症日]],テーブル31012[[#This Row],[日時]],テーブル13[[#All],[推定感染場所（カテゴリ）]],'推定感染場所別流行曲線（発症日） '!L$1)</f>
        <v>0</v>
      </c>
      <c r="M148" s="59">
        <f>COUNTIFS(テーブル13[[#All],[発症日]],テーブル31012[[#This Row],[日時]],テーブル13[[#All],[推定感染場所（カテゴリ）]],'推定感染場所別流行曲線（発症日） '!M$1)</f>
        <v>0</v>
      </c>
      <c r="N148" s="59">
        <f>COUNTIFS(テーブル13[[#All],[発症日]],テーブル31012[[#This Row],[日時]],テーブル13[[#All],[推定感染場所（カテゴリ）]],'推定感染場所別流行曲線（発症日） '!N$1)</f>
        <v>0</v>
      </c>
      <c r="O148" s="59">
        <f>COUNTIFS(テーブル13[[#All],[発症日]],テーブル31012[[#This Row],[日時]],テーブル13[[#All],[推定感染場所（カテゴリ）]],'推定感染場所別流行曲線（発症日） '!O$1)</f>
        <v>0</v>
      </c>
      <c r="P148" s="59">
        <f>COUNTIFS(テーブル13[[#All],[発症日]],テーブル31012[[#This Row],[日時]],テーブル13[[#All],[推定感染場所（カテゴリ）]],'推定感染場所別流行曲線（発症日） '!P$1)</f>
        <v>0</v>
      </c>
      <c r="Q148" s="59"/>
      <c r="R148" s="59"/>
      <c r="S148" s="59"/>
      <c r="T148" s="59"/>
      <c r="U148" s="59"/>
      <c r="V148" s="59">
        <f>COUNTIFS(テーブル13[[#All],[発症日]],テーブル31012[[#This Row],[日時]],テーブル13[[#All],[推定感染場所（カテゴリ）]],"")</f>
        <v>0</v>
      </c>
    </row>
    <row r="149" spans="1:22">
      <c r="A149" s="54">
        <f t="shared" si="11"/>
        <v>44033</v>
      </c>
      <c r="B149" s="1" t="str">
        <f t="shared" si="8"/>
        <v/>
      </c>
      <c r="C149" s="57" t="str">
        <f t="shared" si="9"/>
        <v/>
      </c>
      <c r="D149" s="57" t="str">
        <f t="shared" si="10"/>
        <v>21日</v>
      </c>
      <c r="E149" s="57">
        <f>COUNTIF(テーブル13[[#All],[発症日]],テーブル31012[[#This Row],[日時]])</f>
        <v>0</v>
      </c>
      <c r="F149" s="57">
        <f>COUNTIFS(テーブル13[[#All],[発症日]],テーブル31012[[#This Row],[日時]],テーブル13[[#All],[推定感染場所（カテゴリ）]],'推定感染場所別流行曲線（発症日） '!F$1)</f>
        <v>0</v>
      </c>
      <c r="G149" s="59">
        <f>COUNTIFS(テーブル13[[#All],[発症日]],テーブル31012[[#This Row],[日時]],テーブル13[[#All],[推定感染場所（カテゴリ）]],'推定感染場所別流行曲線（発症日） '!G$1)</f>
        <v>0</v>
      </c>
      <c r="H149" s="59">
        <f>COUNTIFS(テーブル13[[#All],[発症日]],テーブル31012[[#This Row],[日時]],テーブル13[[#All],[推定感染場所（カテゴリ）]],'推定感染場所別流行曲線（発症日） '!H$1)</f>
        <v>0</v>
      </c>
      <c r="I149" s="59">
        <f>COUNTIFS(テーブル13[[#All],[発症日]],テーブル31012[[#This Row],[日時]],テーブル13[[#All],[推定感染場所（カテゴリ）]],'推定感染場所別流行曲線（発症日） '!I$1)</f>
        <v>0</v>
      </c>
      <c r="J149" s="59">
        <f>COUNTIFS(テーブル13[[#All],[発症日]],テーブル31012[[#This Row],[日時]],テーブル13[[#All],[推定感染場所（カテゴリ）]],'推定感染場所別流行曲線（発症日） '!J$1)</f>
        <v>0</v>
      </c>
      <c r="K149" s="59">
        <f>COUNTIFS(テーブル13[[#All],[発症日]],テーブル31012[[#This Row],[日時]],テーブル13[[#All],[推定感染場所（カテゴリ）]],'推定感染場所別流行曲線（発症日） '!K$1)</f>
        <v>0</v>
      </c>
      <c r="L149" s="59">
        <f>COUNTIFS(テーブル13[[#All],[発症日]],テーブル31012[[#This Row],[日時]],テーブル13[[#All],[推定感染場所（カテゴリ）]],'推定感染場所別流行曲線（発症日） '!L$1)</f>
        <v>0</v>
      </c>
      <c r="M149" s="59">
        <f>COUNTIFS(テーブル13[[#All],[発症日]],テーブル31012[[#This Row],[日時]],テーブル13[[#All],[推定感染場所（カテゴリ）]],'推定感染場所別流行曲線（発症日） '!M$1)</f>
        <v>0</v>
      </c>
      <c r="N149" s="59">
        <f>COUNTIFS(テーブル13[[#All],[発症日]],テーブル31012[[#This Row],[日時]],テーブル13[[#All],[推定感染場所（カテゴリ）]],'推定感染場所別流行曲線（発症日） '!N$1)</f>
        <v>0</v>
      </c>
      <c r="O149" s="59">
        <f>COUNTIFS(テーブル13[[#All],[発症日]],テーブル31012[[#This Row],[日時]],テーブル13[[#All],[推定感染場所（カテゴリ）]],'推定感染場所別流行曲線（発症日） '!O$1)</f>
        <v>0</v>
      </c>
      <c r="P149" s="59">
        <f>COUNTIFS(テーブル13[[#All],[発症日]],テーブル31012[[#This Row],[日時]],テーブル13[[#All],[推定感染場所（カテゴリ）]],'推定感染場所別流行曲線（発症日） '!P$1)</f>
        <v>0</v>
      </c>
      <c r="Q149" s="59"/>
      <c r="R149" s="59"/>
      <c r="S149" s="59"/>
      <c r="T149" s="59"/>
      <c r="U149" s="59"/>
      <c r="V149" s="59">
        <f>COUNTIFS(テーブル13[[#All],[発症日]],テーブル31012[[#This Row],[日時]],テーブル13[[#All],[推定感染場所（カテゴリ）]],"")</f>
        <v>0</v>
      </c>
    </row>
    <row r="150" spans="1:22">
      <c r="A150" s="54">
        <f t="shared" si="11"/>
        <v>44034</v>
      </c>
      <c r="B150" s="1" t="str">
        <f t="shared" si="8"/>
        <v/>
      </c>
      <c r="C150" s="57" t="str">
        <f t="shared" si="9"/>
        <v/>
      </c>
      <c r="D150" s="57" t="str">
        <f t="shared" si="10"/>
        <v>22日</v>
      </c>
      <c r="E150" s="57">
        <f>COUNTIF(テーブル13[[#All],[発症日]],テーブル31012[[#This Row],[日時]])</f>
        <v>0</v>
      </c>
      <c r="F150" s="57">
        <f>COUNTIFS(テーブル13[[#All],[発症日]],テーブル31012[[#This Row],[日時]],テーブル13[[#All],[推定感染場所（カテゴリ）]],'推定感染場所別流行曲線（発症日） '!F$1)</f>
        <v>0</v>
      </c>
      <c r="G150" s="59">
        <f>COUNTIFS(テーブル13[[#All],[発症日]],テーブル31012[[#This Row],[日時]],テーブル13[[#All],[推定感染場所（カテゴリ）]],'推定感染場所別流行曲線（発症日） '!G$1)</f>
        <v>0</v>
      </c>
      <c r="H150" s="59">
        <f>COUNTIFS(テーブル13[[#All],[発症日]],テーブル31012[[#This Row],[日時]],テーブル13[[#All],[推定感染場所（カテゴリ）]],'推定感染場所別流行曲線（発症日） '!H$1)</f>
        <v>0</v>
      </c>
      <c r="I150" s="59">
        <f>COUNTIFS(テーブル13[[#All],[発症日]],テーブル31012[[#This Row],[日時]],テーブル13[[#All],[推定感染場所（カテゴリ）]],'推定感染場所別流行曲線（発症日） '!I$1)</f>
        <v>0</v>
      </c>
      <c r="J150" s="59">
        <f>COUNTIFS(テーブル13[[#All],[発症日]],テーブル31012[[#This Row],[日時]],テーブル13[[#All],[推定感染場所（カテゴリ）]],'推定感染場所別流行曲線（発症日） '!J$1)</f>
        <v>0</v>
      </c>
      <c r="K150" s="59">
        <f>COUNTIFS(テーブル13[[#All],[発症日]],テーブル31012[[#This Row],[日時]],テーブル13[[#All],[推定感染場所（カテゴリ）]],'推定感染場所別流行曲線（発症日） '!K$1)</f>
        <v>0</v>
      </c>
      <c r="L150" s="59">
        <f>COUNTIFS(テーブル13[[#All],[発症日]],テーブル31012[[#This Row],[日時]],テーブル13[[#All],[推定感染場所（カテゴリ）]],'推定感染場所別流行曲線（発症日） '!L$1)</f>
        <v>0</v>
      </c>
      <c r="M150" s="59">
        <f>COUNTIFS(テーブル13[[#All],[発症日]],テーブル31012[[#This Row],[日時]],テーブル13[[#All],[推定感染場所（カテゴリ）]],'推定感染場所別流行曲線（発症日） '!M$1)</f>
        <v>0</v>
      </c>
      <c r="N150" s="59">
        <f>COUNTIFS(テーブル13[[#All],[発症日]],テーブル31012[[#This Row],[日時]],テーブル13[[#All],[推定感染場所（カテゴリ）]],'推定感染場所別流行曲線（発症日） '!N$1)</f>
        <v>0</v>
      </c>
      <c r="O150" s="59">
        <f>COUNTIFS(テーブル13[[#All],[発症日]],テーブル31012[[#This Row],[日時]],テーブル13[[#All],[推定感染場所（カテゴリ）]],'推定感染場所別流行曲線（発症日） '!O$1)</f>
        <v>0</v>
      </c>
      <c r="P150" s="59">
        <f>COUNTIFS(テーブル13[[#All],[発症日]],テーブル31012[[#This Row],[日時]],テーブル13[[#All],[推定感染場所（カテゴリ）]],'推定感染場所別流行曲線（発症日） '!P$1)</f>
        <v>0</v>
      </c>
      <c r="Q150" s="59"/>
      <c r="R150" s="59"/>
      <c r="S150" s="59"/>
      <c r="T150" s="59"/>
      <c r="U150" s="59"/>
      <c r="V150" s="59">
        <f>COUNTIFS(テーブル13[[#All],[発症日]],テーブル31012[[#This Row],[日時]],テーブル13[[#All],[推定感染場所（カテゴリ）]],"")</f>
        <v>0</v>
      </c>
    </row>
    <row r="151" spans="1:22">
      <c r="A151" s="54">
        <f t="shared" si="11"/>
        <v>44035</v>
      </c>
      <c r="B151" s="1" t="str">
        <f t="shared" si="8"/>
        <v/>
      </c>
      <c r="C151" s="57" t="str">
        <f t="shared" si="9"/>
        <v/>
      </c>
      <c r="D151" s="57" t="str">
        <f t="shared" si="10"/>
        <v>23日</v>
      </c>
      <c r="E151" s="57">
        <f>COUNTIF(テーブル13[[#All],[発症日]],テーブル31012[[#This Row],[日時]])</f>
        <v>0</v>
      </c>
      <c r="F151" s="57">
        <f>COUNTIFS(テーブル13[[#All],[発症日]],テーブル31012[[#This Row],[日時]],テーブル13[[#All],[推定感染場所（カテゴリ）]],'推定感染場所別流行曲線（発症日） '!F$1)</f>
        <v>0</v>
      </c>
      <c r="G151" s="59">
        <f>COUNTIFS(テーブル13[[#All],[発症日]],テーブル31012[[#This Row],[日時]],テーブル13[[#All],[推定感染場所（カテゴリ）]],'推定感染場所別流行曲線（発症日） '!G$1)</f>
        <v>0</v>
      </c>
      <c r="H151" s="59">
        <f>COUNTIFS(テーブル13[[#All],[発症日]],テーブル31012[[#This Row],[日時]],テーブル13[[#All],[推定感染場所（カテゴリ）]],'推定感染場所別流行曲線（発症日） '!H$1)</f>
        <v>0</v>
      </c>
      <c r="I151" s="59">
        <f>COUNTIFS(テーブル13[[#All],[発症日]],テーブル31012[[#This Row],[日時]],テーブル13[[#All],[推定感染場所（カテゴリ）]],'推定感染場所別流行曲線（発症日） '!I$1)</f>
        <v>0</v>
      </c>
      <c r="J151" s="59">
        <f>COUNTIFS(テーブル13[[#All],[発症日]],テーブル31012[[#This Row],[日時]],テーブル13[[#All],[推定感染場所（カテゴリ）]],'推定感染場所別流行曲線（発症日） '!J$1)</f>
        <v>0</v>
      </c>
      <c r="K151" s="59">
        <f>COUNTIFS(テーブル13[[#All],[発症日]],テーブル31012[[#This Row],[日時]],テーブル13[[#All],[推定感染場所（カテゴリ）]],'推定感染場所別流行曲線（発症日） '!K$1)</f>
        <v>0</v>
      </c>
      <c r="L151" s="59">
        <f>COUNTIFS(テーブル13[[#All],[発症日]],テーブル31012[[#This Row],[日時]],テーブル13[[#All],[推定感染場所（カテゴリ）]],'推定感染場所別流行曲線（発症日） '!L$1)</f>
        <v>0</v>
      </c>
      <c r="M151" s="59">
        <f>COUNTIFS(テーブル13[[#All],[発症日]],テーブル31012[[#This Row],[日時]],テーブル13[[#All],[推定感染場所（カテゴリ）]],'推定感染場所別流行曲線（発症日） '!M$1)</f>
        <v>0</v>
      </c>
      <c r="N151" s="59">
        <f>COUNTIFS(テーブル13[[#All],[発症日]],テーブル31012[[#This Row],[日時]],テーブル13[[#All],[推定感染場所（カテゴリ）]],'推定感染場所別流行曲線（発症日） '!N$1)</f>
        <v>0</v>
      </c>
      <c r="O151" s="59">
        <f>COUNTIFS(テーブル13[[#All],[発症日]],テーブル31012[[#This Row],[日時]],テーブル13[[#All],[推定感染場所（カテゴリ）]],'推定感染場所別流行曲線（発症日） '!O$1)</f>
        <v>0</v>
      </c>
      <c r="P151" s="59">
        <f>COUNTIFS(テーブル13[[#All],[発症日]],テーブル31012[[#This Row],[日時]],テーブル13[[#All],[推定感染場所（カテゴリ）]],'推定感染場所別流行曲線（発症日） '!P$1)</f>
        <v>0</v>
      </c>
      <c r="Q151" s="59"/>
      <c r="R151" s="59"/>
      <c r="S151" s="59"/>
      <c r="T151" s="59"/>
      <c r="U151" s="59"/>
      <c r="V151" s="59">
        <f>COUNTIFS(テーブル13[[#All],[発症日]],テーブル31012[[#This Row],[日時]],テーブル13[[#All],[推定感染場所（カテゴリ）]],"")</f>
        <v>0</v>
      </c>
    </row>
    <row r="152" spans="1:22">
      <c r="A152" s="54">
        <f t="shared" si="11"/>
        <v>44036</v>
      </c>
      <c r="B152" s="1" t="str">
        <f t="shared" si="8"/>
        <v/>
      </c>
      <c r="C152" s="57" t="str">
        <f t="shared" si="9"/>
        <v/>
      </c>
      <c r="D152" s="57" t="str">
        <f t="shared" si="10"/>
        <v>24日</v>
      </c>
      <c r="E152" s="57">
        <f>COUNTIF(テーブル13[[#All],[発症日]],テーブル31012[[#This Row],[日時]])</f>
        <v>0</v>
      </c>
      <c r="F152" s="57">
        <f>COUNTIFS(テーブル13[[#All],[発症日]],テーブル31012[[#This Row],[日時]],テーブル13[[#All],[推定感染場所（カテゴリ）]],'推定感染場所別流行曲線（発症日） '!F$1)</f>
        <v>0</v>
      </c>
      <c r="G152" s="59">
        <f>COUNTIFS(テーブル13[[#All],[発症日]],テーブル31012[[#This Row],[日時]],テーブル13[[#All],[推定感染場所（カテゴリ）]],'推定感染場所別流行曲線（発症日） '!G$1)</f>
        <v>0</v>
      </c>
      <c r="H152" s="59">
        <f>COUNTIFS(テーブル13[[#All],[発症日]],テーブル31012[[#This Row],[日時]],テーブル13[[#All],[推定感染場所（カテゴリ）]],'推定感染場所別流行曲線（発症日） '!H$1)</f>
        <v>0</v>
      </c>
      <c r="I152" s="59">
        <f>COUNTIFS(テーブル13[[#All],[発症日]],テーブル31012[[#This Row],[日時]],テーブル13[[#All],[推定感染場所（カテゴリ）]],'推定感染場所別流行曲線（発症日） '!I$1)</f>
        <v>0</v>
      </c>
      <c r="J152" s="59">
        <f>COUNTIFS(テーブル13[[#All],[発症日]],テーブル31012[[#This Row],[日時]],テーブル13[[#All],[推定感染場所（カテゴリ）]],'推定感染場所別流行曲線（発症日） '!J$1)</f>
        <v>0</v>
      </c>
      <c r="K152" s="59">
        <f>COUNTIFS(テーブル13[[#All],[発症日]],テーブル31012[[#This Row],[日時]],テーブル13[[#All],[推定感染場所（カテゴリ）]],'推定感染場所別流行曲線（発症日） '!K$1)</f>
        <v>0</v>
      </c>
      <c r="L152" s="59">
        <f>COUNTIFS(テーブル13[[#All],[発症日]],テーブル31012[[#This Row],[日時]],テーブル13[[#All],[推定感染場所（カテゴリ）]],'推定感染場所別流行曲線（発症日） '!L$1)</f>
        <v>0</v>
      </c>
      <c r="M152" s="59">
        <f>COUNTIFS(テーブル13[[#All],[発症日]],テーブル31012[[#This Row],[日時]],テーブル13[[#All],[推定感染場所（カテゴリ）]],'推定感染場所別流行曲線（発症日） '!M$1)</f>
        <v>0</v>
      </c>
      <c r="N152" s="59">
        <f>COUNTIFS(テーブル13[[#All],[発症日]],テーブル31012[[#This Row],[日時]],テーブル13[[#All],[推定感染場所（カテゴリ）]],'推定感染場所別流行曲線（発症日） '!N$1)</f>
        <v>0</v>
      </c>
      <c r="O152" s="59">
        <f>COUNTIFS(テーブル13[[#All],[発症日]],テーブル31012[[#This Row],[日時]],テーブル13[[#All],[推定感染場所（カテゴリ）]],'推定感染場所別流行曲線（発症日） '!O$1)</f>
        <v>0</v>
      </c>
      <c r="P152" s="59">
        <f>COUNTIFS(テーブル13[[#All],[発症日]],テーブル31012[[#This Row],[日時]],テーブル13[[#All],[推定感染場所（カテゴリ）]],'推定感染場所別流行曲線（発症日） '!P$1)</f>
        <v>0</v>
      </c>
      <c r="Q152" s="59"/>
      <c r="R152" s="59"/>
      <c r="S152" s="59"/>
      <c r="T152" s="59"/>
      <c r="U152" s="59"/>
      <c r="V152" s="59">
        <f>COUNTIFS(テーブル13[[#All],[発症日]],テーブル31012[[#This Row],[日時]],テーブル13[[#All],[推定感染場所（カテゴリ）]],"")</f>
        <v>0</v>
      </c>
    </row>
    <row r="153" spans="1:22">
      <c r="A153" s="54">
        <f t="shared" si="11"/>
        <v>44037</v>
      </c>
      <c r="B153" s="1" t="str">
        <f t="shared" si="8"/>
        <v/>
      </c>
      <c r="C153" s="57" t="str">
        <f t="shared" si="9"/>
        <v/>
      </c>
      <c r="D153" s="57" t="str">
        <f t="shared" si="10"/>
        <v>25日</v>
      </c>
      <c r="E153" s="57">
        <f>COUNTIF(テーブル13[[#All],[発症日]],テーブル31012[[#This Row],[日時]])</f>
        <v>0</v>
      </c>
      <c r="F153" s="57">
        <f>COUNTIFS(テーブル13[[#All],[発症日]],テーブル31012[[#This Row],[日時]],テーブル13[[#All],[推定感染場所（カテゴリ）]],'推定感染場所別流行曲線（発症日） '!F$1)</f>
        <v>0</v>
      </c>
      <c r="G153" s="59">
        <f>COUNTIFS(テーブル13[[#All],[発症日]],テーブル31012[[#This Row],[日時]],テーブル13[[#All],[推定感染場所（カテゴリ）]],'推定感染場所別流行曲線（発症日） '!G$1)</f>
        <v>0</v>
      </c>
      <c r="H153" s="59">
        <f>COUNTIFS(テーブル13[[#All],[発症日]],テーブル31012[[#This Row],[日時]],テーブル13[[#All],[推定感染場所（カテゴリ）]],'推定感染場所別流行曲線（発症日） '!H$1)</f>
        <v>0</v>
      </c>
      <c r="I153" s="59">
        <f>COUNTIFS(テーブル13[[#All],[発症日]],テーブル31012[[#This Row],[日時]],テーブル13[[#All],[推定感染場所（カテゴリ）]],'推定感染場所別流行曲線（発症日） '!I$1)</f>
        <v>0</v>
      </c>
      <c r="J153" s="59">
        <f>COUNTIFS(テーブル13[[#All],[発症日]],テーブル31012[[#This Row],[日時]],テーブル13[[#All],[推定感染場所（カテゴリ）]],'推定感染場所別流行曲線（発症日） '!J$1)</f>
        <v>0</v>
      </c>
      <c r="K153" s="59">
        <f>COUNTIFS(テーブル13[[#All],[発症日]],テーブル31012[[#This Row],[日時]],テーブル13[[#All],[推定感染場所（カテゴリ）]],'推定感染場所別流行曲線（発症日） '!K$1)</f>
        <v>0</v>
      </c>
      <c r="L153" s="59">
        <f>COUNTIFS(テーブル13[[#All],[発症日]],テーブル31012[[#This Row],[日時]],テーブル13[[#All],[推定感染場所（カテゴリ）]],'推定感染場所別流行曲線（発症日） '!L$1)</f>
        <v>0</v>
      </c>
      <c r="M153" s="59">
        <f>COUNTIFS(テーブル13[[#All],[発症日]],テーブル31012[[#This Row],[日時]],テーブル13[[#All],[推定感染場所（カテゴリ）]],'推定感染場所別流行曲線（発症日） '!M$1)</f>
        <v>0</v>
      </c>
      <c r="N153" s="59">
        <f>COUNTIFS(テーブル13[[#All],[発症日]],テーブル31012[[#This Row],[日時]],テーブル13[[#All],[推定感染場所（カテゴリ）]],'推定感染場所別流行曲線（発症日） '!N$1)</f>
        <v>0</v>
      </c>
      <c r="O153" s="59">
        <f>COUNTIFS(テーブル13[[#All],[発症日]],テーブル31012[[#This Row],[日時]],テーブル13[[#All],[推定感染場所（カテゴリ）]],'推定感染場所別流行曲線（発症日） '!O$1)</f>
        <v>0</v>
      </c>
      <c r="P153" s="59">
        <f>COUNTIFS(テーブル13[[#All],[発症日]],テーブル31012[[#This Row],[日時]],テーブル13[[#All],[推定感染場所（カテゴリ）]],'推定感染場所別流行曲線（発症日） '!P$1)</f>
        <v>0</v>
      </c>
      <c r="Q153" s="59"/>
      <c r="R153" s="59"/>
      <c r="S153" s="59"/>
      <c r="T153" s="59"/>
      <c r="U153" s="59"/>
      <c r="V153" s="59">
        <f>COUNTIFS(テーブル13[[#All],[発症日]],テーブル31012[[#This Row],[日時]],テーブル13[[#All],[推定感染場所（カテゴリ）]],"")</f>
        <v>0</v>
      </c>
    </row>
    <row r="154" spans="1:22">
      <c r="A154" s="54">
        <f t="shared" si="11"/>
        <v>44038</v>
      </c>
      <c r="B154" s="1" t="str">
        <f t="shared" si="8"/>
        <v/>
      </c>
      <c r="C154" s="57" t="str">
        <f t="shared" si="9"/>
        <v/>
      </c>
      <c r="D154" s="57" t="str">
        <f t="shared" si="10"/>
        <v>26日</v>
      </c>
      <c r="E154" s="57">
        <f>COUNTIF(テーブル13[[#All],[発症日]],テーブル31012[[#This Row],[日時]])</f>
        <v>0</v>
      </c>
      <c r="F154" s="57">
        <f>COUNTIFS(テーブル13[[#All],[発症日]],テーブル31012[[#This Row],[日時]],テーブル13[[#All],[推定感染場所（カテゴリ）]],'推定感染場所別流行曲線（発症日） '!F$1)</f>
        <v>0</v>
      </c>
      <c r="G154" s="59">
        <f>COUNTIFS(テーブル13[[#All],[発症日]],テーブル31012[[#This Row],[日時]],テーブル13[[#All],[推定感染場所（カテゴリ）]],'推定感染場所別流行曲線（発症日） '!G$1)</f>
        <v>0</v>
      </c>
      <c r="H154" s="59">
        <f>COUNTIFS(テーブル13[[#All],[発症日]],テーブル31012[[#This Row],[日時]],テーブル13[[#All],[推定感染場所（カテゴリ）]],'推定感染場所別流行曲線（発症日） '!H$1)</f>
        <v>0</v>
      </c>
      <c r="I154" s="59">
        <f>COUNTIFS(テーブル13[[#All],[発症日]],テーブル31012[[#This Row],[日時]],テーブル13[[#All],[推定感染場所（カテゴリ）]],'推定感染場所別流行曲線（発症日） '!I$1)</f>
        <v>0</v>
      </c>
      <c r="J154" s="59">
        <f>COUNTIFS(テーブル13[[#All],[発症日]],テーブル31012[[#This Row],[日時]],テーブル13[[#All],[推定感染場所（カテゴリ）]],'推定感染場所別流行曲線（発症日） '!J$1)</f>
        <v>0</v>
      </c>
      <c r="K154" s="59">
        <f>COUNTIFS(テーブル13[[#All],[発症日]],テーブル31012[[#This Row],[日時]],テーブル13[[#All],[推定感染場所（カテゴリ）]],'推定感染場所別流行曲線（発症日） '!K$1)</f>
        <v>0</v>
      </c>
      <c r="L154" s="59">
        <f>COUNTIFS(テーブル13[[#All],[発症日]],テーブル31012[[#This Row],[日時]],テーブル13[[#All],[推定感染場所（カテゴリ）]],'推定感染場所別流行曲線（発症日） '!L$1)</f>
        <v>0</v>
      </c>
      <c r="M154" s="59">
        <f>COUNTIFS(テーブル13[[#All],[発症日]],テーブル31012[[#This Row],[日時]],テーブル13[[#All],[推定感染場所（カテゴリ）]],'推定感染場所別流行曲線（発症日） '!M$1)</f>
        <v>0</v>
      </c>
      <c r="N154" s="59">
        <f>COUNTIFS(テーブル13[[#All],[発症日]],テーブル31012[[#This Row],[日時]],テーブル13[[#All],[推定感染場所（カテゴリ）]],'推定感染場所別流行曲線（発症日） '!N$1)</f>
        <v>0</v>
      </c>
      <c r="O154" s="59">
        <f>COUNTIFS(テーブル13[[#All],[発症日]],テーブル31012[[#This Row],[日時]],テーブル13[[#All],[推定感染場所（カテゴリ）]],'推定感染場所別流行曲線（発症日） '!O$1)</f>
        <v>0</v>
      </c>
      <c r="P154" s="59">
        <f>COUNTIFS(テーブル13[[#All],[発症日]],テーブル31012[[#This Row],[日時]],テーブル13[[#All],[推定感染場所（カテゴリ）]],'推定感染場所別流行曲線（発症日） '!P$1)</f>
        <v>0</v>
      </c>
      <c r="Q154" s="59"/>
      <c r="R154" s="59"/>
      <c r="S154" s="59"/>
      <c r="T154" s="59"/>
      <c r="U154" s="59"/>
      <c r="V154" s="59">
        <f>COUNTIFS(テーブル13[[#All],[発症日]],テーブル31012[[#This Row],[日時]],テーブル13[[#All],[推定感染場所（カテゴリ）]],"")</f>
        <v>0</v>
      </c>
    </row>
    <row r="155" spans="1:22">
      <c r="A155" s="54">
        <f t="shared" si="11"/>
        <v>44039</v>
      </c>
      <c r="B155" s="1" t="str">
        <f t="shared" si="8"/>
        <v/>
      </c>
      <c r="C155" s="57" t="str">
        <f t="shared" si="9"/>
        <v/>
      </c>
      <c r="D155" s="57" t="str">
        <f t="shared" si="10"/>
        <v>27日</v>
      </c>
      <c r="E155" s="57">
        <f>COUNTIF(テーブル13[[#All],[発症日]],テーブル31012[[#This Row],[日時]])</f>
        <v>0</v>
      </c>
      <c r="F155" s="57">
        <f>COUNTIFS(テーブル13[[#All],[発症日]],テーブル31012[[#This Row],[日時]],テーブル13[[#All],[推定感染場所（カテゴリ）]],'推定感染場所別流行曲線（発症日） '!F$1)</f>
        <v>0</v>
      </c>
      <c r="G155" s="59">
        <f>COUNTIFS(テーブル13[[#All],[発症日]],テーブル31012[[#This Row],[日時]],テーブル13[[#All],[推定感染場所（カテゴリ）]],'推定感染場所別流行曲線（発症日） '!G$1)</f>
        <v>0</v>
      </c>
      <c r="H155" s="59">
        <f>COUNTIFS(テーブル13[[#All],[発症日]],テーブル31012[[#This Row],[日時]],テーブル13[[#All],[推定感染場所（カテゴリ）]],'推定感染場所別流行曲線（発症日） '!H$1)</f>
        <v>0</v>
      </c>
      <c r="I155" s="59">
        <f>COUNTIFS(テーブル13[[#All],[発症日]],テーブル31012[[#This Row],[日時]],テーブル13[[#All],[推定感染場所（カテゴリ）]],'推定感染場所別流行曲線（発症日） '!I$1)</f>
        <v>0</v>
      </c>
      <c r="J155" s="59">
        <f>COUNTIFS(テーブル13[[#All],[発症日]],テーブル31012[[#This Row],[日時]],テーブル13[[#All],[推定感染場所（カテゴリ）]],'推定感染場所別流行曲線（発症日） '!J$1)</f>
        <v>0</v>
      </c>
      <c r="K155" s="59">
        <f>COUNTIFS(テーブル13[[#All],[発症日]],テーブル31012[[#This Row],[日時]],テーブル13[[#All],[推定感染場所（カテゴリ）]],'推定感染場所別流行曲線（発症日） '!K$1)</f>
        <v>0</v>
      </c>
      <c r="L155" s="59">
        <f>COUNTIFS(テーブル13[[#All],[発症日]],テーブル31012[[#This Row],[日時]],テーブル13[[#All],[推定感染場所（カテゴリ）]],'推定感染場所別流行曲線（発症日） '!L$1)</f>
        <v>0</v>
      </c>
      <c r="M155" s="59">
        <f>COUNTIFS(テーブル13[[#All],[発症日]],テーブル31012[[#This Row],[日時]],テーブル13[[#All],[推定感染場所（カテゴリ）]],'推定感染場所別流行曲線（発症日） '!M$1)</f>
        <v>0</v>
      </c>
      <c r="N155" s="59">
        <f>COUNTIFS(テーブル13[[#All],[発症日]],テーブル31012[[#This Row],[日時]],テーブル13[[#All],[推定感染場所（カテゴリ）]],'推定感染場所別流行曲線（発症日） '!N$1)</f>
        <v>0</v>
      </c>
      <c r="O155" s="59">
        <f>COUNTIFS(テーブル13[[#All],[発症日]],テーブル31012[[#This Row],[日時]],テーブル13[[#All],[推定感染場所（カテゴリ）]],'推定感染場所別流行曲線（発症日） '!O$1)</f>
        <v>0</v>
      </c>
      <c r="P155" s="59">
        <f>COUNTIFS(テーブル13[[#All],[発症日]],テーブル31012[[#This Row],[日時]],テーブル13[[#All],[推定感染場所（カテゴリ）]],'推定感染場所別流行曲線（発症日） '!P$1)</f>
        <v>0</v>
      </c>
      <c r="Q155" s="59"/>
      <c r="R155" s="59"/>
      <c r="S155" s="59"/>
      <c r="T155" s="59"/>
      <c r="U155" s="59"/>
      <c r="V155" s="59">
        <f>COUNTIFS(テーブル13[[#All],[発症日]],テーブル31012[[#This Row],[日時]],テーブル13[[#All],[推定感染場所（カテゴリ）]],"")</f>
        <v>0</v>
      </c>
    </row>
    <row r="156" spans="1:22">
      <c r="A156" s="54">
        <f t="shared" si="11"/>
        <v>44040</v>
      </c>
      <c r="B156" s="1" t="str">
        <f t="shared" si="8"/>
        <v/>
      </c>
      <c r="C156" s="57" t="str">
        <f t="shared" si="9"/>
        <v/>
      </c>
      <c r="D156" s="57" t="str">
        <f t="shared" si="10"/>
        <v>28日</v>
      </c>
      <c r="E156" s="57">
        <f>COUNTIF(テーブル13[[#All],[発症日]],テーブル31012[[#This Row],[日時]])</f>
        <v>0</v>
      </c>
      <c r="F156" s="57">
        <f>COUNTIFS(テーブル13[[#All],[発症日]],テーブル31012[[#This Row],[日時]],テーブル13[[#All],[推定感染場所（カテゴリ）]],'推定感染場所別流行曲線（発症日） '!F$1)</f>
        <v>0</v>
      </c>
      <c r="G156" s="59">
        <f>COUNTIFS(テーブル13[[#All],[発症日]],テーブル31012[[#This Row],[日時]],テーブル13[[#All],[推定感染場所（カテゴリ）]],'推定感染場所別流行曲線（発症日） '!G$1)</f>
        <v>0</v>
      </c>
      <c r="H156" s="59">
        <f>COUNTIFS(テーブル13[[#All],[発症日]],テーブル31012[[#This Row],[日時]],テーブル13[[#All],[推定感染場所（カテゴリ）]],'推定感染場所別流行曲線（発症日） '!H$1)</f>
        <v>0</v>
      </c>
      <c r="I156" s="59">
        <f>COUNTIFS(テーブル13[[#All],[発症日]],テーブル31012[[#This Row],[日時]],テーブル13[[#All],[推定感染場所（カテゴリ）]],'推定感染場所別流行曲線（発症日） '!I$1)</f>
        <v>0</v>
      </c>
      <c r="J156" s="59">
        <f>COUNTIFS(テーブル13[[#All],[発症日]],テーブル31012[[#This Row],[日時]],テーブル13[[#All],[推定感染場所（カテゴリ）]],'推定感染場所別流行曲線（発症日） '!J$1)</f>
        <v>0</v>
      </c>
      <c r="K156" s="59">
        <f>COUNTIFS(テーブル13[[#All],[発症日]],テーブル31012[[#This Row],[日時]],テーブル13[[#All],[推定感染場所（カテゴリ）]],'推定感染場所別流行曲線（発症日） '!K$1)</f>
        <v>0</v>
      </c>
      <c r="L156" s="59">
        <f>COUNTIFS(テーブル13[[#All],[発症日]],テーブル31012[[#This Row],[日時]],テーブル13[[#All],[推定感染場所（カテゴリ）]],'推定感染場所別流行曲線（発症日） '!L$1)</f>
        <v>0</v>
      </c>
      <c r="M156" s="59">
        <f>COUNTIFS(テーブル13[[#All],[発症日]],テーブル31012[[#This Row],[日時]],テーブル13[[#All],[推定感染場所（カテゴリ）]],'推定感染場所別流行曲線（発症日） '!M$1)</f>
        <v>0</v>
      </c>
      <c r="N156" s="59">
        <f>COUNTIFS(テーブル13[[#All],[発症日]],テーブル31012[[#This Row],[日時]],テーブル13[[#All],[推定感染場所（カテゴリ）]],'推定感染場所別流行曲線（発症日） '!N$1)</f>
        <v>0</v>
      </c>
      <c r="O156" s="59">
        <f>COUNTIFS(テーブル13[[#All],[発症日]],テーブル31012[[#This Row],[日時]],テーブル13[[#All],[推定感染場所（カテゴリ）]],'推定感染場所別流行曲線（発症日） '!O$1)</f>
        <v>0</v>
      </c>
      <c r="P156" s="59">
        <f>COUNTIFS(テーブル13[[#All],[発症日]],テーブル31012[[#This Row],[日時]],テーブル13[[#All],[推定感染場所（カテゴリ）]],'推定感染場所別流行曲線（発症日） '!P$1)</f>
        <v>0</v>
      </c>
      <c r="Q156" s="59"/>
      <c r="R156" s="59"/>
      <c r="S156" s="59"/>
      <c r="T156" s="59"/>
      <c r="U156" s="59"/>
      <c r="V156" s="59">
        <f>COUNTIFS(テーブル13[[#All],[発症日]],テーブル31012[[#This Row],[日時]],テーブル13[[#All],[推定感染場所（カテゴリ）]],"")</f>
        <v>0</v>
      </c>
    </row>
    <row r="157" spans="1:22">
      <c r="A157" s="54">
        <f t="shared" si="11"/>
        <v>44041</v>
      </c>
      <c r="B157" s="1" t="str">
        <f t="shared" si="8"/>
        <v/>
      </c>
      <c r="C157" s="57" t="str">
        <f t="shared" si="9"/>
        <v/>
      </c>
      <c r="D157" s="57" t="str">
        <f t="shared" si="10"/>
        <v>29日</v>
      </c>
      <c r="E157" s="57">
        <f>COUNTIF(テーブル13[[#All],[発症日]],テーブル31012[[#This Row],[日時]])</f>
        <v>0</v>
      </c>
      <c r="F157" s="57">
        <f>COUNTIFS(テーブル13[[#All],[発症日]],テーブル31012[[#This Row],[日時]],テーブル13[[#All],[推定感染場所（カテゴリ）]],'推定感染場所別流行曲線（発症日） '!F$1)</f>
        <v>0</v>
      </c>
      <c r="G157" s="59">
        <f>COUNTIFS(テーブル13[[#All],[発症日]],テーブル31012[[#This Row],[日時]],テーブル13[[#All],[推定感染場所（カテゴリ）]],'推定感染場所別流行曲線（発症日） '!G$1)</f>
        <v>0</v>
      </c>
      <c r="H157" s="59">
        <f>COUNTIFS(テーブル13[[#All],[発症日]],テーブル31012[[#This Row],[日時]],テーブル13[[#All],[推定感染場所（カテゴリ）]],'推定感染場所別流行曲線（発症日） '!H$1)</f>
        <v>0</v>
      </c>
      <c r="I157" s="59">
        <f>COUNTIFS(テーブル13[[#All],[発症日]],テーブル31012[[#This Row],[日時]],テーブル13[[#All],[推定感染場所（カテゴリ）]],'推定感染場所別流行曲線（発症日） '!I$1)</f>
        <v>0</v>
      </c>
      <c r="J157" s="59">
        <f>COUNTIFS(テーブル13[[#All],[発症日]],テーブル31012[[#This Row],[日時]],テーブル13[[#All],[推定感染場所（カテゴリ）]],'推定感染場所別流行曲線（発症日） '!J$1)</f>
        <v>0</v>
      </c>
      <c r="K157" s="59">
        <f>COUNTIFS(テーブル13[[#All],[発症日]],テーブル31012[[#This Row],[日時]],テーブル13[[#All],[推定感染場所（カテゴリ）]],'推定感染場所別流行曲線（発症日） '!K$1)</f>
        <v>0</v>
      </c>
      <c r="L157" s="59">
        <f>COUNTIFS(テーブル13[[#All],[発症日]],テーブル31012[[#This Row],[日時]],テーブル13[[#All],[推定感染場所（カテゴリ）]],'推定感染場所別流行曲線（発症日） '!L$1)</f>
        <v>0</v>
      </c>
      <c r="M157" s="59">
        <f>COUNTIFS(テーブル13[[#All],[発症日]],テーブル31012[[#This Row],[日時]],テーブル13[[#All],[推定感染場所（カテゴリ）]],'推定感染場所別流行曲線（発症日） '!M$1)</f>
        <v>0</v>
      </c>
      <c r="N157" s="59">
        <f>COUNTIFS(テーブル13[[#All],[発症日]],テーブル31012[[#This Row],[日時]],テーブル13[[#All],[推定感染場所（カテゴリ）]],'推定感染場所別流行曲線（発症日） '!N$1)</f>
        <v>0</v>
      </c>
      <c r="O157" s="59">
        <f>COUNTIFS(テーブル13[[#All],[発症日]],テーブル31012[[#This Row],[日時]],テーブル13[[#All],[推定感染場所（カテゴリ）]],'推定感染場所別流行曲線（発症日） '!O$1)</f>
        <v>0</v>
      </c>
      <c r="P157" s="59">
        <f>COUNTIFS(テーブル13[[#All],[発症日]],テーブル31012[[#This Row],[日時]],テーブル13[[#All],[推定感染場所（カテゴリ）]],'推定感染場所別流行曲線（発症日） '!P$1)</f>
        <v>0</v>
      </c>
      <c r="Q157" s="59"/>
      <c r="R157" s="59"/>
      <c r="S157" s="59"/>
      <c r="T157" s="59"/>
      <c r="U157" s="59"/>
      <c r="V157" s="59">
        <f>COUNTIFS(テーブル13[[#All],[発症日]],テーブル31012[[#This Row],[日時]],テーブル13[[#All],[推定感染場所（カテゴリ）]],"")</f>
        <v>0</v>
      </c>
    </row>
    <row r="158" spans="1:22">
      <c r="A158" s="54">
        <f t="shared" si="11"/>
        <v>44042</v>
      </c>
      <c r="B158" s="1" t="str">
        <f t="shared" si="8"/>
        <v/>
      </c>
      <c r="C158" s="57" t="str">
        <f t="shared" si="9"/>
        <v/>
      </c>
      <c r="D158" s="57" t="str">
        <f t="shared" si="10"/>
        <v>30日</v>
      </c>
      <c r="E158" s="57">
        <f>COUNTIF(テーブル13[[#All],[発症日]],テーブル31012[[#This Row],[日時]])</f>
        <v>0</v>
      </c>
      <c r="F158" s="57">
        <f>COUNTIFS(テーブル13[[#All],[発症日]],テーブル31012[[#This Row],[日時]],テーブル13[[#All],[推定感染場所（カテゴリ）]],'推定感染場所別流行曲線（発症日） '!F$1)</f>
        <v>0</v>
      </c>
      <c r="G158" s="59">
        <f>COUNTIFS(テーブル13[[#All],[発症日]],テーブル31012[[#This Row],[日時]],テーブル13[[#All],[推定感染場所（カテゴリ）]],'推定感染場所別流行曲線（発症日） '!G$1)</f>
        <v>0</v>
      </c>
      <c r="H158" s="59">
        <f>COUNTIFS(テーブル13[[#All],[発症日]],テーブル31012[[#This Row],[日時]],テーブル13[[#All],[推定感染場所（カテゴリ）]],'推定感染場所別流行曲線（発症日） '!H$1)</f>
        <v>0</v>
      </c>
      <c r="I158" s="59">
        <f>COUNTIFS(テーブル13[[#All],[発症日]],テーブル31012[[#This Row],[日時]],テーブル13[[#All],[推定感染場所（カテゴリ）]],'推定感染場所別流行曲線（発症日） '!I$1)</f>
        <v>0</v>
      </c>
      <c r="J158" s="59">
        <f>COUNTIFS(テーブル13[[#All],[発症日]],テーブル31012[[#This Row],[日時]],テーブル13[[#All],[推定感染場所（カテゴリ）]],'推定感染場所別流行曲線（発症日） '!J$1)</f>
        <v>0</v>
      </c>
      <c r="K158" s="59">
        <f>COUNTIFS(テーブル13[[#All],[発症日]],テーブル31012[[#This Row],[日時]],テーブル13[[#All],[推定感染場所（カテゴリ）]],'推定感染場所別流行曲線（発症日） '!K$1)</f>
        <v>0</v>
      </c>
      <c r="L158" s="59">
        <f>COUNTIFS(テーブル13[[#All],[発症日]],テーブル31012[[#This Row],[日時]],テーブル13[[#All],[推定感染場所（カテゴリ）]],'推定感染場所別流行曲線（発症日） '!L$1)</f>
        <v>0</v>
      </c>
      <c r="M158" s="59">
        <f>COUNTIFS(テーブル13[[#All],[発症日]],テーブル31012[[#This Row],[日時]],テーブル13[[#All],[推定感染場所（カテゴリ）]],'推定感染場所別流行曲線（発症日） '!M$1)</f>
        <v>0</v>
      </c>
      <c r="N158" s="59">
        <f>COUNTIFS(テーブル13[[#All],[発症日]],テーブル31012[[#This Row],[日時]],テーブル13[[#All],[推定感染場所（カテゴリ）]],'推定感染場所別流行曲線（発症日） '!N$1)</f>
        <v>0</v>
      </c>
      <c r="O158" s="59">
        <f>COUNTIFS(テーブル13[[#All],[発症日]],テーブル31012[[#This Row],[日時]],テーブル13[[#All],[推定感染場所（カテゴリ）]],'推定感染場所別流行曲線（発症日） '!O$1)</f>
        <v>0</v>
      </c>
      <c r="P158" s="59">
        <f>COUNTIFS(テーブル13[[#All],[発症日]],テーブル31012[[#This Row],[日時]],テーブル13[[#All],[推定感染場所（カテゴリ）]],'推定感染場所別流行曲線（発症日） '!P$1)</f>
        <v>0</v>
      </c>
      <c r="Q158" s="59"/>
      <c r="R158" s="59"/>
      <c r="S158" s="59"/>
      <c r="T158" s="59"/>
      <c r="U158" s="59"/>
      <c r="V158" s="59">
        <f>COUNTIFS(テーブル13[[#All],[発症日]],テーブル31012[[#This Row],[日時]],テーブル13[[#All],[推定感染場所（カテゴリ）]],"")</f>
        <v>0</v>
      </c>
    </row>
    <row r="159" spans="1:22">
      <c r="A159" s="54">
        <f t="shared" si="11"/>
        <v>44043</v>
      </c>
      <c r="B159" s="1" t="str">
        <f t="shared" si="8"/>
        <v/>
      </c>
      <c r="C159" s="57" t="str">
        <f t="shared" si="9"/>
        <v/>
      </c>
      <c r="D159" s="57" t="str">
        <f t="shared" si="10"/>
        <v>31日</v>
      </c>
      <c r="E159" s="57">
        <f>COUNTIF(テーブル13[[#All],[発症日]],テーブル31012[[#This Row],[日時]])</f>
        <v>0</v>
      </c>
      <c r="F159" s="57">
        <f>COUNTIFS(テーブル13[[#All],[発症日]],テーブル31012[[#This Row],[日時]],テーブル13[[#All],[推定感染場所（カテゴリ）]],'推定感染場所別流行曲線（発症日） '!F$1)</f>
        <v>0</v>
      </c>
      <c r="G159" s="59">
        <f>COUNTIFS(テーブル13[[#All],[発症日]],テーブル31012[[#This Row],[日時]],テーブル13[[#All],[推定感染場所（カテゴリ）]],'推定感染場所別流行曲線（発症日） '!G$1)</f>
        <v>0</v>
      </c>
      <c r="H159" s="59">
        <f>COUNTIFS(テーブル13[[#All],[発症日]],テーブル31012[[#This Row],[日時]],テーブル13[[#All],[推定感染場所（カテゴリ）]],'推定感染場所別流行曲線（発症日） '!H$1)</f>
        <v>0</v>
      </c>
      <c r="I159" s="59">
        <f>COUNTIFS(テーブル13[[#All],[発症日]],テーブル31012[[#This Row],[日時]],テーブル13[[#All],[推定感染場所（カテゴリ）]],'推定感染場所別流行曲線（発症日） '!I$1)</f>
        <v>0</v>
      </c>
      <c r="J159" s="59">
        <f>COUNTIFS(テーブル13[[#All],[発症日]],テーブル31012[[#This Row],[日時]],テーブル13[[#All],[推定感染場所（カテゴリ）]],'推定感染場所別流行曲線（発症日） '!J$1)</f>
        <v>0</v>
      </c>
      <c r="K159" s="59">
        <f>COUNTIFS(テーブル13[[#All],[発症日]],テーブル31012[[#This Row],[日時]],テーブル13[[#All],[推定感染場所（カテゴリ）]],'推定感染場所別流行曲線（発症日） '!K$1)</f>
        <v>0</v>
      </c>
      <c r="L159" s="59">
        <f>COUNTIFS(テーブル13[[#All],[発症日]],テーブル31012[[#This Row],[日時]],テーブル13[[#All],[推定感染場所（カテゴリ）]],'推定感染場所別流行曲線（発症日） '!L$1)</f>
        <v>0</v>
      </c>
      <c r="M159" s="59">
        <f>COUNTIFS(テーブル13[[#All],[発症日]],テーブル31012[[#This Row],[日時]],テーブル13[[#All],[推定感染場所（カテゴリ）]],'推定感染場所別流行曲線（発症日） '!M$1)</f>
        <v>0</v>
      </c>
      <c r="N159" s="59">
        <f>COUNTIFS(テーブル13[[#All],[発症日]],テーブル31012[[#This Row],[日時]],テーブル13[[#All],[推定感染場所（カテゴリ）]],'推定感染場所別流行曲線（発症日） '!N$1)</f>
        <v>0</v>
      </c>
      <c r="O159" s="59">
        <f>COUNTIFS(テーブル13[[#All],[発症日]],テーブル31012[[#This Row],[日時]],テーブル13[[#All],[推定感染場所（カテゴリ）]],'推定感染場所別流行曲線（発症日） '!O$1)</f>
        <v>0</v>
      </c>
      <c r="P159" s="59">
        <f>COUNTIFS(テーブル13[[#All],[発症日]],テーブル31012[[#This Row],[日時]],テーブル13[[#All],[推定感染場所（カテゴリ）]],'推定感染場所別流行曲線（発症日） '!P$1)</f>
        <v>0</v>
      </c>
      <c r="Q159" s="59"/>
      <c r="R159" s="59"/>
      <c r="S159" s="59"/>
      <c r="T159" s="59"/>
      <c r="U159" s="59"/>
      <c r="V159" s="59">
        <f>COUNTIFS(テーブル13[[#All],[発症日]],テーブル31012[[#This Row],[日時]],テーブル13[[#All],[推定感染場所（カテゴリ）]],"")</f>
        <v>0</v>
      </c>
    </row>
    <row r="160" spans="1:22">
      <c r="A160" s="54">
        <f t="shared" si="11"/>
        <v>44044</v>
      </c>
      <c r="B160" s="1" t="str">
        <f t="shared" si="8"/>
        <v/>
      </c>
      <c r="C160" s="57" t="str">
        <f t="shared" si="9"/>
        <v>8月</v>
      </c>
      <c r="D160" s="57" t="str">
        <f t="shared" si="10"/>
        <v>1日</v>
      </c>
      <c r="E160" s="57">
        <f>COUNTIF(テーブル13[[#All],[発症日]],テーブル31012[[#This Row],[日時]])</f>
        <v>0</v>
      </c>
      <c r="F160" s="57">
        <f>COUNTIFS(テーブル13[[#All],[発症日]],テーブル31012[[#This Row],[日時]],テーブル13[[#All],[推定感染場所（カテゴリ）]],'推定感染場所別流行曲線（発症日） '!F$1)</f>
        <v>0</v>
      </c>
      <c r="G160" s="59">
        <f>COUNTIFS(テーブル13[[#All],[発症日]],テーブル31012[[#This Row],[日時]],テーブル13[[#All],[推定感染場所（カテゴリ）]],'推定感染場所別流行曲線（発症日） '!G$1)</f>
        <v>0</v>
      </c>
      <c r="H160" s="59">
        <f>COUNTIFS(テーブル13[[#All],[発症日]],テーブル31012[[#This Row],[日時]],テーブル13[[#All],[推定感染場所（カテゴリ）]],'推定感染場所別流行曲線（発症日） '!H$1)</f>
        <v>0</v>
      </c>
      <c r="I160" s="59">
        <f>COUNTIFS(テーブル13[[#All],[発症日]],テーブル31012[[#This Row],[日時]],テーブル13[[#All],[推定感染場所（カテゴリ）]],'推定感染場所別流行曲線（発症日） '!I$1)</f>
        <v>0</v>
      </c>
      <c r="J160" s="59">
        <f>COUNTIFS(テーブル13[[#All],[発症日]],テーブル31012[[#This Row],[日時]],テーブル13[[#All],[推定感染場所（カテゴリ）]],'推定感染場所別流行曲線（発症日） '!J$1)</f>
        <v>0</v>
      </c>
      <c r="K160" s="59">
        <f>COUNTIFS(テーブル13[[#All],[発症日]],テーブル31012[[#This Row],[日時]],テーブル13[[#All],[推定感染場所（カテゴリ）]],'推定感染場所別流行曲線（発症日） '!K$1)</f>
        <v>0</v>
      </c>
      <c r="L160" s="59">
        <f>COUNTIFS(テーブル13[[#All],[発症日]],テーブル31012[[#This Row],[日時]],テーブル13[[#All],[推定感染場所（カテゴリ）]],'推定感染場所別流行曲線（発症日） '!L$1)</f>
        <v>0</v>
      </c>
      <c r="M160" s="59">
        <f>COUNTIFS(テーブル13[[#All],[発症日]],テーブル31012[[#This Row],[日時]],テーブル13[[#All],[推定感染場所（カテゴリ）]],'推定感染場所別流行曲線（発症日） '!M$1)</f>
        <v>0</v>
      </c>
      <c r="N160" s="59">
        <f>COUNTIFS(テーブル13[[#All],[発症日]],テーブル31012[[#This Row],[日時]],テーブル13[[#All],[推定感染場所（カテゴリ）]],'推定感染場所別流行曲線（発症日） '!N$1)</f>
        <v>0</v>
      </c>
      <c r="O160" s="59">
        <f>COUNTIFS(テーブル13[[#All],[発症日]],テーブル31012[[#This Row],[日時]],テーブル13[[#All],[推定感染場所（カテゴリ）]],'推定感染場所別流行曲線（発症日） '!O$1)</f>
        <v>0</v>
      </c>
      <c r="P160" s="59">
        <f>COUNTIFS(テーブル13[[#All],[発症日]],テーブル31012[[#This Row],[日時]],テーブル13[[#All],[推定感染場所（カテゴリ）]],'推定感染場所別流行曲線（発症日） '!P$1)</f>
        <v>0</v>
      </c>
      <c r="Q160" s="59"/>
      <c r="R160" s="59"/>
      <c r="S160" s="59"/>
      <c r="T160" s="59"/>
      <c r="U160" s="59"/>
      <c r="V160" s="59">
        <f>COUNTIFS(テーブル13[[#All],[発症日]],テーブル31012[[#This Row],[日時]],テーブル13[[#All],[推定感染場所（カテゴリ）]],"")</f>
        <v>0</v>
      </c>
    </row>
    <row r="161" spans="1:22">
      <c r="A161" s="54">
        <f t="shared" si="11"/>
        <v>44045</v>
      </c>
      <c r="B161" s="1" t="str">
        <f t="shared" si="8"/>
        <v/>
      </c>
      <c r="C161" s="57" t="str">
        <f t="shared" si="9"/>
        <v/>
      </c>
      <c r="D161" s="57" t="str">
        <f t="shared" si="10"/>
        <v>2日</v>
      </c>
      <c r="E161" s="57">
        <f>COUNTIF(テーブル13[[#All],[発症日]],テーブル31012[[#This Row],[日時]])</f>
        <v>0</v>
      </c>
      <c r="F161" s="57">
        <f>COUNTIFS(テーブル13[[#All],[発症日]],テーブル31012[[#This Row],[日時]],テーブル13[[#All],[推定感染場所（カテゴリ）]],'推定感染場所別流行曲線（発症日） '!F$1)</f>
        <v>0</v>
      </c>
      <c r="G161" s="59">
        <f>COUNTIFS(テーブル13[[#All],[発症日]],テーブル31012[[#This Row],[日時]],テーブル13[[#All],[推定感染場所（カテゴリ）]],'推定感染場所別流行曲線（発症日） '!G$1)</f>
        <v>0</v>
      </c>
      <c r="H161" s="59">
        <f>COUNTIFS(テーブル13[[#All],[発症日]],テーブル31012[[#This Row],[日時]],テーブル13[[#All],[推定感染場所（カテゴリ）]],'推定感染場所別流行曲線（発症日） '!H$1)</f>
        <v>0</v>
      </c>
      <c r="I161" s="59">
        <f>COUNTIFS(テーブル13[[#All],[発症日]],テーブル31012[[#This Row],[日時]],テーブル13[[#All],[推定感染場所（カテゴリ）]],'推定感染場所別流行曲線（発症日） '!I$1)</f>
        <v>0</v>
      </c>
      <c r="J161" s="59">
        <f>COUNTIFS(テーブル13[[#All],[発症日]],テーブル31012[[#This Row],[日時]],テーブル13[[#All],[推定感染場所（カテゴリ）]],'推定感染場所別流行曲線（発症日） '!J$1)</f>
        <v>0</v>
      </c>
      <c r="K161" s="59">
        <f>COUNTIFS(テーブル13[[#All],[発症日]],テーブル31012[[#This Row],[日時]],テーブル13[[#All],[推定感染場所（カテゴリ）]],'推定感染場所別流行曲線（発症日） '!K$1)</f>
        <v>0</v>
      </c>
      <c r="L161" s="59">
        <f>COUNTIFS(テーブル13[[#All],[発症日]],テーブル31012[[#This Row],[日時]],テーブル13[[#All],[推定感染場所（カテゴリ）]],'推定感染場所別流行曲線（発症日） '!L$1)</f>
        <v>0</v>
      </c>
      <c r="M161" s="59">
        <f>COUNTIFS(テーブル13[[#All],[発症日]],テーブル31012[[#This Row],[日時]],テーブル13[[#All],[推定感染場所（カテゴリ）]],'推定感染場所別流行曲線（発症日） '!M$1)</f>
        <v>0</v>
      </c>
      <c r="N161" s="59">
        <f>COUNTIFS(テーブル13[[#All],[発症日]],テーブル31012[[#This Row],[日時]],テーブル13[[#All],[推定感染場所（カテゴリ）]],'推定感染場所別流行曲線（発症日） '!N$1)</f>
        <v>0</v>
      </c>
      <c r="O161" s="59">
        <f>COUNTIFS(テーブル13[[#All],[発症日]],テーブル31012[[#This Row],[日時]],テーブル13[[#All],[推定感染場所（カテゴリ）]],'推定感染場所別流行曲線（発症日） '!O$1)</f>
        <v>0</v>
      </c>
      <c r="P161" s="59">
        <f>COUNTIFS(テーブル13[[#All],[発症日]],テーブル31012[[#This Row],[日時]],テーブル13[[#All],[推定感染場所（カテゴリ）]],'推定感染場所別流行曲線（発症日） '!P$1)</f>
        <v>0</v>
      </c>
      <c r="Q161" s="59"/>
      <c r="R161" s="59"/>
      <c r="S161" s="59"/>
      <c r="T161" s="59"/>
      <c r="U161" s="59"/>
      <c r="V161" s="59">
        <f>COUNTIFS(テーブル13[[#All],[発症日]],テーブル31012[[#This Row],[日時]],テーブル13[[#All],[推定感染場所（カテゴリ）]],"")</f>
        <v>0</v>
      </c>
    </row>
    <row r="162" spans="1:22">
      <c r="A162" s="54">
        <f t="shared" si="11"/>
        <v>44046</v>
      </c>
      <c r="B162" s="1" t="str">
        <f t="shared" si="8"/>
        <v/>
      </c>
      <c r="C162" s="57" t="str">
        <f t="shared" si="9"/>
        <v/>
      </c>
      <c r="D162" s="57" t="str">
        <f t="shared" si="10"/>
        <v>3日</v>
      </c>
      <c r="E162" s="57">
        <f>COUNTIF(テーブル13[[#All],[発症日]],テーブル31012[[#This Row],[日時]])</f>
        <v>0</v>
      </c>
      <c r="F162" s="57">
        <f>COUNTIFS(テーブル13[[#All],[発症日]],テーブル31012[[#This Row],[日時]],テーブル13[[#All],[推定感染場所（カテゴリ）]],'推定感染場所別流行曲線（発症日） '!F$1)</f>
        <v>0</v>
      </c>
      <c r="G162" s="59">
        <f>COUNTIFS(テーブル13[[#All],[発症日]],テーブル31012[[#This Row],[日時]],テーブル13[[#All],[推定感染場所（カテゴリ）]],'推定感染場所別流行曲線（発症日） '!G$1)</f>
        <v>0</v>
      </c>
      <c r="H162" s="59">
        <f>COUNTIFS(テーブル13[[#All],[発症日]],テーブル31012[[#This Row],[日時]],テーブル13[[#All],[推定感染場所（カテゴリ）]],'推定感染場所別流行曲線（発症日） '!H$1)</f>
        <v>0</v>
      </c>
      <c r="I162" s="59">
        <f>COUNTIFS(テーブル13[[#All],[発症日]],テーブル31012[[#This Row],[日時]],テーブル13[[#All],[推定感染場所（カテゴリ）]],'推定感染場所別流行曲線（発症日） '!I$1)</f>
        <v>0</v>
      </c>
      <c r="J162" s="59">
        <f>COUNTIFS(テーブル13[[#All],[発症日]],テーブル31012[[#This Row],[日時]],テーブル13[[#All],[推定感染場所（カテゴリ）]],'推定感染場所別流行曲線（発症日） '!J$1)</f>
        <v>0</v>
      </c>
      <c r="K162" s="59">
        <f>COUNTIFS(テーブル13[[#All],[発症日]],テーブル31012[[#This Row],[日時]],テーブル13[[#All],[推定感染場所（カテゴリ）]],'推定感染場所別流行曲線（発症日） '!K$1)</f>
        <v>0</v>
      </c>
      <c r="L162" s="59">
        <f>COUNTIFS(テーブル13[[#All],[発症日]],テーブル31012[[#This Row],[日時]],テーブル13[[#All],[推定感染場所（カテゴリ）]],'推定感染場所別流行曲線（発症日） '!L$1)</f>
        <v>0</v>
      </c>
      <c r="M162" s="59">
        <f>COUNTIFS(テーブル13[[#All],[発症日]],テーブル31012[[#This Row],[日時]],テーブル13[[#All],[推定感染場所（カテゴリ）]],'推定感染場所別流行曲線（発症日） '!M$1)</f>
        <v>0</v>
      </c>
      <c r="N162" s="59">
        <f>COUNTIFS(テーブル13[[#All],[発症日]],テーブル31012[[#This Row],[日時]],テーブル13[[#All],[推定感染場所（カテゴリ）]],'推定感染場所別流行曲線（発症日） '!N$1)</f>
        <v>0</v>
      </c>
      <c r="O162" s="59">
        <f>COUNTIFS(テーブル13[[#All],[発症日]],テーブル31012[[#This Row],[日時]],テーブル13[[#All],[推定感染場所（カテゴリ）]],'推定感染場所別流行曲線（発症日） '!O$1)</f>
        <v>0</v>
      </c>
      <c r="P162" s="59">
        <f>COUNTIFS(テーブル13[[#All],[発症日]],テーブル31012[[#This Row],[日時]],テーブル13[[#All],[推定感染場所（カテゴリ）]],'推定感染場所別流行曲線（発症日） '!P$1)</f>
        <v>0</v>
      </c>
      <c r="Q162" s="59"/>
      <c r="R162" s="59"/>
      <c r="S162" s="59"/>
      <c r="T162" s="59"/>
      <c r="U162" s="59"/>
      <c r="V162" s="59">
        <f>COUNTIFS(テーブル13[[#All],[発症日]],テーブル31012[[#This Row],[日時]],テーブル13[[#All],[推定感染場所（カテゴリ）]],"")</f>
        <v>0</v>
      </c>
    </row>
    <row r="163" spans="1:22">
      <c r="A163" s="54">
        <f t="shared" si="11"/>
        <v>44047</v>
      </c>
      <c r="B163" s="1" t="str">
        <f t="shared" si="8"/>
        <v/>
      </c>
      <c r="C163" s="57" t="str">
        <f t="shared" si="9"/>
        <v/>
      </c>
      <c r="D163" s="57" t="str">
        <f t="shared" si="10"/>
        <v>4日</v>
      </c>
      <c r="E163" s="57">
        <f>COUNTIF(テーブル13[[#All],[発症日]],テーブル31012[[#This Row],[日時]])</f>
        <v>0</v>
      </c>
      <c r="F163" s="57">
        <f>COUNTIFS(テーブル13[[#All],[発症日]],テーブル31012[[#This Row],[日時]],テーブル13[[#All],[推定感染場所（カテゴリ）]],'推定感染場所別流行曲線（発症日） '!F$1)</f>
        <v>0</v>
      </c>
      <c r="G163" s="59">
        <f>COUNTIFS(テーブル13[[#All],[発症日]],テーブル31012[[#This Row],[日時]],テーブル13[[#All],[推定感染場所（カテゴリ）]],'推定感染場所別流行曲線（発症日） '!G$1)</f>
        <v>0</v>
      </c>
      <c r="H163" s="59">
        <f>COUNTIFS(テーブル13[[#All],[発症日]],テーブル31012[[#This Row],[日時]],テーブル13[[#All],[推定感染場所（カテゴリ）]],'推定感染場所別流行曲線（発症日） '!H$1)</f>
        <v>0</v>
      </c>
      <c r="I163" s="59">
        <f>COUNTIFS(テーブル13[[#All],[発症日]],テーブル31012[[#This Row],[日時]],テーブル13[[#All],[推定感染場所（カテゴリ）]],'推定感染場所別流行曲線（発症日） '!I$1)</f>
        <v>0</v>
      </c>
      <c r="J163" s="59">
        <f>COUNTIFS(テーブル13[[#All],[発症日]],テーブル31012[[#This Row],[日時]],テーブル13[[#All],[推定感染場所（カテゴリ）]],'推定感染場所別流行曲線（発症日） '!J$1)</f>
        <v>0</v>
      </c>
      <c r="K163" s="59">
        <f>COUNTIFS(テーブル13[[#All],[発症日]],テーブル31012[[#This Row],[日時]],テーブル13[[#All],[推定感染場所（カテゴリ）]],'推定感染場所別流行曲線（発症日） '!K$1)</f>
        <v>0</v>
      </c>
      <c r="L163" s="59">
        <f>COUNTIFS(テーブル13[[#All],[発症日]],テーブル31012[[#This Row],[日時]],テーブル13[[#All],[推定感染場所（カテゴリ）]],'推定感染場所別流行曲線（発症日） '!L$1)</f>
        <v>0</v>
      </c>
      <c r="M163" s="59">
        <f>COUNTIFS(テーブル13[[#All],[発症日]],テーブル31012[[#This Row],[日時]],テーブル13[[#All],[推定感染場所（カテゴリ）]],'推定感染場所別流行曲線（発症日） '!M$1)</f>
        <v>0</v>
      </c>
      <c r="N163" s="59">
        <f>COUNTIFS(テーブル13[[#All],[発症日]],テーブル31012[[#This Row],[日時]],テーブル13[[#All],[推定感染場所（カテゴリ）]],'推定感染場所別流行曲線（発症日） '!N$1)</f>
        <v>0</v>
      </c>
      <c r="O163" s="59">
        <f>COUNTIFS(テーブル13[[#All],[発症日]],テーブル31012[[#This Row],[日時]],テーブル13[[#All],[推定感染場所（カテゴリ）]],'推定感染場所別流行曲線（発症日） '!O$1)</f>
        <v>0</v>
      </c>
      <c r="P163" s="59">
        <f>COUNTIFS(テーブル13[[#All],[発症日]],テーブル31012[[#This Row],[日時]],テーブル13[[#All],[推定感染場所（カテゴリ）]],'推定感染場所別流行曲線（発症日） '!P$1)</f>
        <v>0</v>
      </c>
      <c r="Q163" s="59"/>
      <c r="R163" s="59"/>
      <c r="S163" s="59"/>
      <c r="T163" s="59"/>
      <c r="U163" s="59"/>
      <c r="V163" s="59">
        <f>COUNTIFS(テーブル13[[#All],[発症日]],テーブル31012[[#This Row],[日時]],テーブル13[[#All],[推定感染場所（カテゴリ）]],"")</f>
        <v>0</v>
      </c>
    </row>
    <row r="164" spans="1:22">
      <c r="A164" s="54">
        <f t="shared" si="11"/>
        <v>44048</v>
      </c>
      <c r="B164" s="1" t="str">
        <f t="shared" si="8"/>
        <v/>
      </c>
      <c r="C164" s="57" t="str">
        <f t="shared" si="9"/>
        <v/>
      </c>
      <c r="D164" s="57" t="str">
        <f t="shared" si="10"/>
        <v>5日</v>
      </c>
      <c r="E164" s="57">
        <f>COUNTIF(テーブル13[[#All],[発症日]],テーブル31012[[#This Row],[日時]])</f>
        <v>0</v>
      </c>
      <c r="F164" s="57">
        <f>COUNTIFS(テーブル13[[#All],[発症日]],テーブル31012[[#This Row],[日時]],テーブル13[[#All],[推定感染場所（カテゴリ）]],'推定感染場所別流行曲線（発症日） '!F$1)</f>
        <v>0</v>
      </c>
      <c r="G164" s="59">
        <f>COUNTIFS(テーブル13[[#All],[発症日]],テーブル31012[[#This Row],[日時]],テーブル13[[#All],[推定感染場所（カテゴリ）]],'推定感染場所別流行曲線（発症日） '!G$1)</f>
        <v>0</v>
      </c>
      <c r="H164" s="59">
        <f>COUNTIFS(テーブル13[[#All],[発症日]],テーブル31012[[#This Row],[日時]],テーブル13[[#All],[推定感染場所（カテゴリ）]],'推定感染場所別流行曲線（発症日） '!H$1)</f>
        <v>0</v>
      </c>
      <c r="I164" s="59">
        <f>COUNTIFS(テーブル13[[#All],[発症日]],テーブル31012[[#This Row],[日時]],テーブル13[[#All],[推定感染場所（カテゴリ）]],'推定感染場所別流行曲線（発症日） '!I$1)</f>
        <v>0</v>
      </c>
      <c r="J164" s="59">
        <f>COUNTIFS(テーブル13[[#All],[発症日]],テーブル31012[[#This Row],[日時]],テーブル13[[#All],[推定感染場所（カテゴリ）]],'推定感染場所別流行曲線（発症日） '!J$1)</f>
        <v>0</v>
      </c>
      <c r="K164" s="59">
        <f>COUNTIFS(テーブル13[[#All],[発症日]],テーブル31012[[#This Row],[日時]],テーブル13[[#All],[推定感染場所（カテゴリ）]],'推定感染場所別流行曲線（発症日） '!K$1)</f>
        <v>0</v>
      </c>
      <c r="L164" s="59">
        <f>COUNTIFS(テーブル13[[#All],[発症日]],テーブル31012[[#This Row],[日時]],テーブル13[[#All],[推定感染場所（カテゴリ）]],'推定感染場所別流行曲線（発症日） '!L$1)</f>
        <v>0</v>
      </c>
      <c r="M164" s="59">
        <f>COUNTIFS(テーブル13[[#All],[発症日]],テーブル31012[[#This Row],[日時]],テーブル13[[#All],[推定感染場所（カテゴリ）]],'推定感染場所別流行曲線（発症日） '!M$1)</f>
        <v>0</v>
      </c>
      <c r="N164" s="59">
        <f>COUNTIFS(テーブル13[[#All],[発症日]],テーブル31012[[#This Row],[日時]],テーブル13[[#All],[推定感染場所（カテゴリ）]],'推定感染場所別流行曲線（発症日） '!N$1)</f>
        <v>0</v>
      </c>
      <c r="O164" s="59">
        <f>COUNTIFS(テーブル13[[#All],[発症日]],テーブル31012[[#This Row],[日時]],テーブル13[[#All],[推定感染場所（カテゴリ）]],'推定感染場所別流行曲線（発症日） '!O$1)</f>
        <v>0</v>
      </c>
      <c r="P164" s="59">
        <f>COUNTIFS(テーブル13[[#All],[発症日]],テーブル31012[[#This Row],[日時]],テーブル13[[#All],[推定感染場所（カテゴリ）]],'推定感染場所別流行曲線（発症日） '!P$1)</f>
        <v>0</v>
      </c>
      <c r="Q164" s="59"/>
      <c r="R164" s="59"/>
      <c r="S164" s="59"/>
      <c r="T164" s="59"/>
      <c r="U164" s="59"/>
      <c r="V164" s="59">
        <f>COUNTIFS(テーブル13[[#All],[発症日]],テーブル31012[[#This Row],[日時]],テーブル13[[#All],[推定感染場所（カテゴリ）]],"")</f>
        <v>0</v>
      </c>
    </row>
    <row r="165" spans="1:22">
      <c r="A165" s="54">
        <f t="shared" si="11"/>
        <v>44049</v>
      </c>
      <c r="B165" s="1" t="str">
        <f t="shared" si="8"/>
        <v/>
      </c>
      <c r="C165" s="57" t="str">
        <f t="shared" si="9"/>
        <v/>
      </c>
      <c r="D165" s="57" t="str">
        <f t="shared" si="10"/>
        <v>6日</v>
      </c>
      <c r="E165" s="57">
        <f>COUNTIF(テーブル13[[#All],[発症日]],テーブル31012[[#This Row],[日時]])</f>
        <v>0</v>
      </c>
      <c r="F165" s="57">
        <f>COUNTIFS(テーブル13[[#All],[発症日]],テーブル31012[[#This Row],[日時]],テーブル13[[#All],[推定感染場所（カテゴリ）]],'推定感染場所別流行曲線（発症日） '!F$1)</f>
        <v>0</v>
      </c>
      <c r="G165" s="59">
        <f>COUNTIFS(テーブル13[[#All],[発症日]],テーブル31012[[#This Row],[日時]],テーブル13[[#All],[推定感染場所（カテゴリ）]],'推定感染場所別流行曲線（発症日） '!G$1)</f>
        <v>0</v>
      </c>
      <c r="H165" s="59">
        <f>COUNTIFS(テーブル13[[#All],[発症日]],テーブル31012[[#This Row],[日時]],テーブル13[[#All],[推定感染場所（カテゴリ）]],'推定感染場所別流行曲線（発症日） '!H$1)</f>
        <v>0</v>
      </c>
      <c r="I165" s="59">
        <f>COUNTIFS(テーブル13[[#All],[発症日]],テーブル31012[[#This Row],[日時]],テーブル13[[#All],[推定感染場所（カテゴリ）]],'推定感染場所別流行曲線（発症日） '!I$1)</f>
        <v>0</v>
      </c>
      <c r="J165" s="59">
        <f>COUNTIFS(テーブル13[[#All],[発症日]],テーブル31012[[#This Row],[日時]],テーブル13[[#All],[推定感染場所（カテゴリ）]],'推定感染場所別流行曲線（発症日） '!J$1)</f>
        <v>0</v>
      </c>
      <c r="K165" s="59">
        <f>COUNTIFS(テーブル13[[#All],[発症日]],テーブル31012[[#This Row],[日時]],テーブル13[[#All],[推定感染場所（カテゴリ）]],'推定感染場所別流行曲線（発症日） '!K$1)</f>
        <v>0</v>
      </c>
      <c r="L165" s="59">
        <f>COUNTIFS(テーブル13[[#All],[発症日]],テーブル31012[[#This Row],[日時]],テーブル13[[#All],[推定感染場所（カテゴリ）]],'推定感染場所別流行曲線（発症日） '!L$1)</f>
        <v>0</v>
      </c>
      <c r="M165" s="59">
        <f>COUNTIFS(テーブル13[[#All],[発症日]],テーブル31012[[#This Row],[日時]],テーブル13[[#All],[推定感染場所（カテゴリ）]],'推定感染場所別流行曲線（発症日） '!M$1)</f>
        <v>0</v>
      </c>
      <c r="N165" s="59">
        <f>COUNTIFS(テーブル13[[#All],[発症日]],テーブル31012[[#This Row],[日時]],テーブル13[[#All],[推定感染場所（カテゴリ）]],'推定感染場所別流行曲線（発症日） '!N$1)</f>
        <v>0</v>
      </c>
      <c r="O165" s="59">
        <f>COUNTIFS(テーブル13[[#All],[発症日]],テーブル31012[[#This Row],[日時]],テーブル13[[#All],[推定感染場所（カテゴリ）]],'推定感染場所別流行曲線（発症日） '!O$1)</f>
        <v>0</v>
      </c>
      <c r="P165" s="59">
        <f>COUNTIFS(テーブル13[[#All],[発症日]],テーブル31012[[#This Row],[日時]],テーブル13[[#All],[推定感染場所（カテゴリ）]],'推定感染場所別流行曲線（発症日） '!P$1)</f>
        <v>0</v>
      </c>
      <c r="Q165" s="59"/>
      <c r="R165" s="59"/>
      <c r="S165" s="59"/>
      <c r="T165" s="59"/>
      <c r="U165" s="59"/>
      <c r="V165" s="59">
        <f>COUNTIFS(テーブル13[[#All],[発症日]],テーブル31012[[#This Row],[日時]],テーブル13[[#All],[推定感染場所（カテゴリ）]],"")</f>
        <v>0</v>
      </c>
    </row>
    <row r="166" spans="1:22">
      <c r="A166" s="54">
        <f t="shared" si="11"/>
        <v>44050</v>
      </c>
      <c r="B166" s="1" t="str">
        <f t="shared" si="8"/>
        <v/>
      </c>
      <c r="C166" s="57" t="str">
        <f t="shared" si="9"/>
        <v/>
      </c>
      <c r="D166" s="57" t="str">
        <f t="shared" si="10"/>
        <v>7日</v>
      </c>
      <c r="E166" s="57">
        <f>COUNTIF(テーブル13[[#All],[発症日]],テーブル31012[[#This Row],[日時]])</f>
        <v>0</v>
      </c>
      <c r="F166" s="57">
        <f>COUNTIFS(テーブル13[[#All],[発症日]],テーブル31012[[#This Row],[日時]],テーブル13[[#All],[推定感染場所（カテゴリ）]],'推定感染場所別流行曲線（発症日） '!F$1)</f>
        <v>0</v>
      </c>
      <c r="G166" s="59">
        <f>COUNTIFS(テーブル13[[#All],[発症日]],テーブル31012[[#This Row],[日時]],テーブル13[[#All],[推定感染場所（カテゴリ）]],'推定感染場所別流行曲線（発症日） '!G$1)</f>
        <v>0</v>
      </c>
      <c r="H166" s="59">
        <f>COUNTIFS(テーブル13[[#All],[発症日]],テーブル31012[[#This Row],[日時]],テーブル13[[#All],[推定感染場所（カテゴリ）]],'推定感染場所別流行曲線（発症日） '!H$1)</f>
        <v>0</v>
      </c>
      <c r="I166" s="59">
        <f>COUNTIFS(テーブル13[[#All],[発症日]],テーブル31012[[#This Row],[日時]],テーブル13[[#All],[推定感染場所（カテゴリ）]],'推定感染場所別流行曲線（発症日） '!I$1)</f>
        <v>0</v>
      </c>
      <c r="J166" s="59">
        <f>COUNTIFS(テーブル13[[#All],[発症日]],テーブル31012[[#This Row],[日時]],テーブル13[[#All],[推定感染場所（カテゴリ）]],'推定感染場所別流行曲線（発症日） '!J$1)</f>
        <v>0</v>
      </c>
      <c r="K166" s="59">
        <f>COUNTIFS(テーブル13[[#All],[発症日]],テーブル31012[[#This Row],[日時]],テーブル13[[#All],[推定感染場所（カテゴリ）]],'推定感染場所別流行曲線（発症日） '!K$1)</f>
        <v>0</v>
      </c>
      <c r="L166" s="59">
        <f>COUNTIFS(テーブル13[[#All],[発症日]],テーブル31012[[#This Row],[日時]],テーブル13[[#All],[推定感染場所（カテゴリ）]],'推定感染場所別流行曲線（発症日） '!L$1)</f>
        <v>0</v>
      </c>
      <c r="M166" s="59">
        <f>COUNTIFS(テーブル13[[#All],[発症日]],テーブル31012[[#This Row],[日時]],テーブル13[[#All],[推定感染場所（カテゴリ）]],'推定感染場所別流行曲線（発症日） '!M$1)</f>
        <v>0</v>
      </c>
      <c r="N166" s="59">
        <f>COUNTIFS(テーブル13[[#All],[発症日]],テーブル31012[[#This Row],[日時]],テーブル13[[#All],[推定感染場所（カテゴリ）]],'推定感染場所別流行曲線（発症日） '!N$1)</f>
        <v>0</v>
      </c>
      <c r="O166" s="59">
        <f>COUNTIFS(テーブル13[[#All],[発症日]],テーブル31012[[#This Row],[日時]],テーブル13[[#All],[推定感染場所（カテゴリ）]],'推定感染場所別流行曲線（発症日） '!O$1)</f>
        <v>0</v>
      </c>
      <c r="P166" s="59">
        <f>COUNTIFS(テーブル13[[#All],[発症日]],テーブル31012[[#This Row],[日時]],テーブル13[[#All],[推定感染場所（カテゴリ）]],'推定感染場所別流行曲線（発症日） '!P$1)</f>
        <v>0</v>
      </c>
      <c r="Q166" s="59"/>
      <c r="R166" s="59"/>
      <c r="S166" s="59"/>
      <c r="T166" s="59"/>
      <c r="U166" s="59"/>
      <c r="V166" s="59">
        <f>COUNTIFS(テーブル13[[#All],[発症日]],テーブル31012[[#This Row],[日時]],テーブル13[[#All],[推定感染場所（カテゴリ）]],"")</f>
        <v>0</v>
      </c>
    </row>
    <row r="167" spans="1:22">
      <c r="A167" s="54">
        <f t="shared" si="11"/>
        <v>44051</v>
      </c>
      <c r="B167" s="1" t="str">
        <f t="shared" si="8"/>
        <v/>
      </c>
      <c r="C167" s="57" t="str">
        <f t="shared" si="9"/>
        <v/>
      </c>
      <c r="D167" s="57" t="str">
        <f t="shared" si="10"/>
        <v>8日</v>
      </c>
      <c r="E167" s="57">
        <f>COUNTIF(テーブル13[[#All],[発症日]],テーブル31012[[#This Row],[日時]])</f>
        <v>0</v>
      </c>
      <c r="F167" s="57">
        <f>COUNTIFS(テーブル13[[#All],[発症日]],テーブル31012[[#This Row],[日時]],テーブル13[[#All],[推定感染場所（カテゴリ）]],'推定感染場所別流行曲線（発症日） '!F$1)</f>
        <v>0</v>
      </c>
      <c r="G167" s="59">
        <f>COUNTIFS(テーブル13[[#All],[発症日]],テーブル31012[[#This Row],[日時]],テーブル13[[#All],[推定感染場所（カテゴリ）]],'推定感染場所別流行曲線（発症日） '!G$1)</f>
        <v>0</v>
      </c>
      <c r="H167" s="59">
        <f>COUNTIFS(テーブル13[[#All],[発症日]],テーブル31012[[#This Row],[日時]],テーブル13[[#All],[推定感染場所（カテゴリ）]],'推定感染場所別流行曲線（発症日） '!H$1)</f>
        <v>0</v>
      </c>
      <c r="I167" s="59">
        <f>COUNTIFS(テーブル13[[#All],[発症日]],テーブル31012[[#This Row],[日時]],テーブル13[[#All],[推定感染場所（カテゴリ）]],'推定感染場所別流行曲線（発症日） '!I$1)</f>
        <v>0</v>
      </c>
      <c r="J167" s="59">
        <f>COUNTIFS(テーブル13[[#All],[発症日]],テーブル31012[[#This Row],[日時]],テーブル13[[#All],[推定感染場所（カテゴリ）]],'推定感染場所別流行曲線（発症日） '!J$1)</f>
        <v>0</v>
      </c>
      <c r="K167" s="59">
        <f>COUNTIFS(テーブル13[[#All],[発症日]],テーブル31012[[#This Row],[日時]],テーブル13[[#All],[推定感染場所（カテゴリ）]],'推定感染場所別流行曲線（発症日） '!K$1)</f>
        <v>0</v>
      </c>
      <c r="L167" s="59">
        <f>COUNTIFS(テーブル13[[#All],[発症日]],テーブル31012[[#This Row],[日時]],テーブル13[[#All],[推定感染場所（カテゴリ）]],'推定感染場所別流行曲線（発症日） '!L$1)</f>
        <v>0</v>
      </c>
      <c r="M167" s="59">
        <f>COUNTIFS(テーブル13[[#All],[発症日]],テーブル31012[[#This Row],[日時]],テーブル13[[#All],[推定感染場所（カテゴリ）]],'推定感染場所別流行曲線（発症日） '!M$1)</f>
        <v>0</v>
      </c>
      <c r="N167" s="59">
        <f>COUNTIFS(テーブル13[[#All],[発症日]],テーブル31012[[#This Row],[日時]],テーブル13[[#All],[推定感染場所（カテゴリ）]],'推定感染場所別流行曲線（発症日） '!N$1)</f>
        <v>0</v>
      </c>
      <c r="O167" s="59">
        <f>COUNTIFS(テーブル13[[#All],[発症日]],テーブル31012[[#This Row],[日時]],テーブル13[[#All],[推定感染場所（カテゴリ）]],'推定感染場所別流行曲線（発症日） '!O$1)</f>
        <v>0</v>
      </c>
      <c r="P167" s="59">
        <f>COUNTIFS(テーブル13[[#All],[発症日]],テーブル31012[[#This Row],[日時]],テーブル13[[#All],[推定感染場所（カテゴリ）]],'推定感染場所別流行曲線（発症日） '!P$1)</f>
        <v>0</v>
      </c>
      <c r="Q167" s="59"/>
      <c r="R167" s="59"/>
      <c r="S167" s="59"/>
      <c r="T167" s="59"/>
      <c r="U167" s="59"/>
      <c r="V167" s="59">
        <f>COUNTIFS(テーブル13[[#All],[発症日]],テーブル31012[[#This Row],[日時]],テーブル13[[#All],[推定感染場所（カテゴリ）]],"")</f>
        <v>0</v>
      </c>
    </row>
    <row r="168" spans="1:22">
      <c r="A168" s="54">
        <f t="shared" si="11"/>
        <v>44052</v>
      </c>
      <c r="B168" s="1" t="str">
        <f t="shared" si="8"/>
        <v/>
      </c>
      <c r="C168" s="57" t="str">
        <f t="shared" si="9"/>
        <v/>
      </c>
      <c r="D168" s="57" t="str">
        <f t="shared" si="10"/>
        <v>9日</v>
      </c>
      <c r="E168" s="57">
        <f>COUNTIF(テーブル13[[#All],[発症日]],テーブル31012[[#This Row],[日時]])</f>
        <v>0</v>
      </c>
      <c r="F168" s="57">
        <f>COUNTIFS(テーブル13[[#All],[発症日]],テーブル31012[[#This Row],[日時]],テーブル13[[#All],[推定感染場所（カテゴリ）]],'推定感染場所別流行曲線（発症日） '!F$1)</f>
        <v>0</v>
      </c>
      <c r="G168" s="59">
        <f>COUNTIFS(テーブル13[[#All],[発症日]],テーブル31012[[#This Row],[日時]],テーブル13[[#All],[推定感染場所（カテゴリ）]],'推定感染場所別流行曲線（発症日） '!G$1)</f>
        <v>0</v>
      </c>
      <c r="H168" s="59">
        <f>COUNTIFS(テーブル13[[#All],[発症日]],テーブル31012[[#This Row],[日時]],テーブル13[[#All],[推定感染場所（カテゴリ）]],'推定感染場所別流行曲線（発症日） '!H$1)</f>
        <v>0</v>
      </c>
      <c r="I168" s="59">
        <f>COUNTIFS(テーブル13[[#All],[発症日]],テーブル31012[[#This Row],[日時]],テーブル13[[#All],[推定感染場所（カテゴリ）]],'推定感染場所別流行曲線（発症日） '!I$1)</f>
        <v>0</v>
      </c>
      <c r="J168" s="59">
        <f>COUNTIFS(テーブル13[[#All],[発症日]],テーブル31012[[#This Row],[日時]],テーブル13[[#All],[推定感染場所（カテゴリ）]],'推定感染場所別流行曲線（発症日） '!J$1)</f>
        <v>0</v>
      </c>
      <c r="K168" s="59">
        <f>COUNTIFS(テーブル13[[#All],[発症日]],テーブル31012[[#This Row],[日時]],テーブル13[[#All],[推定感染場所（カテゴリ）]],'推定感染場所別流行曲線（発症日） '!K$1)</f>
        <v>0</v>
      </c>
      <c r="L168" s="59">
        <f>COUNTIFS(テーブル13[[#All],[発症日]],テーブル31012[[#This Row],[日時]],テーブル13[[#All],[推定感染場所（カテゴリ）]],'推定感染場所別流行曲線（発症日） '!L$1)</f>
        <v>0</v>
      </c>
      <c r="M168" s="59">
        <f>COUNTIFS(テーブル13[[#All],[発症日]],テーブル31012[[#This Row],[日時]],テーブル13[[#All],[推定感染場所（カテゴリ）]],'推定感染場所別流行曲線（発症日） '!M$1)</f>
        <v>0</v>
      </c>
      <c r="N168" s="59">
        <f>COUNTIFS(テーブル13[[#All],[発症日]],テーブル31012[[#This Row],[日時]],テーブル13[[#All],[推定感染場所（カテゴリ）]],'推定感染場所別流行曲線（発症日） '!N$1)</f>
        <v>0</v>
      </c>
      <c r="O168" s="59">
        <f>COUNTIFS(テーブル13[[#All],[発症日]],テーブル31012[[#This Row],[日時]],テーブル13[[#All],[推定感染場所（カテゴリ）]],'推定感染場所別流行曲線（発症日） '!O$1)</f>
        <v>0</v>
      </c>
      <c r="P168" s="59">
        <f>COUNTIFS(テーブル13[[#All],[発症日]],テーブル31012[[#This Row],[日時]],テーブル13[[#All],[推定感染場所（カテゴリ）]],'推定感染場所別流行曲線（発症日） '!P$1)</f>
        <v>0</v>
      </c>
      <c r="Q168" s="59"/>
      <c r="R168" s="59"/>
      <c r="S168" s="59"/>
      <c r="T168" s="59"/>
      <c r="U168" s="59"/>
      <c r="V168" s="59">
        <f>COUNTIFS(テーブル13[[#All],[発症日]],テーブル31012[[#This Row],[日時]],テーブル13[[#All],[推定感染場所（カテゴリ）]],"")</f>
        <v>0</v>
      </c>
    </row>
    <row r="169" spans="1:22">
      <c r="A169" s="54">
        <f t="shared" si="11"/>
        <v>44053</v>
      </c>
      <c r="B169" s="1" t="str">
        <f t="shared" si="8"/>
        <v/>
      </c>
      <c r="C169" s="57" t="str">
        <f t="shared" si="9"/>
        <v/>
      </c>
      <c r="D169" s="57" t="str">
        <f t="shared" si="10"/>
        <v>10日</v>
      </c>
      <c r="E169" s="57">
        <f>COUNTIF(テーブル13[[#All],[発症日]],テーブル31012[[#This Row],[日時]])</f>
        <v>0</v>
      </c>
      <c r="F169" s="57">
        <f>COUNTIFS(テーブル13[[#All],[発症日]],テーブル31012[[#This Row],[日時]],テーブル13[[#All],[推定感染場所（カテゴリ）]],'推定感染場所別流行曲線（発症日） '!F$1)</f>
        <v>0</v>
      </c>
      <c r="G169" s="59">
        <f>COUNTIFS(テーブル13[[#All],[発症日]],テーブル31012[[#This Row],[日時]],テーブル13[[#All],[推定感染場所（カテゴリ）]],'推定感染場所別流行曲線（発症日） '!G$1)</f>
        <v>0</v>
      </c>
      <c r="H169" s="59">
        <f>COUNTIFS(テーブル13[[#All],[発症日]],テーブル31012[[#This Row],[日時]],テーブル13[[#All],[推定感染場所（カテゴリ）]],'推定感染場所別流行曲線（発症日） '!H$1)</f>
        <v>0</v>
      </c>
      <c r="I169" s="59">
        <f>COUNTIFS(テーブル13[[#All],[発症日]],テーブル31012[[#This Row],[日時]],テーブル13[[#All],[推定感染場所（カテゴリ）]],'推定感染場所別流行曲線（発症日） '!I$1)</f>
        <v>0</v>
      </c>
      <c r="J169" s="59">
        <f>COUNTIFS(テーブル13[[#All],[発症日]],テーブル31012[[#This Row],[日時]],テーブル13[[#All],[推定感染場所（カテゴリ）]],'推定感染場所別流行曲線（発症日） '!J$1)</f>
        <v>0</v>
      </c>
      <c r="K169" s="59">
        <f>COUNTIFS(テーブル13[[#All],[発症日]],テーブル31012[[#This Row],[日時]],テーブル13[[#All],[推定感染場所（カテゴリ）]],'推定感染場所別流行曲線（発症日） '!K$1)</f>
        <v>0</v>
      </c>
      <c r="L169" s="59">
        <f>COUNTIFS(テーブル13[[#All],[発症日]],テーブル31012[[#This Row],[日時]],テーブル13[[#All],[推定感染場所（カテゴリ）]],'推定感染場所別流行曲線（発症日） '!L$1)</f>
        <v>0</v>
      </c>
      <c r="M169" s="59">
        <f>COUNTIFS(テーブル13[[#All],[発症日]],テーブル31012[[#This Row],[日時]],テーブル13[[#All],[推定感染場所（カテゴリ）]],'推定感染場所別流行曲線（発症日） '!M$1)</f>
        <v>0</v>
      </c>
      <c r="N169" s="59">
        <f>COUNTIFS(テーブル13[[#All],[発症日]],テーブル31012[[#This Row],[日時]],テーブル13[[#All],[推定感染場所（カテゴリ）]],'推定感染場所別流行曲線（発症日） '!N$1)</f>
        <v>0</v>
      </c>
      <c r="O169" s="59">
        <f>COUNTIFS(テーブル13[[#All],[発症日]],テーブル31012[[#This Row],[日時]],テーブル13[[#All],[推定感染場所（カテゴリ）]],'推定感染場所別流行曲線（発症日） '!O$1)</f>
        <v>0</v>
      </c>
      <c r="P169" s="59">
        <f>COUNTIFS(テーブル13[[#All],[発症日]],テーブル31012[[#This Row],[日時]],テーブル13[[#All],[推定感染場所（カテゴリ）]],'推定感染場所別流行曲線（発症日） '!P$1)</f>
        <v>0</v>
      </c>
      <c r="Q169" s="59"/>
      <c r="R169" s="59"/>
      <c r="S169" s="59"/>
      <c r="T169" s="59"/>
      <c r="U169" s="59"/>
      <c r="V169" s="59">
        <f>COUNTIFS(テーブル13[[#All],[発症日]],テーブル31012[[#This Row],[日時]],テーブル13[[#All],[推定感染場所（カテゴリ）]],"")</f>
        <v>0</v>
      </c>
    </row>
    <row r="170" spans="1:22">
      <c r="A170" s="54">
        <f t="shared" si="11"/>
        <v>44054</v>
      </c>
      <c r="B170" s="1" t="str">
        <f t="shared" si="8"/>
        <v/>
      </c>
      <c r="C170" s="57" t="str">
        <f t="shared" si="9"/>
        <v/>
      </c>
      <c r="D170" s="57" t="str">
        <f t="shared" si="10"/>
        <v>11日</v>
      </c>
      <c r="E170" s="57">
        <f>COUNTIF(テーブル13[[#All],[発症日]],テーブル31012[[#This Row],[日時]])</f>
        <v>0</v>
      </c>
      <c r="F170" s="57">
        <f>COUNTIFS(テーブル13[[#All],[発症日]],テーブル31012[[#This Row],[日時]],テーブル13[[#All],[推定感染場所（カテゴリ）]],'推定感染場所別流行曲線（発症日） '!F$1)</f>
        <v>0</v>
      </c>
      <c r="G170" s="59">
        <f>COUNTIFS(テーブル13[[#All],[発症日]],テーブル31012[[#This Row],[日時]],テーブル13[[#All],[推定感染場所（カテゴリ）]],'推定感染場所別流行曲線（発症日） '!G$1)</f>
        <v>0</v>
      </c>
      <c r="H170" s="59">
        <f>COUNTIFS(テーブル13[[#All],[発症日]],テーブル31012[[#This Row],[日時]],テーブル13[[#All],[推定感染場所（カテゴリ）]],'推定感染場所別流行曲線（発症日） '!H$1)</f>
        <v>0</v>
      </c>
      <c r="I170" s="59">
        <f>COUNTIFS(テーブル13[[#All],[発症日]],テーブル31012[[#This Row],[日時]],テーブル13[[#All],[推定感染場所（カテゴリ）]],'推定感染場所別流行曲線（発症日） '!I$1)</f>
        <v>0</v>
      </c>
      <c r="J170" s="59">
        <f>COUNTIFS(テーブル13[[#All],[発症日]],テーブル31012[[#This Row],[日時]],テーブル13[[#All],[推定感染場所（カテゴリ）]],'推定感染場所別流行曲線（発症日） '!J$1)</f>
        <v>0</v>
      </c>
      <c r="K170" s="59">
        <f>COUNTIFS(テーブル13[[#All],[発症日]],テーブル31012[[#This Row],[日時]],テーブル13[[#All],[推定感染場所（カテゴリ）]],'推定感染場所別流行曲線（発症日） '!K$1)</f>
        <v>0</v>
      </c>
      <c r="L170" s="59">
        <f>COUNTIFS(テーブル13[[#All],[発症日]],テーブル31012[[#This Row],[日時]],テーブル13[[#All],[推定感染場所（カテゴリ）]],'推定感染場所別流行曲線（発症日） '!L$1)</f>
        <v>0</v>
      </c>
      <c r="M170" s="59">
        <f>COUNTIFS(テーブル13[[#All],[発症日]],テーブル31012[[#This Row],[日時]],テーブル13[[#All],[推定感染場所（カテゴリ）]],'推定感染場所別流行曲線（発症日） '!M$1)</f>
        <v>0</v>
      </c>
      <c r="N170" s="59">
        <f>COUNTIFS(テーブル13[[#All],[発症日]],テーブル31012[[#This Row],[日時]],テーブル13[[#All],[推定感染場所（カテゴリ）]],'推定感染場所別流行曲線（発症日） '!N$1)</f>
        <v>0</v>
      </c>
      <c r="O170" s="59">
        <f>COUNTIFS(テーブル13[[#All],[発症日]],テーブル31012[[#This Row],[日時]],テーブル13[[#All],[推定感染場所（カテゴリ）]],'推定感染場所別流行曲線（発症日） '!O$1)</f>
        <v>0</v>
      </c>
      <c r="P170" s="59">
        <f>COUNTIFS(テーブル13[[#All],[発症日]],テーブル31012[[#This Row],[日時]],テーブル13[[#All],[推定感染場所（カテゴリ）]],'推定感染場所別流行曲線（発症日） '!P$1)</f>
        <v>0</v>
      </c>
      <c r="Q170" s="59"/>
      <c r="R170" s="59"/>
      <c r="S170" s="59"/>
      <c r="T170" s="59"/>
      <c r="U170" s="59"/>
      <c r="V170" s="59">
        <f>COUNTIFS(テーブル13[[#All],[発症日]],テーブル31012[[#This Row],[日時]],テーブル13[[#All],[推定感染場所（カテゴリ）]],"")</f>
        <v>0</v>
      </c>
    </row>
    <row r="171" spans="1:22">
      <c r="A171" s="54">
        <f t="shared" si="11"/>
        <v>44055</v>
      </c>
      <c r="B171" s="1" t="str">
        <f t="shared" si="8"/>
        <v/>
      </c>
      <c r="C171" s="57" t="str">
        <f t="shared" si="9"/>
        <v/>
      </c>
      <c r="D171" s="57" t="str">
        <f t="shared" si="10"/>
        <v>12日</v>
      </c>
      <c r="E171" s="57">
        <f>COUNTIF(テーブル13[[#All],[発症日]],テーブル31012[[#This Row],[日時]])</f>
        <v>0</v>
      </c>
      <c r="F171" s="57">
        <f>COUNTIFS(テーブル13[[#All],[発症日]],テーブル31012[[#This Row],[日時]],テーブル13[[#All],[推定感染場所（カテゴリ）]],'推定感染場所別流行曲線（発症日） '!F$1)</f>
        <v>0</v>
      </c>
      <c r="G171" s="59">
        <f>COUNTIFS(テーブル13[[#All],[発症日]],テーブル31012[[#This Row],[日時]],テーブル13[[#All],[推定感染場所（カテゴリ）]],'推定感染場所別流行曲線（発症日） '!G$1)</f>
        <v>0</v>
      </c>
      <c r="H171" s="59">
        <f>COUNTIFS(テーブル13[[#All],[発症日]],テーブル31012[[#This Row],[日時]],テーブル13[[#All],[推定感染場所（カテゴリ）]],'推定感染場所別流行曲線（発症日） '!H$1)</f>
        <v>0</v>
      </c>
      <c r="I171" s="59">
        <f>COUNTIFS(テーブル13[[#All],[発症日]],テーブル31012[[#This Row],[日時]],テーブル13[[#All],[推定感染場所（カテゴリ）]],'推定感染場所別流行曲線（発症日） '!I$1)</f>
        <v>0</v>
      </c>
      <c r="J171" s="59">
        <f>COUNTIFS(テーブル13[[#All],[発症日]],テーブル31012[[#This Row],[日時]],テーブル13[[#All],[推定感染場所（カテゴリ）]],'推定感染場所別流行曲線（発症日） '!J$1)</f>
        <v>0</v>
      </c>
      <c r="K171" s="59">
        <f>COUNTIFS(テーブル13[[#All],[発症日]],テーブル31012[[#This Row],[日時]],テーブル13[[#All],[推定感染場所（カテゴリ）]],'推定感染場所別流行曲線（発症日） '!K$1)</f>
        <v>0</v>
      </c>
      <c r="L171" s="59">
        <f>COUNTIFS(テーブル13[[#All],[発症日]],テーブル31012[[#This Row],[日時]],テーブル13[[#All],[推定感染場所（カテゴリ）]],'推定感染場所別流行曲線（発症日） '!L$1)</f>
        <v>0</v>
      </c>
      <c r="M171" s="59">
        <f>COUNTIFS(テーブル13[[#All],[発症日]],テーブル31012[[#This Row],[日時]],テーブル13[[#All],[推定感染場所（カテゴリ）]],'推定感染場所別流行曲線（発症日） '!M$1)</f>
        <v>0</v>
      </c>
      <c r="N171" s="59">
        <f>COUNTIFS(テーブル13[[#All],[発症日]],テーブル31012[[#This Row],[日時]],テーブル13[[#All],[推定感染場所（カテゴリ）]],'推定感染場所別流行曲線（発症日） '!N$1)</f>
        <v>0</v>
      </c>
      <c r="O171" s="59">
        <f>COUNTIFS(テーブル13[[#All],[発症日]],テーブル31012[[#This Row],[日時]],テーブル13[[#All],[推定感染場所（カテゴリ）]],'推定感染場所別流行曲線（発症日） '!O$1)</f>
        <v>0</v>
      </c>
      <c r="P171" s="59">
        <f>COUNTIFS(テーブル13[[#All],[発症日]],テーブル31012[[#This Row],[日時]],テーブル13[[#All],[推定感染場所（カテゴリ）]],'推定感染場所別流行曲線（発症日） '!P$1)</f>
        <v>0</v>
      </c>
      <c r="Q171" s="59"/>
      <c r="R171" s="59"/>
      <c r="S171" s="59"/>
      <c r="T171" s="59"/>
      <c r="U171" s="59"/>
      <c r="V171" s="59">
        <f>COUNTIFS(テーブル13[[#All],[発症日]],テーブル31012[[#This Row],[日時]],テーブル13[[#All],[推定感染場所（カテゴリ）]],"")</f>
        <v>0</v>
      </c>
    </row>
    <row r="172" spans="1:22">
      <c r="A172" s="54">
        <f t="shared" si="11"/>
        <v>44056</v>
      </c>
      <c r="B172" s="1" t="str">
        <f t="shared" si="8"/>
        <v/>
      </c>
      <c r="C172" s="57" t="str">
        <f t="shared" si="9"/>
        <v/>
      </c>
      <c r="D172" s="57" t="str">
        <f t="shared" si="10"/>
        <v>13日</v>
      </c>
      <c r="E172" s="57">
        <f>COUNTIF(テーブル13[[#All],[発症日]],テーブル31012[[#This Row],[日時]])</f>
        <v>0</v>
      </c>
      <c r="F172" s="57">
        <f>COUNTIFS(テーブル13[[#All],[発症日]],テーブル31012[[#This Row],[日時]],テーブル13[[#All],[推定感染場所（カテゴリ）]],'推定感染場所別流行曲線（発症日） '!F$1)</f>
        <v>0</v>
      </c>
      <c r="G172" s="59">
        <f>COUNTIFS(テーブル13[[#All],[発症日]],テーブル31012[[#This Row],[日時]],テーブル13[[#All],[推定感染場所（カテゴリ）]],'推定感染場所別流行曲線（発症日） '!G$1)</f>
        <v>0</v>
      </c>
      <c r="H172" s="59">
        <f>COUNTIFS(テーブル13[[#All],[発症日]],テーブル31012[[#This Row],[日時]],テーブル13[[#All],[推定感染場所（カテゴリ）]],'推定感染場所別流行曲線（発症日） '!H$1)</f>
        <v>0</v>
      </c>
      <c r="I172" s="59">
        <f>COUNTIFS(テーブル13[[#All],[発症日]],テーブル31012[[#This Row],[日時]],テーブル13[[#All],[推定感染場所（カテゴリ）]],'推定感染場所別流行曲線（発症日） '!I$1)</f>
        <v>0</v>
      </c>
      <c r="J172" s="59">
        <f>COUNTIFS(テーブル13[[#All],[発症日]],テーブル31012[[#This Row],[日時]],テーブル13[[#All],[推定感染場所（カテゴリ）]],'推定感染場所別流行曲線（発症日） '!J$1)</f>
        <v>0</v>
      </c>
      <c r="K172" s="59">
        <f>COUNTIFS(テーブル13[[#All],[発症日]],テーブル31012[[#This Row],[日時]],テーブル13[[#All],[推定感染場所（カテゴリ）]],'推定感染場所別流行曲線（発症日） '!K$1)</f>
        <v>0</v>
      </c>
      <c r="L172" s="59">
        <f>COUNTIFS(テーブル13[[#All],[発症日]],テーブル31012[[#This Row],[日時]],テーブル13[[#All],[推定感染場所（カテゴリ）]],'推定感染場所別流行曲線（発症日） '!L$1)</f>
        <v>0</v>
      </c>
      <c r="M172" s="59">
        <f>COUNTIFS(テーブル13[[#All],[発症日]],テーブル31012[[#This Row],[日時]],テーブル13[[#All],[推定感染場所（カテゴリ）]],'推定感染場所別流行曲線（発症日） '!M$1)</f>
        <v>0</v>
      </c>
      <c r="N172" s="59">
        <f>COUNTIFS(テーブル13[[#All],[発症日]],テーブル31012[[#This Row],[日時]],テーブル13[[#All],[推定感染場所（カテゴリ）]],'推定感染場所別流行曲線（発症日） '!N$1)</f>
        <v>0</v>
      </c>
      <c r="O172" s="59">
        <f>COUNTIFS(テーブル13[[#All],[発症日]],テーブル31012[[#This Row],[日時]],テーブル13[[#All],[推定感染場所（カテゴリ）]],'推定感染場所別流行曲線（発症日） '!O$1)</f>
        <v>0</v>
      </c>
      <c r="P172" s="59">
        <f>COUNTIFS(テーブル13[[#All],[発症日]],テーブル31012[[#This Row],[日時]],テーブル13[[#All],[推定感染場所（カテゴリ）]],'推定感染場所別流行曲線（発症日） '!P$1)</f>
        <v>0</v>
      </c>
      <c r="Q172" s="59"/>
      <c r="R172" s="59"/>
      <c r="S172" s="59"/>
      <c r="T172" s="59"/>
      <c r="U172" s="59"/>
      <c r="V172" s="59">
        <f>COUNTIFS(テーブル13[[#All],[発症日]],テーブル31012[[#This Row],[日時]],テーブル13[[#All],[推定感染場所（カテゴリ）]],"")</f>
        <v>0</v>
      </c>
    </row>
    <row r="173" spans="1:22">
      <c r="A173" s="54">
        <f t="shared" si="11"/>
        <v>44057</v>
      </c>
      <c r="B173" s="1" t="str">
        <f t="shared" si="8"/>
        <v/>
      </c>
      <c r="C173" s="57" t="str">
        <f t="shared" si="9"/>
        <v/>
      </c>
      <c r="D173" s="57" t="str">
        <f t="shared" si="10"/>
        <v>14日</v>
      </c>
      <c r="E173" s="57">
        <f>COUNTIF(テーブル13[[#All],[発症日]],テーブル31012[[#This Row],[日時]])</f>
        <v>0</v>
      </c>
      <c r="F173" s="57">
        <f>COUNTIFS(テーブル13[[#All],[発症日]],テーブル31012[[#This Row],[日時]],テーブル13[[#All],[推定感染場所（カテゴリ）]],'推定感染場所別流行曲線（発症日） '!F$1)</f>
        <v>0</v>
      </c>
      <c r="G173" s="59">
        <f>COUNTIFS(テーブル13[[#All],[発症日]],テーブル31012[[#This Row],[日時]],テーブル13[[#All],[推定感染場所（カテゴリ）]],'推定感染場所別流行曲線（発症日） '!G$1)</f>
        <v>0</v>
      </c>
      <c r="H173" s="59">
        <f>COUNTIFS(テーブル13[[#All],[発症日]],テーブル31012[[#This Row],[日時]],テーブル13[[#All],[推定感染場所（カテゴリ）]],'推定感染場所別流行曲線（発症日） '!H$1)</f>
        <v>0</v>
      </c>
      <c r="I173" s="59">
        <f>COUNTIFS(テーブル13[[#All],[発症日]],テーブル31012[[#This Row],[日時]],テーブル13[[#All],[推定感染場所（カテゴリ）]],'推定感染場所別流行曲線（発症日） '!I$1)</f>
        <v>0</v>
      </c>
      <c r="J173" s="59">
        <f>COUNTIFS(テーブル13[[#All],[発症日]],テーブル31012[[#This Row],[日時]],テーブル13[[#All],[推定感染場所（カテゴリ）]],'推定感染場所別流行曲線（発症日） '!J$1)</f>
        <v>0</v>
      </c>
      <c r="K173" s="59">
        <f>COUNTIFS(テーブル13[[#All],[発症日]],テーブル31012[[#This Row],[日時]],テーブル13[[#All],[推定感染場所（カテゴリ）]],'推定感染場所別流行曲線（発症日） '!K$1)</f>
        <v>0</v>
      </c>
      <c r="L173" s="59">
        <f>COUNTIFS(テーブル13[[#All],[発症日]],テーブル31012[[#This Row],[日時]],テーブル13[[#All],[推定感染場所（カテゴリ）]],'推定感染場所別流行曲線（発症日） '!L$1)</f>
        <v>0</v>
      </c>
      <c r="M173" s="59">
        <f>COUNTIFS(テーブル13[[#All],[発症日]],テーブル31012[[#This Row],[日時]],テーブル13[[#All],[推定感染場所（カテゴリ）]],'推定感染場所別流行曲線（発症日） '!M$1)</f>
        <v>0</v>
      </c>
      <c r="N173" s="59">
        <f>COUNTIFS(テーブル13[[#All],[発症日]],テーブル31012[[#This Row],[日時]],テーブル13[[#All],[推定感染場所（カテゴリ）]],'推定感染場所別流行曲線（発症日） '!N$1)</f>
        <v>0</v>
      </c>
      <c r="O173" s="59">
        <f>COUNTIFS(テーブル13[[#All],[発症日]],テーブル31012[[#This Row],[日時]],テーブル13[[#All],[推定感染場所（カテゴリ）]],'推定感染場所別流行曲線（発症日） '!O$1)</f>
        <v>0</v>
      </c>
      <c r="P173" s="59">
        <f>COUNTIFS(テーブル13[[#All],[発症日]],テーブル31012[[#This Row],[日時]],テーブル13[[#All],[推定感染場所（カテゴリ）]],'推定感染場所別流行曲線（発症日） '!P$1)</f>
        <v>0</v>
      </c>
      <c r="Q173" s="59"/>
      <c r="R173" s="59"/>
      <c r="S173" s="59"/>
      <c r="T173" s="59"/>
      <c r="U173" s="59"/>
      <c r="V173" s="59">
        <f>COUNTIFS(テーブル13[[#All],[発症日]],テーブル31012[[#This Row],[日時]],テーブル13[[#All],[推定感染場所（カテゴリ）]],"")</f>
        <v>0</v>
      </c>
    </row>
    <row r="174" spans="1:22">
      <c r="A174" s="54">
        <f t="shared" si="11"/>
        <v>44058</v>
      </c>
      <c r="B174" s="1" t="str">
        <f t="shared" si="8"/>
        <v/>
      </c>
      <c r="C174" s="57" t="str">
        <f t="shared" si="9"/>
        <v/>
      </c>
      <c r="D174" s="57" t="str">
        <f t="shared" si="10"/>
        <v>15日</v>
      </c>
      <c r="E174" s="57">
        <f>COUNTIF(テーブル13[[#All],[発症日]],テーブル31012[[#This Row],[日時]])</f>
        <v>0</v>
      </c>
      <c r="F174" s="57">
        <f>COUNTIFS(テーブル13[[#All],[発症日]],テーブル31012[[#This Row],[日時]],テーブル13[[#All],[推定感染場所（カテゴリ）]],'推定感染場所別流行曲線（発症日） '!F$1)</f>
        <v>0</v>
      </c>
      <c r="G174" s="59">
        <f>COUNTIFS(テーブル13[[#All],[発症日]],テーブル31012[[#This Row],[日時]],テーブル13[[#All],[推定感染場所（カテゴリ）]],'推定感染場所別流行曲線（発症日） '!G$1)</f>
        <v>0</v>
      </c>
      <c r="H174" s="59">
        <f>COUNTIFS(テーブル13[[#All],[発症日]],テーブル31012[[#This Row],[日時]],テーブル13[[#All],[推定感染場所（カテゴリ）]],'推定感染場所別流行曲線（発症日） '!H$1)</f>
        <v>0</v>
      </c>
      <c r="I174" s="59">
        <f>COUNTIFS(テーブル13[[#All],[発症日]],テーブル31012[[#This Row],[日時]],テーブル13[[#All],[推定感染場所（カテゴリ）]],'推定感染場所別流行曲線（発症日） '!I$1)</f>
        <v>0</v>
      </c>
      <c r="J174" s="59">
        <f>COUNTIFS(テーブル13[[#All],[発症日]],テーブル31012[[#This Row],[日時]],テーブル13[[#All],[推定感染場所（カテゴリ）]],'推定感染場所別流行曲線（発症日） '!J$1)</f>
        <v>0</v>
      </c>
      <c r="K174" s="59">
        <f>COUNTIFS(テーブル13[[#All],[発症日]],テーブル31012[[#This Row],[日時]],テーブル13[[#All],[推定感染場所（カテゴリ）]],'推定感染場所別流行曲線（発症日） '!K$1)</f>
        <v>0</v>
      </c>
      <c r="L174" s="59">
        <f>COUNTIFS(テーブル13[[#All],[発症日]],テーブル31012[[#This Row],[日時]],テーブル13[[#All],[推定感染場所（カテゴリ）]],'推定感染場所別流行曲線（発症日） '!L$1)</f>
        <v>0</v>
      </c>
      <c r="M174" s="59">
        <f>COUNTIFS(テーブル13[[#All],[発症日]],テーブル31012[[#This Row],[日時]],テーブル13[[#All],[推定感染場所（カテゴリ）]],'推定感染場所別流行曲線（発症日） '!M$1)</f>
        <v>0</v>
      </c>
      <c r="N174" s="59">
        <f>COUNTIFS(テーブル13[[#All],[発症日]],テーブル31012[[#This Row],[日時]],テーブル13[[#All],[推定感染場所（カテゴリ）]],'推定感染場所別流行曲線（発症日） '!N$1)</f>
        <v>0</v>
      </c>
      <c r="O174" s="59">
        <f>COUNTIFS(テーブル13[[#All],[発症日]],テーブル31012[[#This Row],[日時]],テーブル13[[#All],[推定感染場所（カテゴリ）]],'推定感染場所別流行曲線（発症日） '!O$1)</f>
        <v>0</v>
      </c>
      <c r="P174" s="59">
        <f>COUNTIFS(テーブル13[[#All],[発症日]],テーブル31012[[#This Row],[日時]],テーブル13[[#All],[推定感染場所（カテゴリ）]],'推定感染場所別流行曲線（発症日） '!P$1)</f>
        <v>0</v>
      </c>
      <c r="Q174" s="59"/>
      <c r="R174" s="59"/>
      <c r="S174" s="59"/>
      <c r="T174" s="59"/>
      <c r="U174" s="59"/>
      <c r="V174" s="59">
        <f>COUNTIFS(テーブル13[[#All],[発症日]],テーブル31012[[#This Row],[日時]],テーブル13[[#All],[推定感染場所（カテゴリ）]],"")</f>
        <v>0</v>
      </c>
    </row>
    <row r="175" spans="1:22">
      <c r="A175" s="54">
        <f t="shared" si="11"/>
        <v>44059</v>
      </c>
      <c r="B175" s="1" t="str">
        <f t="shared" si="8"/>
        <v/>
      </c>
      <c r="C175" s="57" t="str">
        <f t="shared" si="9"/>
        <v/>
      </c>
      <c r="D175" s="57" t="str">
        <f t="shared" si="10"/>
        <v>16日</v>
      </c>
      <c r="E175" s="57">
        <f>COUNTIF(テーブル13[[#All],[発症日]],テーブル31012[[#This Row],[日時]])</f>
        <v>0</v>
      </c>
      <c r="F175" s="57">
        <f>COUNTIFS(テーブル13[[#All],[発症日]],テーブル31012[[#This Row],[日時]],テーブル13[[#All],[推定感染場所（カテゴリ）]],'推定感染場所別流行曲線（発症日） '!F$1)</f>
        <v>0</v>
      </c>
      <c r="G175" s="59">
        <f>COUNTIFS(テーブル13[[#All],[発症日]],テーブル31012[[#This Row],[日時]],テーブル13[[#All],[推定感染場所（カテゴリ）]],'推定感染場所別流行曲線（発症日） '!G$1)</f>
        <v>0</v>
      </c>
      <c r="H175" s="59">
        <f>COUNTIFS(テーブル13[[#All],[発症日]],テーブル31012[[#This Row],[日時]],テーブル13[[#All],[推定感染場所（カテゴリ）]],'推定感染場所別流行曲線（発症日） '!H$1)</f>
        <v>0</v>
      </c>
      <c r="I175" s="59">
        <f>COUNTIFS(テーブル13[[#All],[発症日]],テーブル31012[[#This Row],[日時]],テーブル13[[#All],[推定感染場所（カテゴリ）]],'推定感染場所別流行曲線（発症日） '!I$1)</f>
        <v>0</v>
      </c>
      <c r="J175" s="59">
        <f>COUNTIFS(テーブル13[[#All],[発症日]],テーブル31012[[#This Row],[日時]],テーブル13[[#All],[推定感染場所（カテゴリ）]],'推定感染場所別流行曲線（発症日） '!J$1)</f>
        <v>0</v>
      </c>
      <c r="K175" s="59">
        <f>COUNTIFS(テーブル13[[#All],[発症日]],テーブル31012[[#This Row],[日時]],テーブル13[[#All],[推定感染場所（カテゴリ）]],'推定感染場所別流行曲線（発症日） '!K$1)</f>
        <v>0</v>
      </c>
      <c r="L175" s="59">
        <f>COUNTIFS(テーブル13[[#All],[発症日]],テーブル31012[[#This Row],[日時]],テーブル13[[#All],[推定感染場所（カテゴリ）]],'推定感染場所別流行曲線（発症日） '!L$1)</f>
        <v>0</v>
      </c>
      <c r="M175" s="59">
        <f>COUNTIFS(テーブル13[[#All],[発症日]],テーブル31012[[#This Row],[日時]],テーブル13[[#All],[推定感染場所（カテゴリ）]],'推定感染場所別流行曲線（発症日） '!M$1)</f>
        <v>0</v>
      </c>
      <c r="N175" s="59">
        <f>COUNTIFS(テーブル13[[#All],[発症日]],テーブル31012[[#This Row],[日時]],テーブル13[[#All],[推定感染場所（カテゴリ）]],'推定感染場所別流行曲線（発症日） '!N$1)</f>
        <v>0</v>
      </c>
      <c r="O175" s="59">
        <f>COUNTIFS(テーブル13[[#All],[発症日]],テーブル31012[[#This Row],[日時]],テーブル13[[#All],[推定感染場所（カテゴリ）]],'推定感染場所別流行曲線（発症日） '!O$1)</f>
        <v>0</v>
      </c>
      <c r="P175" s="59">
        <f>COUNTIFS(テーブル13[[#All],[発症日]],テーブル31012[[#This Row],[日時]],テーブル13[[#All],[推定感染場所（カテゴリ）]],'推定感染場所別流行曲線（発症日） '!P$1)</f>
        <v>0</v>
      </c>
      <c r="Q175" s="59"/>
      <c r="R175" s="59"/>
      <c r="S175" s="59"/>
      <c r="T175" s="59"/>
      <c r="U175" s="59"/>
      <c r="V175" s="59">
        <f>COUNTIFS(テーブル13[[#All],[発症日]],テーブル31012[[#This Row],[日時]],テーブル13[[#All],[推定感染場所（カテゴリ）]],"")</f>
        <v>0</v>
      </c>
    </row>
    <row r="176" spans="1:22">
      <c r="A176" s="54">
        <f t="shared" si="11"/>
        <v>44060</v>
      </c>
      <c r="B176" s="1" t="str">
        <f t="shared" si="8"/>
        <v/>
      </c>
      <c r="C176" s="57" t="str">
        <f t="shared" si="9"/>
        <v/>
      </c>
      <c r="D176" s="57" t="str">
        <f t="shared" si="10"/>
        <v>17日</v>
      </c>
      <c r="E176" s="57">
        <f>COUNTIF(テーブル13[[#All],[発症日]],テーブル31012[[#This Row],[日時]])</f>
        <v>0</v>
      </c>
      <c r="F176" s="57">
        <f>COUNTIFS(テーブル13[[#All],[発症日]],テーブル31012[[#This Row],[日時]],テーブル13[[#All],[推定感染場所（カテゴリ）]],'推定感染場所別流行曲線（発症日） '!F$1)</f>
        <v>0</v>
      </c>
      <c r="G176" s="59">
        <f>COUNTIFS(テーブル13[[#All],[発症日]],テーブル31012[[#This Row],[日時]],テーブル13[[#All],[推定感染場所（カテゴリ）]],'推定感染場所別流行曲線（発症日） '!G$1)</f>
        <v>0</v>
      </c>
      <c r="H176" s="59">
        <f>COUNTIFS(テーブル13[[#All],[発症日]],テーブル31012[[#This Row],[日時]],テーブル13[[#All],[推定感染場所（カテゴリ）]],'推定感染場所別流行曲線（発症日） '!H$1)</f>
        <v>0</v>
      </c>
      <c r="I176" s="59">
        <f>COUNTIFS(テーブル13[[#All],[発症日]],テーブル31012[[#This Row],[日時]],テーブル13[[#All],[推定感染場所（カテゴリ）]],'推定感染場所別流行曲線（発症日） '!I$1)</f>
        <v>0</v>
      </c>
      <c r="J176" s="59">
        <f>COUNTIFS(テーブル13[[#All],[発症日]],テーブル31012[[#This Row],[日時]],テーブル13[[#All],[推定感染場所（カテゴリ）]],'推定感染場所別流行曲線（発症日） '!J$1)</f>
        <v>0</v>
      </c>
      <c r="K176" s="59">
        <f>COUNTIFS(テーブル13[[#All],[発症日]],テーブル31012[[#This Row],[日時]],テーブル13[[#All],[推定感染場所（カテゴリ）]],'推定感染場所別流行曲線（発症日） '!K$1)</f>
        <v>0</v>
      </c>
      <c r="L176" s="59">
        <f>COUNTIFS(テーブル13[[#All],[発症日]],テーブル31012[[#This Row],[日時]],テーブル13[[#All],[推定感染場所（カテゴリ）]],'推定感染場所別流行曲線（発症日） '!L$1)</f>
        <v>0</v>
      </c>
      <c r="M176" s="59">
        <f>COUNTIFS(テーブル13[[#All],[発症日]],テーブル31012[[#This Row],[日時]],テーブル13[[#All],[推定感染場所（カテゴリ）]],'推定感染場所別流行曲線（発症日） '!M$1)</f>
        <v>0</v>
      </c>
      <c r="N176" s="59">
        <f>COUNTIFS(テーブル13[[#All],[発症日]],テーブル31012[[#This Row],[日時]],テーブル13[[#All],[推定感染場所（カテゴリ）]],'推定感染場所別流行曲線（発症日） '!N$1)</f>
        <v>0</v>
      </c>
      <c r="O176" s="59">
        <f>COUNTIFS(テーブル13[[#All],[発症日]],テーブル31012[[#This Row],[日時]],テーブル13[[#All],[推定感染場所（カテゴリ）]],'推定感染場所別流行曲線（発症日） '!O$1)</f>
        <v>0</v>
      </c>
      <c r="P176" s="59">
        <f>COUNTIFS(テーブル13[[#All],[発症日]],テーブル31012[[#This Row],[日時]],テーブル13[[#All],[推定感染場所（カテゴリ）]],'推定感染場所別流行曲線（発症日） '!P$1)</f>
        <v>0</v>
      </c>
      <c r="Q176" s="59"/>
      <c r="R176" s="59"/>
      <c r="S176" s="59"/>
      <c r="T176" s="59"/>
      <c r="U176" s="59"/>
      <c r="V176" s="59">
        <f>COUNTIFS(テーブル13[[#All],[発症日]],テーブル31012[[#This Row],[日時]],テーブル13[[#All],[推定感染場所（カテゴリ）]],"")</f>
        <v>0</v>
      </c>
    </row>
    <row r="177" spans="1:22">
      <c r="A177" s="54">
        <f t="shared" si="11"/>
        <v>44061</v>
      </c>
      <c r="B177" s="1" t="str">
        <f t="shared" si="8"/>
        <v/>
      </c>
      <c r="C177" s="57" t="str">
        <f t="shared" si="9"/>
        <v/>
      </c>
      <c r="D177" s="57" t="str">
        <f t="shared" si="10"/>
        <v>18日</v>
      </c>
      <c r="E177" s="57">
        <f>COUNTIF(テーブル13[[#All],[発症日]],テーブル31012[[#This Row],[日時]])</f>
        <v>0</v>
      </c>
      <c r="F177" s="57">
        <f>COUNTIFS(テーブル13[[#All],[発症日]],テーブル31012[[#This Row],[日時]],テーブル13[[#All],[推定感染場所（カテゴリ）]],'推定感染場所別流行曲線（発症日） '!F$1)</f>
        <v>0</v>
      </c>
      <c r="G177" s="59">
        <f>COUNTIFS(テーブル13[[#All],[発症日]],テーブル31012[[#This Row],[日時]],テーブル13[[#All],[推定感染場所（カテゴリ）]],'推定感染場所別流行曲線（発症日） '!G$1)</f>
        <v>0</v>
      </c>
      <c r="H177" s="59">
        <f>COUNTIFS(テーブル13[[#All],[発症日]],テーブル31012[[#This Row],[日時]],テーブル13[[#All],[推定感染場所（カテゴリ）]],'推定感染場所別流行曲線（発症日） '!H$1)</f>
        <v>0</v>
      </c>
      <c r="I177" s="59">
        <f>COUNTIFS(テーブル13[[#All],[発症日]],テーブル31012[[#This Row],[日時]],テーブル13[[#All],[推定感染場所（カテゴリ）]],'推定感染場所別流行曲線（発症日） '!I$1)</f>
        <v>0</v>
      </c>
      <c r="J177" s="59">
        <f>COUNTIFS(テーブル13[[#All],[発症日]],テーブル31012[[#This Row],[日時]],テーブル13[[#All],[推定感染場所（カテゴリ）]],'推定感染場所別流行曲線（発症日） '!J$1)</f>
        <v>0</v>
      </c>
      <c r="K177" s="59">
        <f>COUNTIFS(テーブル13[[#All],[発症日]],テーブル31012[[#This Row],[日時]],テーブル13[[#All],[推定感染場所（カテゴリ）]],'推定感染場所別流行曲線（発症日） '!K$1)</f>
        <v>0</v>
      </c>
      <c r="L177" s="59">
        <f>COUNTIFS(テーブル13[[#All],[発症日]],テーブル31012[[#This Row],[日時]],テーブル13[[#All],[推定感染場所（カテゴリ）]],'推定感染場所別流行曲線（発症日） '!L$1)</f>
        <v>0</v>
      </c>
      <c r="M177" s="59">
        <f>COUNTIFS(テーブル13[[#All],[発症日]],テーブル31012[[#This Row],[日時]],テーブル13[[#All],[推定感染場所（カテゴリ）]],'推定感染場所別流行曲線（発症日） '!M$1)</f>
        <v>0</v>
      </c>
      <c r="N177" s="59">
        <f>COUNTIFS(テーブル13[[#All],[発症日]],テーブル31012[[#This Row],[日時]],テーブル13[[#All],[推定感染場所（カテゴリ）]],'推定感染場所別流行曲線（発症日） '!N$1)</f>
        <v>0</v>
      </c>
      <c r="O177" s="59">
        <f>COUNTIFS(テーブル13[[#All],[発症日]],テーブル31012[[#This Row],[日時]],テーブル13[[#All],[推定感染場所（カテゴリ）]],'推定感染場所別流行曲線（発症日） '!O$1)</f>
        <v>0</v>
      </c>
      <c r="P177" s="59">
        <f>COUNTIFS(テーブル13[[#All],[発症日]],テーブル31012[[#This Row],[日時]],テーブル13[[#All],[推定感染場所（カテゴリ）]],'推定感染場所別流行曲線（発症日） '!P$1)</f>
        <v>0</v>
      </c>
      <c r="Q177" s="59"/>
      <c r="R177" s="59"/>
      <c r="S177" s="59"/>
      <c r="T177" s="59"/>
      <c r="U177" s="59"/>
      <c r="V177" s="59">
        <f>COUNTIFS(テーブル13[[#All],[発症日]],テーブル31012[[#This Row],[日時]],テーブル13[[#All],[推定感染場所（カテゴリ）]],"")</f>
        <v>0</v>
      </c>
    </row>
    <row r="178" spans="1:22">
      <c r="A178" s="54">
        <f t="shared" si="11"/>
        <v>44062</v>
      </c>
      <c r="B178" s="1" t="str">
        <f t="shared" si="8"/>
        <v/>
      </c>
      <c r="C178" s="57" t="str">
        <f t="shared" si="9"/>
        <v/>
      </c>
      <c r="D178" s="57" t="str">
        <f t="shared" si="10"/>
        <v>19日</v>
      </c>
      <c r="E178" s="57">
        <f>COUNTIF(テーブル13[[#All],[発症日]],テーブル31012[[#This Row],[日時]])</f>
        <v>0</v>
      </c>
      <c r="F178" s="57">
        <f>COUNTIFS(テーブル13[[#All],[発症日]],テーブル31012[[#This Row],[日時]],テーブル13[[#All],[推定感染場所（カテゴリ）]],'推定感染場所別流行曲線（発症日） '!F$1)</f>
        <v>0</v>
      </c>
      <c r="G178" s="59">
        <f>COUNTIFS(テーブル13[[#All],[発症日]],テーブル31012[[#This Row],[日時]],テーブル13[[#All],[推定感染場所（カテゴリ）]],'推定感染場所別流行曲線（発症日） '!G$1)</f>
        <v>0</v>
      </c>
      <c r="H178" s="59">
        <f>COUNTIFS(テーブル13[[#All],[発症日]],テーブル31012[[#This Row],[日時]],テーブル13[[#All],[推定感染場所（カテゴリ）]],'推定感染場所別流行曲線（発症日） '!H$1)</f>
        <v>0</v>
      </c>
      <c r="I178" s="59">
        <f>COUNTIFS(テーブル13[[#All],[発症日]],テーブル31012[[#This Row],[日時]],テーブル13[[#All],[推定感染場所（カテゴリ）]],'推定感染場所別流行曲線（発症日） '!I$1)</f>
        <v>0</v>
      </c>
      <c r="J178" s="59">
        <f>COUNTIFS(テーブル13[[#All],[発症日]],テーブル31012[[#This Row],[日時]],テーブル13[[#All],[推定感染場所（カテゴリ）]],'推定感染場所別流行曲線（発症日） '!J$1)</f>
        <v>0</v>
      </c>
      <c r="K178" s="59">
        <f>COUNTIFS(テーブル13[[#All],[発症日]],テーブル31012[[#This Row],[日時]],テーブル13[[#All],[推定感染場所（カテゴリ）]],'推定感染場所別流行曲線（発症日） '!K$1)</f>
        <v>0</v>
      </c>
      <c r="L178" s="59">
        <f>COUNTIFS(テーブル13[[#All],[発症日]],テーブル31012[[#This Row],[日時]],テーブル13[[#All],[推定感染場所（カテゴリ）]],'推定感染場所別流行曲線（発症日） '!L$1)</f>
        <v>0</v>
      </c>
      <c r="M178" s="59">
        <f>COUNTIFS(テーブル13[[#All],[発症日]],テーブル31012[[#This Row],[日時]],テーブル13[[#All],[推定感染場所（カテゴリ）]],'推定感染場所別流行曲線（発症日） '!M$1)</f>
        <v>0</v>
      </c>
      <c r="N178" s="59">
        <f>COUNTIFS(テーブル13[[#All],[発症日]],テーブル31012[[#This Row],[日時]],テーブル13[[#All],[推定感染場所（カテゴリ）]],'推定感染場所別流行曲線（発症日） '!N$1)</f>
        <v>0</v>
      </c>
      <c r="O178" s="59">
        <f>COUNTIFS(テーブル13[[#All],[発症日]],テーブル31012[[#This Row],[日時]],テーブル13[[#All],[推定感染場所（カテゴリ）]],'推定感染場所別流行曲線（発症日） '!O$1)</f>
        <v>0</v>
      </c>
      <c r="P178" s="59">
        <f>COUNTIFS(テーブル13[[#All],[発症日]],テーブル31012[[#This Row],[日時]],テーブル13[[#All],[推定感染場所（カテゴリ）]],'推定感染場所別流行曲線（発症日） '!P$1)</f>
        <v>0</v>
      </c>
      <c r="Q178" s="59"/>
      <c r="R178" s="59"/>
      <c r="S178" s="59"/>
      <c r="T178" s="59"/>
      <c r="U178" s="59"/>
      <c r="V178" s="59">
        <f>COUNTIFS(テーブル13[[#All],[発症日]],テーブル31012[[#This Row],[日時]],テーブル13[[#All],[推定感染場所（カテゴリ）]],"")</f>
        <v>0</v>
      </c>
    </row>
    <row r="179" spans="1:22">
      <c r="A179" s="54">
        <f t="shared" si="11"/>
        <v>44063</v>
      </c>
      <c r="B179" s="1" t="str">
        <f t="shared" si="8"/>
        <v/>
      </c>
      <c r="C179" s="57" t="str">
        <f t="shared" si="9"/>
        <v/>
      </c>
      <c r="D179" s="57" t="str">
        <f t="shared" si="10"/>
        <v>20日</v>
      </c>
      <c r="E179" s="57">
        <f>COUNTIF(テーブル13[[#All],[発症日]],テーブル31012[[#This Row],[日時]])</f>
        <v>0</v>
      </c>
      <c r="F179" s="57">
        <f>COUNTIFS(テーブル13[[#All],[発症日]],テーブル31012[[#This Row],[日時]],テーブル13[[#All],[推定感染場所（カテゴリ）]],'推定感染場所別流行曲線（発症日） '!F$1)</f>
        <v>0</v>
      </c>
      <c r="G179" s="59">
        <f>COUNTIFS(テーブル13[[#All],[発症日]],テーブル31012[[#This Row],[日時]],テーブル13[[#All],[推定感染場所（カテゴリ）]],'推定感染場所別流行曲線（発症日） '!G$1)</f>
        <v>0</v>
      </c>
      <c r="H179" s="59">
        <f>COUNTIFS(テーブル13[[#All],[発症日]],テーブル31012[[#This Row],[日時]],テーブル13[[#All],[推定感染場所（カテゴリ）]],'推定感染場所別流行曲線（発症日） '!H$1)</f>
        <v>0</v>
      </c>
      <c r="I179" s="59">
        <f>COUNTIFS(テーブル13[[#All],[発症日]],テーブル31012[[#This Row],[日時]],テーブル13[[#All],[推定感染場所（カテゴリ）]],'推定感染場所別流行曲線（発症日） '!I$1)</f>
        <v>0</v>
      </c>
      <c r="J179" s="59">
        <f>COUNTIFS(テーブル13[[#All],[発症日]],テーブル31012[[#This Row],[日時]],テーブル13[[#All],[推定感染場所（カテゴリ）]],'推定感染場所別流行曲線（発症日） '!J$1)</f>
        <v>0</v>
      </c>
      <c r="K179" s="59">
        <f>COUNTIFS(テーブル13[[#All],[発症日]],テーブル31012[[#This Row],[日時]],テーブル13[[#All],[推定感染場所（カテゴリ）]],'推定感染場所別流行曲線（発症日） '!K$1)</f>
        <v>0</v>
      </c>
      <c r="L179" s="59">
        <f>COUNTIFS(テーブル13[[#All],[発症日]],テーブル31012[[#This Row],[日時]],テーブル13[[#All],[推定感染場所（カテゴリ）]],'推定感染場所別流行曲線（発症日） '!L$1)</f>
        <v>0</v>
      </c>
      <c r="M179" s="59">
        <f>COUNTIFS(テーブル13[[#All],[発症日]],テーブル31012[[#This Row],[日時]],テーブル13[[#All],[推定感染場所（カテゴリ）]],'推定感染場所別流行曲線（発症日） '!M$1)</f>
        <v>0</v>
      </c>
      <c r="N179" s="59">
        <f>COUNTIFS(テーブル13[[#All],[発症日]],テーブル31012[[#This Row],[日時]],テーブル13[[#All],[推定感染場所（カテゴリ）]],'推定感染場所別流行曲線（発症日） '!N$1)</f>
        <v>0</v>
      </c>
      <c r="O179" s="59">
        <f>COUNTIFS(テーブル13[[#All],[発症日]],テーブル31012[[#This Row],[日時]],テーブル13[[#All],[推定感染場所（カテゴリ）]],'推定感染場所別流行曲線（発症日） '!O$1)</f>
        <v>0</v>
      </c>
      <c r="P179" s="59">
        <f>COUNTIFS(テーブル13[[#All],[発症日]],テーブル31012[[#This Row],[日時]],テーブル13[[#All],[推定感染場所（カテゴリ）]],'推定感染場所別流行曲線（発症日） '!P$1)</f>
        <v>0</v>
      </c>
      <c r="Q179" s="59"/>
      <c r="R179" s="59"/>
      <c r="S179" s="59"/>
      <c r="T179" s="59"/>
      <c r="U179" s="59"/>
      <c r="V179" s="59">
        <f>COUNTIFS(テーブル13[[#All],[発症日]],テーブル31012[[#This Row],[日時]],テーブル13[[#All],[推定感染場所（カテゴリ）]],"")</f>
        <v>0</v>
      </c>
    </row>
    <row r="180" spans="1:22">
      <c r="A180" s="54">
        <f t="shared" si="11"/>
        <v>44064</v>
      </c>
      <c r="B180" s="1" t="str">
        <f t="shared" si="8"/>
        <v/>
      </c>
      <c r="C180" s="57" t="str">
        <f t="shared" si="9"/>
        <v/>
      </c>
      <c r="D180" s="57" t="str">
        <f t="shared" si="10"/>
        <v>21日</v>
      </c>
      <c r="E180" s="57">
        <f>COUNTIF(テーブル13[[#All],[発症日]],テーブル31012[[#This Row],[日時]])</f>
        <v>0</v>
      </c>
      <c r="F180" s="57">
        <f>COUNTIFS(テーブル13[[#All],[発症日]],テーブル31012[[#This Row],[日時]],テーブル13[[#All],[推定感染場所（カテゴリ）]],'推定感染場所別流行曲線（発症日） '!F$1)</f>
        <v>0</v>
      </c>
      <c r="G180" s="59">
        <f>COUNTIFS(テーブル13[[#All],[発症日]],テーブル31012[[#This Row],[日時]],テーブル13[[#All],[推定感染場所（カテゴリ）]],'推定感染場所別流行曲線（発症日） '!G$1)</f>
        <v>0</v>
      </c>
      <c r="H180" s="59">
        <f>COUNTIFS(テーブル13[[#All],[発症日]],テーブル31012[[#This Row],[日時]],テーブル13[[#All],[推定感染場所（カテゴリ）]],'推定感染場所別流行曲線（発症日） '!H$1)</f>
        <v>0</v>
      </c>
      <c r="I180" s="59">
        <f>COUNTIFS(テーブル13[[#All],[発症日]],テーブル31012[[#This Row],[日時]],テーブル13[[#All],[推定感染場所（カテゴリ）]],'推定感染場所別流行曲線（発症日） '!I$1)</f>
        <v>0</v>
      </c>
      <c r="J180" s="59">
        <f>COUNTIFS(テーブル13[[#All],[発症日]],テーブル31012[[#This Row],[日時]],テーブル13[[#All],[推定感染場所（カテゴリ）]],'推定感染場所別流行曲線（発症日） '!J$1)</f>
        <v>0</v>
      </c>
      <c r="K180" s="59">
        <f>COUNTIFS(テーブル13[[#All],[発症日]],テーブル31012[[#This Row],[日時]],テーブル13[[#All],[推定感染場所（カテゴリ）]],'推定感染場所別流行曲線（発症日） '!K$1)</f>
        <v>0</v>
      </c>
      <c r="L180" s="59">
        <f>COUNTIFS(テーブル13[[#All],[発症日]],テーブル31012[[#This Row],[日時]],テーブル13[[#All],[推定感染場所（カテゴリ）]],'推定感染場所別流行曲線（発症日） '!L$1)</f>
        <v>0</v>
      </c>
      <c r="M180" s="59">
        <f>COUNTIFS(テーブル13[[#All],[発症日]],テーブル31012[[#This Row],[日時]],テーブル13[[#All],[推定感染場所（カテゴリ）]],'推定感染場所別流行曲線（発症日） '!M$1)</f>
        <v>0</v>
      </c>
      <c r="N180" s="59">
        <f>COUNTIFS(テーブル13[[#All],[発症日]],テーブル31012[[#This Row],[日時]],テーブル13[[#All],[推定感染場所（カテゴリ）]],'推定感染場所別流行曲線（発症日） '!N$1)</f>
        <v>0</v>
      </c>
      <c r="O180" s="59">
        <f>COUNTIFS(テーブル13[[#All],[発症日]],テーブル31012[[#This Row],[日時]],テーブル13[[#All],[推定感染場所（カテゴリ）]],'推定感染場所別流行曲線（発症日） '!O$1)</f>
        <v>0</v>
      </c>
      <c r="P180" s="59">
        <f>COUNTIFS(テーブル13[[#All],[発症日]],テーブル31012[[#This Row],[日時]],テーブル13[[#All],[推定感染場所（カテゴリ）]],'推定感染場所別流行曲線（発症日） '!P$1)</f>
        <v>0</v>
      </c>
      <c r="Q180" s="59"/>
      <c r="R180" s="59"/>
      <c r="S180" s="59"/>
      <c r="T180" s="59"/>
      <c r="U180" s="59"/>
      <c r="V180" s="59">
        <f>COUNTIFS(テーブル13[[#All],[発症日]],テーブル31012[[#This Row],[日時]],テーブル13[[#All],[推定感染場所（カテゴリ）]],"")</f>
        <v>0</v>
      </c>
    </row>
    <row r="181" spans="1:22">
      <c r="A181" s="54">
        <f t="shared" si="11"/>
        <v>44065</v>
      </c>
      <c r="B181" s="1" t="str">
        <f t="shared" si="8"/>
        <v/>
      </c>
      <c r="C181" s="57" t="str">
        <f t="shared" si="9"/>
        <v/>
      </c>
      <c r="D181" s="57" t="str">
        <f t="shared" si="10"/>
        <v>22日</v>
      </c>
      <c r="E181" s="57">
        <f>COUNTIF(テーブル13[[#All],[発症日]],テーブル31012[[#This Row],[日時]])</f>
        <v>0</v>
      </c>
      <c r="F181" s="57">
        <f>COUNTIFS(テーブル13[[#All],[発症日]],テーブル31012[[#This Row],[日時]],テーブル13[[#All],[推定感染場所（カテゴリ）]],'推定感染場所別流行曲線（発症日） '!F$1)</f>
        <v>0</v>
      </c>
      <c r="G181" s="59">
        <f>COUNTIFS(テーブル13[[#All],[発症日]],テーブル31012[[#This Row],[日時]],テーブル13[[#All],[推定感染場所（カテゴリ）]],'推定感染場所別流行曲線（発症日） '!G$1)</f>
        <v>0</v>
      </c>
      <c r="H181" s="59">
        <f>COUNTIFS(テーブル13[[#All],[発症日]],テーブル31012[[#This Row],[日時]],テーブル13[[#All],[推定感染場所（カテゴリ）]],'推定感染場所別流行曲線（発症日） '!H$1)</f>
        <v>0</v>
      </c>
      <c r="I181" s="59">
        <f>COUNTIFS(テーブル13[[#All],[発症日]],テーブル31012[[#This Row],[日時]],テーブル13[[#All],[推定感染場所（カテゴリ）]],'推定感染場所別流行曲線（発症日） '!I$1)</f>
        <v>0</v>
      </c>
      <c r="J181" s="59">
        <f>COUNTIFS(テーブル13[[#All],[発症日]],テーブル31012[[#This Row],[日時]],テーブル13[[#All],[推定感染場所（カテゴリ）]],'推定感染場所別流行曲線（発症日） '!J$1)</f>
        <v>0</v>
      </c>
      <c r="K181" s="59">
        <f>COUNTIFS(テーブル13[[#All],[発症日]],テーブル31012[[#This Row],[日時]],テーブル13[[#All],[推定感染場所（カテゴリ）]],'推定感染場所別流行曲線（発症日） '!K$1)</f>
        <v>0</v>
      </c>
      <c r="L181" s="59">
        <f>COUNTIFS(テーブル13[[#All],[発症日]],テーブル31012[[#This Row],[日時]],テーブル13[[#All],[推定感染場所（カテゴリ）]],'推定感染場所別流行曲線（発症日） '!L$1)</f>
        <v>0</v>
      </c>
      <c r="M181" s="59">
        <f>COUNTIFS(テーブル13[[#All],[発症日]],テーブル31012[[#This Row],[日時]],テーブル13[[#All],[推定感染場所（カテゴリ）]],'推定感染場所別流行曲線（発症日） '!M$1)</f>
        <v>0</v>
      </c>
      <c r="N181" s="59">
        <f>COUNTIFS(テーブル13[[#All],[発症日]],テーブル31012[[#This Row],[日時]],テーブル13[[#All],[推定感染場所（カテゴリ）]],'推定感染場所別流行曲線（発症日） '!N$1)</f>
        <v>0</v>
      </c>
      <c r="O181" s="59">
        <f>COUNTIFS(テーブル13[[#All],[発症日]],テーブル31012[[#This Row],[日時]],テーブル13[[#All],[推定感染場所（カテゴリ）]],'推定感染場所別流行曲線（発症日） '!O$1)</f>
        <v>0</v>
      </c>
      <c r="P181" s="59">
        <f>COUNTIFS(テーブル13[[#All],[発症日]],テーブル31012[[#This Row],[日時]],テーブル13[[#All],[推定感染場所（カテゴリ）]],'推定感染場所別流行曲線（発症日） '!P$1)</f>
        <v>0</v>
      </c>
      <c r="Q181" s="59"/>
      <c r="R181" s="59"/>
      <c r="S181" s="59"/>
      <c r="T181" s="59"/>
      <c r="U181" s="59"/>
      <c r="V181" s="59">
        <f>COUNTIFS(テーブル13[[#All],[発症日]],テーブル31012[[#This Row],[日時]],テーブル13[[#All],[推定感染場所（カテゴリ）]],"")</f>
        <v>0</v>
      </c>
    </row>
    <row r="182" spans="1:22">
      <c r="A182" s="54">
        <f t="shared" si="11"/>
        <v>44066</v>
      </c>
      <c r="B182" s="1" t="str">
        <f t="shared" si="8"/>
        <v/>
      </c>
      <c r="C182" s="57" t="str">
        <f t="shared" si="9"/>
        <v/>
      </c>
      <c r="D182" s="57" t="str">
        <f t="shared" si="10"/>
        <v>23日</v>
      </c>
      <c r="E182" s="57">
        <f>COUNTIF(テーブル13[[#All],[発症日]],テーブル31012[[#This Row],[日時]])</f>
        <v>0</v>
      </c>
      <c r="F182" s="57">
        <f>COUNTIFS(テーブル13[[#All],[発症日]],テーブル31012[[#This Row],[日時]],テーブル13[[#All],[推定感染場所（カテゴリ）]],'推定感染場所別流行曲線（発症日） '!F$1)</f>
        <v>0</v>
      </c>
      <c r="G182" s="59">
        <f>COUNTIFS(テーブル13[[#All],[発症日]],テーブル31012[[#This Row],[日時]],テーブル13[[#All],[推定感染場所（カテゴリ）]],'推定感染場所別流行曲線（発症日） '!G$1)</f>
        <v>0</v>
      </c>
      <c r="H182" s="59">
        <f>COUNTIFS(テーブル13[[#All],[発症日]],テーブル31012[[#This Row],[日時]],テーブル13[[#All],[推定感染場所（カテゴリ）]],'推定感染場所別流行曲線（発症日） '!H$1)</f>
        <v>0</v>
      </c>
      <c r="I182" s="59">
        <f>COUNTIFS(テーブル13[[#All],[発症日]],テーブル31012[[#This Row],[日時]],テーブル13[[#All],[推定感染場所（カテゴリ）]],'推定感染場所別流行曲線（発症日） '!I$1)</f>
        <v>0</v>
      </c>
      <c r="J182" s="59">
        <f>COUNTIFS(テーブル13[[#All],[発症日]],テーブル31012[[#This Row],[日時]],テーブル13[[#All],[推定感染場所（カテゴリ）]],'推定感染場所別流行曲線（発症日） '!J$1)</f>
        <v>0</v>
      </c>
      <c r="K182" s="59">
        <f>COUNTIFS(テーブル13[[#All],[発症日]],テーブル31012[[#This Row],[日時]],テーブル13[[#All],[推定感染場所（カテゴリ）]],'推定感染場所別流行曲線（発症日） '!K$1)</f>
        <v>0</v>
      </c>
      <c r="L182" s="59">
        <f>COUNTIFS(テーブル13[[#All],[発症日]],テーブル31012[[#This Row],[日時]],テーブル13[[#All],[推定感染場所（カテゴリ）]],'推定感染場所別流行曲線（発症日） '!L$1)</f>
        <v>0</v>
      </c>
      <c r="M182" s="59">
        <f>COUNTIFS(テーブル13[[#All],[発症日]],テーブル31012[[#This Row],[日時]],テーブル13[[#All],[推定感染場所（カテゴリ）]],'推定感染場所別流行曲線（発症日） '!M$1)</f>
        <v>0</v>
      </c>
      <c r="N182" s="59">
        <f>COUNTIFS(テーブル13[[#All],[発症日]],テーブル31012[[#This Row],[日時]],テーブル13[[#All],[推定感染場所（カテゴリ）]],'推定感染場所別流行曲線（発症日） '!N$1)</f>
        <v>0</v>
      </c>
      <c r="O182" s="59">
        <f>COUNTIFS(テーブル13[[#All],[発症日]],テーブル31012[[#This Row],[日時]],テーブル13[[#All],[推定感染場所（カテゴリ）]],'推定感染場所別流行曲線（発症日） '!O$1)</f>
        <v>0</v>
      </c>
      <c r="P182" s="59">
        <f>COUNTIFS(テーブル13[[#All],[発症日]],テーブル31012[[#This Row],[日時]],テーブル13[[#All],[推定感染場所（カテゴリ）]],'推定感染場所別流行曲線（発症日） '!P$1)</f>
        <v>0</v>
      </c>
      <c r="Q182" s="59"/>
      <c r="R182" s="59"/>
      <c r="S182" s="59"/>
      <c r="T182" s="59"/>
      <c r="U182" s="59"/>
      <c r="V182" s="59">
        <f>COUNTIFS(テーブル13[[#All],[発症日]],テーブル31012[[#This Row],[日時]],テーブル13[[#All],[推定感染場所（カテゴリ）]],"")</f>
        <v>0</v>
      </c>
    </row>
    <row r="183" spans="1:22">
      <c r="A183" s="54">
        <f t="shared" si="11"/>
        <v>44067</v>
      </c>
      <c r="B183" s="1" t="str">
        <f t="shared" si="8"/>
        <v/>
      </c>
      <c r="C183" s="57" t="str">
        <f t="shared" si="9"/>
        <v/>
      </c>
      <c r="D183" s="57" t="str">
        <f t="shared" si="10"/>
        <v>24日</v>
      </c>
      <c r="E183" s="57">
        <f>COUNTIF(テーブル13[[#All],[発症日]],テーブル31012[[#This Row],[日時]])</f>
        <v>0</v>
      </c>
      <c r="F183" s="57">
        <f>COUNTIFS(テーブル13[[#All],[発症日]],テーブル31012[[#This Row],[日時]],テーブル13[[#All],[推定感染場所（カテゴリ）]],'推定感染場所別流行曲線（発症日） '!F$1)</f>
        <v>0</v>
      </c>
      <c r="G183" s="59">
        <f>COUNTIFS(テーブル13[[#All],[発症日]],テーブル31012[[#This Row],[日時]],テーブル13[[#All],[推定感染場所（カテゴリ）]],'推定感染場所別流行曲線（発症日） '!G$1)</f>
        <v>0</v>
      </c>
      <c r="H183" s="59">
        <f>COUNTIFS(テーブル13[[#All],[発症日]],テーブル31012[[#This Row],[日時]],テーブル13[[#All],[推定感染場所（カテゴリ）]],'推定感染場所別流行曲線（発症日） '!H$1)</f>
        <v>0</v>
      </c>
      <c r="I183" s="59">
        <f>COUNTIFS(テーブル13[[#All],[発症日]],テーブル31012[[#This Row],[日時]],テーブル13[[#All],[推定感染場所（カテゴリ）]],'推定感染場所別流行曲線（発症日） '!I$1)</f>
        <v>0</v>
      </c>
      <c r="J183" s="59">
        <f>COUNTIFS(テーブル13[[#All],[発症日]],テーブル31012[[#This Row],[日時]],テーブル13[[#All],[推定感染場所（カテゴリ）]],'推定感染場所別流行曲線（発症日） '!J$1)</f>
        <v>0</v>
      </c>
      <c r="K183" s="59">
        <f>COUNTIFS(テーブル13[[#All],[発症日]],テーブル31012[[#This Row],[日時]],テーブル13[[#All],[推定感染場所（カテゴリ）]],'推定感染場所別流行曲線（発症日） '!K$1)</f>
        <v>0</v>
      </c>
      <c r="L183" s="59">
        <f>COUNTIFS(テーブル13[[#All],[発症日]],テーブル31012[[#This Row],[日時]],テーブル13[[#All],[推定感染場所（カテゴリ）]],'推定感染場所別流行曲線（発症日） '!L$1)</f>
        <v>0</v>
      </c>
      <c r="M183" s="59">
        <f>COUNTIFS(テーブル13[[#All],[発症日]],テーブル31012[[#This Row],[日時]],テーブル13[[#All],[推定感染場所（カテゴリ）]],'推定感染場所別流行曲線（発症日） '!M$1)</f>
        <v>0</v>
      </c>
      <c r="N183" s="59">
        <f>COUNTIFS(テーブル13[[#All],[発症日]],テーブル31012[[#This Row],[日時]],テーブル13[[#All],[推定感染場所（カテゴリ）]],'推定感染場所別流行曲線（発症日） '!N$1)</f>
        <v>0</v>
      </c>
      <c r="O183" s="59">
        <f>COUNTIFS(テーブル13[[#All],[発症日]],テーブル31012[[#This Row],[日時]],テーブル13[[#All],[推定感染場所（カテゴリ）]],'推定感染場所別流行曲線（発症日） '!O$1)</f>
        <v>0</v>
      </c>
      <c r="P183" s="59">
        <f>COUNTIFS(テーブル13[[#All],[発症日]],テーブル31012[[#This Row],[日時]],テーブル13[[#All],[推定感染場所（カテゴリ）]],'推定感染場所別流行曲線（発症日） '!P$1)</f>
        <v>0</v>
      </c>
      <c r="Q183" s="59"/>
      <c r="R183" s="59"/>
      <c r="S183" s="59"/>
      <c r="T183" s="59"/>
      <c r="U183" s="59"/>
      <c r="V183" s="59">
        <f>COUNTIFS(テーブル13[[#All],[発症日]],テーブル31012[[#This Row],[日時]],テーブル13[[#All],[推定感染場所（カテゴリ）]],"")</f>
        <v>0</v>
      </c>
    </row>
    <row r="184" spans="1:22">
      <c r="A184" s="54">
        <f t="shared" si="11"/>
        <v>44068</v>
      </c>
      <c r="B184" s="1" t="str">
        <f t="shared" si="8"/>
        <v/>
      </c>
      <c r="C184" s="57" t="str">
        <f t="shared" si="9"/>
        <v/>
      </c>
      <c r="D184" s="57" t="str">
        <f t="shared" si="10"/>
        <v>25日</v>
      </c>
      <c r="E184" s="57">
        <f>COUNTIF(テーブル13[[#All],[発症日]],テーブル31012[[#This Row],[日時]])</f>
        <v>0</v>
      </c>
      <c r="F184" s="57">
        <f>COUNTIFS(テーブル13[[#All],[発症日]],テーブル31012[[#This Row],[日時]],テーブル13[[#All],[推定感染場所（カテゴリ）]],'推定感染場所別流行曲線（発症日） '!F$1)</f>
        <v>0</v>
      </c>
      <c r="G184" s="59">
        <f>COUNTIFS(テーブル13[[#All],[発症日]],テーブル31012[[#This Row],[日時]],テーブル13[[#All],[推定感染場所（カテゴリ）]],'推定感染場所別流行曲線（発症日） '!G$1)</f>
        <v>0</v>
      </c>
      <c r="H184" s="59">
        <f>COUNTIFS(テーブル13[[#All],[発症日]],テーブル31012[[#This Row],[日時]],テーブル13[[#All],[推定感染場所（カテゴリ）]],'推定感染場所別流行曲線（発症日） '!H$1)</f>
        <v>0</v>
      </c>
      <c r="I184" s="59">
        <f>COUNTIFS(テーブル13[[#All],[発症日]],テーブル31012[[#This Row],[日時]],テーブル13[[#All],[推定感染場所（カテゴリ）]],'推定感染場所別流行曲線（発症日） '!I$1)</f>
        <v>0</v>
      </c>
      <c r="J184" s="59">
        <f>COUNTIFS(テーブル13[[#All],[発症日]],テーブル31012[[#This Row],[日時]],テーブル13[[#All],[推定感染場所（カテゴリ）]],'推定感染場所別流行曲線（発症日） '!J$1)</f>
        <v>0</v>
      </c>
      <c r="K184" s="59">
        <f>COUNTIFS(テーブル13[[#All],[発症日]],テーブル31012[[#This Row],[日時]],テーブル13[[#All],[推定感染場所（カテゴリ）]],'推定感染場所別流行曲線（発症日） '!K$1)</f>
        <v>0</v>
      </c>
      <c r="L184" s="59">
        <f>COUNTIFS(テーブル13[[#All],[発症日]],テーブル31012[[#This Row],[日時]],テーブル13[[#All],[推定感染場所（カテゴリ）]],'推定感染場所別流行曲線（発症日） '!L$1)</f>
        <v>0</v>
      </c>
      <c r="M184" s="59">
        <f>COUNTIFS(テーブル13[[#All],[発症日]],テーブル31012[[#This Row],[日時]],テーブル13[[#All],[推定感染場所（カテゴリ）]],'推定感染場所別流行曲線（発症日） '!M$1)</f>
        <v>0</v>
      </c>
      <c r="N184" s="59">
        <f>COUNTIFS(テーブル13[[#All],[発症日]],テーブル31012[[#This Row],[日時]],テーブル13[[#All],[推定感染場所（カテゴリ）]],'推定感染場所別流行曲線（発症日） '!N$1)</f>
        <v>0</v>
      </c>
      <c r="O184" s="59">
        <f>COUNTIFS(テーブル13[[#All],[発症日]],テーブル31012[[#This Row],[日時]],テーブル13[[#All],[推定感染場所（カテゴリ）]],'推定感染場所別流行曲線（発症日） '!O$1)</f>
        <v>0</v>
      </c>
      <c r="P184" s="59">
        <f>COUNTIFS(テーブル13[[#All],[発症日]],テーブル31012[[#This Row],[日時]],テーブル13[[#All],[推定感染場所（カテゴリ）]],'推定感染場所別流行曲線（発症日） '!P$1)</f>
        <v>0</v>
      </c>
      <c r="Q184" s="59"/>
      <c r="R184" s="59"/>
      <c r="S184" s="59"/>
      <c r="T184" s="59"/>
      <c r="U184" s="59"/>
      <c r="V184" s="59">
        <f>COUNTIFS(テーブル13[[#All],[発症日]],テーブル31012[[#This Row],[日時]],テーブル13[[#All],[推定感染場所（カテゴリ）]],"")</f>
        <v>0</v>
      </c>
    </row>
    <row r="185" spans="1:22">
      <c r="A185" s="54">
        <f t="shared" si="11"/>
        <v>44069</v>
      </c>
      <c r="B185" s="1" t="str">
        <f t="shared" si="8"/>
        <v/>
      </c>
      <c r="C185" s="57" t="str">
        <f t="shared" si="9"/>
        <v/>
      </c>
      <c r="D185" s="57" t="str">
        <f t="shared" si="10"/>
        <v>26日</v>
      </c>
      <c r="E185" s="57">
        <f>COUNTIF(テーブル13[[#All],[発症日]],テーブル31012[[#This Row],[日時]])</f>
        <v>0</v>
      </c>
      <c r="F185" s="57">
        <f>COUNTIFS(テーブル13[[#All],[発症日]],テーブル31012[[#This Row],[日時]],テーブル13[[#All],[推定感染場所（カテゴリ）]],'推定感染場所別流行曲線（発症日） '!F$1)</f>
        <v>0</v>
      </c>
      <c r="G185" s="59">
        <f>COUNTIFS(テーブル13[[#All],[発症日]],テーブル31012[[#This Row],[日時]],テーブル13[[#All],[推定感染場所（カテゴリ）]],'推定感染場所別流行曲線（発症日） '!G$1)</f>
        <v>0</v>
      </c>
      <c r="H185" s="59">
        <f>COUNTIFS(テーブル13[[#All],[発症日]],テーブル31012[[#This Row],[日時]],テーブル13[[#All],[推定感染場所（カテゴリ）]],'推定感染場所別流行曲線（発症日） '!H$1)</f>
        <v>0</v>
      </c>
      <c r="I185" s="59">
        <f>COUNTIFS(テーブル13[[#All],[発症日]],テーブル31012[[#This Row],[日時]],テーブル13[[#All],[推定感染場所（カテゴリ）]],'推定感染場所別流行曲線（発症日） '!I$1)</f>
        <v>0</v>
      </c>
      <c r="J185" s="59">
        <f>COUNTIFS(テーブル13[[#All],[発症日]],テーブル31012[[#This Row],[日時]],テーブル13[[#All],[推定感染場所（カテゴリ）]],'推定感染場所別流行曲線（発症日） '!J$1)</f>
        <v>0</v>
      </c>
      <c r="K185" s="59">
        <f>COUNTIFS(テーブル13[[#All],[発症日]],テーブル31012[[#This Row],[日時]],テーブル13[[#All],[推定感染場所（カテゴリ）]],'推定感染場所別流行曲線（発症日） '!K$1)</f>
        <v>0</v>
      </c>
      <c r="L185" s="59">
        <f>COUNTIFS(テーブル13[[#All],[発症日]],テーブル31012[[#This Row],[日時]],テーブル13[[#All],[推定感染場所（カテゴリ）]],'推定感染場所別流行曲線（発症日） '!L$1)</f>
        <v>0</v>
      </c>
      <c r="M185" s="59">
        <f>COUNTIFS(テーブル13[[#All],[発症日]],テーブル31012[[#This Row],[日時]],テーブル13[[#All],[推定感染場所（カテゴリ）]],'推定感染場所別流行曲線（発症日） '!M$1)</f>
        <v>0</v>
      </c>
      <c r="N185" s="59">
        <f>COUNTIFS(テーブル13[[#All],[発症日]],テーブル31012[[#This Row],[日時]],テーブル13[[#All],[推定感染場所（カテゴリ）]],'推定感染場所別流行曲線（発症日） '!N$1)</f>
        <v>0</v>
      </c>
      <c r="O185" s="59">
        <f>COUNTIFS(テーブル13[[#All],[発症日]],テーブル31012[[#This Row],[日時]],テーブル13[[#All],[推定感染場所（カテゴリ）]],'推定感染場所別流行曲線（発症日） '!O$1)</f>
        <v>0</v>
      </c>
      <c r="P185" s="59">
        <f>COUNTIFS(テーブル13[[#All],[発症日]],テーブル31012[[#This Row],[日時]],テーブル13[[#All],[推定感染場所（カテゴリ）]],'推定感染場所別流行曲線（発症日） '!P$1)</f>
        <v>0</v>
      </c>
      <c r="Q185" s="59"/>
      <c r="R185" s="59"/>
      <c r="S185" s="59"/>
      <c r="T185" s="59"/>
      <c r="U185" s="59"/>
      <c r="V185" s="59">
        <f>COUNTIFS(テーブル13[[#All],[発症日]],テーブル31012[[#This Row],[日時]],テーブル13[[#All],[推定感染場所（カテゴリ）]],"")</f>
        <v>0</v>
      </c>
    </row>
    <row r="186" spans="1:22">
      <c r="A186" s="54">
        <f t="shared" si="11"/>
        <v>44070</v>
      </c>
      <c r="B186" s="1" t="str">
        <f t="shared" si="8"/>
        <v/>
      </c>
      <c r="C186" s="57" t="str">
        <f t="shared" si="9"/>
        <v/>
      </c>
      <c r="D186" s="57" t="str">
        <f t="shared" si="10"/>
        <v>27日</v>
      </c>
      <c r="E186" s="57">
        <f>COUNTIF(テーブル13[[#All],[発症日]],テーブル31012[[#This Row],[日時]])</f>
        <v>0</v>
      </c>
      <c r="F186" s="57">
        <f>COUNTIFS(テーブル13[[#All],[発症日]],テーブル31012[[#This Row],[日時]],テーブル13[[#All],[推定感染場所（カテゴリ）]],'推定感染場所別流行曲線（発症日） '!F$1)</f>
        <v>0</v>
      </c>
      <c r="G186" s="59">
        <f>COUNTIFS(テーブル13[[#All],[発症日]],テーブル31012[[#This Row],[日時]],テーブル13[[#All],[推定感染場所（カテゴリ）]],'推定感染場所別流行曲線（発症日） '!G$1)</f>
        <v>0</v>
      </c>
      <c r="H186" s="59">
        <f>COUNTIFS(テーブル13[[#All],[発症日]],テーブル31012[[#This Row],[日時]],テーブル13[[#All],[推定感染場所（カテゴリ）]],'推定感染場所別流行曲線（発症日） '!H$1)</f>
        <v>0</v>
      </c>
      <c r="I186" s="59">
        <f>COUNTIFS(テーブル13[[#All],[発症日]],テーブル31012[[#This Row],[日時]],テーブル13[[#All],[推定感染場所（カテゴリ）]],'推定感染場所別流行曲線（発症日） '!I$1)</f>
        <v>0</v>
      </c>
      <c r="J186" s="59">
        <f>COUNTIFS(テーブル13[[#All],[発症日]],テーブル31012[[#This Row],[日時]],テーブル13[[#All],[推定感染場所（カテゴリ）]],'推定感染場所別流行曲線（発症日） '!J$1)</f>
        <v>0</v>
      </c>
      <c r="K186" s="59">
        <f>COUNTIFS(テーブル13[[#All],[発症日]],テーブル31012[[#This Row],[日時]],テーブル13[[#All],[推定感染場所（カテゴリ）]],'推定感染場所別流行曲線（発症日） '!K$1)</f>
        <v>0</v>
      </c>
      <c r="L186" s="59">
        <f>COUNTIFS(テーブル13[[#All],[発症日]],テーブル31012[[#This Row],[日時]],テーブル13[[#All],[推定感染場所（カテゴリ）]],'推定感染場所別流行曲線（発症日） '!L$1)</f>
        <v>0</v>
      </c>
      <c r="M186" s="59">
        <f>COUNTIFS(テーブル13[[#All],[発症日]],テーブル31012[[#This Row],[日時]],テーブル13[[#All],[推定感染場所（カテゴリ）]],'推定感染場所別流行曲線（発症日） '!M$1)</f>
        <v>0</v>
      </c>
      <c r="N186" s="59">
        <f>COUNTIFS(テーブル13[[#All],[発症日]],テーブル31012[[#This Row],[日時]],テーブル13[[#All],[推定感染場所（カテゴリ）]],'推定感染場所別流行曲線（発症日） '!N$1)</f>
        <v>0</v>
      </c>
      <c r="O186" s="59">
        <f>COUNTIFS(テーブル13[[#All],[発症日]],テーブル31012[[#This Row],[日時]],テーブル13[[#All],[推定感染場所（カテゴリ）]],'推定感染場所別流行曲線（発症日） '!O$1)</f>
        <v>0</v>
      </c>
      <c r="P186" s="59">
        <f>COUNTIFS(テーブル13[[#All],[発症日]],テーブル31012[[#This Row],[日時]],テーブル13[[#All],[推定感染場所（カテゴリ）]],'推定感染場所別流行曲線（発症日） '!P$1)</f>
        <v>0</v>
      </c>
      <c r="Q186" s="59"/>
      <c r="R186" s="59"/>
      <c r="S186" s="59"/>
      <c r="T186" s="59"/>
      <c r="U186" s="59"/>
      <c r="V186" s="59">
        <f>COUNTIFS(テーブル13[[#All],[発症日]],テーブル31012[[#This Row],[日時]],テーブル13[[#All],[推定感染場所（カテゴリ）]],"")</f>
        <v>0</v>
      </c>
    </row>
    <row r="187" spans="1:22">
      <c r="A187" s="54">
        <f t="shared" si="11"/>
        <v>44071</v>
      </c>
      <c r="B187" s="1" t="str">
        <f t="shared" si="8"/>
        <v/>
      </c>
      <c r="C187" s="57" t="str">
        <f t="shared" si="9"/>
        <v/>
      </c>
      <c r="D187" s="57" t="str">
        <f t="shared" si="10"/>
        <v>28日</v>
      </c>
      <c r="E187" s="57">
        <f>COUNTIF(テーブル13[[#All],[発症日]],テーブル31012[[#This Row],[日時]])</f>
        <v>1</v>
      </c>
      <c r="F187" s="57">
        <f>COUNTIFS(テーブル13[[#All],[発症日]],テーブル31012[[#This Row],[日時]],テーブル13[[#All],[推定感染場所（カテゴリ）]],'推定感染場所別流行曲線（発症日） '!F$1)</f>
        <v>0</v>
      </c>
      <c r="G187" s="59">
        <f>COUNTIFS(テーブル13[[#All],[発症日]],テーブル31012[[#This Row],[日時]],テーブル13[[#All],[推定感染場所（カテゴリ）]],'推定感染場所別流行曲線（発症日） '!G$1)</f>
        <v>0</v>
      </c>
      <c r="H187" s="59">
        <f>COUNTIFS(テーブル13[[#All],[発症日]],テーブル31012[[#This Row],[日時]],テーブル13[[#All],[推定感染場所（カテゴリ）]],'推定感染場所別流行曲線（発症日） '!H$1)</f>
        <v>0</v>
      </c>
      <c r="I187" s="59">
        <f>COUNTIFS(テーブル13[[#All],[発症日]],テーブル31012[[#This Row],[日時]],テーブル13[[#All],[推定感染場所（カテゴリ）]],'推定感染場所別流行曲線（発症日） '!I$1)</f>
        <v>0</v>
      </c>
      <c r="J187" s="59">
        <f>COUNTIFS(テーブル13[[#All],[発症日]],テーブル31012[[#This Row],[日時]],テーブル13[[#All],[推定感染場所（カテゴリ）]],'推定感染場所別流行曲線（発症日） '!J$1)</f>
        <v>0</v>
      </c>
      <c r="K187" s="59">
        <f>COUNTIFS(テーブル13[[#All],[発症日]],テーブル31012[[#This Row],[日時]],テーブル13[[#All],[推定感染場所（カテゴリ）]],'推定感染場所別流行曲線（発症日） '!K$1)</f>
        <v>0</v>
      </c>
      <c r="L187" s="59">
        <f>COUNTIFS(テーブル13[[#All],[発症日]],テーブル31012[[#This Row],[日時]],テーブル13[[#All],[推定感染場所（カテゴリ）]],'推定感染場所別流行曲線（発症日） '!L$1)</f>
        <v>0</v>
      </c>
      <c r="M187" s="59">
        <f>COUNTIFS(テーブル13[[#All],[発症日]],テーブル31012[[#This Row],[日時]],テーブル13[[#All],[推定感染場所（カテゴリ）]],'推定感染場所別流行曲線（発症日） '!M$1)</f>
        <v>0</v>
      </c>
      <c r="N187" s="59">
        <f>COUNTIFS(テーブル13[[#All],[発症日]],テーブル31012[[#This Row],[日時]],テーブル13[[#All],[推定感染場所（カテゴリ）]],'推定感染場所別流行曲線（発症日） '!N$1)</f>
        <v>0</v>
      </c>
      <c r="O187" s="59">
        <f>COUNTIFS(テーブル13[[#All],[発症日]],テーブル31012[[#This Row],[日時]],テーブル13[[#All],[推定感染場所（カテゴリ）]],'推定感染場所別流行曲線（発症日） '!O$1)</f>
        <v>0</v>
      </c>
      <c r="P187" s="59">
        <f>COUNTIFS(テーブル13[[#All],[発症日]],テーブル31012[[#This Row],[日時]],テーブル13[[#All],[推定感染場所（カテゴリ）]],'推定感染場所別流行曲線（発症日） '!P$1)</f>
        <v>0</v>
      </c>
      <c r="Q187" s="59"/>
      <c r="R187" s="59"/>
      <c r="S187" s="59"/>
      <c r="T187" s="59"/>
      <c r="U187" s="59"/>
      <c r="V187" s="59">
        <f>COUNTIFS(テーブル13[[#All],[発症日]],テーブル31012[[#This Row],[日時]],テーブル13[[#All],[推定感染場所（カテゴリ）]],"")</f>
        <v>1</v>
      </c>
    </row>
    <row r="188" spans="1:22">
      <c r="A188" s="54">
        <f t="shared" si="11"/>
        <v>44072</v>
      </c>
      <c r="B188" s="1" t="str">
        <f t="shared" si="8"/>
        <v/>
      </c>
      <c r="C188" s="57" t="str">
        <f t="shared" si="9"/>
        <v/>
      </c>
      <c r="D188" s="57" t="str">
        <f t="shared" si="10"/>
        <v>29日</v>
      </c>
      <c r="E188" s="57">
        <f>COUNTIF(テーブル13[[#All],[発症日]],テーブル31012[[#This Row],[日時]])</f>
        <v>0</v>
      </c>
      <c r="F188" s="57">
        <f>COUNTIFS(テーブル13[[#All],[発症日]],テーブル31012[[#This Row],[日時]],テーブル13[[#All],[推定感染場所（カテゴリ）]],'推定感染場所別流行曲線（発症日） '!F$1)</f>
        <v>0</v>
      </c>
      <c r="G188" s="59">
        <f>COUNTIFS(テーブル13[[#All],[発症日]],テーブル31012[[#This Row],[日時]],テーブル13[[#All],[推定感染場所（カテゴリ）]],'推定感染場所別流行曲線（発症日） '!G$1)</f>
        <v>0</v>
      </c>
      <c r="H188" s="59">
        <f>COUNTIFS(テーブル13[[#All],[発症日]],テーブル31012[[#This Row],[日時]],テーブル13[[#All],[推定感染場所（カテゴリ）]],'推定感染場所別流行曲線（発症日） '!H$1)</f>
        <v>0</v>
      </c>
      <c r="I188" s="59">
        <f>COUNTIFS(テーブル13[[#All],[発症日]],テーブル31012[[#This Row],[日時]],テーブル13[[#All],[推定感染場所（カテゴリ）]],'推定感染場所別流行曲線（発症日） '!I$1)</f>
        <v>0</v>
      </c>
      <c r="J188" s="59">
        <f>COUNTIFS(テーブル13[[#All],[発症日]],テーブル31012[[#This Row],[日時]],テーブル13[[#All],[推定感染場所（カテゴリ）]],'推定感染場所別流行曲線（発症日） '!J$1)</f>
        <v>0</v>
      </c>
      <c r="K188" s="59">
        <f>COUNTIFS(テーブル13[[#All],[発症日]],テーブル31012[[#This Row],[日時]],テーブル13[[#All],[推定感染場所（カテゴリ）]],'推定感染場所別流行曲線（発症日） '!K$1)</f>
        <v>0</v>
      </c>
      <c r="L188" s="59">
        <f>COUNTIFS(テーブル13[[#All],[発症日]],テーブル31012[[#This Row],[日時]],テーブル13[[#All],[推定感染場所（カテゴリ）]],'推定感染場所別流行曲線（発症日） '!L$1)</f>
        <v>0</v>
      </c>
      <c r="M188" s="59">
        <f>COUNTIFS(テーブル13[[#All],[発症日]],テーブル31012[[#This Row],[日時]],テーブル13[[#All],[推定感染場所（カテゴリ）]],'推定感染場所別流行曲線（発症日） '!M$1)</f>
        <v>0</v>
      </c>
      <c r="N188" s="59">
        <f>COUNTIFS(テーブル13[[#All],[発症日]],テーブル31012[[#This Row],[日時]],テーブル13[[#All],[推定感染場所（カテゴリ）]],'推定感染場所別流行曲線（発症日） '!N$1)</f>
        <v>0</v>
      </c>
      <c r="O188" s="59">
        <f>COUNTIFS(テーブル13[[#All],[発症日]],テーブル31012[[#This Row],[日時]],テーブル13[[#All],[推定感染場所（カテゴリ）]],'推定感染場所別流行曲線（発症日） '!O$1)</f>
        <v>0</v>
      </c>
      <c r="P188" s="59">
        <f>COUNTIFS(テーブル13[[#All],[発症日]],テーブル31012[[#This Row],[日時]],テーブル13[[#All],[推定感染場所（カテゴリ）]],'推定感染場所別流行曲線（発症日） '!P$1)</f>
        <v>0</v>
      </c>
      <c r="Q188" s="59"/>
      <c r="R188" s="59"/>
      <c r="S188" s="59"/>
      <c r="T188" s="59"/>
      <c r="U188" s="59"/>
      <c r="V188" s="59">
        <f>COUNTIFS(テーブル13[[#All],[発症日]],テーブル31012[[#This Row],[日時]],テーブル13[[#All],[推定感染場所（カテゴリ）]],"")</f>
        <v>0</v>
      </c>
    </row>
    <row r="189" spans="1:22">
      <c r="A189" s="54">
        <f t="shared" si="11"/>
        <v>44073</v>
      </c>
      <c r="B189" s="1" t="str">
        <f t="shared" si="8"/>
        <v/>
      </c>
      <c r="C189" s="57" t="str">
        <f t="shared" si="9"/>
        <v/>
      </c>
      <c r="D189" s="57" t="str">
        <f t="shared" si="10"/>
        <v>30日</v>
      </c>
      <c r="E189" s="57">
        <f>COUNTIF(テーブル13[[#All],[発症日]],テーブル31012[[#This Row],[日時]])</f>
        <v>0</v>
      </c>
      <c r="F189" s="57">
        <f>COUNTIFS(テーブル13[[#All],[発症日]],テーブル31012[[#This Row],[日時]],テーブル13[[#All],[推定感染場所（カテゴリ）]],'推定感染場所別流行曲線（発症日） '!F$1)</f>
        <v>0</v>
      </c>
      <c r="G189" s="59">
        <f>COUNTIFS(テーブル13[[#All],[発症日]],テーブル31012[[#This Row],[日時]],テーブル13[[#All],[推定感染場所（カテゴリ）]],'推定感染場所別流行曲線（発症日） '!G$1)</f>
        <v>0</v>
      </c>
      <c r="H189" s="59">
        <f>COUNTIFS(テーブル13[[#All],[発症日]],テーブル31012[[#This Row],[日時]],テーブル13[[#All],[推定感染場所（カテゴリ）]],'推定感染場所別流行曲線（発症日） '!H$1)</f>
        <v>0</v>
      </c>
      <c r="I189" s="59">
        <f>COUNTIFS(テーブル13[[#All],[発症日]],テーブル31012[[#This Row],[日時]],テーブル13[[#All],[推定感染場所（カテゴリ）]],'推定感染場所別流行曲線（発症日） '!I$1)</f>
        <v>0</v>
      </c>
      <c r="J189" s="59">
        <f>COUNTIFS(テーブル13[[#All],[発症日]],テーブル31012[[#This Row],[日時]],テーブル13[[#All],[推定感染場所（カテゴリ）]],'推定感染場所別流行曲線（発症日） '!J$1)</f>
        <v>0</v>
      </c>
      <c r="K189" s="59">
        <f>COUNTIFS(テーブル13[[#All],[発症日]],テーブル31012[[#This Row],[日時]],テーブル13[[#All],[推定感染場所（カテゴリ）]],'推定感染場所別流行曲線（発症日） '!K$1)</f>
        <v>0</v>
      </c>
      <c r="L189" s="59">
        <f>COUNTIFS(テーブル13[[#All],[発症日]],テーブル31012[[#This Row],[日時]],テーブル13[[#All],[推定感染場所（カテゴリ）]],'推定感染場所別流行曲線（発症日） '!L$1)</f>
        <v>0</v>
      </c>
      <c r="M189" s="59">
        <f>COUNTIFS(テーブル13[[#All],[発症日]],テーブル31012[[#This Row],[日時]],テーブル13[[#All],[推定感染場所（カテゴリ）]],'推定感染場所別流行曲線（発症日） '!M$1)</f>
        <v>0</v>
      </c>
      <c r="N189" s="59">
        <f>COUNTIFS(テーブル13[[#All],[発症日]],テーブル31012[[#This Row],[日時]],テーブル13[[#All],[推定感染場所（カテゴリ）]],'推定感染場所別流行曲線（発症日） '!N$1)</f>
        <v>0</v>
      </c>
      <c r="O189" s="59">
        <f>COUNTIFS(テーブル13[[#All],[発症日]],テーブル31012[[#This Row],[日時]],テーブル13[[#All],[推定感染場所（カテゴリ）]],'推定感染場所別流行曲線（発症日） '!O$1)</f>
        <v>0</v>
      </c>
      <c r="P189" s="59">
        <f>COUNTIFS(テーブル13[[#All],[発症日]],テーブル31012[[#This Row],[日時]],テーブル13[[#All],[推定感染場所（カテゴリ）]],'推定感染場所別流行曲線（発症日） '!P$1)</f>
        <v>0</v>
      </c>
      <c r="Q189" s="59"/>
      <c r="R189" s="59"/>
      <c r="S189" s="59"/>
      <c r="T189" s="59"/>
      <c r="U189" s="59"/>
      <c r="V189" s="59">
        <f>COUNTIFS(テーブル13[[#All],[発症日]],テーブル31012[[#This Row],[日時]],テーブル13[[#All],[推定感染場所（カテゴリ）]],"")</f>
        <v>0</v>
      </c>
    </row>
    <row r="190" spans="1:22">
      <c r="A190" s="54">
        <f t="shared" si="11"/>
        <v>44074</v>
      </c>
      <c r="B190" s="1" t="str">
        <f t="shared" si="8"/>
        <v/>
      </c>
      <c r="C190" s="57" t="str">
        <f t="shared" si="9"/>
        <v/>
      </c>
      <c r="D190" s="57" t="str">
        <f t="shared" si="10"/>
        <v>31日</v>
      </c>
      <c r="E190" s="57">
        <f>COUNTIF(テーブル13[[#All],[発症日]],テーブル31012[[#This Row],[日時]])</f>
        <v>0</v>
      </c>
      <c r="F190" s="57">
        <f>COUNTIFS(テーブル13[[#All],[発症日]],テーブル31012[[#This Row],[日時]],テーブル13[[#All],[推定感染場所（カテゴリ）]],'推定感染場所別流行曲線（発症日） '!F$1)</f>
        <v>0</v>
      </c>
      <c r="G190" s="59">
        <f>COUNTIFS(テーブル13[[#All],[発症日]],テーブル31012[[#This Row],[日時]],テーブル13[[#All],[推定感染場所（カテゴリ）]],'推定感染場所別流行曲線（発症日） '!G$1)</f>
        <v>0</v>
      </c>
      <c r="H190" s="59">
        <f>COUNTIFS(テーブル13[[#All],[発症日]],テーブル31012[[#This Row],[日時]],テーブル13[[#All],[推定感染場所（カテゴリ）]],'推定感染場所別流行曲線（発症日） '!H$1)</f>
        <v>0</v>
      </c>
      <c r="I190" s="59">
        <f>COUNTIFS(テーブル13[[#All],[発症日]],テーブル31012[[#This Row],[日時]],テーブル13[[#All],[推定感染場所（カテゴリ）]],'推定感染場所別流行曲線（発症日） '!I$1)</f>
        <v>0</v>
      </c>
      <c r="J190" s="59">
        <f>COUNTIFS(テーブル13[[#All],[発症日]],テーブル31012[[#This Row],[日時]],テーブル13[[#All],[推定感染場所（カテゴリ）]],'推定感染場所別流行曲線（発症日） '!J$1)</f>
        <v>0</v>
      </c>
      <c r="K190" s="59">
        <f>COUNTIFS(テーブル13[[#All],[発症日]],テーブル31012[[#This Row],[日時]],テーブル13[[#All],[推定感染場所（カテゴリ）]],'推定感染場所別流行曲線（発症日） '!K$1)</f>
        <v>0</v>
      </c>
      <c r="L190" s="59">
        <f>COUNTIFS(テーブル13[[#All],[発症日]],テーブル31012[[#This Row],[日時]],テーブル13[[#All],[推定感染場所（カテゴリ）]],'推定感染場所別流行曲線（発症日） '!L$1)</f>
        <v>0</v>
      </c>
      <c r="M190" s="59">
        <f>COUNTIFS(テーブル13[[#All],[発症日]],テーブル31012[[#This Row],[日時]],テーブル13[[#All],[推定感染場所（カテゴリ）]],'推定感染場所別流行曲線（発症日） '!M$1)</f>
        <v>0</v>
      </c>
      <c r="N190" s="59">
        <f>COUNTIFS(テーブル13[[#All],[発症日]],テーブル31012[[#This Row],[日時]],テーブル13[[#All],[推定感染場所（カテゴリ）]],'推定感染場所別流行曲線（発症日） '!N$1)</f>
        <v>0</v>
      </c>
      <c r="O190" s="59">
        <f>COUNTIFS(テーブル13[[#All],[発症日]],テーブル31012[[#This Row],[日時]],テーブル13[[#All],[推定感染場所（カテゴリ）]],'推定感染場所別流行曲線（発症日） '!O$1)</f>
        <v>0</v>
      </c>
      <c r="P190" s="59">
        <f>COUNTIFS(テーブル13[[#All],[発症日]],テーブル31012[[#This Row],[日時]],テーブル13[[#All],[推定感染場所（カテゴリ）]],'推定感染場所別流行曲線（発症日） '!P$1)</f>
        <v>0</v>
      </c>
      <c r="Q190" s="59"/>
      <c r="R190" s="59"/>
      <c r="S190" s="59"/>
      <c r="T190" s="59"/>
      <c r="U190" s="59"/>
      <c r="V190" s="59">
        <f>COUNTIFS(テーブル13[[#All],[発症日]],テーブル31012[[#This Row],[日時]],テーブル13[[#All],[推定感染場所（カテゴリ）]],"")</f>
        <v>0</v>
      </c>
    </row>
    <row r="191" spans="1:22">
      <c r="A191" s="54">
        <f t="shared" si="11"/>
        <v>44075</v>
      </c>
      <c r="B191" s="1" t="str">
        <f t="shared" si="8"/>
        <v/>
      </c>
      <c r="C191" s="57" t="str">
        <f t="shared" si="9"/>
        <v>9月</v>
      </c>
      <c r="D191" s="57" t="str">
        <f t="shared" si="10"/>
        <v>1日</v>
      </c>
      <c r="E191" s="57">
        <f>COUNTIF(テーブル13[[#All],[発症日]],テーブル31012[[#This Row],[日時]])</f>
        <v>0</v>
      </c>
      <c r="F191" s="57">
        <f>COUNTIFS(テーブル13[[#All],[発症日]],テーブル31012[[#This Row],[日時]],テーブル13[[#All],[推定感染場所（カテゴリ）]],'推定感染場所別流行曲線（発症日） '!F$1)</f>
        <v>0</v>
      </c>
      <c r="G191" s="59">
        <f>COUNTIFS(テーブル13[[#All],[発症日]],テーブル31012[[#This Row],[日時]],テーブル13[[#All],[推定感染場所（カテゴリ）]],'推定感染場所別流行曲線（発症日） '!G$1)</f>
        <v>0</v>
      </c>
      <c r="H191" s="59">
        <f>COUNTIFS(テーブル13[[#All],[発症日]],テーブル31012[[#This Row],[日時]],テーブル13[[#All],[推定感染場所（カテゴリ）]],'推定感染場所別流行曲線（発症日） '!H$1)</f>
        <v>0</v>
      </c>
      <c r="I191" s="59">
        <f>COUNTIFS(テーブル13[[#All],[発症日]],テーブル31012[[#This Row],[日時]],テーブル13[[#All],[推定感染場所（カテゴリ）]],'推定感染場所別流行曲線（発症日） '!I$1)</f>
        <v>0</v>
      </c>
      <c r="J191" s="59">
        <f>COUNTIFS(テーブル13[[#All],[発症日]],テーブル31012[[#This Row],[日時]],テーブル13[[#All],[推定感染場所（カテゴリ）]],'推定感染場所別流行曲線（発症日） '!J$1)</f>
        <v>0</v>
      </c>
      <c r="K191" s="59">
        <f>COUNTIFS(テーブル13[[#All],[発症日]],テーブル31012[[#This Row],[日時]],テーブル13[[#All],[推定感染場所（カテゴリ）]],'推定感染場所別流行曲線（発症日） '!K$1)</f>
        <v>0</v>
      </c>
      <c r="L191" s="59">
        <f>COUNTIFS(テーブル13[[#All],[発症日]],テーブル31012[[#This Row],[日時]],テーブル13[[#All],[推定感染場所（カテゴリ）]],'推定感染場所別流行曲線（発症日） '!L$1)</f>
        <v>0</v>
      </c>
      <c r="M191" s="59">
        <f>COUNTIFS(テーブル13[[#All],[発症日]],テーブル31012[[#This Row],[日時]],テーブル13[[#All],[推定感染場所（カテゴリ）]],'推定感染場所別流行曲線（発症日） '!M$1)</f>
        <v>0</v>
      </c>
      <c r="N191" s="59">
        <f>COUNTIFS(テーブル13[[#All],[発症日]],テーブル31012[[#This Row],[日時]],テーブル13[[#All],[推定感染場所（カテゴリ）]],'推定感染場所別流行曲線（発症日） '!N$1)</f>
        <v>0</v>
      </c>
      <c r="O191" s="59">
        <f>COUNTIFS(テーブル13[[#All],[発症日]],テーブル31012[[#This Row],[日時]],テーブル13[[#All],[推定感染場所（カテゴリ）]],'推定感染場所別流行曲線（発症日） '!O$1)</f>
        <v>0</v>
      </c>
      <c r="P191" s="59">
        <f>COUNTIFS(テーブル13[[#All],[発症日]],テーブル31012[[#This Row],[日時]],テーブル13[[#All],[推定感染場所（カテゴリ）]],'推定感染場所別流行曲線（発症日） '!P$1)</f>
        <v>0</v>
      </c>
      <c r="Q191" s="59"/>
      <c r="R191" s="59"/>
      <c r="S191" s="59"/>
      <c r="T191" s="59"/>
      <c r="U191" s="59"/>
      <c r="V191" s="59">
        <f>COUNTIFS(テーブル13[[#All],[発症日]],テーブル31012[[#This Row],[日時]],テーブル13[[#All],[推定感染場所（カテゴリ）]],"")</f>
        <v>0</v>
      </c>
    </row>
    <row r="192" spans="1:22">
      <c r="A192" s="54">
        <f t="shared" si="11"/>
        <v>44076</v>
      </c>
      <c r="B192" s="1" t="str">
        <f t="shared" si="8"/>
        <v/>
      </c>
      <c r="C192" s="57" t="str">
        <f t="shared" si="9"/>
        <v/>
      </c>
      <c r="D192" s="57" t="str">
        <f t="shared" si="10"/>
        <v>2日</v>
      </c>
      <c r="E192" s="57">
        <f>COUNTIF(テーブル13[[#All],[発症日]],テーブル31012[[#This Row],[日時]])</f>
        <v>0</v>
      </c>
      <c r="F192" s="57">
        <f>COUNTIFS(テーブル13[[#All],[発症日]],テーブル31012[[#This Row],[日時]],テーブル13[[#All],[推定感染場所（カテゴリ）]],'推定感染場所別流行曲線（発症日） '!F$1)</f>
        <v>0</v>
      </c>
      <c r="G192" s="59">
        <f>COUNTIFS(テーブル13[[#All],[発症日]],テーブル31012[[#This Row],[日時]],テーブル13[[#All],[推定感染場所（カテゴリ）]],'推定感染場所別流行曲線（発症日） '!G$1)</f>
        <v>0</v>
      </c>
      <c r="H192" s="59">
        <f>COUNTIFS(テーブル13[[#All],[発症日]],テーブル31012[[#This Row],[日時]],テーブル13[[#All],[推定感染場所（カテゴリ）]],'推定感染場所別流行曲線（発症日） '!H$1)</f>
        <v>0</v>
      </c>
      <c r="I192" s="59">
        <f>COUNTIFS(テーブル13[[#All],[発症日]],テーブル31012[[#This Row],[日時]],テーブル13[[#All],[推定感染場所（カテゴリ）]],'推定感染場所別流行曲線（発症日） '!I$1)</f>
        <v>0</v>
      </c>
      <c r="J192" s="59">
        <f>COUNTIFS(テーブル13[[#All],[発症日]],テーブル31012[[#This Row],[日時]],テーブル13[[#All],[推定感染場所（カテゴリ）]],'推定感染場所別流行曲線（発症日） '!J$1)</f>
        <v>0</v>
      </c>
      <c r="K192" s="59">
        <f>COUNTIFS(テーブル13[[#All],[発症日]],テーブル31012[[#This Row],[日時]],テーブル13[[#All],[推定感染場所（カテゴリ）]],'推定感染場所別流行曲線（発症日） '!K$1)</f>
        <v>0</v>
      </c>
      <c r="L192" s="59">
        <f>COUNTIFS(テーブル13[[#All],[発症日]],テーブル31012[[#This Row],[日時]],テーブル13[[#All],[推定感染場所（カテゴリ）]],'推定感染場所別流行曲線（発症日） '!L$1)</f>
        <v>0</v>
      </c>
      <c r="M192" s="59">
        <f>COUNTIFS(テーブル13[[#All],[発症日]],テーブル31012[[#This Row],[日時]],テーブル13[[#All],[推定感染場所（カテゴリ）]],'推定感染場所別流行曲線（発症日） '!M$1)</f>
        <v>0</v>
      </c>
      <c r="N192" s="59">
        <f>COUNTIFS(テーブル13[[#All],[発症日]],テーブル31012[[#This Row],[日時]],テーブル13[[#All],[推定感染場所（カテゴリ）]],'推定感染場所別流行曲線（発症日） '!N$1)</f>
        <v>0</v>
      </c>
      <c r="O192" s="59">
        <f>COUNTIFS(テーブル13[[#All],[発症日]],テーブル31012[[#This Row],[日時]],テーブル13[[#All],[推定感染場所（カテゴリ）]],'推定感染場所別流行曲線（発症日） '!O$1)</f>
        <v>0</v>
      </c>
      <c r="P192" s="59">
        <f>COUNTIFS(テーブル13[[#All],[発症日]],テーブル31012[[#This Row],[日時]],テーブル13[[#All],[推定感染場所（カテゴリ）]],'推定感染場所別流行曲線（発症日） '!P$1)</f>
        <v>0</v>
      </c>
      <c r="Q192" s="59"/>
      <c r="R192" s="59"/>
      <c r="S192" s="59"/>
      <c r="T192" s="59"/>
      <c r="U192" s="59"/>
      <c r="V192" s="59">
        <f>COUNTIFS(テーブル13[[#All],[発症日]],テーブル31012[[#This Row],[日時]],テーブル13[[#All],[推定感染場所（カテゴリ）]],"")</f>
        <v>0</v>
      </c>
    </row>
    <row r="193" spans="1:22">
      <c r="A193" s="54">
        <f t="shared" si="11"/>
        <v>44077</v>
      </c>
      <c r="B193" s="1" t="str">
        <f t="shared" si="8"/>
        <v/>
      </c>
      <c r="C193" s="57" t="str">
        <f t="shared" si="9"/>
        <v/>
      </c>
      <c r="D193" s="57" t="str">
        <f t="shared" si="10"/>
        <v>3日</v>
      </c>
      <c r="E193" s="57">
        <f>COUNTIF(テーブル13[[#All],[発症日]],テーブル31012[[#This Row],[日時]])</f>
        <v>0</v>
      </c>
      <c r="F193" s="57">
        <f>COUNTIFS(テーブル13[[#All],[発症日]],テーブル31012[[#This Row],[日時]],テーブル13[[#All],[推定感染場所（カテゴリ）]],'推定感染場所別流行曲線（発症日） '!F$1)</f>
        <v>0</v>
      </c>
      <c r="G193" s="59">
        <f>COUNTIFS(テーブル13[[#All],[発症日]],テーブル31012[[#This Row],[日時]],テーブル13[[#All],[推定感染場所（カテゴリ）]],'推定感染場所別流行曲線（発症日） '!G$1)</f>
        <v>0</v>
      </c>
      <c r="H193" s="59">
        <f>COUNTIFS(テーブル13[[#All],[発症日]],テーブル31012[[#This Row],[日時]],テーブル13[[#All],[推定感染場所（カテゴリ）]],'推定感染場所別流行曲線（発症日） '!H$1)</f>
        <v>0</v>
      </c>
      <c r="I193" s="59">
        <f>COUNTIFS(テーブル13[[#All],[発症日]],テーブル31012[[#This Row],[日時]],テーブル13[[#All],[推定感染場所（カテゴリ）]],'推定感染場所別流行曲線（発症日） '!I$1)</f>
        <v>0</v>
      </c>
      <c r="J193" s="59">
        <f>COUNTIFS(テーブル13[[#All],[発症日]],テーブル31012[[#This Row],[日時]],テーブル13[[#All],[推定感染場所（カテゴリ）]],'推定感染場所別流行曲線（発症日） '!J$1)</f>
        <v>0</v>
      </c>
      <c r="K193" s="59">
        <f>COUNTIFS(テーブル13[[#All],[発症日]],テーブル31012[[#This Row],[日時]],テーブル13[[#All],[推定感染場所（カテゴリ）]],'推定感染場所別流行曲線（発症日） '!K$1)</f>
        <v>0</v>
      </c>
      <c r="L193" s="59">
        <f>COUNTIFS(テーブル13[[#All],[発症日]],テーブル31012[[#This Row],[日時]],テーブル13[[#All],[推定感染場所（カテゴリ）]],'推定感染場所別流行曲線（発症日） '!L$1)</f>
        <v>0</v>
      </c>
      <c r="M193" s="59">
        <f>COUNTIFS(テーブル13[[#All],[発症日]],テーブル31012[[#This Row],[日時]],テーブル13[[#All],[推定感染場所（カテゴリ）]],'推定感染場所別流行曲線（発症日） '!M$1)</f>
        <v>0</v>
      </c>
      <c r="N193" s="59">
        <f>COUNTIFS(テーブル13[[#All],[発症日]],テーブル31012[[#This Row],[日時]],テーブル13[[#All],[推定感染場所（カテゴリ）]],'推定感染場所別流行曲線（発症日） '!N$1)</f>
        <v>0</v>
      </c>
      <c r="O193" s="59">
        <f>COUNTIFS(テーブル13[[#All],[発症日]],テーブル31012[[#This Row],[日時]],テーブル13[[#All],[推定感染場所（カテゴリ）]],'推定感染場所別流行曲線（発症日） '!O$1)</f>
        <v>0</v>
      </c>
      <c r="P193" s="59">
        <f>COUNTIFS(テーブル13[[#All],[発症日]],テーブル31012[[#This Row],[日時]],テーブル13[[#All],[推定感染場所（カテゴリ）]],'推定感染場所別流行曲線（発症日） '!P$1)</f>
        <v>0</v>
      </c>
      <c r="Q193" s="59"/>
      <c r="R193" s="59"/>
      <c r="S193" s="59"/>
      <c r="T193" s="59"/>
      <c r="U193" s="59"/>
      <c r="V193" s="59">
        <f>COUNTIFS(テーブル13[[#All],[発症日]],テーブル31012[[#This Row],[日時]],テーブル13[[#All],[推定感染場所（カテゴリ）]],"")</f>
        <v>0</v>
      </c>
    </row>
    <row r="194" spans="1:22">
      <c r="A194" s="54">
        <f t="shared" si="11"/>
        <v>44078</v>
      </c>
      <c r="B194" s="1" t="str">
        <f t="shared" si="8"/>
        <v/>
      </c>
      <c r="C194" s="57" t="str">
        <f t="shared" si="9"/>
        <v/>
      </c>
      <c r="D194" s="57" t="str">
        <f t="shared" si="10"/>
        <v>4日</v>
      </c>
      <c r="E194" s="57">
        <f>COUNTIF(テーブル13[[#All],[発症日]],テーブル31012[[#This Row],[日時]])</f>
        <v>0</v>
      </c>
      <c r="F194" s="57">
        <f>COUNTIFS(テーブル13[[#All],[発症日]],テーブル31012[[#This Row],[日時]],テーブル13[[#All],[推定感染場所（カテゴリ）]],'推定感染場所別流行曲線（発症日） '!F$1)</f>
        <v>0</v>
      </c>
      <c r="G194" s="59">
        <f>COUNTIFS(テーブル13[[#All],[発症日]],テーブル31012[[#This Row],[日時]],テーブル13[[#All],[推定感染場所（カテゴリ）]],'推定感染場所別流行曲線（発症日） '!G$1)</f>
        <v>0</v>
      </c>
      <c r="H194" s="59">
        <f>COUNTIFS(テーブル13[[#All],[発症日]],テーブル31012[[#This Row],[日時]],テーブル13[[#All],[推定感染場所（カテゴリ）]],'推定感染場所別流行曲線（発症日） '!H$1)</f>
        <v>0</v>
      </c>
      <c r="I194" s="59">
        <f>COUNTIFS(テーブル13[[#All],[発症日]],テーブル31012[[#This Row],[日時]],テーブル13[[#All],[推定感染場所（カテゴリ）]],'推定感染場所別流行曲線（発症日） '!I$1)</f>
        <v>0</v>
      </c>
      <c r="J194" s="59">
        <f>COUNTIFS(テーブル13[[#All],[発症日]],テーブル31012[[#This Row],[日時]],テーブル13[[#All],[推定感染場所（カテゴリ）]],'推定感染場所別流行曲線（発症日） '!J$1)</f>
        <v>0</v>
      </c>
      <c r="K194" s="59">
        <f>COUNTIFS(テーブル13[[#All],[発症日]],テーブル31012[[#This Row],[日時]],テーブル13[[#All],[推定感染場所（カテゴリ）]],'推定感染場所別流行曲線（発症日） '!K$1)</f>
        <v>0</v>
      </c>
      <c r="L194" s="59">
        <f>COUNTIFS(テーブル13[[#All],[発症日]],テーブル31012[[#This Row],[日時]],テーブル13[[#All],[推定感染場所（カテゴリ）]],'推定感染場所別流行曲線（発症日） '!L$1)</f>
        <v>0</v>
      </c>
      <c r="M194" s="59">
        <f>COUNTIFS(テーブル13[[#All],[発症日]],テーブル31012[[#This Row],[日時]],テーブル13[[#All],[推定感染場所（カテゴリ）]],'推定感染場所別流行曲線（発症日） '!M$1)</f>
        <v>0</v>
      </c>
      <c r="N194" s="59">
        <f>COUNTIFS(テーブル13[[#All],[発症日]],テーブル31012[[#This Row],[日時]],テーブル13[[#All],[推定感染場所（カテゴリ）]],'推定感染場所別流行曲線（発症日） '!N$1)</f>
        <v>0</v>
      </c>
      <c r="O194" s="59">
        <f>COUNTIFS(テーブル13[[#All],[発症日]],テーブル31012[[#This Row],[日時]],テーブル13[[#All],[推定感染場所（カテゴリ）]],'推定感染場所別流行曲線（発症日） '!O$1)</f>
        <v>0</v>
      </c>
      <c r="P194" s="59">
        <f>COUNTIFS(テーブル13[[#All],[発症日]],テーブル31012[[#This Row],[日時]],テーブル13[[#All],[推定感染場所（カテゴリ）]],'推定感染場所別流行曲線（発症日） '!P$1)</f>
        <v>0</v>
      </c>
      <c r="Q194" s="59"/>
      <c r="R194" s="59"/>
      <c r="S194" s="59"/>
      <c r="T194" s="59"/>
      <c r="U194" s="59"/>
      <c r="V194" s="59">
        <f>COUNTIFS(テーブル13[[#All],[発症日]],テーブル31012[[#This Row],[日時]],テーブル13[[#All],[推定感染場所（カテゴリ）]],"")</f>
        <v>0</v>
      </c>
    </row>
    <row r="195" spans="1:22">
      <c r="A195" s="54">
        <f t="shared" si="11"/>
        <v>44079</v>
      </c>
      <c r="B195" s="1" t="str">
        <f t="shared" si="8"/>
        <v/>
      </c>
      <c r="C195" s="57" t="str">
        <f t="shared" si="9"/>
        <v/>
      </c>
      <c r="D195" s="57" t="str">
        <f t="shared" si="10"/>
        <v>5日</v>
      </c>
      <c r="E195" s="57">
        <f>COUNTIF(テーブル13[[#All],[発症日]],テーブル31012[[#This Row],[日時]])</f>
        <v>0</v>
      </c>
      <c r="F195" s="57">
        <f>COUNTIFS(テーブル13[[#All],[発症日]],テーブル31012[[#This Row],[日時]],テーブル13[[#All],[推定感染場所（カテゴリ）]],'推定感染場所別流行曲線（発症日） '!F$1)</f>
        <v>0</v>
      </c>
      <c r="G195" s="59">
        <f>COUNTIFS(テーブル13[[#All],[発症日]],テーブル31012[[#This Row],[日時]],テーブル13[[#All],[推定感染場所（カテゴリ）]],'推定感染場所別流行曲線（発症日） '!G$1)</f>
        <v>0</v>
      </c>
      <c r="H195" s="59">
        <f>COUNTIFS(テーブル13[[#All],[発症日]],テーブル31012[[#This Row],[日時]],テーブル13[[#All],[推定感染場所（カテゴリ）]],'推定感染場所別流行曲線（発症日） '!H$1)</f>
        <v>0</v>
      </c>
      <c r="I195" s="59">
        <f>COUNTIFS(テーブル13[[#All],[発症日]],テーブル31012[[#This Row],[日時]],テーブル13[[#All],[推定感染場所（カテゴリ）]],'推定感染場所別流行曲線（発症日） '!I$1)</f>
        <v>0</v>
      </c>
      <c r="J195" s="59">
        <f>COUNTIFS(テーブル13[[#All],[発症日]],テーブル31012[[#This Row],[日時]],テーブル13[[#All],[推定感染場所（カテゴリ）]],'推定感染場所別流行曲線（発症日） '!J$1)</f>
        <v>0</v>
      </c>
      <c r="K195" s="59">
        <f>COUNTIFS(テーブル13[[#All],[発症日]],テーブル31012[[#This Row],[日時]],テーブル13[[#All],[推定感染場所（カテゴリ）]],'推定感染場所別流行曲線（発症日） '!K$1)</f>
        <v>0</v>
      </c>
      <c r="L195" s="59">
        <f>COUNTIFS(テーブル13[[#All],[発症日]],テーブル31012[[#This Row],[日時]],テーブル13[[#All],[推定感染場所（カテゴリ）]],'推定感染場所別流行曲線（発症日） '!L$1)</f>
        <v>0</v>
      </c>
      <c r="M195" s="59">
        <f>COUNTIFS(テーブル13[[#All],[発症日]],テーブル31012[[#This Row],[日時]],テーブル13[[#All],[推定感染場所（カテゴリ）]],'推定感染場所別流行曲線（発症日） '!M$1)</f>
        <v>0</v>
      </c>
      <c r="N195" s="59">
        <f>COUNTIFS(テーブル13[[#All],[発症日]],テーブル31012[[#This Row],[日時]],テーブル13[[#All],[推定感染場所（カテゴリ）]],'推定感染場所別流行曲線（発症日） '!N$1)</f>
        <v>0</v>
      </c>
      <c r="O195" s="59">
        <f>COUNTIFS(テーブル13[[#All],[発症日]],テーブル31012[[#This Row],[日時]],テーブル13[[#All],[推定感染場所（カテゴリ）]],'推定感染場所別流行曲線（発症日） '!O$1)</f>
        <v>0</v>
      </c>
      <c r="P195" s="59">
        <f>COUNTIFS(テーブル13[[#All],[発症日]],テーブル31012[[#This Row],[日時]],テーブル13[[#All],[推定感染場所（カテゴリ）]],'推定感染場所別流行曲線（発症日） '!P$1)</f>
        <v>0</v>
      </c>
      <c r="Q195" s="59"/>
      <c r="R195" s="59"/>
      <c r="S195" s="59"/>
      <c r="T195" s="59"/>
      <c r="U195" s="59"/>
      <c r="V195" s="59">
        <f>COUNTIFS(テーブル13[[#All],[発症日]],テーブル31012[[#This Row],[日時]],テーブル13[[#All],[推定感染場所（カテゴリ）]],"")</f>
        <v>0</v>
      </c>
    </row>
    <row r="196" spans="1:22">
      <c r="A196" s="54">
        <f t="shared" si="11"/>
        <v>44080</v>
      </c>
      <c r="B196" s="1" t="str">
        <f t="shared" si="8"/>
        <v/>
      </c>
      <c r="C196" s="57" t="str">
        <f t="shared" si="9"/>
        <v/>
      </c>
      <c r="D196" s="57" t="str">
        <f t="shared" si="10"/>
        <v>6日</v>
      </c>
      <c r="E196" s="57">
        <f>COUNTIF(テーブル13[[#All],[発症日]],テーブル31012[[#This Row],[日時]])</f>
        <v>0</v>
      </c>
      <c r="F196" s="57">
        <f>COUNTIFS(テーブル13[[#All],[発症日]],テーブル31012[[#This Row],[日時]],テーブル13[[#All],[推定感染場所（カテゴリ）]],'推定感染場所別流行曲線（発症日） '!F$1)</f>
        <v>0</v>
      </c>
      <c r="G196" s="59">
        <f>COUNTIFS(テーブル13[[#All],[発症日]],テーブル31012[[#This Row],[日時]],テーブル13[[#All],[推定感染場所（カテゴリ）]],'推定感染場所別流行曲線（発症日） '!G$1)</f>
        <v>0</v>
      </c>
      <c r="H196" s="59">
        <f>COUNTIFS(テーブル13[[#All],[発症日]],テーブル31012[[#This Row],[日時]],テーブル13[[#All],[推定感染場所（カテゴリ）]],'推定感染場所別流行曲線（発症日） '!H$1)</f>
        <v>0</v>
      </c>
      <c r="I196" s="59">
        <f>COUNTIFS(テーブル13[[#All],[発症日]],テーブル31012[[#This Row],[日時]],テーブル13[[#All],[推定感染場所（カテゴリ）]],'推定感染場所別流行曲線（発症日） '!I$1)</f>
        <v>0</v>
      </c>
      <c r="J196" s="59">
        <f>COUNTIFS(テーブル13[[#All],[発症日]],テーブル31012[[#This Row],[日時]],テーブル13[[#All],[推定感染場所（カテゴリ）]],'推定感染場所別流行曲線（発症日） '!J$1)</f>
        <v>0</v>
      </c>
      <c r="K196" s="59">
        <f>COUNTIFS(テーブル13[[#All],[発症日]],テーブル31012[[#This Row],[日時]],テーブル13[[#All],[推定感染場所（カテゴリ）]],'推定感染場所別流行曲線（発症日） '!K$1)</f>
        <v>0</v>
      </c>
      <c r="L196" s="59">
        <f>COUNTIFS(テーブル13[[#All],[発症日]],テーブル31012[[#This Row],[日時]],テーブル13[[#All],[推定感染場所（カテゴリ）]],'推定感染場所別流行曲線（発症日） '!L$1)</f>
        <v>0</v>
      </c>
      <c r="M196" s="59">
        <f>COUNTIFS(テーブル13[[#All],[発症日]],テーブル31012[[#This Row],[日時]],テーブル13[[#All],[推定感染場所（カテゴリ）]],'推定感染場所別流行曲線（発症日） '!M$1)</f>
        <v>0</v>
      </c>
      <c r="N196" s="59">
        <f>COUNTIFS(テーブル13[[#All],[発症日]],テーブル31012[[#This Row],[日時]],テーブル13[[#All],[推定感染場所（カテゴリ）]],'推定感染場所別流行曲線（発症日） '!N$1)</f>
        <v>0</v>
      </c>
      <c r="O196" s="59">
        <f>COUNTIFS(テーブル13[[#All],[発症日]],テーブル31012[[#This Row],[日時]],テーブル13[[#All],[推定感染場所（カテゴリ）]],'推定感染場所別流行曲線（発症日） '!O$1)</f>
        <v>0</v>
      </c>
      <c r="P196" s="59">
        <f>COUNTIFS(テーブル13[[#All],[発症日]],テーブル31012[[#This Row],[日時]],テーブル13[[#All],[推定感染場所（カテゴリ）]],'推定感染場所別流行曲線（発症日） '!P$1)</f>
        <v>0</v>
      </c>
      <c r="Q196" s="59"/>
      <c r="R196" s="59"/>
      <c r="S196" s="59"/>
      <c r="T196" s="59"/>
      <c r="U196" s="59"/>
      <c r="V196" s="59">
        <f>COUNTIFS(テーブル13[[#All],[発症日]],テーブル31012[[#This Row],[日時]],テーブル13[[#All],[推定感染場所（カテゴリ）]],"")</f>
        <v>0</v>
      </c>
    </row>
    <row r="197" spans="1:22">
      <c r="A197" s="54">
        <f t="shared" si="11"/>
        <v>44081</v>
      </c>
      <c r="B197" s="1" t="str">
        <f t="shared" si="8"/>
        <v/>
      </c>
      <c r="C197" s="57" t="str">
        <f t="shared" si="9"/>
        <v/>
      </c>
      <c r="D197" s="57" t="str">
        <f t="shared" si="10"/>
        <v>7日</v>
      </c>
      <c r="E197" s="57">
        <f>COUNTIF(テーブル13[[#All],[発症日]],テーブル31012[[#This Row],[日時]])</f>
        <v>0</v>
      </c>
      <c r="F197" s="57">
        <f>COUNTIFS(テーブル13[[#All],[発症日]],テーブル31012[[#This Row],[日時]],テーブル13[[#All],[推定感染場所（カテゴリ）]],'推定感染場所別流行曲線（発症日） '!F$1)</f>
        <v>0</v>
      </c>
      <c r="G197" s="59">
        <f>COUNTIFS(テーブル13[[#All],[発症日]],テーブル31012[[#This Row],[日時]],テーブル13[[#All],[推定感染場所（カテゴリ）]],'推定感染場所別流行曲線（発症日） '!G$1)</f>
        <v>0</v>
      </c>
      <c r="H197" s="59">
        <f>COUNTIFS(テーブル13[[#All],[発症日]],テーブル31012[[#This Row],[日時]],テーブル13[[#All],[推定感染場所（カテゴリ）]],'推定感染場所別流行曲線（発症日） '!H$1)</f>
        <v>0</v>
      </c>
      <c r="I197" s="59">
        <f>COUNTIFS(テーブル13[[#All],[発症日]],テーブル31012[[#This Row],[日時]],テーブル13[[#All],[推定感染場所（カテゴリ）]],'推定感染場所別流行曲線（発症日） '!I$1)</f>
        <v>0</v>
      </c>
      <c r="J197" s="59">
        <f>COUNTIFS(テーブル13[[#All],[発症日]],テーブル31012[[#This Row],[日時]],テーブル13[[#All],[推定感染場所（カテゴリ）]],'推定感染場所別流行曲線（発症日） '!J$1)</f>
        <v>0</v>
      </c>
      <c r="K197" s="59">
        <f>COUNTIFS(テーブル13[[#All],[発症日]],テーブル31012[[#This Row],[日時]],テーブル13[[#All],[推定感染場所（カテゴリ）]],'推定感染場所別流行曲線（発症日） '!K$1)</f>
        <v>0</v>
      </c>
      <c r="L197" s="59">
        <f>COUNTIFS(テーブル13[[#All],[発症日]],テーブル31012[[#This Row],[日時]],テーブル13[[#All],[推定感染場所（カテゴリ）]],'推定感染場所別流行曲線（発症日） '!L$1)</f>
        <v>0</v>
      </c>
      <c r="M197" s="59">
        <f>COUNTIFS(テーブル13[[#All],[発症日]],テーブル31012[[#This Row],[日時]],テーブル13[[#All],[推定感染場所（カテゴリ）]],'推定感染場所別流行曲線（発症日） '!M$1)</f>
        <v>0</v>
      </c>
      <c r="N197" s="59">
        <f>COUNTIFS(テーブル13[[#All],[発症日]],テーブル31012[[#This Row],[日時]],テーブル13[[#All],[推定感染場所（カテゴリ）]],'推定感染場所別流行曲線（発症日） '!N$1)</f>
        <v>0</v>
      </c>
      <c r="O197" s="59">
        <f>COUNTIFS(テーブル13[[#All],[発症日]],テーブル31012[[#This Row],[日時]],テーブル13[[#All],[推定感染場所（カテゴリ）]],'推定感染場所別流行曲線（発症日） '!O$1)</f>
        <v>0</v>
      </c>
      <c r="P197" s="59">
        <f>COUNTIFS(テーブル13[[#All],[発症日]],テーブル31012[[#This Row],[日時]],テーブル13[[#All],[推定感染場所（カテゴリ）]],'推定感染場所別流行曲線（発症日） '!P$1)</f>
        <v>0</v>
      </c>
      <c r="Q197" s="59"/>
      <c r="R197" s="59"/>
      <c r="S197" s="59"/>
      <c r="T197" s="59"/>
      <c r="U197" s="59"/>
      <c r="V197" s="59">
        <f>COUNTIFS(テーブル13[[#All],[発症日]],テーブル31012[[#This Row],[日時]],テーブル13[[#All],[推定感染場所（カテゴリ）]],"")</f>
        <v>0</v>
      </c>
    </row>
    <row r="198" spans="1:22">
      <c r="A198" s="54">
        <f t="shared" si="11"/>
        <v>44082</v>
      </c>
      <c r="B198" s="1" t="str">
        <f t="shared" si="8"/>
        <v/>
      </c>
      <c r="C198" s="57" t="str">
        <f t="shared" si="9"/>
        <v/>
      </c>
      <c r="D198" s="57" t="str">
        <f t="shared" si="10"/>
        <v>8日</v>
      </c>
      <c r="E198" s="57">
        <f>COUNTIF(テーブル13[[#All],[発症日]],テーブル31012[[#This Row],[日時]])</f>
        <v>0</v>
      </c>
      <c r="F198" s="57">
        <f>COUNTIFS(テーブル13[[#All],[発症日]],テーブル31012[[#This Row],[日時]],テーブル13[[#All],[推定感染場所（カテゴリ）]],'推定感染場所別流行曲線（発症日） '!F$1)</f>
        <v>0</v>
      </c>
      <c r="G198" s="59">
        <f>COUNTIFS(テーブル13[[#All],[発症日]],テーブル31012[[#This Row],[日時]],テーブル13[[#All],[推定感染場所（カテゴリ）]],'推定感染場所別流行曲線（発症日） '!G$1)</f>
        <v>0</v>
      </c>
      <c r="H198" s="59">
        <f>COUNTIFS(テーブル13[[#All],[発症日]],テーブル31012[[#This Row],[日時]],テーブル13[[#All],[推定感染場所（カテゴリ）]],'推定感染場所別流行曲線（発症日） '!H$1)</f>
        <v>0</v>
      </c>
      <c r="I198" s="59">
        <f>COUNTIFS(テーブル13[[#All],[発症日]],テーブル31012[[#This Row],[日時]],テーブル13[[#All],[推定感染場所（カテゴリ）]],'推定感染場所別流行曲線（発症日） '!I$1)</f>
        <v>0</v>
      </c>
      <c r="J198" s="59">
        <f>COUNTIFS(テーブル13[[#All],[発症日]],テーブル31012[[#This Row],[日時]],テーブル13[[#All],[推定感染場所（カテゴリ）]],'推定感染場所別流行曲線（発症日） '!J$1)</f>
        <v>0</v>
      </c>
      <c r="K198" s="59">
        <f>COUNTIFS(テーブル13[[#All],[発症日]],テーブル31012[[#This Row],[日時]],テーブル13[[#All],[推定感染場所（カテゴリ）]],'推定感染場所別流行曲線（発症日） '!K$1)</f>
        <v>0</v>
      </c>
      <c r="L198" s="59">
        <f>COUNTIFS(テーブル13[[#All],[発症日]],テーブル31012[[#This Row],[日時]],テーブル13[[#All],[推定感染場所（カテゴリ）]],'推定感染場所別流行曲線（発症日） '!L$1)</f>
        <v>0</v>
      </c>
      <c r="M198" s="59">
        <f>COUNTIFS(テーブル13[[#All],[発症日]],テーブル31012[[#This Row],[日時]],テーブル13[[#All],[推定感染場所（カテゴリ）]],'推定感染場所別流行曲線（発症日） '!M$1)</f>
        <v>0</v>
      </c>
      <c r="N198" s="59">
        <f>COUNTIFS(テーブル13[[#All],[発症日]],テーブル31012[[#This Row],[日時]],テーブル13[[#All],[推定感染場所（カテゴリ）]],'推定感染場所別流行曲線（発症日） '!N$1)</f>
        <v>0</v>
      </c>
      <c r="O198" s="59">
        <f>COUNTIFS(テーブル13[[#All],[発症日]],テーブル31012[[#This Row],[日時]],テーブル13[[#All],[推定感染場所（カテゴリ）]],'推定感染場所別流行曲線（発症日） '!O$1)</f>
        <v>0</v>
      </c>
      <c r="P198" s="59">
        <f>COUNTIFS(テーブル13[[#All],[発症日]],テーブル31012[[#This Row],[日時]],テーブル13[[#All],[推定感染場所（カテゴリ）]],'推定感染場所別流行曲線（発症日） '!P$1)</f>
        <v>0</v>
      </c>
      <c r="Q198" s="59"/>
      <c r="R198" s="59"/>
      <c r="S198" s="59"/>
      <c r="T198" s="59"/>
      <c r="U198" s="59"/>
      <c r="V198" s="59">
        <f>COUNTIFS(テーブル13[[#All],[発症日]],テーブル31012[[#This Row],[日時]],テーブル13[[#All],[推定感染場所（カテゴリ）]],"")</f>
        <v>0</v>
      </c>
    </row>
    <row r="199" spans="1:22">
      <c r="A199" s="54">
        <f t="shared" si="11"/>
        <v>44083</v>
      </c>
      <c r="B199" s="1" t="str">
        <f t="shared" ref="B199:B262" si="12">IF(AND(MONTH(A199)=1,DAY(A199)=1),YEAR(A199)&amp;"年","")</f>
        <v/>
      </c>
      <c r="C199" s="57" t="str">
        <f t="shared" ref="C199:C262" si="13">IF(DAY(A199)=1,MONTH(A199)&amp;"月","")</f>
        <v/>
      </c>
      <c r="D199" s="57" t="str">
        <f t="shared" ref="D199:D262" si="14">DAY(A199)&amp;"日"</f>
        <v>9日</v>
      </c>
      <c r="E199" s="57">
        <f>COUNTIF(テーブル13[[#All],[発症日]],テーブル31012[[#This Row],[日時]])</f>
        <v>0</v>
      </c>
      <c r="F199" s="57">
        <f>COUNTIFS(テーブル13[[#All],[発症日]],テーブル31012[[#This Row],[日時]],テーブル13[[#All],[推定感染場所（カテゴリ）]],'推定感染場所別流行曲線（発症日） '!F$1)</f>
        <v>0</v>
      </c>
      <c r="G199" s="59">
        <f>COUNTIFS(テーブル13[[#All],[発症日]],テーブル31012[[#This Row],[日時]],テーブル13[[#All],[推定感染場所（カテゴリ）]],'推定感染場所別流行曲線（発症日） '!G$1)</f>
        <v>0</v>
      </c>
      <c r="H199" s="59">
        <f>COUNTIFS(テーブル13[[#All],[発症日]],テーブル31012[[#This Row],[日時]],テーブル13[[#All],[推定感染場所（カテゴリ）]],'推定感染場所別流行曲線（発症日） '!H$1)</f>
        <v>0</v>
      </c>
      <c r="I199" s="59">
        <f>COUNTIFS(テーブル13[[#All],[発症日]],テーブル31012[[#This Row],[日時]],テーブル13[[#All],[推定感染場所（カテゴリ）]],'推定感染場所別流行曲線（発症日） '!I$1)</f>
        <v>0</v>
      </c>
      <c r="J199" s="59">
        <f>COUNTIFS(テーブル13[[#All],[発症日]],テーブル31012[[#This Row],[日時]],テーブル13[[#All],[推定感染場所（カテゴリ）]],'推定感染場所別流行曲線（発症日） '!J$1)</f>
        <v>0</v>
      </c>
      <c r="K199" s="59">
        <f>COUNTIFS(テーブル13[[#All],[発症日]],テーブル31012[[#This Row],[日時]],テーブル13[[#All],[推定感染場所（カテゴリ）]],'推定感染場所別流行曲線（発症日） '!K$1)</f>
        <v>0</v>
      </c>
      <c r="L199" s="59">
        <f>COUNTIFS(テーブル13[[#All],[発症日]],テーブル31012[[#This Row],[日時]],テーブル13[[#All],[推定感染場所（カテゴリ）]],'推定感染場所別流行曲線（発症日） '!L$1)</f>
        <v>0</v>
      </c>
      <c r="M199" s="59">
        <f>COUNTIFS(テーブル13[[#All],[発症日]],テーブル31012[[#This Row],[日時]],テーブル13[[#All],[推定感染場所（カテゴリ）]],'推定感染場所別流行曲線（発症日） '!M$1)</f>
        <v>0</v>
      </c>
      <c r="N199" s="59">
        <f>COUNTIFS(テーブル13[[#All],[発症日]],テーブル31012[[#This Row],[日時]],テーブル13[[#All],[推定感染場所（カテゴリ）]],'推定感染場所別流行曲線（発症日） '!N$1)</f>
        <v>0</v>
      </c>
      <c r="O199" s="59">
        <f>COUNTIFS(テーブル13[[#All],[発症日]],テーブル31012[[#This Row],[日時]],テーブル13[[#All],[推定感染場所（カテゴリ）]],'推定感染場所別流行曲線（発症日） '!O$1)</f>
        <v>0</v>
      </c>
      <c r="P199" s="59">
        <f>COUNTIFS(テーブル13[[#All],[発症日]],テーブル31012[[#This Row],[日時]],テーブル13[[#All],[推定感染場所（カテゴリ）]],'推定感染場所別流行曲線（発症日） '!P$1)</f>
        <v>0</v>
      </c>
      <c r="Q199" s="59"/>
      <c r="R199" s="59"/>
      <c r="S199" s="59"/>
      <c r="T199" s="59"/>
      <c r="U199" s="59"/>
      <c r="V199" s="59">
        <f>COUNTIFS(テーブル13[[#All],[発症日]],テーブル31012[[#This Row],[日時]],テーブル13[[#All],[推定感染場所（カテゴリ）]],"")</f>
        <v>0</v>
      </c>
    </row>
    <row r="200" spans="1:22">
      <c r="A200" s="54">
        <f t="shared" si="11"/>
        <v>44084</v>
      </c>
      <c r="B200" s="1" t="str">
        <f t="shared" si="12"/>
        <v/>
      </c>
      <c r="C200" s="57" t="str">
        <f t="shared" si="13"/>
        <v/>
      </c>
      <c r="D200" s="57" t="str">
        <f t="shared" si="14"/>
        <v>10日</v>
      </c>
      <c r="E200" s="57">
        <f>COUNTIF(テーブル13[[#All],[発症日]],テーブル31012[[#This Row],[日時]])</f>
        <v>0</v>
      </c>
      <c r="F200" s="57">
        <f>COUNTIFS(テーブル13[[#All],[発症日]],テーブル31012[[#This Row],[日時]],テーブル13[[#All],[推定感染場所（カテゴリ）]],'推定感染場所別流行曲線（発症日） '!F$1)</f>
        <v>0</v>
      </c>
      <c r="G200" s="59">
        <f>COUNTIFS(テーブル13[[#All],[発症日]],テーブル31012[[#This Row],[日時]],テーブル13[[#All],[推定感染場所（カテゴリ）]],'推定感染場所別流行曲線（発症日） '!G$1)</f>
        <v>0</v>
      </c>
      <c r="H200" s="59">
        <f>COUNTIFS(テーブル13[[#All],[発症日]],テーブル31012[[#This Row],[日時]],テーブル13[[#All],[推定感染場所（カテゴリ）]],'推定感染場所別流行曲線（発症日） '!H$1)</f>
        <v>0</v>
      </c>
      <c r="I200" s="59">
        <f>COUNTIFS(テーブル13[[#All],[発症日]],テーブル31012[[#This Row],[日時]],テーブル13[[#All],[推定感染場所（カテゴリ）]],'推定感染場所別流行曲線（発症日） '!I$1)</f>
        <v>0</v>
      </c>
      <c r="J200" s="59">
        <f>COUNTIFS(テーブル13[[#All],[発症日]],テーブル31012[[#This Row],[日時]],テーブル13[[#All],[推定感染場所（カテゴリ）]],'推定感染場所別流行曲線（発症日） '!J$1)</f>
        <v>0</v>
      </c>
      <c r="K200" s="59">
        <f>COUNTIFS(テーブル13[[#All],[発症日]],テーブル31012[[#This Row],[日時]],テーブル13[[#All],[推定感染場所（カテゴリ）]],'推定感染場所別流行曲線（発症日） '!K$1)</f>
        <v>0</v>
      </c>
      <c r="L200" s="59">
        <f>COUNTIFS(テーブル13[[#All],[発症日]],テーブル31012[[#This Row],[日時]],テーブル13[[#All],[推定感染場所（カテゴリ）]],'推定感染場所別流行曲線（発症日） '!L$1)</f>
        <v>0</v>
      </c>
      <c r="M200" s="59">
        <f>COUNTIFS(テーブル13[[#All],[発症日]],テーブル31012[[#This Row],[日時]],テーブル13[[#All],[推定感染場所（カテゴリ）]],'推定感染場所別流行曲線（発症日） '!M$1)</f>
        <v>0</v>
      </c>
      <c r="N200" s="59">
        <f>COUNTIFS(テーブル13[[#All],[発症日]],テーブル31012[[#This Row],[日時]],テーブル13[[#All],[推定感染場所（カテゴリ）]],'推定感染場所別流行曲線（発症日） '!N$1)</f>
        <v>0</v>
      </c>
      <c r="O200" s="59">
        <f>COUNTIFS(テーブル13[[#All],[発症日]],テーブル31012[[#This Row],[日時]],テーブル13[[#All],[推定感染場所（カテゴリ）]],'推定感染場所別流行曲線（発症日） '!O$1)</f>
        <v>0</v>
      </c>
      <c r="P200" s="59">
        <f>COUNTIFS(テーブル13[[#All],[発症日]],テーブル31012[[#This Row],[日時]],テーブル13[[#All],[推定感染場所（カテゴリ）]],'推定感染場所別流行曲線（発症日） '!P$1)</f>
        <v>0</v>
      </c>
      <c r="Q200" s="59"/>
      <c r="R200" s="59"/>
      <c r="S200" s="59"/>
      <c r="T200" s="59"/>
      <c r="U200" s="59"/>
      <c r="V200" s="59">
        <f>COUNTIFS(テーブル13[[#All],[発症日]],テーブル31012[[#This Row],[日時]],テーブル13[[#All],[推定感染場所（カテゴリ）]],"")</f>
        <v>0</v>
      </c>
    </row>
    <row r="201" spans="1:22">
      <c r="A201" s="54">
        <f t="shared" ref="A201:A264" si="15">A200+1</f>
        <v>44085</v>
      </c>
      <c r="B201" s="1" t="str">
        <f t="shared" si="12"/>
        <v/>
      </c>
      <c r="C201" s="57" t="str">
        <f t="shared" si="13"/>
        <v/>
      </c>
      <c r="D201" s="57" t="str">
        <f t="shared" si="14"/>
        <v>11日</v>
      </c>
      <c r="E201" s="57">
        <f>COUNTIF(テーブル13[[#All],[発症日]],テーブル31012[[#This Row],[日時]])</f>
        <v>3</v>
      </c>
      <c r="F201" s="57">
        <f>COUNTIFS(テーブル13[[#All],[発症日]],テーブル31012[[#This Row],[日時]],テーブル13[[#All],[推定感染場所（カテゴリ）]],'推定感染場所別流行曲線（発症日） '!F$1)</f>
        <v>0</v>
      </c>
      <c r="G201" s="59">
        <f>COUNTIFS(テーブル13[[#All],[発症日]],テーブル31012[[#This Row],[日時]],テーブル13[[#All],[推定感染場所（カテゴリ）]],'推定感染場所別流行曲線（発症日） '!G$1)</f>
        <v>0</v>
      </c>
      <c r="H201" s="59">
        <f>COUNTIFS(テーブル13[[#All],[発症日]],テーブル31012[[#This Row],[日時]],テーブル13[[#All],[推定感染場所（カテゴリ）]],'推定感染場所別流行曲線（発症日） '!H$1)</f>
        <v>0</v>
      </c>
      <c r="I201" s="59">
        <f>COUNTIFS(テーブル13[[#All],[発症日]],テーブル31012[[#This Row],[日時]],テーブル13[[#All],[推定感染場所（カテゴリ）]],'推定感染場所別流行曲線（発症日） '!I$1)</f>
        <v>0</v>
      </c>
      <c r="J201" s="59">
        <f>COUNTIFS(テーブル13[[#All],[発症日]],テーブル31012[[#This Row],[日時]],テーブル13[[#All],[推定感染場所（カテゴリ）]],'推定感染場所別流行曲線（発症日） '!J$1)</f>
        <v>0</v>
      </c>
      <c r="K201" s="59">
        <f>COUNTIFS(テーブル13[[#All],[発症日]],テーブル31012[[#This Row],[日時]],テーブル13[[#All],[推定感染場所（カテゴリ）]],'推定感染場所別流行曲線（発症日） '!K$1)</f>
        <v>0</v>
      </c>
      <c r="L201" s="59">
        <f>COUNTIFS(テーブル13[[#All],[発症日]],テーブル31012[[#This Row],[日時]],テーブル13[[#All],[推定感染場所（カテゴリ）]],'推定感染場所別流行曲線（発症日） '!L$1)</f>
        <v>2</v>
      </c>
      <c r="M201" s="59">
        <f>COUNTIFS(テーブル13[[#All],[発症日]],テーブル31012[[#This Row],[日時]],テーブル13[[#All],[推定感染場所（カテゴリ）]],'推定感染場所別流行曲線（発症日） '!M$1)</f>
        <v>0</v>
      </c>
      <c r="N201" s="59">
        <f>COUNTIFS(テーブル13[[#All],[発症日]],テーブル31012[[#This Row],[日時]],テーブル13[[#All],[推定感染場所（カテゴリ）]],'推定感染場所別流行曲線（発症日） '!N$1)</f>
        <v>0</v>
      </c>
      <c r="O201" s="59">
        <f>COUNTIFS(テーブル13[[#All],[発症日]],テーブル31012[[#This Row],[日時]],テーブル13[[#All],[推定感染場所（カテゴリ）]],'推定感染場所別流行曲線（発症日） '!O$1)</f>
        <v>0</v>
      </c>
      <c r="P201" s="59">
        <f>COUNTIFS(テーブル13[[#All],[発症日]],テーブル31012[[#This Row],[日時]],テーブル13[[#All],[推定感染場所（カテゴリ）]],'推定感染場所別流行曲線（発症日） '!P$1)</f>
        <v>0</v>
      </c>
      <c r="Q201" s="59"/>
      <c r="R201" s="59"/>
      <c r="S201" s="59"/>
      <c r="T201" s="59"/>
      <c r="U201" s="59"/>
      <c r="V201" s="59">
        <f>COUNTIFS(テーブル13[[#All],[発症日]],テーブル31012[[#This Row],[日時]],テーブル13[[#All],[推定感染場所（カテゴリ）]],"")</f>
        <v>1</v>
      </c>
    </row>
    <row r="202" spans="1:22">
      <c r="A202" s="54">
        <f t="shared" si="15"/>
        <v>44086</v>
      </c>
      <c r="B202" s="1" t="str">
        <f t="shared" si="12"/>
        <v/>
      </c>
      <c r="C202" s="57" t="str">
        <f t="shared" si="13"/>
        <v/>
      </c>
      <c r="D202" s="57" t="str">
        <f t="shared" si="14"/>
        <v>12日</v>
      </c>
      <c r="E202" s="57">
        <f>COUNTIF(テーブル13[[#All],[発症日]],テーブル31012[[#This Row],[日時]])</f>
        <v>0</v>
      </c>
      <c r="F202" s="57">
        <f>COUNTIFS(テーブル13[[#All],[発症日]],テーブル31012[[#This Row],[日時]],テーブル13[[#All],[推定感染場所（カテゴリ）]],'推定感染場所別流行曲線（発症日） '!F$1)</f>
        <v>0</v>
      </c>
      <c r="G202" s="59">
        <f>COUNTIFS(テーブル13[[#All],[発症日]],テーブル31012[[#This Row],[日時]],テーブル13[[#All],[推定感染場所（カテゴリ）]],'推定感染場所別流行曲線（発症日） '!G$1)</f>
        <v>0</v>
      </c>
      <c r="H202" s="59">
        <f>COUNTIFS(テーブル13[[#All],[発症日]],テーブル31012[[#This Row],[日時]],テーブル13[[#All],[推定感染場所（カテゴリ）]],'推定感染場所別流行曲線（発症日） '!H$1)</f>
        <v>0</v>
      </c>
      <c r="I202" s="59">
        <f>COUNTIFS(テーブル13[[#All],[発症日]],テーブル31012[[#This Row],[日時]],テーブル13[[#All],[推定感染場所（カテゴリ）]],'推定感染場所別流行曲線（発症日） '!I$1)</f>
        <v>0</v>
      </c>
      <c r="J202" s="59">
        <f>COUNTIFS(テーブル13[[#All],[発症日]],テーブル31012[[#This Row],[日時]],テーブル13[[#All],[推定感染場所（カテゴリ）]],'推定感染場所別流行曲線（発症日） '!J$1)</f>
        <v>0</v>
      </c>
      <c r="K202" s="59">
        <f>COUNTIFS(テーブル13[[#All],[発症日]],テーブル31012[[#This Row],[日時]],テーブル13[[#All],[推定感染場所（カテゴリ）]],'推定感染場所別流行曲線（発症日） '!K$1)</f>
        <v>0</v>
      </c>
      <c r="L202" s="59">
        <f>COUNTIFS(テーブル13[[#All],[発症日]],テーブル31012[[#This Row],[日時]],テーブル13[[#All],[推定感染場所（カテゴリ）]],'推定感染場所別流行曲線（発症日） '!L$1)</f>
        <v>0</v>
      </c>
      <c r="M202" s="59">
        <f>COUNTIFS(テーブル13[[#All],[発症日]],テーブル31012[[#This Row],[日時]],テーブル13[[#All],[推定感染場所（カテゴリ）]],'推定感染場所別流行曲線（発症日） '!M$1)</f>
        <v>0</v>
      </c>
      <c r="N202" s="59">
        <f>COUNTIFS(テーブル13[[#All],[発症日]],テーブル31012[[#This Row],[日時]],テーブル13[[#All],[推定感染場所（カテゴリ）]],'推定感染場所別流行曲線（発症日） '!N$1)</f>
        <v>0</v>
      </c>
      <c r="O202" s="59">
        <f>COUNTIFS(テーブル13[[#All],[発症日]],テーブル31012[[#This Row],[日時]],テーブル13[[#All],[推定感染場所（カテゴリ）]],'推定感染場所別流行曲線（発症日） '!O$1)</f>
        <v>0</v>
      </c>
      <c r="P202" s="59">
        <f>COUNTIFS(テーブル13[[#All],[発症日]],テーブル31012[[#This Row],[日時]],テーブル13[[#All],[推定感染場所（カテゴリ）]],'推定感染場所別流行曲線（発症日） '!P$1)</f>
        <v>0</v>
      </c>
      <c r="Q202" s="59"/>
      <c r="R202" s="59"/>
      <c r="S202" s="59"/>
      <c r="T202" s="59"/>
      <c r="U202" s="59"/>
      <c r="V202" s="59">
        <f>COUNTIFS(テーブル13[[#All],[発症日]],テーブル31012[[#This Row],[日時]],テーブル13[[#All],[推定感染場所（カテゴリ）]],"")</f>
        <v>0</v>
      </c>
    </row>
    <row r="203" spans="1:22">
      <c r="A203" s="54">
        <f t="shared" si="15"/>
        <v>44087</v>
      </c>
      <c r="B203" s="1" t="str">
        <f t="shared" si="12"/>
        <v/>
      </c>
      <c r="C203" s="57" t="str">
        <f t="shared" si="13"/>
        <v/>
      </c>
      <c r="D203" s="57" t="str">
        <f t="shared" si="14"/>
        <v>13日</v>
      </c>
      <c r="E203" s="57">
        <f>COUNTIF(テーブル13[[#All],[発症日]],テーブル31012[[#This Row],[日時]])</f>
        <v>0</v>
      </c>
      <c r="F203" s="57">
        <f>COUNTIFS(テーブル13[[#All],[発症日]],テーブル31012[[#This Row],[日時]],テーブル13[[#All],[推定感染場所（カテゴリ）]],'推定感染場所別流行曲線（発症日） '!F$1)</f>
        <v>0</v>
      </c>
      <c r="G203" s="59">
        <f>COUNTIFS(テーブル13[[#All],[発症日]],テーブル31012[[#This Row],[日時]],テーブル13[[#All],[推定感染場所（カテゴリ）]],'推定感染場所別流行曲線（発症日） '!G$1)</f>
        <v>0</v>
      </c>
      <c r="H203" s="59">
        <f>COUNTIFS(テーブル13[[#All],[発症日]],テーブル31012[[#This Row],[日時]],テーブル13[[#All],[推定感染場所（カテゴリ）]],'推定感染場所別流行曲線（発症日） '!H$1)</f>
        <v>0</v>
      </c>
      <c r="I203" s="59">
        <f>COUNTIFS(テーブル13[[#All],[発症日]],テーブル31012[[#This Row],[日時]],テーブル13[[#All],[推定感染場所（カテゴリ）]],'推定感染場所別流行曲線（発症日） '!I$1)</f>
        <v>0</v>
      </c>
      <c r="J203" s="59">
        <f>COUNTIFS(テーブル13[[#All],[発症日]],テーブル31012[[#This Row],[日時]],テーブル13[[#All],[推定感染場所（カテゴリ）]],'推定感染場所別流行曲線（発症日） '!J$1)</f>
        <v>0</v>
      </c>
      <c r="K203" s="59">
        <f>COUNTIFS(テーブル13[[#All],[発症日]],テーブル31012[[#This Row],[日時]],テーブル13[[#All],[推定感染場所（カテゴリ）]],'推定感染場所別流行曲線（発症日） '!K$1)</f>
        <v>0</v>
      </c>
      <c r="L203" s="59">
        <f>COUNTIFS(テーブル13[[#All],[発症日]],テーブル31012[[#This Row],[日時]],テーブル13[[#All],[推定感染場所（カテゴリ）]],'推定感染場所別流行曲線（発症日） '!L$1)</f>
        <v>0</v>
      </c>
      <c r="M203" s="59">
        <f>COUNTIFS(テーブル13[[#All],[発症日]],テーブル31012[[#This Row],[日時]],テーブル13[[#All],[推定感染場所（カテゴリ）]],'推定感染場所別流行曲線（発症日） '!M$1)</f>
        <v>0</v>
      </c>
      <c r="N203" s="59">
        <f>COUNTIFS(テーブル13[[#All],[発症日]],テーブル31012[[#This Row],[日時]],テーブル13[[#All],[推定感染場所（カテゴリ）]],'推定感染場所別流行曲線（発症日） '!N$1)</f>
        <v>0</v>
      </c>
      <c r="O203" s="59">
        <f>COUNTIFS(テーブル13[[#All],[発症日]],テーブル31012[[#This Row],[日時]],テーブル13[[#All],[推定感染場所（カテゴリ）]],'推定感染場所別流行曲線（発症日） '!O$1)</f>
        <v>0</v>
      </c>
      <c r="P203" s="59">
        <f>COUNTIFS(テーブル13[[#All],[発症日]],テーブル31012[[#This Row],[日時]],テーブル13[[#All],[推定感染場所（カテゴリ）]],'推定感染場所別流行曲線（発症日） '!P$1)</f>
        <v>0</v>
      </c>
      <c r="Q203" s="59"/>
      <c r="R203" s="59"/>
      <c r="S203" s="59"/>
      <c r="T203" s="59"/>
      <c r="U203" s="59"/>
      <c r="V203" s="59">
        <f>COUNTIFS(テーブル13[[#All],[発症日]],テーブル31012[[#This Row],[日時]],テーブル13[[#All],[推定感染場所（カテゴリ）]],"")</f>
        <v>0</v>
      </c>
    </row>
    <row r="204" spans="1:22">
      <c r="A204" s="54">
        <f t="shared" si="15"/>
        <v>44088</v>
      </c>
      <c r="B204" s="1" t="str">
        <f t="shared" si="12"/>
        <v/>
      </c>
      <c r="C204" s="57" t="str">
        <f t="shared" si="13"/>
        <v/>
      </c>
      <c r="D204" s="57" t="str">
        <f t="shared" si="14"/>
        <v>14日</v>
      </c>
      <c r="E204" s="57">
        <f>COUNTIF(テーブル13[[#All],[発症日]],テーブル31012[[#This Row],[日時]])</f>
        <v>0</v>
      </c>
      <c r="F204" s="57">
        <f>COUNTIFS(テーブル13[[#All],[発症日]],テーブル31012[[#This Row],[日時]],テーブル13[[#All],[推定感染場所（カテゴリ）]],'推定感染場所別流行曲線（発症日） '!F$1)</f>
        <v>0</v>
      </c>
      <c r="G204" s="59">
        <f>COUNTIFS(テーブル13[[#All],[発症日]],テーブル31012[[#This Row],[日時]],テーブル13[[#All],[推定感染場所（カテゴリ）]],'推定感染場所別流行曲線（発症日） '!G$1)</f>
        <v>0</v>
      </c>
      <c r="H204" s="59">
        <f>COUNTIFS(テーブル13[[#All],[発症日]],テーブル31012[[#This Row],[日時]],テーブル13[[#All],[推定感染場所（カテゴリ）]],'推定感染場所別流行曲線（発症日） '!H$1)</f>
        <v>0</v>
      </c>
      <c r="I204" s="59">
        <f>COUNTIFS(テーブル13[[#All],[発症日]],テーブル31012[[#This Row],[日時]],テーブル13[[#All],[推定感染場所（カテゴリ）]],'推定感染場所別流行曲線（発症日） '!I$1)</f>
        <v>0</v>
      </c>
      <c r="J204" s="59">
        <f>COUNTIFS(テーブル13[[#All],[発症日]],テーブル31012[[#This Row],[日時]],テーブル13[[#All],[推定感染場所（カテゴリ）]],'推定感染場所別流行曲線（発症日） '!J$1)</f>
        <v>0</v>
      </c>
      <c r="K204" s="59">
        <f>COUNTIFS(テーブル13[[#All],[発症日]],テーブル31012[[#This Row],[日時]],テーブル13[[#All],[推定感染場所（カテゴリ）]],'推定感染場所別流行曲線（発症日） '!K$1)</f>
        <v>0</v>
      </c>
      <c r="L204" s="59">
        <f>COUNTIFS(テーブル13[[#All],[発症日]],テーブル31012[[#This Row],[日時]],テーブル13[[#All],[推定感染場所（カテゴリ）]],'推定感染場所別流行曲線（発症日） '!L$1)</f>
        <v>0</v>
      </c>
      <c r="M204" s="59">
        <f>COUNTIFS(テーブル13[[#All],[発症日]],テーブル31012[[#This Row],[日時]],テーブル13[[#All],[推定感染場所（カテゴリ）]],'推定感染場所別流行曲線（発症日） '!M$1)</f>
        <v>0</v>
      </c>
      <c r="N204" s="59">
        <f>COUNTIFS(テーブル13[[#All],[発症日]],テーブル31012[[#This Row],[日時]],テーブル13[[#All],[推定感染場所（カテゴリ）]],'推定感染場所別流行曲線（発症日） '!N$1)</f>
        <v>0</v>
      </c>
      <c r="O204" s="59">
        <f>COUNTIFS(テーブル13[[#All],[発症日]],テーブル31012[[#This Row],[日時]],テーブル13[[#All],[推定感染場所（カテゴリ）]],'推定感染場所別流行曲線（発症日） '!O$1)</f>
        <v>0</v>
      </c>
      <c r="P204" s="59">
        <f>COUNTIFS(テーブル13[[#All],[発症日]],テーブル31012[[#This Row],[日時]],テーブル13[[#All],[推定感染場所（カテゴリ）]],'推定感染場所別流行曲線（発症日） '!P$1)</f>
        <v>0</v>
      </c>
      <c r="Q204" s="59"/>
      <c r="R204" s="59"/>
      <c r="S204" s="59"/>
      <c r="T204" s="59"/>
      <c r="U204" s="59"/>
      <c r="V204" s="59">
        <f>COUNTIFS(テーブル13[[#All],[発症日]],テーブル31012[[#This Row],[日時]],テーブル13[[#All],[推定感染場所（カテゴリ）]],"")</f>
        <v>0</v>
      </c>
    </row>
    <row r="205" spans="1:22">
      <c r="A205" s="54">
        <f t="shared" si="15"/>
        <v>44089</v>
      </c>
      <c r="B205" s="1" t="str">
        <f t="shared" si="12"/>
        <v/>
      </c>
      <c r="C205" s="57" t="str">
        <f t="shared" si="13"/>
        <v/>
      </c>
      <c r="D205" s="57" t="str">
        <f t="shared" si="14"/>
        <v>15日</v>
      </c>
      <c r="E205" s="57">
        <f>COUNTIF(テーブル13[[#All],[発症日]],テーブル31012[[#This Row],[日時]])</f>
        <v>0</v>
      </c>
      <c r="F205" s="57">
        <f>COUNTIFS(テーブル13[[#All],[発症日]],テーブル31012[[#This Row],[日時]],テーブル13[[#All],[推定感染場所（カテゴリ）]],'推定感染場所別流行曲線（発症日） '!F$1)</f>
        <v>0</v>
      </c>
      <c r="G205" s="59">
        <f>COUNTIFS(テーブル13[[#All],[発症日]],テーブル31012[[#This Row],[日時]],テーブル13[[#All],[推定感染場所（カテゴリ）]],'推定感染場所別流行曲線（発症日） '!G$1)</f>
        <v>0</v>
      </c>
      <c r="H205" s="59">
        <f>COUNTIFS(テーブル13[[#All],[発症日]],テーブル31012[[#This Row],[日時]],テーブル13[[#All],[推定感染場所（カテゴリ）]],'推定感染場所別流行曲線（発症日） '!H$1)</f>
        <v>0</v>
      </c>
      <c r="I205" s="59">
        <f>COUNTIFS(テーブル13[[#All],[発症日]],テーブル31012[[#This Row],[日時]],テーブル13[[#All],[推定感染場所（カテゴリ）]],'推定感染場所別流行曲線（発症日） '!I$1)</f>
        <v>0</v>
      </c>
      <c r="J205" s="59">
        <f>COUNTIFS(テーブル13[[#All],[発症日]],テーブル31012[[#This Row],[日時]],テーブル13[[#All],[推定感染場所（カテゴリ）]],'推定感染場所別流行曲線（発症日） '!J$1)</f>
        <v>0</v>
      </c>
      <c r="K205" s="59">
        <f>COUNTIFS(テーブル13[[#All],[発症日]],テーブル31012[[#This Row],[日時]],テーブル13[[#All],[推定感染場所（カテゴリ）]],'推定感染場所別流行曲線（発症日） '!K$1)</f>
        <v>0</v>
      </c>
      <c r="L205" s="59">
        <f>COUNTIFS(テーブル13[[#All],[発症日]],テーブル31012[[#This Row],[日時]],テーブル13[[#All],[推定感染場所（カテゴリ）]],'推定感染場所別流行曲線（発症日） '!L$1)</f>
        <v>0</v>
      </c>
      <c r="M205" s="59">
        <f>COUNTIFS(テーブル13[[#All],[発症日]],テーブル31012[[#This Row],[日時]],テーブル13[[#All],[推定感染場所（カテゴリ）]],'推定感染場所別流行曲線（発症日） '!M$1)</f>
        <v>0</v>
      </c>
      <c r="N205" s="59">
        <f>COUNTIFS(テーブル13[[#All],[発症日]],テーブル31012[[#This Row],[日時]],テーブル13[[#All],[推定感染場所（カテゴリ）]],'推定感染場所別流行曲線（発症日） '!N$1)</f>
        <v>0</v>
      </c>
      <c r="O205" s="59">
        <f>COUNTIFS(テーブル13[[#All],[発症日]],テーブル31012[[#This Row],[日時]],テーブル13[[#All],[推定感染場所（カテゴリ）]],'推定感染場所別流行曲線（発症日） '!O$1)</f>
        <v>0</v>
      </c>
      <c r="P205" s="59">
        <f>COUNTIFS(テーブル13[[#All],[発症日]],テーブル31012[[#This Row],[日時]],テーブル13[[#All],[推定感染場所（カテゴリ）]],'推定感染場所別流行曲線（発症日） '!P$1)</f>
        <v>0</v>
      </c>
      <c r="Q205" s="59"/>
      <c r="R205" s="59"/>
      <c r="S205" s="59"/>
      <c r="T205" s="59"/>
      <c r="U205" s="59"/>
      <c r="V205" s="59">
        <f>COUNTIFS(テーブル13[[#All],[発症日]],テーブル31012[[#This Row],[日時]],テーブル13[[#All],[推定感染場所（カテゴリ）]],"")</f>
        <v>0</v>
      </c>
    </row>
    <row r="206" spans="1:22">
      <c r="A206" s="54">
        <f t="shared" si="15"/>
        <v>44090</v>
      </c>
      <c r="B206" s="1" t="str">
        <f t="shared" si="12"/>
        <v/>
      </c>
      <c r="C206" s="57" t="str">
        <f t="shared" si="13"/>
        <v/>
      </c>
      <c r="D206" s="57" t="str">
        <f t="shared" si="14"/>
        <v>16日</v>
      </c>
      <c r="E206" s="57">
        <f>COUNTIF(テーブル13[[#All],[発症日]],テーブル31012[[#This Row],[日時]])</f>
        <v>0</v>
      </c>
      <c r="F206" s="57">
        <f>COUNTIFS(テーブル13[[#All],[発症日]],テーブル31012[[#This Row],[日時]],テーブル13[[#All],[推定感染場所（カテゴリ）]],'推定感染場所別流行曲線（発症日） '!F$1)</f>
        <v>0</v>
      </c>
      <c r="G206" s="59">
        <f>COUNTIFS(テーブル13[[#All],[発症日]],テーブル31012[[#This Row],[日時]],テーブル13[[#All],[推定感染場所（カテゴリ）]],'推定感染場所別流行曲線（発症日） '!G$1)</f>
        <v>0</v>
      </c>
      <c r="H206" s="59">
        <f>COUNTIFS(テーブル13[[#All],[発症日]],テーブル31012[[#This Row],[日時]],テーブル13[[#All],[推定感染場所（カテゴリ）]],'推定感染場所別流行曲線（発症日） '!H$1)</f>
        <v>0</v>
      </c>
      <c r="I206" s="59">
        <f>COUNTIFS(テーブル13[[#All],[発症日]],テーブル31012[[#This Row],[日時]],テーブル13[[#All],[推定感染場所（カテゴリ）]],'推定感染場所別流行曲線（発症日） '!I$1)</f>
        <v>0</v>
      </c>
      <c r="J206" s="59">
        <f>COUNTIFS(テーブル13[[#All],[発症日]],テーブル31012[[#This Row],[日時]],テーブル13[[#All],[推定感染場所（カテゴリ）]],'推定感染場所別流行曲線（発症日） '!J$1)</f>
        <v>0</v>
      </c>
      <c r="K206" s="59">
        <f>COUNTIFS(テーブル13[[#All],[発症日]],テーブル31012[[#This Row],[日時]],テーブル13[[#All],[推定感染場所（カテゴリ）]],'推定感染場所別流行曲線（発症日） '!K$1)</f>
        <v>0</v>
      </c>
      <c r="L206" s="59">
        <f>COUNTIFS(テーブル13[[#All],[発症日]],テーブル31012[[#This Row],[日時]],テーブル13[[#All],[推定感染場所（カテゴリ）]],'推定感染場所別流行曲線（発症日） '!L$1)</f>
        <v>0</v>
      </c>
      <c r="M206" s="59">
        <f>COUNTIFS(テーブル13[[#All],[発症日]],テーブル31012[[#This Row],[日時]],テーブル13[[#All],[推定感染場所（カテゴリ）]],'推定感染場所別流行曲線（発症日） '!M$1)</f>
        <v>0</v>
      </c>
      <c r="N206" s="59">
        <f>COUNTIFS(テーブル13[[#All],[発症日]],テーブル31012[[#This Row],[日時]],テーブル13[[#All],[推定感染場所（カテゴリ）]],'推定感染場所別流行曲線（発症日） '!N$1)</f>
        <v>0</v>
      </c>
      <c r="O206" s="59">
        <f>COUNTIFS(テーブル13[[#All],[発症日]],テーブル31012[[#This Row],[日時]],テーブル13[[#All],[推定感染場所（カテゴリ）]],'推定感染場所別流行曲線（発症日） '!O$1)</f>
        <v>0</v>
      </c>
      <c r="P206" s="59">
        <f>COUNTIFS(テーブル13[[#All],[発症日]],テーブル31012[[#This Row],[日時]],テーブル13[[#All],[推定感染場所（カテゴリ）]],'推定感染場所別流行曲線（発症日） '!P$1)</f>
        <v>0</v>
      </c>
      <c r="Q206" s="59"/>
      <c r="R206" s="59"/>
      <c r="S206" s="59"/>
      <c r="T206" s="59"/>
      <c r="U206" s="59"/>
      <c r="V206" s="59">
        <f>COUNTIFS(テーブル13[[#All],[発症日]],テーブル31012[[#This Row],[日時]],テーブル13[[#All],[推定感染場所（カテゴリ）]],"")</f>
        <v>0</v>
      </c>
    </row>
    <row r="207" spans="1:22">
      <c r="A207" s="54">
        <f t="shared" si="15"/>
        <v>44091</v>
      </c>
      <c r="B207" s="1" t="str">
        <f t="shared" si="12"/>
        <v/>
      </c>
      <c r="C207" s="57" t="str">
        <f t="shared" si="13"/>
        <v/>
      </c>
      <c r="D207" s="57" t="str">
        <f t="shared" si="14"/>
        <v>17日</v>
      </c>
      <c r="E207" s="57">
        <f>COUNTIF(テーブル13[[#All],[発症日]],テーブル31012[[#This Row],[日時]])</f>
        <v>0</v>
      </c>
      <c r="F207" s="57">
        <f>COUNTIFS(テーブル13[[#All],[発症日]],テーブル31012[[#This Row],[日時]],テーブル13[[#All],[推定感染場所（カテゴリ）]],'推定感染場所別流行曲線（発症日） '!F$1)</f>
        <v>0</v>
      </c>
      <c r="G207" s="59">
        <f>COUNTIFS(テーブル13[[#All],[発症日]],テーブル31012[[#This Row],[日時]],テーブル13[[#All],[推定感染場所（カテゴリ）]],'推定感染場所別流行曲線（発症日） '!G$1)</f>
        <v>0</v>
      </c>
      <c r="H207" s="59">
        <f>COUNTIFS(テーブル13[[#All],[発症日]],テーブル31012[[#This Row],[日時]],テーブル13[[#All],[推定感染場所（カテゴリ）]],'推定感染場所別流行曲線（発症日） '!H$1)</f>
        <v>0</v>
      </c>
      <c r="I207" s="59">
        <f>COUNTIFS(テーブル13[[#All],[発症日]],テーブル31012[[#This Row],[日時]],テーブル13[[#All],[推定感染場所（カテゴリ）]],'推定感染場所別流行曲線（発症日） '!I$1)</f>
        <v>0</v>
      </c>
      <c r="J207" s="59">
        <f>COUNTIFS(テーブル13[[#All],[発症日]],テーブル31012[[#This Row],[日時]],テーブル13[[#All],[推定感染場所（カテゴリ）]],'推定感染場所別流行曲線（発症日） '!J$1)</f>
        <v>0</v>
      </c>
      <c r="K207" s="59">
        <f>COUNTIFS(テーブル13[[#All],[発症日]],テーブル31012[[#This Row],[日時]],テーブル13[[#All],[推定感染場所（カテゴリ）]],'推定感染場所別流行曲線（発症日） '!K$1)</f>
        <v>0</v>
      </c>
      <c r="L207" s="59">
        <f>COUNTIFS(テーブル13[[#All],[発症日]],テーブル31012[[#This Row],[日時]],テーブル13[[#All],[推定感染場所（カテゴリ）]],'推定感染場所別流行曲線（発症日） '!L$1)</f>
        <v>0</v>
      </c>
      <c r="M207" s="59">
        <f>COUNTIFS(テーブル13[[#All],[発症日]],テーブル31012[[#This Row],[日時]],テーブル13[[#All],[推定感染場所（カテゴリ）]],'推定感染場所別流行曲線（発症日） '!M$1)</f>
        <v>0</v>
      </c>
      <c r="N207" s="59">
        <f>COUNTIFS(テーブル13[[#All],[発症日]],テーブル31012[[#This Row],[日時]],テーブル13[[#All],[推定感染場所（カテゴリ）]],'推定感染場所別流行曲線（発症日） '!N$1)</f>
        <v>0</v>
      </c>
      <c r="O207" s="59">
        <f>COUNTIFS(テーブル13[[#All],[発症日]],テーブル31012[[#This Row],[日時]],テーブル13[[#All],[推定感染場所（カテゴリ）]],'推定感染場所別流行曲線（発症日） '!O$1)</f>
        <v>0</v>
      </c>
      <c r="P207" s="59">
        <f>COUNTIFS(テーブル13[[#All],[発症日]],テーブル31012[[#This Row],[日時]],テーブル13[[#All],[推定感染場所（カテゴリ）]],'推定感染場所別流行曲線（発症日） '!P$1)</f>
        <v>0</v>
      </c>
      <c r="Q207" s="59"/>
      <c r="R207" s="59"/>
      <c r="S207" s="59"/>
      <c r="T207" s="59"/>
      <c r="U207" s="59"/>
      <c r="V207" s="59">
        <f>COUNTIFS(テーブル13[[#All],[発症日]],テーブル31012[[#This Row],[日時]],テーブル13[[#All],[推定感染場所（カテゴリ）]],"")</f>
        <v>0</v>
      </c>
    </row>
    <row r="208" spans="1:22">
      <c r="A208" s="54">
        <f t="shared" si="15"/>
        <v>44092</v>
      </c>
      <c r="B208" s="1" t="str">
        <f t="shared" si="12"/>
        <v/>
      </c>
      <c r="C208" s="57" t="str">
        <f t="shared" si="13"/>
        <v/>
      </c>
      <c r="D208" s="57" t="str">
        <f t="shared" si="14"/>
        <v>18日</v>
      </c>
      <c r="E208" s="57">
        <f>COUNTIF(テーブル13[[#All],[発症日]],テーブル31012[[#This Row],[日時]])</f>
        <v>0</v>
      </c>
      <c r="F208" s="57">
        <f>COUNTIFS(テーブル13[[#All],[発症日]],テーブル31012[[#This Row],[日時]],テーブル13[[#All],[推定感染場所（カテゴリ）]],'推定感染場所別流行曲線（発症日） '!F$1)</f>
        <v>0</v>
      </c>
      <c r="G208" s="59">
        <f>COUNTIFS(テーブル13[[#All],[発症日]],テーブル31012[[#This Row],[日時]],テーブル13[[#All],[推定感染場所（カテゴリ）]],'推定感染場所別流行曲線（発症日） '!G$1)</f>
        <v>0</v>
      </c>
      <c r="H208" s="59">
        <f>COUNTIFS(テーブル13[[#All],[発症日]],テーブル31012[[#This Row],[日時]],テーブル13[[#All],[推定感染場所（カテゴリ）]],'推定感染場所別流行曲線（発症日） '!H$1)</f>
        <v>0</v>
      </c>
      <c r="I208" s="59">
        <f>COUNTIFS(テーブル13[[#All],[発症日]],テーブル31012[[#This Row],[日時]],テーブル13[[#All],[推定感染場所（カテゴリ）]],'推定感染場所別流行曲線（発症日） '!I$1)</f>
        <v>0</v>
      </c>
      <c r="J208" s="59">
        <f>COUNTIFS(テーブル13[[#All],[発症日]],テーブル31012[[#This Row],[日時]],テーブル13[[#All],[推定感染場所（カテゴリ）]],'推定感染場所別流行曲線（発症日） '!J$1)</f>
        <v>0</v>
      </c>
      <c r="K208" s="59">
        <f>COUNTIFS(テーブル13[[#All],[発症日]],テーブル31012[[#This Row],[日時]],テーブル13[[#All],[推定感染場所（カテゴリ）]],'推定感染場所別流行曲線（発症日） '!K$1)</f>
        <v>0</v>
      </c>
      <c r="L208" s="59">
        <f>COUNTIFS(テーブル13[[#All],[発症日]],テーブル31012[[#This Row],[日時]],テーブル13[[#All],[推定感染場所（カテゴリ）]],'推定感染場所別流行曲線（発症日） '!L$1)</f>
        <v>0</v>
      </c>
      <c r="M208" s="59">
        <f>COUNTIFS(テーブル13[[#All],[発症日]],テーブル31012[[#This Row],[日時]],テーブル13[[#All],[推定感染場所（カテゴリ）]],'推定感染場所別流行曲線（発症日） '!M$1)</f>
        <v>0</v>
      </c>
      <c r="N208" s="59">
        <f>COUNTIFS(テーブル13[[#All],[発症日]],テーブル31012[[#This Row],[日時]],テーブル13[[#All],[推定感染場所（カテゴリ）]],'推定感染場所別流行曲線（発症日） '!N$1)</f>
        <v>0</v>
      </c>
      <c r="O208" s="59">
        <f>COUNTIFS(テーブル13[[#All],[発症日]],テーブル31012[[#This Row],[日時]],テーブル13[[#All],[推定感染場所（カテゴリ）]],'推定感染場所別流行曲線（発症日） '!O$1)</f>
        <v>0</v>
      </c>
      <c r="P208" s="59">
        <f>COUNTIFS(テーブル13[[#All],[発症日]],テーブル31012[[#This Row],[日時]],テーブル13[[#All],[推定感染場所（カテゴリ）]],'推定感染場所別流行曲線（発症日） '!P$1)</f>
        <v>0</v>
      </c>
      <c r="Q208" s="59"/>
      <c r="R208" s="59"/>
      <c r="S208" s="59"/>
      <c r="T208" s="59"/>
      <c r="U208" s="59"/>
      <c r="V208" s="59">
        <f>COUNTIFS(テーブル13[[#All],[発症日]],テーブル31012[[#This Row],[日時]],テーブル13[[#All],[推定感染場所（カテゴリ）]],"")</f>
        <v>0</v>
      </c>
    </row>
    <row r="209" spans="1:22">
      <c r="A209" s="54">
        <f t="shared" si="15"/>
        <v>44093</v>
      </c>
      <c r="B209" s="1" t="str">
        <f t="shared" si="12"/>
        <v/>
      </c>
      <c r="C209" s="57" t="str">
        <f t="shared" si="13"/>
        <v/>
      </c>
      <c r="D209" s="57" t="str">
        <f t="shared" si="14"/>
        <v>19日</v>
      </c>
      <c r="E209" s="57">
        <f>COUNTIF(テーブル13[[#All],[発症日]],テーブル31012[[#This Row],[日時]])</f>
        <v>0</v>
      </c>
      <c r="F209" s="57">
        <f>COUNTIFS(テーブル13[[#All],[発症日]],テーブル31012[[#This Row],[日時]],テーブル13[[#All],[推定感染場所（カテゴリ）]],'推定感染場所別流行曲線（発症日） '!F$1)</f>
        <v>0</v>
      </c>
      <c r="G209" s="59">
        <f>COUNTIFS(テーブル13[[#All],[発症日]],テーブル31012[[#This Row],[日時]],テーブル13[[#All],[推定感染場所（カテゴリ）]],'推定感染場所別流行曲線（発症日） '!G$1)</f>
        <v>0</v>
      </c>
      <c r="H209" s="59">
        <f>COUNTIFS(テーブル13[[#All],[発症日]],テーブル31012[[#This Row],[日時]],テーブル13[[#All],[推定感染場所（カテゴリ）]],'推定感染場所別流行曲線（発症日） '!H$1)</f>
        <v>0</v>
      </c>
      <c r="I209" s="59">
        <f>COUNTIFS(テーブル13[[#All],[発症日]],テーブル31012[[#This Row],[日時]],テーブル13[[#All],[推定感染場所（カテゴリ）]],'推定感染場所別流行曲線（発症日） '!I$1)</f>
        <v>0</v>
      </c>
      <c r="J209" s="59">
        <f>COUNTIFS(テーブル13[[#All],[発症日]],テーブル31012[[#This Row],[日時]],テーブル13[[#All],[推定感染場所（カテゴリ）]],'推定感染場所別流行曲線（発症日） '!J$1)</f>
        <v>0</v>
      </c>
      <c r="K209" s="59">
        <f>COUNTIFS(テーブル13[[#All],[発症日]],テーブル31012[[#This Row],[日時]],テーブル13[[#All],[推定感染場所（カテゴリ）]],'推定感染場所別流行曲線（発症日） '!K$1)</f>
        <v>0</v>
      </c>
      <c r="L209" s="59">
        <f>COUNTIFS(テーブル13[[#All],[発症日]],テーブル31012[[#This Row],[日時]],テーブル13[[#All],[推定感染場所（カテゴリ）]],'推定感染場所別流行曲線（発症日） '!L$1)</f>
        <v>0</v>
      </c>
      <c r="M209" s="59">
        <f>COUNTIFS(テーブル13[[#All],[発症日]],テーブル31012[[#This Row],[日時]],テーブル13[[#All],[推定感染場所（カテゴリ）]],'推定感染場所別流行曲線（発症日） '!M$1)</f>
        <v>0</v>
      </c>
      <c r="N209" s="59">
        <f>COUNTIFS(テーブル13[[#All],[発症日]],テーブル31012[[#This Row],[日時]],テーブル13[[#All],[推定感染場所（カテゴリ）]],'推定感染場所別流行曲線（発症日） '!N$1)</f>
        <v>0</v>
      </c>
      <c r="O209" s="59">
        <f>COUNTIFS(テーブル13[[#All],[発症日]],テーブル31012[[#This Row],[日時]],テーブル13[[#All],[推定感染場所（カテゴリ）]],'推定感染場所別流行曲線（発症日） '!O$1)</f>
        <v>0</v>
      </c>
      <c r="P209" s="59">
        <f>COUNTIFS(テーブル13[[#All],[発症日]],テーブル31012[[#This Row],[日時]],テーブル13[[#All],[推定感染場所（カテゴリ）]],'推定感染場所別流行曲線（発症日） '!P$1)</f>
        <v>0</v>
      </c>
      <c r="Q209" s="59"/>
      <c r="R209" s="59"/>
      <c r="S209" s="59"/>
      <c r="T209" s="59"/>
      <c r="U209" s="59"/>
      <c r="V209" s="59">
        <f>COUNTIFS(テーブル13[[#All],[発症日]],テーブル31012[[#This Row],[日時]],テーブル13[[#All],[推定感染場所（カテゴリ）]],"")</f>
        <v>0</v>
      </c>
    </row>
    <row r="210" spans="1:22">
      <c r="A210" s="54">
        <f t="shared" si="15"/>
        <v>44094</v>
      </c>
      <c r="B210" s="1" t="str">
        <f t="shared" si="12"/>
        <v/>
      </c>
      <c r="C210" s="57" t="str">
        <f t="shared" si="13"/>
        <v/>
      </c>
      <c r="D210" s="57" t="str">
        <f t="shared" si="14"/>
        <v>20日</v>
      </c>
      <c r="E210" s="57">
        <f>COUNTIF(テーブル13[[#All],[発症日]],テーブル31012[[#This Row],[日時]])</f>
        <v>0</v>
      </c>
      <c r="F210" s="57">
        <f>COUNTIFS(テーブル13[[#All],[発症日]],テーブル31012[[#This Row],[日時]],テーブル13[[#All],[推定感染場所（カテゴリ）]],'推定感染場所別流行曲線（発症日） '!F$1)</f>
        <v>0</v>
      </c>
      <c r="G210" s="59">
        <f>COUNTIFS(テーブル13[[#All],[発症日]],テーブル31012[[#This Row],[日時]],テーブル13[[#All],[推定感染場所（カテゴリ）]],'推定感染場所別流行曲線（発症日） '!G$1)</f>
        <v>0</v>
      </c>
      <c r="H210" s="59">
        <f>COUNTIFS(テーブル13[[#All],[発症日]],テーブル31012[[#This Row],[日時]],テーブル13[[#All],[推定感染場所（カテゴリ）]],'推定感染場所別流行曲線（発症日） '!H$1)</f>
        <v>0</v>
      </c>
      <c r="I210" s="59">
        <f>COUNTIFS(テーブル13[[#All],[発症日]],テーブル31012[[#This Row],[日時]],テーブル13[[#All],[推定感染場所（カテゴリ）]],'推定感染場所別流行曲線（発症日） '!I$1)</f>
        <v>0</v>
      </c>
      <c r="J210" s="59">
        <f>COUNTIFS(テーブル13[[#All],[発症日]],テーブル31012[[#This Row],[日時]],テーブル13[[#All],[推定感染場所（カテゴリ）]],'推定感染場所別流行曲線（発症日） '!J$1)</f>
        <v>0</v>
      </c>
      <c r="K210" s="59">
        <f>COUNTIFS(テーブル13[[#All],[発症日]],テーブル31012[[#This Row],[日時]],テーブル13[[#All],[推定感染場所（カテゴリ）]],'推定感染場所別流行曲線（発症日） '!K$1)</f>
        <v>0</v>
      </c>
      <c r="L210" s="59">
        <f>COUNTIFS(テーブル13[[#All],[発症日]],テーブル31012[[#This Row],[日時]],テーブル13[[#All],[推定感染場所（カテゴリ）]],'推定感染場所別流行曲線（発症日） '!L$1)</f>
        <v>0</v>
      </c>
      <c r="M210" s="59">
        <f>COUNTIFS(テーブル13[[#All],[発症日]],テーブル31012[[#This Row],[日時]],テーブル13[[#All],[推定感染場所（カテゴリ）]],'推定感染場所別流行曲線（発症日） '!M$1)</f>
        <v>0</v>
      </c>
      <c r="N210" s="59">
        <f>COUNTIFS(テーブル13[[#All],[発症日]],テーブル31012[[#This Row],[日時]],テーブル13[[#All],[推定感染場所（カテゴリ）]],'推定感染場所別流行曲線（発症日） '!N$1)</f>
        <v>0</v>
      </c>
      <c r="O210" s="59">
        <f>COUNTIFS(テーブル13[[#All],[発症日]],テーブル31012[[#This Row],[日時]],テーブル13[[#All],[推定感染場所（カテゴリ）]],'推定感染場所別流行曲線（発症日） '!O$1)</f>
        <v>0</v>
      </c>
      <c r="P210" s="59">
        <f>COUNTIFS(テーブル13[[#All],[発症日]],テーブル31012[[#This Row],[日時]],テーブル13[[#All],[推定感染場所（カテゴリ）]],'推定感染場所別流行曲線（発症日） '!P$1)</f>
        <v>0</v>
      </c>
      <c r="Q210" s="59"/>
      <c r="R210" s="59"/>
      <c r="S210" s="59"/>
      <c r="T210" s="59"/>
      <c r="U210" s="59"/>
      <c r="V210" s="59">
        <f>COUNTIFS(テーブル13[[#All],[発症日]],テーブル31012[[#This Row],[日時]],テーブル13[[#All],[推定感染場所（カテゴリ）]],"")</f>
        <v>0</v>
      </c>
    </row>
    <row r="211" spans="1:22">
      <c r="A211" s="54">
        <f t="shared" si="15"/>
        <v>44095</v>
      </c>
      <c r="B211" s="1" t="str">
        <f t="shared" si="12"/>
        <v/>
      </c>
      <c r="C211" s="57" t="str">
        <f t="shared" si="13"/>
        <v/>
      </c>
      <c r="D211" s="57" t="str">
        <f t="shared" si="14"/>
        <v>21日</v>
      </c>
      <c r="E211" s="57">
        <f>COUNTIF(テーブル13[[#All],[発症日]],テーブル31012[[#This Row],[日時]])</f>
        <v>0</v>
      </c>
      <c r="F211" s="57">
        <f>COUNTIFS(テーブル13[[#All],[発症日]],テーブル31012[[#This Row],[日時]],テーブル13[[#All],[推定感染場所（カテゴリ）]],'推定感染場所別流行曲線（発症日） '!F$1)</f>
        <v>0</v>
      </c>
      <c r="G211" s="59">
        <f>COUNTIFS(テーブル13[[#All],[発症日]],テーブル31012[[#This Row],[日時]],テーブル13[[#All],[推定感染場所（カテゴリ）]],'推定感染場所別流行曲線（発症日） '!G$1)</f>
        <v>0</v>
      </c>
      <c r="H211" s="59">
        <f>COUNTIFS(テーブル13[[#All],[発症日]],テーブル31012[[#This Row],[日時]],テーブル13[[#All],[推定感染場所（カテゴリ）]],'推定感染場所別流行曲線（発症日） '!H$1)</f>
        <v>0</v>
      </c>
      <c r="I211" s="59">
        <f>COUNTIFS(テーブル13[[#All],[発症日]],テーブル31012[[#This Row],[日時]],テーブル13[[#All],[推定感染場所（カテゴリ）]],'推定感染場所別流行曲線（発症日） '!I$1)</f>
        <v>0</v>
      </c>
      <c r="J211" s="59">
        <f>COUNTIFS(テーブル13[[#All],[発症日]],テーブル31012[[#This Row],[日時]],テーブル13[[#All],[推定感染場所（カテゴリ）]],'推定感染場所別流行曲線（発症日） '!J$1)</f>
        <v>0</v>
      </c>
      <c r="K211" s="59">
        <f>COUNTIFS(テーブル13[[#All],[発症日]],テーブル31012[[#This Row],[日時]],テーブル13[[#All],[推定感染場所（カテゴリ）]],'推定感染場所別流行曲線（発症日） '!K$1)</f>
        <v>0</v>
      </c>
      <c r="L211" s="59">
        <f>COUNTIFS(テーブル13[[#All],[発症日]],テーブル31012[[#This Row],[日時]],テーブル13[[#All],[推定感染場所（カテゴリ）]],'推定感染場所別流行曲線（発症日） '!L$1)</f>
        <v>0</v>
      </c>
      <c r="M211" s="59">
        <f>COUNTIFS(テーブル13[[#All],[発症日]],テーブル31012[[#This Row],[日時]],テーブル13[[#All],[推定感染場所（カテゴリ）]],'推定感染場所別流行曲線（発症日） '!M$1)</f>
        <v>0</v>
      </c>
      <c r="N211" s="59">
        <f>COUNTIFS(テーブル13[[#All],[発症日]],テーブル31012[[#This Row],[日時]],テーブル13[[#All],[推定感染場所（カテゴリ）]],'推定感染場所別流行曲線（発症日） '!N$1)</f>
        <v>0</v>
      </c>
      <c r="O211" s="59">
        <f>COUNTIFS(テーブル13[[#All],[発症日]],テーブル31012[[#This Row],[日時]],テーブル13[[#All],[推定感染場所（カテゴリ）]],'推定感染場所別流行曲線（発症日） '!O$1)</f>
        <v>0</v>
      </c>
      <c r="P211" s="59">
        <f>COUNTIFS(テーブル13[[#All],[発症日]],テーブル31012[[#This Row],[日時]],テーブル13[[#All],[推定感染場所（カテゴリ）]],'推定感染場所別流行曲線（発症日） '!P$1)</f>
        <v>0</v>
      </c>
      <c r="Q211" s="59"/>
      <c r="R211" s="59"/>
      <c r="S211" s="59"/>
      <c r="T211" s="59"/>
      <c r="U211" s="59"/>
      <c r="V211" s="59">
        <f>COUNTIFS(テーブル13[[#All],[発症日]],テーブル31012[[#This Row],[日時]],テーブル13[[#All],[推定感染場所（カテゴリ）]],"")</f>
        <v>0</v>
      </c>
    </row>
    <row r="212" spans="1:22">
      <c r="A212" s="54">
        <f t="shared" si="15"/>
        <v>44096</v>
      </c>
      <c r="B212" s="1" t="str">
        <f t="shared" si="12"/>
        <v/>
      </c>
      <c r="C212" s="57" t="str">
        <f t="shared" si="13"/>
        <v/>
      </c>
      <c r="D212" s="57" t="str">
        <f t="shared" si="14"/>
        <v>22日</v>
      </c>
      <c r="E212" s="57">
        <f>COUNTIF(テーブル13[[#All],[発症日]],テーブル31012[[#This Row],[日時]])</f>
        <v>0</v>
      </c>
      <c r="F212" s="57">
        <f>COUNTIFS(テーブル13[[#All],[発症日]],テーブル31012[[#This Row],[日時]],テーブル13[[#All],[推定感染場所（カテゴリ）]],'推定感染場所別流行曲線（発症日） '!F$1)</f>
        <v>0</v>
      </c>
      <c r="G212" s="59">
        <f>COUNTIFS(テーブル13[[#All],[発症日]],テーブル31012[[#This Row],[日時]],テーブル13[[#All],[推定感染場所（カテゴリ）]],'推定感染場所別流行曲線（発症日） '!G$1)</f>
        <v>0</v>
      </c>
      <c r="H212" s="59">
        <f>COUNTIFS(テーブル13[[#All],[発症日]],テーブル31012[[#This Row],[日時]],テーブル13[[#All],[推定感染場所（カテゴリ）]],'推定感染場所別流行曲線（発症日） '!H$1)</f>
        <v>0</v>
      </c>
      <c r="I212" s="59">
        <f>COUNTIFS(テーブル13[[#All],[発症日]],テーブル31012[[#This Row],[日時]],テーブル13[[#All],[推定感染場所（カテゴリ）]],'推定感染場所別流行曲線（発症日） '!I$1)</f>
        <v>0</v>
      </c>
      <c r="J212" s="59">
        <f>COUNTIFS(テーブル13[[#All],[発症日]],テーブル31012[[#This Row],[日時]],テーブル13[[#All],[推定感染場所（カテゴリ）]],'推定感染場所別流行曲線（発症日） '!J$1)</f>
        <v>0</v>
      </c>
      <c r="K212" s="59">
        <f>COUNTIFS(テーブル13[[#All],[発症日]],テーブル31012[[#This Row],[日時]],テーブル13[[#All],[推定感染場所（カテゴリ）]],'推定感染場所別流行曲線（発症日） '!K$1)</f>
        <v>0</v>
      </c>
      <c r="L212" s="59">
        <f>COUNTIFS(テーブル13[[#All],[発症日]],テーブル31012[[#This Row],[日時]],テーブル13[[#All],[推定感染場所（カテゴリ）]],'推定感染場所別流行曲線（発症日） '!L$1)</f>
        <v>0</v>
      </c>
      <c r="M212" s="59">
        <f>COUNTIFS(テーブル13[[#All],[発症日]],テーブル31012[[#This Row],[日時]],テーブル13[[#All],[推定感染場所（カテゴリ）]],'推定感染場所別流行曲線（発症日） '!M$1)</f>
        <v>0</v>
      </c>
      <c r="N212" s="59">
        <f>COUNTIFS(テーブル13[[#All],[発症日]],テーブル31012[[#This Row],[日時]],テーブル13[[#All],[推定感染場所（カテゴリ）]],'推定感染場所別流行曲線（発症日） '!N$1)</f>
        <v>0</v>
      </c>
      <c r="O212" s="59">
        <f>COUNTIFS(テーブル13[[#All],[発症日]],テーブル31012[[#This Row],[日時]],テーブル13[[#All],[推定感染場所（カテゴリ）]],'推定感染場所別流行曲線（発症日） '!O$1)</f>
        <v>0</v>
      </c>
      <c r="P212" s="59">
        <f>COUNTIFS(テーブル13[[#All],[発症日]],テーブル31012[[#This Row],[日時]],テーブル13[[#All],[推定感染場所（カテゴリ）]],'推定感染場所別流行曲線（発症日） '!P$1)</f>
        <v>0</v>
      </c>
      <c r="Q212" s="59"/>
      <c r="R212" s="59"/>
      <c r="S212" s="59"/>
      <c r="T212" s="59"/>
      <c r="U212" s="59"/>
      <c r="V212" s="59">
        <f>COUNTIFS(テーブル13[[#All],[発症日]],テーブル31012[[#This Row],[日時]],テーブル13[[#All],[推定感染場所（カテゴリ）]],"")</f>
        <v>0</v>
      </c>
    </row>
    <row r="213" spans="1:22">
      <c r="A213" s="54">
        <f t="shared" si="15"/>
        <v>44097</v>
      </c>
      <c r="B213" s="1" t="str">
        <f t="shared" si="12"/>
        <v/>
      </c>
      <c r="C213" s="57" t="str">
        <f t="shared" si="13"/>
        <v/>
      </c>
      <c r="D213" s="57" t="str">
        <f t="shared" si="14"/>
        <v>23日</v>
      </c>
      <c r="E213" s="57">
        <f>COUNTIF(テーブル13[[#All],[発症日]],テーブル31012[[#This Row],[日時]])</f>
        <v>0</v>
      </c>
      <c r="F213" s="57">
        <f>COUNTIFS(テーブル13[[#All],[発症日]],テーブル31012[[#This Row],[日時]],テーブル13[[#All],[推定感染場所（カテゴリ）]],'推定感染場所別流行曲線（発症日） '!F$1)</f>
        <v>0</v>
      </c>
      <c r="G213" s="59">
        <f>COUNTIFS(テーブル13[[#All],[発症日]],テーブル31012[[#This Row],[日時]],テーブル13[[#All],[推定感染場所（カテゴリ）]],'推定感染場所別流行曲線（発症日） '!G$1)</f>
        <v>0</v>
      </c>
      <c r="H213" s="59">
        <f>COUNTIFS(テーブル13[[#All],[発症日]],テーブル31012[[#This Row],[日時]],テーブル13[[#All],[推定感染場所（カテゴリ）]],'推定感染場所別流行曲線（発症日） '!H$1)</f>
        <v>0</v>
      </c>
      <c r="I213" s="59">
        <f>COUNTIFS(テーブル13[[#All],[発症日]],テーブル31012[[#This Row],[日時]],テーブル13[[#All],[推定感染場所（カテゴリ）]],'推定感染場所別流行曲線（発症日） '!I$1)</f>
        <v>0</v>
      </c>
      <c r="J213" s="59">
        <f>COUNTIFS(テーブル13[[#All],[発症日]],テーブル31012[[#This Row],[日時]],テーブル13[[#All],[推定感染場所（カテゴリ）]],'推定感染場所別流行曲線（発症日） '!J$1)</f>
        <v>0</v>
      </c>
      <c r="K213" s="59">
        <f>COUNTIFS(テーブル13[[#All],[発症日]],テーブル31012[[#This Row],[日時]],テーブル13[[#All],[推定感染場所（カテゴリ）]],'推定感染場所別流行曲線（発症日） '!K$1)</f>
        <v>0</v>
      </c>
      <c r="L213" s="59">
        <f>COUNTIFS(テーブル13[[#All],[発症日]],テーブル31012[[#This Row],[日時]],テーブル13[[#All],[推定感染場所（カテゴリ）]],'推定感染場所別流行曲線（発症日） '!L$1)</f>
        <v>0</v>
      </c>
      <c r="M213" s="59">
        <f>COUNTIFS(テーブル13[[#All],[発症日]],テーブル31012[[#This Row],[日時]],テーブル13[[#All],[推定感染場所（カテゴリ）]],'推定感染場所別流行曲線（発症日） '!M$1)</f>
        <v>0</v>
      </c>
      <c r="N213" s="59">
        <f>COUNTIFS(テーブル13[[#All],[発症日]],テーブル31012[[#This Row],[日時]],テーブル13[[#All],[推定感染場所（カテゴリ）]],'推定感染場所別流行曲線（発症日） '!N$1)</f>
        <v>0</v>
      </c>
      <c r="O213" s="59">
        <f>COUNTIFS(テーブル13[[#All],[発症日]],テーブル31012[[#This Row],[日時]],テーブル13[[#All],[推定感染場所（カテゴリ）]],'推定感染場所別流行曲線（発症日） '!O$1)</f>
        <v>0</v>
      </c>
      <c r="P213" s="59">
        <f>COUNTIFS(テーブル13[[#All],[発症日]],テーブル31012[[#This Row],[日時]],テーブル13[[#All],[推定感染場所（カテゴリ）]],'推定感染場所別流行曲線（発症日） '!P$1)</f>
        <v>0</v>
      </c>
      <c r="Q213" s="59"/>
      <c r="R213" s="59"/>
      <c r="S213" s="59"/>
      <c r="T213" s="59"/>
      <c r="U213" s="59"/>
      <c r="V213" s="59">
        <f>COUNTIFS(テーブル13[[#All],[発症日]],テーブル31012[[#This Row],[日時]],テーブル13[[#All],[推定感染場所（カテゴリ）]],"")</f>
        <v>0</v>
      </c>
    </row>
    <row r="214" spans="1:22">
      <c r="A214" s="54">
        <f t="shared" si="15"/>
        <v>44098</v>
      </c>
      <c r="B214" s="1" t="str">
        <f t="shared" si="12"/>
        <v/>
      </c>
      <c r="C214" s="57" t="str">
        <f t="shared" si="13"/>
        <v/>
      </c>
      <c r="D214" s="57" t="str">
        <f t="shared" si="14"/>
        <v>24日</v>
      </c>
      <c r="E214" s="57">
        <f>COUNTIF(テーブル13[[#All],[発症日]],テーブル31012[[#This Row],[日時]])</f>
        <v>0</v>
      </c>
      <c r="F214" s="57">
        <f>COUNTIFS(テーブル13[[#All],[発症日]],テーブル31012[[#This Row],[日時]],テーブル13[[#All],[推定感染場所（カテゴリ）]],'推定感染場所別流行曲線（発症日） '!F$1)</f>
        <v>0</v>
      </c>
      <c r="G214" s="59">
        <f>COUNTIFS(テーブル13[[#All],[発症日]],テーブル31012[[#This Row],[日時]],テーブル13[[#All],[推定感染場所（カテゴリ）]],'推定感染場所別流行曲線（発症日） '!G$1)</f>
        <v>0</v>
      </c>
      <c r="H214" s="59">
        <f>COUNTIFS(テーブル13[[#All],[発症日]],テーブル31012[[#This Row],[日時]],テーブル13[[#All],[推定感染場所（カテゴリ）]],'推定感染場所別流行曲線（発症日） '!H$1)</f>
        <v>0</v>
      </c>
      <c r="I214" s="59">
        <f>COUNTIFS(テーブル13[[#All],[発症日]],テーブル31012[[#This Row],[日時]],テーブル13[[#All],[推定感染場所（カテゴリ）]],'推定感染場所別流行曲線（発症日） '!I$1)</f>
        <v>0</v>
      </c>
      <c r="J214" s="59">
        <f>COUNTIFS(テーブル13[[#All],[発症日]],テーブル31012[[#This Row],[日時]],テーブル13[[#All],[推定感染場所（カテゴリ）]],'推定感染場所別流行曲線（発症日） '!J$1)</f>
        <v>0</v>
      </c>
      <c r="K214" s="59">
        <f>COUNTIFS(テーブル13[[#All],[発症日]],テーブル31012[[#This Row],[日時]],テーブル13[[#All],[推定感染場所（カテゴリ）]],'推定感染場所別流行曲線（発症日） '!K$1)</f>
        <v>0</v>
      </c>
      <c r="L214" s="59">
        <f>COUNTIFS(テーブル13[[#All],[発症日]],テーブル31012[[#This Row],[日時]],テーブル13[[#All],[推定感染場所（カテゴリ）]],'推定感染場所別流行曲線（発症日） '!L$1)</f>
        <v>0</v>
      </c>
      <c r="M214" s="59">
        <f>COUNTIFS(テーブル13[[#All],[発症日]],テーブル31012[[#This Row],[日時]],テーブル13[[#All],[推定感染場所（カテゴリ）]],'推定感染場所別流行曲線（発症日） '!M$1)</f>
        <v>0</v>
      </c>
      <c r="N214" s="59">
        <f>COUNTIFS(テーブル13[[#All],[発症日]],テーブル31012[[#This Row],[日時]],テーブル13[[#All],[推定感染場所（カテゴリ）]],'推定感染場所別流行曲線（発症日） '!N$1)</f>
        <v>0</v>
      </c>
      <c r="O214" s="59">
        <f>COUNTIFS(テーブル13[[#All],[発症日]],テーブル31012[[#This Row],[日時]],テーブル13[[#All],[推定感染場所（カテゴリ）]],'推定感染場所別流行曲線（発症日） '!O$1)</f>
        <v>0</v>
      </c>
      <c r="P214" s="59">
        <f>COUNTIFS(テーブル13[[#All],[発症日]],テーブル31012[[#This Row],[日時]],テーブル13[[#All],[推定感染場所（カテゴリ）]],'推定感染場所別流行曲線（発症日） '!P$1)</f>
        <v>0</v>
      </c>
      <c r="Q214" s="59"/>
      <c r="R214" s="59"/>
      <c r="S214" s="59"/>
      <c r="T214" s="59"/>
      <c r="U214" s="59"/>
      <c r="V214" s="59">
        <f>COUNTIFS(テーブル13[[#All],[発症日]],テーブル31012[[#This Row],[日時]],テーブル13[[#All],[推定感染場所（カテゴリ）]],"")</f>
        <v>0</v>
      </c>
    </row>
    <row r="215" spans="1:22">
      <c r="A215" s="54">
        <f t="shared" si="15"/>
        <v>44099</v>
      </c>
      <c r="B215" s="1" t="str">
        <f t="shared" si="12"/>
        <v/>
      </c>
      <c r="C215" s="57" t="str">
        <f t="shared" si="13"/>
        <v/>
      </c>
      <c r="D215" s="57" t="str">
        <f t="shared" si="14"/>
        <v>25日</v>
      </c>
      <c r="E215" s="57">
        <f>COUNTIF(テーブル13[[#All],[発症日]],テーブル31012[[#This Row],[日時]])</f>
        <v>0</v>
      </c>
      <c r="F215" s="57">
        <f>COUNTIFS(テーブル13[[#All],[発症日]],テーブル31012[[#This Row],[日時]],テーブル13[[#All],[推定感染場所（カテゴリ）]],'推定感染場所別流行曲線（発症日） '!F$1)</f>
        <v>0</v>
      </c>
      <c r="G215" s="59">
        <f>COUNTIFS(テーブル13[[#All],[発症日]],テーブル31012[[#This Row],[日時]],テーブル13[[#All],[推定感染場所（カテゴリ）]],'推定感染場所別流行曲線（発症日） '!G$1)</f>
        <v>0</v>
      </c>
      <c r="H215" s="59">
        <f>COUNTIFS(テーブル13[[#All],[発症日]],テーブル31012[[#This Row],[日時]],テーブル13[[#All],[推定感染場所（カテゴリ）]],'推定感染場所別流行曲線（発症日） '!H$1)</f>
        <v>0</v>
      </c>
      <c r="I215" s="59">
        <f>COUNTIFS(テーブル13[[#All],[発症日]],テーブル31012[[#This Row],[日時]],テーブル13[[#All],[推定感染場所（カテゴリ）]],'推定感染場所別流行曲線（発症日） '!I$1)</f>
        <v>0</v>
      </c>
      <c r="J215" s="59">
        <f>COUNTIFS(テーブル13[[#All],[発症日]],テーブル31012[[#This Row],[日時]],テーブル13[[#All],[推定感染場所（カテゴリ）]],'推定感染場所別流行曲線（発症日） '!J$1)</f>
        <v>0</v>
      </c>
      <c r="K215" s="59">
        <f>COUNTIFS(テーブル13[[#All],[発症日]],テーブル31012[[#This Row],[日時]],テーブル13[[#All],[推定感染場所（カテゴリ）]],'推定感染場所別流行曲線（発症日） '!K$1)</f>
        <v>0</v>
      </c>
      <c r="L215" s="59">
        <f>COUNTIFS(テーブル13[[#All],[発症日]],テーブル31012[[#This Row],[日時]],テーブル13[[#All],[推定感染場所（カテゴリ）]],'推定感染場所別流行曲線（発症日） '!L$1)</f>
        <v>0</v>
      </c>
      <c r="M215" s="59">
        <f>COUNTIFS(テーブル13[[#All],[発症日]],テーブル31012[[#This Row],[日時]],テーブル13[[#All],[推定感染場所（カテゴリ）]],'推定感染場所別流行曲線（発症日） '!M$1)</f>
        <v>0</v>
      </c>
      <c r="N215" s="59">
        <f>COUNTIFS(テーブル13[[#All],[発症日]],テーブル31012[[#This Row],[日時]],テーブル13[[#All],[推定感染場所（カテゴリ）]],'推定感染場所別流行曲線（発症日） '!N$1)</f>
        <v>0</v>
      </c>
      <c r="O215" s="59">
        <f>COUNTIFS(テーブル13[[#All],[発症日]],テーブル31012[[#This Row],[日時]],テーブル13[[#All],[推定感染場所（カテゴリ）]],'推定感染場所別流行曲線（発症日） '!O$1)</f>
        <v>0</v>
      </c>
      <c r="P215" s="59">
        <f>COUNTIFS(テーブル13[[#All],[発症日]],テーブル31012[[#This Row],[日時]],テーブル13[[#All],[推定感染場所（カテゴリ）]],'推定感染場所別流行曲線（発症日） '!P$1)</f>
        <v>0</v>
      </c>
      <c r="Q215" s="59"/>
      <c r="R215" s="59"/>
      <c r="S215" s="59"/>
      <c r="T215" s="59"/>
      <c r="U215" s="59"/>
      <c r="V215" s="59">
        <f>COUNTIFS(テーブル13[[#All],[発症日]],テーブル31012[[#This Row],[日時]],テーブル13[[#All],[推定感染場所（カテゴリ）]],"")</f>
        <v>0</v>
      </c>
    </row>
    <row r="216" spans="1:22">
      <c r="A216" s="54">
        <f t="shared" si="15"/>
        <v>44100</v>
      </c>
      <c r="B216" s="1" t="str">
        <f t="shared" si="12"/>
        <v/>
      </c>
      <c r="C216" s="57" t="str">
        <f t="shared" si="13"/>
        <v/>
      </c>
      <c r="D216" s="57" t="str">
        <f t="shared" si="14"/>
        <v>26日</v>
      </c>
      <c r="E216" s="57">
        <f>COUNTIF(テーブル13[[#All],[発症日]],テーブル31012[[#This Row],[日時]])</f>
        <v>0</v>
      </c>
      <c r="F216" s="57">
        <f>COUNTIFS(テーブル13[[#All],[発症日]],テーブル31012[[#This Row],[日時]],テーブル13[[#All],[推定感染場所（カテゴリ）]],'推定感染場所別流行曲線（発症日） '!F$1)</f>
        <v>0</v>
      </c>
      <c r="G216" s="59">
        <f>COUNTIFS(テーブル13[[#All],[発症日]],テーブル31012[[#This Row],[日時]],テーブル13[[#All],[推定感染場所（カテゴリ）]],'推定感染場所別流行曲線（発症日） '!G$1)</f>
        <v>0</v>
      </c>
      <c r="H216" s="59">
        <f>COUNTIFS(テーブル13[[#All],[発症日]],テーブル31012[[#This Row],[日時]],テーブル13[[#All],[推定感染場所（カテゴリ）]],'推定感染場所別流行曲線（発症日） '!H$1)</f>
        <v>0</v>
      </c>
      <c r="I216" s="59">
        <f>COUNTIFS(テーブル13[[#All],[発症日]],テーブル31012[[#This Row],[日時]],テーブル13[[#All],[推定感染場所（カテゴリ）]],'推定感染場所別流行曲線（発症日） '!I$1)</f>
        <v>0</v>
      </c>
      <c r="J216" s="59">
        <f>COUNTIFS(テーブル13[[#All],[発症日]],テーブル31012[[#This Row],[日時]],テーブル13[[#All],[推定感染場所（カテゴリ）]],'推定感染場所別流行曲線（発症日） '!J$1)</f>
        <v>0</v>
      </c>
      <c r="K216" s="59">
        <f>COUNTIFS(テーブル13[[#All],[発症日]],テーブル31012[[#This Row],[日時]],テーブル13[[#All],[推定感染場所（カテゴリ）]],'推定感染場所別流行曲線（発症日） '!K$1)</f>
        <v>0</v>
      </c>
      <c r="L216" s="59">
        <f>COUNTIFS(テーブル13[[#All],[発症日]],テーブル31012[[#This Row],[日時]],テーブル13[[#All],[推定感染場所（カテゴリ）]],'推定感染場所別流行曲線（発症日） '!L$1)</f>
        <v>0</v>
      </c>
      <c r="M216" s="59">
        <f>COUNTIFS(テーブル13[[#All],[発症日]],テーブル31012[[#This Row],[日時]],テーブル13[[#All],[推定感染場所（カテゴリ）]],'推定感染場所別流行曲線（発症日） '!M$1)</f>
        <v>0</v>
      </c>
      <c r="N216" s="59">
        <f>COUNTIFS(テーブル13[[#All],[発症日]],テーブル31012[[#This Row],[日時]],テーブル13[[#All],[推定感染場所（カテゴリ）]],'推定感染場所別流行曲線（発症日） '!N$1)</f>
        <v>0</v>
      </c>
      <c r="O216" s="59">
        <f>COUNTIFS(テーブル13[[#All],[発症日]],テーブル31012[[#This Row],[日時]],テーブル13[[#All],[推定感染場所（カテゴリ）]],'推定感染場所別流行曲線（発症日） '!O$1)</f>
        <v>0</v>
      </c>
      <c r="P216" s="59">
        <f>COUNTIFS(テーブル13[[#All],[発症日]],テーブル31012[[#This Row],[日時]],テーブル13[[#All],[推定感染場所（カテゴリ）]],'推定感染場所別流行曲線（発症日） '!P$1)</f>
        <v>0</v>
      </c>
      <c r="Q216" s="59"/>
      <c r="R216" s="59"/>
      <c r="S216" s="59"/>
      <c r="T216" s="59"/>
      <c r="U216" s="59"/>
      <c r="V216" s="59">
        <f>COUNTIFS(テーブル13[[#All],[発症日]],テーブル31012[[#This Row],[日時]],テーブル13[[#All],[推定感染場所（カテゴリ）]],"")</f>
        <v>0</v>
      </c>
    </row>
    <row r="217" spans="1:22">
      <c r="A217" s="54">
        <f t="shared" si="15"/>
        <v>44101</v>
      </c>
      <c r="B217" s="1" t="str">
        <f t="shared" si="12"/>
        <v/>
      </c>
      <c r="C217" s="57" t="str">
        <f t="shared" si="13"/>
        <v/>
      </c>
      <c r="D217" s="57" t="str">
        <f t="shared" si="14"/>
        <v>27日</v>
      </c>
      <c r="E217" s="57">
        <f>COUNTIF(テーブル13[[#All],[発症日]],テーブル31012[[#This Row],[日時]])</f>
        <v>0</v>
      </c>
      <c r="F217" s="57">
        <f>COUNTIFS(テーブル13[[#All],[発症日]],テーブル31012[[#This Row],[日時]],テーブル13[[#All],[推定感染場所（カテゴリ）]],'推定感染場所別流行曲線（発症日） '!F$1)</f>
        <v>0</v>
      </c>
      <c r="G217" s="59">
        <f>COUNTIFS(テーブル13[[#All],[発症日]],テーブル31012[[#This Row],[日時]],テーブル13[[#All],[推定感染場所（カテゴリ）]],'推定感染場所別流行曲線（発症日） '!G$1)</f>
        <v>0</v>
      </c>
      <c r="H217" s="59">
        <f>COUNTIFS(テーブル13[[#All],[発症日]],テーブル31012[[#This Row],[日時]],テーブル13[[#All],[推定感染場所（カテゴリ）]],'推定感染場所別流行曲線（発症日） '!H$1)</f>
        <v>0</v>
      </c>
      <c r="I217" s="59">
        <f>COUNTIFS(テーブル13[[#All],[発症日]],テーブル31012[[#This Row],[日時]],テーブル13[[#All],[推定感染場所（カテゴリ）]],'推定感染場所別流行曲線（発症日） '!I$1)</f>
        <v>0</v>
      </c>
      <c r="J217" s="59">
        <f>COUNTIFS(テーブル13[[#All],[発症日]],テーブル31012[[#This Row],[日時]],テーブル13[[#All],[推定感染場所（カテゴリ）]],'推定感染場所別流行曲線（発症日） '!J$1)</f>
        <v>0</v>
      </c>
      <c r="K217" s="59">
        <f>COUNTIFS(テーブル13[[#All],[発症日]],テーブル31012[[#This Row],[日時]],テーブル13[[#All],[推定感染場所（カテゴリ）]],'推定感染場所別流行曲線（発症日） '!K$1)</f>
        <v>0</v>
      </c>
      <c r="L217" s="59">
        <f>COUNTIFS(テーブル13[[#All],[発症日]],テーブル31012[[#This Row],[日時]],テーブル13[[#All],[推定感染場所（カテゴリ）]],'推定感染場所別流行曲線（発症日） '!L$1)</f>
        <v>0</v>
      </c>
      <c r="M217" s="59">
        <f>COUNTIFS(テーブル13[[#All],[発症日]],テーブル31012[[#This Row],[日時]],テーブル13[[#All],[推定感染場所（カテゴリ）]],'推定感染場所別流行曲線（発症日） '!M$1)</f>
        <v>0</v>
      </c>
      <c r="N217" s="59">
        <f>COUNTIFS(テーブル13[[#All],[発症日]],テーブル31012[[#This Row],[日時]],テーブル13[[#All],[推定感染場所（カテゴリ）]],'推定感染場所別流行曲線（発症日） '!N$1)</f>
        <v>0</v>
      </c>
      <c r="O217" s="59">
        <f>COUNTIFS(テーブル13[[#All],[発症日]],テーブル31012[[#This Row],[日時]],テーブル13[[#All],[推定感染場所（カテゴリ）]],'推定感染場所別流行曲線（発症日） '!O$1)</f>
        <v>0</v>
      </c>
      <c r="P217" s="59">
        <f>COUNTIFS(テーブル13[[#All],[発症日]],テーブル31012[[#This Row],[日時]],テーブル13[[#All],[推定感染場所（カテゴリ）]],'推定感染場所別流行曲線（発症日） '!P$1)</f>
        <v>0</v>
      </c>
      <c r="Q217" s="59"/>
      <c r="R217" s="59"/>
      <c r="S217" s="59"/>
      <c r="T217" s="59"/>
      <c r="U217" s="59"/>
      <c r="V217" s="59">
        <f>COUNTIFS(テーブル13[[#All],[発症日]],テーブル31012[[#This Row],[日時]],テーブル13[[#All],[推定感染場所（カテゴリ）]],"")</f>
        <v>0</v>
      </c>
    </row>
    <row r="218" spans="1:22">
      <c r="A218" s="54">
        <f t="shared" si="15"/>
        <v>44102</v>
      </c>
      <c r="B218" s="1" t="str">
        <f t="shared" si="12"/>
        <v/>
      </c>
      <c r="C218" s="57" t="str">
        <f t="shared" si="13"/>
        <v/>
      </c>
      <c r="D218" s="57" t="str">
        <f t="shared" si="14"/>
        <v>28日</v>
      </c>
      <c r="E218" s="57">
        <f>COUNTIF(テーブル13[[#All],[発症日]],テーブル31012[[#This Row],[日時]])</f>
        <v>0</v>
      </c>
      <c r="F218" s="57">
        <f>COUNTIFS(テーブル13[[#All],[発症日]],テーブル31012[[#This Row],[日時]],テーブル13[[#All],[推定感染場所（カテゴリ）]],'推定感染場所別流行曲線（発症日） '!F$1)</f>
        <v>0</v>
      </c>
      <c r="G218" s="59">
        <f>COUNTIFS(テーブル13[[#All],[発症日]],テーブル31012[[#This Row],[日時]],テーブル13[[#All],[推定感染場所（カテゴリ）]],'推定感染場所別流行曲線（発症日） '!G$1)</f>
        <v>0</v>
      </c>
      <c r="H218" s="59">
        <f>COUNTIFS(テーブル13[[#All],[発症日]],テーブル31012[[#This Row],[日時]],テーブル13[[#All],[推定感染場所（カテゴリ）]],'推定感染場所別流行曲線（発症日） '!H$1)</f>
        <v>0</v>
      </c>
      <c r="I218" s="59">
        <f>COUNTIFS(テーブル13[[#All],[発症日]],テーブル31012[[#This Row],[日時]],テーブル13[[#All],[推定感染場所（カテゴリ）]],'推定感染場所別流行曲線（発症日） '!I$1)</f>
        <v>0</v>
      </c>
      <c r="J218" s="59">
        <f>COUNTIFS(テーブル13[[#All],[発症日]],テーブル31012[[#This Row],[日時]],テーブル13[[#All],[推定感染場所（カテゴリ）]],'推定感染場所別流行曲線（発症日） '!J$1)</f>
        <v>0</v>
      </c>
      <c r="K218" s="59">
        <f>COUNTIFS(テーブル13[[#All],[発症日]],テーブル31012[[#This Row],[日時]],テーブル13[[#All],[推定感染場所（カテゴリ）]],'推定感染場所別流行曲線（発症日） '!K$1)</f>
        <v>0</v>
      </c>
      <c r="L218" s="59">
        <f>COUNTIFS(テーブル13[[#All],[発症日]],テーブル31012[[#This Row],[日時]],テーブル13[[#All],[推定感染場所（カテゴリ）]],'推定感染場所別流行曲線（発症日） '!L$1)</f>
        <v>0</v>
      </c>
      <c r="M218" s="59">
        <f>COUNTIFS(テーブル13[[#All],[発症日]],テーブル31012[[#This Row],[日時]],テーブル13[[#All],[推定感染場所（カテゴリ）]],'推定感染場所別流行曲線（発症日） '!M$1)</f>
        <v>0</v>
      </c>
      <c r="N218" s="59">
        <f>COUNTIFS(テーブル13[[#All],[発症日]],テーブル31012[[#This Row],[日時]],テーブル13[[#All],[推定感染場所（カテゴリ）]],'推定感染場所別流行曲線（発症日） '!N$1)</f>
        <v>0</v>
      </c>
      <c r="O218" s="59">
        <f>COUNTIFS(テーブル13[[#All],[発症日]],テーブル31012[[#This Row],[日時]],テーブル13[[#All],[推定感染場所（カテゴリ）]],'推定感染場所別流行曲線（発症日） '!O$1)</f>
        <v>0</v>
      </c>
      <c r="P218" s="59">
        <f>COUNTIFS(テーブル13[[#All],[発症日]],テーブル31012[[#This Row],[日時]],テーブル13[[#All],[推定感染場所（カテゴリ）]],'推定感染場所別流行曲線（発症日） '!P$1)</f>
        <v>0</v>
      </c>
      <c r="Q218" s="59"/>
      <c r="R218" s="59"/>
      <c r="S218" s="59"/>
      <c r="T218" s="59"/>
      <c r="U218" s="59"/>
      <c r="V218" s="59">
        <f>COUNTIFS(テーブル13[[#All],[発症日]],テーブル31012[[#This Row],[日時]],テーブル13[[#All],[推定感染場所（カテゴリ）]],"")</f>
        <v>0</v>
      </c>
    </row>
    <row r="219" spans="1:22">
      <c r="A219" s="54">
        <f t="shared" si="15"/>
        <v>44103</v>
      </c>
      <c r="B219" s="1" t="str">
        <f t="shared" si="12"/>
        <v/>
      </c>
      <c r="C219" s="57" t="str">
        <f t="shared" si="13"/>
        <v/>
      </c>
      <c r="D219" s="57" t="str">
        <f t="shared" si="14"/>
        <v>29日</v>
      </c>
      <c r="E219" s="57">
        <f>COUNTIF(テーブル13[[#All],[発症日]],テーブル31012[[#This Row],[日時]])</f>
        <v>1</v>
      </c>
      <c r="F219" s="57">
        <f>COUNTIFS(テーブル13[[#All],[発症日]],テーブル31012[[#This Row],[日時]],テーブル13[[#All],[推定感染場所（カテゴリ）]],'推定感染場所別流行曲線（発症日） '!F$1)</f>
        <v>0</v>
      </c>
      <c r="G219" s="59">
        <f>COUNTIFS(テーブル13[[#All],[発症日]],テーブル31012[[#This Row],[日時]],テーブル13[[#All],[推定感染場所（カテゴリ）]],'推定感染場所別流行曲線（発症日） '!G$1)</f>
        <v>0</v>
      </c>
      <c r="H219" s="59">
        <f>COUNTIFS(テーブル13[[#All],[発症日]],テーブル31012[[#This Row],[日時]],テーブル13[[#All],[推定感染場所（カテゴリ）]],'推定感染場所別流行曲線（発症日） '!H$1)</f>
        <v>0</v>
      </c>
      <c r="I219" s="59">
        <f>COUNTIFS(テーブル13[[#All],[発症日]],テーブル31012[[#This Row],[日時]],テーブル13[[#All],[推定感染場所（カテゴリ）]],'推定感染場所別流行曲線（発症日） '!I$1)</f>
        <v>0</v>
      </c>
      <c r="J219" s="59">
        <f>COUNTIFS(テーブル13[[#All],[発症日]],テーブル31012[[#This Row],[日時]],テーブル13[[#All],[推定感染場所（カテゴリ）]],'推定感染場所別流行曲線（発症日） '!J$1)</f>
        <v>0</v>
      </c>
      <c r="K219" s="59">
        <f>COUNTIFS(テーブル13[[#All],[発症日]],テーブル31012[[#This Row],[日時]],テーブル13[[#All],[推定感染場所（カテゴリ）]],'推定感染場所別流行曲線（発症日） '!K$1)</f>
        <v>0</v>
      </c>
      <c r="L219" s="59">
        <f>COUNTIFS(テーブル13[[#All],[発症日]],テーブル31012[[#This Row],[日時]],テーブル13[[#All],[推定感染場所（カテゴリ）]],'推定感染場所別流行曲線（発症日） '!L$1)</f>
        <v>1</v>
      </c>
      <c r="M219" s="59">
        <f>COUNTIFS(テーブル13[[#All],[発症日]],テーブル31012[[#This Row],[日時]],テーブル13[[#All],[推定感染場所（カテゴリ）]],'推定感染場所別流行曲線（発症日） '!M$1)</f>
        <v>0</v>
      </c>
      <c r="N219" s="59">
        <f>COUNTIFS(テーブル13[[#All],[発症日]],テーブル31012[[#This Row],[日時]],テーブル13[[#All],[推定感染場所（カテゴリ）]],'推定感染場所別流行曲線（発症日） '!N$1)</f>
        <v>0</v>
      </c>
      <c r="O219" s="59">
        <f>COUNTIFS(テーブル13[[#All],[発症日]],テーブル31012[[#This Row],[日時]],テーブル13[[#All],[推定感染場所（カテゴリ）]],'推定感染場所別流行曲線（発症日） '!O$1)</f>
        <v>0</v>
      </c>
      <c r="P219" s="59">
        <f>COUNTIFS(テーブル13[[#All],[発症日]],テーブル31012[[#This Row],[日時]],テーブル13[[#All],[推定感染場所（カテゴリ）]],'推定感染場所別流行曲線（発症日） '!P$1)</f>
        <v>0</v>
      </c>
      <c r="Q219" s="59"/>
      <c r="R219" s="59"/>
      <c r="S219" s="59"/>
      <c r="T219" s="59"/>
      <c r="U219" s="59"/>
      <c r="V219" s="59">
        <f>COUNTIFS(テーブル13[[#All],[発症日]],テーブル31012[[#This Row],[日時]],テーブル13[[#All],[推定感染場所（カテゴリ）]],"")</f>
        <v>0</v>
      </c>
    </row>
    <row r="220" spans="1:22">
      <c r="A220" s="54">
        <f t="shared" si="15"/>
        <v>44104</v>
      </c>
      <c r="B220" s="1" t="str">
        <f t="shared" si="12"/>
        <v/>
      </c>
      <c r="C220" s="57" t="str">
        <f t="shared" si="13"/>
        <v/>
      </c>
      <c r="D220" s="57" t="str">
        <f t="shared" si="14"/>
        <v>30日</v>
      </c>
      <c r="E220" s="57">
        <f>COUNTIF(テーブル13[[#All],[発症日]],テーブル31012[[#This Row],[日時]])</f>
        <v>0</v>
      </c>
      <c r="F220" s="57">
        <f>COUNTIFS(テーブル13[[#All],[発症日]],テーブル31012[[#This Row],[日時]],テーブル13[[#All],[推定感染場所（カテゴリ）]],'推定感染場所別流行曲線（発症日） '!F$1)</f>
        <v>0</v>
      </c>
      <c r="G220" s="59">
        <f>COUNTIFS(テーブル13[[#All],[発症日]],テーブル31012[[#This Row],[日時]],テーブル13[[#All],[推定感染場所（カテゴリ）]],'推定感染場所別流行曲線（発症日） '!G$1)</f>
        <v>0</v>
      </c>
      <c r="H220" s="59">
        <f>COUNTIFS(テーブル13[[#All],[発症日]],テーブル31012[[#This Row],[日時]],テーブル13[[#All],[推定感染場所（カテゴリ）]],'推定感染場所別流行曲線（発症日） '!H$1)</f>
        <v>0</v>
      </c>
      <c r="I220" s="59">
        <f>COUNTIFS(テーブル13[[#All],[発症日]],テーブル31012[[#This Row],[日時]],テーブル13[[#All],[推定感染場所（カテゴリ）]],'推定感染場所別流行曲線（発症日） '!I$1)</f>
        <v>0</v>
      </c>
      <c r="J220" s="59">
        <f>COUNTIFS(テーブル13[[#All],[発症日]],テーブル31012[[#This Row],[日時]],テーブル13[[#All],[推定感染場所（カテゴリ）]],'推定感染場所別流行曲線（発症日） '!J$1)</f>
        <v>0</v>
      </c>
      <c r="K220" s="59">
        <f>COUNTIFS(テーブル13[[#All],[発症日]],テーブル31012[[#This Row],[日時]],テーブル13[[#All],[推定感染場所（カテゴリ）]],'推定感染場所別流行曲線（発症日） '!K$1)</f>
        <v>0</v>
      </c>
      <c r="L220" s="59">
        <f>COUNTIFS(テーブル13[[#All],[発症日]],テーブル31012[[#This Row],[日時]],テーブル13[[#All],[推定感染場所（カテゴリ）]],'推定感染場所別流行曲線（発症日） '!L$1)</f>
        <v>0</v>
      </c>
      <c r="M220" s="59">
        <f>COUNTIFS(テーブル13[[#All],[発症日]],テーブル31012[[#This Row],[日時]],テーブル13[[#All],[推定感染場所（カテゴリ）]],'推定感染場所別流行曲線（発症日） '!M$1)</f>
        <v>0</v>
      </c>
      <c r="N220" s="59">
        <f>COUNTIFS(テーブル13[[#All],[発症日]],テーブル31012[[#This Row],[日時]],テーブル13[[#All],[推定感染場所（カテゴリ）]],'推定感染場所別流行曲線（発症日） '!N$1)</f>
        <v>0</v>
      </c>
      <c r="O220" s="59">
        <f>COUNTIFS(テーブル13[[#All],[発症日]],テーブル31012[[#This Row],[日時]],テーブル13[[#All],[推定感染場所（カテゴリ）]],'推定感染場所別流行曲線（発症日） '!O$1)</f>
        <v>0</v>
      </c>
      <c r="P220" s="59">
        <f>COUNTIFS(テーブル13[[#All],[発症日]],テーブル31012[[#This Row],[日時]],テーブル13[[#All],[推定感染場所（カテゴリ）]],'推定感染場所別流行曲線（発症日） '!P$1)</f>
        <v>0</v>
      </c>
      <c r="Q220" s="59"/>
      <c r="R220" s="59"/>
      <c r="S220" s="59"/>
      <c r="T220" s="59"/>
      <c r="U220" s="59"/>
      <c r="V220" s="59">
        <f>COUNTIFS(テーブル13[[#All],[発症日]],テーブル31012[[#This Row],[日時]],テーブル13[[#All],[推定感染場所（カテゴリ）]],"")</f>
        <v>0</v>
      </c>
    </row>
    <row r="221" spans="1:22">
      <c r="A221" s="54">
        <f t="shared" si="15"/>
        <v>44105</v>
      </c>
      <c r="B221" s="1" t="str">
        <f t="shared" si="12"/>
        <v/>
      </c>
      <c r="C221" s="57" t="str">
        <f t="shared" si="13"/>
        <v>10月</v>
      </c>
      <c r="D221" s="57" t="str">
        <f t="shared" si="14"/>
        <v>1日</v>
      </c>
      <c r="E221" s="57">
        <f>COUNTIF(テーブル13[[#All],[発症日]],テーブル31012[[#This Row],[日時]])</f>
        <v>1</v>
      </c>
      <c r="F221" s="57">
        <f>COUNTIFS(テーブル13[[#All],[発症日]],テーブル31012[[#This Row],[日時]],テーブル13[[#All],[推定感染場所（カテゴリ）]],'推定感染場所別流行曲線（発症日） '!F$1)</f>
        <v>0</v>
      </c>
      <c r="G221" s="59">
        <f>COUNTIFS(テーブル13[[#All],[発症日]],テーブル31012[[#This Row],[日時]],テーブル13[[#All],[推定感染場所（カテゴリ）]],'推定感染場所別流行曲線（発症日） '!G$1)</f>
        <v>0</v>
      </c>
      <c r="H221" s="59">
        <f>COUNTIFS(テーブル13[[#All],[発症日]],テーブル31012[[#This Row],[日時]],テーブル13[[#All],[推定感染場所（カテゴリ）]],'推定感染場所別流行曲線（発症日） '!H$1)</f>
        <v>0</v>
      </c>
      <c r="I221" s="59">
        <f>COUNTIFS(テーブル13[[#All],[発症日]],テーブル31012[[#This Row],[日時]],テーブル13[[#All],[推定感染場所（カテゴリ）]],'推定感染場所別流行曲線（発症日） '!I$1)</f>
        <v>0</v>
      </c>
      <c r="J221" s="59">
        <f>COUNTIFS(テーブル13[[#All],[発症日]],テーブル31012[[#This Row],[日時]],テーブル13[[#All],[推定感染場所（カテゴリ）]],'推定感染場所別流行曲線（発症日） '!J$1)</f>
        <v>0</v>
      </c>
      <c r="K221" s="59">
        <f>COUNTIFS(テーブル13[[#All],[発症日]],テーブル31012[[#This Row],[日時]],テーブル13[[#All],[推定感染場所（カテゴリ）]],'推定感染場所別流行曲線（発症日） '!K$1)</f>
        <v>0</v>
      </c>
      <c r="L221" s="59">
        <f>COUNTIFS(テーブル13[[#All],[発症日]],テーブル31012[[#This Row],[日時]],テーブル13[[#All],[推定感染場所（カテゴリ）]],'推定感染場所別流行曲線（発症日） '!L$1)</f>
        <v>0</v>
      </c>
      <c r="M221" s="59">
        <f>COUNTIFS(テーブル13[[#All],[発症日]],テーブル31012[[#This Row],[日時]],テーブル13[[#All],[推定感染場所（カテゴリ）]],'推定感染場所別流行曲線（発症日） '!M$1)</f>
        <v>0</v>
      </c>
      <c r="N221" s="59">
        <f>COUNTIFS(テーブル13[[#All],[発症日]],テーブル31012[[#This Row],[日時]],テーブル13[[#All],[推定感染場所（カテゴリ）]],'推定感染場所別流行曲線（発症日） '!N$1)</f>
        <v>0</v>
      </c>
      <c r="O221" s="59">
        <f>COUNTIFS(テーブル13[[#All],[発症日]],テーブル31012[[#This Row],[日時]],テーブル13[[#All],[推定感染場所（カテゴリ）]],'推定感染場所別流行曲線（発症日） '!O$1)</f>
        <v>0</v>
      </c>
      <c r="P221" s="59">
        <f>COUNTIFS(テーブル13[[#All],[発症日]],テーブル31012[[#This Row],[日時]],テーブル13[[#All],[推定感染場所（カテゴリ）]],'推定感染場所別流行曲線（発症日） '!P$1)</f>
        <v>0</v>
      </c>
      <c r="Q221" s="59"/>
      <c r="R221" s="59"/>
      <c r="S221" s="59"/>
      <c r="T221" s="59"/>
      <c r="U221" s="59"/>
      <c r="V221" s="59">
        <f>COUNTIFS(テーブル13[[#All],[発症日]],テーブル31012[[#This Row],[日時]],テーブル13[[#All],[推定感染場所（カテゴリ）]],"")</f>
        <v>1</v>
      </c>
    </row>
    <row r="222" spans="1:22">
      <c r="A222" s="54">
        <f t="shared" si="15"/>
        <v>44106</v>
      </c>
      <c r="B222" s="1" t="str">
        <f t="shared" si="12"/>
        <v/>
      </c>
      <c r="C222" s="57" t="str">
        <f t="shared" si="13"/>
        <v/>
      </c>
      <c r="D222" s="57" t="str">
        <f t="shared" si="14"/>
        <v>2日</v>
      </c>
      <c r="E222" s="57">
        <f>COUNTIF(テーブル13[[#All],[発症日]],テーブル31012[[#This Row],[日時]])</f>
        <v>0</v>
      </c>
      <c r="F222" s="57">
        <f>COUNTIFS(テーブル13[[#All],[発症日]],テーブル31012[[#This Row],[日時]],テーブル13[[#All],[推定感染場所（カテゴリ）]],'推定感染場所別流行曲線（発症日） '!F$1)</f>
        <v>0</v>
      </c>
      <c r="G222" s="59">
        <f>COUNTIFS(テーブル13[[#All],[発症日]],テーブル31012[[#This Row],[日時]],テーブル13[[#All],[推定感染場所（カテゴリ）]],'推定感染場所別流行曲線（発症日） '!G$1)</f>
        <v>0</v>
      </c>
      <c r="H222" s="59">
        <f>COUNTIFS(テーブル13[[#All],[発症日]],テーブル31012[[#This Row],[日時]],テーブル13[[#All],[推定感染場所（カテゴリ）]],'推定感染場所別流行曲線（発症日） '!H$1)</f>
        <v>0</v>
      </c>
      <c r="I222" s="59">
        <f>COUNTIFS(テーブル13[[#All],[発症日]],テーブル31012[[#This Row],[日時]],テーブル13[[#All],[推定感染場所（カテゴリ）]],'推定感染場所別流行曲線（発症日） '!I$1)</f>
        <v>0</v>
      </c>
      <c r="J222" s="59">
        <f>COUNTIFS(テーブル13[[#All],[発症日]],テーブル31012[[#This Row],[日時]],テーブル13[[#All],[推定感染場所（カテゴリ）]],'推定感染場所別流行曲線（発症日） '!J$1)</f>
        <v>0</v>
      </c>
      <c r="K222" s="59">
        <f>COUNTIFS(テーブル13[[#All],[発症日]],テーブル31012[[#This Row],[日時]],テーブル13[[#All],[推定感染場所（カテゴリ）]],'推定感染場所別流行曲線（発症日） '!K$1)</f>
        <v>0</v>
      </c>
      <c r="L222" s="59">
        <f>COUNTIFS(テーブル13[[#All],[発症日]],テーブル31012[[#This Row],[日時]],テーブル13[[#All],[推定感染場所（カテゴリ）]],'推定感染場所別流行曲線（発症日） '!L$1)</f>
        <v>0</v>
      </c>
      <c r="M222" s="59">
        <f>COUNTIFS(テーブル13[[#All],[発症日]],テーブル31012[[#This Row],[日時]],テーブル13[[#All],[推定感染場所（カテゴリ）]],'推定感染場所別流行曲線（発症日） '!M$1)</f>
        <v>0</v>
      </c>
      <c r="N222" s="59">
        <f>COUNTIFS(テーブル13[[#All],[発症日]],テーブル31012[[#This Row],[日時]],テーブル13[[#All],[推定感染場所（カテゴリ）]],'推定感染場所別流行曲線（発症日） '!N$1)</f>
        <v>0</v>
      </c>
      <c r="O222" s="59">
        <f>COUNTIFS(テーブル13[[#All],[発症日]],テーブル31012[[#This Row],[日時]],テーブル13[[#All],[推定感染場所（カテゴリ）]],'推定感染場所別流行曲線（発症日） '!O$1)</f>
        <v>0</v>
      </c>
      <c r="P222" s="59">
        <f>COUNTIFS(テーブル13[[#All],[発症日]],テーブル31012[[#This Row],[日時]],テーブル13[[#All],[推定感染場所（カテゴリ）]],'推定感染場所別流行曲線（発症日） '!P$1)</f>
        <v>0</v>
      </c>
      <c r="Q222" s="59"/>
      <c r="R222" s="59"/>
      <c r="S222" s="59"/>
      <c r="T222" s="59"/>
      <c r="U222" s="59"/>
      <c r="V222" s="59">
        <f>COUNTIFS(テーブル13[[#All],[発症日]],テーブル31012[[#This Row],[日時]],テーブル13[[#All],[推定感染場所（カテゴリ）]],"")</f>
        <v>0</v>
      </c>
    </row>
    <row r="223" spans="1:22">
      <c r="A223" s="54">
        <f t="shared" si="15"/>
        <v>44107</v>
      </c>
      <c r="B223" s="1" t="str">
        <f t="shared" si="12"/>
        <v/>
      </c>
      <c r="C223" s="57" t="str">
        <f t="shared" si="13"/>
        <v/>
      </c>
      <c r="D223" s="57" t="str">
        <f t="shared" si="14"/>
        <v>3日</v>
      </c>
      <c r="E223" s="57">
        <f>COUNTIF(テーブル13[[#All],[発症日]],テーブル31012[[#This Row],[日時]])</f>
        <v>0</v>
      </c>
      <c r="F223" s="57">
        <f>COUNTIFS(テーブル13[[#All],[発症日]],テーブル31012[[#This Row],[日時]],テーブル13[[#All],[推定感染場所（カテゴリ）]],'推定感染場所別流行曲線（発症日） '!F$1)</f>
        <v>0</v>
      </c>
      <c r="G223" s="59">
        <f>COUNTIFS(テーブル13[[#All],[発症日]],テーブル31012[[#This Row],[日時]],テーブル13[[#All],[推定感染場所（カテゴリ）]],'推定感染場所別流行曲線（発症日） '!G$1)</f>
        <v>0</v>
      </c>
      <c r="H223" s="59">
        <f>COUNTIFS(テーブル13[[#All],[発症日]],テーブル31012[[#This Row],[日時]],テーブル13[[#All],[推定感染場所（カテゴリ）]],'推定感染場所別流行曲線（発症日） '!H$1)</f>
        <v>0</v>
      </c>
      <c r="I223" s="59">
        <f>COUNTIFS(テーブル13[[#All],[発症日]],テーブル31012[[#This Row],[日時]],テーブル13[[#All],[推定感染場所（カテゴリ）]],'推定感染場所別流行曲線（発症日） '!I$1)</f>
        <v>0</v>
      </c>
      <c r="J223" s="59">
        <f>COUNTIFS(テーブル13[[#All],[発症日]],テーブル31012[[#This Row],[日時]],テーブル13[[#All],[推定感染場所（カテゴリ）]],'推定感染場所別流行曲線（発症日） '!J$1)</f>
        <v>0</v>
      </c>
      <c r="K223" s="59">
        <f>COUNTIFS(テーブル13[[#All],[発症日]],テーブル31012[[#This Row],[日時]],テーブル13[[#All],[推定感染場所（カテゴリ）]],'推定感染場所別流行曲線（発症日） '!K$1)</f>
        <v>0</v>
      </c>
      <c r="L223" s="59">
        <f>COUNTIFS(テーブル13[[#All],[発症日]],テーブル31012[[#This Row],[日時]],テーブル13[[#All],[推定感染場所（カテゴリ）]],'推定感染場所別流行曲線（発症日） '!L$1)</f>
        <v>0</v>
      </c>
      <c r="M223" s="59">
        <f>COUNTIFS(テーブル13[[#All],[発症日]],テーブル31012[[#This Row],[日時]],テーブル13[[#All],[推定感染場所（カテゴリ）]],'推定感染場所別流行曲線（発症日） '!M$1)</f>
        <v>0</v>
      </c>
      <c r="N223" s="59">
        <f>COUNTIFS(テーブル13[[#All],[発症日]],テーブル31012[[#This Row],[日時]],テーブル13[[#All],[推定感染場所（カテゴリ）]],'推定感染場所別流行曲線（発症日） '!N$1)</f>
        <v>0</v>
      </c>
      <c r="O223" s="59">
        <f>COUNTIFS(テーブル13[[#All],[発症日]],テーブル31012[[#This Row],[日時]],テーブル13[[#All],[推定感染場所（カテゴリ）]],'推定感染場所別流行曲線（発症日） '!O$1)</f>
        <v>0</v>
      </c>
      <c r="P223" s="59">
        <f>COUNTIFS(テーブル13[[#All],[発症日]],テーブル31012[[#This Row],[日時]],テーブル13[[#All],[推定感染場所（カテゴリ）]],'推定感染場所別流行曲線（発症日） '!P$1)</f>
        <v>0</v>
      </c>
      <c r="Q223" s="59"/>
      <c r="R223" s="59"/>
      <c r="S223" s="59"/>
      <c r="T223" s="59"/>
      <c r="U223" s="59"/>
      <c r="V223" s="59">
        <f>COUNTIFS(テーブル13[[#All],[発症日]],テーブル31012[[#This Row],[日時]],テーブル13[[#All],[推定感染場所（カテゴリ）]],"")</f>
        <v>0</v>
      </c>
    </row>
    <row r="224" spans="1:22">
      <c r="A224" s="54">
        <f t="shared" si="15"/>
        <v>44108</v>
      </c>
      <c r="B224" s="1" t="str">
        <f t="shared" si="12"/>
        <v/>
      </c>
      <c r="C224" s="57" t="str">
        <f t="shared" si="13"/>
        <v/>
      </c>
      <c r="D224" s="57" t="str">
        <f t="shared" si="14"/>
        <v>4日</v>
      </c>
      <c r="E224" s="57">
        <f>COUNTIF(テーブル13[[#All],[発症日]],テーブル31012[[#This Row],[日時]])</f>
        <v>0</v>
      </c>
      <c r="F224" s="57">
        <f>COUNTIFS(テーブル13[[#All],[発症日]],テーブル31012[[#This Row],[日時]],テーブル13[[#All],[推定感染場所（カテゴリ）]],'推定感染場所別流行曲線（発症日） '!F$1)</f>
        <v>0</v>
      </c>
      <c r="G224" s="59">
        <f>COUNTIFS(テーブル13[[#All],[発症日]],テーブル31012[[#This Row],[日時]],テーブル13[[#All],[推定感染場所（カテゴリ）]],'推定感染場所別流行曲線（発症日） '!G$1)</f>
        <v>0</v>
      </c>
      <c r="H224" s="59">
        <f>COUNTIFS(テーブル13[[#All],[発症日]],テーブル31012[[#This Row],[日時]],テーブル13[[#All],[推定感染場所（カテゴリ）]],'推定感染場所別流行曲線（発症日） '!H$1)</f>
        <v>0</v>
      </c>
      <c r="I224" s="59">
        <f>COUNTIFS(テーブル13[[#All],[発症日]],テーブル31012[[#This Row],[日時]],テーブル13[[#All],[推定感染場所（カテゴリ）]],'推定感染場所別流行曲線（発症日） '!I$1)</f>
        <v>0</v>
      </c>
      <c r="J224" s="59">
        <f>COUNTIFS(テーブル13[[#All],[発症日]],テーブル31012[[#This Row],[日時]],テーブル13[[#All],[推定感染場所（カテゴリ）]],'推定感染場所別流行曲線（発症日） '!J$1)</f>
        <v>0</v>
      </c>
      <c r="K224" s="59">
        <f>COUNTIFS(テーブル13[[#All],[発症日]],テーブル31012[[#This Row],[日時]],テーブル13[[#All],[推定感染場所（カテゴリ）]],'推定感染場所別流行曲線（発症日） '!K$1)</f>
        <v>0</v>
      </c>
      <c r="L224" s="59">
        <f>COUNTIFS(テーブル13[[#All],[発症日]],テーブル31012[[#This Row],[日時]],テーブル13[[#All],[推定感染場所（カテゴリ）]],'推定感染場所別流行曲線（発症日） '!L$1)</f>
        <v>0</v>
      </c>
      <c r="M224" s="59">
        <f>COUNTIFS(テーブル13[[#All],[発症日]],テーブル31012[[#This Row],[日時]],テーブル13[[#All],[推定感染場所（カテゴリ）]],'推定感染場所別流行曲線（発症日） '!M$1)</f>
        <v>0</v>
      </c>
      <c r="N224" s="59">
        <f>COUNTIFS(テーブル13[[#All],[発症日]],テーブル31012[[#This Row],[日時]],テーブル13[[#All],[推定感染場所（カテゴリ）]],'推定感染場所別流行曲線（発症日） '!N$1)</f>
        <v>0</v>
      </c>
      <c r="O224" s="59">
        <f>COUNTIFS(テーブル13[[#All],[発症日]],テーブル31012[[#This Row],[日時]],テーブル13[[#All],[推定感染場所（カテゴリ）]],'推定感染場所別流行曲線（発症日） '!O$1)</f>
        <v>0</v>
      </c>
      <c r="P224" s="59">
        <f>COUNTIFS(テーブル13[[#All],[発症日]],テーブル31012[[#This Row],[日時]],テーブル13[[#All],[推定感染場所（カテゴリ）]],'推定感染場所別流行曲線（発症日） '!P$1)</f>
        <v>0</v>
      </c>
      <c r="Q224" s="59"/>
      <c r="R224" s="59"/>
      <c r="S224" s="59"/>
      <c r="T224" s="59"/>
      <c r="U224" s="59"/>
      <c r="V224" s="59">
        <f>COUNTIFS(テーブル13[[#All],[発症日]],テーブル31012[[#This Row],[日時]],テーブル13[[#All],[推定感染場所（カテゴリ）]],"")</f>
        <v>0</v>
      </c>
    </row>
    <row r="225" spans="1:22">
      <c r="A225" s="54">
        <f t="shared" si="15"/>
        <v>44109</v>
      </c>
      <c r="B225" s="1" t="str">
        <f t="shared" si="12"/>
        <v/>
      </c>
      <c r="C225" s="57" t="str">
        <f t="shared" si="13"/>
        <v/>
      </c>
      <c r="D225" s="57" t="str">
        <f t="shared" si="14"/>
        <v>5日</v>
      </c>
      <c r="E225" s="57">
        <f>COUNTIF(テーブル13[[#All],[発症日]],テーブル31012[[#This Row],[日時]])</f>
        <v>0</v>
      </c>
      <c r="F225" s="57">
        <f>COUNTIFS(テーブル13[[#All],[発症日]],テーブル31012[[#This Row],[日時]],テーブル13[[#All],[推定感染場所（カテゴリ）]],'推定感染場所別流行曲線（発症日） '!F$1)</f>
        <v>0</v>
      </c>
      <c r="G225" s="59">
        <f>COUNTIFS(テーブル13[[#All],[発症日]],テーブル31012[[#This Row],[日時]],テーブル13[[#All],[推定感染場所（カテゴリ）]],'推定感染場所別流行曲線（発症日） '!G$1)</f>
        <v>0</v>
      </c>
      <c r="H225" s="59">
        <f>COUNTIFS(テーブル13[[#All],[発症日]],テーブル31012[[#This Row],[日時]],テーブル13[[#All],[推定感染場所（カテゴリ）]],'推定感染場所別流行曲線（発症日） '!H$1)</f>
        <v>0</v>
      </c>
      <c r="I225" s="59">
        <f>COUNTIFS(テーブル13[[#All],[発症日]],テーブル31012[[#This Row],[日時]],テーブル13[[#All],[推定感染場所（カテゴリ）]],'推定感染場所別流行曲線（発症日） '!I$1)</f>
        <v>0</v>
      </c>
      <c r="J225" s="59">
        <f>COUNTIFS(テーブル13[[#All],[発症日]],テーブル31012[[#This Row],[日時]],テーブル13[[#All],[推定感染場所（カテゴリ）]],'推定感染場所別流行曲線（発症日） '!J$1)</f>
        <v>0</v>
      </c>
      <c r="K225" s="59">
        <f>COUNTIFS(テーブル13[[#All],[発症日]],テーブル31012[[#This Row],[日時]],テーブル13[[#All],[推定感染場所（カテゴリ）]],'推定感染場所別流行曲線（発症日） '!K$1)</f>
        <v>0</v>
      </c>
      <c r="L225" s="59">
        <f>COUNTIFS(テーブル13[[#All],[発症日]],テーブル31012[[#This Row],[日時]],テーブル13[[#All],[推定感染場所（カテゴリ）]],'推定感染場所別流行曲線（発症日） '!L$1)</f>
        <v>0</v>
      </c>
      <c r="M225" s="59">
        <f>COUNTIFS(テーブル13[[#All],[発症日]],テーブル31012[[#This Row],[日時]],テーブル13[[#All],[推定感染場所（カテゴリ）]],'推定感染場所別流行曲線（発症日） '!M$1)</f>
        <v>0</v>
      </c>
      <c r="N225" s="59">
        <f>COUNTIFS(テーブル13[[#All],[発症日]],テーブル31012[[#This Row],[日時]],テーブル13[[#All],[推定感染場所（カテゴリ）]],'推定感染場所別流行曲線（発症日） '!N$1)</f>
        <v>0</v>
      </c>
      <c r="O225" s="59">
        <f>COUNTIFS(テーブル13[[#All],[発症日]],テーブル31012[[#This Row],[日時]],テーブル13[[#All],[推定感染場所（カテゴリ）]],'推定感染場所別流行曲線（発症日） '!O$1)</f>
        <v>0</v>
      </c>
      <c r="P225" s="59">
        <f>COUNTIFS(テーブル13[[#All],[発症日]],テーブル31012[[#This Row],[日時]],テーブル13[[#All],[推定感染場所（カテゴリ）]],'推定感染場所別流行曲線（発症日） '!P$1)</f>
        <v>0</v>
      </c>
      <c r="Q225" s="59"/>
      <c r="R225" s="59"/>
      <c r="S225" s="59"/>
      <c r="T225" s="59"/>
      <c r="U225" s="59"/>
      <c r="V225" s="59">
        <f>COUNTIFS(テーブル13[[#All],[発症日]],テーブル31012[[#This Row],[日時]],テーブル13[[#All],[推定感染場所（カテゴリ）]],"")</f>
        <v>0</v>
      </c>
    </row>
    <row r="226" spans="1:22">
      <c r="A226" s="54">
        <f t="shared" si="15"/>
        <v>44110</v>
      </c>
      <c r="B226" s="1" t="str">
        <f t="shared" si="12"/>
        <v/>
      </c>
      <c r="C226" s="57" t="str">
        <f t="shared" si="13"/>
        <v/>
      </c>
      <c r="D226" s="57" t="str">
        <f t="shared" si="14"/>
        <v>6日</v>
      </c>
      <c r="E226" s="57">
        <f>COUNTIF(テーブル13[[#All],[発症日]],テーブル31012[[#This Row],[日時]])</f>
        <v>0</v>
      </c>
      <c r="F226" s="57">
        <f>COUNTIFS(テーブル13[[#All],[発症日]],テーブル31012[[#This Row],[日時]],テーブル13[[#All],[推定感染場所（カテゴリ）]],'推定感染場所別流行曲線（発症日） '!F$1)</f>
        <v>0</v>
      </c>
      <c r="G226" s="59">
        <f>COUNTIFS(テーブル13[[#All],[発症日]],テーブル31012[[#This Row],[日時]],テーブル13[[#All],[推定感染場所（カテゴリ）]],'推定感染場所別流行曲線（発症日） '!G$1)</f>
        <v>0</v>
      </c>
      <c r="H226" s="59">
        <f>COUNTIFS(テーブル13[[#All],[発症日]],テーブル31012[[#This Row],[日時]],テーブル13[[#All],[推定感染場所（カテゴリ）]],'推定感染場所別流行曲線（発症日） '!H$1)</f>
        <v>0</v>
      </c>
      <c r="I226" s="59">
        <f>COUNTIFS(テーブル13[[#All],[発症日]],テーブル31012[[#This Row],[日時]],テーブル13[[#All],[推定感染場所（カテゴリ）]],'推定感染場所別流行曲線（発症日） '!I$1)</f>
        <v>0</v>
      </c>
      <c r="J226" s="59">
        <f>COUNTIFS(テーブル13[[#All],[発症日]],テーブル31012[[#This Row],[日時]],テーブル13[[#All],[推定感染場所（カテゴリ）]],'推定感染場所別流行曲線（発症日） '!J$1)</f>
        <v>0</v>
      </c>
      <c r="K226" s="59">
        <f>COUNTIFS(テーブル13[[#All],[発症日]],テーブル31012[[#This Row],[日時]],テーブル13[[#All],[推定感染場所（カテゴリ）]],'推定感染場所別流行曲線（発症日） '!K$1)</f>
        <v>0</v>
      </c>
      <c r="L226" s="59">
        <f>COUNTIFS(テーブル13[[#All],[発症日]],テーブル31012[[#This Row],[日時]],テーブル13[[#All],[推定感染場所（カテゴリ）]],'推定感染場所別流行曲線（発症日） '!L$1)</f>
        <v>0</v>
      </c>
      <c r="M226" s="59">
        <f>COUNTIFS(テーブル13[[#All],[発症日]],テーブル31012[[#This Row],[日時]],テーブル13[[#All],[推定感染場所（カテゴリ）]],'推定感染場所別流行曲線（発症日） '!M$1)</f>
        <v>0</v>
      </c>
      <c r="N226" s="59">
        <f>COUNTIFS(テーブル13[[#All],[発症日]],テーブル31012[[#This Row],[日時]],テーブル13[[#All],[推定感染場所（カテゴリ）]],'推定感染場所別流行曲線（発症日） '!N$1)</f>
        <v>0</v>
      </c>
      <c r="O226" s="59">
        <f>COUNTIFS(テーブル13[[#All],[発症日]],テーブル31012[[#This Row],[日時]],テーブル13[[#All],[推定感染場所（カテゴリ）]],'推定感染場所別流行曲線（発症日） '!O$1)</f>
        <v>0</v>
      </c>
      <c r="P226" s="59">
        <f>COUNTIFS(テーブル13[[#All],[発症日]],テーブル31012[[#This Row],[日時]],テーブル13[[#All],[推定感染場所（カテゴリ）]],'推定感染場所別流行曲線（発症日） '!P$1)</f>
        <v>0</v>
      </c>
      <c r="Q226" s="59"/>
      <c r="R226" s="59"/>
      <c r="S226" s="59"/>
      <c r="T226" s="59"/>
      <c r="U226" s="59"/>
      <c r="V226" s="59">
        <f>COUNTIFS(テーブル13[[#All],[発症日]],テーブル31012[[#This Row],[日時]],テーブル13[[#All],[推定感染場所（カテゴリ）]],"")</f>
        <v>0</v>
      </c>
    </row>
    <row r="227" spans="1:22">
      <c r="A227" s="54">
        <f t="shared" si="15"/>
        <v>44111</v>
      </c>
      <c r="B227" s="1" t="str">
        <f t="shared" si="12"/>
        <v/>
      </c>
      <c r="C227" s="57" t="str">
        <f t="shared" si="13"/>
        <v/>
      </c>
      <c r="D227" s="57" t="str">
        <f t="shared" si="14"/>
        <v>7日</v>
      </c>
      <c r="E227" s="57">
        <f>COUNTIF(テーブル13[[#All],[発症日]],テーブル31012[[#This Row],[日時]])</f>
        <v>0</v>
      </c>
      <c r="F227" s="57">
        <f>COUNTIFS(テーブル13[[#All],[発症日]],テーブル31012[[#This Row],[日時]],テーブル13[[#All],[推定感染場所（カテゴリ）]],'推定感染場所別流行曲線（発症日） '!F$1)</f>
        <v>0</v>
      </c>
      <c r="G227" s="59">
        <f>COUNTIFS(テーブル13[[#All],[発症日]],テーブル31012[[#This Row],[日時]],テーブル13[[#All],[推定感染場所（カテゴリ）]],'推定感染場所別流行曲線（発症日） '!G$1)</f>
        <v>0</v>
      </c>
      <c r="H227" s="59">
        <f>COUNTIFS(テーブル13[[#All],[発症日]],テーブル31012[[#This Row],[日時]],テーブル13[[#All],[推定感染場所（カテゴリ）]],'推定感染場所別流行曲線（発症日） '!H$1)</f>
        <v>0</v>
      </c>
      <c r="I227" s="59">
        <f>COUNTIFS(テーブル13[[#All],[発症日]],テーブル31012[[#This Row],[日時]],テーブル13[[#All],[推定感染場所（カテゴリ）]],'推定感染場所別流行曲線（発症日） '!I$1)</f>
        <v>0</v>
      </c>
      <c r="J227" s="59">
        <f>COUNTIFS(テーブル13[[#All],[発症日]],テーブル31012[[#This Row],[日時]],テーブル13[[#All],[推定感染場所（カテゴリ）]],'推定感染場所別流行曲線（発症日） '!J$1)</f>
        <v>0</v>
      </c>
      <c r="K227" s="59">
        <f>COUNTIFS(テーブル13[[#All],[発症日]],テーブル31012[[#This Row],[日時]],テーブル13[[#All],[推定感染場所（カテゴリ）]],'推定感染場所別流行曲線（発症日） '!K$1)</f>
        <v>0</v>
      </c>
      <c r="L227" s="59">
        <f>COUNTIFS(テーブル13[[#All],[発症日]],テーブル31012[[#This Row],[日時]],テーブル13[[#All],[推定感染場所（カテゴリ）]],'推定感染場所別流行曲線（発症日） '!L$1)</f>
        <v>0</v>
      </c>
      <c r="M227" s="59">
        <f>COUNTIFS(テーブル13[[#All],[発症日]],テーブル31012[[#This Row],[日時]],テーブル13[[#All],[推定感染場所（カテゴリ）]],'推定感染場所別流行曲線（発症日） '!M$1)</f>
        <v>0</v>
      </c>
      <c r="N227" s="59">
        <f>COUNTIFS(テーブル13[[#All],[発症日]],テーブル31012[[#This Row],[日時]],テーブル13[[#All],[推定感染場所（カテゴリ）]],'推定感染場所別流行曲線（発症日） '!N$1)</f>
        <v>0</v>
      </c>
      <c r="O227" s="59">
        <f>COUNTIFS(テーブル13[[#All],[発症日]],テーブル31012[[#This Row],[日時]],テーブル13[[#All],[推定感染場所（カテゴリ）]],'推定感染場所別流行曲線（発症日） '!O$1)</f>
        <v>0</v>
      </c>
      <c r="P227" s="59">
        <f>COUNTIFS(テーブル13[[#All],[発症日]],テーブル31012[[#This Row],[日時]],テーブル13[[#All],[推定感染場所（カテゴリ）]],'推定感染場所別流行曲線（発症日） '!P$1)</f>
        <v>0</v>
      </c>
      <c r="Q227" s="59"/>
      <c r="R227" s="59"/>
      <c r="S227" s="59"/>
      <c r="T227" s="59"/>
      <c r="U227" s="59"/>
      <c r="V227" s="59">
        <f>COUNTIFS(テーブル13[[#All],[発症日]],テーブル31012[[#This Row],[日時]],テーブル13[[#All],[推定感染場所（カテゴリ）]],"")</f>
        <v>0</v>
      </c>
    </row>
    <row r="228" spans="1:22">
      <c r="A228" s="54">
        <f t="shared" si="15"/>
        <v>44112</v>
      </c>
      <c r="B228" s="1" t="str">
        <f t="shared" si="12"/>
        <v/>
      </c>
      <c r="C228" s="57" t="str">
        <f t="shared" si="13"/>
        <v/>
      </c>
      <c r="D228" s="57" t="str">
        <f t="shared" si="14"/>
        <v>8日</v>
      </c>
      <c r="E228" s="57">
        <f>COUNTIF(テーブル13[[#All],[発症日]],テーブル31012[[#This Row],[日時]])</f>
        <v>0</v>
      </c>
      <c r="F228" s="57">
        <f>COUNTIFS(テーブル13[[#All],[発症日]],テーブル31012[[#This Row],[日時]],テーブル13[[#All],[推定感染場所（カテゴリ）]],'推定感染場所別流行曲線（発症日） '!F$1)</f>
        <v>0</v>
      </c>
      <c r="G228" s="59">
        <f>COUNTIFS(テーブル13[[#All],[発症日]],テーブル31012[[#This Row],[日時]],テーブル13[[#All],[推定感染場所（カテゴリ）]],'推定感染場所別流行曲線（発症日） '!G$1)</f>
        <v>0</v>
      </c>
      <c r="H228" s="59">
        <f>COUNTIFS(テーブル13[[#All],[発症日]],テーブル31012[[#This Row],[日時]],テーブル13[[#All],[推定感染場所（カテゴリ）]],'推定感染場所別流行曲線（発症日） '!H$1)</f>
        <v>0</v>
      </c>
      <c r="I228" s="59">
        <f>COUNTIFS(テーブル13[[#All],[発症日]],テーブル31012[[#This Row],[日時]],テーブル13[[#All],[推定感染場所（カテゴリ）]],'推定感染場所別流行曲線（発症日） '!I$1)</f>
        <v>0</v>
      </c>
      <c r="J228" s="59">
        <f>COUNTIFS(テーブル13[[#All],[発症日]],テーブル31012[[#This Row],[日時]],テーブル13[[#All],[推定感染場所（カテゴリ）]],'推定感染場所別流行曲線（発症日） '!J$1)</f>
        <v>0</v>
      </c>
      <c r="K228" s="59">
        <f>COUNTIFS(テーブル13[[#All],[発症日]],テーブル31012[[#This Row],[日時]],テーブル13[[#All],[推定感染場所（カテゴリ）]],'推定感染場所別流行曲線（発症日） '!K$1)</f>
        <v>0</v>
      </c>
      <c r="L228" s="59">
        <f>COUNTIFS(テーブル13[[#All],[発症日]],テーブル31012[[#This Row],[日時]],テーブル13[[#All],[推定感染場所（カテゴリ）]],'推定感染場所別流行曲線（発症日） '!L$1)</f>
        <v>0</v>
      </c>
      <c r="M228" s="59">
        <f>COUNTIFS(テーブル13[[#All],[発症日]],テーブル31012[[#This Row],[日時]],テーブル13[[#All],[推定感染場所（カテゴリ）]],'推定感染場所別流行曲線（発症日） '!M$1)</f>
        <v>0</v>
      </c>
      <c r="N228" s="59">
        <f>COUNTIFS(テーブル13[[#All],[発症日]],テーブル31012[[#This Row],[日時]],テーブル13[[#All],[推定感染場所（カテゴリ）]],'推定感染場所別流行曲線（発症日） '!N$1)</f>
        <v>0</v>
      </c>
      <c r="O228" s="59">
        <f>COUNTIFS(テーブル13[[#All],[発症日]],テーブル31012[[#This Row],[日時]],テーブル13[[#All],[推定感染場所（カテゴリ）]],'推定感染場所別流行曲線（発症日） '!O$1)</f>
        <v>0</v>
      </c>
      <c r="P228" s="59">
        <f>COUNTIFS(テーブル13[[#All],[発症日]],テーブル31012[[#This Row],[日時]],テーブル13[[#All],[推定感染場所（カテゴリ）]],'推定感染場所別流行曲線（発症日） '!P$1)</f>
        <v>0</v>
      </c>
      <c r="Q228" s="59"/>
      <c r="R228" s="59"/>
      <c r="S228" s="59"/>
      <c r="T228" s="59"/>
      <c r="U228" s="59"/>
      <c r="V228" s="59">
        <f>COUNTIFS(テーブル13[[#All],[発症日]],テーブル31012[[#This Row],[日時]],テーブル13[[#All],[推定感染場所（カテゴリ）]],"")</f>
        <v>0</v>
      </c>
    </row>
    <row r="229" spans="1:22">
      <c r="A229" s="54">
        <f t="shared" si="15"/>
        <v>44113</v>
      </c>
      <c r="B229" s="1" t="str">
        <f t="shared" si="12"/>
        <v/>
      </c>
      <c r="C229" s="57" t="str">
        <f t="shared" si="13"/>
        <v/>
      </c>
      <c r="D229" s="57" t="str">
        <f t="shared" si="14"/>
        <v>9日</v>
      </c>
      <c r="E229" s="57">
        <f>COUNTIF(テーブル13[[#All],[発症日]],テーブル31012[[#This Row],[日時]])</f>
        <v>0</v>
      </c>
      <c r="F229" s="57">
        <f>COUNTIFS(テーブル13[[#All],[発症日]],テーブル31012[[#This Row],[日時]],テーブル13[[#All],[推定感染場所（カテゴリ）]],'推定感染場所別流行曲線（発症日） '!F$1)</f>
        <v>0</v>
      </c>
      <c r="G229" s="59">
        <f>COUNTIFS(テーブル13[[#All],[発症日]],テーブル31012[[#This Row],[日時]],テーブル13[[#All],[推定感染場所（カテゴリ）]],'推定感染場所別流行曲線（発症日） '!G$1)</f>
        <v>0</v>
      </c>
      <c r="H229" s="59">
        <f>COUNTIFS(テーブル13[[#All],[発症日]],テーブル31012[[#This Row],[日時]],テーブル13[[#All],[推定感染場所（カテゴリ）]],'推定感染場所別流行曲線（発症日） '!H$1)</f>
        <v>0</v>
      </c>
      <c r="I229" s="59">
        <f>COUNTIFS(テーブル13[[#All],[発症日]],テーブル31012[[#This Row],[日時]],テーブル13[[#All],[推定感染場所（カテゴリ）]],'推定感染場所別流行曲線（発症日） '!I$1)</f>
        <v>0</v>
      </c>
      <c r="J229" s="59">
        <f>COUNTIFS(テーブル13[[#All],[発症日]],テーブル31012[[#This Row],[日時]],テーブル13[[#All],[推定感染場所（カテゴリ）]],'推定感染場所別流行曲線（発症日） '!J$1)</f>
        <v>0</v>
      </c>
      <c r="K229" s="59">
        <f>COUNTIFS(テーブル13[[#All],[発症日]],テーブル31012[[#This Row],[日時]],テーブル13[[#All],[推定感染場所（カテゴリ）]],'推定感染場所別流行曲線（発症日） '!K$1)</f>
        <v>0</v>
      </c>
      <c r="L229" s="59">
        <f>COUNTIFS(テーブル13[[#All],[発症日]],テーブル31012[[#This Row],[日時]],テーブル13[[#All],[推定感染場所（カテゴリ）]],'推定感染場所別流行曲線（発症日） '!L$1)</f>
        <v>0</v>
      </c>
      <c r="M229" s="59">
        <f>COUNTIFS(テーブル13[[#All],[発症日]],テーブル31012[[#This Row],[日時]],テーブル13[[#All],[推定感染場所（カテゴリ）]],'推定感染場所別流行曲線（発症日） '!M$1)</f>
        <v>0</v>
      </c>
      <c r="N229" s="59">
        <f>COUNTIFS(テーブル13[[#All],[発症日]],テーブル31012[[#This Row],[日時]],テーブル13[[#All],[推定感染場所（カテゴリ）]],'推定感染場所別流行曲線（発症日） '!N$1)</f>
        <v>0</v>
      </c>
      <c r="O229" s="59">
        <f>COUNTIFS(テーブル13[[#All],[発症日]],テーブル31012[[#This Row],[日時]],テーブル13[[#All],[推定感染場所（カテゴリ）]],'推定感染場所別流行曲線（発症日） '!O$1)</f>
        <v>0</v>
      </c>
      <c r="P229" s="59">
        <f>COUNTIFS(テーブル13[[#All],[発症日]],テーブル31012[[#This Row],[日時]],テーブル13[[#All],[推定感染場所（カテゴリ）]],'推定感染場所別流行曲線（発症日） '!P$1)</f>
        <v>0</v>
      </c>
      <c r="Q229" s="59"/>
      <c r="R229" s="59"/>
      <c r="S229" s="59"/>
      <c r="T229" s="59"/>
      <c r="U229" s="59"/>
      <c r="V229" s="59">
        <f>COUNTIFS(テーブル13[[#All],[発症日]],テーブル31012[[#This Row],[日時]],テーブル13[[#All],[推定感染場所（カテゴリ）]],"")</f>
        <v>0</v>
      </c>
    </row>
    <row r="230" spans="1:22">
      <c r="A230" s="54">
        <f t="shared" si="15"/>
        <v>44114</v>
      </c>
      <c r="B230" s="1" t="str">
        <f t="shared" si="12"/>
        <v/>
      </c>
      <c r="C230" s="57" t="str">
        <f t="shared" si="13"/>
        <v/>
      </c>
      <c r="D230" s="57" t="str">
        <f t="shared" si="14"/>
        <v>10日</v>
      </c>
      <c r="E230" s="57">
        <f>COUNTIF(テーブル13[[#All],[発症日]],テーブル31012[[#This Row],[日時]])</f>
        <v>1</v>
      </c>
      <c r="F230" s="57">
        <f>COUNTIFS(テーブル13[[#All],[発症日]],テーブル31012[[#This Row],[日時]],テーブル13[[#All],[推定感染場所（カテゴリ）]],'推定感染場所別流行曲線（発症日） '!F$1)</f>
        <v>0</v>
      </c>
      <c r="G230" s="59">
        <f>COUNTIFS(テーブル13[[#All],[発症日]],テーブル31012[[#This Row],[日時]],テーブル13[[#All],[推定感染場所（カテゴリ）]],'推定感染場所別流行曲線（発症日） '!G$1)</f>
        <v>0</v>
      </c>
      <c r="H230" s="59">
        <f>COUNTIFS(テーブル13[[#All],[発症日]],テーブル31012[[#This Row],[日時]],テーブル13[[#All],[推定感染場所（カテゴリ）]],'推定感染場所別流行曲線（発症日） '!H$1)</f>
        <v>0</v>
      </c>
      <c r="I230" s="59">
        <f>COUNTIFS(テーブル13[[#All],[発症日]],テーブル31012[[#This Row],[日時]],テーブル13[[#All],[推定感染場所（カテゴリ）]],'推定感染場所別流行曲線（発症日） '!I$1)</f>
        <v>0</v>
      </c>
      <c r="J230" s="59">
        <f>COUNTIFS(テーブル13[[#All],[発症日]],テーブル31012[[#This Row],[日時]],テーブル13[[#All],[推定感染場所（カテゴリ）]],'推定感染場所別流行曲線（発症日） '!J$1)</f>
        <v>0</v>
      </c>
      <c r="K230" s="59">
        <f>COUNTIFS(テーブル13[[#All],[発症日]],テーブル31012[[#This Row],[日時]],テーブル13[[#All],[推定感染場所（カテゴリ）]],'推定感染場所別流行曲線（発症日） '!K$1)</f>
        <v>0</v>
      </c>
      <c r="L230" s="59">
        <f>COUNTIFS(テーブル13[[#All],[発症日]],テーブル31012[[#This Row],[日時]],テーブル13[[#All],[推定感染場所（カテゴリ）]],'推定感染場所別流行曲線（発症日） '!L$1)</f>
        <v>0</v>
      </c>
      <c r="M230" s="59">
        <f>COUNTIFS(テーブル13[[#All],[発症日]],テーブル31012[[#This Row],[日時]],テーブル13[[#All],[推定感染場所（カテゴリ）]],'推定感染場所別流行曲線（発症日） '!M$1)</f>
        <v>0</v>
      </c>
      <c r="N230" s="59">
        <f>COUNTIFS(テーブル13[[#All],[発症日]],テーブル31012[[#This Row],[日時]],テーブル13[[#All],[推定感染場所（カテゴリ）]],'推定感染場所別流行曲線（発症日） '!N$1)</f>
        <v>0</v>
      </c>
      <c r="O230" s="59">
        <f>COUNTIFS(テーブル13[[#All],[発症日]],テーブル31012[[#This Row],[日時]],テーブル13[[#All],[推定感染場所（カテゴリ）]],'推定感染場所別流行曲線（発症日） '!O$1)</f>
        <v>0</v>
      </c>
      <c r="P230" s="59">
        <f>COUNTIFS(テーブル13[[#All],[発症日]],テーブル31012[[#This Row],[日時]],テーブル13[[#All],[推定感染場所（カテゴリ）]],'推定感染場所別流行曲線（発症日） '!P$1)</f>
        <v>0</v>
      </c>
      <c r="Q230" s="59"/>
      <c r="R230" s="59"/>
      <c r="S230" s="59"/>
      <c r="T230" s="59"/>
      <c r="U230" s="59"/>
      <c r="V230" s="59">
        <f>COUNTIFS(テーブル13[[#All],[発症日]],テーブル31012[[#This Row],[日時]],テーブル13[[#All],[推定感染場所（カテゴリ）]],"")</f>
        <v>1</v>
      </c>
    </row>
    <row r="231" spans="1:22">
      <c r="A231" s="54">
        <f t="shared" si="15"/>
        <v>44115</v>
      </c>
      <c r="B231" s="1" t="str">
        <f t="shared" si="12"/>
        <v/>
      </c>
      <c r="C231" s="57" t="str">
        <f t="shared" si="13"/>
        <v/>
      </c>
      <c r="D231" s="57" t="str">
        <f t="shared" si="14"/>
        <v>11日</v>
      </c>
      <c r="E231" s="57">
        <f>COUNTIF(テーブル13[[#All],[発症日]],テーブル31012[[#This Row],[日時]])</f>
        <v>0</v>
      </c>
      <c r="F231" s="57">
        <f>COUNTIFS(テーブル13[[#All],[発症日]],テーブル31012[[#This Row],[日時]],テーブル13[[#All],[推定感染場所（カテゴリ）]],'推定感染場所別流行曲線（発症日） '!F$1)</f>
        <v>0</v>
      </c>
      <c r="G231" s="59">
        <f>COUNTIFS(テーブル13[[#All],[発症日]],テーブル31012[[#This Row],[日時]],テーブル13[[#All],[推定感染場所（カテゴリ）]],'推定感染場所別流行曲線（発症日） '!G$1)</f>
        <v>0</v>
      </c>
      <c r="H231" s="59">
        <f>COUNTIFS(テーブル13[[#All],[発症日]],テーブル31012[[#This Row],[日時]],テーブル13[[#All],[推定感染場所（カテゴリ）]],'推定感染場所別流行曲線（発症日） '!H$1)</f>
        <v>0</v>
      </c>
      <c r="I231" s="59">
        <f>COUNTIFS(テーブル13[[#All],[発症日]],テーブル31012[[#This Row],[日時]],テーブル13[[#All],[推定感染場所（カテゴリ）]],'推定感染場所別流行曲線（発症日） '!I$1)</f>
        <v>0</v>
      </c>
      <c r="J231" s="59">
        <f>COUNTIFS(テーブル13[[#All],[発症日]],テーブル31012[[#This Row],[日時]],テーブル13[[#All],[推定感染場所（カテゴリ）]],'推定感染場所別流行曲線（発症日） '!J$1)</f>
        <v>0</v>
      </c>
      <c r="K231" s="59">
        <f>COUNTIFS(テーブル13[[#All],[発症日]],テーブル31012[[#This Row],[日時]],テーブル13[[#All],[推定感染場所（カテゴリ）]],'推定感染場所別流行曲線（発症日） '!K$1)</f>
        <v>0</v>
      </c>
      <c r="L231" s="59">
        <f>COUNTIFS(テーブル13[[#All],[発症日]],テーブル31012[[#This Row],[日時]],テーブル13[[#All],[推定感染場所（カテゴリ）]],'推定感染場所別流行曲線（発症日） '!L$1)</f>
        <v>0</v>
      </c>
      <c r="M231" s="59">
        <f>COUNTIFS(テーブル13[[#All],[発症日]],テーブル31012[[#This Row],[日時]],テーブル13[[#All],[推定感染場所（カテゴリ）]],'推定感染場所別流行曲線（発症日） '!M$1)</f>
        <v>0</v>
      </c>
      <c r="N231" s="59">
        <f>COUNTIFS(テーブル13[[#All],[発症日]],テーブル31012[[#This Row],[日時]],テーブル13[[#All],[推定感染場所（カテゴリ）]],'推定感染場所別流行曲線（発症日） '!N$1)</f>
        <v>0</v>
      </c>
      <c r="O231" s="59">
        <f>COUNTIFS(テーブル13[[#All],[発症日]],テーブル31012[[#This Row],[日時]],テーブル13[[#All],[推定感染場所（カテゴリ）]],'推定感染場所別流行曲線（発症日） '!O$1)</f>
        <v>0</v>
      </c>
      <c r="P231" s="59">
        <f>COUNTIFS(テーブル13[[#All],[発症日]],テーブル31012[[#This Row],[日時]],テーブル13[[#All],[推定感染場所（カテゴリ）]],'推定感染場所別流行曲線（発症日） '!P$1)</f>
        <v>0</v>
      </c>
      <c r="Q231" s="59"/>
      <c r="R231" s="59"/>
      <c r="S231" s="59"/>
      <c r="T231" s="59"/>
      <c r="U231" s="59"/>
      <c r="V231" s="59">
        <f>COUNTIFS(テーブル13[[#All],[発症日]],テーブル31012[[#This Row],[日時]],テーブル13[[#All],[推定感染場所（カテゴリ）]],"")</f>
        <v>0</v>
      </c>
    </row>
    <row r="232" spans="1:22">
      <c r="A232" s="54">
        <f t="shared" si="15"/>
        <v>44116</v>
      </c>
      <c r="B232" s="1" t="str">
        <f t="shared" si="12"/>
        <v/>
      </c>
      <c r="C232" s="57" t="str">
        <f t="shared" si="13"/>
        <v/>
      </c>
      <c r="D232" s="57" t="str">
        <f t="shared" si="14"/>
        <v>12日</v>
      </c>
      <c r="E232" s="57">
        <f>COUNTIF(テーブル13[[#All],[発症日]],テーブル31012[[#This Row],[日時]])</f>
        <v>0</v>
      </c>
      <c r="F232" s="57">
        <f>COUNTIFS(テーブル13[[#All],[発症日]],テーブル31012[[#This Row],[日時]],テーブル13[[#All],[推定感染場所（カテゴリ）]],'推定感染場所別流行曲線（発症日） '!F$1)</f>
        <v>0</v>
      </c>
      <c r="G232" s="59">
        <f>COUNTIFS(テーブル13[[#All],[発症日]],テーブル31012[[#This Row],[日時]],テーブル13[[#All],[推定感染場所（カテゴリ）]],'推定感染場所別流行曲線（発症日） '!G$1)</f>
        <v>0</v>
      </c>
      <c r="H232" s="59">
        <f>COUNTIFS(テーブル13[[#All],[発症日]],テーブル31012[[#This Row],[日時]],テーブル13[[#All],[推定感染場所（カテゴリ）]],'推定感染場所別流行曲線（発症日） '!H$1)</f>
        <v>0</v>
      </c>
      <c r="I232" s="59">
        <f>COUNTIFS(テーブル13[[#All],[発症日]],テーブル31012[[#This Row],[日時]],テーブル13[[#All],[推定感染場所（カテゴリ）]],'推定感染場所別流行曲線（発症日） '!I$1)</f>
        <v>0</v>
      </c>
      <c r="J232" s="59">
        <f>COUNTIFS(テーブル13[[#All],[発症日]],テーブル31012[[#This Row],[日時]],テーブル13[[#All],[推定感染場所（カテゴリ）]],'推定感染場所別流行曲線（発症日） '!J$1)</f>
        <v>0</v>
      </c>
      <c r="K232" s="59">
        <f>COUNTIFS(テーブル13[[#All],[発症日]],テーブル31012[[#This Row],[日時]],テーブル13[[#All],[推定感染場所（カテゴリ）]],'推定感染場所別流行曲線（発症日） '!K$1)</f>
        <v>0</v>
      </c>
      <c r="L232" s="59">
        <f>COUNTIFS(テーブル13[[#All],[発症日]],テーブル31012[[#This Row],[日時]],テーブル13[[#All],[推定感染場所（カテゴリ）]],'推定感染場所別流行曲線（発症日） '!L$1)</f>
        <v>0</v>
      </c>
      <c r="M232" s="59">
        <f>COUNTIFS(テーブル13[[#All],[発症日]],テーブル31012[[#This Row],[日時]],テーブル13[[#All],[推定感染場所（カテゴリ）]],'推定感染場所別流行曲線（発症日） '!M$1)</f>
        <v>0</v>
      </c>
      <c r="N232" s="59">
        <f>COUNTIFS(テーブル13[[#All],[発症日]],テーブル31012[[#This Row],[日時]],テーブル13[[#All],[推定感染場所（カテゴリ）]],'推定感染場所別流行曲線（発症日） '!N$1)</f>
        <v>0</v>
      </c>
      <c r="O232" s="59">
        <f>COUNTIFS(テーブル13[[#All],[発症日]],テーブル31012[[#This Row],[日時]],テーブル13[[#All],[推定感染場所（カテゴリ）]],'推定感染場所別流行曲線（発症日） '!O$1)</f>
        <v>0</v>
      </c>
      <c r="P232" s="59">
        <f>COUNTIFS(テーブル13[[#All],[発症日]],テーブル31012[[#This Row],[日時]],テーブル13[[#All],[推定感染場所（カテゴリ）]],'推定感染場所別流行曲線（発症日） '!P$1)</f>
        <v>0</v>
      </c>
      <c r="Q232" s="59"/>
      <c r="R232" s="59"/>
      <c r="S232" s="59"/>
      <c r="T232" s="59"/>
      <c r="U232" s="59"/>
      <c r="V232" s="59">
        <f>COUNTIFS(テーブル13[[#All],[発症日]],テーブル31012[[#This Row],[日時]],テーブル13[[#All],[推定感染場所（カテゴリ）]],"")</f>
        <v>0</v>
      </c>
    </row>
    <row r="233" spans="1:22">
      <c r="A233" s="54">
        <f t="shared" si="15"/>
        <v>44117</v>
      </c>
      <c r="B233" s="1" t="str">
        <f t="shared" si="12"/>
        <v/>
      </c>
      <c r="C233" s="57" t="str">
        <f t="shared" si="13"/>
        <v/>
      </c>
      <c r="D233" s="57" t="str">
        <f t="shared" si="14"/>
        <v>13日</v>
      </c>
      <c r="E233" s="57">
        <f>COUNTIF(テーブル13[[#All],[発症日]],テーブル31012[[#This Row],[日時]])</f>
        <v>0</v>
      </c>
      <c r="F233" s="57">
        <f>COUNTIFS(テーブル13[[#All],[発症日]],テーブル31012[[#This Row],[日時]],テーブル13[[#All],[推定感染場所（カテゴリ）]],'推定感染場所別流行曲線（発症日） '!F$1)</f>
        <v>0</v>
      </c>
      <c r="G233" s="59">
        <f>COUNTIFS(テーブル13[[#All],[発症日]],テーブル31012[[#This Row],[日時]],テーブル13[[#All],[推定感染場所（カテゴリ）]],'推定感染場所別流行曲線（発症日） '!G$1)</f>
        <v>0</v>
      </c>
      <c r="H233" s="59">
        <f>COUNTIFS(テーブル13[[#All],[発症日]],テーブル31012[[#This Row],[日時]],テーブル13[[#All],[推定感染場所（カテゴリ）]],'推定感染場所別流行曲線（発症日） '!H$1)</f>
        <v>0</v>
      </c>
      <c r="I233" s="59">
        <f>COUNTIFS(テーブル13[[#All],[発症日]],テーブル31012[[#This Row],[日時]],テーブル13[[#All],[推定感染場所（カテゴリ）]],'推定感染場所別流行曲線（発症日） '!I$1)</f>
        <v>0</v>
      </c>
      <c r="J233" s="59">
        <f>COUNTIFS(テーブル13[[#All],[発症日]],テーブル31012[[#This Row],[日時]],テーブル13[[#All],[推定感染場所（カテゴリ）]],'推定感染場所別流行曲線（発症日） '!J$1)</f>
        <v>0</v>
      </c>
      <c r="K233" s="59">
        <f>COUNTIFS(テーブル13[[#All],[発症日]],テーブル31012[[#This Row],[日時]],テーブル13[[#All],[推定感染場所（カテゴリ）]],'推定感染場所別流行曲線（発症日） '!K$1)</f>
        <v>0</v>
      </c>
      <c r="L233" s="59">
        <f>COUNTIFS(テーブル13[[#All],[発症日]],テーブル31012[[#This Row],[日時]],テーブル13[[#All],[推定感染場所（カテゴリ）]],'推定感染場所別流行曲線（発症日） '!L$1)</f>
        <v>0</v>
      </c>
      <c r="M233" s="59">
        <f>COUNTIFS(テーブル13[[#All],[発症日]],テーブル31012[[#This Row],[日時]],テーブル13[[#All],[推定感染場所（カテゴリ）]],'推定感染場所別流行曲線（発症日） '!M$1)</f>
        <v>0</v>
      </c>
      <c r="N233" s="59">
        <f>COUNTIFS(テーブル13[[#All],[発症日]],テーブル31012[[#This Row],[日時]],テーブル13[[#All],[推定感染場所（カテゴリ）]],'推定感染場所別流行曲線（発症日） '!N$1)</f>
        <v>0</v>
      </c>
      <c r="O233" s="59">
        <f>COUNTIFS(テーブル13[[#All],[発症日]],テーブル31012[[#This Row],[日時]],テーブル13[[#All],[推定感染場所（カテゴリ）]],'推定感染場所別流行曲線（発症日） '!O$1)</f>
        <v>0</v>
      </c>
      <c r="P233" s="59">
        <f>COUNTIFS(テーブル13[[#All],[発症日]],テーブル31012[[#This Row],[日時]],テーブル13[[#All],[推定感染場所（カテゴリ）]],'推定感染場所別流行曲線（発症日） '!P$1)</f>
        <v>0</v>
      </c>
      <c r="Q233" s="59"/>
      <c r="R233" s="59"/>
      <c r="S233" s="59"/>
      <c r="T233" s="59"/>
      <c r="U233" s="59"/>
      <c r="V233" s="59">
        <f>COUNTIFS(テーブル13[[#All],[発症日]],テーブル31012[[#This Row],[日時]],テーブル13[[#All],[推定感染場所（カテゴリ）]],"")</f>
        <v>0</v>
      </c>
    </row>
    <row r="234" spans="1:22">
      <c r="A234" s="54">
        <f t="shared" si="15"/>
        <v>44118</v>
      </c>
      <c r="B234" s="1" t="str">
        <f t="shared" si="12"/>
        <v/>
      </c>
      <c r="C234" s="57" t="str">
        <f t="shared" si="13"/>
        <v/>
      </c>
      <c r="D234" s="57" t="str">
        <f t="shared" si="14"/>
        <v>14日</v>
      </c>
      <c r="E234" s="57">
        <f>COUNTIF(テーブル13[[#All],[発症日]],テーブル31012[[#This Row],[日時]])</f>
        <v>0</v>
      </c>
      <c r="F234" s="57">
        <f>COUNTIFS(テーブル13[[#All],[発症日]],テーブル31012[[#This Row],[日時]],テーブル13[[#All],[推定感染場所（カテゴリ）]],'推定感染場所別流行曲線（発症日） '!F$1)</f>
        <v>0</v>
      </c>
      <c r="G234" s="59">
        <f>COUNTIFS(テーブル13[[#All],[発症日]],テーブル31012[[#This Row],[日時]],テーブル13[[#All],[推定感染場所（カテゴリ）]],'推定感染場所別流行曲線（発症日） '!G$1)</f>
        <v>0</v>
      </c>
      <c r="H234" s="59">
        <f>COUNTIFS(テーブル13[[#All],[発症日]],テーブル31012[[#This Row],[日時]],テーブル13[[#All],[推定感染場所（カテゴリ）]],'推定感染場所別流行曲線（発症日） '!H$1)</f>
        <v>0</v>
      </c>
      <c r="I234" s="59">
        <f>COUNTIFS(テーブル13[[#All],[発症日]],テーブル31012[[#This Row],[日時]],テーブル13[[#All],[推定感染場所（カテゴリ）]],'推定感染場所別流行曲線（発症日） '!I$1)</f>
        <v>0</v>
      </c>
      <c r="J234" s="59">
        <f>COUNTIFS(テーブル13[[#All],[発症日]],テーブル31012[[#This Row],[日時]],テーブル13[[#All],[推定感染場所（カテゴリ）]],'推定感染場所別流行曲線（発症日） '!J$1)</f>
        <v>0</v>
      </c>
      <c r="K234" s="59">
        <f>COUNTIFS(テーブル13[[#All],[発症日]],テーブル31012[[#This Row],[日時]],テーブル13[[#All],[推定感染場所（カテゴリ）]],'推定感染場所別流行曲線（発症日） '!K$1)</f>
        <v>0</v>
      </c>
      <c r="L234" s="59">
        <f>COUNTIFS(テーブル13[[#All],[発症日]],テーブル31012[[#This Row],[日時]],テーブル13[[#All],[推定感染場所（カテゴリ）]],'推定感染場所別流行曲線（発症日） '!L$1)</f>
        <v>0</v>
      </c>
      <c r="M234" s="59">
        <f>COUNTIFS(テーブル13[[#All],[発症日]],テーブル31012[[#This Row],[日時]],テーブル13[[#All],[推定感染場所（カテゴリ）]],'推定感染場所別流行曲線（発症日） '!M$1)</f>
        <v>0</v>
      </c>
      <c r="N234" s="59">
        <f>COUNTIFS(テーブル13[[#All],[発症日]],テーブル31012[[#This Row],[日時]],テーブル13[[#All],[推定感染場所（カテゴリ）]],'推定感染場所別流行曲線（発症日） '!N$1)</f>
        <v>0</v>
      </c>
      <c r="O234" s="59">
        <f>COUNTIFS(テーブル13[[#All],[発症日]],テーブル31012[[#This Row],[日時]],テーブル13[[#All],[推定感染場所（カテゴリ）]],'推定感染場所別流行曲線（発症日） '!O$1)</f>
        <v>0</v>
      </c>
      <c r="P234" s="59">
        <f>COUNTIFS(テーブル13[[#All],[発症日]],テーブル31012[[#This Row],[日時]],テーブル13[[#All],[推定感染場所（カテゴリ）]],'推定感染場所別流行曲線（発症日） '!P$1)</f>
        <v>0</v>
      </c>
      <c r="Q234" s="59"/>
      <c r="R234" s="59"/>
      <c r="S234" s="59"/>
      <c r="T234" s="59"/>
      <c r="U234" s="59"/>
      <c r="V234" s="59">
        <f>COUNTIFS(テーブル13[[#All],[発症日]],テーブル31012[[#This Row],[日時]],テーブル13[[#All],[推定感染場所（カテゴリ）]],"")</f>
        <v>0</v>
      </c>
    </row>
    <row r="235" spans="1:22">
      <c r="A235" s="54">
        <f t="shared" si="15"/>
        <v>44119</v>
      </c>
      <c r="B235" s="1" t="str">
        <f t="shared" si="12"/>
        <v/>
      </c>
      <c r="C235" s="57" t="str">
        <f t="shared" si="13"/>
        <v/>
      </c>
      <c r="D235" s="57" t="str">
        <f t="shared" si="14"/>
        <v>15日</v>
      </c>
      <c r="E235" s="57">
        <f>COUNTIF(テーブル13[[#All],[発症日]],テーブル31012[[#This Row],[日時]])</f>
        <v>0</v>
      </c>
      <c r="F235" s="57">
        <f>COUNTIFS(テーブル13[[#All],[発症日]],テーブル31012[[#This Row],[日時]],テーブル13[[#All],[推定感染場所（カテゴリ）]],'推定感染場所別流行曲線（発症日） '!F$1)</f>
        <v>0</v>
      </c>
      <c r="G235" s="59">
        <f>COUNTIFS(テーブル13[[#All],[発症日]],テーブル31012[[#This Row],[日時]],テーブル13[[#All],[推定感染場所（カテゴリ）]],'推定感染場所別流行曲線（発症日） '!G$1)</f>
        <v>0</v>
      </c>
      <c r="H235" s="59">
        <f>COUNTIFS(テーブル13[[#All],[発症日]],テーブル31012[[#This Row],[日時]],テーブル13[[#All],[推定感染場所（カテゴリ）]],'推定感染場所別流行曲線（発症日） '!H$1)</f>
        <v>0</v>
      </c>
      <c r="I235" s="59">
        <f>COUNTIFS(テーブル13[[#All],[発症日]],テーブル31012[[#This Row],[日時]],テーブル13[[#All],[推定感染場所（カテゴリ）]],'推定感染場所別流行曲線（発症日） '!I$1)</f>
        <v>0</v>
      </c>
      <c r="J235" s="59">
        <f>COUNTIFS(テーブル13[[#All],[発症日]],テーブル31012[[#This Row],[日時]],テーブル13[[#All],[推定感染場所（カテゴリ）]],'推定感染場所別流行曲線（発症日） '!J$1)</f>
        <v>0</v>
      </c>
      <c r="K235" s="59">
        <f>COUNTIFS(テーブル13[[#All],[発症日]],テーブル31012[[#This Row],[日時]],テーブル13[[#All],[推定感染場所（カテゴリ）]],'推定感染場所別流行曲線（発症日） '!K$1)</f>
        <v>0</v>
      </c>
      <c r="L235" s="59">
        <f>COUNTIFS(テーブル13[[#All],[発症日]],テーブル31012[[#This Row],[日時]],テーブル13[[#All],[推定感染場所（カテゴリ）]],'推定感染場所別流行曲線（発症日） '!L$1)</f>
        <v>0</v>
      </c>
      <c r="M235" s="59">
        <f>COUNTIFS(テーブル13[[#All],[発症日]],テーブル31012[[#This Row],[日時]],テーブル13[[#All],[推定感染場所（カテゴリ）]],'推定感染場所別流行曲線（発症日） '!M$1)</f>
        <v>0</v>
      </c>
      <c r="N235" s="59">
        <f>COUNTIFS(テーブル13[[#All],[発症日]],テーブル31012[[#This Row],[日時]],テーブル13[[#All],[推定感染場所（カテゴリ）]],'推定感染場所別流行曲線（発症日） '!N$1)</f>
        <v>0</v>
      </c>
      <c r="O235" s="59">
        <f>COUNTIFS(テーブル13[[#All],[発症日]],テーブル31012[[#This Row],[日時]],テーブル13[[#All],[推定感染場所（カテゴリ）]],'推定感染場所別流行曲線（発症日） '!O$1)</f>
        <v>0</v>
      </c>
      <c r="P235" s="59">
        <f>COUNTIFS(テーブル13[[#All],[発症日]],テーブル31012[[#This Row],[日時]],テーブル13[[#All],[推定感染場所（カテゴリ）]],'推定感染場所別流行曲線（発症日） '!P$1)</f>
        <v>0</v>
      </c>
      <c r="Q235" s="59"/>
      <c r="R235" s="59"/>
      <c r="S235" s="59"/>
      <c r="T235" s="59"/>
      <c r="U235" s="59"/>
      <c r="V235" s="59">
        <f>COUNTIFS(テーブル13[[#All],[発症日]],テーブル31012[[#This Row],[日時]],テーブル13[[#All],[推定感染場所（カテゴリ）]],"")</f>
        <v>0</v>
      </c>
    </row>
    <row r="236" spans="1:22">
      <c r="A236" s="54">
        <f t="shared" si="15"/>
        <v>44120</v>
      </c>
      <c r="B236" s="1" t="str">
        <f t="shared" si="12"/>
        <v/>
      </c>
      <c r="C236" s="57" t="str">
        <f t="shared" si="13"/>
        <v/>
      </c>
      <c r="D236" s="57" t="str">
        <f t="shared" si="14"/>
        <v>16日</v>
      </c>
      <c r="E236" s="57">
        <f>COUNTIF(テーブル13[[#All],[発症日]],テーブル31012[[#This Row],[日時]])</f>
        <v>0</v>
      </c>
      <c r="F236" s="57">
        <f>COUNTIFS(テーブル13[[#All],[発症日]],テーブル31012[[#This Row],[日時]],テーブル13[[#All],[推定感染場所（カテゴリ）]],'推定感染場所別流行曲線（発症日） '!F$1)</f>
        <v>0</v>
      </c>
      <c r="G236" s="59">
        <f>COUNTIFS(テーブル13[[#All],[発症日]],テーブル31012[[#This Row],[日時]],テーブル13[[#All],[推定感染場所（カテゴリ）]],'推定感染場所別流行曲線（発症日） '!G$1)</f>
        <v>0</v>
      </c>
      <c r="H236" s="59">
        <f>COUNTIFS(テーブル13[[#All],[発症日]],テーブル31012[[#This Row],[日時]],テーブル13[[#All],[推定感染場所（カテゴリ）]],'推定感染場所別流行曲線（発症日） '!H$1)</f>
        <v>0</v>
      </c>
      <c r="I236" s="59">
        <f>COUNTIFS(テーブル13[[#All],[発症日]],テーブル31012[[#This Row],[日時]],テーブル13[[#All],[推定感染場所（カテゴリ）]],'推定感染場所別流行曲線（発症日） '!I$1)</f>
        <v>0</v>
      </c>
      <c r="J236" s="59">
        <f>COUNTIFS(テーブル13[[#All],[発症日]],テーブル31012[[#This Row],[日時]],テーブル13[[#All],[推定感染場所（カテゴリ）]],'推定感染場所別流行曲線（発症日） '!J$1)</f>
        <v>0</v>
      </c>
      <c r="K236" s="59">
        <f>COUNTIFS(テーブル13[[#All],[発症日]],テーブル31012[[#This Row],[日時]],テーブル13[[#All],[推定感染場所（カテゴリ）]],'推定感染場所別流行曲線（発症日） '!K$1)</f>
        <v>0</v>
      </c>
      <c r="L236" s="59">
        <f>COUNTIFS(テーブル13[[#All],[発症日]],テーブル31012[[#This Row],[日時]],テーブル13[[#All],[推定感染場所（カテゴリ）]],'推定感染場所別流行曲線（発症日） '!L$1)</f>
        <v>0</v>
      </c>
      <c r="M236" s="59">
        <f>COUNTIFS(テーブル13[[#All],[発症日]],テーブル31012[[#This Row],[日時]],テーブル13[[#All],[推定感染場所（カテゴリ）]],'推定感染場所別流行曲線（発症日） '!M$1)</f>
        <v>0</v>
      </c>
      <c r="N236" s="59">
        <f>COUNTIFS(テーブル13[[#All],[発症日]],テーブル31012[[#This Row],[日時]],テーブル13[[#All],[推定感染場所（カテゴリ）]],'推定感染場所別流行曲線（発症日） '!N$1)</f>
        <v>0</v>
      </c>
      <c r="O236" s="59">
        <f>COUNTIFS(テーブル13[[#All],[発症日]],テーブル31012[[#This Row],[日時]],テーブル13[[#All],[推定感染場所（カテゴリ）]],'推定感染場所別流行曲線（発症日） '!O$1)</f>
        <v>0</v>
      </c>
      <c r="P236" s="59">
        <f>COUNTIFS(テーブル13[[#All],[発症日]],テーブル31012[[#This Row],[日時]],テーブル13[[#All],[推定感染場所（カテゴリ）]],'推定感染場所別流行曲線（発症日） '!P$1)</f>
        <v>0</v>
      </c>
      <c r="Q236" s="59"/>
      <c r="R236" s="59"/>
      <c r="S236" s="59"/>
      <c r="T236" s="59"/>
      <c r="U236" s="59"/>
      <c r="V236" s="59">
        <f>COUNTIFS(テーブル13[[#All],[発症日]],テーブル31012[[#This Row],[日時]],テーブル13[[#All],[推定感染場所（カテゴリ）]],"")</f>
        <v>0</v>
      </c>
    </row>
    <row r="237" spans="1:22">
      <c r="A237" s="54">
        <f t="shared" si="15"/>
        <v>44121</v>
      </c>
      <c r="B237" s="1" t="str">
        <f t="shared" si="12"/>
        <v/>
      </c>
      <c r="C237" s="57" t="str">
        <f t="shared" si="13"/>
        <v/>
      </c>
      <c r="D237" s="57" t="str">
        <f t="shared" si="14"/>
        <v>17日</v>
      </c>
      <c r="E237" s="57">
        <f>COUNTIF(テーブル13[[#All],[発症日]],テーブル31012[[#This Row],[日時]])</f>
        <v>0</v>
      </c>
      <c r="F237" s="57">
        <f>COUNTIFS(テーブル13[[#All],[発症日]],テーブル31012[[#This Row],[日時]],テーブル13[[#All],[推定感染場所（カテゴリ）]],'推定感染場所別流行曲線（発症日） '!F$1)</f>
        <v>0</v>
      </c>
      <c r="G237" s="59">
        <f>COUNTIFS(テーブル13[[#All],[発症日]],テーブル31012[[#This Row],[日時]],テーブル13[[#All],[推定感染場所（カテゴリ）]],'推定感染場所別流行曲線（発症日） '!G$1)</f>
        <v>0</v>
      </c>
      <c r="H237" s="59">
        <f>COUNTIFS(テーブル13[[#All],[発症日]],テーブル31012[[#This Row],[日時]],テーブル13[[#All],[推定感染場所（カテゴリ）]],'推定感染場所別流行曲線（発症日） '!H$1)</f>
        <v>0</v>
      </c>
      <c r="I237" s="59">
        <f>COUNTIFS(テーブル13[[#All],[発症日]],テーブル31012[[#This Row],[日時]],テーブル13[[#All],[推定感染場所（カテゴリ）]],'推定感染場所別流行曲線（発症日） '!I$1)</f>
        <v>0</v>
      </c>
      <c r="J237" s="59">
        <f>COUNTIFS(テーブル13[[#All],[発症日]],テーブル31012[[#This Row],[日時]],テーブル13[[#All],[推定感染場所（カテゴリ）]],'推定感染場所別流行曲線（発症日） '!J$1)</f>
        <v>0</v>
      </c>
      <c r="K237" s="59">
        <f>COUNTIFS(テーブル13[[#All],[発症日]],テーブル31012[[#This Row],[日時]],テーブル13[[#All],[推定感染場所（カテゴリ）]],'推定感染場所別流行曲線（発症日） '!K$1)</f>
        <v>0</v>
      </c>
      <c r="L237" s="59">
        <f>COUNTIFS(テーブル13[[#All],[発症日]],テーブル31012[[#This Row],[日時]],テーブル13[[#All],[推定感染場所（カテゴリ）]],'推定感染場所別流行曲線（発症日） '!L$1)</f>
        <v>0</v>
      </c>
      <c r="M237" s="59">
        <f>COUNTIFS(テーブル13[[#All],[発症日]],テーブル31012[[#This Row],[日時]],テーブル13[[#All],[推定感染場所（カテゴリ）]],'推定感染場所別流行曲線（発症日） '!M$1)</f>
        <v>0</v>
      </c>
      <c r="N237" s="59">
        <f>COUNTIFS(テーブル13[[#All],[発症日]],テーブル31012[[#This Row],[日時]],テーブル13[[#All],[推定感染場所（カテゴリ）]],'推定感染場所別流行曲線（発症日） '!N$1)</f>
        <v>0</v>
      </c>
      <c r="O237" s="59">
        <f>COUNTIFS(テーブル13[[#All],[発症日]],テーブル31012[[#This Row],[日時]],テーブル13[[#All],[推定感染場所（カテゴリ）]],'推定感染場所別流行曲線（発症日） '!O$1)</f>
        <v>0</v>
      </c>
      <c r="P237" s="59">
        <f>COUNTIFS(テーブル13[[#All],[発症日]],テーブル31012[[#This Row],[日時]],テーブル13[[#All],[推定感染場所（カテゴリ）]],'推定感染場所別流行曲線（発症日） '!P$1)</f>
        <v>0</v>
      </c>
      <c r="Q237" s="59"/>
      <c r="R237" s="59"/>
      <c r="S237" s="59"/>
      <c r="T237" s="59"/>
      <c r="U237" s="59"/>
      <c r="V237" s="59">
        <f>COUNTIFS(テーブル13[[#All],[発症日]],テーブル31012[[#This Row],[日時]],テーブル13[[#All],[推定感染場所（カテゴリ）]],"")</f>
        <v>0</v>
      </c>
    </row>
    <row r="238" spans="1:22">
      <c r="A238" s="54">
        <f t="shared" si="15"/>
        <v>44122</v>
      </c>
      <c r="B238" s="1" t="str">
        <f t="shared" si="12"/>
        <v/>
      </c>
      <c r="C238" s="57" t="str">
        <f t="shared" si="13"/>
        <v/>
      </c>
      <c r="D238" s="57" t="str">
        <f t="shared" si="14"/>
        <v>18日</v>
      </c>
      <c r="E238" s="57">
        <f>COUNTIF(テーブル13[[#All],[発症日]],テーブル31012[[#This Row],[日時]])</f>
        <v>0</v>
      </c>
      <c r="F238" s="57">
        <f>COUNTIFS(テーブル13[[#All],[発症日]],テーブル31012[[#This Row],[日時]],テーブル13[[#All],[推定感染場所（カテゴリ）]],'推定感染場所別流行曲線（発症日） '!F$1)</f>
        <v>0</v>
      </c>
      <c r="G238" s="59">
        <f>COUNTIFS(テーブル13[[#All],[発症日]],テーブル31012[[#This Row],[日時]],テーブル13[[#All],[推定感染場所（カテゴリ）]],'推定感染場所別流行曲線（発症日） '!G$1)</f>
        <v>0</v>
      </c>
      <c r="H238" s="59">
        <f>COUNTIFS(テーブル13[[#All],[発症日]],テーブル31012[[#This Row],[日時]],テーブル13[[#All],[推定感染場所（カテゴリ）]],'推定感染場所別流行曲線（発症日） '!H$1)</f>
        <v>0</v>
      </c>
      <c r="I238" s="59">
        <f>COUNTIFS(テーブル13[[#All],[発症日]],テーブル31012[[#This Row],[日時]],テーブル13[[#All],[推定感染場所（カテゴリ）]],'推定感染場所別流行曲線（発症日） '!I$1)</f>
        <v>0</v>
      </c>
      <c r="J238" s="59">
        <f>COUNTIFS(テーブル13[[#All],[発症日]],テーブル31012[[#This Row],[日時]],テーブル13[[#All],[推定感染場所（カテゴリ）]],'推定感染場所別流行曲線（発症日） '!J$1)</f>
        <v>0</v>
      </c>
      <c r="K238" s="59">
        <f>COUNTIFS(テーブル13[[#All],[発症日]],テーブル31012[[#This Row],[日時]],テーブル13[[#All],[推定感染場所（カテゴリ）]],'推定感染場所別流行曲線（発症日） '!K$1)</f>
        <v>0</v>
      </c>
      <c r="L238" s="59">
        <f>COUNTIFS(テーブル13[[#All],[発症日]],テーブル31012[[#This Row],[日時]],テーブル13[[#All],[推定感染場所（カテゴリ）]],'推定感染場所別流行曲線（発症日） '!L$1)</f>
        <v>0</v>
      </c>
      <c r="M238" s="59">
        <f>COUNTIFS(テーブル13[[#All],[発症日]],テーブル31012[[#This Row],[日時]],テーブル13[[#All],[推定感染場所（カテゴリ）]],'推定感染場所別流行曲線（発症日） '!M$1)</f>
        <v>0</v>
      </c>
      <c r="N238" s="59">
        <f>COUNTIFS(テーブル13[[#All],[発症日]],テーブル31012[[#This Row],[日時]],テーブル13[[#All],[推定感染場所（カテゴリ）]],'推定感染場所別流行曲線（発症日） '!N$1)</f>
        <v>0</v>
      </c>
      <c r="O238" s="59">
        <f>COUNTIFS(テーブル13[[#All],[発症日]],テーブル31012[[#This Row],[日時]],テーブル13[[#All],[推定感染場所（カテゴリ）]],'推定感染場所別流行曲線（発症日） '!O$1)</f>
        <v>0</v>
      </c>
      <c r="P238" s="59">
        <f>COUNTIFS(テーブル13[[#All],[発症日]],テーブル31012[[#This Row],[日時]],テーブル13[[#All],[推定感染場所（カテゴリ）]],'推定感染場所別流行曲線（発症日） '!P$1)</f>
        <v>0</v>
      </c>
      <c r="Q238" s="59"/>
      <c r="R238" s="59"/>
      <c r="S238" s="59"/>
      <c r="T238" s="59"/>
      <c r="U238" s="59"/>
      <c r="V238" s="59">
        <f>COUNTIFS(テーブル13[[#All],[発症日]],テーブル31012[[#This Row],[日時]],テーブル13[[#All],[推定感染場所（カテゴリ）]],"")</f>
        <v>0</v>
      </c>
    </row>
    <row r="239" spans="1:22">
      <c r="A239" s="54">
        <f t="shared" si="15"/>
        <v>44123</v>
      </c>
      <c r="B239" s="1" t="str">
        <f t="shared" si="12"/>
        <v/>
      </c>
      <c r="C239" s="57" t="str">
        <f t="shared" si="13"/>
        <v/>
      </c>
      <c r="D239" s="57" t="str">
        <f t="shared" si="14"/>
        <v>19日</v>
      </c>
      <c r="E239" s="57">
        <f>COUNTIF(テーブル13[[#All],[発症日]],テーブル31012[[#This Row],[日時]])</f>
        <v>0</v>
      </c>
      <c r="F239" s="57">
        <f>COUNTIFS(テーブル13[[#All],[発症日]],テーブル31012[[#This Row],[日時]],テーブル13[[#All],[推定感染場所（カテゴリ）]],'推定感染場所別流行曲線（発症日） '!F$1)</f>
        <v>0</v>
      </c>
      <c r="G239" s="59">
        <f>COUNTIFS(テーブル13[[#All],[発症日]],テーブル31012[[#This Row],[日時]],テーブル13[[#All],[推定感染場所（カテゴリ）]],'推定感染場所別流行曲線（発症日） '!G$1)</f>
        <v>0</v>
      </c>
      <c r="H239" s="59">
        <f>COUNTIFS(テーブル13[[#All],[発症日]],テーブル31012[[#This Row],[日時]],テーブル13[[#All],[推定感染場所（カテゴリ）]],'推定感染場所別流行曲線（発症日） '!H$1)</f>
        <v>0</v>
      </c>
      <c r="I239" s="59">
        <f>COUNTIFS(テーブル13[[#All],[発症日]],テーブル31012[[#This Row],[日時]],テーブル13[[#All],[推定感染場所（カテゴリ）]],'推定感染場所別流行曲線（発症日） '!I$1)</f>
        <v>0</v>
      </c>
      <c r="J239" s="59">
        <f>COUNTIFS(テーブル13[[#All],[発症日]],テーブル31012[[#This Row],[日時]],テーブル13[[#All],[推定感染場所（カテゴリ）]],'推定感染場所別流行曲線（発症日） '!J$1)</f>
        <v>0</v>
      </c>
      <c r="K239" s="59">
        <f>COUNTIFS(テーブル13[[#All],[発症日]],テーブル31012[[#This Row],[日時]],テーブル13[[#All],[推定感染場所（カテゴリ）]],'推定感染場所別流行曲線（発症日） '!K$1)</f>
        <v>0</v>
      </c>
      <c r="L239" s="59">
        <f>COUNTIFS(テーブル13[[#All],[発症日]],テーブル31012[[#This Row],[日時]],テーブル13[[#All],[推定感染場所（カテゴリ）]],'推定感染場所別流行曲線（発症日） '!L$1)</f>
        <v>0</v>
      </c>
      <c r="M239" s="59">
        <f>COUNTIFS(テーブル13[[#All],[発症日]],テーブル31012[[#This Row],[日時]],テーブル13[[#All],[推定感染場所（カテゴリ）]],'推定感染場所別流行曲線（発症日） '!M$1)</f>
        <v>0</v>
      </c>
      <c r="N239" s="59">
        <f>COUNTIFS(テーブル13[[#All],[発症日]],テーブル31012[[#This Row],[日時]],テーブル13[[#All],[推定感染場所（カテゴリ）]],'推定感染場所別流行曲線（発症日） '!N$1)</f>
        <v>0</v>
      </c>
      <c r="O239" s="59">
        <f>COUNTIFS(テーブル13[[#All],[発症日]],テーブル31012[[#This Row],[日時]],テーブル13[[#All],[推定感染場所（カテゴリ）]],'推定感染場所別流行曲線（発症日） '!O$1)</f>
        <v>0</v>
      </c>
      <c r="P239" s="59">
        <f>COUNTIFS(テーブル13[[#All],[発症日]],テーブル31012[[#This Row],[日時]],テーブル13[[#All],[推定感染場所（カテゴリ）]],'推定感染場所別流行曲線（発症日） '!P$1)</f>
        <v>0</v>
      </c>
      <c r="Q239" s="59"/>
      <c r="R239" s="59"/>
      <c r="S239" s="59"/>
      <c r="T239" s="59"/>
      <c r="U239" s="59"/>
      <c r="V239" s="59">
        <f>COUNTIFS(テーブル13[[#All],[発症日]],テーブル31012[[#This Row],[日時]],テーブル13[[#All],[推定感染場所（カテゴリ）]],"")</f>
        <v>0</v>
      </c>
    </row>
    <row r="240" spans="1:22">
      <c r="A240" s="54">
        <f t="shared" si="15"/>
        <v>44124</v>
      </c>
      <c r="B240" s="1" t="str">
        <f t="shared" si="12"/>
        <v/>
      </c>
      <c r="C240" s="57" t="str">
        <f t="shared" si="13"/>
        <v/>
      </c>
      <c r="D240" s="57" t="str">
        <f t="shared" si="14"/>
        <v>20日</v>
      </c>
      <c r="E240" s="57">
        <f>COUNTIF(テーブル13[[#All],[発症日]],テーブル31012[[#This Row],[日時]])</f>
        <v>0</v>
      </c>
      <c r="F240" s="57">
        <f>COUNTIFS(テーブル13[[#All],[発症日]],テーブル31012[[#This Row],[日時]],テーブル13[[#All],[推定感染場所（カテゴリ）]],'推定感染場所別流行曲線（発症日） '!F$1)</f>
        <v>0</v>
      </c>
      <c r="G240" s="59">
        <f>COUNTIFS(テーブル13[[#All],[発症日]],テーブル31012[[#This Row],[日時]],テーブル13[[#All],[推定感染場所（カテゴリ）]],'推定感染場所別流行曲線（発症日） '!G$1)</f>
        <v>0</v>
      </c>
      <c r="H240" s="59">
        <f>COUNTIFS(テーブル13[[#All],[発症日]],テーブル31012[[#This Row],[日時]],テーブル13[[#All],[推定感染場所（カテゴリ）]],'推定感染場所別流行曲線（発症日） '!H$1)</f>
        <v>0</v>
      </c>
      <c r="I240" s="59">
        <f>COUNTIFS(テーブル13[[#All],[発症日]],テーブル31012[[#This Row],[日時]],テーブル13[[#All],[推定感染場所（カテゴリ）]],'推定感染場所別流行曲線（発症日） '!I$1)</f>
        <v>0</v>
      </c>
      <c r="J240" s="59">
        <f>COUNTIFS(テーブル13[[#All],[発症日]],テーブル31012[[#This Row],[日時]],テーブル13[[#All],[推定感染場所（カテゴリ）]],'推定感染場所別流行曲線（発症日） '!J$1)</f>
        <v>0</v>
      </c>
      <c r="K240" s="59">
        <f>COUNTIFS(テーブル13[[#All],[発症日]],テーブル31012[[#This Row],[日時]],テーブル13[[#All],[推定感染場所（カテゴリ）]],'推定感染場所別流行曲線（発症日） '!K$1)</f>
        <v>0</v>
      </c>
      <c r="L240" s="59">
        <f>COUNTIFS(テーブル13[[#All],[発症日]],テーブル31012[[#This Row],[日時]],テーブル13[[#All],[推定感染場所（カテゴリ）]],'推定感染場所別流行曲線（発症日） '!L$1)</f>
        <v>0</v>
      </c>
      <c r="M240" s="59">
        <f>COUNTIFS(テーブル13[[#All],[発症日]],テーブル31012[[#This Row],[日時]],テーブル13[[#All],[推定感染場所（カテゴリ）]],'推定感染場所別流行曲線（発症日） '!M$1)</f>
        <v>0</v>
      </c>
      <c r="N240" s="59">
        <f>COUNTIFS(テーブル13[[#All],[発症日]],テーブル31012[[#This Row],[日時]],テーブル13[[#All],[推定感染場所（カテゴリ）]],'推定感染場所別流行曲線（発症日） '!N$1)</f>
        <v>0</v>
      </c>
      <c r="O240" s="59">
        <f>COUNTIFS(テーブル13[[#All],[発症日]],テーブル31012[[#This Row],[日時]],テーブル13[[#All],[推定感染場所（カテゴリ）]],'推定感染場所別流行曲線（発症日） '!O$1)</f>
        <v>0</v>
      </c>
      <c r="P240" s="59">
        <f>COUNTIFS(テーブル13[[#All],[発症日]],テーブル31012[[#This Row],[日時]],テーブル13[[#All],[推定感染場所（カテゴリ）]],'推定感染場所別流行曲線（発症日） '!P$1)</f>
        <v>0</v>
      </c>
      <c r="Q240" s="59"/>
      <c r="R240" s="59"/>
      <c r="S240" s="59"/>
      <c r="T240" s="59"/>
      <c r="U240" s="59"/>
      <c r="V240" s="59">
        <f>COUNTIFS(テーブル13[[#All],[発症日]],テーブル31012[[#This Row],[日時]],テーブル13[[#All],[推定感染場所（カテゴリ）]],"")</f>
        <v>0</v>
      </c>
    </row>
    <row r="241" spans="1:22">
      <c r="A241" s="54">
        <f t="shared" si="15"/>
        <v>44125</v>
      </c>
      <c r="B241" s="1" t="str">
        <f t="shared" si="12"/>
        <v/>
      </c>
      <c r="C241" s="57" t="str">
        <f t="shared" si="13"/>
        <v/>
      </c>
      <c r="D241" s="57" t="str">
        <f t="shared" si="14"/>
        <v>21日</v>
      </c>
      <c r="E241" s="57">
        <f>COUNTIF(テーブル13[[#All],[発症日]],テーブル31012[[#This Row],[日時]])</f>
        <v>0</v>
      </c>
      <c r="F241" s="57">
        <f>COUNTIFS(テーブル13[[#All],[発症日]],テーブル31012[[#This Row],[日時]],テーブル13[[#All],[推定感染場所（カテゴリ）]],'推定感染場所別流行曲線（発症日） '!F$1)</f>
        <v>0</v>
      </c>
      <c r="G241" s="59">
        <f>COUNTIFS(テーブル13[[#All],[発症日]],テーブル31012[[#This Row],[日時]],テーブル13[[#All],[推定感染場所（カテゴリ）]],'推定感染場所別流行曲線（発症日） '!G$1)</f>
        <v>0</v>
      </c>
      <c r="H241" s="59">
        <f>COUNTIFS(テーブル13[[#All],[発症日]],テーブル31012[[#This Row],[日時]],テーブル13[[#All],[推定感染場所（カテゴリ）]],'推定感染場所別流行曲線（発症日） '!H$1)</f>
        <v>0</v>
      </c>
      <c r="I241" s="59">
        <f>COUNTIFS(テーブル13[[#All],[発症日]],テーブル31012[[#This Row],[日時]],テーブル13[[#All],[推定感染場所（カテゴリ）]],'推定感染場所別流行曲線（発症日） '!I$1)</f>
        <v>0</v>
      </c>
      <c r="J241" s="59">
        <f>COUNTIFS(テーブル13[[#All],[発症日]],テーブル31012[[#This Row],[日時]],テーブル13[[#All],[推定感染場所（カテゴリ）]],'推定感染場所別流行曲線（発症日） '!J$1)</f>
        <v>0</v>
      </c>
      <c r="K241" s="59">
        <f>COUNTIFS(テーブル13[[#All],[発症日]],テーブル31012[[#This Row],[日時]],テーブル13[[#All],[推定感染場所（カテゴリ）]],'推定感染場所別流行曲線（発症日） '!K$1)</f>
        <v>0</v>
      </c>
      <c r="L241" s="59">
        <f>COUNTIFS(テーブル13[[#All],[発症日]],テーブル31012[[#This Row],[日時]],テーブル13[[#All],[推定感染場所（カテゴリ）]],'推定感染場所別流行曲線（発症日） '!L$1)</f>
        <v>0</v>
      </c>
      <c r="M241" s="59">
        <f>COUNTIFS(テーブル13[[#All],[発症日]],テーブル31012[[#This Row],[日時]],テーブル13[[#All],[推定感染場所（カテゴリ）]],'推定感染場所別流行曲線（発症日） '!M$1)</f>
        <v>0</v>
      </c>
      <c r="N241" s="59">
        <f>COUNTIFS(テーブル13[[#All],[発症日]],テーブル31012[[#This Row],[日時]],テーブル13[[#All],[推定感染場所（カテゴリ）]],'推定感染場所別流行曲線（発症日） '!N$1)</f>
        <v>0</v>
      </c>
      <c r="O241" s="59">
        <f>COUNTIFS(テーブル13[[#All],[発症日]],テーブル31012[[#This Row],[日時]],テーブル13[[#All],[推定感染場所（カテゴリ）]],'推定感染場所別流行曲線（発症日） '!O$1)</f>
        <v>0</v>
      </c>
      <c r="P241" s="59">
        <f>COUNTIFS(テーブル13[[#All],[発症日]],テーブル31012[[#This Row],[日時]],テーブル13[[#All],[推定感染場所（カテゴリ）]],'推定感染場所別流行曲線（発症日） '!P$1)</f>
        <v>0</v>
      </c>
      <c r="Q241" s="59"/>
      <c r="R241" s="59"/>
      <c r="S241" s="59"/>
      <c r="T241" s="59"/>
      <c r="U241" s="59"/>
      <c r="V241" s="59">
        <f>COUNTIFS(テーブル13[[#All],[発症日]],テーブル31012[[#This Row],[日時]],テーブル13[[#All],[推定感染場所（カテゴリ）]],"")</f>
        <v>0</v>
      </c>
    </row>
    <row r="242" spans="1:22">
      <c r="A242" s="54">
        <f t="shared" si="15"/>
        <v>44126</v>
      </c>
      <c r="B242" s="1" t="str">
        <f t="shared" si="12"/>
        <v/>
      </c>
      <c r="C242" s="57" t="str">
        <f t="shared" si="13"/>
        <v/>
      </c>
      <c r="D242" s="57" t="str">
        <f t="shared" si="14"/>
        <v>22日</v>
      </c>
      <c r="E242" s="57">
        <f>COUNTIF(テーブル13[[#All],[発症日]],テーブル31012[[#This Row],[日時]])</f>
        <v>1</v>
      </c>
      <c r="F242" s="57">
        <f>COUNTIFS(テーブル13[[#All],[発症日]],テーブル31012[[#This Row],[日時]],テーブル13[[#All],[推定感染場所（カテゴリ）]],'推定感染場所別流行曲線（発症日） '!F$1)</f>
        <v>0</v>
      </c>
      <c r="G242" s="59">
        <f>COUNTIFS(テーブル13[[#All],[発症日]],テーブル31012[[#This Row],[日時]],テーブル13[[#All],[推定感染場所（カテゴリ）]],'推定感染場所別流行曲線（発症日） '!G$1)</f>
        <v>0</v>
      </c>
      <c r="H242" s="59">
        <f>COUNTIFS(テーブル13[[#All],[発症日]],テーブル31012[[#This Row],[日時]],テーブル13[[#All],[推定感染場所（カテゴリ）]],'推定感染場所別流行曲線（発症日） '!H$1)</f>
        <v>0</v>
      </c>
      <c r="I242" s="59">
        <f>COUNTIFS(テーブル13[[#All],[発症日]],テーブル31012[[#This Row],[日時]],テーブル13[[#All],[推定感染場所（カテゴリ）]],'推定感染場所別流行曲線（発症日） '!I$1)</f>
        <v>0</v>
      </c>
      <c r="J242" s="59">
        <f>COUNTIFS(テーブル13[[#All],[発症日]],テーブル31012[[#This Row],[日時]],テーブル13[[#All],[推定感染場所（カテゴリ）]],'推定感染場所別流行曲線（発症日） '!J$1)</f>
        <v>0</v>
      </c>
      <c r="K242" s="59">
        <f>COUNTIFS(テーブル13[[#All],[発症日]],テーブル31012[[#This Row],[日時]],テーブル13[[#All],[推定感染場所（カテゴリ）]],'推定感染場所別流行曲線（発症日） '!K$1)</f>
        <v>0</v>
      </c>
      <c r="L242" s="59">
        <f>COUNTIFS(テーブル13[[#All],[発症日]],テーブル31012[[#This Row],[日時]],テーブル13[[#All],[推定感染場所（カテゴリ）]],'推定感染場所別流行曲線（発症日） '!L$1)</f>
        <v>1</v>
      </c>
      <c r="M242" s="59">
        <f>COUNTIFS(テーブル13[[#All],[発症日]],テーブル31012[[#This Row],[日時]],テーブル13[[#All],[推定感染場所（カテゴリ）]],'推定感染場所別流行曲線（発症日） '!M$1)</f>
        <v>0</v>
      </c>
      <c r="N242" s="59">
        <f>COUNTIFS(テーブル13[[#All],[発症日]],テーブル31012[[#This Row],[日時]],テーブル13[[#All],[推定感染場所（カテゴリ）]],'推定感染場所別流行曲線（発症日） '!N$1)</f>
        <v>0</v>
      </c>
      <c r="O242" s="59">
        <f>COUNTIFS(テーブル13[[#All],[発症日]],テーブル31012[[#This Row],[日時]],テーブル13[[#All],[推定感染場所（カテゴリ）]],'推定感染場所別流行曲線（発症日） '!O$1)</f>
        <v>0</v>
      </c>
      <c r="P242" s="59">
        <f>COUNTIFS(テーブル13[[#All],[発症日]],テーブル31012[[#This Row],[日時]],テーブル13[[#All],[推定感染場所（カテゴリ）]],'推定感染場所別流行曲線（発症日） '!P$1)</f>
        <v>0</v>
      </c>
      <c r="Q242" s="59"/>
      <c r="R242" s="59"/>
      <c r="S242" s="59"/>
      <c r="T242" s="59"/>
      <c r="U242" s="59"/>
      <c r="V242" s="59">
        <f>COUNTIFS(テーブル13[[#All],[発症日]],テーブル31012[[#This Row],[日時]],テーブル13[[#All],[推定感染場所（カテゴリ）]],"")</f>
        <v>0</v>
      </c>
    </row>
    <row r="243" spans="1:22">
      <c r="A243" s="54">
        <f t="shared" si="15"/>
        <v>44127</v>
      </c>
      <c r="B243" s="1" t="str">
        <f t="shared" si="12"/>
        <v/>
      </c>
      <c r="C243" s="57" t="str">
        <f t="shared" si="13"/>
        <v/>
      </c>
      <c r="D243" s="57" t="str">
        <f t="shared" si="14"/>
        <v>23日</v>
      </c>
      <c r="E243" s="57">
        <f>COUNTIF(テーブル13[[#All],[発症日]],テーブル31012[[#This Row],[日時]])</f>
        <v>0</v>
      </c>
      <c r="F243" s="57">
        <f>COUNTIFS(テーブル13[[#All],[発症日]],テーブル31012[[#This Row],[日時]],テーブル13[[#All],[推定感染場所（カテゴリ）]],'推定感染場所別流行曲線（発症日） '!F$1)</f>
        <v>0</v>
      </c>
      <c r="G243" s="59">
        <f>COUNTIFS(テーブル13[[#All],[発症日]],テーブル31012[[#This Row],[日時]],テーブル13[[#All],[推定感染場所（カテゴリ）]],'推定感染場所別流行曲線（発症日） '!G$1)</f>
        <v>0</v>
      </c>
      <c r="H243" s="59">
        <f>COUNTIFS(テーブル13[[#All],[発症日]],テーブル31012[[#This Row],[日時]],テーブル13[[#All],[推定感染場所（カテゴリ）]],'推定感染場所別流行曲線（発症日） '!H$1)</f>
        <v>0</v>
      </c>
      <c r="I243" s="59">
        <f>COUNTIFS(テーブル13[[#All],[発症日]],テーブル31012[[#This Row],[日時]],テーブル13[[#All],[推定感染場所（カテゴリ）]],'推定感染場所別流行曲線（発症日） '!I$1)</f>
        <v>0</v>
      </c>
      <c r="J243" s="59">
        <f>COUNTIFS(テーブル13[[#All],[発症日]],テーブル31012[[#This Row],[日時]],テーブル13[[#All],[推定感染場所（カテゴリ）]],'推定感染場所別流行曲線（発症日） '!J$1)</f>
        <v>0</v>
      </c>
      <c r="K243" s="59">
        <f>COUNTIFS(テーブル13[[#All],[発症日]],テーブル31012[[#This Row],[日時]],テーブル13[[#All],[推定感染場所（カテゴリ）]],'推定感染場所別流行曲線（発症日） '!K$1)</f>
        <v>0</v>
      </c>
      <c r="L243" s="59">
        <f>COUNTIFS(テーブル13[[#All],[発症日]],テーブル31012[[#This Row],[日時]],テーブル13[[#All],[推定感染場所（カテゴリ）]],'推定感染場所別流行曲線（発症日） '!L$1)</f>
        <v>0</v>
      </c>
      <c r="M243" s="59">
        <f>COUNTIFS(テーブル13[[#All],[発症日]],テーブル31012[[#This Row],[日時]],テーブル13[[#All],[推定感染場所（カテゴリ）]],'推定感染場所別流行曲線（発症日） '!M$1)</f>
        <v>0</v>
      </c>
      <c r="N243" s="59">
        <f>COUNTIFS(テーブル13[[#All],[発症日]],テーブル31012[[#This Row],[日時]],テーブル13[[#All],[推定感染場所（カテゴリ）]],'推定感染場所別流行曲線（発症日） '!N$1)</f>
        <v>0</v>
      </c>
      <c r="O243" s="59">
        <f>COUNTIFS(テーブル13[[#All],[発症日]],テーブル31012[[#This Row],[日時]],テーブル13[[#All],[推定感染場所（カテゴリ）]],'推定感染場所別流行曲線（発症日） '!O$1)</f>
        <v>0</v>
      </c>
      <c r="P243" s="59">
        <f>COUNTIFS(テーブル13[[#All],[発症日]],テーブル31012[[#This Row],[日時]],テーブル13[[#All],[推定感染場所（カテゴリ）]],'推定感染場所別流行曲線（発症日） '!P$1)</f>
        <v>0</v>
      </c>
      <c r="Q243" s="59"/>
      <c r="R243" s="59"/>
      <c r="S243" s="59"/>
      <c r="T243" s="59"/>
      <c r="U243" s="59"/>
      <c r="V243" s="59">
        <f>COUNTIFS(テーブル13[[#All],[発症日]],テーブル31012[[#This Row],[日時]],テーブル13[[#All],[推定感染場所（カテゴリ）]],"")</f>
        <v>0</v>
      </c>
    </row>
    <row r="244" spans="1:22">
      <c r="A244" s="54">
        <f t="shared" si="15"/>
        <v>44128</v>
      </c>
      <c r="B244" s="1" t="str">
        <f t="shared" si="12"/>
        <v/>
      </c>
      <c r="C244" s="57" t="str">
        <f t="shared" si="13"/>
        <v/>
      </c>
      <c r="D244" s="57" t="str">
        <f t="shared" si="14"/>
        <v>24日</v>
      </c>
      <c r="E244" s="57">
        <f>COUNTIF(テーブル13[[#All],[発症日]],テーブル31012[[#This Row],[日時]])</f>
        <v>1</v>
      </c>
      <c r="F244" s="57">
        <f>COUNTIFS(テーブル13[[#All],[発症日]],テーブル31012[[#This Row],[日時]],テーブル13[[#All],[推定感染場所（カテゴリ）]],'推定感染場所別流行曲線（発症日） '!F$1)</f>
        <v>0</v>
      </c>
      <c r="G244" s="59">
        <f>COUNTIFS(テーブル13[[#All],[発症日]],テーブル31012[[#This Row],[日時]],テーブル13[[#All],[推定感染場所（カテゴリ）]],'推定感染場所別流行曲線（発症日） '!G$1)</f>
        <v>0</v>
      </c>
      <c r="H244" s="59">
        <f>COUNTIFS(テーブル13[[#All],[発症日]],テーブル31012[[#This Row],[日時]],テーブル13[[#All],[推定感染場所（カテゴリ）]],'推定感染場所別流行曲線（発症日） '!H$1)</f>
        <v>0</v>
      </c>
      <c r="I244" s="59">
        <f>COUNTIFS(テーブル13[[#All],[発症日]],テーブル31012[[#This Row],[日時]],テーブル13[[#All],[推定感染場所（カテゴリ）]],'推定感染場所別流行曲線（発症日） '!I$1)</f>
        <v>0</v>
      </c>
      <c r="J244" s="59">
        <f>COUNTIFS(テーブル13[[#All],[発症日]],テーブル31012[[#This Row],[日時]],テーブル13[[#All],[推定感染場所（カテゴリ）]],'推定感染場所別流行曲線（発症日） '!J$1)</f>
        <v>1</v>
      </c>
      <c r="K244" s="59">
        <f>COUNTIFS(テーブル13[[#All],[発症日]],テーブル31012[[#This Row],[日時]],テーブル13[[#All],[推定感染場所（カテゴリ）]],'推定感染場所別流行曲線（発症日） '!K$1)</f>
        <v>0</v>
      </c>
      <c r="L244" s="59">
        <f>COUNTIFS(テーブル13[[#All],[発症日]],テーブル31012[[#This Row],[日時]],テーブル13[[#All],[推定感染場所（カテゴリ）]],'推定感染場所別流行曲線（発症日） '!L$1)</f>
        <v>0</v>
      </c>
      <c r="M244" s="59">
        <f>COUNTIFS(テーブル13[[#All],[発症日]],テーブル31012[[#This Row],[日時]],テーブル13[[#All],[推定感染場所（カテゴリ）]],'推定感染場所別流行曲線（発症日） '!M$1)</f>
        <v>0</v>
      </c>
      <c r="N244" s="59">
        <f>COUNTIFS(テーブル13[[#All],[発症日]],テーブル31012[[#This Row],[日時]],テーブル13[[#All],[推定感染場所（カテゴリ）]],'推定感染場所別流行曲線（発症日） '!N$1)</f>
        <v>0</v>
      </c>
      <c r="O244" s="59">
        <f>COUNTIFS(テーブル13[[#All],[発症日]],テーブル31012[[#This Row],[日時]],テーブル13[[#All],[推定感染場所（カテゴリ）]],'推定感染場所別流行曲線（発症日） '!O$1)</f>
        <v>0</v>
      </c>
      <c r="P244" s="59">
        <f>COUNTIFS(テーブル13[[#All],[発症日]],テーブル31012[[#This Row],[日時]],テーブル13[[#All],[推定感染場所（カテゴリ）]],'推定感染場所別流行曲線（発症日） '!P$1)</f>
        <v>0</v>
      </c>
      <c r="Q244" s="59"/>
      <c r="R244" s="59"/>
      <c r="S244" s="59"/>
      <c r="T244" s="59"/>
      <c r="U244" s="59"/>
      <c r="V244" s="59">
        <f>COUNTIFS(テーブル13[[#All],[発症日]],テーブル31012[[#This Row],[日時]],テーブル13[[#All],[推定感染場所（カテゴリ）]],"")</f>
        <v>0</v>
      </c>
    </row>
    <row r="245" spans="1:22">
      <c r="A245" s="54">
        <f t="shared" si="15"/>
        <v>44129</v>
      </c>
      <c r="B245" s="1" t="str">
        <f t="shared" si="12"/>
        <v/>
      </c>
      <c r="C245" s="57" t="str">
        <f t="shared" si="13"/>
        <v/>
      </c>
      <c r="D245" s="57" t="str">
        <f t="shared" si="14"/>
        <v>25日</v>
      </c>
      <c r="E245" s="57">
        <f>COUNTIF(テーブル13[[#All],[発症日]],テーブル31012[[#This Row],[日時]])</f>
        <v>0</v>
      </c>
      <c r="F245" s="57">
        <f>COUNTIFS(テーブル13[[#All],[発症日]],テーブル31012[[#This Row],[日時]],テーブル13[[#All],[推定感染場所（カテゴリ）]],'推定感染場所別流行曲線（発症日） '!F$1)</f>
        <v>0</v>
      </c>
      <c r="G245" s="59">
        <f>COUNTIFS(テーブル13[[#All],[発症日]],テーブル31012[[#This Row],[日時]],テーブル13[[#All],[推定感染場所（カテゴリ）]],'推定感染場所別流行曲線（発症日） '!G$1)</f>
        <v>0</v>
      </c>
      <c r="H245" s="59">
        <f>COUNTIFS(テーブル13[[#All],[発症日]],テーブル31012[[#This Row],[日時]],テーブル13[[#All],[推定感染場所（カテゴリ）]],'推定感染場所別流行曲線（発症日） '!H$1)</f>
        <v>0</v>
      </c>
      <c r="I245" s="59">
        <f>COUNTIFS(テーブル13[[#All],[発症日]],テーブル31012[[#This Row],[日時]],テーブル13[[#All],[推定感染場所（カテゴリ）]],'推定感染場所別流行曲線（発症日） '!I$1)</f>
        <v>0</v>
      </c>
      <c r="J245" s="59">
        <f>COUNTIFS(テーブル13[[#All],[発症日]],テーブル31012[[#This Row],[日時]],テーブル13[[#All],[推定感染場所（カテゴリ）]],'推定感染場所別流行曲線（発症日） '!J$1)</f>
        <v>0</v>
      </c>
      <c r="K245" s="59">
        <f>COUNTIFS(テーブル13[[#All],[発症日]],テーブル31012[[#This Row],[日時]],テーブル13[[#All],[推定感染場所（カテゴリ）]],'推定感染場所別流行曲線（発症日） '!K$1)</f>
        <v>0</v>
      </c>
      <c r="L245" s="59">
        <f>COUNTIFS(テーブル13[[#All],[発症日]],テーブル31012[[#This Row],[日時]],テーブル13[[#All],[推定感染場所（カテゴリ）]],'推定感染場所別流行曲線（発症日） '!L$1)</f>
        <v>0</v>
      </c>
      <c r="M245" s="59">
        <f>COUNTIFS(テーブル13[[#All],[発症日]],テーブル31012[[#This Row],[日時]],テーブル13[[#All],[推定感染場所（カテゴリ）]],'推定感染場所別流行曲線（発症日） '!M$1)</f>
        <v>0</v>
      </c>
      <c r="N245" s="59">
        <f>COUNTIFS(テーブル13[[#All],[発症日]],テーブル31012[[#This Row],[日時]],テーブル13[[#All],[推定感染場所（カテゴリ）]],'推定感染場所別流行曲線（発症日） '!N$1)</f>
        <v>0</v>
      </c>
      <c r="O245" s="59">
        <f>COUNTIFS(テーブル13[[#All],[発症日]],テーブル31012[[#This Row],[日時]],テーブル13[[#All],[推定感染場所（カテゴリ）]],'推定感染場所別流行曲線（発症日） '!O$1)</f>
        <v>0</v>
      </c>
      <c r="P245" s="59">
        <f>COUNTIFS(テーブル13[[#All],[発症日]],テーブル31012[[#This Row],[日時]],テーブル13[[#All],[推定感染場所（カテゴリ）]],'推定感染場所別流行曲線（発症日） '!P$1)</f>
        <v>0</v>
      </c>
      <c r="Q245" s="59"/>
      <c r="R245" s="59"/>
      <c r="S245" s="59"/>
      <c r="T245" s="59"/>
      <c r="U245" s="59"/>
      <c r="V245" s="59">
        <f>COUNTIFS(テーブル13[[#All],[発症日]],テーブル31012[[#This Row],[日時]],テーブル13[[#All],[推定感染場所（カテゴリ）]],"")</f>
        <v>0</v>
      </c>
    </row>
    <row r="246" spans="1:22">
      <c r="A246" s="54">
        <f t="shared" si="15"/>
        <v>44130</v>
      </c>
      <c r="B246" s="1" t="str">
        <f t="shared" si="12"/>
        <v/>
      </c>
      <c r="C246" s="57" t="str">
        <f t="shared" si="13"/>
        <v/>
      </c>
      <c r="D246" s="57" t="str">
        <f t="shared" si="14"/>
        <v>26日</v>
      </c>
      <c r="E246" s="57">
        <f>COUNTIF(テーブル13[[#All],[発症日]],テーブル31012[[#This Row],[日時]])</f>
        <v>0</v>
      </c>
      <c r="F246" s="57">
        <f>COUNTIFS(テーブル13[[#All],[発症日]],テーブル31012[[#This Row],[日時]],テーブル13[[#All],[推定感染場所（カテゴリ）]],'推定感染場所別流行曲線（発症日） '!F$1)</f>
        <v>0</v>
      </c>
      <c r="G246" s="59">
        <f>COUNTIFS(テーブル13[[#All],[発症日]],テーブル31012[[#This Row],[日時]],テーブル13[[#All],[推定感染場所（カテゴリ）]],'推定感染場所別流行曲線（発症日） '!G$1)</f>
        <v>0</v>
      </c>
      <c r="H246" s="59">
        <f>COUNTIFS(テーブル13[[#All],[発症日]],テーブル31012[[#This Row],[日時]],テーブル13[[#All],[推定感染場所（カテゴリ）]],'推定感染場所別流行曲線（発症日） '!H$1)</f>
        <v>0</v>
      </c>
      <c r="I246" s="59">
        <f>COUNTIFS(テーブル13[[#All],[発症日]],テーブル31012[[#This Row],[日時]],テーブル13[[#All],[推定感染場所（カテゴリ）]],'推定感染場所別流行曲線（発症日） '!I$1)</f>
        <v>0</v>
      </c>
      <c r="J246" s="59">
        <f>COUNTIFS(テーブル13[[#All],[発症日]],テーブル31012[[#This Row],[日時]],テーブル13[[#All],[推定感染場所（カテゴリ）]],'推定感染場所別流行曲線（発症日） '!J$1)</f>
        <v>0</v>
      </c>
      <c r="K246" s="59">
        <f>COUNTIFS(テーブル13[[#All],[発症日]],テーブル31012[[#This Row],[日時]],テーブル13[[#All],[推定感染場所（カテゴリ）]],'推定感染場所別流行曲線（発症日） '!K$1)</f>
        <v>0</v>
      </c>
      <c r="L246" s="59">
        <f>COUNTIFS(テーブル13[[#All],[発症日]],テーブル31012[[#This Row],[日時]],テーブル13[[#All],[推定感染場所（カテゴリ）]],'推定感染場所別流行曲線（発症日） '!L$1)</f>
        <v>0</v>
      </c>
      <c r="M246" s="59">
        <f>COUNTIFS(テーブル13[[#All],[発症日]],テーブル31012[[#This Row],[日時]],テーブル13[[#All],[推定感染場所（カテゴリ）]],'推定感染場所別流行曲線（発症日） '!M$1)</f>
        <v>0</v>
      </c>
      <c r="N246" s="59">
        <f>COUNTIFS(テーブル13[[#All],[発症日]],テーブル31012[[#This Row],[日時]],テーブル13[[#All],[推定感染場所（カテゴリ）]],'推定感染場所別流行曲線（発症日） '!N$1)</f>
        <v>0</v>
      </c>
      <c r="O246" s="59">
        <f>COUNTIFS(テーブル13[[#All],[発症日]],テーブル31012[[#This Row],[日時]],テーブル13[[#All],[推定感染場所（カテゴリ）]],'推定感染場所別流行曲線（発症日） '!O$1)</f>
        <v>0</v>
      </c>
      <c r="P246" s="59">
        <f>COUNTIFS(テーブル13[[#All],[発症日]],テーブル31012[[#This Row],[日時]],テーブル13[[#All],[推定感染場所（カテゴリ）]],'推定感染場所別流行曲線（発症日） '!P$1)</f>
        <v>0</v>
      </c>
      <c r="Q246" s="59"/>
      <c r="R246" s="59"/>
      <c r="S246" s="59"/>
      <c r="T246" s="59"/>
      <c r="U246" s="59"/>
      <c r="V246" s="59">
        <f>COUNTIFS(テーブル13[[#All],[発症日]],テーブル31012[[#This Row],[日時]],テーブル13[[#All],[推定感染場所（カテゴリ）]],"")</f>
        <v>0</v>
      </c>
    </row>
    <row r="247" spans="1:22">
      <c r="A247" s="54">
        <f t="shared" si="15"/>
        <v>44131</v>
      </c>
      <c r="B247" s="1" t="str">
        <f t="shared" si="12"/>
        <v/>
      </c>
      <c r="C247" s="57" t="str">
        <f t="shared" si="13"/>
        <v/>
      </c>
      <c r="D247" s="57" t="str">
        <f t="shared" si="14"/>
        <v>27日</v>
      </c>
      <c r="E247" s="57">
        <f>COUNTIF(テーブル13[[#All],[発症日]],テーブル31012[[#This Row],[日時]])</f>
        <v>0</v>
      </c>
      <c r="F247" s="57">
        <f>COUNTIFS(テーブル13[[#All],[発症日]],テーブル31012[[#This Row],[日時]],テーブル13[[#All],[推定感染場所（カテゴリ）]],'推定感染場所別流行曲線（発症日） '!F$1)</f>
        <v>0</v>
      </c>
      <c r="G247" s="59">
        <f>COUNTIFS(テーブル13[[#All],[発症日]],テーブル31012[[#This Row],[日時]],テーブル13[[#All],[推定感染場所（カテゴリ）]],'推定感染場所別流行曲線（発症日） '!G$1)</f>
        <v>0</v>
      </c>
      <c r="H247" s="59">
        <f>COUNTIFS(テーブル13[[#All],[発症日]],テーブル31012[[#This Row],[日時]],テーブル13[[#All],[推定感染場所（カテゴリ）]],'推定感染場所別流行曲線（発症日） '!H$1)</f>
        <v>0</v>
      </c>
      <c r="I247" s="59">
        <f>COUNTIFS(テーブル13[[#All],[発症日]],テーブル31012[[#This Row],[日時]],テーブル13[[#All],[推定感染場所（カテゴリ）]],'推定感染場所別流行曲線（発症日） '!I$1)</f>
        <v>0</v>
      </c>
      <c r="J247" s="59">
        <f>COUNTIFS(テーブル13[[#All],[発症日]],テーブル31012[[#This Row],[日時]],テーブル13[[#All],[推定感染場所（カテゴリ）]],'推定感染場所別流行曲線（発症日） '!J$1)</f>
        <v>0</v>
      </c>
      <c r="K247" s="59">
        <f>COUNTIFS(テーブル13[[#All],[発症日]],テーブル31012[[#This Row],[日時]],テーブル13[[#All],[推定感染場所（カテゴリ）]],'推定感染場所別流行曲線（発症日） '!K$1)</f>
        <v>0</v>
      </c>
      <c r="L247" s="59">
        <f>COUNTIFS(テーブル13[[#All],[発症日]],テーブル31012[[#This Row],[日時]],テーブル13[[#All],[推定感染場所（カテゴリ）]],'推定感染場所別流行曲線（発症日） '!L$1)</f>
        <v>0</v>
      </c>
      <c r="M247" s="59">
        <f>COUNTIFS(テーブル13[[#All],[発症日]],テーブル31012[[#This Row],[日時]],テーブル13[[#All],[推定感染場所（カテゴリ）]],'推定感染場所別流行曲線（発症日） '!M$1)</f>
        <v>0</v>
      </c>
      <c r="N247" s="59">
        <f>COUNTIFS(テーブル13[[#All],[発症日]],テーブル31012[[#This Row],[日時]],テーブル13[[#All],[推定感染場所（カテゴリ）]],'推定感染場所別流行曲線（発症日） '!N$1)</f>
        <v>0</v>
      </c>
      <c r="O247" s="59">
        <f>COUNTIFS(テーブル13[[#All],[発症日]],テーブル31012[[#This Row],[日時]],テーブル13[[#All],[推定感染場所（カテゴリ）]],'推定感染場所別流行曲線（発症日） '!O$1)</f>
        <v>0</v>
      </c>
      <c r="P247" s="59">
        <f>COUNTIFS(テーブル13[[#All],[発症日]],テーブル31012[[#This Row],[日時]],テーブル13[[#All],[推定感染場所（カテゴリ）]],'推定感染場所別流行曲線（発症日） '!P$1)</f>
        <v>0</v>
      </c>
      <c r="Q247" s="59"/>
      <c r="R247" s="59"/>
      <c r="S247" s="59"/>
      <c r="T247" s="59"/>
      <c r="U247" s="59"/>
      <c r="V247" s="59">
        <f>COUNTIFS(テーブル13[[#All],[発症日]],テーブル31012[[#This Row],[日時]],テーブル13[[#All],[推定感染場所（カテゴリ）]],"")</f>
        <v>0</v>
      </c>
    </row>
    <row r="248" spans="1:22">
      <c r="A248" s="54">
        <f t="shared" si="15"/>
        <v>44132</v>
      </c>
      <c r="B248" s="1" t="str">
        <f t="shared" si="12"/>
        <v/>
      </c>
      <c r="C248" s="57" t="str">
        <f t="shared" si="13"/>
        <v/>
      </c>
      <c r="D248" s="57" t="str">
        <f t="shared" si="14"/>
        <v>28日</v>
      </c>
      <c r="E248" s="57">
        <f>COUNTIF(テーブル13[[#All],[発症日]],テーブル31012[[#This Row],[日時]])</f>
        <v>0</v>
      </c>
      <c r="F248" s="57">
        <f>COUNTIFS(テーブル13[[#All],[発症日]],テーブル31012[[#This Row],[日時]],テーブル13[[#All],[推定感染場所（カテゴリ）]],'推定感染場所別流行曲線（発症日） '!F$1)</f>
        <v>0</v>
      </c>
      <c r="G248" s="59">
        <f>COUNTIFS(テーブル13[[#All],[発症日]],テーブル31012[[#This Row],[日時]],テーブル13[[#All],[推定感染場所（カテゴリ）]],'推定感染場所別流行曲線（発症日） '!G$1)</f>
        <v>0</v>
      </c>
      <c r="H248" s="59">
        <f>COUNTIFS(テーブル13[[#All],[発症日]],テーブル31012[[#This Row],[日時]],テーブル13[[#All],[推定感染場所（カテゴリ）]],'推定感染場所別流行曲線（発症日） '!H$1)</f>
        <v>0</v>
      </c>
      <c r="I248" s="59">
        <f>COUNTIFS(テーブル13[[#All],[発症日]],テーブル31012[[#This Row],[日時]],テーブル13[[#All],[推定感染場所（カテゴリ）]],'推定感染場所別流行曲線（発症日） '!I$1)</f>
        <v>0</v>
      </c>
      <c r="J248" s="59">
        <f>COUNTIFS(テーブル13[[#All],[発症日]],テーブル31012[[#This Row],[日時]],テーブル13[[#All],[推定感染場所（カテゴリ）]],'推定感染場所別流行曲線（発症日） '!J$1)</f>
        <v>0</v>
      </c>
      <c r="K248" s="59">
        <f>COUNTIFS(テーブル13[[#All],[発症日]],テーブル31012[[#This Row],[日時]],テーブル13[[#All],[推定感染場所（カテゴリ）]],'推定感染場所別流行曲線（発症日） '!K$1)</f>
        <v>0</v>
      </c>
      <c r="L248" s="59">
        <f>COUNTIFS(テーブル13[[#All],[発症日]],テーブル31012[[#This Row],[日時]],テーブル13[[#All],[推定感染場所（カテゴリ）]],'推定感染場所別流行曲線（発症日） '!L$1)</f>
        <v>0</v>
      </c>
      <c r="M248" s="59">
        <f>COUNTIFS(テーブル13[[#All],[発症日]],テーブル31012[[#This Row],[日時]],テーブル13[[#All],[推定感染場所（カテゴリ）]],'推定感染場所別流行曲線（発症日） '!M$1)</f>
        <v>0</v>
      </c>
      <c r="N248" s="59">
        <f>COUNTIFS(テーブル13[[#All],[発症日]],テーブル31012[[#This Row],[日時]],テーブル13[[#All],[推定感染場所（カテゴリ）]],'推定感染場所別流行曲線（発症日） '!N$1)</f>
        <v>0</v>
      </c>
      <c r="O248" s="59">
        <f>COUNTIFS(テーブル13[[#All],[発症日]],テーブル31012[[#This Row],[日時]],テーブル13[[#All],[推定感染場所（カテゴリ）]],'推定感染場所別流行曲線（発症日） '!O$1)</f>
        <v>0</v>
      </c>
      <c r="P248" s="59">
        <f>COUNTIFS(テーブル13[[#All],[発症日]],テーブル31012[[#This Row],[日時]],テーブル13[[#All],[推定感染場所（カテゴリ）]],'推定感染場所別流行曲線（発症日） '!P$1)</f>
        <v>0</v>
      </c>
      <c r="Q248" s="59"/>
      <c r="R248" s="59"/>
      <c r="S248" s="59"/>
      <c r="T248" s="59"/>
      <c r="U248" s="59"/>
      <c r="V248" s="59">
        <f>COUNTIFS(テーブル13[[#All],[発症日]],テーブル31012[[#This Row],[日時]],テーブル13[[#All],[推定感染場所（カテゴリ）]],"")</f>
        <v>0</v>
      </c>
    </row>
    <row r="249" spans="1:22">
      <c r="A249" s="54">
        <f t="shared" si="15"/>
        <v>44133</v>
      </c>
      <c r="B249" s="1" t="str">
        <f t="shared" si="12"/>
        <v/>
      </c>
      <c r="C249" s="57" t="str">
        <f t="shared" si="13"/>
        <v/>
      </c>
      <c r="D249" s="57" t="str">
        <f t="shared" si="14"/>
        <v>29日</v>
      </c>
      <c r="E249" s="57">
        <f>COUNTIF(テーブル13[[#All],[発症日]],テーブル31012[[#This Row],[日時]])</f>
        <v>0</v>
      </c>
      <c r="F249" s="57">
        <f>COUNTIFS(テーブル13[[#All],[発症日]],テーブル31012[[#This Row],[日時]],テーブル13[[#All],[推定感染場所（カテゴリ）]],'推定感染場所別流行曲線（発症日） '!F$1)</f>
        <v>0</v>
      </c>
      <c r="G249" s="59">
        <f>COUNTIFS(テーブル13[[#All],[発症日]],テーブル31012[[#This Row],[日時]],テーブル13[[#All],[推定感染場所（カテゴリ）]],'推定感染場所別流行曲線（発症日） '!G$1)</f>
        <v>0</v>
      </c>
      <c r="H249" s="59">
        <f>COUNTIFS(テーブル13[[#All],[発症日]],テーブル31012[[#This Row],[日時]],テーブル13[[#All],[推定感染場所（カテゴリ）]],'推定感染場所別流行曲線（発症日） '!H$1)</f>
        <v>0</v>
      </c>
      <c r="I249" s="59">
        <f>COUNTIFS(テーブル13[[#All],[発症日]],テーブル31012[[#This Row],[日時]],テーブル13[[#All],[推定感染場所（カテゴリ）]],'推定感染場所別流行曲線（発症日） '!I$1)</f>
        <v>0</v>
      </c>
      <c r="J249" s="59">
        <f>COUNTIFS(テーブル13[[#All],[発症日]],テーブル31012[[#This Row],[日時]],テーブル13[[#All],[推定感染場所（カテゴリ）]],'推定感染場所別流行曲線（発症日） '!J$1)</f>
        <v>0</v>
      </c>
      <c r="K249" s="59">
        <f>COUNTIFS(テーブル13[[#All],[発症日]],テーブル31012[[#This Row],[日時]],テーブル13[[#All],[推定感染場所（カテゴリ）]],'推定感染場所別流行曲線（発症日） '!K$1)</f>
        <v>0</v>
      </c>
      <c r="L249" s="59">
        <f>COUNTIFS(テーブル13[[#All],[発症日]],テーブル31012[[#This Row],[日時]],テーブル13[[#All],[推定感染場所（カテゴリ）]],'推定感染場所別流行曲線（発症日） '!L$1)</f>
        <v>0</v>
      </c>
      <c r="M249" s="59">
        <f>COUNTIFS(テーブル13[[#All],[発症日]],テーブル31012[[#This Row],[日時]],テーブル13[[#All],[推定感染場所（カテゴリ）]],'推定感染場所別流行曲線（発症日） '!M$1)</f>
        <v>0</v>
      </c>
      <c r="N249" s="59">
        <f>COUNTIFS(テーブル13[[#All],[発症日]],テーブル31012[[#This Row],[日時]],テーブル13[[#All],[推定感染場所（カテゴリ）]],'推定感染場所別流行曲線（発症日） '!N$1)</f>
        <v>0</v>
      </c>
      <c r="O249" s="59">
        <f>COUNTIFS(テーブル13[[#All],[発症日]],テーブル31012[[#This Row],[日時]],テーブル13[[#All],[推定感染場所（カテゴリ）]],'推定感染場所別流行曲線（発症日） '!O$1)</f>
        <v>0</v>
      </c>
      <c r="P249" s="59">
        <f>COUNTIFS(テーブル13[[#All],[発症日]],テーブル31012[[#This Row],[日時]],テーブル13[[#All],[推定感染場所（カテゴリ）]],'推定感染場所別流行曲線（発症日） '!P$1)</f>
        <v>0</v>
      </c>
      <c r="Q249" s="59"/>
      <c r="R249" s="59"/>
      <c r="S249" s="59"/>
      <c r="T249" s="59"/>
      <c r="U249" s="59"/>
      <c r="V249" s="59">
        <f>COUNTIFS(テーブル13[[#All],[発症日]],テーブル31012[[#This Row],[日時]],テーブル13[[#All],[推定感染場所（カテゴリ）]],"")</f>
        <v>0</v>
      </c>
    </row>
    <row r="250" spans="1:22">
      <c r="A250" s="54">
        <f t="shared" si="15"/>
        <v>44134</v>
      </c>
      <c r="B250" s="1" t="str">
        <f t="shared" si="12"/>
        <v/>
      </c>
      <c r="C250" s="57" t="str">
        <f t="shared" si="13"/>
        <v/>
      </c>
      <c r="D250" s="57" t="str">
        <f t="shared" si="14"/>
        <v>30日</v>
      </c>
      <c r="E250" s="57">
        <f>COUNTIF(テーブル13[[#All],[発症日]],テーブル31012[[#This Row],[日時]])</f>
        <v>0</v>
      </c>
      <c r="F250" s="57">
        <f>COUNTIFS(テーブル13[[#All],[発症日]],テーブル31012[[#This Row],[日時]],テーブル13[[#All],[推定感染場所（カテゴリ）]],'推定感染場所別流行曲線（発症日） '!F$1)</f>
        <v>0</v>
      </c>
      <c r="G250" s="59">
        <f>COUNTIFS(テーブル13[[#All],[発症日]],テーブル31012[[#This Row],[日時]],テーブル13[[#All],[推定感染場所（カテゴリ）]],'推定感染場所別流行曲線（発症日） '!G$1)</f>
        <v>0</v>
      </c>
      <c r="H250" s="59">
        <f>COUNTIFS(テーブル13[[#All],[発症日]],テーブル31012[[#This Row],[日時]],テーブル13[[#All],[推定感染場所（カテゴリ）]],'推定感染場所別流行曲線（発症日） '!H$1)</f>
        <v>0</v>
      </c>
      <c r="I250" s="59">
        <f>COUNTIFS(テーブル13[[#All],[発症日]],テーブル31012[[#This Row],[日時]],テーブル13[[#All],[推定感染場所（カテゴリ）]],'推定感染場所別流行曲線（発症日） '!I$1)</f>
        <v>0</v>
      </c>
      <c r="J250" s="59">
        <f>COUNTIFS(テーブル13[[#All],[発症日]],テーブル31012[[#This Row],[日時]],テーブル13[[#All],[推定感染場所（カテゴリ）]],'推定感染場所別流行曲線（発症日） '!J$1)</f>
        <v>0</v>
      </c>
      <c r="K250" s="59">
        <f>COUNTIFS(テーブル13[[#All],[発症日]],テーブル31012[[#This Row],[日時]],テーブル13[[#All],[推定感染場所（カテゴリ）]],'推定感染場所別流行曲線（発症日） '!K$1)</f>
        <v>0</v>
      </c>
      <c r="L250" s="59">
        <f>COUNTIFS(テーブル13[[#All],[発症日]],テーブル31012[[#This Row],[日時]],テーブル13[[#All],[推定感染場所（カテゴリ）]],'推定感染場所別流行曲線（発症日） '!L$1)</f>
        <v>0</v>
      </c>
      <c r="M250" s="59">
        <f>COUNTIFS(テーブル13[[#All],[発症日]],テーブル31012[[#This Row],[日時]],テーブル13[[#All],[推定感染場所（カテゴリ）]],'推定感染場所別流行曲線（発症日） '!M$1)</f>
        <v>0</v>
      </c>
      <c r="N250" s="59">
        <f>COUNTIFS(テーブル13[[#All],[発症日]],テーブル31012[[#This Row],[日時]],テーブル13[[#All],[推定感染場所（カテゴリ）]],'推定感染場所別流行曲線（発症日） '!N$1)</f>
        <v>0</v>
      </c>
      <c r="O250" s="59">
        <f>COUNTIFS(テーブル13[[#All],[発症日]],テーブル31012[[#This Row],[日時]],テーブル13[[#All],[推定感染場所（カテゴリ）]],'推定感染場所別流行曲線（発症日） '!O$1)</f>
        <v>0</v>
      </c>
      <c r="P250" s="59">
        <f>COUNTIFS(テーブル13[[#All],[発症日]],テーブル31012[[#This Row],[日時]],テーブル13[[#All],[推定感染場所（カテゴリ）]],'推定感染場所別流行曲線（発症日） '!P$1)</f>
        <v>0</v>
      </c>
      <c r="Q250" s="59"/>
      <c r="R250" s="59"/>
      <c r="S250" s="59"/>
      <c r="T250" s="59"/>
      <c r="U250" s="59"/>
      <c r="V250" s="59">
        <f>COUNTIFS(テーブル13[[#All],[発症日]],テーブル31012[[#This Row],[日時]],テーブル13[[#All],[推定感染場所（カテゴリ）]],"")</f>
        <v>0</v>
      </c>
    </row>
    <row r="251" spans="1:22">
      <c r="A251" s="54">
        <f t="shared" si="15"/>
        <v>44135</v>
      </c>
      <c r="B251" s="1" t="str">
        <f t="shared" si="12"/>
        <v/>
      </c>
      <c r="C251" s="57" t="str">
        <f t="shared" si="13"/>
        <v/>
      </c>
      <c r="D251" s="57" t="str">
        <f t="shared" si="14"/>
        <v>31日</v>
      </c>
      <c r="E251" s="57">
        <f>COUNTIF(テーブル13[[#All],[発症日]],テーブル31012[[#This Row],[日時]])</f>
        <v>0</v>
      </c>
      <c r="F251" s="57">
        <f>COUNTIFS(テーブル13[[#All],[発症日]],テーブル31012[[#This Row],[日時]],テーブル13[[#All],[推定感染場所（カテゴリ）]],'推定感染場所別流行曲線（発症日） '!F$1)</f>
        <v>0</v>
      </c>
      <c r="G251" s="59">
        <f>COUNTIFS(テーブル13[[#All],[発症日]],テーブル31012[[#This Row],[日時]],テーブル13[[#All],[推定感染場所（カテゴリ）]],'推定感染場所別流行曲線（発症日） '!G$1)</f>
        <v>0</v>
      </c>
      <c r="H251" s="59">
        <f>COUNTIFS(テーブル13[[#All],[発症日]],テーブル31012[[#This Row],[日時]],テーブル13[[#All],[推定感染場所（カテゴリ）]],'推定感染場所別流行曲線（発症日） '!H$1)</f>
        <v>0</v>
      </c>
      <c r="I251" s="59">
        <f>COUNTIFS(テーブル13[[#All],[発症日]],テーブル31012[[#This Row],[日時]],テーブル13[[#All],[推定感染場所（カテゴリ）]],'推定感染場所別流行曲線（発症日） '!I$1)</f>
        <v>0</v>
      </c>
      <c r="J251" s="59">
        <f>COUNTIFS(テーブル13[[#All],[発症日]],テーブル31012[[#This Row],[日時]],テーブル13[[#All],[推定感染場所（カテゴリ）]],'推定感染場所別流行曲線（発症日） '!J$1)</f>
        <v>0</v>
      </c>
      <c r="K251" s="59">
        <f>COUNTIFS(テーブル13[[#All],[発症日]],テーブル31012[[#This Row],[日時]],テーブル13[[#All],[推定感染場所（カテゴリ）]],'推定感染場所別流行曲線（発症日） '!K$1)</f>
        <v>0</v>
      </c>
      <c r="L251" s="59">
        <f>COUNTIFS(テーブル13[[#All],[発症日]],テーブル31012[[#This Row],[日時]],テーブル13[[#All],[推定感染場所（カテゴリ）]],'推定感染場所別流行曲線（発症日） '!L$1)</f>
        <v>0</v>
      </c>
      <c r="M251" s="59">
        <f>COUNTIFS(テーブル13[[#All],[発症日]],テーブル31012[[#This Row],[日時]],テーブル13[[#All],[推定感染場所（カテゴリ）]],'推定感染場所別流行曲線（発症日） '!M$1)</f>
        <v>0</v>
      </c>
      <c r="N251" s="59">
        <f>COUNTIFS(テーブル13[[#All],[発症日]],テーブル31012[[#This Row],[日時]],テーブル13[[#All],[推定感染場所（カテゴリ）]],'推定感染場所別流行曲線（発症日） '!N$1)</f>
        <v>0</v>
      </c>
      <c r="O251" s="59">
        <f>COUNTIFS(テーブル13[[#All],[発症日]],テーブル31012[[#This Row],[日時]],テーブル13[[#All],[推定感染場所（カテゴリ）]],'推定感染場所別流行曲線（発症日） '!O$1)</f>
        <v>0</v>
      </c>
      <c r="P251" s="59">
        <f>COUNTIFS(テーブル13[[#All],[発症日]],テーブル31012[[#This Row],[日時]],テーブル13[[#All],[推定感染場所（カテゴリ）]],'推定感染場所別流行曲線（発症日） '!P$1)</f>
        <v>0</v>
      </c>
      <c r="Q251" s="59"/>
      <c r="R251" s="59"/>
      <c r="S251" s="59"/>
      <c r="T251" s="59"/>
      <c r="U251" s="59"/>
      <c r="V251" s="59">
        <f>COUNTIFS(テーブル13[[#All],[発症日]],テーブル31012[[#This Row],[日時]],テーブル13[[#All],[推定感染場所（カテゴリ）]],"")</f>
        <v>0</v>
      </c>
    </row>
    <row r="252" spans="1:22">
      <c r="A252" s="54">
        <f t="shared" si="15"/>
        <v>44136</v>
      </c>
      <c r="B252" s="1" t="str">
        <f t="shared" si="12"/>
        <v/>
      </c>
      <c r="C252" s="57" t="str">
        <f t="shared" si="13"/>
        <v>11月</v>
      </c>
      <c r="D252" s="57" t="str">
        <f t="shared" si="14"/>
        <v>1日</v>
      </c>
      <c r="E252" s="57">
        <f>COUNTIF(テーブル13[[#All],[発症日]],テーブル31012[[#This Row],[日時]])</f>
        <v>0</v>
      </c>
      <c r="F252" s="57">
        <f>COUNTIFS(テーブル13[[#All],[発症日]],テーブル31012[[#This Row],[日時]],テーブル13[[#All],[推定感染場所（カテゴリ）]],'推定感染場所別流行曲線（発症日） '!F$1)</f>
        <v>0</v>
      </c>
      <c r="G252" s="59">
        <f>COUNTIFS(テーブル13[[#All],[発症日]],テーブル31012[[#This Row],[日時]],テーブル13[[#All],[推定感染場所（カテゴリ）]],'推定感染場所別流行曲線（発症日） '!G$1)</f>
        <v>0</v>
      </c>
      <c r="H252" s="59">
        <f>COUNTIFS(テーブル13[[#All],[発症日]],テーブル31012[[#This Row],[日時]],テーブル13[[#All],[推定感染場所（カテゴリ）]],'推定感染場所別流行曲線（発症日） '!H$1)</f>
        <v>0</v>
      </c>
      <c r="I252" s="59">
        <f>COUNTIFS(テーブル13[[#All],[発症日]],テーブル31012[[#This Row],[日時]],テーブル13[[#All],[推定感染場所（カテゴリ）]],'推定感染場所別流行曲線（発症日） '!I$1)</f>
        <v>0</v>
      </c>
      <c r="J252" s="59">
        <f>COUNTIFS(テーブル13[[#All],[発症日]],テーブル31012[[#This Row],[日時]],テーブル13[[#All],[推定感染場所（カテゴリ）]],'推定感染場所別流行曲線（発症日） '!J$1)</f>
        <v>0</v>
      </c>
      <c r="K252" s="59">
        <f>COUNTIFS(テーブル13[[#All],[発症日]],テーブル31012[[#This Row],[日時]],テーブル13[[#All],[推定感染場所（カテゴリ）]],'推定感染場所別流行曲線（発症日） '!K$1)</f>
        <v>0</v>
      </c>
      <c r="L252" s="59">
        <f>COUNTIFS(テーブル13[[#All],[発症日]],テーブル31012[[#This Row],[日時]],テーブル13[[#All],[推定感染場所（カテゴリ）]],'推定感染場所別流行曲線（発症日） '!L$1)</f>
        <v>0</v>
      </c>
      <c r="M252" s="59">
        <f>COUNTIFS(テーブル13[[#All],[発症日]],テーブル31012[[#This Row],[日時]],テーブル13[[#All],[推定感染場所（カテゴリ）]],'推定感染場所別流行曲線（発症日） '!M$1)</f>
        <v>0</v>
      </c>
      <c r="N252" s="59">
        <f>COUNTIFS(テーブル13[[#All],[発症日]],テーブル31012[[#This Row],[日時]],テーブル13[[#All],[推定感染場所（カテゴリ）]],'推定感染場所別流行曲線（発症日） '!N$1)</f>
        <v>0</v>
      </c>
      <c r="O252" s="59">
        <f>COUNTIFS(テーブル13[[#All],[発症日]],テーブル31012[[#This Row],[日時]],テーブル13[[#All],[推定感染場所（カテゴリ）]],'推定感染場所別流行曲線（発症日） '!O$1)</f>
        <v>0</v>
      </c>
      <c r="P252" s="59">
        <f>COUNTIFS(テーブル13[[#All],[発症日]],テーブル31012[[#This Row],[日時]],テーブル13[[#All],[推定感染場所（カテゴリ）]],'推定感染場所別流行曲線（発症日） '!P$1)</f>
        <v>0</v>
      </c>
      <c r="Q252" s="59"/>
      <c r="R252" s="59"/>
      <c r="S252" s="59"/>
      <c r="T252" s="59"/>
      <c r="U252" s="59"/>
      <c r="V252" s="59">
        <f>COUNTIFS(テーブル13[[#All],[発症日]],テーブル31012[[#This Row],[日時]],テーブル13[[#All],[推定感染場所（カテゴリ）]],"")</f>
        <v>0</v>
      </c>
    </row>
    <row r="253" spans="1:22">
      <c r="A253" s="54">
        <f t="shared" si="15"/>
        <v>44137</v>
      </c>
      <c r="B253" s="1" t="str">
        <f t="shared" si="12"/>
        <v/>
      </c>
      <c r="C253" s="57" t="str">
        <f t="shared" si="13"/>
        <v/>
      </c>
      <c r="D253" s="57" t="str">
        <f t="shared" si="14"/>
        <v>2日</v>
      </c>
      <c r="E253" s="57">
        <f>COUNTIF(テーブル13[[#All],[発症日]],テーブル31012[[#This Row],[日時]])</f>
        <v>0</v>
      </c>
      <c r="F253" s="57">
        <f>COUNTIFS(テーブル13[[#All],[発症日]],テーブル31012[[#This Row],[日時]],テーブル13[[#All],[推定感染場所（カテゴリ）]],'推定感染場所別流行曲線（発症日） '!F$1)</f>
        <v>0</v>
      </c>
      <c r="G253" s="59">
        <f>COUNTIFS(テーブル13[[#All],[発症日]],テーブル31012[[#This Row],[日時]],テーブル13[[#All],[推定感染場所（カテゴリ）]],'推定感染場所別流行曲線（発症日） '!G$1)</f>
        <v>0</v>
      </c>
      <c r="H253" s="59">
        <f>COUNTIFS(テーブル13[[#All],[発症日]],テーブル31012[[#This Row],[日時]],テーブル13[[#All],[推定感染場所（カテゴリ）]],'推定感染場所別流行曲線（発症日） '!H$1)</f>
        <v>0</v>
      </c>
      <c r="I253" s="59">
        <f>COUNTIFS(テーブル13[[#All],[発症日]],テーブル31012[[#This Row],[日時]],テーブル13[[#All],[推定感染場所（カテゴリ）]],'推定感染場所別流行曲線（発症日） '!I$1)</f>
        <v>0</v>
      </c>
      <c r="J253" s="59">
        <f>COUNTIFS(テーブル13[[#All],[発症日]],テーブル31012[[#This Row],[日時]],テーブル13[[#All],[推定感染場所（カテゴリ）]],'推定感染場所別流行曲線（発症日） '!J$1)</f>
        <v>0</v>
      </c>
      <c r="K253" s="59">
        <f>COUNTIFS(テーブル13[[#All],[発症日]],テーブル31012[[#This Row],[日時]],テーブル13[[#All],[推定感染場所（カテゴリ）]],'推定感染場所別流行曲線（発症日） '!K$1)</f>
        <v>0</v>
      </c>
      <c r="L253" s="59">
        <f>COUNTIFS(テーブル13[[#All],[発症日]],テーブル31012[[#This Row],[日時]],テーブル13[[#All],[推定感染場所（カテゴリ）]],'推定感染場所別流行曲線（発症日） '!L$1)</f>
        <v>0</v>
      </c>
      <c r="M253" s="59">
        <f>COUNTIFS(テーブル13[[#All],[発症日]],テーブル31012[[#This Row],[日時]],テーブル13[[#All],[推定感染場所（カテゴリ）]],'推定感染場所別流行曲線（発症日） '!M$1)</f>
        <v>0</v>
      </c>
      <c r="N253" s="59">
        <f>COUNTIFS(テーブル13[[#All],[発症日]],テーブル31012[[#This Row],[日時]],テーブル13[[#All],[推定感染場所（カテゴリ）]],'推定感染場所別流行曲線（発症日） '!N$1)</f>
        <v>0</v>
      </c>
      <c r="O253" s="59">
        <f>COUNTIFS(テーブル13[[#All],[発症日]],テーブル31012[[#This Row],[日時]],テーブル13[[#All],[推定感染場所（カテゴリ）]],'推定感染場所別流行曲線（発症日） '!O$1)</f>
        <v>0</v>
      </c>
      <c r="P253" s="59">
        <f>COUNTIFS(テーブル13[[#All],[発症日]],テーブル31012[[#This Row],[日時]],テーブル13[[#All],[推定感染場所（カテゴリ）]],'推定感染場所別流行曲線（発症日） '!P$1)</f>
        <v>0</v>
      </c>
      <c r="Q253" s="59"/>
      <c r="R253" s="59"/>
      <c r="S253" s="59"/>
      <c r="T253" s="59"/>
      <c r="U253" s="59"/>
      <c r="V253" s="59">
        <f>COUNTIFS(テーブル13[[#All],[発症日]],テーブル31012[[#This Row],[日時]],テーブル13[[#All],[推定感染場所（カテゴリ）]],"")</f>
        <v>0</v>
      </c>
    </row>
    <row r="254" spans="1:22">
      <c r="A254" s="54">
        <f t="shared" si="15"/>
        <v>44138</v>
      </c>
      <c r="B254" s="1" t="str">
        <f t="shared" si="12"/>
        <v/>
      </c>
      <c r="C254" s="57" t="str">
        <f t="shared" si="13"/>
        <v/>
      </c>
      <c r="D254" s="57" t="str">
        <f t="shared" si="14"/>
        <v>3日</v>
      </c>
      <c r="E254" s="57">
        <f>COUNTIF(テーブル13[[#All],[発症日]],テーブル31012[[#This Row],[日時]])</f>
        <v>0</v>
      </c>
      <c r="F254" s="57">
        <f>COUNTIFS(テーブル13[[#All],[発症日]],テーブル31012[[#This Row],[日時]],テーブル13[[#All],[推定感染場所（カテゴリ）]],'推定感染場所別流行曲線（発症日） '!F$1)</f>
        <v>0</v>
      </c>
      <c r="G254" s="59">
        <f>COUNTIFS(テーブル13[[#All],[発症日]],テーブル31012[[#This Row],[日時]],テーブル13[[#All],[推定感染場所（カテゴリ）]],'推定感染場所別流行曲線（発症日） '!G$1)</f>
        <v>0</v>
      </c>
      <c r="H254" s="59">
        <f>COUNTIFS(テーブル13[[#All],[発症日]],テーブル31012[[#This Row],[日時]],テーブル13[[#All],[推定感染場所（カテゴリ）]],'推定感染場所別流行曲線（発症日） '!H$1)</f>
        <v>0</v>
      </c>
      <c r="I254" s="59">
        <f>COUNTIFS(テーブル13[[#All],[発症日]],テーブル31012[[#This Row],[日時]],テーブル13[[#All],[推定感染場所（カテゴリ）]],'推定感染場所別流行曲線（発症日） '!I$1)</f>
        <v>0</v>
      </c>
      <c r="J254" s="59">
        <f>COUNTIFS(テーブル13[[#All],[発症日]],テーブル31012[[#This Row],[日時]],テーブル13[[#All],[推定感染場所（カテゴリ）]],'推定感染場所別流行曲線（発症日） '!J$1)</f>
        <v>0</v>
      </c>
      <c r="K254" s="59">
        <f>COUNTIFS(テーブル13[[#All],[発症日]],テーブル31012[[#This Row],[日時]],テーブル13[[#All],[推定感染場所（カテゴリ）]],'推定感染場所別流行曲線（発症日） '!K$1)</f>
        <v>0</v>
      </c>
      <c r="L254" s="59">
        <f>COUNTIFS(テーブル13[[#All],[発症日]],テーブル31012[[#This Row],[日時]],テーブル13[[#All],[推定感染場所（カテゴリ）]],'推定感染場所別流行曲線（発症日） '!L$1)</f>
        <v>0</v>
      </c>
      <c r="M254" s="59">
        <f>COUNTIFS(テーブル13[[#All],[発症日]],テーブル31012[[#This Row],[日時]],テーブル13[[#All],[推定感染場所（カテゴリ）]],'推定感染場所別流行曲線（発症日） '!M$1)</f>
        <v>0</v>
      </c>
      <c r="N254" s="59">
        <f>COUNTIFS(テーブル13[[#All],[発症日]],テーブル31012[[#This Row],[日時]],テーブル13[[#All],[推定感染場所（カテゴリ）]],'推定感染場所別流行曲線（発症日） '!N$1)</f>
        <v>0</v>
      </c>
      <c r="O254" s="59">
        <f>COUNTIFS(テーブル13[[#All],[発症日]],テーブル31012[[#This Row],[日時]],テーブル13[[#All],[推定感染場所（カテゴリ）]],'推定感染場所別流行曲線（発症日） '!O$1)</f>
        <v>0</v>
      </c>
      <c r="P254" s="59">
        <f>COUNTIFS(テーブル13[[#All],[発症日]],テーブル31012[[#This Row],[日時]],テーブル13[[#All],[推定感染場所（カテゴリ）]],'推定感染場所別流行曲線（発症日） '!P$1)</f>
        <v>0</v>
      </c>
      <c r="Q254" s="59"/>
      <c r="R254" s="59"/>
      <c r="S254" s="59"/>
      <c r="T254" s="59"/>
      <c r="U254" s="59"/>
      <c r="V254" s="59">
        <f>COUNTIFS(テーブル13[[#All],[発症日]],テーブル31012[[#This Row],[日時]],テーブル13[[#All],[推定感染場所（カテゴリ）]],"")</f>
        <v>0</v>
      </c>
    </row>
    <row r="255" spans="1:22">
      <c r="A255" s="54">
        <f t="shared" si="15"/>
        <v>44139</v>
      </c>
      <c r="B255" s="1" t="str">
        <f t="shared" si="12"/>
        <v/>
      </c>
      <c r="C255" s="57" t="str">
        <f t="shared" si="13"/>
        <v/>
      </c>
      <c r="D255" s="57" t="str">
        <f t="shared" si="14"/>
        <v>4日</v>
      </c>
      <c r="E255" s="57">
        <f>COUNTIF(テーブル13[[#All],[発症日]],テーブル31012[[#This Row],[日時]])</f>
        <v>0</v>
      </c>
      <c r="F255" s="57">
        <f>COUNTIFS(テーブル13[[#All],[発症日]],テーブル31012[[#This Row],[日時]],テーブル13[[#All],[推定感染場所（カテゴリ）]],'推定感染場所別流行曲線（発症日） '!F$1)</f>
        <v>0</v>
      </c>
      <c r="G255" s="59">
        <f>COUNTIFS(テーブル13[[#All],[発症日]],テーブル31012[[#This Row],[日時]],テーブル13[[#All],[推定感染場所（カテゴリ）]],'推定感染場所別流行曲線（発症日） '!G$1)</f>
        <v>0</v>
      </c>
      <c r="H255" s="59">
        <f>COUNTIFS(テーブル13[[#All],[発症日]],テーブル31012[[#This Row],[日時]],テーブル13[[#All],[推定感染場所（カテゴリ）]],'推定感染場所別流行曲線（発症日） '!H$1)</f>
        <v>0</v>
      </c>
      <c r="I255" s="59">
        <f>COUNTIFS(テーブル13[[#All],[発症日]],テーブル31012[[#This Row],[日時]],テーブル13[[#All],[推定感染場所（カテゴリ）]],'推定感染場所別流行曲線（発症日） '!I$1)</f>
        <v>0</v>
      </c>
      <c r="J255" s="59">
        <f>COUNTIFS(テーブル13[[#All],[発症日]],テーブル31012[[#This Row],[日時]],テーブル13[[#All],[推定感染場所（カテゴリ）]],'推定感染場所別流行曲線（発症日） '!J$1)</f>
        <v>0</v>
      </c>
      <c r="K255" s="59">
        <f>COUNTIFS(テーブル13[[#All],[発症日]],テーブル31012[[#This Row],[日時]],テーブル13[[#All],[推定感染場所（カテゴリ）]],'推定感染場所別流行曲線（発症日） '!K$1)</f>
        <v>0</v>
      </c>
      <c r="L255" s="59">
        <f>COUNTIFS(テーブル13[[#All],[発症日]],テーブル31012[[#This Row],[日時]],テーブル13[[#All],[推定感染場所（カテゴリ）]],'推定感染場所別流行曲線（発症日） '!L$1)</f>
        <v>0</v>
      </c>
      <c r="M255" s="59">
        <f>COUNTIFS(テーブル13[[#All],[発症日]],テーブル31012[[#This Row],[日時]],テーブル13[[#All],[推定感染場所（カテゴリ）]],'推定感染場所別流行曲線（発症日） '!M$1)</f>
        <v>0</v>
      </c>
      <c r="N255" s="59">
        <f>COUNTIFS(テーブル13[[#All],[発症日]],テーブル31012[[#This Row],[日時]],テーブル13[[#All],[推定感染場所（カテゴリ）]],'推定感染場所別流行曲線（発症日） '!N$1)</f>
        <v>0</v>
      </c>
      <c r="O255" s="59">
        <f>COUNTIFS(テーブル13[[#All],[発症日]],テーブル31012[[#This Row],[日時]],テーブル13[[#All],[推定感染場所（カテゴリ）]],'推定感染場所別流行曲線（発症日） '!O$1)</f>
        <v>0</v>
      </c>
      <c r="P255" s="59">
        <f>COUNTIFS(テーブル13[[#All],[発症日]],テーブル31012[[#This Row],[日時]],テーブル13[[#All],[推定感染場所（カテゴリ）]],'推定感染場所別流行曲線（発症日） '!P$1)</f>
        <v>0</v>
      </c>
      <c r="Q255" s="59"/>
      <c r="R255" s="59"/>
      <c r="S255" s="59"/>
      <c r="T255" s="59"/>
      <c r="U255" s="59"/>
      <c r="V255" s="59">
        <f>COUNTIFS(テーブル13[[#All],[発症日]],テーブル31012[[#This Row],[日時]],テーブル13[[#All],[推定感染場所（カテゴリ）]],"")</f>
        <v>0</v>
      </c>
    </row>
    <row r="256" spans="1:22">
      <c r="A256" s="54">
        <f t="shared" si="15"/>
        <v>44140</v>
      </c>
      <c r="B256" s="1" t="str">
        <f t="shared" si="12"/>
        <v/>
      </c>
      <c r="C256" s="57" t="str">
        <f t="shared" si="13"/>
        <v/>
      </c>
      <c r="D256" s="57" t="str">
        <f t="shared" si="14"/>
        <v>5日</v>
      </c>
      <c r="E256" s="57">
        <f>COUNTIF(テーブル13[[#All],[発症日]],テーブル31012[[#This Row],[日時]])</f>
        <v>0</v>
      </c>
      <c r="F256" s="57">
        <f>COUNTIFS(テーブル13[[#All],[発症日]],テーブル31012[[#This Row],[日時]],テーブル13[[#All],[推定感染場所（カテゴリ）]],'推定感染場所別流行曲線（発症日） '!F$1)</f>
        <v>0</v>
      </c>
      <c r="G256" s="59">
        <f>COUNTIFS(テーブル13[[#All],[発症日]],テーブル31012[[#This Row],[日時]],テーブル13[[#All],[推定感染場所（カテゴリ）]],'推定感染場所別流行曲線（発症日） '!G$1)</f>
        <v>0</v>
      </c>
      <c r="H256" s="59">
        <f>COUNTIFS(テーブル13[[#All],[発症日]],テーブル31012[[#This Row],[日時]],テーブル13[[#All],[推定感染場所（カテゴリ）]],'推定感染場所別流行曲線（発症日） '!H$1)</f>
        <v>0</v>
      </c>
      <c r="I256" s="59">
        <f>COUNTIFS(テーブル13[[#All],[発症日]],テーブル31012[[#This Row],[日時]],テーブル13[[#All],[推定感染場所（カテゴリ）]],'推定感染場所別流行曲線（発症日） '!I$1)</f>
        <v>0</v>
      </c>
      <c r="J256" s="59">
        <f>COUNTIFS(テーブル13[[#All],[発症日]],テーブル31012[[#This Row],[日時]],テーブル13[[#All],[推定感染場所（カテゴリ）]],'推定感染場所別流行曲線（発症日） '!J$1)</f>
        <v>0</v>
      </c>
      <c r="K256" s="59">
        <f>COUNTIFS(テーブル13[[#All],[発症日]],テーブル31012[[#This Row],[日時]],テーブル13[[#All],[推定感染場所（カテゴリ）]],'推定感染場所別流行曲線（発症日） '!K$1)</f>
        <v>0</v>
      </c>
      <c r="L256" s="59">
        <f>COUNTIFS(テーブル13[[#All],[発症日]],テーブル31012[[#This Row],[日時]],テーブル13[[#All],[推定感染場所（カテゴリ）]],'推定感染場所別流行曲線（発症日） '!L$1)</f>
        <v>0</v>
      </c>
      <c r="M256" s="59">
        <f>COUNTIFS(テーブル13[[#All],[発症日]],テーブル31012[[#This Row],[日時]],テーブル13[[#All],[推定感染場所（カテゴリ）]],'推定感染場所別流行曲線（発症日） '!M$1)</f>
        <v>0</v>
      </c>
      <c r="N256" s="59">
        <f>COUNTIFS(テーブル13[[#All],[発症日]],テーブル31012[[#This Row],[日時]],テーブル13[[#All],[推定感染場所（カテゴリ）]],'推定感染場所別流行曲線（発症日） '!N$1)</f>
        <v>0</v>
      </c>
      <c r="O256" s="59">
        <f>COUNTIFS(テーブル13[[#All],[発症日]],テーブル31012[[#This Row],[日時]],テーブル13[[#All],[推定感染場所（カテゴリ）]],'推定感染場所別流行曲線（発症日） '!O$1)</f>
        <v>0</v>
      </c>
      <c r="P256" s="59">
        <f>COUNTIFS(テーブル13[[#All],[発症日]],テーブル31012[[#This Row],[日時]],テーブル13[[#All],[推定感染場所（カテゴリ）]],'推定感染場所別流行曲線（発症日） '!P$1)</f>
        <v>0</v>
      </c>
      <c r="Q256" s="59"/>
      <c r="R256" s="59"/>
      <c r="S256" s="59"/>
      <c r="T256" s="59"/>
      <c r="U256" s="59"/>
      <c r="V256" s="59">
        <f>COUNTIFS(テーブル13[[#All],[発症日]],テーブル31012[[#This Row],[日時]],テーブル13[[#All],[推定感染場所（カテゴリ）]],"")</f>
        <v>0</v>
      </c>
    </row>
    <row r="257" spans="1:22">
      <c r="A257" s="54">
        <f t="shared" si="15"/>
        <v>44141</v>
      </c>
      <c r="B257" s="1" t="str">
        <f t="shared" si="12"/>
        <v/>
      </c>
      <c r="C257" s="57" t="str">
        <f t="shared" si="13"/>
        <v/>
      </c>
      <c r="D257" s="57" t="str">
        <f t="shared" si="14"/>
        <v>6日</v>
      </c>
      <c r="E257" s="57">
        <f>COUNTIF(テーブル13[[#All],[発症日]],テーブル31012[[#This Row],[日時]])</f>
        <v>0</v>
      </c>
      <c r="F257" s="57">
        <f>COUNTIFS(テーブル13[[#All],[発症日]],テーブル31012[[#This Row],[日時]],テーブル13[[#All],[推定感染場所（カテゴリ）]],'推定感染場所別流行曲線（発症日） '!F$1)</f>
        <v>0</v>
      </c>
      <c r="G257" s="59">
        <f>COUNTIFS(テーブル13[[#All],[発症日]],テーブル31012[[#This Row],[日時]],テーブル13[[#All],[推定感染場所（カテゴリ）]],'推定感染場所別流行曲線（発症日） '!G$1)</f>
        <v>0</v>
      </c>
      <c r="H257" s="59">
        <f>COUNTIFS(テーブル13[[#All],[発症日]],テーブル31012[[#This Row],[日時]],テーブル13[[#All],[推定感染場所（カテゴリ）]],'推定感染場所別流行曲線（発症日） '!H$1)</f>
        <v>0</v>
      </c>
      <c r="I257" s="59">
        <f>COUNTIFS(テーブル13[[#All],[発症日]],テーブル31012[[#This Row],[日時]],テーブル13[[#All],[推定感染場所（カテゴリ）]],'推定感染場所別流行曲線（発症日） '!I$1)</f>
        <v>0</v>
      </c>
      <c r="J257" s="59">
        <f>COUNTIFS(テーブル13[[#All],[発症日]],テーブル31012[[#This Row],[日時]],テーブル13[[#All],[推定感染場所（カテゴリ）]],'推定感染場所別流行曲線（発症日） '!J$1)</f>
        <v>0</v>
      </c>
      <c r="K257" s="59">
        <f>COUNTIFS(テーブル13[[#All],[発症日]],テーブル31012[[#This Row],[日時]],テーブル13[[#All],[推定感染場所（カテゴリ）]],'推定感染場所別流行曲線（発症日） '!K$1)</f>
        <v>0</v>
      </c>
      <c r="L257" s="59">
        <f>COUNTIFS(テーブル13[[#All],[発症日]],テーブル31012[[#This Row],[日時]],テーブル13[[#All],[推定感染場所（カテゴリ）]],'推定感染場所別流行曲線（発症日） '!L$1)</f>
        <v>0</v>
      </c>
      <c r="M257" s="59">
        <f>COUNTIFS(テーブル13[[#All],[発症日]],テーブル31012[[#This Row],[日時]],テーブル13[[#All],[推定感染場所（カテゴリ）]],'推定感染場所別流行曲線（発症日） '!M$1)</f>
        <v>0</v>
      </c>
      <c r="N257" s="59">
        <f>COUNTIFS(テーブル13[[#All],[発症日]],テーブル31012[[#This Row],[日時]],テーブル13[[#All],[推定感染場所（カテゴリ）]],'推定感染場所別流行曲線（発症日） '!N$1)</f>
        <v>0</v>
      </c>
      <c r="O257" s="59">
        <f>COUNTIFS(テーブル13[[#All],[発症日]],テーブル31012[[#This Row],[日時]],テーブル13[[#All],[推定感染場所（カテゴリ）]],'推定感染場所別流行曲線（発症日） '!O$1)</f>
        <v>0</v>
      </c>
      <c r="P257" s="59">
        <f>COUNTIFS(テーブル13[[#All],[発症日]],テーブル31012[[#This Row],[日時]],テーブル13[[#All],[推定感染場所（カテゴリ）]],'推定感染場所別流行曲線（発症日） '!P$1)</f>
        <v>0</v>
      </c>
      <c r="Q257" s="59"/>
      <c r="R257" s="59"/>
      <c r="S257" s="59"/>
      <c r="T257" s="59"/>
      <c r="U257" s="59"/>
      <c r="V257" s="59">
        <f>COUNTIFS(テーブル13[[#All],[発症日]],テーブル31012[[#This Row],[日時]],テーブル13[[#All],[推定感染場所（カテゴリ）]],"")</f>
        <v>0</v>
      </c>
    </row>
    <row r="258" spans="1:22">
      <c r="A258" s="54">
        <f t="shared" si="15"/>
        <v>44142</v>
      </c>
      <c r="B258" s="1" t="str">
        <f t="shared" si="12"/>
        <v/>
      </c>
      <c r="C258" s="57" t="str">
        <f t="shared" si="13"/>
        <v/>
      </c>
      <c r="D258" s="57" t="str">
        <f t="shared" si="14"/>
        <v>7日</v>
      </c>
      <c r="E258" s="57">
        <f>COUNTIF(テーブル13[[#All],[発症日]],テーブル31012[[#This Row],[日時]])</f>
        <v>1</v>
      </c>
      <c r="F258" s="57">
        <f>COUNTIFS(テーブル13[[#All],[発症日]],テーブル31012[[#This Row],[日時]],テーブル13[[#All],[推定感染場所（カテゴリ）]],'推定感染場所別流行曲線（発症日） '!F$1)</f>
        <v>0</v>
      </c>
      <c r="G258" s="59">
        <f>COUNTIFS(テーブル13[[#All],[発症日]],テーブル31012[[#This Row],[日時]],テーブル13[[#All],[推定感染場所（カテゴリ）]],'推定感染場所別流行曲線（発症日） '!G$1)</f>
        <v>0</v>
      </c>
      <c r="H258" s="59">
        <f>COUNTIFS(テーブル13[[#All],[発症日]],テーブル31012[[#This Row],[日時]],テーブル13[[#All],[推定感染場所（カテゴリ）]],'推定感染場所別流行曲線（発症日） '!H$1)</f>
        <v>0</v>
      </c>
      <c r="I258" s="59">
        <f>COUNTIFS(テーブル13[[#All],[発症日]],テーブル31012[[#This Row],[日時]],テーブル13[[#All],[推定感染場所（カテゴリ）]],'推定感染場所別流行曲線（発症日） '!I$1)</f>
        <v>0</v>
      </c>
      <c r="J258" s="59">
        <f>COUNTIFS(テーブル13[[#All],[発症日]],テーブル31012[[#This Row],[日時]],テーブル13[[#All],[推定感染場所（カテゴリ）]],'推定感染場所別流行曲線（発症日） '!J$1)</f>
        <v>0</v>
      </c>
      <c r="K258" s="59">
        <f>COUNTIFS(テーブル13[[#All],[発症日]],テーブル31012[[#This Row],[日時]],テーブル13[[#All],[推定感染場所（カテゴリ）]],'推定感染場所別流行曲線（発症日） '!K$1)</f>
        <v>0</v>
      </c>
      <c r="L258" s="59">
        <f>COUNTIFS(テーブル13[[#All],[発症日]],テーブル31012[[#This Row],[日時]],テーブル13[[#All],[推定感染場所（カテゴリ）]],'推定感染場所別流行曲線（発症日） '!L$1)</f>
        <v>1</v>
      </c>
      <c r="M258" s="59">
        <f>COUNTIFS(テーブル13[[#All],[発症日]],テーブル31012[[#This Row],[日時]],テーブル13[[#All],[推定感染場所（カテゴリ）]],'推定感染場所別流行曲線（発症日） '!M$1)</f>
        <v>0</v>
      </c>
      <c r="N258" s="59">
        <f>COUNTIFS(テーブル13[[#All],[発症日]],テーブル31012[[#This Row],[日時]],テーブル13[[#All],[推定感染場所（カテゴリ）]],'推定感染場所別流行曲線（発症日） '!N$1)</f>
        <v>0</v>
      </c>
      <c r="O258" s="59">
        <f>COUNTIFS(テーブル13[[#All],[発症日]],テーブル31012[[#This Row],[日時]],テーブル13[[#All],[推定感染場所（カテゴリ）]],'推定感染場所別流行曲線（発症日） '!O$1)</f>
        <v>0</v>
      </c>
      <c r="P258" s="59">
        <f>COUNTIFS(テーブル13[[#All],[発症日]],テーブル31012[[#This Row],[日時]],テーブル13[[#All],[推定感染場所（カテゴリ）]],'推定感染場所別流行曲線（発症日） '!P$1)</f>
        <v>0</v>
      </c>
      <c r="Q258" s="59"/>
      <c r="R258" s="59"/>
      <c r="S258" s="59"/>
      <c r="T258" s="59"/>
      <c r="U258" s="59"/>
      <c r="V258" s="59">
        <f>COUNTIFS(テーブル13[[#All],[発症日]],テーブル31012[[#This Row],[日時]],テーブル13[[#All],[推定感染場所（カテゴリ）]],"")</f>
        <v>0</v>
      </c>
    </row>
    <row r="259" spans="1:22">
      <c r="A259" s="54">
        <f t="shared" si="15"/>
        <v>44143</v>
      </c>
      <c r="B259" s="1" t="str">
        <f t="shared" si="12"/>
        <v/>
      </c>
      <c r="C259" s="57" t="str">
        <f t="shared" si="13"/>
        <v/>
      </c>
      <c r="D259" s="57" t="str">
        <f t="shared" si="14"/>
        <v>8日</v>
      </c>
      <c r="E259" s="57">
        <f>COUNTIF(テーブル13[[#All],[発症日]],テーブル31012[[#This Row],[日時]])</f>
        <v>0</v>
      </c>
      <c r="F259" s="57">
        <f>COUNTIFS(テーブル13[[#All],[発症日]],テーブル31012[[#This Row],[日時]],テーブル13[[#All],[推定感染場所（カテゴリ）]],'推定感染場所別流行曲線（発症日） '!F$1)</f>
        <v>0</v>
      </c>
      <c r="G259" s="59">
        <f>COUNTIFS(テーブル13[[#All],[発症日]],テーブル31012[[#This Row],[日時]],テーブル13[[#All],[推定感染場所（カテゴリ）]],'推定感染場所別流行曲線（発症日） '!G$1)</f>
        <v>0</v>
      </c>
      <c r="H259" s="59">
        <f>COUNTIFS(テーブル13[[#All],[発症日]],テーブル31012[[#This Row],[日時]],テーブル13[[#All],[推定感染場所（カテゴリ）]],'推定感染場所別流行曲線（発症日） '!H$1)</f>
        <v>0</v>
      </c>
      <c r="I259" s="59">
        <f>COUNTIFS(テーブル13[[#All],[発症日]],テーブル31012[[#This Row],[日時]],テーブル13[[#All],[推定感染場所（カテゴリ）]],'推定感染場所別流行曲線（発症日） '!I$1)</f>
        <v>0</v>
      </c>
      <c r="J259" s="59">
        <f>COUNTIFS(テーブル13[[#All],[発症日]],テーブル31012[[#This Row],[日時]],テーブル13[[#All],[推定感染場所（カテゴリ）]],'推定感染場所別流行曲線（発症日） '!J$1)</f>
        <v>0</v>
      </c>
      <c r="K259" s="59">
        <f>COUNTIFS(テーブル13[[#All],[発症日]],テーブル31012[[#This Row],[日時]],テーブル13[[#All],[推定感染場所（カテゴリ）]],'推定感染場所別流行曲線（発症日） '!K$1)</f>
        <v>0</v>
      </c>
      <c r="L259" s="59">
        <f>COUNTIFS(テーブル13[[#All],[発症日]],テーブル31012[[#This Row],[日時]],テーブル13[[#All],[推定感染場所（カテゴリ）]],'推定感染場所別流行曲線（発症日） '!L$1)</f>
        <v>0</v>
      </c>
      <c r="M259" s="59">
        <f>COUNTIFS(テーブル13[[#All],[発症日]],テーブル31012[[#This Row],[日時]],テーブル13[[#All],[推定感染場所（カテゴリ）]],'推定感染場所別流行曲線（発症日） '!M$1)</f>
        <v>0</v>
      </c>
      <c r="N259" s="59">
        <f>COUNTIFS(テーブル13[[#All],[発症日]],テーブル31012[[#This Row],[日時]],テーブル13[[#All],[推定感染場所（カテゴリ）]],'推定感染場所別流行曲線（発症日） '!N$1)</f>
        <v>0</v>
      </c>
      <c r="O259" s="59">
        <f>COUNTIFS(テーブル13[[#All],[発症日]],テーブル31012[[#This Row],[日時]],テーブル13[[#All],[推定感染場所（カテゴリ）]],'推定感染場所別流行曲線（発症日） '!O$1)</f>
        <v>0</v>
      </c>
      <c r="P259" s="59">
        <f>COUNTIFS(テーブル13[[#All],[発症日]],テーブル31012[[#This Row],[日時]],テーブル13[[#All],[推定感染場所（カテゴリ）]],'推定感染場所別流行曲線（発症日） '!P$1)</f>
        <v>0</v>
      </c>
      <c r="Q259" s="59"/>
      <c r="R259" s="59"/>
      <c r="S259" s="59"/>
      <c r="T259" s="59"/>
      <c r="U259" s="59"/>
      <c r="V259" s="59">
        <f>COUNTIFS(テーブル13[[#All],[発症日]],テーブル31012[[#This Row],[日時]],テーブル13[[#All],[推定感染場所（カテゴリ）]],"")</f>
        <v>0</v>
      </c>
    </row>
    <row r="260" spans="1:22">
      <c r="A260" s="54">
        <f t="shared" si="15"/>
        <v>44144</v>
      </c>
      <c r="B260" s="1" t="str">
        <f t="shared" si="12"/>
        <v/>
      </c>
      <c r="C260" s="57" t="str">
        <f t="shared" si="13"/>
        <v/>
      </c>
      <c r="D260" s="57" t="str">
        <f t="shared" si="14"/>
        <v>9日</v>
      </c>
      <c r="E260" s="57">
        <f>COUNTIF(テーブル13[[#All],[発症日]],テーブル31012[[#This Row],[日時]])</f>
        <v>0</v>
      </c>
      <c r="F260" s="57">
        <f>COUNTIFS(テーブル13[[#All],[発症日]],テーブル31012[[#This Row],[日時]],テーブル13[[#All],[推定感染場所（カテゴリ）]],'推定感染場所別流行曲線（発症日） '!F$1)</f>
        <v>0</v>
      </c>
      <c r="G260" s="59">
        <f>COUNTIFS(テーブル13[[#All],[発症日]],テーブル31012[[#This Row],[日時]],テーブル13[[#All],[推定感染場所（カテゴリ）]],'推定感染場所別流行曲線（発症日） '!G$1)</f>
        <v>0</v>
      </c>
      <c r="H260" s="59">
        <f>COUNTIFS(テーブル13[[#All],[発症日]],テーブル31012[[#This Row],[日時]],テーブル13[[#All],[推定感染場所（カテゴリ）]],'推定感染場所別流行曲線（発症日） '!H$1)</f>
        <v>0</v>
      </c>
      <c r="I260" s="59">
        <f>COUNTIFS(テーブル13[[#All],[発症日]],テーブル31012[[#This Row],[日時]],テーブル13[[#All],[推定感染場所（カテゴリ）]],'推定感染場所別流行曲線（発症日） '!I$1)</f>
        <v>0</v>
      </c>
      <c r="J260" s="59">
        <f>COUNTIFS(テーブル13[[#All],[発症日]],テーブル31012[[#This Row],[日時]],テーブル13[[#All],[推定感染場所（カテゴリ）]],'推定感染場所別流行曲線（発症日） '!J$1)</f>
        <v>0</v>
      </c>
      <c r="K260" s="59">
        <f>COUNTIFS(テーブル13[[#All],[発症日]],テーブル31012[[#This Row],[日時]],テーブル13[[#All],[推定感染場所（カテゴリ）]],'推定感染場所別流行曲線（発症日） '!K$1)</f>
        <v>0</v>
      </c>
      <c r="L260" s="59">
        <f>COUNTIFS(テーブル13[[#All],[発症日]],テーブル31012[[#This Row],[日時]],テーブル13[[#All],[推定感染場所（カテゴリ）]],'推定感染場所別流行曲線（発症日） '!L$1)</f>
        <v>0</v>
      </c>
      <c r="M260" s="59">
        <f>COUNTIFS(テーブル13[[#All],[発症日]],テーブル31012[[#This Row],[日時]],テーブル13[[#All],[推定感染場所（カテゴリ）]],'推定感染場所別流行曲線（発症日） '!M$1)</f>
        <v>0</v>
      </c>
      <c r="N260" s="59">
        <f>COUNTIFS(テーブル13[[#All],[発症日]],テーブル31012[[#This Row],[日時]],テーブル13[[#All],[推定感染場所（カテゴリ）]],'推定感染場所別流行曲線（発症日） '!N$1)</f>
        <v>0</v>
      </c>
      <c r="O260" s="59">
        <f>COUNTIFS(テーブル13[[#All],[発症日]],テーブル31012[[#This Row],[日時]],テーブル13[[#All],[推定感染場所（カテゴリ）]],'推定感染場所別流行曲線（発症日） '!O$1)</f>
        <v>0</v>
      </c>
      <c r="P260" s="59">
        <f>COUNTIFS(テーブル13[[#All],[発症日]],テーブル31012[[#This Row],[日時]],テーブル13[[#All],[推定感染場所（カテゴリ）]],'推定感染場所別流行曲線（発症日） '!P$1)</f>
        <v>0</v>
      </c>
      <c r="Q260" s="59"/>
      <c r="R260" s="59"/>
      <c r="S260" s="59"/>
      <c r="T260" s="59"/>
      <c r="U260" s="59"/>
      <c r="V260" s="59">
        <f>COUNTIFS(テーブル13[[#All],[発症日]],テーブル31012[[#This Row],[日時]],テーブル13[[#All],[推定感染場所（カテゴリ）]],"")</f>
        <v>0</v>
      </c>
    </row>
    <row r="261" spans="1:22">
      <c r="A261" s="54">
        <f t="shared" si="15"/>
        <v>44145</v>
      </c>
      <c r="B261" s="1" t="str">
        <f t="shared" si="12"/>
        <v/>
      </c>
      <c r="C261" s="57" t="str">
        <f t="shared" si="13"/>
        <v/>
      </c>
      <c r="D261" s="57" t="str">
        <f t="shared" si="14"/>
        <v>10日</v>
      </c>
      <c r="E261" s="57">
        <f>COUNTIF(テーブル13[[#All],[発症日]],テーブル31012[[#This Row],[日時]])</f>
        <v>1</v>
      </c>
      <c r="F261" s="57">
        <f>COUNTIFS(テーブル13[[#All],[発症日]],テーブル31012[[#This Row],[日時]],テーブル13[[#All],[推定感染場所（カテゴリ）]],'推定感染場所別流行曲線（発症日） '!F$1)</f>
        <v>0</v>
      </c>
      <c r="G261" s="59">
        <f>COUNTIFS(テーブル13[[#All],[発症日]],テーブル31012[[#This Row],[日時]],テーブル13[[#All],[推定感染場所（カテゴリ）]],'推定感染場所別流行曲線（発症日） '!G$1)</f>
        <v>0</v>
      </c>
      <c r="H261" s="59">
        <f>COUNTIFS(テーブル13[[#All],[発症日]],テーブル31012[[#This Row],[日時]],テーブル13[[#All],[推定感染場所（カテゴリ）]],'推定感染場所別流行曲線（発症日） '!H$1)</f>
        <v>0</v>
      </c>
      <c r="I261" s="59">
        <f>COUNTIFS(テーブル13[[#All],[発症日]],テーブル31012[[#This Row],[日時]],テーブル13[[#All],[推定感染場所（カテゴリ）]],'推定感染場所別流行曲線（発症日） '!I$1)</f>
        <v>0</v>
      </c>
      <c r="J261" s="59">
        <f>COUNTIFS(テーブル13[[#All],[発症日]],テーブル31012[[#This Row],[日時]],テーブル13[[#All],[推定感染場所（カテゴリ）]],'推定感染場所別流行曲線（発症日） '!J$1)</f>
        <v>0</v>
      </c>
      <c r="K261" s="59">
        <f>COUNTIFS(テーブル13[[#All],[発症日]],テーブル31012[[#This Row],[日時]],テーブル13[[#All],[推定感染場所（カテゴリ）]],'推定感染場所別流行曲線（発症日） '!K$1)</f>
        <v>0</v>
      </c>
      <c r="L261" s="59">
        <f>COUNTIFS(テーブル13[[#All],[発症日]],テーブル31012[[#This Row],[日時]],テーブル13[[#All],[推定感染場所（カテゴリ）]],'推定感染場所別流行曲線（発症日） '!L$1)</f>
        <v>1</v>
      </c>
      <c r="M261" s="59">
        <f>COUNTIFS(テーブル13[[#All],[発症日]],テーブル31012[[#This Row],[日時]],テーブル13[[#All],[推定感染場所（カテゴリ）]],'推定感染場所別流行曲線（発症日） '!M$1)</f>
        <v>0</v>
      </c>
      <c r="N261" s="59">
        <f>COUNTIFS(テーブル13[[#All],[発症日]],テーブル31012[[#This Row],[日時]],テーブル13[[#All],[推定感染場所（カテゴリ）]],'推定感染場所別流行曲線（発症日） '!N$1)</f>
        <v>0</v>
      </c>
      <c r="O261" s="59">
        <f>COUNTIFS(テーブル13[[#All],[発症日]],テーブル31012[[#This Row],[日時]],テーブル13[[#All],[推定感染場所（カテゴリ）]],'推定感染場所別流行曲線（発症日） '!O$1)</f>
        <v>0</v>
      </c>
      <c r="P261" s="59">
        <f>COUNTIFS(テーブル13[[#All],[発症日]],テーブル31012[[#This Row],[日時]],テーブル13[[#All],[推定感染場所（カテゴリ）]],'推定感染場所別流行曲線（発症日） '!P$1)</f>
        <v>0</v>
      </c>
      <c r="Q261" s="59"/>
      <c r="R261" s="59"/>
      <c r="S261" s="59"/>
      <c r="T261" s="59"/>
      <c r="U261" s="59"/>
      <c r="V261" s="59">
        <f>COUNTIFS(テーブル13[[#All],[発症日]],テーブル31012[[#This Row],[日時]],テーブル13[[#All],[推定感染場所（カテゴリ）]],"")</f>
        <v>0</v>
      </c>
    </row>
    <row r="262" spans="1:22">
      <c r="A262" s="54">
        <f t="shared" si="15"/>
        <v>44146</v>
      </c>
      <c r="B262" s="1" t="str">
        <f t="shared" si="12"/>
        <v/>
      </c>
      <c r="C262" s="57" t="str">
        <f t="shared" si="13"/>
        <v/>
      </c>
      <c r="D262" s="57" t="str">
        <f t="shared" si="14"/>
        <v>11日</v>
      </c>
      <c r="E262" s="57">
        <f>COUNTIF(テーブル13[[#All],[発症日]],テーブル31012[[#This Row],[日時]])</f>
        <v>0</v>
      </c>
      <c r="F262" s="57">
        <f>COUNTIFS(テーブル13[[#All],[発症日]],テーブル31012[[#This Row],[日時]],テーブル13[[#All],[推定感染場所（カテゴリ）]],'推定感染場所別流行曲線（発症日） '!F$1)</f>
        <v>0</v>
      </c>
      <c r="G262" s="59">
        <f>COUNTIFS(テーブル13[[#All],[発症日]],テーブル31012[[#This Row],[日時]],テーブル13[[#All],[推定感染場所（カテゴリ）]],'推定感染場所別流行曲線（発症日） '!G$1)</f>
        <v>0</v>
      </c>
      <c r="H262" s="59">
        <f>COUNTIFS(テーブル13[[#All],[発症日]],テーブル31012[[#This Row],[日時]],テーブル13[[#All],[推定感染場所（カテゴリ）]],'推定感染場所別流行曲線（発症日） '!H$1)</f>
        <v>0</v>
      </c>
      <c r="I262" s="59">
        <f>COUNTIFS(テーブル13[[#All],[発症日]],テーブル31012[[#This Row],[日時]],テーブル13[[#All],[推定感染場所（カテゴリ）]],'推定感染場所別流行曲線（発症日） '!I$1)</f>
        <v>0</v>
      </c>
      <c r="J262" s="59">
        <f>COUNTIFS(テーブル13[[#All],[発症日]],テーブル31012[[#This Row],[日時]],テーブル13[[#All],[推定感染場所（カテゴリ）]],'推定感染場所別流行曲線（発症日） '!J$1)</f>
        <v>0</v>
      </c>
      <c r="K262" s="59">
        <f>COUNTIFS(テーブル13[[#All],[発症日]],テーブル31012[[#This Row],[日時]],テーブル13[[#All],[推定感染場所（カテゴリ）]],'推定感染場所別流行曲線（発症日） '!K$1)</f>
        <v>0</v>
      </c>
      <c r="L262" s="59">
        <f>COUNTIFS(テーブル13[[#All],[発症日]],テーブル31012[[#This Row],[日時]],テーブル13[[#All],[推定感染場所（カテゴリ）]],'推定感染場所別流行曲線（発症日） '!L$1)</f>
        <v>0</v>
      </c>
      <c r="M262" s="59">
        <f>COUNTIFS(テーブル13[[#All],[発症日]],テーブル31012[[#This Row],[日時]],テーブル13[[#All],[推定感染場所（カテゴリ）]],'推定感染場所別流行曲線（発症日） '!M$1)</f>
        <v>0</v>
      </c>
      <c r="N262" s="59">
        <f>COUNTIFS(テーブル13[[#All],[発症日]],テーブル31012[[#This Row],[日時]],テーブル13[[#All],[推定感染場所（カテゴリ）]],'推定感染場所別流行曲線（発症日） '!N$1)</f>
        <v>0</v>
      </c>
      <c r="O262" s="59">
        <f>COUNTIFS(テーブル13[[#All],[発症日]],テーブル31012[[#This Row],[日時]],テーブル13[[#All],[推定感染場所（カテゴリ）]],'推定感染場所別流行曲線（発症日） '!O$1)</f>
        <v>0</v>
      </c>
      <c r="P262" s="59">
        <f>COUNTIFS(テーブル13[[#All],[発症日]],テーブル31012[[#This Row],[日時]],テーブル13[[#All],[推定感染場所（カテゴリ）]],'推定感染場所別流行曲線（発症日） '!P$1)</f>
        <v>0</v>
      </c>
      <c r="Q262" s="59"/>
      <c r="R262" s="59"/>
      <c r="S262" s="59"/>
      <c r="T262" s="59"/>
      <c r="U262" s="59"/>
      <c r="V262" s="59">
        <f>COUNTIFS(テーブル13[[#All],[発症日]],テーブル31012[[#This Row],[日時]],テーブル13[[#All],[推定感染場所（カテゴリ）]],"")</f>
        <v>0</v>
      </c>
    </row>
    <row r="263" spans="1:22">
      <c r="A263" s="54">
        <f t="shared" si="15"/>
        <v>44147</v>
      </c>
      <c r="B263" s="1" t="str">
        <f t="shared" ref="B263:B326" si="16">IF(AND(MONTH(A263)=1,DAY(A263)=1),YEAR(A263)&amp;"年","")</f>
        <v/>
      </c>
      <c r="C263" s="57" t="str">
        <f t="shared" ref="C263:C326" si="17">IF(DAY(A263)=1,MONTH(A263)&amp;"月","")</f>
        <v/>
      </c>
      <c r="D263" s="57" t="str">
        <f t="shared" ref="D263:D326" si="18">DAY(A263)&amp;"日"</f>
        <v>12日</v>
      </c>
      <c r="E263" s="57">
        <f>COUNTIF(テーブル13[[#All],[発症日]],テーブル31012[[#This Row],[日時]])</f>
        <v>0</v>
      </c>
      <c r="F263" s="57">
        <f>COUNTIFS(テーブル13[[#All],[発症日]],テーブル31012[[#This Row],[日時]],テーブル13[[#All],[推定感染場所（カテゴリ）]],'推定感染場所別流行曲線（発症日） '!F$1)</f>
        <v>0</v>
      </c>
      <c r="G263" s="59">
        <f>COUNTIFS(テーブル13[[#All],[発症日]],テーブル31012[[#This Row],[日時]],テーブル13[[#All],[推定感染場所（カテゴリ）]],'推定感染場所別流行曲線（発症日） '!G$1)</f>
        <v>0</v>
      </c>
      <c r="H263" s="59">
        <f>COUNTIFS(テーブル13[[#All],[発症日]],テーブル31012[[#This Row],[日時]],テーブル13[[#All],[推定感染場所（カテゴリ）]],'推定感染場所別流行曲線（発症日） '!H$1)</f>
        <v>0</v>
      </c>
      <c r="I263" s="59">
        <f>COUNTIFS(テーブル13[[#All],[発症日]],テーブル31012[[#This Row],[日時]],テーブル13[[#All],[推定感染場所（カテゴリ）]],'推定感染場所別流行曲線（発症日） '!I$1)</f>
        <v>0</v>
      </c>
      <c r="J263" s="59">
        <f>COUNTIFS(テーブル13[[#All],[発症日]],テーブル31012[[#This Row],[日時]],テーブル13[[#All],[推定感染場所（カテゴリ）]],'推定感染場所別流行曲線（発症日） '!J$1)</f>
        <v>0</v>
      </c>
      <c r="K263" s="59">
        <f>COUNTIFS(テーブル13[[#All],[発症日]],テーブル31012[[#This Row],[日時]],テーブル13[[#All],[推定感染場所（カテゴリ）]],'推定感染場所別流行曲線（発症日） '!K$1)</f>
        <v>0</v>
      </c>
      <c r="L263" s="59">
        <f>COUNTIFS(テーブル13[[#All],[発症日]],テーブル31012[[#This Row],[日時]],テーブル13[[#All],[推定感染場所（カテゴリ）]],'推定感染場所別流行曲線（発症日） '!L$1)</f>
        <v>0</v>
      </c>
      <c r="M263" s="59">
        <f>COUNTIFS(テーブル13[[#All],[発症日]],テーブル31012[[#This Row],[日時]],テーブル13[[#All],[推定感染場所（カテゴリ）]],'推定感染場所別流行曲線（発症日） '!M$1)</f>
        <v>0</v>
      </c>
      <c r="N263" s="59">
        <f>COUNTIFS(テーブル13[[#All],[発症日]],テーブル31012[[#This Row],[日時]],テーブル13[[#All],[推定感染場所（カテゴリ）]],'推定感染場所別流行曲線（発症日） '!N$1)</f>
        <v>0</v>
      </c>
      <c r="O263" s="59">
        <f>COUNTIFS(テーブル13[[#All],[発症日]],テーブル31012[[#This Row],[日時]],テーブル13[[#All],[推定感染場所（カテゴリ）]],'推定感染場所別流行曲線（発症日） '!O$1)</f>
        <v>0</v>
      </c>
      <c r="P263" s="59">
        <f>COUNTIFS(テーブル13[[#All],[発症日]],テーブル31012[[#This Row],[日時]],テーブル13[[#All],[推定感染場所（カテゴリ）]],'推定感染場所別流行曲線（発症日） '!P$1)</f>
        <v>0</v>
      </c>
      <c r="Q263" s="59"/>
      <c r="R263" s="59"/>
      <c r="S263" s="59"/>
      <c r="T263" s="59"/>
      <c r="U263" s="59"/>
      <c r="V263" s="59">
        <f>COUNTIFS(テーブル13[[#All],[発症日]],テーブル31012[[#This Row],[日時]],テーブル13[[#All],[推定感染場所（カテゴリ）]],"")</f>
        <v>0</v>
      </c>
    </row>
    <row r="264" spans="1:22">
      <c r="A264" s="54">
        <f t="shared" si="15"/>
        <v>44148</v>
      </c>
      <c r="B264" s="1" t="str">
        <f t="shared" si="16"/>
        <v/>
      </c>
      <c r="C264" s="57" t="str">
        <f t="shared" si="17"/>
        <v/>
      </c>
      <c r="D264" s="57" t="str">
        <f t="shared" si="18"/>
        <v>13日</v>
      </c>
      <c r="E264" s="57">
        <f>COUNTIF(テーブル13[[#All],[発症日]],テーブル31012[[#This Row],[日時]])</f>
        <v>0</v>
      </c>
      <c r="F264" s="57">
        <f>COUNTIFS(テーブル13[[#All],[発症日]],テーブル31012[[#This Row],[日時]],テーブル13[[#All],[推定感染場所（カテゴリ）]],'推定感染場所別流行曲線（発症日） '!F$1)</f>
        <v>0</v>
      </c>
      <c r="G264" s="59">
        <f>COUNTIFS(テーブル13[[#All],[発症日]],テーブル31012[[#This Row],[日時]],テーブル13[[#All],[推定感染場所（カテゴリ）]],'推定感染場所別流行曲線（発症日） '!G$1)</f>
        <v>0</v>
      </c>
      <c r="H264" s="59">
        <f>COUNTIFS(テーブル13[[#All],[発症日]],テーブル31012[[#This Row],[日時]],テーブル13[[#All],[推定感染場所（カテゴリ）]],'推定感染場所別流行曲線（発症日） '!H$1)</f>
        <v>0</v>
      </c>
      <c r="I264" s="59">
        <f>COUNTIFS(テーブル13[[#All],[発症日]],テーブル31012[[#This Row],[日時]],テーブル13[[#All],[推定感染場所（カテゴリ）]],'推定感染場所別流行曲線（発症日） '!I$1)</f>
        <v>0</v>
      </c>
      <c r="J264" s="59">
        <f>COUNTIFS(テーブル13[[#All],[発症日]],テーブル31012[[#This Row],[日時]],テーブル13[[#All],[推定感染場所（カテゴリ）]],'推定感染場所別流行曲線（発症日） '!J$1)</f>
        <v>0</v>
      </c>
      <c r="K264" s="59">
        <f>COUNTIFS(テーブル13[[#All],[発症日]],テーブル31012[[#This Row],[日時]],テーブル13[[#All],[推定感染場所（カテゴリ）]],'推定感染場所別流行曲線（発症日） '!K$1)</f>
        <v>0</v>
      </c>
      <c r="L264" s="59">
        <f>COUNTIFS(テーブル13[[#All],[発症日]],テーブル31012[[#This Row],[日時]],テーブル13[[#All],[推定感染場所（カテゴリ）]],'推定感染場所別流行曲線（発症日） '!L$1)</f>
        <v>0</v>
      </c>
      <c r="M264" s="59">
        <f>COUNTIFS(テーブル13[[#All],[発症日]],テーブル31012[[#This Row],[日時]],テーブル13[[#All],[推定感染場所（カテゴリ）]],'推定感染場所別流行曲線（発症日） '!M$1)</f>
        <v>0</v>
      </c>
      <c r="N264" s="59">
        <f>COUNTIFS(テーブル13[[#All],[発症日]],テーブル31012[[#This Row],[日時]],テーブル13[[#All],[推定感染場所（カテゴリ）]],'推定感染場所別流行曲線（発症日） '!N$1)</f>
        <v>0</v>
      </c>
      <c r="O264" s="59">
        <f>COUNTIFS(テーブル13[[#All],[発症日]],テーブル31012[[#This Row],[日時]],テーブル13[[#All],[推定感染場所（カテゴリ）]],'推定感染場所別流行曲線（発症日） '!O$1)</f>
        <v>0</v>
      </c>
      <c r="P264" s="59">
        <f>COUNTIFS(テーブル13[[#All],[発症日]],テーブル31012[[#This Row],[日時]],テーブル13[[#All],[推定感染場所（カテゴリ）]],'推定感染場所別流行曲線（発症日） '!P$1)</f>
        <v>0</v>
      </c>
      <c r="Q264" s="59"/>
      <c r="R264" s="59"/>
      <c r="S264" s="59"/>
      <c r="T264" s="59"/>
      <c r="U264" s="59"/>
      <c r="V264" s="59">
        <f>COUNTIFS(テーブル13[[#All],[発症日]],テーブル31012[[#This Row],[日時]],テーブル13[[#All],[推定感染場所（カテゴリ）]],"")</f>
        <v>0</v>
      </c>
    </row>
    <row r="265" spans="1:22">
      <c r="A265" s="54">
        <f t="shared" ref="A265:A328" si="19">A264+1</f>
        <v>44149</v>
      </c>
      <c r="B265" s="1" t="str">
        <f t="shared" si="16"/>
        <v/>
      </c>
      <c r="C265" s="57" t="str">
        <f t="shared" si="17"/>
        <v/>
      </c>
      <c r="D265" s="57" t="str">
        <f t="shared" si="18"/>
        <v>14日</v>
      </c>
      <c r="E265" s="57">
        <f>COUNTIF(テーブル13[[#All],[発症日]],テーブル31012[[#This Row],[日時]])</f>
        <v>1</v>
      </c>
      <c r="F265" s="57">
        <f>COUNTIFS(テーブル13[[#All],[発症日]],テーブル31012[[#This Row],[日時]],テーブル13[[#All],[推定感染場所（カテゴリ）]],'推定感染場所別流行曲線（発症日） '!F$1)</f>
        <v>0</v>
      </c>
      <c r="G265" s="59">
        <f>COUNTIFS(テーブル13[[#All],[発症日]],テーブル31012[[#This Row],[日時]],テーブル13[[#All],[推定感染場所（カテゴリ）]],'推定感染場所別流行曲線（発症日） '!G$1)</f>
        <v>0</v>
      </c>
      <c r="H265" s="59">
        <f>COUNTIFS(テーブル13[[#All],[発症日]],テーブル31012[[#This Row],[日時]],テーブル13[[#All],[推定感染場所（カテゴリ）]],'推定感染場所別流行曲線（発症日） '!H$1)</f>
        <v>0</v>
      </c>
      <c r="I265" s="59">
        <f>COUNTIFS(テーブル13[[#All],[発症日]],テーブル31012[[#This Row],[日時]],テーブル13[[#All],[推定感染場所（カテゴリ）]],'推定感染場所別流行曲線（発症日） '!I$1)</f>
        <v>0</v>
      </c>
      <c r="J265" s="59">
        <f>COUNTIFS(テーブル13[[#All],[発症日]],テーブル31012[[#This Row],[日時]],テーブル13[[#All],[推定感染場所（カテゴリ）]],'推定感染場所別流行曲線（発症日） '!J$1)</f>
        <v>0</v>
      </c>
      <c r="K265" s="59">
        <f>COUNTIFS(テーブル13[[#All],[発症日]],テーブル31012[[#This Row],[日時]],テーブル13[[#All],[推定感染場所（カテゴリ）]],'推定感染場所別流行曲線（発症日） '!K$1)</f>
        <v>0</v>
      </c>
      <c r="L265" s="59">
        <f>COUNTIFS(テーブル13[[#All],[発症日]],テーブル31012[[#This Row],[日時]],テーブル13[[#All],[推定感染場所（カテゴリ）]],'推定感染場所別流行曲線（発症日） '!L$1)</f>
        <v>1</v>
      </c>
      <c r="M265" s="59">
        <f>COUNTIFS(テーブル13[[#All],[発症日]],テーブル31012[[#This Row],[日時]],テーブル13[[#All],[推定感染場所（カテゴリ）]],'推定感染場所別流行曲線（発症日） '!M$1)</f>
        <v>0</v>
      </c>
      <c r="N265" s="59">
        <f>COUNTIFS(テーブル13[[#All],[発症日]],テーブル31012[[#This Row],[日時]],テーブル13[[#All],[推定感染場所（カテゴリ）]],'推定感染場所別流行曲線（発症日） '!N$1)</f>
        <v>0</v>
      </c>
      <c r="O265" s="59">
        <f>COUNTIFS(テーブル13[[#All],[発症日]],テーブル31012[[#This Row],[日時]],テーブル13[[#All],[推定感染場所（カテゴリ）]],'推定感染場所別流行曲線（発症日） '!O$1)</f>
        <v>0</v>
      </c>
      <c r="P265" s="59">
        <f>COUNTIFS(テーブル13[[#All],[発症日]],テーブル31012[[#This Row],[日時]],テーブル13[[#All],[推定感染場所（カテゴリ）]],'推定感染場所別流行曲線（発症日） '!P$1)</f>
        <v>0</v>
      </c>
      <c r="Q265" s="59"/>
      <c r="R265" s="59"/>
      <c r="S265" s="59"/>
      <c r="T265" s="59"/>
      <c r="U265" s="59"/>
      <c r="V265" s="59">
        <f>COUNTIFS(テーブル13[[#All],[発症日]],テーブル31012[[#This Row],[日時]],テーブル13[[#All],[推定感染場所（カテゴリ）]],"")</f>
        <v>0</v>
      </c>
    </row>
    <row r="266" spans="1:22">
      <c r="A266" s="54">
        <f t="shared" si="19"/>
        <v>44150</v>
      </c>
      <c r="B266" s="1" t="str">
        <f t="shared" si="16"/>
        <v/>
      </c>
      <c r="C266" s="57" t="str">
        <f t="shared" si="17"/>
        <v/>
      </c>
      <c r="D266" s="57" t="str">
        <f t="shared" si="18"/>
        <v>15日</v>
      </c>
      <c r="E266" s="57">
        <f>COUNTIF(テーブル13[[#All],[発症日]],テーブル31012[[#This Row],[日時]])</f>
        <v>0</v>
      </c>
      <c r="F266" s="57">
        <f>COUNTIFS(テーブル13[[#All],[発症日]],テーブル31012[[#This Row],[日時]],テーブル13[[#All],[推定感染場所（カテゴリ）]],'推定感染場所別流行曲線（発症日） '!F$1)</f>
        <v>0</v>
      </c>
      <c r="G266" s="59">
        <f>COUNTIFS(テーブル13[[#All],[発症日]],テーブル31012[[#This Row],[日時]],テーブル13[[#All],[推定感染場所（カテゴリ）]],'推定感染場所別流行曲線（発症日） '!G$1)</f>
        <v>0</v>
      </c>
      <c r="H266" s="59">
        <f>COUNTIFS(テーブル13[[#All],[発症日]],テーブル31012[[#This Row],[日時]],テーブル13[[#All],[推定感染場所（カテゴリ）]],'推定感染場所別流行曲線（発症日） '!H$1)</f>
        <v>0</v>
      </c>
      <c r="I266" s="59">
        <f>COUNTIFS(テーブル13[[#All],[発症日]],テーブル31012[[#This Row],[日時]],テーブル13[[#All],[推定感染場所（カテゴリ）]],'推定感染場所別流行曲線（発症日） '!I$1)</f>
        <v>0</v>
      </c>
      <c r="J266" s="59">
        <f>COUNTIFS(テーブル13[[#All],[発症日]],テーブル31012[[#This Row],[日時]],テーブル13[[#All],[推定感染場所（カテゴリ）]],'推定感染場所別流行曲線（発症日） '!J$1)</f>
        <v>0</v>
      </c>
      <c r="K266" s="59">
        <f>COUNTIFS(テーブル13[[#All],[発症日]],テーブル31012[[#This Row],[日時]],テーブル13[[#All],[推定感染場所（カテゴリ）]],'推定感染場所別流行曲線（発症日） '!K$1)</f>
        <v>0</v>
      </c>
      <c r="L266" s="59">
        <f>COUNTIFS(テーブル13[[#All],[発症日]],テーブル31012[[#This Row],[日時]],テーブル13[[#All],[推定感染場所（カテゴリ）]],'推定感染場所別流行曲線（発症日） '!L$1)</f>
        <v>0</v>
      </c>
      <c r="M266" s="59">
        <f>COUNTIFS(テーブル13[[#All],[発症日]],テーブル31012[[#This Row],[日時]],テーブル13[[#All],[推定感染場所（カテゴリ）]],'推定感染場所別流行曲線（発症日） '!M$1)</f>
        <v>0</v>
      </c>
      <c r="N266" s="59">
        <f>COUNTIFS(テーブル13[[#All],[発症日]],テーブル31012[[#This Row],[日時]],テーブル13[[#All],[推定感染場所（カテゴリ）]],'推定感染場所別流行曲線（発症日） '!N$1)</f>
        <v>0</v>
      </c>
      <c r="O266" s="59">
        <f>COUNTIFS(テーブル13[[#All],[発症日]],テーブル31012[[#This Row],[日時]],テーブル13[[#All],[推定感染場所（カテゴリ）]],'推定感染場所別流行曲線（発症日） '!O$1)</f>
        <v>0</v>
      </c>
      <c r="P266" s="59">
        <f>COUNTIFS(テーブル13[[#All],[発症日]],テーブル31012[[#This Row],[日時]],テーブル13[[#All],[推定感染場所（カテゴリ）]],'推定感染場所別流行曲線（発症日） '!P$1)</f>
        <v>0</v>
      </c>
      <c r="Q266" s="59"/>
      <c r="R266" s="59"/>
      <c r="S266" s="59"/>
      <c r="T266" s="59"/>
      <c r="U266" s="59"/>
      <c r="V266" s="59">
        <f>COUNTIFS(テーブル13[[#All],[発症日]],テーブル31012[[#This Row],[日時]],テーブル13[[#All],[推定感染場所（カテゴリ）]],"")</f>
        <v>0</v>
      </c>
    </row>
    <row r="267" spans="1:22">
      <c r="A267" s="54">
        <f t="shared" si="19"/>
        <v>44151</v>
      </c>
      <c r="B267" s="1" t="str">
        <f t="shared" si="16"/>
        <v/>
      </c>
      <c r="C267" s="57" t="str">
        <f t="shared" si="17"/>
        <v/>
      </c>
      <c r="D267" s="57" t="str">
        <f t="shared" si="18"/>
        <v>16日</v>
      </c>
      <c r="E267" s="57">
        <f>COUNTIF(テーブル13[[#All],[発症日]],テーブル31012[[#This Row],[日時]])</f>
        <v>0</v>
      </c>
      <c r="F267" s="57">
        <f>COUNTIFS(テーブル13[[#All],[発症日]],テーブル31012[[#This Row],[日時]],テーブル13[[#All],[推定感染場所（カテゴリ）]],'推定感染場所別流行曲線（発症日） '!F$1)</f>
        <v>0</v>
      </c>
      <c r="G267" s="59">
        <f>COUNTIFS(テーブル13[[#All],[発症日]],テーブル31012[[#This Row],[日時]],テーブル13[[#All],[推定感染場所（カテゴリ）]],'推定感染場所別流行曲線（発症日） '!G$1)</f>
        <v>0</v>
      </c>
      <c r="H267" s="59">
        <f>COUNTIFS(テーブル13[[#All],[発症日]],テーブル31012[[#This Row],[日時]],テーブル13[[#All],[推定感染場所（カテゴリ）]],'推定感染場所別流行曲線（発症日） '!H$1)</f>
        <v>0</v>
      </c>
      <c r="I267" s="59">
        <f>COUNTIFS(テーブル13[[#All],[発症日]],テーブル31012[[#This Row],[日時]],テーブル13[[#All],[推定感染場所（カテゴリ）]],'推定感染場所別流行曲線（発症日） '!I$1)</f>
        <v>0</v>
      </c>
      <c r="J267" s="59">
        <f>COUNTIFS(テーブル13[[#All],[発症日]],テーブル31012[[#This Row],[日時]],テーブル13[[#All],[推定感染場所（カテゴリ）]],'推定感染場所別流行曲線（発症日） '!J$1)</f>
        <v>0</v>
      </c>
      <c r="K267" s="59">
        <f>COUNTIFS(テーブル13[[#All],[発症日]],テーブル31012[[#This Row],[日時]],テーブル13[[#All],[推定感染場所（カテゴリ）]],'推定感染場所別流行曲線（発症日） '!K$1)</f>
        <v>0</v>
      </c>
      <c r="L267" s="59">
        <f>COUNTIFS(テーブル13[[#All],[発症日]],テーブル31012[[#This Row],[日時]],テーブル13[[#All],[推定感染場所（カテゴリ）]],'推定感染場所別流行曲線（発症日） '!L$1)</f>
        <v>0</v>
      </c>
      <c r="M267" s="59">
        <f>COUNTIFS(テーブル13[[#All],[発症日]],テーブル31012[[#This Row],[日時]],テーブル13[[#All],[推定感染場所（カテゴリ）]],'推定感染場所別流行曲線（発症日） '!M$1)</f>
        <v>0</v>
      </c>
      <c r="N267" s="59">
        <f>COUNTIFS(テーブル13[[#All],[発症日]],テーブル31012[[#This Row],[日時]],テーブル13[[#All],[推定感染場所（カテゴリ）]],'推定感染場所別流行曲線（発症日） '!N$1)</f>
        <v>0</v>
      </c>
      <c r="O267" s="59">
        <f>COUNTIFS(テーブル13[[#All],[発症日]],テーブル31012[[#This Row],[日時]],テーブル13[[#All],[推定感染場所（カテゴリ）]],'推定感染場所別流行曲線（発症日） '!O$1)</f>
        <v>0</v>
      </c>
      <c r="P267" s="59">
        <f>COUNTIFS(テーブル13[[#All],[発症日]],テーブル31012[[#This Row],[日時]],テーブル13[[#All],[推定感染場所（カテゴリ）]],'推定感染場所別流行曲線（発症日） '!P$1)</f>
        <v>0</v>
      </c>
      <c r="Q267" s="59"/>
      <c r="R267" s="59"/>
      <c r="S267" s="59"/>
      <c r="T267" s="59"/>
      <c r="U267" s="59"/>
      <c r="V267" s="59">
        <f>COUNTIFS(テーブル13[[#All],[発症日]],テーブル31012[[#This Row],[日時]],テーブル13[[#All],[推定感染場所（カテゴリ）]],"")</f>
        <v>0</v>
      </c>
    </row>
    <row r="268" spans="1:22">
      <c r="A268" s="54">
        <f t="shared" si="19"/>
        <v>44152</v>
      </c>
      <c r="B268" s="1" t="str">
        <f t="shared" si="16"/>
        <v/>
      </c>
      <c r="C268" s="57" t="str">
        <f t="shared" si="17"/>
        <v/>
      </c>
      <c r="D268" s="57" t="str">
        <f t="shared" si="18"/>
        <v>17日</v>
      </c>
      <c r="E268" s="57">
        <f>COUNTIF(テーブル13[[#All],[発症日]],テーブル31012[[#This Row],[日時]])</f>
        <v>1</v>
      </c>
      <c r="F268" s="57">
        <f>COUNTIFS(テーブル13[[#All],[発症日]],テーブル31012[[#This Row],[日時]],テーブル13[[#All],[推定感染場所（カテゴリ）]],'推定感染場所別流行曲線（発症日） '!F$1)</f>
        <v>0</v>
      </c>
      <c r="G268" s="59">
        <f>COUNTIFS(テーブル13[[#All],[発症日]],テーブル31012[[#This Row],[日時]],テーブル13[[#All],[推定感染場所（カテゴリ）]],'推定感染場所別流行曲線（発症日） '!G$1)</f>
        <v>0</v>
      </c>
      <c r="H268" s="59">
        <f>COUNTIFS(テーブル13[[#All],[発症日]],テーブル31012[[#This Row],[日時]],テーブル13[[#All],[推定感染場所（カテゴリ）]],'推定感染場所別流行曲線（発症日） '!H$1)</f>
        <v>0</v>
      </c>
      <c r="I268" s="59">
        <f>COUNTIFS(テーブル13[[#All],[発症日]],テーブル31012[[#This Row],[日時]],テーブル13[[#All],[推定感染場所（カテゴリ）]],'推定感染場所別流行曲線（発症日） '!I$1)</f>
        <v>0</v>
      </c>
      <c r="J268" s="59">
        <f>COUNTIFS(テーブル13[[#All],[発症日]],テーブル31012[[#This Row],[日時]],テーブル13[[#All],[推定感染場所（カテゴリ）]],'推定感染場所別流行曲線（発症日） '!J$1)</f>
        <v>0</v>
      </c>
      <c r="K268" s="59">
        <f>COUNTIFS(テーブル13[[#All],[発症日]],テーブル31012[[#This Row],[日時]],テーブル13[[#All],[推定感染場所（カテゴリ）]],'推定感染場所別流行曲線（発症日） '!K$1)</f>
        <v>0</v>
      </c>
      <c r="L268" s="59">
        <f>COUNTIFS(テーブル13[[#All],[発症日]],テーブル31012[[#This Row],[日時]],テーブル13[[#All],[推定感染場所（カテゴリ）]],'推定感染場所別流行曲線（発症日） '!L$1)</f>
        <v>1</v>
      </c>
      <c r="M268" s="59">
        <f>COUNTIFS(テーブル13[[#All],[発症日]],テーブル31012[[#This Row],[日時]],テーブル13[[#All],[推定感染場所（カテゴリ）]],'推定感染場所別流行曲線（発症日） '!M$1)</f>
        <v>0</v>
      </c>
      <c r="N268" s="59">
        <f>COUNTIFS(テーブル13[[#All],[発症日]],テーブル31012[[#This Row],[日時]],テーブル13[[#All],[推定感染場所（カテゴリ）]],'推定感染場所別流行曲線（発症日） '!N$1)</f>
        <v>0</v>
      </c>
      <c r="O268" s="59">
        <f>COUNTIFS(テーブル13[[#All],[発症日]],テーブル31012[[#This Row],[日時]],テーブル13[[#All],[推定感染場所（カテゴリ）]],'推定感染場所別流行曲線（発症日） '!O$1)</f>
        <v>0</v>
      </c>
      <c r="P268" s="59">
        <f>COUNTIFS(テーブル13[[#All],[発症日]],テーブル31012[[#This Row],[日時]],テーブル13[[#All],[推定感染場所（カテゴリ）]],'推定感染場所別流行曲線（発症日） '!P$1)</f>
        <v>0</v>
      </c>
      <c r="Q268" s="59"/>
      <c r="R268" s="59"/>
      <c r="S268" s="59"/>
      <c r="T268" s="59"/>
      <c r="U268" s="59"/>
      <c r="V268" s="59">
        <f>COUNTIFS(テーブル13[[#All],[発症日]],テーブル31012[[#This Row],[日時]],テーブル13[[#All],[推定感染場所（カテゴリ）]],"")</f>
        <v>0</v>
      </c>
    </row>
    <row r="269" spans="1:22">
      <c r="A269" s="54">
        <f t="shared" si="19"/>
        <v>44153</v>
      </c>
      <c r="B269" s="1" t="str">
        <f t="shared" si="16"/>
        <v/>
      </c>
      <c r="C269" s="57" t="str">
        <f t="shared" si="17"/>
        <v/>
      </c>
      <c r="D269" s="57" t="str">
        <f t="shared" si="18"/>
        <v>18日</v>
      </c>
      <c r="E269" s="57">
        <f>COUNTIF(テーブル13[[#All],[発症日]],テーブル31012[[#This Row],[日時]])</f>
        <v>0</v>
      </c>
      <c r="F269" s="57">
        <f>COUNTIFS(テーブル13[[#All],[発症日]],テーブル31012[[#This Row],[日時]],テーブル13[[#All],[推定感染場所（カテゴリ）]],'推定感染場所別流行曲線（発症日） '!F$1)</f>
        <v>0</v>
      </c>
      <c r="G269" s="59">
        <f>COUNTIFS(テーブル13[[#All],[発症日]],テーブル31012[[#This Row],[日時]],テーブル13[[#All],[推定感染場所（カテゴリ）]],'推定感染場所別流行曲線（発症日） '!G$1)</f>
        <v>0</v>
      </c>
      <c r="H269" s="59">
        <f>COUNTIFS(テーブル13[[#All],[発症日]],テーブル31012[[#This Row],[日時]],テーブル13[[#All],[推定感染場所（カテゴリ）]],'推定感染場所別流行曲線（発症日） '!H$1)</f>
        <v>0</v>
      </c>
      <c r="I269" s="59">
        <f>COUNTIFS(テーブル13[[#All],[発症日]],テーブル31012[[#This Row],[日時]],テーブル13[[#All],[推定感染場所（カテゴリ）]],'推定感染場所別流行曲線（発症日） '!I$1)</f>
        <v>0</v>
      </c>
      <c r="J269" s="59">
        <f>COUNTIFS(テーブル13[[#All],[発症日]],テーブル31012[[#This Row],[日時]],テーブル13[[#All],[推定感染場所（カテゴリ）]],'推定感染場所別流行曲線（発症日） '!J$1)</f>
        <v>0</v>
      </c>
      <c r="K269" s="59">
        <f>COUNTIFS(テーブル13[[#All],[発症日]],テーブル31012[[#This Row],[日時]],テーブル13[[#All],[推定感染場所（カテゴリ）]],'推定感染場所別流行曲線（発症日） '!K$1)</f>
        <v>0</v>
      </c>
      <c r="L269" s="59">
        <f>COUNTIFS(テーブル13[[#All],[発症日]],テーブル31012[[#This Row],[日時]],テーブル13[[#All],[推定感染場所（カテゴリ）]],'推定感染場所別流行曲線（発症日） '!L$1)</f>
        <v>0</v>
      </c>
      <c r="M269" s="59">
        <f>COUNTIFS(テーブル13[[#All],[発症日]],テーブル31012[[#This Row],[日時]],テーブル13[[#All],[推定感染場所（カテゴリ）]],'推定感染場所別流行曲線（発症日） '!M$1)</f>
        <v>0</v>
      </c>
      <c r="N269" s="59">
        <f>COUNTIFS(テーブル13[[#All],[発症日]],テーブル31012[[#This Row],[日時]],テーブル13[[#All],[推定感染場所（カテゴリ）]],'推定感染場所別流行曲線（発症日） '!N$1)</f>
        <v>0</v>
      </c>
      <c r="O269" s="59">
        <f>COUNTIFS(テーブル13[[#All],[発症日]],テーブル31012[[#This Row],[日時]],テーブル13[[#All],[推定感染場所（カテゴリ）]],'推定感染場所別流行曲線（発症日） '!O$1)</f>
        <v>0</v>
      </c>
      <c r="P269" s="59">
        <f>COUNTIFS(テーブル13[[#All],[発症日]],テーブル31012[[#This Row],[日時]],テーブル13[[#All],[推定感染場所（カテゴリ）]],'推定感染場所別流行曲線（発症日） '!P$1)</f>
        <v>0</v>
      </c>
      <c r="Q269" s="59"/>
      <c r="R269" s="59"/>
      <c r="S269" s="59"/>
      <c r="T269" s="59"/>
      <c r="U269" s="59"/>
      <c r="V269" s="59">
        <f>COUNTIFS(テーブル13[[#All],[発症日]],テーブル31012[[#This Row],[日時]],テーブル13[[#All],[推定感染場所（カテゴリ）]],"")</f>
        <v>0</v>
      </c>
    </row>
    <row r="270" spans="1:22">
      <c r="A270" s="54">
        <f t="shared" si="19"/>
        <v>44154</v>
      </c>
      <c r="B270" s="1" t="str">
        <f t="shared" si="16"/>
        <v/>
      </c>
      <c r="C270" s="57" t="str">
        <f t="shared" si="17"/>
        <v/>
      </c>
      <c r="D270" s="57" t="str">
        <f t="shared" si="18"/>
        <v>19日</v>
      </c>
      <c r="E270" s="57">
        <f>COUNTIF(テーブル13[[#All],[発症日]],テーブル31012[[#This Row],[日時]])</f>
        <v>0</v>
      </c>
      <c r="F270" s="57">
        <f>COUNTIFS(テーブル13[[#All],[発症日]],テーブル31012[[#This Row],[日時]],テーブル13[[#All],[推定感染場所（カテゴリ）]],'推定感染場所別流行曲線（発症日） '!F$1)</f>
        <v>0</v>
      </c>
      <c r="G270" s="59">
        <f>COUNTIFS(テーブル13[[#All],[発症日]],テーブル31012[[#This Row],[日時]],テーブル13[[#All],[推定感染場所（カテゴリ）]],'推定感染場所別流行曲線（発症日） '!G$1)</f>
        <v>0</v>
      </c>
      <c r="H270" s="59">
        <f>COUNTIFS(テーブル13[[#All],[発症日]],テーブル31012[[#This Row],[日時]],テーブル13[[#All],[推定感染場所（カテゴリ）]],'推定感染場所別流行曲線（発症日） '!H$1)</f>
        <v>0</v>
      </c>
      <c r="I270" s="59">
        <f>COUNTIFS(テーブル13[[#All],[発症日]],テーブル31012[[#This Row],[日時]],テーブル13[[#All],[推定感染場所（カテゴリ）]],'推定感染場所別流行曲線（発症日） '!I$1)</f>
        <v>0</v>
      </c>
      <c r="J270" s="59">
        <f>COUNTIFS(テーブル13[[#All],[発症日]],テーブル31012[[#This Row],[日時]],テーブル13[[#All],[推定感染場所（カテゴリ）]],'推定感染場所別流行曲線（発症日） '!J$1)</f>
        <v>0</v>
      </c>
      <c r="K270" s="59">
        <f>COUNTIFS(テーブル13[[#All],[発症日]],テーブル31012[[#This Row],[日時]],テーブル13[[#All],[推定感染場所（カテゴリ）]],'推定感染場所別流行曲線（発症日） '!K$1)</f>
        <v>0</v>
      </c>
      <c r="L270" s="59">
        <f>COUNTIFS(テーブル13[[#All],[発症日]],テーブル31012[[#This Row],[日時]],テーブル13[[#All],[推定感染場所（カテゴリ）]],'推定感染場所別流行曲線（発症日） '!L$1)</f>
        <v>0</v>
      </c>
      <c r="M270" s="59">
        <f>COUNTIFS(テーブル13[[#All],[発症日]],テーブル31012[[#This Row],[日時]],テーブル13[[#All],[推定感染場所（カテゴリ）]],'推定感染場所別流行曲線（発症日） '!M$1)</f>
        <v>0</v>
      </c>
      <c r="N270" s="59">
        <f>COUNTIFS(テーブル13[[#All],[発症日]],テーブル31012[[#This Row],[日時]],テーブル13[[#All],[推定感染場所（カテゴリ）]],'推定感染場所別流行曲線（発症日） '!N$1)</f>
        <v>0</v>
      </c>
      <c r="O270" s="59">
        <f>COUNTIFS(テーブル13[[#All],[発症日]],テーブル31012[[#This Row],[日時]],テーブル13[[#All],[推定感染場所（カテゴリ）]],'推定感染場所別流行曲線（発症日） '!O$1)</f>
        <v>0</v>
      </c>
      <c r="P270" s="59">
        <f>COUNTIFS(テーブル13[[#All],[発症日]],テーブル31012[[#This Row],[日時]],テーブル13[[#All],[推定感染場所（カテゴリ）]],'推定感染場所別流行曲線（発症日） '!P$1)</f>
        <v>0</v>
      </c>
      <c r="Q270" s="59"/>
      <c r="R270" s="59"/>
      <c r="S270" s="59"/>
      <c r="T270" s="59"/>
      <c r="U270" s="59"/>
      <c r="V270" s="59">
        <f>COUNTIFS(テーブル13[[#All],[発症日]],テーブル31012[[#This Row],[日時]],テーブル13[[#All],[推定感染場所（カテゴリ）]],"")</f>
        <v>0</v>
      </c>
    </row>
    <row r="271" spans="1:22">
      <c r="A271" s="54">
        <f t="shared" si="19"/>
        <v>44155</v>
      </c>
      <c r="B271" s="1" t="str">
        <f t="shared" si="16"/>
        <v/>
      </c>
      <c r="C271" s="57" t="str">
        <f t="shared" si="17"/>
        <v/>
      </c>
      <c r="D271" s="57" t="str">
        <f t="shared" si="18"/>
        <v>20日</v>
      </c>
      <c r="E271" s="57">
        <f>COUNTIF(テーブル13[[#All],[発症日]],テーブル31012[[#This Row],[日時]])</f>
        <v>0</v>
      </c>
      <c r="F271" s="57">
        <f>COUNTIFS(テーブル13[[#All],[発症日]],テーブル31012[[#This Row],[日時]],テーブル13[[#All],[推定感染場所（カテゴリ）]],'推定感染場所別流行曲線（発症日） '!F$1)</f>
        <v>0</v>
      </c>
      <c r="G271" s="59">
        <f>COUNTIFS(テーブル13[[#All],[発症日]],テーブル31012[[#This Row],[日時]],テーブル13[[#All],[推定感染場所（カテゴリ）]],'推定感染場所別流行曲線（発症日） '!G$1)</f>
        <v>0</v>
      </c>
      <c r="H271" s="59">
        <f>COUNTIFS(テーブル13[[#All],[発症日]],テーブル31012[[#This Row],[日時]],テーブル13[[#All],[推定感染場所（カテゴリ）]],'推定感染場所別流行曲線（発症日） '!H$1)</f>
        <v>0</v>
      </c>
      <c r="I271" s="59">
        <f>COUNTIFS(テーブル13[[#All],[発症日]],テーブル31012[[#This Row],[日時]],テーブル13[[#All],[推定感染場所（カテゴリ）]],'推定感染場所別流行曲線（発症日） '!I$1)</f>
        <v>0</v>
      </c>
      <c r="J271" s="59">
        <f>COUNTIFS(テーブル13[[#All],[発症日]],テーブル31012[[#This Row],[日時]],テーブル13[[#All],[推定感染場所（カテゴリ）]],'推定感染場所別流行曲線（発症日） '!J$1)</f>
        <v>0</v>
      </c>
      <c r="K271" s="59">
        <f>COUNTIFS(テーブル13[[#All],[発症日]],テーブル31012[[#This Row],[日時]],テーブル13[[#All],[推定感染場所（カテゴリ）]],'推定感染場所別流行曲線（発症日） '!K$1)</f>
        <v>0</v>
      </c>
      <c r="L271" s="59">
        <f>COUNTIFS(テーブル13[[#All],[発症日]],テーブル31012[[#This Row],[日時]],テーブル13[[#All],[推定感染場所（カテゴリ）]],'推定感染場所別流行曲線（発症日） '!L$1)</f>
        <v>0</v>
      </c>
      <c r="M271" s="59">
        <f>COUNTIFS(テーブル13[[#All],[発症日]],テーブル31012[[#This Row],[日時]],テーブル13[[#All],[推定感染場所（カテゴリ）]],'推定感染場所別流行曲線（発症日） '!M$1)</f>
        <v>0</v>
      </c>
      <c r="N271" s="59">
        <f>COUNTIFS(テーブル13[[#All],[発症日]],テーブル31012[[#This Row],[日時]],テーブル13[[#All],[推定感染場所（カテゴリ）]],'推定感染場所別流行曲線（発症日） '!N$1)</f>
        <v>0</v>
      </c>
      <c r="O271" s="59">
        <f>COUNTIFS(テーブル13[[#All],[発症日]],テーブル31012[[#This Row],[日時]],テーブル13[[#All],[推定感染場所（カテゴリ）]],'推定感染場所別流行曲線（発症日） '!O$1)</f>
        <v>0</v>
      </c>
      <c r="P271" s="59">
        <f>COUNTIFS(テーブル13[[#All],[発症日]],テーブル31012[[#This Row],[日時]],テーブル13[[#All],[推定感染場所（カテゴリ）]],'推定感染場所別流行曲線（発症日） '!P$1)</f>
        <v>0</v>
      </c>
      <c r="Q271" s="59"/>
      <c r="R271" s="59"/>
      <c r="S271" s="59"/>
      <c r="T271" s="59"/>
      <c r="U271" s="59"/>
      <c r="V271" s="59">
        <f>COUNTIFS(テーブル13[[#All],[発症日]],テーブル31012[[#This Row],[日時]],テーブル13[[#All],[推定感染場所（カテゴリ）]],"")</f>
        <v>0</v>
      </c>
    </row>
    <row r="272" spans="1:22">
      <c r="A272" s="54">
        <f t="shared" si="19"/>
        <v>44156</v>
      </c>
      <c r="B272" s="1" t="str">
        <f t="shared" si="16"/>
        <v/>
      </c>
      <c r="C272" s="57" t="str">
        <f t="shared" si="17"/>
        <v/>
      </c>
      <c r="D272" s="57" t="str">
        <f t="shared" si="18"/>
        <v>21日</v>
      </c>
      <c r="E272" s="57">
        <f>COUNTIF(テーブル13[[#All],[発症日]],テーブル31012[[#This Row],[日時]])</f>
        <v>2</v>
      </c>
      <c r="F272" s="57">
        <f>COUNTIFS(テーブル13[[#All],[発症日]],テーブル31012[[#This Row],[日時]],テーブル13[[#All],[推定感染場所（カテゴリ）]],'推定感染場所別流行曲線（発症日） '!F$1)</f>
        <v>0</v>
      </c>
      <c r="G272" s="59">
        <f>COUNTIFS(テーブル13[[#All],[発症日]],テーブル31012[[#This Row],[日時]],テーブル13[[#All],[推定感染場所（カテゴリ）]],'推定感染場所別流行曲線（発症日） '!G$1)</f>
        <v>0</v>
      </c>
      <c r="H272" s="59">
        <f>COUNTIFS(テーブル13[[#All],[発症日]],テーブル31012[[#This Row],[日時]],テーブル13[[#All],[推定感染場所（カテゴリ）]],'推定感染場所別流行曲線（発症日） '!H$1)</f>
        <v>0</v>
      </c>
      <c r="I272" s="59">
        <f>COUNTIFS(テーブル13[[#All],[発症日]],テーブル31012[[#This Row],[日時]],テーブル13[[#All],[推定感染場所（カテゴリ）]],'推定感染場所別流行曲線（発症日） '!I$1)</f>
        <v>1</v>
      </c>
      <c r="J272" s="59">
        <f>COUNTIFS(テーブル13[[#All],[発症日]],テーブル31012[[#This Row],[日時]],テーブル13[[#All],[推定感染場所（カテゴリ）]],'推定感染場所別流行曲線（発症日） '!J$1)</f>
        <v>1</v>
      </c>
      <c r="K272" s="59">
        <f>COUNTIFS(テーブル13[[#All],[発症日]],テーブル31012[[#This Row],[日時]],テーブル13[[#All],[推定感染場所（カテゴリ）]],'推定感染場所別流行曲線（発症日） '!K$1)</f>
        <v>0</v>
      </c>
      <c r="L272" s="59">
        <f>COUNTIFS(テーブル13[[#All],[発症日]],テーブル31012[[#This Row],[日時]],テーブル13[[#All],[推定感染場所（カテゴリ）]],'推定感染場所別流行曲線（発症日） '!L$1)</f>
        <v>0</v>
      </c>
      <c r="M272" s="59">
        <f>COUNTIFS(テーブル13[[#All],[発症日]],テーブル31012[[#This Row],[日時]],テーブル13[[#All],[推定感染場所（カテゴリ）]],'推定感染場所別流行曲線（発症日） '!M$1)</f>
        <v>0</v>
      </c>
      <c r="N272" s="59">
        <f>COUNTIFS(テーブル13[[#All],[発症日]],テーブル31012[[#This Row],[日時]],テーブル13[[#All],[推定感染場所（カテゴリ）]],'推定感染場所別流行曲線（発症日） '!N$1)</f>
        <v>0</v>
      </c>
      <c r="O272" s="59">
        <f>COUNTIFS(テーブル13[[#All],[発症日]],テーブル31012[[#This Row],[日時]],テーブル13[[#All],[推定感染場所（カテゴリ）]],'推定感染場所別流行曲線（発症日） '!O$1)</f>
        <v>0</v>
      </c>
      <c r="P272" s="59">
        <f>COUNTIFS(テーブル13[[#All],[発症日]],テーブル31012[[#This Row],[日時]],テーブル13[[#All],[推定感染場所（カテゴリ）]],'推定感染場所別流行曲線（発症日） '!P$1)</f>
        <v>0</v>
      </c>
      <c r="Q272" s="59"/>
      <c r="R272" s="59"/>
      <c r="S272" s="59"/>
      <c r="T272" s="59"/>
      <c r="U272" s="59"/>
      <c r="V272" s="59">
        <f>COUNTIFS(テーブル13[[#All],[発症日]],テーブル31012[[#This Row],[日時]],テーブル13[[#All],[推定感染場所（カテゴリ）]],"")</f>
        <v>0</v>
      </c>
    </row>
    <row r="273" spans="1:22">
      <c r="A273" s="54">
        <f t="shared" si="19"/>
        <v>44157</v>
      </c>
      <c r="B273" s="1" t="str">
        <f t="shared" si="16"/>
        <v/>
      </c>
      <c r="C273" s="57" t="str">
        <f t="shared" si="17"/>
        <v/>
      </c>
      <c r="D273" s="57" t="str">
        <f t="shared" si="18"/>
        <v>22日</v>
      </c>
      <c r="E273" s="57">
        <f>COUNTIF(テーブル13[[#All],[発症日]],テーブル31012[[#This Row],[日時]])</f>
        <v>1</v>
      </c>
      <c r="F273" s="57">
        <f>COUNTIFS(テーブル13[[#All],[発症日]],テーブル31012[[#This Row],[日時]],テーブル13[[#All],[推定感染場所（カテゴリ）]],'推定感染場所別流行曲線（発症日） '!F$1)</f>
        <v>0</v>
      </c>
      <c r="G273" s="59">
        <f>COUNTIFS(テーブル13[[#All],[発症日]],テーブル31012[[#This Row],[日時]],テーブル13[[#All],[推定感染場所（カテゴリ）]],'推定感染場所別流行曲線（発症日） '!G$1)</f>
        <v>0</v>
      </c>
      <c r="H273" s="59">
        <f>COUNTIFS(テーブル13[[#All],[発症日]],テーブル31012[[#This Row],[日時]],テーブル13[[#All],[推定感染場所（カテゴリ）]],'推定感染場所別流行曲線（発症日） '!H$1)</f>
        <v>0</v>
      </c>
      <c r="I273" s="59">
        <f>COUNTIFS(テーブル13[[#All],[発症日]],テーブル31012[[#This Row],[日時]],テーブル13[[#All],[推定感染場所（カテゴリ）]],'推定感染場所別流行曲線（発症日） '!I$1)</f>
        <v>0</v>
      </c>
      <c r="J273" s="59">
        <f>COUNTIFS(テーブル13[[#All],[発症日]],テーブル31012[[#This Row],[日時]],テーブル13[[#All],[推定感染場所（カテゴリ）]],'推定感染場所別流行曲線（発症日） '!J$1)</f>
        <v>0</v>
      </c>
      <c r="K273" s="59">
        <f>COUNTIFS(テーブル13[[#All],[発症日]],テーブル31012[[#This Row],[日時]],テーブル13[[#All],[推定感染場所（カテゴリ）]],'推定感染場所別流行曲線（発症日） '!K$1)</f>
        <v>0</v>
      </c>
      <c r="L273" s="59">
        <f>COUNTIFS(テーブル13[[#All],[発症日]],テーブル31012[[#This Row],[日時]],テーブル13[[#All],[推定感染場所（カテゴリ）]],'推定感染場所別流行曲線（発症日） '!L$1)</f>
        <v>1</v>
      </c>
      <c r="M273" s="59">
        <f>COUNTIFS(テーブル13[[#All],[発症日]],テーブル31012[[#This Row],[日時]],テーブル13[[#All],[推定感染場所（カテゴリ）]],'推定感染場所別流行曲線（発症日） '!M$1)</f>
        <v>0</v>
      </c>
      <c r="N273" s="59">
        <f>COUNTIFS(テーブル13[[#All],[発症日]],テーブル31012[[#This Row],[日時]],テーブル13[[#All],[推定感染場所（カテゴリ）]],'推定感染場所別流行曲線（発症日） '!N$1)</f>
        <v>0</v>
      </c>
      <c r="O273" s="59">
        <f>COUNTIFS(テーブル13[[#All],[発症日]],テーブル31012[[#This Row],[日時]],テーブル13[[#All],[推定感染場所（カテゴリ）]],'推定感染場所別流行曲線（発症日） '!O$1)</f>
        <v>0</v>
      </c>
      <c r="P273" s="59">
        <f>COUNTIFS(テーブル13[[#All],[発症日]],テーブル31012[[#This Row],[日時]],テーブル13[[#All],[推定感染場所（カテゴリ）]],'推定感染場所別流行曲線（発症日） '!P$1)</f>
        <v>0</v>
      </c>
      <c r="Q273" s="59"/>
      <c r="R273" s="59"/>
      <c r="S273" s="59"/>
      <c r="T273" s="59"/>
      <c r="U273" s="59"/>
      <c r="V273" s="59">
        <f>COUNTIFS(テーブル13[[#All],[発症日]],テーブル31012[[#This Row],[日時]],テーブル13[[#All],[推定感染場所（カテゴリ）]],"")</f>
        <v>0</v>
      </c>
    </row>
    <row r="274" spans="1:22">
      <c r="A274" s="54">
        <f t="shared" si="19"/>
        <v>44158</v>
      </c>
      <c r="B274" s="1" t="str">
        <f t="shared" si="16"/>
        <v/>
      </c>
      <c r="C274" s="57" t="str">
        <f t="shared" si="17"/>
        <v/>
      </c>
      <c r="D274" s="57" t="str">
        <f t="shared" si="18"/>
        <v>23日</v>
      </c>
      <c r="E274" s="57">
        <f>COUNTIF(テーブル13[[#All],[発症日]],テーブル31012[[#This Row],[日時]])</f>
        <v>0</v>
      </c>
      <c r="F274" s="57">
        <f>COUNTIFS(テーブル13[[#All],[発症日]],テーブル31012[[#This Row],[日時]],テーブル13[[#All],[推定感染場所（カテゴリ）]],'推定感染場所別流行曲線（発症日） '!F$1)</f>
        <v>0</v>
      </c>
      <c r="G274" s="59">
        <f>COUNTIFS(テーブル13[[#All],[発症日]],テーブル31012[[#This Row],[日時]],テーブル13[[#All],[推定感染場所（カテゴリ）]],'推定感染場所別流行曲線（発症日） '!G$1)</f>
        <v>0</v>
      </c>
      <c r="H274" s="59">
        <f>COUNTIFS(テーブル13[[#All],[発症日]],テーブル31012[[#This Row],[日時]],テーブル13[[#All],[推定感染場所（カテゴリ）]],'推定感染場所別流行曲線（発症日） '!H$1)</f>
        <v>0</v>
      </c>
      <c r="I274" s="59">
        <f>COUNTIFS(テーブル13[[#All],[発症日]],テーブル31012[[#This Row],[日時]],テーブル13[[#All],[推定感染場所（カテゴリ）]],'推定感染場所別流行曲線（発症日） '!I$1)</f>
        <v>0</v>
      </c>
      <c r="J274" s="59">
        <f>COUNTIFS(テーブル13[[#All],[発症日]],テーブル31012[[#This Row],[日時]],テーブル13[[#All],[推定感染場所（カテゴリ）]],'推定感染場所別流行曲線（発症日） '!J$1)</f>
        <v>0</v>
      </c>
      <c r="K274" s="59">
        <f>COUNTIFS(テーブル13[[#All],[発症日]],テーブル31012[[#This Row],[日時]],テーブル13[[#All],[推定感染場所（カテゴリ）]],'推定感染場所別流行曲線（発症日） '!K$1)</f>
        <v>0</v>
      </c>
      <c r="L274" s="59">
        <f>COUNTIFS(テーブル13[[#All],[発症日]],テーブル31012[[#This Row],[日時]],テーブル13[[#All],[推定感染場所（カテゴリ）]],'推定感染場所別流行曲線（発症日） '!L$1)</f>
        <v>0</v>
      </c>
      <c r="M274" s="59">
        <f>COUNTIFS(テーブル13[[#All],[発症日]],テーブル31012[[#This Row],[日時]],テーブル13[[#All],[推定感染場所（カテゴリ）]],'推定感染場所別流行曲線（発症日） '!M$1)</f>
        <v>0</v>
      </c>
      <c r="N274" s="59">
        <f>COUNTIFS(テーブル13[[#All],[発症日]],テーブル31012[[#This Row],[日時]],テーブル13[[#All],[推定感染場所（カテゴリ）]],'推定感染場所別流行曲線（発症日） '!N$1)</f>
        <v>0</v>
      </c>
      <c r="O274" s="59">
        <f>COUNTIFS(テーブル13[[#All],[発症日]],テーブル31012[[#This Row],[日時]],テーブル13[[#All],[推定感染場所（カテゴリ）]],'推定感染場所別流行曲線（発症日） '!O$1)</f>
        <v>0</v>
      </c>
      <c r="P274" s="59">
        <f>COUNTIFS(テーブル13[[#All],[発症日]],テーブル31012[[#This Row],[日時]],テーブル13[[#All],[推定感染場所（カテゴリ）]],'推定感染場所別流行曲線（発症日） '!P$1)</f>
        <v>0</v>
      </c>
      <c r="Q274" s="59"/>
      <c r="R274" s="59"/>
      <c r="S274" s="59"/>
      <c r="T274" s="59"/>
      <c r="U274" s="59"/>
      <c r="V274" s="59">
        <f>COUNTIFS(テーブル13[[#All],[発症日]],テーブル31012[[#This Row],[日時]],テーブル13[[#All],[推定感染場所（カテゴリ）]],"")</f>
        <v>0</v>
      </c>
    </row>
    <row r="275" spans="1:22">
      <c r="A275" s="54">
        <f t="shared" si="19"/>
        <v>44159</v>
      </c>
      <c r="B275" s="1" t="str">
        <f t="shared" si="16"/>
        <v/>
      </c>
      <c r="C275" s="57" t="str">
        <f t="shared" si="17"/>
        <v/>
      </c>
      <c r="D275" s="57" t="str">
        <f t="shared" si="18"/>
        <v>24日</v>
      </c>
      <c r="E275" s="57">
        <f>COUNTIF(テーブル13[[#All],[発症日]],テーブル31012[[#This Row],[日時]])</f>
        <v>0</v>
      </c>
      <c r="F275" s="57">
        <f>COUNTIFS(テーブル13[[#All],[発症日]],テーブル31012[[#This Row],[日時]],テーブル13[[#All],[推定感染場所（カテゴリ）]],'推定感染場所別流行曲線（発症日） '!F$1)</f>
        <v>0</v>
      </c>
      <c r="G275" s="59">
        <f>COUNTIFS(テーブル13[[#All],[発症日]],テーブル31012[[#This Row],[日時]],テーブル13[[#All],[推定感染場所（カテゴリ）]],'推定感染場所別流行曲線（発症日） '!G$1)</f>
        <v>0</v>
      </c>
      <c r="H275" s="59">
        <f>COUNTIFS(テーブル13[[#All],[発症日]],テーブル31012[[#This Row],[日時]],テーブル13[[#All],[推定感染場所（カテゴリ）]],'推定感染場所別流行曲線（発症日） '!H$1)</f>
        <v>0</v>
      </c>
      <c r="I275" s="59">
        <f>COUNTIFS(テーブル13[[#All],[発症日]],テーブル31012[[#This Row],[日時]],テーブル13[[#All],[推定感染場所（カテゴリ）]],'推定感染場所別流行曲線（発症日） '!I$1)</f>
        <v>0</v>
      </c>
      <c r="J275" s="59">
        <f>COUNTIFS(テーブル13[[#All],[発症日]],テーブル31012[[#This Row],[日時]],テーブル13[[#All],[推定感染場所（カテゴリ）]],'推定感染場所別流行曲線（発症日） '!J$1)</f>
        <v>0</v>
      </c>
      <c r="K275" s="59">
        <f>COUNTIFS(テーブル13[[#All],[発症日]],テーブル31012[[#This Row],[日時]],テーブル13[[#All],[推定感染場所（カテゴリ）]],'推定感染場所別流行曲線（発症日） '!K$1)</f>
        <v>0</v>
      </c>
      <c r="L275" s="59">
        <f>COUNTIFS(テーブル13[[#All],[発症日]],テーブル31012[[#This Row],[日時]],テーブル13[[#All],[推定感染場所（カテゴリ）]],'推定感染場所別流行曲線（発症日） '!L$1)</f>
        <v>0</v>
      </c>
      <c r="M275" s="59">
        <f>COUNTIFS(テーブル13[[#All],[発症日]],テーブル31012[[#This Row],[日時]],テーブル13[[#All],[推定感染場所（カテゴリ）]],'推定感染場所別流行曲線（発症日） '!M$1)</f>
        <v>0</v>
      </c>
      <c r="N275" s="59">
        <f>COUNTIFS(テーブル13[[#All],[発症日]],テーブル31012[[#This Row],[日時]],テーブル13[[#All],[推定感染場所（カテゴリ）]],'推定感染場所別流行曲線（発症日） '!N$1)</f>
        <v>0</v>
      </c>
      <c r="O275" s="59">
        <f>COUNTIFS(テーブル13[[#All],[発症日]],テーブル31012[[#This Row],[日時]],テーブル13[[#All],[推定感染場所（カテゴリ）]],'推定感染場所別流行曲線（発症日） '!O$1)</f>
        <v>0</v>
      </c>
      <c r="P275" s="59">
        <f>COUNTIFS(テーブル13[[#All],[発症日]],テーブル31012[[#This Row],[日時]],テーブル13[[#All],[推定感染場所（カテゴリ）]],'推定感染場所別流行曲線（発症日） '!P$1)</f>
        <v>0</v>
      </c>
      <c r="Q275" s="59"/>
      <c r="R275" s="59"/>
      <c r="S275" s="59"/>
      <c r="T275" s="59"/>
      <c r="U275" s="59"/>
      <c r="V275" s="59">
        <f>COUNTIFS(テーブル13[[#All],[発症日]],テーブル31012[[#This Row],[日時]],テーブル13[[#All],[推定感染場所（カテゴリ）]],"")</f>
        <v>0</v>
      </c>
    </row>
    <row r="276" spans="1:22">
      <c r="A276" s="54">
        <f t="shared" si="19"/>
        <v>44160</v>
      </c>
      <c r="B276" s="1" t="str">
        <f t="shared" si="16"/>
        <v/>
      </c>
      <c r="C276" s="57" t="str">
        <f t="shared" si="17"/>
        <v/>
      </c>
      <c r="D276" s="57" t="str">
        <f t="shared" si="18"/>
        <v>25日</v>
      </c>
      <c r="E276" s="57">
        <f>COUNTIF(テーブル13[[#All],[発症日]],テーブル31012[[#This Row],[日時]])</f>
        <v>1</v>
      </c>
      <c r="F276" s="57">
        <f>COUNTIFS(テーブル13[[#All],[発症日]],テーブル31012[[#This Row],[日時]],テーブル13[[#All],[推定感染場所（カテゴリ）]],'推定感染場所別流行曲線（発症日） '!F$1)</f>
        <v>0</v>
      </c>
      <c r="G276" s="59">
        <f>COUNTIFS(テーブル13[[#All],[発症日]],テーブル31012[[#This Row],[日時]],テーブル13[[#All],[推定感染場所（カテゴリ）]],'推定感染場所別流行曲線（発症日） '!G$1)</f>
        <v>0</v>
      </c>
      <c r="H276" s="59">
        <f>COUNTIFS(テーブル13[[#All],[発症日]],テーブル31012[[#This Row],[日時]],テーブル13[[#All],[推定感染場所（カテゴリ）]],'推定感染場所別流行曲線（発症日） '!H$1)</f>
        <v>0</v>
      </c>
      <c r="I276" s="59">
        <f>COUNTIFS(テーブル13[[#All],[発症日]],テーブル31012[[#This Row],[日時]],テーブル13[[#All],[推定感染場所（カテゴリ）]],'推定感染場所別流行曲線（発症日） '!I$1)</f>
        <v>0</v>
      </c>
      <c r="J276" s="59">
        <f>COUNTIFS(テーブル13[[#All],[発症日]],テーブル31012[[#This Row],[日時]],テーブル13[[#All],[推定感染場所（カテゴリ）]],'推定感染場所別流行曲線（発症日） '!J$1)</f>
        <v>1</v>
      </c>
      <c r="K276" s="59">
        <f>COUNTIFS(テーブル13[[#All],[発症日]],テーブル31012[[#This Row],[日時]],テーブル13[[#All],[推定感染場所（カテゴリ）]],'推定感染場所別流行曲線（発症日） '!K$1)</f>
        <v>0</v>
      </c>
      <c r="L276" s="59">
        <f>COUNTIFS(テーブル13[[#All],[発症日]],テーブル31012[[#This Row],[日時]],テーブル13[[#All],[推定感染場所（カテゴリ）]],'推定感染場所別流行曲線（発症日） '!L$1)</f>
        <v>0</v>
      </c>
      <c r="M276" s="59">
        <f>COUNTIFS(テーブル13[[#All],[発症日]],テーブル31012[[#This Row],[日時]],テーブル13[[#All],[推定感染場所（カテゴリ）]],'推定感染場所別流行曲線（発症日） '!M$1)</f>
        <v>0</v>
      </c>
      <c r="N276" s="59">
        <f>COUNTIFS(テーブル13[[#All],[発症日]],テーブル31012[[#This Row],[日時]],テーブル13[[#All],[推定感染場所（カテゴリ）]],'推定感染場所別流行曲線（発症日） '!N$1)</f>
        <v>0</v>
      </c>
      <c r="O276" s="59">
        <f>COUNTIFS(テーブル13[[#All],[発症日]],テーブル31012[[#This Row],[日時]],テーブル13[[#All],[推定感染場所（カテゴリ）]],'推定感染場所別流行曲線（発症日） '!O$1)</f>
        <v>0</v>
      </c>
      <c r="P276" s="59">
        <f>COUNTIFS(テーブル13[[#All],[発症日]],テーブル31012[[#This Row],[日時]],テーブル13[[#All],[推定感染場所（カテゴリ）]],'推定感染場所別流行曲線（発症日） '!P$1)</f>
        <v>0</v>
      </c>
      <c r="Q276" s="59"/>
      <c r="R276" s="59"/>
      <c r="S276" s="59"/>
      <c r="T276" s="59"/>
      <c r="U276" s="59"/>
      <c r="V276" s="59">
        <f>COUNTIFS(テーブル13[[#All],[発症日]],テーブル31012[[#This Row],[日時]],テーブル13[[#All],[推定感染場所（カテゴリ）]],"")</f>
        <v>0</v>
      </c>
    </row>
    <row r="277" spans="1:22">
      <c r="A277" s="54">
        <f t="shared" si="19"/>
        <v>44161</v>
      </c>
      <c r="B277" s="1" t="str">
        <f t="shared" si="16"/>
        <v/>
      </c>
      <c r="C277" s="57" t="str">
        <f t="shared" si="17"/>
        <v/>
      </c>
      <c r="D277" s="57" t="str">
        <f t="shared" si="18"/>
        <v>26日</v>
      </c>
      <c r="E277" s="57">
        <f>COUNTIF(テーブル13[[#All],[発症日]],テーブル31012[[#This Row],[日時]])</f>
        <v>1</v>
      </c>
      <c r="F277" s="57">
        <f>COUNTIFS(テーブル13[[#All],[発症日]],テーブル31012[[#This Row],[日時]],テーブル13[[#All],[推定感染場所（カテゴリ）]],'推定感染場所別流行曲線（発症日） '!F$1)</f>
        <v>0</v>
      </c>
      <c r="G277" s="59">
        <f>COUNTIFS(テーブル13[[#All],[発症日]],テーブル31012[[#This Row],[日時]],テーブル13[[#All],[推定感染場所（カテゴリ）]],'推定感染場所別流行曲線（発症日） '!G$1)</f>
        <v>1</v>
      </c>
      <c r="H277" s="59">
        <f>COUNTIFS(テーブル13[[#All],[発症日]],テーブル31012[[#This Row],[日時]],テーブル13[[#All],[推定感染場所（カテゴリ）]],'推定感染場所別流行曲線（発症日） '!H$1)</f>
        <v>0</v>
      </c>
      <c r="I277" s="59">
        <f>COUNTIFS(テーブル13[[#All],[発症日]],テーブル31012[[#This Row],[日時]],テーブル13[[#All],[推定感染場所（カテゴリ）]],'推定感染場所別流行曲線（発症日） '!I$1)</f>
        <v>0</v>
      </c>
      <c r="J277" s="59">
        <f>COUNTIFS(テーブル13[[#All],[発症日]],テーブル31012[[#This Row],[日時]],テーブル13[[#All],[推定感染場所（カテゴリ）]],'推定感染場所別流行曲線（発症日） '!J$1)</f>
        <v>0</v>
      </c>
      <c r="K277" s="59">
        <f>COUNTIFS(テーブル13[[#All],[発症日]],テーブル31012[[#This Row],[日時]],テーブル13[[#All],[推定感染場所（カテゴリ）]],'推定感染場所別流行曲線（発症日） '!K$1)</f>
        <v>0</v>
      </c>
      <c r="L277" s="59">
        <f>COUNTIFS(テーブル13[[#All],[発症日]],テーブル31012[[#This Row],[日時]],テーブル13[[#All],[推定感染場所（カテゴリ）]],'推定感染場所別流行曲線（発症日） '!L$1)</f>
        <v>0</v>
      </c>
      <c r="M277" s="59">
        <f>COUNTIFS(テーブル13[[#All],[発症日]],テーブル31012[[#This Row],[日時]],テーブル13[[#All],[推定感染場所（カテゴリ）]],'推定感染場所別流行曲線（発症日） '!M$1)</f>
        <v>0</v>
      </c>
      <c r="N277" s="59">
        <f>COUNTIFS(テーブル13[[#All],[発症日]],テーブル31012[[#This Row],[日時]],テーブル13[[#All],[推定感染場所（カテゴリ）]],'推定感染場所別流行曲線（発症日） '!N$1)</f>
        <v>0</v>
      </c>
      <c r="O277" s="59">
        <f>COUNTIFS(テーブル13[[#All],[発症日]],テーブル31012[[#This Row],[日時]],テーブル13[[#All],[推定感染場所（カテゴリ）]],'推定感染場所別流行曲線（発症日） '!O$1)</f>
        <v>0</v>
      </c>
      <c r="P277" s="59">
        <f>COUNTIFS(テーブル13[[#All],[発症日]],テーブル31012[[#This Row],[日時]],テーブル13[[#All],[推定感染場所（カテゴリ）]],'推定感染場所別流行曲線（発症日） '!P$1)</f>
        <v>0</v>
      </c>
      <c r="Q277" s="59"/>
      <c r="R277" s="59"/>
      <c r="S277" s="59"/>
      <c r="T277" s="59"/>
      <c r="U277" s="59"/>
      <c r="V277" s="59">
        <f>COUNTIFS(テーブル13[[#All],[発症日]],テーブル31012[[#This Row],[日時]],テーブル13[[#All],[推定感染場所（カテゴリ）]],"")</f>
        <v>0</v>
      </c>
    </row>
    <row r="278" spans="1:22">
      <c r="A278" s="54">
        <f t="shared" si="19"/>
        <v>44162</v>
      </c>
      <c r="B278" s="1" t="str">
        <f t="shared" si="16"/>
        <v/>
      </c>
      <c r="C278" s="57" t="str">
        <f t="shared" si="17"/>
        <v/>
      </c>
      <c r="D278" s="57" t="str">
        <f t="shared" si="18"/>
        <v>27日</v>
      </c>
      <c r="E278" s="57">
        <f>COUNTIF(テーブル13[[#All],[発症日]],テーブル31012[[#This Row],[日時]])</f>
        <v>0</v>
      </c>
      <c r="F278" s="57">
        <f>COUNTIFS(テーブル13[[#All],[発症日]],テーブル31012[[#This Row],[日時]],テーブル13[[#All],[推定感染場所（カテゴリ）]],'推定感染場所別流行曲線（発症日） '!F$1)</f>
        <v>0</v>
      </c>
      <c r="G278" s="59">
        <f>COUNTIFS(テーブル13[[#All],[発症日]],テーブル31012[[#This Row],[日時]],テーブル13[[#All],[推定感染場所（カテゴリ）]],'推定感染場所別流行曲線（発症日） '!G$1)</f>
        <v>0</v>
      </c>
      <c r="H278" s="59">
        <f>COUNTIFS(テーブル13[[#All],[発症日]],テーブル31012[[#This Row],[日時]],テーブル13[[#All],[推定感染場所（カテゴリ）]],'推定感染場所別流行曲線（発症日） '!H$1)</f>
        <v>0</v>
      </c>
      <c r="I278" s="59">
        <f>COUNTIFS(テーブル13[[#All],[発症日]],テーブル31012[[#This Row],[日時]],テーブル13[[#All],[推定感染場所（カテゴリ）]],'推定感染場所別流行曲線（発症日） '!I$1)</f>
        <v>0</v>
      </c>
      <c r="J278" s="59">
        <f>COUNTIFS(テーブル13[[#All],[発症日]],テーブル31012[[#This Row],[日時]],テーブル13[[#All],[推定感染場所（カテゴリ）]],'推定感染場所別流行曲線（発症日） '!J$1)</f>
        <v>0</v>
      </c>
      <c r="K278" s="59">
        <f>COUNTIFS(テーブル13[[#All],[発症日]],テーブル31012[[#This Row],[日時]],テーブル13[[#All],[推定感染場所（カテゴリ）]],'推定感染場所別流行曲線（発症日） '!K$1)</f>
        <v>0</v>
      </c>
      <c r="L278" s="59">
        <f>COUNTIFS(テーブル13[[#All],[発症日]],テーブル31012[[#This Row],[日時]],テーブル13[[#All],[推定感染場所（カテゴリ）]],'推定感染場所別流行曲線（発症日） '!L$1)</f>
        <v>0</v>
      </c>
      <c r="M278" s="59">
        <f>COUNTIFS(テーブル13[[#All],[発症日]],テーブル31012[[#This Row],[日時]],テーブル13[[#All],[推定感染場所（カテゴリ）]],'推定感染場所別流行曲線（発症日） '!M$1)</f>
        <v>0</v>
      </c>
      <c r="N278" s="59">
        <f>COUNTIFS(テーブル13[[#All],[発症日]],テーブル31012[[#This Row],[日時]],テーブル13[[#All],[推定感染場所（カテゴリ）]],'推定感染場所別流行曲線（発症日） '!N$1)</f>
        <v>0</v>
      </c>
      <c r="O278" s="59">
        <f>COUNTIFS(テーブル13[[#All],[発症日]],テーブル31012[[#This Row],[日時]],テーブル13[[#All],[推定感染場所（カテゴリ）]],'推定感染場所別流行曲線（発症日） '!O$1)</f>
        <v>0</v>
      </c>
      <c r="P278" s="59">
        <f>COUNTIFS(テーブル13[[#All],[発症日]],テーブル31012[[#This Row],[日時]],テーブル13[[#All],[推定感染場所（カテゴリ）]],'推定感染場所別流行曲線（発症日） '!P$1)</f>
        <v>0</v>
      </c>
      <c r="Q278" s="59"/>
      <c r="R278" s="59"/>
      <c r="S278" s="59"/>
      <c r="T278" s="59"/>
      <c r="U278" s="59"/>
      <c r="V278" s="59">
        <f>COUNTIFS(テーブル13[[#All],[発症日]],テーブル31012[[#This Row],[日時]],テーブル13[[#All],[推定感染場所（カテゴリ）]],"")</f>
        <v>0</v>
      </c>
    </row>
    <row r="279" spans="1:22">
      <c r="A279" s="54">
        <f t="shared" si="19"/>
        <v>44163</v>
      </c>
      <c r="B279" s="1" t="str">
        <f t="shared" si="16"/>
        <v/>
      </c>
      <c r="C279" s="57" t="str">
        <f t="shared" si="17"/>
        <v/>
      </c>
      <c r="D279" s="57" t="str">
        <f t="shared" si="18"/>
        <v>28日</v>
      </c>
      <c r="E279" s="57">
        <f>COUNTIF(テーブル13[[#All],[発症日]],テーブル31012[[#This Row],[日時]])</f>
        <v>0</v>
      </c>
      <c r="F279" s="57">
        <f>COUNTIFS(テーブル13[[#All],[発症日]],テーブル31012[[#This Row],[日時]],テーブル13[[#All],[推定感染場所（カテゴリ）]],'推定感染場所別流行曲線（発症日） '!F$1)</f>
        <v>0</v>
      </c>
      <c r="G279" s="59">
        <f>COUNTIFS(テーブル13[[#All],[発症日]],テーブル31012[[#This Row],[日時]],テーブル13[[#All],[推定感染場所（カテゴリ）]],'推定感染場所別流行曲線（発症日） '!G$1)</f>
        <v>0</v>
      </c>
      <c r="H279" s="59">
        <f>COUNTIFS(テーブル13[[#All],[発症日]],テーブル31012[[#This Row],[日時]],テーブル13[[#All],[推定感染場所（カテゴリ）]],'推定感染場所別流行曲線（発症日） '!H$1)</f>
        <v>0</v>
      </c>
      <c r="I279" s="59">
        <f>COUNTIFS(テーブル13[[#All],[発症日]],テーブル31012[[#This Row],[日時]],テーブル13[[#All],[推定感染場所（カテゴリ）]],'推定感染場所別流行曲線（発症日） '!I$1)</f>
        <v>0</v>
      </c>
      <c r="J279" s="59">
        <f>COUNTIFS(テーブル13[[#All],[発症日]],テーブル31012[[#This Row],[日時]],テーブル13[[#All],[推定感染場所（カテゴリ）]],'推定感染場所別流行曲線（発症日） '!J$1)</f>
        <v>0</v>
      </c>
      <c r="K279" s="59">
        <f>COUNTIFS(テーブル13[[#All],[発症日]],テーブル31012[[#This Row],[日時]],テーブル13[[#All],[推定感染場所（カテゴリ）]],'推定感染場所別流行曲線（発症日） '!K$1)</f>
        <v>0</v>
      </c>
      <c r="L279" s="59">
        <f>COUNTIFS(テーブル13[[#All],[発症日]],テーブル31012[[#This Row],[日時]],テーブル13[[#All],[推定感染場所（カテゴリ）]],'推定感染場所別流行曲線（発症日） '!L$1)</f>
        <v>0</v>
      </c>
      <c r="M279" s="59">
        <f>COUNTIFS(テーブル13[[#All],[発症日]],テーブル31012[[#This Row],[日時]],テーブル13[[#All],[推定感染場所（カテゴリ）]],'推定感染場所別流行曲線（発症日） '!M$1)</f>
        <v>0</v>
      </c>
      <c r="N279" s="59">
        <f>COUNTIFS(テーブル13[[#All],[発症日]],テーブル31012[[#This Row],[日時]],テーブル13[[#All],[推定感染場所（カテゴリ）]],'推定感染場所別流行曲線（発症日） '!N$1)</f>
        <v>0</v>
      </c>
      <c r="O279" s="59">
        <f>COUNTIFS(テーブル13[[#All],[発症日]],テーブル31012[[#This Row],[日時]],テーブル13[[#All],[推定感染場所（カテゴリ）]],'推定感染場所別流行曲線（発症日） '!O$1)</f>
        <v>0</v>
      </c>
      <c r="P279" s="59">
        <f>COUNTIFS(テーブル13[[#All],[発症日]],テーブル31012[[#This Row],[日時]],テーブル13[[#All],[推定感染場所（カテゴリ）]],'推定感染場所別流行曲線（発症日） '!P$1)</f>
        <v>0</v>
      </c>
      <c r="Q279" s="59"/>
      <c r="R279" s="59"/>
      <c r="S279" s="59"/>
      <c r="T279" s="59"/>
      <c r="U279" s="59"/>
      <c r="V279" s="59">
        <f>COUNTIFS(テーブル13[[#All],[発症日]],テーブル31012[[#This Row],[日時]],テーブル13[[#All],[推定感染場所（カテゴリ）]],"")</f>
        <v>0</v>
      </c>
    </row>
    <row r="280" spans="1:22">
      <c r="A280" s="54">
        <f t="shared" si="19"/>
        <v>44164</v>
      </c>
      <c r="B280" s="1" t="str">
        <f t="shared" si="16"/>
        <v/>
      </c>
      <c r="C280" s="57" t="str">
        <f t="shared" si="17"/>
        <v/>
      </c>
      <c r="D280" s="57" t="str">
        <f t="shared" si="18"/>
        <v>29日</v>
      </c>
      <c r="E280" s="57">
        <f>COUNTIF(テーブル13[[#All],[発症日]],テーブル31012[[#This Row],[日時]])</f>
        <v>0</v>
      </c>
      <c r="F280" s="57">
        <f>COUNTIFS(テーブル13[[#All],[発症日]],テーブル31012[[#This Row],[日時]],テーブル13[[#All],[推定感染場所（カテゴリ）]],'推定感染場所別流行曲線（発症日） '!F$1)</f>
        <v>0</v>
      </c>
      <c r="G280" s="59">
        <f>COUNTIFS(テーブル13[[#All],[発症日]],テーブル31012[[#This Row],[日時]],テーブル13[[#All],[推定感染場所（カテゴリ）]],'推定感染場所別流行曲線（発症日） '!G$1)</f>
        <v>0</v>
      </c>
      <c r="H280" s="59">
        <f>COUNTIFS(テーブル13[[#All],[発症日]],テーブル31012[[#This Row],[日時]],テーブル13[[#All],[推定感染場所（カテゴリ）]],'推定感染場所別流行曲線（発症日） '!H$1)</f>
        <v>0</v>
      </c>
      <c r="I280" s="59">
        <f>COUNTIFS(テーブル13[[#All],[発症日]],テーブル31012[[#This Row],[日時]],テーブル13[[#All],[推定感染場所（カテゴリ）]],'推定感染場所別流行曲線（発症日） '!I$1)</f>
        <v>0</v>
      </c>
      <c r="J280" s="59">
        <f>COUNTIFS(テーブル13[[#All],[発症日]],テーブル31012[[#This Row],[日時]],テーブル13[[#All],[推定感染場所（カテゴリ）]],'推定感染場所別流行曲線（発症日） '!J$1)</f>
        <v>0</v>
      </c>
      <c r="K280" s="59">
        <f>COUNTIFS(テーブル13[[#All],[発症日]],テーブル31012[[#This Row],[日時]],テーブル13[[#All],[推定感染場所（カテゴリ）]],'推定感染場所別流行曲線（発症日） '!K$1)</f>
        <v>0</v>
      </c>
      <c r="L280" s="59">
        <f>COUNTIFS(テーブル13[[#All],[発症日]],テーブル31012[[#This Row],[日時]],テーブル13[[#All],[推定感染場所（カテゴリ）]],'推定感染場所別流行曲線（発症日） '!L$1)</f>
        <v>0</v>
      </c>
      <c r="M280" s="59">
        <f>COUNTIFS(テーブル13[[#All],[発症日]],テーブル31012[[#This Row],[日時]],テーブル13[[#All],[推定感染場所（カテゴリ）]],'推定感染場所別流行曲線（発症日） '!M$1)</f>
        <v>0</v>
      </c>
      <c r="N280" s="59">
        <f>COUNTIFS(テーブル13[[#All],[発症日]],テーブル31012[[#This Row],[日時]],テーブル13[[#All],[推定感染場所（カテゴリ）]],'推定感染場所別流行曲線（発症日） '!N$1)</f>
        <v>0</v>
      </c>
      <c r="O280" s="59">
        <f>COUNTIFS(テーブル13[[#All],[発症日]],テーブル31012[[#This Row],[日時]],テーブル13[[#All],[推定感染場所（カテゴリ）]],'推定感染場所別流行曲線（発症日） '!O$1)</f>
        <v>0</v>
      </c>
      <c r="P280" s="59">
        <f>COUNTIFS(テーブル13[[#All],[発症日]],テーブル31012[[#This Row],[日時]],テーブル13[[#All],[推定感染場所（カテゴリ）]],'推定感染場所別流行曲線（発症日） '!P$1)</f>
        <v>0</v>
      </c>
      <c r="Q280" s="59"/>
      <c r="R280" s="59"/>
      <c r="S280" s="59"/>
      <c r="T280" s="59"/>
      <c r="U280" s="59"/>
      <c r="V280" s="59">
        <f>COUNTIFS(テーブル13[[#All],[発症日]],テーブル31012[[#This Row],[日時]],テーブル13[[#All],[推定感染場所（カテゴリ）]],"")</f>
        <v>0</v>
      </c>
    </row>
    <row r="281" spans="1:22">
      <c r="A281" s="54">
        <f t="shared" si="19"/>
        <v>44165</v>
      </c>
      <c r="B281" s="1" t="str">
        <f t="shared" si="16"/>
        <v/>
      </c>
      <c r="C281" s="57" t="str">
        <f t="shared" si="17"/>
        <v/>
      </c>
      <c r="D281" s="57" t="str">
        <f t="shared" si="18"/>
        <v>30日</v>
      </c>
      <c r="E281" s="57">
        <f>COUNTIF(テーブル13[[#All],[発症日]],テーブル31012[[#This Row],[日時]])</f>
        <v>0</v>
      </c>
      <c r="F281" s="57">
        <f>COUNTIFS(テーブル13[[#All],[発症日]],テーブル31012[[#This Row],[日時]],テーブル13[[#All],[推定感染場所（カテゴリ）]],'推定感染場所別流行曲線（発症日） '!F$1)</f>
        <v>0</v>
      </c>
      <c r="G281" s="59">
        <f>COUNTIFS(テーブル13[[#All],[発症日]],テーブル31012[[#This Row],[日時]],テーブル13[[#All],[推定感染場所（カテゴリ）]],'推定感染場所別流行曲線（発症日） '!G$1)</f>
        <v>0</v>
      </c>
      <c r="H281" s="59">
        <f>COUNTIFS(テーブル13[[#All],[発症日]],テーブル31012[[#This Row],[日時]],テーブル13[[#All],[推定感染場所（カテゴリ）]],'推定感染場所別流行曲線（発症日） '!H$1)</f>
        <v>0</v>
      </c>
      <c r="I281" s="59">
        <f>COUNTIFS(テーブル13[[#All],[発症日]],テーブル31012[[#This Row],[日時]],テーブル13[[#All],[推定感染場所（カテゴリ）]],'推定感染場所別流行曲線（発症日） '!I$1)</f>
        <v>0</v>
      </c>
      <c r="J281" s="59">
        <f>COUNTIFS(テーブル13[[#All],[発症日]],テーブル31012[[#This Row],[日時]],テーブル13[[#All],[推定感染場所（カテゴリ）]],'推定感染場所別流行曲線（発症日） '!J$1)</f>
        <v>0</v>
      </c>
      <c r="K281" s="59">
        <f>COUNTIFS(テーブル13[[#All],[発症日]],テーブル31012[[#This Row],[日時]],テーブル13[[#All],[推定感染場所（カテゴリ）]],'推定感染場所別流行曲線（発症日） '!K$1)</f>
        <v>0</v>
      </c>
      <c r="L281" s="59">
        <f>COUNTIFS(テーブル13[[#All],[発症日]],テーブル31012[[#This Row],[日時]],テーブル13[[#All],[推定感染場所（カテゴリ）]],'推定感染場所別流行曲線（発症日） '!L$1)</f>
        <v>0</v>
      </c>
      <c r="M281" s="59">
        <f>COUNTIFS(テーブル13[[#All],[発症日]],テーブル31012[[#This Row],[日時]],テーブル13[[#All],[推定感染場所（カテゴリ）]],'推定感染場所別流行曲線（発症日） '!M$1)</f>
        <v>0</v>
      </c>
      <c r="N281" s="59">
        <f>COUNTIFS(テーブル13[[#All],[発症日]],テーブル31012[[#This Row],[日時]],テーブル13[[#All],[推定感染場所（カテゴリ）]],'推定感染場所別流行曲線（発症日） '!N$1)</f>
        <v>0</v>
      </c>
      <c r="O281" s="59">
        <f>COUNTIFS(テーブル13[[#All],[発症日]],テーブル31012[[#This Row],[日時]],テーブル13[[#All],[推定感染場所（カテゴリ）]],'推定感染場所別流行曲線（発症日） '!O$1)</f>
        <v>0</v>
      </c>
      <c r="P281" s="59">
        <f>COUNTIFS(テーブル13[[#All],[発症日]],テーブル31012[[#This Row],[日時]],テーブル13[[#All],[推定感染場所（カテゴリ）]],'推定感染場所別流行曲線（発症日） '!P$1)</f>
        <v>0</v>
      </c>
      <c r="Q281" s="59"/>
      <c r="R281" s="59"/>
      <c r="S281" s="59"/>
      <c r="T281" s="59"/>
      <c r="U281" s="59"/>
      <c r="V281" s="59">
        <f>COUNTIFS(テーブル13[[#All],[発症日]],テーブル31012[[#This Row],[日時]],テーブル13[[#All],[推定感染場所（カテゴリ）]],"")</f>
        <v>0</v>
      </c>
    </row>
    <row r="282" spans="1:22">
      <c r="A282" s="54">
        <f t="shared" si="19"/>
        <v>44166</v>
      </c>
      <c r="B282" s="1" t="str">
        <f t="shared" si="16"/>
        <v/>
      </c>
      <c r="C282" s="57" t="str">
        <f t="shared" si="17"/>
        <v>12月</v>
      </c>
      <c r="D282" s="57" t="str">
        <f t="shared" si="18"/>
        <v>1日</v>
      </c>
      <c r="E282" s="57">
        <f>COUNTIF(テーブル13[[#All],[発症日]],テーブル31012[[#This Row],[日時]])</f>
        <v>0</v>
      </c>
      <c r="F282" s="57">
        <f>COUNTIFS(テーブル13[[#All],[発症日]],テーブル31012[[#This Row],[日時]],テーブル13[[#All],[推定感染場所（カテゴリ）]],'推定感染場所別流行曲線（発症日） '!F$1)</f>
        <v>0</v>
      </c>
      <c r="G282" s="59">
        <f>COUNTIFS(テーブル13[[#All],[発症日]],テーブル31012[[#This Row],[日時]],テーブル13[[#All],[推定感染場所（カテゴリ）]],'推定感染場所別流行曲線（発症日） '!G$1)</f>
        <v>0</v>
      </c>
      <c r="H282" s="59">
        <f>COUNTIFS(テーブル13[[#All],[発症日]],テーブル31012[[#This Row],[日時]],テーブル13[[#All],[推定感染場所（カテゴリ）]],'推定感染場所別流行曲線（発症日） '!H$1)</f>
        <v>0</v>
      </c>
      <c r="I282" s="59">
        <f>COUNTIFS(テーブル13[[#All],[発症日]],テーブル31012[[#This Row],[日時]],テーブル13[[#All],[推定感染場所（カテゴリ）]],'推定感染場所別流行曲線（発症日） '!I$1)</f>
        <v>0</v>
      </c>
      <c r="J282" s="59">
        <f>COUNTIFS(テーブル13[[#All],[発症日]],テーブル31012[[#This Row],[日時]],テーブル13[[#All],[推定感染場所（カテゴリ）]],'推定感染場所別流行曲線（発症日） '!J$1)</f>
        <v>0</v>
      </c>
      <c r="K282" s="59">
        <f>COUNTIFS(テーブル13[[#All],[発症日]],テーブル31012[[#This Row],[日時]],テーブル13[[#All],[推定感染場所（カテゴリ）]],'推定感染場所別流行曲線（発症日） '!K$1)</f>
        <v>0</v>
      </c>
      <c r="L282" s="59">
        <f>COUNTIFS(テーブル13[[#All],[発症日]],テーブル31012[[#This Row],[日時]],テーブル13[[#All],[推定感染場所（カテゴリ）]],'推定感染場所別流行曲線（発症日） '!L$1)</f>
        <v>0</v>
      </c>
      <c r="M282" s="59">
        <f>COUNTIFS(テーブル13[[#All],[発症日]],テーブル31012[[#This Row],[日時]],テーブル13[[#All],[推定感染場所（カテゴリ）]],'推定感染場所別流行曲線（発症日） '!M$1)</f>
        <v>0</v>
      </c>
      <c r="N282" s="59">
        <f>COUNTIFS(テーブル13[[#All],[発症日]],テーブル31012[[#This Row],[日時]],テーブル13[[#All],[推定感染場所（カテゴリ）]],'推定感染場所別流行曲線（発症日） '!N$1)</f>
        <v>0</v>
      </c>
      <c r="O282" s="59">
        <f>COUNTIFS(テーブル13[[#All],[発症日]],テーブル31012[[#This Row],[日時]],テーブル13[[#All],[推定感染場所（カテゴリ）]],'推定感染場所別流行曲線（発症日） '!O$1)</f>
        <v>0</v>
      </c>
      <c r="P282" s="59">
        <f>COUNTIFS(テーブル13[[#All],[発症日]],テーブル31012[[#This Row],[日時]],テーブル13[[#All],[推定感染場所（カテゴリ）]],'推定感染場所別流行曲線（発症日） '!P$1)</f>
        <v>0</v>
      </c>
      <c r="Q282" s="59"/>
      <c r="R282" s="59"/>
      <c r="S282" s="59"/>
      <c r="T282" s="59"/>
      <c r="U282" s="59"/>
      <c r="V282" s="59">
        <f>COUNTIFS(テーブル13[[#All],[発症日]],テーブル31012[[#This Row],[日時]],テーブル13[[#All],[推定感染場所（カテゴリ）]],"")</f>
        <v>0</v>
      </c>
    </row>
    <row r="283" spans="1:22">
      <c r="A283" s="54">
        <f t="shared" si="19"/>
        <v>44167</v>
      </c>
      <c r="B283" s="1" t="str">
        <f t="shared" si="16"/>
        <v/>
      </c>
      <c r="C283" s="57" t="str">
        <f t="shared" si="17"/>
        <v/>
      </c>
      <c r="D283" s="57" t="str">
        <f t="shared" si="18"/>
        <v>2日</v>
      </c>
      <c r="E283" s="57">
        <f>COUNTIF(テーブル13[[#All],[発症日]],テーブル31012[[#This Row],[日時]])</f>
        <v>0</v>
      </c>
      <c r="F283" s="57">
        <f>COUNTIFS(テーブル13[[#All],[発症日]],テーブル31012[[#This Row],[日時]],テーブル13[[#All],[推定感染場所（カテゴリ）]],'推定感染場所別流行曲線（発症日） '!F$1)</f>
        <v>0</v>
      </c>
      <c r="G283" s="59">
        <f>COUNTIFS(テーブル13[[#All],[発症日]],テーブル31012[[#This Row],[日時]],テーブル13[[#All],[推定感染場所（カテゴリ）]],'推定感染場所別流行曲線（発症日） '!G$1)</f>
        <v>0</v>
      </c>
      <c r="H283" s="59">
        <f>COUNTIFS(テーブル13[[#All],[発症日]],テーブル31012[[#This Row],[日時]],テーブル13[[#All],[推定感染場所（カテゴリ）]],'推定感染場所別流行曲線（発症日） '!H$1)</f>
        <v>0</v>
      </c>
      <c r="I283" s="59">
        <f>COUNTIFS(テーブル13[[#All],[発症日]],テーブル31012[[#This Row],[日時]],テーブル13[[#All],[推定感染場所（カテゴリ）]],'推定感染場所別流行曲線（発症日） '!I$1)</f>
        <v>0</v>
      </c>
      <c r="J283" s="59">
        <f>COUNTIFS(テーブル13[[#All],[発症日]],テーブル31012[[#This Row],[日時]],テーブル13[[#All],[推定感染場所（カテゴリ）]],'推定感染場所別流行曲線（発症日） '!J$1)</f>
        <v>0</v>
      </c>
      <c r="K283" s="59">
        <f>COUNTIFS(テーブル13[[#All],[発症日]],テーブル31012[[#This Row],[日時]],テーブル13[[#All],[推定感染場所（カテゴリ）]],'推定感染場所別流行曲線（発症日） '!K$1)</f>
        <v>0</v>
      </c>
      <c r="L283" s="59">
        <f>COUNTIFS(テーブル13[[#All],[発症日]],テーブル31012[[#This Row],[日時]],テーブル13[[#All],[推定感染場所（カテゴリ）]],'推定感染場所別流行曲線（発症日） '!L$1)</f>
        <v>0</v>
      </c>
      <c r="M283" s="59">
        <f>COUNTIFS(テーブル13[[#All],[発症日]],テーブル31012[[#This Row],[日時]],テーブル13[[#All],[推定感染場所（カテゴリ）]],'推定感染場所別流行曲線（発症日） '!M$1)</f>
        <v>0</v>
      </c>
      <c r="N283" s="59">
        <f>COUNTIFS(テーブル13[[#All],[発症日]],テーブル31012[[#This Row],[日時]],テーブル13[[#All],[推定感染場所（カテゴリ）]],'推定感染場所別流行曲線（発症日） '!N$1)</f>
        <v>0</v>
      </c>
      <c r="O283" s="59">
        <f>COUNTIFS(テーブル13[[#All],[発症日]],テーブル31012[[#This Row],[日時]],テーブル13[[#All],[推定感染場所（カテゴリ）]],'推定感染場所別流行曲線（発症日） '!O$1)</f>
        <v>0</v>
      </c>
      <c r="P283" s="59">
        <f>COUNTIFS(テーブル13[[#All],[発症日]],テーブル31012[[#This Row],[日時]],テーブル13[[#All],[推定感染場所（カテゴリ）]],'推定感染場所別流行曲線（発症日） '!P$1)</f>
        <v>0</v>
      </c>
      <c r="Q283" s="59"/>
      <c r="R283" s="59"/>
      <c r="S283" s="59"/>
      <c r="T283" s="59"/>
      <c r="U283" s="59"/>
      <c r="V283" s="59">
        <f>COUNTIFS(テーブル13[[#All],[発症日]],テーブル31012[[#This Row],[日時]],テーブル13[[#All],[推定感染場所（カテゴリ）]],"")</f>
        <v>0</v>
      </c>
    </row>
    <row r="284" spans="1:22">
      <c r="A284" s="54">
        <f t="shared" si="19"/>
        <v>44168</v>
      </c>
      <c r="B284" s="1" t="str">
        <f t="shared" si="16"/>
        <v/>
      </c>
      <c r="C284" s="57" t="str">
        <f t="shared" si="17"/>
        <v/>
      </c>
      <c r="D284" s="57" t="str">
        <f t="shared" si="18"/>
        <v>3日</v>
      </c>
      <c r="E284" s="57">
        <f>COUNTIF(テーブル13[[#All],[発症日]],テーブル31012[[#This Row],[日時]])</f>
        <v>0</v>
      </c>
      <c r="F284" s="57">
        <f>COUNTIFS(テーブル13[[#All],[発症日]],テーブル31012[[#This Row],[日時]],テーブル13[[#All],[推定感染場所（カテゴリ）]],'推定感染場所別流行曲線（発症日） '!F$1)</f>
        <v>0</v>
      </c>
      <c r="G284" s="59">
        <f>COUNTIFS(テーブル13[[#All],[発症日]],テーブル31012[[#This Row],[日時]],テーブル13[[#All],[推定感染場所（カテゴリ）]],'推定感染場所別流行曲線（発症日） '!G$1)</f>
        <v>0</v>
      </c>
      <c r="H284" s="59">
        <f>COUNTIFS(テーブル13[[#All],[発症日]],テーブル31012[[#This Row],[日時]],テーブル13[[#All],[推定感染場所（カテゴリ）]],'推定感染場所別流行曲線（発症日） '!H$1)</f>
        <v>0</v>
      </c>
      <c r="I284" s="59">
        <f>COUNTIFS(テーブル13[[#All],[発症日]],テーブル31012[[#This Row],[日時]],テーブル13[[#All],[推定感染場所（カテゴリ）]],'推定感染場所別流行曲線（発症日） '!I$1)</f>
        <v>0</v>
      </c>
      <c r="J284" s="59">
        <f>COUNTIFS(テーブル13[[#All],[発症日]],テーブル31012[[#This Row],[日時]],テーブル13[[#All],[推定感染場所（カテゴリ）]],'推定感染場所別流行曲線（発症日） '!J$1)</f>
        <v>0</v>
      </c>
      <c r="K284" s="59">
        <f>COUNTIFS(テーブル13[[#All],[発症日]],テーブル31012[[#This Row],[日時]],テーブル13[[#All],[推定感染場所（カテゴリ）]],'推定感染場所別流行曲線（発症日） '!K$1)</f>
        <v>0</v>
      </c>
      <c r="L284" s="59">
        <f>COUNTIFS(テーブル13[[#All],[発症日]],テーブル31012[[#This Row],[日時]],テーブル13[[#All],[推定感染場所（カテゴリ）]],'推定感染場所別流行曲線（発症日） '!L$1)</f>
        <v>0</v>
      </c>
      <c r="M284" s="59">
        <f>COUNTIFS(テーブル13[[#All],[発症日]],テーブル31012[[#This Row],[日時]],テーブル13[[#All],[推定感染場所（カテゴリ）]],'推定感染場所別流行曲線（発症日） '!M$1)</f>
        <v>0</v>
      </c>
      <c r="N284" s="59">
        <f>COUNTIFS(テーブル13[[#All],[発症日]],テーブル31012[[#This Row],[日時]],テーブル13[[#All],[推定感染場所（カテゴリ）]],'推定感染場所別流行曲線（発症日） '!N$1)</f>
        <v>0</v>
      </c>
      <c r="O284" s="59">
        <f>COUNTIFS(テーブル13[[#All],[発症日]],テーブル31012[[#This Row],[日時]],テーブル13[[#All],[推定感染場所（カテゴリ）]],'推定感染場所別流行曲線（発症日） '!O$1)</f>
        <v>0</v>
      </c>
      <c r="P284" s="59">
        <f>COUNTIFS(テーブル13[[#All],[発症日]],テーブル31012[[#This Row],[日時]],テーブル13[[#All],[推定感染場所（カテゴリ）]],'推定感染場所別流行曲線（発症日） '!P$1)</f>
        <v>0</v>
      </c>
      <c r="Q284" s="59"/>
      <c r="R284" s="59"/>
      <c r="S284" s="59"/>
      <c r="T284" s="59"/>
      <c r="U284" s="59"/>
      <c r="V284" s="59">
        <f>COUNTIFS(テーブル13[[#All],[発症日]],テーブル31012[[#This Row],[日時]],テーブル13[[#All],[推定感染場所（カテゴリ）]],"")</f>
        <v>0</v>
      </c>
    </row>
    <row r="285" spans="1:22">
      <c r="A285" s="54">
        <f t="shared" si="19"/>
        <v>44169</v>
      </c>
      <c r="B285" s="1" t="str">
        <f t="shared" si="16"/>
        <v/>
      </c>
      <c r="C285" s="57" t="str">
        <f t="shared" si="17"/>
        <v/>
      </c>
      <c r="D285" s="57" t="str">
        <f t="shared" si="18"/>
        <v>4日</v>
      </c>
      <c r="E285" s="57">
        <f>COUNTIF(テーブル13[[#All],[発症日]],テーブル31012[[#This Row],[日時]])</f>
        <v>2</v>
      </c>
      <c r="F285" s="57">
        <f>COUNTIFS(テーブル13[[#All],[発症日]],テーブル31012[[#This Row],[日時]],テーブル13[[#All],[推定感染場所（カテゴリ）]],'推定感染場所別流行曲線（発症日） '!F$1)</f>
        <v>0</v>
      </c>
      <c r="G285" s="59">
        <f>COUNTIFS(テーブル13[[#All],[発症日]],テーブル31012[[#This Row],[日時]],テーブル13[[#All],[推定感染場所（カテゴリ）]],'推定感染場所別流行曲線（発症日） '!G$1)</f>
        <v>0</v>
      </c>
      <c r="H285" s="59">
        <f>COUNTIFS(テーブル13[[#All],[発症日]],テーブル31012[[#This Row],[日時]],テーブル13[[#All],[推定感染場所（カテゴリ）]],'推定感染場所別流行曲線（発症日） '!H$1)</f>
        <v>0</v>
      </c>
      <c r="I285" s="59">
        <f>COUNTIFS(テーブル13[[#All],[発症日]],テーブル31012[[#This Row],[日時]],テーブル13[[#All],[推定感染場所（カテゴリ）]],'推定感染場所別流行曲線（発症日） '!I$1)</f>
        <v>1</v>
      </c>
      <c r="J285" s="59">
        <f>COUNTIFS(テーブル13[[#All],[発症日]],テーブル31012[[#This Row],[日時]],テーブル13[[#All],[推定感染場所（カテゴリ）]],'推定感染場所別流行曲線（発症日） '!J$1)</f>
        <v>0</v>
      </c>
      <c r="K285" s="59">
        <f>COUNTIFS(テーブル13[[#All],[発症日]],テーブル31012[[#This Row],[日時]],テーブル13[[#All],[推定感染場所（カテゴリ）]],'推定感染場所別流行曲線（発症日） '!K$1)</f>
        <v>0</v>
      </c>
      <c r="L285" s="59">
        <f>COUNTIFS(テーブル13[[#All],[発症日]],テーブル31012[[#This Row],[日時]],テーブル13[[#All],[推定感染場所（カテゴリ）]],'推定感染場所別流行曲線（発症日） '!L$1)</f>
        <v>0</v>
      </c>
      <c r="M285" s="59">
        <f>COUNTIFS(テーブル13[[#All],[発症日]],テーブル31012[[#This Row],[日時]],テーブル13[[#All],[推定感染場所（カテゴリ）]],'推定感染場所別流行曲線（発症日） '!M$1)</f>
        <v>0</v>
      </c>
      <c r="N285" s="59">
        <f>COUNTIFS(テーブル13[[#All],[発症日]],テーブル31012[[#This Row],[日時]],テーブル13[[#All],[推定感染場所（カテゴリ）]],'推定感染場所別流行曲線（発症日） '!N$1)</f>
        <v>0</v>
      </c>
      <c r="O285" s="59">
        <f>COUNTIFS(テーブル13[[#All],[発症日]],テーブル31012[[#This Row],[日時]],テーブル13[[#All],[推定感染場所（カテゴリ）]],'推定感染場所別流行曲線（発症日） '!O$1)</f>
        <v>1</v>
      </c>
      <c r="P285" s="59">
        <f>COUNTIFS(テーブル13[[#All],[発症日]],テーブル31012[[#This Row],[日時]],テーブル13[[#All],[推定感染場所（カテゴリ）]],'推定感染場所別流行曲線（発症日） '!P$1)</f>
        <v>0</v>
      </c>
      <c r="Q285" s="59"/>
      <c r="R285" s="59"/>
      <c r="S285" s="59"/>
      <c r="T285" s="59"/>
      <c r="U285" s="59"/>
      <c r="V285" s="59">
        <f>COUNTIFS(テーブル13[[#All],[発症日]],テーブル31012[[#This Row],[日時]],テーブル13[[#All],[推定感染場所（カテゴリ）]],"")</f>
        <v>0</v>
      </c>
    </row>
    <row r="286" spans="1:22">
      <c r="A286" s="54">
        <f t="shared" si="19"/>
        <v>44170</v>
      </c>
      <c r="B286" s="1" t="str">
        <f t="shared" si="16"/>
        <v/>
      </c>
      <c r="C286" s="57" t="str">
        <f t="shared" si="17"/>
        <v/>
      </c>
      <c r="D286" s="57" t="str">
        <f t="shared" si="18"/>
        <v>5日</v>
      </c>
      <c r="E286" s="57">
        <f>COUNTIF(テーブル13[[#All],[発症日]],テーブル31012[[#This Row],[日時]])</f>
        <v>0</v>
      </c>
      <c r="F286" s="57">
        <f>COUNTIFS(テーブル13[[#All],[発症日]],テーブル31012[[#This Row],[日時]],テーブル13[[#All],[推定感染場所（カテゴリ）]],'推定感染場所別流行曲線（発症日） '!F$1)</f>
        <v>0</v>
      </c>
      <c r="G286" s="59">
        <f>COUNTIFS(テーブル13[[#All],[発症日]],テーブル31012[[#This Row],[日時]],テーブル13[[#All],[推定感染場所（カテゴリ）]],'推定感染場所別流行曲線（発症日） '!G$1)</f>
        <v>0</v>
      </c>
      <c r="H286" s="59">
        <f>COUNTIFS(テーブル13[[#All],[発症日]],テーブル31012[[#This Row],[日時]],テーブル13[[#All],[推定感染場所（カテゴリ）]],'推定感染場所別流行曲線（発症日） '!H$1)</f>
        <v>0</v>
      </c>
      <c r="I286" s="59">
        <f>COUNTIFS(テーブル13[[#All],[発症日]],テーブル31012[[#This Row],[日時]],テーブル13[[#All],[推定感染場所（カテゴリ）]],'推定感染場所別流行曲線（発症日） '!I$1)</f>
        <v>0</v>
      </c>
      <c r="J286" s="59">
        <f>COUNTIFS(テーブル13[[#All],[発症日]],テーブル31012[[#This Row],[日時]],テーブル13[[#All],[推定感染場所（カテゴリ）]],'推定感染場所別流行曲線（発症日） '!J$1)</f>
        <v>0</v>
      </c>
      <c r="K286" s="59">
        <f>COUNTIFS(テーブル13[[#All],[発症日]],テーブル31012[[#This Row],[日時]],テーブル13[[#All],[推定感染場所（カテゴリ）]],'推定感染場所別流行曲線（発症日） '!K$1)</f>
        <v>0</v>
      </c>
      <c r="L286" s="59">
        <f>COUNTIFS(テーブル13[[#All],[発症日]],テーブル31012[[#This Row],[日時]],テーブル13[[#All],[推定感染場所（カテゴリ）]],'推定感染場所別流行曲線（発症日） '!L$1)</f>
        <v>0</v>
      </c>
      <c r="M286" s="59">
        <f>COUNTIFS(テーブル13[[#All],[発症日]],テーブル31012[[#This Row],[日時]],テーブル13[[#All],[推定感染場所（カテゴリ）]],'推定感染場所別流行曲線（発症日） '!M$1)</f>
        <v>0</v>
      </c>
      <c r="N286" s="59">
        <f>COUNTIFS(テーブル13[[#All],[発症日]],テーブル31012[[#This Row],[日時]],テーブル13[[#All],[推定感染場所（カテゴリ）]],'推定感染場所別流行曲線（発症日） '!N$1)</f>
        <v>0</v>
      </c>
      <c r="O286" s="59">
        <f>COUNTIFS(テーブル13[[#All],[発症日]],テーブル31012[[#This Row],[日時]],テーブル13[[#All],[推定感染場所（カテゴリ）]],'推定感染場所別流行曲線（発症日） '!O$1)</f>
        <v>0</v>
      </c>
      <c r="P286" s="59">
        <f>COUNTIFS(テーブル13[[#All],[発症日]],テーブル31012[[#This Row],[日時]],テーブル13[[#All],[推定感染場所（カテゴリ）]],'推定感染場所別流行曲線（発症日） '!P$1)</f>
        <v>0</v>
      </c>
      <c r="Q286" s="59"/>
      <c r="R286" s="59"/>
      <c r="S286" s="59"/>
      <c r="T286" s="59"/>
      <c r="U286" s="59"/>
      <c r="V286" s="59">
        <f>COUNTIFS(テーブル13[[#All],[発症日]],テーブル31012[[#This Row],[日時]],テーブル13[[#All],[推定感染場所（カテゴリ）]],"")</f>
        <v>0</v>
      </c>
    </row>
    <row r="287" spans="1:22">
      <c r="A287" s="54">
        <f t="shared" si="19"/>
        <v>44171</v>
      </c>
      <c r="B287" s="1" t="str">
        <f t="shared" si="16"/>
        <v/>
      </c>
      <c r="C287" s="57" t="str">
        <f t="shared" si="17"/>
        <v/>
      </c>
      <c r="D287" s="57" t="str">
        <f t="shared" si="18"/>
        <v>6日</v>
      </c>
      <c r="E287" s="57">
        <f>COUNTIF(テーブル13[[#All],[発症日]],テーブル31012[[#This Row],[日時]])</f>
        <v>1</v>
      </c>
      <c r="F287" s="57">
        <f>COUNTIFS(テーブル13[[#All],[発症日]],テーブル31012[[#This Row],[日時]],テーブル13[[#All],[推定感染場所（カテゴリ）]],'推定感染場所別流行曲線（発症日） '!F$1)</f>
        <v>0</v>
      </c>
      <c r="G287" s="59">
        <f>COUNTIFS(テーブル13[[#All],[発症日]],テーブル31012[[#This Row],[日時]],テーブル13[[#All],[推定感染場所（カテゴリ）]],'推定感染場所別流行曲線（発症日） '!G$1)</f>
        <v>0</v>
      </c>
      <c r="H287" s="59">
        <f>COUNTIFS(テーブル13[[#All],[発症日]],テーブル31012[[#This Row],[日時]],テーブル13[[#All],[推定感染場所（カテゴリ）]],'推定感染場所別流行曲線（発症日） '!H$1)</f>
        <v>0</v>
      </c>
      <c r="I287" s="59">
        <f>COUNTIFS(テーブル13[[#All],[発症日]],テーブル31012[[#This Row],[日時]],テーブル13[[#All],[推定感染場所（カテゴリ）]],'推定感染場所別流行曲線（発症日） '!I$1)</f>
        <v>0</v>
      </c>
      <c r="J287" s="59">
        <f>COUNTIFS(テーブル13[[#All],[発症日]],テーブル31012[[#This Row],[日時]],テーブル13[[#All],[推定感染場所（カテゴリ）]],'推定感染場所別流行曲線（発症日） '!J$1)</f>
        <v>0</v>
      </c>
      <c r="K287" s="59">
        <f>COUNTIFS(テーブル13[[#All],[発症日]],テーブル31012[[#This Row],[日時]],テーブル13[[#All],[推定感染場所（カテゴリ）]],'推定感染場所別流行曲線（発症日） '!K$1)</f>
        <v>0</v>
      </c>
      <c r="L287" s="59">
        <f>COUNTIFS(テーブル13[[#All],[発症日]],テーブル31012[[#This Row],[日時]],テーブル13[[#All],[推定感染場所（カテゴリ）]],'推定感染場所別流行曲線（発症日） '!L$1)</f>
        <v>0</v>
      </c>
      <c r="M287" s="59">
        <f>COUNTIFS(テーブル13[[#All],[発症日]],テーブル31012[[#This Row],[日時]],テーブル13[[#All],[推定感染場所（カテゴリ）]],'推定感染場所別流行曲線（発症日） '!M$1)</f>
        <v>0</v>
      </c>
      <c r="N287" s="59">
        <f>COUNTIFS(テーブル13[[#All],[発症日]],テーブル31012[[#This Row],[日時]],テーブル13[[#All],[推定感染場所（カテゴリ）]],'推定感染場所別流行曲線（発症日） '!N$1)</f>
        <v>0</v>
      </c>
      <c r="O287" s="59">
        <f>COUNTIFS(テーブル13[[#All],[発症日]],テーブル31012[[#This Row],[日時]],テーブル13[[#All],[推定感染場所（カテゴリ）]],'推定感染場所別流行曲線（発症日） '!O$1)</f>
        <v>0</v>
      </c>
      <c r="P287" s="59">
        <f>COUNTIFS(テーブル13[[#All],[発症日]],テーブル31012[[#This Row],[日時]],テーブル13[[#All],[推定感染場所（カテゴリ）]],'推定感染場所別流行曲線（発症日） '!P$1)</f>
        <v>1</v>
      </c>
      <c r="Q287" s="59"/>
      <c r="R287" s="59"/>
      <c r="S287" s="59"/>
      <c r="T287" s="59"/>
      <c r="U287" s="59"/>
      <c r="V287" s="59">
        <f>COUNTIFS(テーブル13[[#All],[発症日]],テーブル31012[[#This Row],[日時]],テーブル13[[#All],[推定感染場所（カテゴリ）]],"")</f>
        <v>0</v>
      </c>
    </row>
    <row r="288" spans="1:22">
      <c r="A288" s="54">
        <f t="shared" si="19"/>
        <v>44172</v>
      </c>
      <c r="B288" s="1" t="str">
        <f t="shared" si="16"/>
        <v/>
      </c>
      <c r="C288" s="57" t="str">
        <f t="shared" si="17"/>
        <v/>
      </c>
      <c r="D288" s="57" t="str">
        <f t="shared" si="18"/>
        <v>7日</v>
      </c>
      <c r="E288" s="57">
        <f>COUNTIF(テーブル13[[#All],[発症日]],テーブル31012[[#This Row],[日時]])</f>
        <v>0</v>
      </c>
      <c r="F288" s="57">
        <f>COUNTIFS(テーブル13[[#All],[発症日]],テーブル31012[[#This Row],[日時]],テーブル13[[#All],[推定感染場所（カテゴリ）]],'推定感染場所別流行曲線（発症日） '!F$1)</f>
        <v>0</v>
      </c>
      <c r="G288" s="59">
        <f>COUNTIFS(テーブル13[[#All],[発症日]],テーブル31012[[#This Row],[日時]],テーブル13[[#All],[推定感染場所（カテゴリ）]],'推定感染場所別流行曲線（発症日） '!G$1)</f>
        <v>0</v>
      </c>
      <c r="H288" s="59">
        <f>COUNTIFS(テーブル13[[#All],[発症日]],テーブル31012[[#This Row],[日時]],テーブル13[[#All],[推定感染場所（カテゴリ）]],'推定感染場所別流行曲線（発症日） '!H$1)</f>
        <v>0</v>
      </c>
      <c r="I288" s="59">
        <f>COUNTIFS(テーブル13[[#All],[発症日]],テーブル31012[[#This Row],[日時]],テーブル13[[#All],[推定感染場所（カテゴリ）]],'推定感染場所別流行曲線（発症日） '!I$1)</f>
        <v>0</v>
      </c>
      <c r="J288" s="59">
        <f>COUNTIFS(テーブル13[[#All],[発症日]],テーブル31012[[#This Row],[日時]],テーブル13[[#All],[推定感染場所（カテゴリ）]],'推定感染場所別流行曲線（発症日） '!J$1)</f>
        <v>0</v>
      </c>
      <c r="K288" s="59">
        <f>COUNTIFS(テーブル13[[#All],[発症日]],テーブル31012[[#This Row],[日時]],テーブル13[[#All],[推定感染場所（カテゴリ）]],'推定感染場所別流行曲線（発症日） '!K$1)</f>
        <v>0</v>
      </c>
      <c r="L288" s="59">
        <f>COUNTIFS(テーブル13[[#All],[発症日]],テーブル31012[[#This Row],[日時]],テーブル13[[#All],[推定感染場所（カテゴリ）]],'推定感染場所別流行曲線（発症日） '!L$1)</f>
        <v>0</v>
      </c>
      <c r="M288" s="59">
        <f>COUNTIFS(テーブル13[[#All],[発症日]],テーブル31012[[#This Row],[日時]],テーブル13[[#All],[推定感染場所（カテゴリ）]],'推定感染場所別流行曲線（発症日） '!M$1)</f>
        <v>0</v>
      </c>
      <c r="N288" s="59">
        <f>COUNTIFS(テーブル13[[#All],[発症日]],テーブル31012[[#This Row],[日時]],テーブル13[[#All],[推定感染場所（カテゴリ）]],'推定感染場所別流行曲線（発症日） '!N$1)</f>
        <v>0</v>
      </c>
      <c r="O288" s="59">
        <f>COUNTIFS(テーブル13[[#All],[発症日]],テーブル31012[[#This Row],[日時]],テーブル13[[#All],[推定感染場所（カテゴリ）]],'推定感染場所別流行曲線（発症日） '!O$1)</f>
        <v>0</v>
      </c>
      <c r="P288" s="59">
        <f>COUNTIFS(テーブル13[[#All],[発症日]],テーブル31012[[#This Row],[日時]],テーブル13[[#All],[推定感染場所（カテゴリ）]],'推定感染場所別流行曲線（発症日） '!P$1)</f>
        <v>0</v>
      </c>
      <c r="Q288" s="59"/>
      <c r="R288" s="59"/>
      <c r="S288" s="59"/>
      <c r="T288" s="59"/>
      <c r="U288" s="59"/>
      <c r="V288" s="59">
        <f>COUNTIFS(テーブル13[[#All],[発症日]],テーブル31012[[#This Row],[日時]],テーブル13[[#All],[推定感染場所（カテゴリ）]],"")</f>
        <v>0</v>
      </c>
    </row>
    <row r="289" spans="1:22">
      <c r="A289" s="54">
        <f t="shared" si="19"/>
        <v>44173</v>
      </c>
      <c r="B289" s="1" t="str">
        <f t="shared" si="16"/>
        <v/>
      </c>
      <c r="C289" s="57" t="str">
        <f t="shared" si="17"/>
        <v/>
      </c>
      <c r="D289" s="57" t="str">
        <f t="shared" si="18"/>
        <v>8日</v>
      </c>
      <c r="E289" s="57">
        <f>COUNTIF(テーブル13[[#All],[発症日]],テーブル31012[[#This Row],[日時]])</f>
        <v>2</v>
      </c>
      <c r="F289" s="57">
        <f>COUNTIFS(テーブル13[[#All],[発症日]],テーブル31012[[#This Row],[日時]],テーブル13[[#All],[推定感染場所（カテゴリ）]],'推定感染場所別流行曲線（発症日） '!F$1)</f>
        <v>0</v>
      </c>
      <c r="G289" s="59">
        <f>COUNTIFS(テーブル13[[#All],[発症日]],テーブル31012[[#This Row],[日時]],テーブル13[[#All],[推定感染場所（カテゴリ）]],'推定感染場所別流行曲線（発症日） '!G$1)</f>
        <v>0</v>
      </c>
      <c r="H289" s="59">
        <f>COUNTIFS(テーブル13[[#All],[発症日]],テーブル31012[[#This Row],[日時]],テーブル13[[#All],[推定感染場所（カテゴリ）]],'推定感染場所別流行曲線（発症日） '!H$1)</f>
        <v>0</v>
      </c>
      <c r="I289" s="59">
        <f>COUNTIFS(テーブル13[[#All],[発症日]],テーブル31012[[#This Row],[日時]],テーブル13[[#All],[推定感染場所（カテゴリ）]],'推定感染場所別流行曲線（発症日） '!I$1)</f>
        <v>0</v>
      </c>
      <c r="J289" s="59">
        <f>COUNTIFS(テーブル13[[#All],[発症日]],テーブル31012[[#This Row],[日時]],テーブル13[[#All],[推定感染場所（カテゴリ）]],'推定感染場所別流行曲線（発症日） '!J$1)</f>
        <v>0</v>
      </c>
      <c r="K289" s="59">
        <f>COUNTIFS(テーブル13[[#All],[発症日]],テーブル31012[[#This Row],[日時]],テーブル13[[#All],[推定感染場所（カテゴリ）]],'推定感染場所別流行曲線（発症日） '!K$1)</f>
        <v>0</v>
      </c>
      <c r="L289" s="59">
        <f>COUNTIFS(テーブル13[[#All],[発症日]],テーブル31012[[#This Row],[日時]],テーブル13[[#All],[推定感染場所（カテゴリ）]],'推定感染場所別流行曲線（発症日） '!L$1)</f>
        <v>0</v>
      </c>
      <c r="M289" s="59">
        <f>COUNTIFS(テーブル13[[#All],[発症日]],テーブル31012[[#This Row],[日時]],テーブル13[[#All],[推定感染場所（カテゴリ）]],'推定感染場所別流行曲線（発症日） '!M$1)</f>
        <v>0</v>
      </c>
      <c r="N289" s="59">
        <f>COUNTIFS(テーブル13[[#All],[発症日]],テーブル31012[[#This Row],[日時]],テーブル13[[#All],[推定感染場所（カテゴリ）]],'推定感染場所別流行曲線（発症日） '!N$1)</f>
        <v>0</v>
      </c>
      <c r="O289" s="59">
        <f>COUNTIFS(テーブル13[[#All],[発症日]],テーブル31012[[#This Row],[日時]],テーブル13[[#All],[推定感染場所（カテゴリ）]],'推定感染場所別流行曲線（発症日） '!O$1)</f>
        <v>1</v>
      </c>
      <c r="P289" s="59">
        <f>COUNTIFS(テーブル13[[#All],[発症日]],テーブル31012[[#This Row],[日時]],テーブル13[[#All],[推定感染場所（カテゴリ）]],'推定感染場所別流行曲線（発症日） '!P$1)</f>
        <v>1</v>
      </c>
      <c r="Q289" s="59"/>
      <c r="R289" s="59"/>
      <c r="S289" s="59"/>
      <c r="T289" s="59"/>
      <c r="U289" s="59"/>
      <c r="V289" s="59">
        <f>COUNTIFS(テーブル13[[#All],[発症日]],テーブル31012[[#This Row],[日時]],テーブル13[[#All],[推定感染場所（カテゴリ）]],"")</f>
        <v>0</v>
      </c>
    </row>
    <row r="290" spans="1:22">
      <c r="A290" s="54">
        <f t="shared" si="19"/>
        <v>44174</v>
      </c>
      <c r="B290" s="1" t="str">
        <f t="shared" si="16"/>
        <v/>
      </c>
      <c r="C290" s="57" t="str">
        <f t="shared" si="17"/>
        <v/>
      </c>
      <c r="D290" s="57" t="str">
        <f t="shared" si="18"/>
        <v>9日</v>
      </c>
      <c r="E290" s="57">
        <f>COUNTIF(テーブル13[[#All],[発症日]],テーブル31012[[#This Row],[日時]])</f>
        <v>1</v>
      </c>
      <c r="F290" s="57">
        <f>COUNTIFS(テーブル13[[#All],[発症日]],テーブル31012[[#This Row],[日時]],テーブル13[[#All],[推定感染場所（カテゴリ）]],'推定感染場所別流行曲線（発症日） '!F$1)</f>
        <v>0</v>
      </c>
      <c r="G290" s="59">
        <f>COUNTIFS(テーブル13[[#All],[発症日]],テーブル31012[[#This Row],[日時]],テーブル13[[#All],[推定感染場所（カテゴリ）]],'推定感染場所別流行曲線（発症日） '!G$1)</f>
        <v>0</v>
      </c>
      <c r="H290" s="59">
        <f>COUNTIFS(テーブル13[[#All],[発症日]],テーブル31012[[#This Row],[日時]],テーブル13[[#All],[推定感染場所（カテゴリ）]],'推定感染場所別流行曲線（発症日） '!H$1)</f>
        <v>1</v>
      </c>
      <c r="I290" s="59">
        <f>COUNTIFS(テーブル13[[#All],[発症日]],テーブル31012[[#This Row],[日時]],テーブル13[[#All],[推定感染場所（カテゴリ）]],'推定感染場所別流行曲線（発症日） '!I$1)</f>
        <v>0</v>
      </c>
      <c r="J290" s="59">
        <f>COUNTIFS(テーブル13[[#All],[発症日]],テーブル31012[[#This Row],[日時]],テーブル13[[#All],[推定感染場所（カテゴリ）]],'推定感染場所別流行曲線（発症日） '!J$1)</f>
        <v>0</v>
      </c>
      <c r="K290" s="59">
        <f>COUNTIFS(テーブル13[[#All],[発症日]],テーブル31012[[#This Row],[日時]],テーブル13[[#All],[推定感染場所（カテゴリ）]],'推定感染場所別流行曲線（発症日） '!K$1)</f>
        <v>0</v>
      </c>
      <c r="L290" s="59">
        <f>COUNTIFS(テーブル13[[#All],[発症日]],テーブル31012[[#This Row],[日時]],テーブル13[[#All],[推定感染場所（カテゴリ）]],'推定感染場所別流行曲線（発症日） '!L$1)</f>
        <v>0</v>
      </c>
      <c r="M290" s="59">
        <f>COUNTIFS(テーブル13[[#All],[発症日]],テーブル31012[[#This Row],[日時]],テーブル13[[#All],[推定感染場所（カテゴリ）]],'推定感染場所別流行曲線（発症日） '!M$1)</f>
        <v>0</v>
      </c>
      <c r="N290" s="59">
        <f>COUNTIFS(テーブル13[[#All],[発症日]],テーブル31012[[#This Row],[日時]],テーブル13[[#All],[推定感染場所（カテゴリ）]],'推定感染場所別流行曲線（発症日） '!N$1)</f>
        <v>0</v>
      </c>
      <c r="O290" s="59">
        <f>COUNTIFS(テーブル13[[#All],[発症日]],テーブル31012[[#This Row],[日時]],テーブル13[[#All],[推定感染場所（カテゴリ）]],'推定感染場所別流行曲線（発症日） '!O$1)</f>
        <v>0</v>
      </c>
      <c r="P290" s="59">
        <f>COUNTIFS(テーブル13[[#All],[発症日]],テーブル31012[[#This Row],[日時]],テーブル13[[#All],[推定感染場所（カテゴリ）]],'推定感染場所別流行曲線（発症日） '!P$1)</f>
        <v>0</v>
      </c>
      <c r="Q290" s="59"/>
      <c r="R290" s="59"/>
      <c r="S290" s="59"/>
      <c r="T290" s="59"/>
      <c r="U290" s="59"/>
      <c r="V290" s="59">
        <f>COUNTIFS(テーブル13[[#All],[発症日]],テーブル31012[[#This Row],[日時]],テーブル13[[#All],[推定感染場所（カテゴリ）]],"")</f>
        <v>0</v>
      </c>
    </row>
    <row r="291" spans="1:22">
      <c r="A291" s="54">
        <f t="shared" si="19"/>
        <v>44175</v>
      </c>
      <c r="B291" s="1" t="str">
        <f t="shared" si="16"/>
        <v/>
      </c>
      <c r="C291" s="57" t="str">
        <f t="shared" si="17"/>
        <v/>
      </c>
      <c r="D291" s="57" t="str">
        <f t="shared" si="18"/>
        <v>10日</v>
      </c>
      <c r="E291" s="57">
        <f>COUNTIF(テーブル13[[#All],[発症日]],テーブル31012[[#This Row],[日時]])</f>
        <v>2</v>
      </c>
      <c r="F291" s="57">
        <f>COUNTIFS(テーブル13[[#All],[発症日]],テーブル31012[[#This Row],[日時]],テーブル13[[#All],[推定感染場所（カテゴリ）]],'推定感染場所別流行曲線（発症日） '!F$1)</f>
        <v>0</v>
      </c>
      <c r="G291" s="59">
        <f>COUNTIFS(テーブル13[[#All],[発症日]],テーブル31012[[#This Row],[日時]],テーブル13[[#All],[推定感染場所（カテゴリ）]],'推定感染場所別流行曲線（発症日） '!G$1)</f>
        <v>0</v>
      </c>
      <c r="H291" s="59">
        <f>COUNTIFS(テーブル13[[#All],[発症日]],テーブル31012[[#This Row],[日時]],テーブル13[[#All],[推定感染場所（カテゴリ）]],'推定感染場所別流行曲線（発症日） '!H$1)</f>
        <v>0</v>
      </c>
      <c r="I291" s="59">
        <f>COUNTIFS(テーブル13[[#All],[発症日]],テーブル31012[[#This Row],[日時]],テーブル13[[#All],[推定感染場所（カテゴリ）]],'推定感染場所別流行曲線（発症日） '!I$1)</f>
        <v>0</v>
      </c>
      <c r="J291" s="59">
        <f>COUNTIFS(テーブル13[[#All],[発症日]],テーブル31012[[#This Row],[日時]],テーブル13[[#All],[推定感染場所（カテゴリ）]],'推定感染場所別流行曲線（発症日） '!J$1)</f>
        <v>1</v>
      </c>
      <c r="K291" s="59">
        <f>COUNTIFS(テーブル13[[#All],[発症日]],テーブル31012[[#This Row],[日時]],テーブル13[[#All],[推定感染場所（カテゴリ）]],'推定感染場所別流行曲線（発症日） '!K$1)</f>
        <v>0</v>
      </c>
      <c r="L291" s="59">
        <f>COUNTIFS(テーブル13[[#All],[発症日]],テーブル31012[[#This Row],[日時]],テーブル13[[#All],[推定感染場所（カテゴリ）]],'推定感染場所別流行曲線（発症日） '!L$1)</f>
        <v>1</v>
      </c>
      <c r="M291" s="59">
        <f>COUNTIFS(テーブル13[[#All],[発症日]],テーブル31012[[#This Row],[日時]],テーブル13[[#All],[推定感染場所（カテゴリ）]],'推定感染場所別流行曲線（発症日） '!M$1)</f>
        <v>0</v>
      </c>
      <c r="N291" s="59">
        <f>COUNTIFS(テーブル13[[#All],[発症日]],テーブル31012[[#This Row],[日時]],テーブル13[[#All],[推定感染場所（カテゴリ）]],'推定感染場所別流行曲線（発症日） '!N$1)</f>
        <v>0</v>
      </c>
      <c r="O291" s="59">
        <f>COUNTIFS(テーブル13[[#All],[発症日]],テーブル31012[[#This Row],[日時]],テーブル13[[#All],[推定感染場所（カテゴリ）]],'推定感染場所別流行曲線（発症日） '!O$1)</f>
        <v>0</v>
      </c>
      <c r="P291" s="59">
        <f>COUNTIFS(テーブル13[[#All],[発症日]],テーブル31012[[#This Row],[日時]],テーブル13[[#All],[推定感染場所（カテゴリ）]],'推定感染場所別流行曲線（発症日） '!P$1)</f>
        <v>0</v>
      </c>
      <c r="Q291" s="59"/>
      <c r="R291" s="59"/>
      <c r="S291" s="59"/>
      <c r="T291" s="59"/>
      <c r="U291" s="59"/>
      <c r="V291" s="59">
        <f>COUNTIFS(テーブル13[[#All],[発症日]],テーブル31012[[#This Row],[日時]],テーブル13[[#All],[推定感染場所（カテゴリ）]],"")</f>
        <v>0</v>
      </c>
    </row>
    <row r="292" spans="1:22">
      <c r="A292" s="54">
        <f t="shared" si="19"/>
        <v>44176</v>
      </c>
      <c r="B292" s="1" t="str">
        <f t="shared" si="16"/>
        <v/>
      </c>
      <c r="C292" s="57" t="str">
        <f t="shared" si="17"/>
        <v/>
      </c>
      <c r="D292" s="57" t="str">
        <f t="shared" si="18"/>
        <v>11日</v>
      </c>
      <c r="E292" s="57">
        <f>COUNTIF(テーブル13[[#All],[発症日]],テーブル31012[[#This Row],[日時]])</f>
        <v>2</v>
      </c>
      <c r="F292" s="57">
        <f>COUNTIFS(テーブル13[[#All],[発症日]],テーブル31012[[#This Row],[日時]],テーブル13[[#All],[推定感染場所（カテゴリ）]],'推定感染場所別流行曲線（発症日） '!F$1)</f>
        <v>0</v>
      </c>
      <c r="G292" s="59">
        <f>COUNTIFS(テーブル13[[#All],[発症日]],テーブル31012[[#This Row],[日時]],テーブル13[[#All],[推定感染場所（カテゴリ）]],'推定感染場所別流行曲線（発症日） '!G$1)</f>
        <v>0</v>
      </c>
      <c r="H292" s="59">
        <f>COUNTIFS(テーブル13[[#All],[発症日]],テーブル31012[[#This Row],[日時]],テーブル13[[#All],[推定感染場所（カテゴリ）]],'推定感染場所別流行曲線（発症日） '!H$1)</f>
        <v>0</v>
      </c>
      <c r="I292" s="59">
        <f>COUNTIFS(テーブル13[[#All],[発症日]],テーブル31012[[#This Row],[日時]],テーブル13[[#All],[推定感染場所（カテゴリ）]],'推定感染場所別流行曲線（発症日） '!I$1)</f>
        <v>0</v>
      </c>
      <c r="J292" s="59">
        <f>COUNTIFS(テーブル13[[#All],[発症日]],テーブル31012[[#This Row],[日時]],テーブル13[[#All],[推定感染場所（カテゴリ）]],'推定感染場所別流行曲線（発症日） '!J$1)</f>
        <v>1</v>
      </c>
      <c r="K292" s="59">
        <f>COUNTIFS(テーブル13[[#All],[発症日]],テーブル31012[[#This Row],[日時]],テーブル13[[#All],[推定感染場所（カテゴリ）]],'推定感染場所別流行曲線（発症日） '!K$1)</f>
        <v>0</v>
      </c>
      <c r="L292" s="59">
        <f>COUNTIFS(テーブル13[[#All],[発症日]],テーブル31012[[#This Row],[日時]],テーブル13[[#All],[推定感染場所（カテゴリ）]],'推定感染場所別流行曲線（発症日） '!L$1)</f>
        <v>1</v>
      </c>
      <c r="M292" s="59">
        <f>COUNTIFS(テーブル13[[#All],[発症日]],テーブル31012[[#This Row],[日時]],テーブル13[[#All],[推定感染場所（カテゴリ）]],'推定感染場所別流行曲線（発症日） '!M$1)</f>
        <v>0</v>
      </c>
      <c r="N292" s="59">
        <f>COUNTIFS(テーブル13[[#All],[発症日]],テーブル31012[[#This Row],[日時]],テーブル13[[#All],[推定感染場所（カテゴリ）]],'推定感染場所別流行曲線（発症日） '!N$1)</f>
        <v>0</v>
      </c>
      <c r="O292" s="59">
        <f>COUNTIFS(テーブル13[[#All],[発症日]],テーブル31012[[#This Row],[日時]],テーブル13[[#All],[推定感染場所（カテゴリ）]],'推定感染場所別流行曲線（発症日） '!O$1)</f>
        <v>0</v>
      </c>
      <c r="P292" s="59">
        <f>COUNTIFS(テーブル13[[#All],[発症日]],テーブル31012[[#This Row],[日時]],テーブル13[[#All],[推定感染場所（カテゴリ）]],'推定感染場所別流行曲線（発症日） '!P$1)</f>
        <v>0</v>
      </c>
      <c r="Q292" s="59"/>
      <c r="R292" s="59"/>
      <c r="S292" s="59"/>
      <c r="T292" s="59"/>
      <c r="U292" s="59"/>
      <c r="V292" s="59">
        <f>COUNTIFS(テーブル13[[#All],[発症日]],テーブル31012[[#This Row],[日時]],テーブル13[[#All],[推定感染場所（カテゴリ）]],"")</f>
        <v>0</v>
      </c>
    </row>
    <row r="293" spans="1:22">
      <c r="A293" s="54">
        <f t="shared" si="19"/>
        <v>44177</v>
      </c>
      <c r="B293" s="1" t="str">
        <f t="shared" si="16"/>
        <v/>
      </c>
      <c r="C293" s="57" t="str">
        <f t="shared" si="17"/>
        <v/>
      </c>
      <c r="D293" s="57" t="str">
        <f t="shared" si="18"/>
        <v>12日</v>
      </c>
      <c r="E293" s="57">
        <f>COUNTIF(テーブル13[[#All],[発症日]],テーブル31012[[#This Row],[日時]])</f>
        <v>2</v>
      </c>
      <c r="F293" s="57">
        <f>COUNTIFS(テーブル13[[#All],[発症日]],テーブル31012[[#This Row],[日時]],テーブル13[[#All],[推定感染場所（カテゴリ）]],'推定感染場所別流行曲線（発症日） '!F$1)</f>
        <v>0</v>
      </c>
      <c r="G293" s="59">
        <f>COUNTIFS(テーブル13[[#All],[発症日]],テーブル31012[[#This Row],[日時]],テーブル13[[#All],[推定感染場所（カテゴリ）]],'推定感染場所別流行曲線（発症日） '!G$1)</f>
        <v>0</v>
      </c>
      <c r="H293" s="59">
        <f>COUNTIFS(テーブル13[[#All],[発症日]],テーブル31012[[#This Row],[日時]],テーブル13[[#All],[推定感染場所（カテゴリ）]],'推定感染場所別流行曲線（発症日） '!H$1)</f>
        <v>0</v>
      </c>
      <c r="I293" s="59">
        <f>COUNTIFS(テーブル13[[#All],[発症日]],テーブル31012[[#This Row],[日時]],テーブル13[[#All],[推定感染場所（カテゴリ）]],'推定感染場所別流行曲線（発症日） '!I$1)</f>
        <v>0</v>
      </c>
      <c r="J293" s="59">
        <f>COUNTIFS(テーブル13[[#All],[発症日]],テーブル31012[[#This Row],[日時]],テーブル13[[#All],[推定感染場所（カテゴリ）]],'推定感染場所別流行曲線（発症日） '!J$1)</f>
        <v>2</v>
      </c>
      <c r="K293" s="59">
        <f>COUNTIFS(テーブル13[[#All],[発症日]],テーブル31012[[#This Row],[日時]],テーブル13[[#All],[推定感染場所（カテゴリ）]],'推定感染場所別流行曲線（発症日） '!K$1)</f>
        <v>0</v>
      </c>
      <c r="L293" s="59">
        <f>COUNTIFS(テーブル13[[#All],[発症日]],テーブル31012[[#This Row],[日時]],テーブル13[[#All],[推定感染場所（カテゴリ）]],'推定感染場所別流行曲線（発症日） '!L$1)</f>
        <v>0</v>
      </c>
      <c r="M293" s="59">
        <f>COUNTIFS(テーブル13[[#All],[発症日]],テーブル31012[[#This Row],[日時]],テーブル13[[#All],[推定感染場所（カテゴリ）]],'推定感染場所別流行曲線（発症日） '!M$1)</f>
        <v>0</v>
      </c>
      <c r="N293" s="59">
        <f>COUNTIFS(テーブル13[[#All],[発症日]],テーブル31012[[#This Row],[日時]],テーブル13[[#All],[推定感染場所（カテゴリ）]],'推定感染場所別流行曲線（発症日） '!N$1)</f>
        <v>0</v>
      </c>
      <c r="O293" s="59">
        <f>COUNTIFS(テーブル13[[#All],[発症日]],テーブル31012[[#This Row],[日時]],テーブル13[[#All],[推定感染場所（カテゴリ）]],'推定感染場所別流行曲線（発症日） '!O$1)</f>
        <v>0</v>
      </c>
      <c r="P293" s="59">
        <f>COUNTIFS(テーブル13[[#All],[発症日]],テーブル31012[[#This Row],[日時]],テーブル13[[#All],[推定感染場所（カテゴリ）]],'推定感染場所別流行曲線（発症日） '!P$1)</f>
        <v>0</v>
      </c>
      <c r="Q293" s="59"/>
      <c r="R293" s="59"/>
      <c r="S293" s="59"/>
      <c r="T293" s="59"/>
      <c r="U293" s="59"/>
      <c r="V293" s="59">
        <f>COUNTIFS(テーブル13[[#All],[発症日]],テーブル31012[[#This Row],[日時]],テーブル13[[#All],[推定感染場所（カテゴリ）]],"")</f>
        <v>0</v>
      </c>
    </row>
    <row r="294" spans="1:22">
      <c r="A294" s="54">
        <f t="shared" si="19"/>
        <v>44178</v>
      </c>
      <c r="B294" s="1" t="str">
        <f t="shared" si="16"/>
        <v/>
      </c>
      <c r="C294" s="57" t="str">
        <f t="shared" si="17"/>
        <v/>
      </c>
      <c r="D294" s="57" t="str">
        <f t="shared" si="18"/>
        <v>13日</v>
      </c>
      <c r="E294" s="57">
        <f>COUNTIF(テーブル13[[#All],[発症日]],テーブル31012[[#This Row],[日時]])</f>
        <v>0</v>
      </c>
      <c r="F294" s="57">
        <f>COUNTIFS(テーブル13[[#All],[発症日]],テーブル31012[[#This Row],[日時]],テーブル13[[#All],[推定感染場所（カテゴリ）]],'推定感染場所別流行曲線（発症日） '!F$1)</f>
        <v>0</v>
      </c>
      <c r="G294" s="59">
        <f>COUNTIFS(テーブル13[[#All],[発症日]],テーブル31012[[#This Row],[日時]],テーブル13[[#All],[推定感染場所（カテゴリ）]],'推定感染場所別流行曲線（発症日） '!G$1)</f>
        <v>0</v>
      </c>
      <c r="H294" s="59">
        <f>COUNTIFS(テーブル13[[#All],[発症日]],テーブル31012[[#This Row],[日時]],テーブル13[[#All],[推定感染場所（カテゴリ）]],'推定感染場所別流行曲線（発症日） '!H$1)</f>
        <v>0</v>
      </c>
      <c r="I294" s="59">
        <f>COUNTIFS(テーブル13[[#All],[発症日]],テーブル31012[[#This Row],[日時]],テーブル13[[#All],[推定感染場所（カテゴリ）]],'推定感染場所別流行曲線（発症日） '!I$1)</f>
        <v>0</v>
      </c>
      <c r="J294" s="59">
        <f>COUNTIFS(テーブル13[[#All],[発症日]],テーブル31012[[#This Row],[日時]],テーブル13[[#All],[推定感染場所（カテゴリ）]],'推定感染場所別流行曲線（発症日） '!J$1)</f>
        <v>0</v>
      </c>
      <c r="K294" s="59">
        <f>COUNTIFS(テーブル13[[#All],[発症日]],テーブル31012[[#This Row],[日時]],テーブル13[[#All],[推定感染場所（カテゴリ）]],'推定感染場所別流行曲線（発症日） '!K$1)</f>
        <v>0</v>
      </c>
      <c r="L294" s="59">
        <f>COUNTIFS(テーブル13[[#All],[発症日]],テーブル31012[[#This Row],[日時]],テーブル13[[#All],[推定感染場所（カテゴリ）]],'推定感染場所別流行曲線（発症日） '!L$1)</f>
        <v>0</v>
      </c>
      <c r="M294" s="59">
        <f>COUNTIFS(テーブル13[[#All],[発症日]],テーブル31012[[#This Row],[日時]],テーブル13[[#All],[推定感染場所（カテゴリ）]],'推定感染場所別流行曲線（発症日） '!M$1)</f>
        <v>0</v>
      </c>
      <c r="N294" s="59">
        <f>COUNTIFS(テーブル13[[#All],[発症日]],テーブル31012[[#This Row],[日時]],テーブル13[[#All],[推定感染場所（カテゴリ）]],'推定感染場所別流行曲線（発症日） '!N$1)</f>
        <v>0</v>
      </c>
      <c r="O294" s="59">
        <f>COUNTIFS(テーブル13[[#All],[発症日]],テーブル31012[[#This Row],[日時]],テーブル13[[#All],[推定感染場所（カテゴリ）]],'推定感染場所別流行曲線（発症日） '!O$1)</f>
        <v>0</v>
      </c>
      <c r="P294" s="59">
        <f>COUNTIFS(テーブル13[[#All],[発症日]],テーブル31012[[#This Row],[日時]],テーブル13[[#All],[推定感染場所（カテゴリ）]],'推定感染場所別流行曲線（発症日） '!P$1)</f>
        <v>0</v>
      </c>
      <c r="Q294" s="59"/>
      <c r="R294" s="59"/>
      <c r="S294" s="59"/>
      <c r="T294" s="59"/>
      <c r="U294" s="59"/>
      <c r="V294" s="59">
        <f>COUNTIFS(テーブル13[[#All],[発症日]],テーブル31012[[#This Row],[日時]],テーブル13[[#All],[推定感染場所（カテゴリ）]],"")</f>
        <v>0</v>
      </c>
    </row>
    <row r="295" spans="1:22">
      <c r="A295" s="54">
        <f t="shared" si="19"/>
        <v>44179</v>
      </c>
      <c r="B295" s="1" t="str">
        <f t="shared" si="16"/>
        <v/>
      </c>
      <c r="C295" s="57" t="str">
        <f t="shared" si="17"/>
        <v/>
      </c>
      <c r="D295" s="57" t="str">
        <f t="shared" si="18"/>
        <v>14日</v>
      </c>
      <c r="E295" s="57">
        <f>COUNTIF(テーブル13[[#All],[発症日]],テーブル31012[[#This Row],[日時]])</f>
        <v>1</v>
      </c>
      <c r="F295" s="57">
        <f>COUNTIFS(テーブル13[[#All],[発症日]],テーブル31012[[#This Row],[日時]],テーブル13[[#All],[推定感染場所（カテゴリ）]],'推定感染場所別流行曲線（発症日） '!F$1)</f>
        <v>0</v>
      </c>
      <c r="G295" s="59">
        <f>COUNTIFS(テーブル13[[#All],[発症日]],テーブル31012[[#This Row],[日時]],テーブル13[[#All],[推定感染場所（カテゴリ）]],'推定感染場所別流行曲線（発症日） '!G$1)</f>
        <v>0</v>
      </c>
      <c r="H295" s="59">
        <f>COUNTIFS(テーブル13[[#All],[発症日]],テーブル31012[[#This Row],[日時]],テーブル13[[#All],[推定感染場所（カテゴリ）]],'推定感染場所別流行曲線（発症日） '!H$1)</f>
        <v>0</v>
      </c>
      <c r="I295" s="59">
        <f>COUNTIFS(テーブル13[[#All],[発症日]],テーブル31012[[#This Row],[日時]],テーブル13[[#All],[推定感染場所（カテゴリ）]],'推定感染場所別流行曲線（発症日） '!I$1)</f>
        <v>1</v>
      </c>
      <c r="J295" s="59">
        <f>COUNTIFS(テーブル13[[#All],[発症日]],テーブル31012[[#This Row],[日時]],テーブル13[[#All],[推定感染場所（カテゴリ）]],'推定感染場所別流行曲線（発症日） '!J$1)</f>
        <v>0</v>
      </c>
      <c r="K295" s="59">
        <f>COUNTIFS(テーブル13[[#All],[発症日]],テーブル31012[[#This Row],[日時]],テーブル13[[#All],[推定感染場所（カテゴリ）]],'推定感染場所別流行曲線（発症日） '!K$1)</f>
        <v>0</v>
      </c>
      <c r="L295" s="59">
        <f>COUNTIFS(テーブル13[[#All],[発症日]],テーブル31012[[#This Row],[日時]],テーブル13[[#All],[推定感染場所（カテゴリ）]],'推定感染場所別流行曲線（発症日） '!L$1)</f>
        <v>0</v>
      </c>
      <c r="M295" s="59">
        <f>COUNTIFS(テーブル13[[#All],[発症日]],テーブル31012[[#This Row],[日時]],テーブル13[[#All],[推定感染場所（カテゴリ）]],'推定感染場所別流行曲線（発症日） '!M$1)</f>
        <v>0</v>
      </c>
      <c r="N295" s="59">
        <f>COUNTIFS(テーブル13[[#All],[発症日]],テーブル31012[[#This Row],[日時]],テーブル13[[#All],[推定感染場所（カテゴリ）]],'推定感染場所別流行曲線（発症日） '!N$1)</f>
        <v>0</v>
      </c>
      <c r="O295" s="59">
        <f>COUNTIFS(テーブル13[[#All],[発症日]],テーブル31012[[#This Row],[日時]],テーブル13[[#All],[推定感染場所（カテゴリ）]],'推定感染場所別流行曲線（発症日） '!O$1)</f>
        <v>0</v>
      </c>
      <c r="P295" s="59">
        <f>COUNTIFS(テーブル13[[#All],[発症日]],テーブル31012[[#This Row],[日時]],テーブル13[[#All],[推定感染場所（カテゴリ）]],'推定感染場所別流行曲線（発症日） '!P$1)</f>
        <v>0</v>
      </c>
      <c r="Q295" s="59"/>
      <c r="R295" s="59"/>
      <c r="S295" s="59"/>
      <c r="T295" s="59"/>
      <c r="U295" s="59"/>
      <c r="V295" s="59">
        <f>COUNTIFS(テーブル13[[#All],[発症日]],テーブル31012[[#This Row],[日時]],テーブル13[[#All],[推定感染場所（カテゴリ）]],"")</f>
        <v>0</v>
      </c>
    </row>
    <row r="296" spans="1:22">
      <c r="A296" s="54">
        <f t="shared" si="19"/>
        <v>44180</v>
      </c>
      <c r="B296" s="1" t="str">
        <f t="shared" si="16"/>
        <v/>
      </c>
      <c r="C296" s="57" t="str">
        <f t="shared" si="17"/>
        <v/>
      </c>
      <c r="D296" s="57" t="str">
        <f t="shared" si="18"/>
        <v>15日</v>
      </c>
      <c r="E296" s="57">
        <f>COUNTIF(テーブル13[[#All],[発症日]],テーブル31012[[#This Row],[日時]])</f>
        <v>1</v>
      </c>
      <c r="F296" s="57">
        <f>COUNTIFS(テーブル13[[#All],[発症日]],テーブル31012[[#This Row],[日時]],テーブル13[[#All],[推定感染場所（カテゴリ）]],'推定感染場所別流行曲線（発症日） '!F$1)</f>
        <v>1</v>
      </c>
      <c r="G296" s="59">
        <f>COUNTIFS(テーブル13[[#All],[発症日]],テーブル31012[[#This Row],[日時]],テーブル13[[#All],[推定感染場所（カテゴリ）]],'推定感染場所別流行曲線（発症日） '!G$1)</f>
        <v>0</v>
      </c>
      <c r="H296" s="59">
        <f>COUNTIFS(テーブル13[[#All],[発症日]],テーブル31012[[#This Row],[日時]],テーブル13[[#All],[推定感染場所（カテゴリ）]],'推定感染場所別流行曲線（発症日） '!H$1)</f>
        <v>0</v>
      </c>
      <c r="I296" s="59">
        <f>COUNTIFS(テーブル13[[#All],[発症日]],テーブル31012[[#This Row],[日時]],テーブル13[[#All],[推定感染場所（カテゴリ）]],'推定感染場所別流行曲線（発症日） '!I$1)</f>
        <v>0</v>
      </c>
      <c r="J296" s="59">
        <f>COUNTIFS(テーブル13[[#All],[発症日]],テーブル31012[[#This Row],[日時]],テーブル13[[#All],[推定感染場所（カテゴリ）]],'推定感染場所別流行曲線（発症日） '!J$1)</f>
        <v>0</v>
      </c>
      <c r="K296" s="59">
        <f>COUNTIFS(テーブル13[[#All],[発症日]],テーブル31012[[#This Row],[日時]],テーブル13[[#All],[推定感染場所（カテゴリ）]],'推定感染場所別流行曲線（発症日） '!K$1)</f>
        <v>0</v>
      </c>
      <c r="L296" s="59">
        <f>COUNTIFS(テーブル13[[#All],[発症日]],テーブル31012[[#This Row],[日時]],テーブル13[[#All],[推定感染場所（カテゴリ）]],'推定感染場所別流行曲線（発症日） '!L$1)</f>
        <v>0</v>
      </c>
      <c r="M296" s="59">
        <f>COUNTIFS(テーブル13[[#All],[発症日]],テーブル31012[[#This Row],[日時]],テーブル13[[#All],[推定感染場所（カテゴリ）]],'推定感染場所別流行曲線（発症日） '!M$1)</f>
        <v>0</v>
      </c>
      <c r="N296" s="59">
        <f>COUNTIFS(テーブル13[[#All],[発症日]],テーブル31012[[#This Row],[日時]],テーブル13[[#All],[推定感染場所（カテゴリ）]],'推定感染場所別流行曲線（発症日） '!N$1)</f>
        <v>0</v>
      </c>
      <c r="O296" s="59">
        <f>COUNTIFS(テーブル13[[#All],[発症日]],テーブル31012[[#This Row],[日時]],テーブル13[[#All],[推定感染場所（カテゴリ）]],'推定感染場所別流行曲線（発症日） '!O$1)</f>
        <v>0</v>
      </c>
      <c r="P296" s="59">
        <f>COUNTIFS(テーブル13[[#All],[発症日]],テーブル31012[[#This Row],[日時]],テーブル13[[#All],[推定感染場所（カテゴリ）]],'推定感染場所別流行曲線（発症日） '!P$1)</f>
        <v>0</v>
      </c>
      <c r="Q296" s="59"/>
      <c r="R296" s="59"/>
      <c r="S296" s="59"/>
      <c r="T296" s="59"/>
      <c r="U296" s="59"/>
      <c r="V296" s="59">
        <f>COUNTIFS(テーブル13[[#All],[発症日]],テーブル31012[[#This Row],[日時]],テーブル13[[#All],[推定感染場所（カテゴリ）]],"")</f>
        <v>0</v>
      </c>
    </row>
    <row r="297" spans="1:22">
      <c r="A297" s="54">
        <f t="shared" si="19"/>
        <v>44181</v>
      </c>
      <c r="B297" s="1" t="str">
        <f t="shared" si="16"/>
        <v/>
      </c>
      <c r="C297" s="57" t="str">
        <f t="shared" si="17"/>
        <v/>
      </c>
      <c r="D297" s="57" t="str">
        <f t="shared" si="18"/>
        <v>16日</v>
      </c>
      <c r="E297" s="57">
        <f>COUNTIF(テーブル13[[#All],[発症日]],テーブル31012[[#This Row],[日時]])</f>
        <v>3</v>
      </c>
      <c r="F297" s="57">
        <f>COUNTIFS(テーブル13[[#All],[発症日]],テーブル31012[[#This Row],[日時]],テーブル13[[#All],[推定感染場所（カテゴリ）]],'推定感染場所別流行曲線（発症日） '!F$1)</f>
        <v>1</v>
      </c>
      <c r="G297" s="59">
        <f>COUNTIFS(テーブル13[[#All],[発症日]],テーブル31012[[#This Row],[日時]],テーブル13[[#All],[推定感染場所（カテゴリ）]],'推定感染場所別流行曲線（発症日） '!G$1)</f>
        <v>0</v>
      </c>
      <c r="H297" s="59">
        <f>COUNTIFS(テーブル13[[#All],[発症日]],テーブル31012[[#This Row],[日時]],テーブル13[[#All],[推定感染場所（カテゴリ）]],'推定感染場所別流行曲線（発症日） '!H$1)</f>
        <v>0</v>
      </c>
      <c r="I297" s="59">
        <f>COUNTIFS(テーブル13[[#All],[発症日]],テーブル31012[[#This Row],[日時]],テーブル13[[#All],[推定感染場所（カテゴリ）]],'推定感染場所別流行曲線（発症日） '!I$1)</f>
        <v>1</v>
      </c>
      <c r="J297" s="59">
        <f>COUNTIFS(テーブル13[[#All],[発症日]],テーブル31012[[#This Row],[日時]],テーブル13[[#All],[推定感染場所（カテゴリ）]],'推定感染場所別流行曲線（発症日） '!J$1)</f>
        <v>1</v>
      </c>
      <c r="K297" s="59">
        <f>COUNTIFS(テーブル13[[#All],[発症日]],テーブル31012[[#This Row],[日時]],テーブル13[[#All],[推定感染場所（カテゴリ）]],'推定感染場所別流行曲線（発症日） '!K$1)</f>
        <v>0</v>
      </c>
      <c r="L297" s="59">
        <f>COUNTIFS(テーブル13[[#All],[発症日]],テーブル31012[[#This Row],[日時]],テーブル13[[#All],[推定感染場所（カテゴリ）]],'推定感染場所別流行曲線（発症日） '!L$1)</f>
        <v>0</v>
      </c>
      <c r="M297" s="59">
        <f>COUNTIFS(テーブル13[[#All],[発症日]],テーブル31012[[#This Row],[日時]],テーブル13[[#All],[推定感染場所（カテゴリ）]],'推定感染場所別流行曲線（発症日） '!M$1)</f>
        <v>0</v>
      </c>
      <c r="N297" s="59">
        <f>COUNTIFS(テーブル13[[#All],[発症日]],テーブル31012[[#This Row],[日時]],テーブル13[[#All],[推定感染場所（カテゴリ）]],'推定感染場所別流行曲線（発症日） '!N$1)</f>
        <v>0</v>
      </c>
      <c r="O297" s="59">
        <f>COUNTIFS(テーブル13[[#All],[発症日]],テーブル31012[[#This Row],[日時]],テーブル13[[#All],[推定感染場所（カテゴリ）]],'推定感染場所別流行曲線（発症日） '!O$1)</f>
        <v>0</v>
      </c>
      <c r="P297" s="59">
        <f>COUNTIFS(テーブル13[[#All],[発症日]],テーブル31012[[#This Row],[日時]],テーブル13[[#All],[推定感染場所（カテゴリ）]],'推定感染場所別流行曲線（発症日） '!P$1)</f>
        <v>0</v>
      </c>
      <c r="Q297" s="59"/>
      <c r="R297" s="59"/>
      <c r="S297" s="59"/>
      <c r="T297" s="59"/>
      <c r="U297" s="59"/>
      <c r="V297" s="59">
        <f>COUNTIFS(テーブル13[[#All],[発症日]],テーブル31012[[#This Row],[日時]],テーブル13[[#All],[推定感染場所（カテゴリ）]],"")</f>
        <v>0</v>
      </c>
    </row>
    <row r="298" spans="1:22">
      <c r="A298" s="54">
        <f t="shared" si="19"/>
        <v>44182</v>
      </c>
      <c r="B298" s="1" t="str">
        <f t="shared" si="16"/>
        <v/>
      </c>
      <c r="C298" s="57" t="str">
        <f t="shared" si="17"/>
        <v/>
      </c>
      <c r="D298" s="57" t="str">
        <f t="shared" si="18"/>
        <v>17日</v>
      </c>
      <c r="E298" s="57">
        <f>COUNTIF(テーブル13[[#All],[発症日]],テーブル31012[[#This Row],[日時]])</f>
        <v>3</v>
      </c>
      <c r="F298" s="57">
        <f>COUNTIFS(テーブル13[[#All],[発症日]],テーブル31012[[#This Row],[日時]],テーブル13[[#All],[推定感染場所（カテゴリ）]],'推定感染場所別流行曲線（発症日） '!F$1)</f>
        <v>0</v>
      </c>
      <c r="G298" s="59">
        <f>COUNTIFS(テーブル13[[#All],[発症日]],テーブル31012[[#This Row],[日時]],テーブル13[[#All],[推定感染場所（カテゴリ）]],'推定感染場所別流行曲線（発症日） '!G$1)</f>
        <v>0</v>
      </c>
      <c r="H298" s="59">
        <f>COUNTIFS(テーブル13[[#All],[発症日]],テーブル31012[[#This Row],[日時]],テーブル13[[#All],[推定感染場所（カテゴリ）]],'推定感染場所別流行曲線（発症日） '!H$1)</f>
        <v>0</v>
      </c>
      <c r="I298" s="59">
        <f>COUNTIFS(テーブル13[[#All],[発症日]],テーブル31012[[#This Row],[日時]],テーブル13[[#All],[推定感染場所（カテゴリ）]],'推定感染場所別流行曲線（発症日） '!I$1)</f>
        <v>3</v>
      </c>
      <c r="J298" s="59">
        <f>COUNTIFS(テーブル13[[#All],[発症日]],テーブル31012[[#This Row],[日時]],テーブル13[[#All],[推定感染場所（カテゴリ）]],'推定感染場所別流行曲線（発症日） '!J$1)</f>
        <v>0</v>
      </c>
      <c r="K298" s="59">
        <f>COUNTIFS(テーブル13[[#All],[発症日]],テーブル31012[[#This Row],[日時]],テーブル13[[#All],[推定感染場所（カテゴリ）]],'推定感染場所別流行曲線（発症日） '!K$1)</f>
        <v>0</v>
      </c>
      <c r="L298" s="59">
        <f>COUNTIFS(テーブル13[[#All],[発症日]],テーブル31012[[#This Row],[日時]],テーブル13[[#All],[推定感染場所（カテゴリ）]],'推定感染場所別流行曲線（発症日） '!L$1)</f>
        <v>0</v>
      </c>
      <c r="M298" s="59">
        <f>COUNTIFS(テーブル13[[#All],[発症日]],テーブル31012[[#This Row],[日時]],テーブル13[[#All],[推定感染場所（カテゴリ）]],'推定感染場所別流行曲線（発症日） '!M$1)</f>
        <v>0</v>
      </c>
      <c r="N298" s="59">
        <f>COUNTIFS(テーブル13[[#All],[発症日]],テーブル31012[[#This Row],[日時]],テーブル13[[#All],[推定感染場所（カテゴリ）]],'推定感染場所別流行曲線（発症日） '!N$1)</f>
        <v>0</v>
      </c>
      <c r="O298" s="59">
        <f>COUNTIFS(テーブル13[[#All],[発症日]],テーブル31012[[#This Row],[日時]],テーブル13[[#All],[推定感染場所（カテゴリ）]],'推定感染場所別流行曲線（発症日） '!O$1)</f>
        <v>0</v>
      </c>
      <c r="P298" s="59">
        <f>COUNTIFS(テーブル13[[#All],[発症日]],テーブル31012[[#This Row],[日時]],テーブル13[[#All],[推定感染場所（カテゴリ）]],'推定感染場所別流行曲線（発症日） '!P$1)</f>
        <v>0</v>
      </c>
      <c r="Q298" s="59"/>
      <c r="R298" s="59"/>
      <c r="S298" s="59"/>
      <c r="T298" s="59"/>
      <c r="U298" s="59"/>
      <c r="V298" s="59">
        <f>COUNTIFS(テーブル13[[#All],[発症日]],テーブル31012[[#This Row],[日時]],テーブル13[[#All],[推定感染場所（カテゴリ）]],"")</f>
        <v>0</v>
      </c>
    </row>
    <row r="299" spans="1:22">
      <c r="A299" s="54">
        <f t="shared" si="19"/>
        <v>44183</v>
      </c>
      <c r="B299" s="1" t="str">
        <f t="shared" si="16"/>
        <v/>
      </c>
      <c r="C299" s="57" t="str">
        <f t="shared" si="17"/>
        <v/>
      </c>
      <c r="D299" s="57" t="str">
        <f t="shared" si="18"/>
        <v>18日</v>
      </c>
      <c r="E299" s="57">
        <f>COUNTIF(テーブル13[[#All],[発症日]],テーブル31012[[#This Row],[日時]])</f>
        <v>0</v>
      </c>
      <c r="F299" s="57">
        <f>COUNTIFS(テーブル13[[#All],[発症日]],テーブル31012[[#This Row],[日時]],テーブル13[[#All],[推定感染場所（カテゴリ）]],'推定感染場所別流行曲線（発症日） '!F$1)</f>
        <v>0</v>
      </c>
      <c r="G299" s="59">
        <f>COUNTIFS(テーブル13[[#All],[発症日]],テーブル31012[[#This Row],[日時]],テーブル13[[#All],[推定感染場所（カテゴリ）]],'推定感染場所別流行曲線（発症日） '!G$1)</f>
        <v>0</v>
      </c>
      <c r="H299" s="59">
        <f>COUNTIFS(テーブル13[[#All],[発症日]],テーブル31012[[#This Row],[日時]],テーブル13[[#All],[推定感染場所（カテゴリ）]],'推定感染場所別流行曲線（発症日） '!H$1)</f>
        <v>0</v>
      </c>
      <c r="I299" s="59">
        <f>COUNTIFS(テーブル13[[#All],[発症日]],テーブル31012[[#This Row],[日時]],テーブル13[[#All],[推定感染場所（カテゴリ）]],'推定感染場所別流行曲線（発症日） '!I$1)</f>
        <v>0</v>
      </c>
      <c r="J299" s="59">
        <f>COUNTIFS(テーブル13[[#All],[発症日]],テーブル31012[[#This Row],[日時]],テーブル13[[#All],[推定感染場所（カテゴリ）]],'推定感染場所別流行曲線（発症日） '!J$1)</f>
        <v>0</v>
      </c>
      <c r="K299" s="59">
        <f>COUNTIFS(テーブル13[[#All],[発症日]],テーブル31012[[#This Row],[日時]],テーブル13[[#All],[推定感染場所（カテゴリ）]],'推定感染場所別流行曲線（発症日） '!K$1)</f>
        <v>0</v>
      </c>
      <c r="L299" s="59">
        <f>COUNTIFS(テーブル13[[#All],[発症日]],テーブル31012[[#This Row],[日時]],テーブル13[[#All],[推定感染場所（カテゴリ）]],'推定感染場所別流行曲線（発症日） '!L$1)</f>
        <v>0</v>
      </c>
      <c r="M299" s="59">
        <f>COUNTIFS(テーブル13[[#All],[発症日]],テーブル31012[[#This Row],[日時]],テーブル13[[#All],[推定感染場所（カテゴリ）]],'推定感染場所別流行曲線（発症日） '!M$1)</f>
        <v>0</v>
      </c>
      <c r="N299" s="59">
        <f>COUNTIFS(テーブル13[[#All],[発症日]],テーブル31012[[#This Row],[日時]],テーブル13[[#All],[推定感染場所（カテゴリ）]],'推定感染場所別流行曲線（発症日） '!N$1)</f>
        <v>0</v>
      </c>
      <c r="O299" s="59">
        <f>COUNTIFS(テーブル13[[#All],[発症日]],テーブル31012[[#This Row],[日時]],テーブル13[[#All],[推定感染場所（カテゴリ）]],'推定感染場所別流行曲線（発症日） '!O$1)</f>
        <v>0</v>
      </c>
      <c r="P299" s="59">
        <f>COUNTIFS(テーブル13[[#All],[発症日]],テーブル31012[[#This Row],[日時]],テーブル13[[#All],[推定感染場所（カテゴリ）]],'推定感染場所別流行曲線（発症日） '!P$1)</f>
        <v>0</v>
      </c>
      <c r="Q299" s="59"/>
      <c r="R299" s="59"/>
      <c r="S299" s="59"/>
      <c r="T299" s="59"/>
      <c r="U299" s="59"/>
      <c r="V299" s="59">
        <f>COUNTIFS(テーブル13[[#All],[発症日]],テーブル31012[[#This Row],[日時]],テーブル13[[#All],[推定感染場所（カテゴリ）]],"")</f>
        <v>0</v>
      </c>
    </row>
    <row r="300" spans="1:22">
      <c r="A300" s="54">
        <f t="shared" si="19"/>
        <v>44184</v>
      </c>
      <c r="B300" s="1" t="str">
        <f t="shared" si="16"/>
        <v/>
      </c>
      <c r="C300" s="57" t="str">
        <f t="shared" si="17"/>
        <v/>
      </c>
      <c r="D300" s="57" t="str">
        <f t="shared" si="18"/>
        <v>19日</v>
      </c>
      <c r="E300" s="57">
        <f>COUNTIF(テーブル13[[#All],[発症日]],テーブル31012[[#This Row],[日時]])</f>
        <v>5</v>
      </c>
      <c r="F300" s="57">
        <f>COUNTIFS(テーブル13[[#All],[発症日]],テーブル31012[[#This Row],[日時]],テーブル13[[#All],[推定感染場所（カテゴリ）]],'推定感染場所別流行曲線（発症日） '!F$1)</f>
        <v>3</v>
      </c>
      <c r="G300" s="59">
        <f>COUNTIFS(テーブル13[[#All],[発症日]],テーブル31012[[#This Row],[日時]],テーブル13[[#All],[推定感染場所（カテゴリ）]],'推定感染場所別流行曲線（発症日） '!G$1)</f>
        <v>0</v>
      </c>
      <c r="H300" s="59">
        <f>COUNTIFS(テーブル13[[#All],[発症日]],テーブル31012[[#This Row],[日時]],テーブル13[[#All],[推定感染場所（カテゴリ）]],'推定感染場所別流行曲線（発症日） '!H$1)</f>
        <v>0</v>
      </c>
      <c r="I300" s="59">
        <f>COUNTIFS(テーブル13[[#All],[発症日]],テーブル31012[[#This Row],[日時]],テーブル13[[#All],[推定感染場所（カテゴリ）]],'推定感染場所別流行曲線（発症日） '!I$1)</f>
        <v>0</v>
      </c>
      <c r="J300" s="59">
        <f>COUNTIFS(テーブル13[[#All],[発症日]],テーブル31012[[#This Row],[日時]],テーブル13[[#All],[推定感染場所（カテゴリ）]],'推定感染場所別流行曲線（発症日） '!J$1)</f>
        <v>1</v>
      </c>
      <c r="K300" s="59">
        <f>COUNTIFS(テーブル13[[#All],[発症日]],テーブル31012[[#This Row],[日時]],テーブル13[[#All],[推定感染場所（カテゴリ）]],'推定感染場所別流行曲線（発症日） '!K$1)</f>
        <v>0</v>
      </c>
      <c r="L300" s="59">
        <f>COUNTIFS(テーブル13[[#All],[発症日]],テーブル31012[[#This Row],[日時]],テーブル13[[#All],[推定感染場所（カテゴリ）]],'推定感染場所別流行曲線（発症日） '!L$1)</f>
        <v>0</v>
      </c>
      <c r="M300" s="59">
        <f>COUNTIFS(テーブル13[[#All],[発症日]],テーブル31012[[#This Row],[日時]],テーブル13[[#All],[推定感染場所（カテゴリ）]],'推定感染場所別流行曲線（発症日） '!M$1)</f>
        <v>0</v>
      </c>
      <c r="N300" s="59">
        <f>COUNTIFS(テーブル13[[#All],[発症日]],テーブル31012[[#This Row],[日時]],テーブル13[[#All],[推定感染場所（カテゴリ）]],'推定感染場所別流行曲線（発症日） '!N$1)</f>
        <v>0</v>
      </c>
      <c r="O300" s="59">
        <f>COUNTIFS(テーブル13[[#All],[発症日]],テーブル31012[[#This Row],[日時]],テーブル13[[#All],[推定感染場所（カテゴリ）]],'推定感染場所別流行曲線（発症日） '!O$1)</f>
        <v>1</v>
      </c>
      <c r="P300" s="59">
        <f>COUNTIFS(テーブル13[[#All],[発症日]],テーブル31012[[#This Row],[日時]],テーブル13[[#All],[推定感染場所（カテゴリ）]],'推定感染場所別流行曲線（発症日） '!P$1)</f>
        <v>0</v>
      </c>
      <c r="Q300" s="59"/>
      <c r="R300" s="59"/>
      <c r="S300" s="59"/>
      <c r="T300" s="59"/>
      <c r="U300" s="59"/>
      <c r="V300" s="59">
        <f>COUNTIFS(テーブル13[[#All],[発症日]],テーブル31012[[#This Row],[日時]],テーブル13[[#All],[推定感染場所（カテゴリ）]],"")</f>
        <v>0</v>
      </c>
    </row>
    <row r="301" spans="1:22">
      <c r="A301" s="54">
        <f t="shared" si="19"/>
        <v>44185</v>
      </c>
      <c r="B301" s="1" t="str">
        <f t="shared" si="16"/>
        <v/>
      </c>
      <c r="C301" s="57" t="str">
        <f t="shared" si="17"/>
        <v/>
      </c>
      <c r="D301" s="57" t="str">
        <f t="shared" si="18"/>
        <v>20日</v>
      </c>
      <c r="E301" s="57">
        <f>COUNTIF(テーブル13[[#All],[発症日]],テーブル31012[[#This Row],[日時]])</f>
        <v>6</v>
      </c>
      <c r="F301" s="57">
        <f>COUNTIFS(テーブル13[[#All],[発症日]],テーブル31012[[#This Row],[日時]],テーブル13[[#All],[推定感染場所（カテゴリ）]],'推定感染場所別流行曲線（発症日） '!F$1)</f>
        <v>5</v>
      </c>
      <c r="G301" s="59">
        <f>COUNTIFS(テーブル13[[#All],[発症日]],テーブル31012[[#This Row],[日時]],テーブル13[[#All],[推定感染場所（カテゴリ）]],'推定感染場所別流行曲線（発症日） '!G$1)</f>
        <v>0</v>
      </c>
      <c r="H301" s="59">
        <f>COUNTIFS(テーブル13[[#All],[発症日]],テーブル31012[[#This Row],[日時]],テーブル13[[#All],[推定感染場所（カテゴリ）]],'推定感染場所別流行曲線（発症日） '!H$1)</f>
        <v>0</v>
      </c>
      <c r="I301" s="59">
        <f>COUNTIFS(テーブル13[[#All],[発症日]],テーブル31012[[#This Row],[日時]],テーブル13[[#All],[推定感染場所（カテゴリ）]],'推定感染場所別流行曲線（発症日） '!I$1)</f>
        <v>0</v>
      </c>
      <c r="J301" s="59">
        <f>COUNTIFS(テーブル13[[#All],[発症日]],テーブル31012[[#This Row],[日時]],テーブル13[[#All],[推定感染場所（カテゴリ）]],'推定感染場所別流行曲線（発症日） '!J$1)</f>
        <v>0</v>
      </c>
      <c r="K301" s="59">
        <f>COUNTIFS(テーブル13[[#All],[発症日]],テーブル31012[[#This Row],[日時]],テーブル13[[#All],[推定感染場所（カテゴリ）]],'推定感染場所別流行曲線（発症日） '!K$1)</f>
        <v>0</v>
      </c>
      <c r="L301" s="59">
        <f>COUNTIFS(テーブル13[[#All],[発症日]],テーブル31012[[#This Row],[日時]],テーブル13[[#All],[推定感染場所（カテゴリ）]],'推定感染場所別流行曲線（発症日） '!L$1)</f>
        <v>1</v>
      </c>
      <c r="M301" s="59">
        <f>COUNTIFS(テーブル13[[#All],[発症日]],テーブル31012[[#This Row],[日時]],テーブル13[[#All],[推定感染場所（カテゴリ）]],'推定感染場所別流行曲線（発症日） '!M$1)</f>
        <v>0</v>
      </c>
      <c r="N301" s="59">
        <f>COUNTIFS(テーブル13[[#All],[発症日]],テーブル31012[[#This Row],[日時]],テーブル13[[#All],[推定感染場所（カテゴリ）]],'推定感染場所別流行曲線（発症日） '!N$1)</f>
        <v>0</v>
      </c>
      <c r="O301" s="59">
        <f>COUNTIFS(テーブル13[[#All],[発症日]],テーブル31012[[#This Row],[日時]],テーブル13[[#All],[推定感染場所（カテゴリ）]],'推定感染場所別流行曲線（発症日） '!O$1)</f>
        <v>0</v>
      </c>
      <c r="P301" s="59">
        <f>COUNTIFS(テーブル13[[#All],[発症日]],テーブル31012[[#This Row],[日時]],テーブル13[[#All],[推定感染場所（カテゴリ）]],'推定感染場所別流行曲線（発症日） '!P$1)</f>
        <v>0</v>
      </c>
      <c r="Q301" s="59"/>
      <c r="R301" s="59"/>
      <c r="S301" s="59"/>
      <c r="T301" s="59"/>
      <c r="U301" s="59"/>
      <c r="V301" s="59">
        <f>COUNTIFS(テーブル13[[#All],[発症日]],テーブル31012[[#This Row],[日時]],テーブル13[[#All],[推定感染場所（カテゴリ）]],"")</f>
        <v>0</v>
      </c>
    </row>
    <row r="302" spans="1:22">
      <c r="A302" s="54">
        <f t="shared" si="19"/>
        <v>44186</v>
      </c>
      <c r="B302" s="1" t="str">
        <f t="shared" si="16"/>
        <v/>
      </c>
      <c r="C302" s="57" t="str">
        <f t="shared" si="17"/>
        <v/>
      </c>
      <c r="D302" s="57" t="str">
        <f t="shared" si="18"/>
        <v>21日</v>
      </c>
      <c r="E302" s="57">
        <f>COUNTIF(テーブル13[[#All],[発症日]],テーブル31012[[#This Row],[日時]])</f>
        <v>10</v>
      </c>
      <c r="F302" s="57">
        <f>COUNTIFS(テーブル13[[#All],[発症日]],テーブル31012[[#This Row],[日時]],テーブル13[[#All],[推定感染場所（カテゴリ）]],'推定感染場所別流行曲線（発症日） '!F$1)</f>
        <v>9</v>
      </c>
      <c r="G302" s="59">
        <f>COUNTIFS(テーブル13[[#All],[発症日]],テーブル31012[[#This Row],[日時]],テーブル13[[#All],[推定感染場所（カテゴリ）]],'推定感染場所別流行曲線（発症日） '!G$1)</f>
        <v>0</v>
      </c>
      <c r="H302" s="59">
        <f>COUNTIFS(テーブル13[[#All],[発症日]],テーブル31012[[#This Row],[日時]],テーブル13[[#All],[推定感染場所（カテゴリ）]],'推定感染場所別流行曲線（発症日） '!H$1)</f>
        <v>0</v>
      </c>
      <c r="I302" s="59">
        <f>COUNTIFS(テーブル13[[#All],[発症日]],テーブル31012[[#This Row],[日時]],テーブル13[[#All],[推定感染場所（カテゴリ）]],'推定感染場所別流行曲線（発症日） '!I$1)</f>
        <v>0</v>
      </c>
      <c r="J302" s="59">
        <f>COUNTIFS(テーブル13[[#All],[発症日]],テーブル31012[[#This Row],[日時]],テーブル13[[#All],[推定感染場所（カテゴリ）]],'推定感染場所別流行曲線（発症日） '!J$1)</f>
        <v>0</v>
      </c>
      <c r="K302" s="59">
        <f>COUNTIFS(テーブル13[[#All],[発症日]],テーブル31012[[#This Row],[日時]],テーブル13[[#All],[推定感染場所（カテゴリ）]],'推定感染場所別流行曲線（発症日） '!K$1)</f>
        <v>0</v>
      </c>
      <c r="L302" s="59">
        <f>COUNTIFS(テーブル13[[#All],[発症日]],テーブル31012[[#This Row],[日時]],テーブル13[[#All],[推定感染場所（カテゴリ）]],'推定感染場所別流行曲線（発症日） '!L$1)</f>
        <v>0</v>
      </c>
      <c r="M302" s="59">
        <f>COUNTIFS(テーブル13[[#All],[発症日]],テーブル31012[[#This Row],[日時]],テーブル13[[#All],[推定感染場所（カテゴリ）]],'推定感染場所別流行曲線（発症日） '!M$1)</f>
        <v>0</v>
      </c>
      <c r="N302" s="59">
        <f>COUNTIFS(テーブル13[[#All],[発症日]],テーブル31012[[#This Row],[日時]],テーブル13[[#All],[推定感染場所（カテゴリ）]],'推定感染場所別流行曲線（発症日） '!N$1)</f>
        <v>0</v>
      </c>
      <c r="O302" s="59">
        <f>COUNTIFS(テーブル13[[#All],[発症日]],テーブル31012[[#This Row],[日時]],テーブル13[[#All],[推定感染場所（カテゴリ）]],'推定感染場所別流行曲線（発症日） '!O$1)</f>
        <v>0</v>
      </c>
      <c r="P302" s="59">
        <f>COUNTIFS(テーブル13[[#All],[発症日]],テーブル31012[[#This Row],[日時]],テーブル13[[#All],[推定感染場所（カテゴリ）]],'推定感染場所別流行曲線（発症日） '!P$1)</f>
        <v>1</v>
      </c>
      <c r="Q302" s="59"/>
      <c r="R302" s="59"/>
      <c r="S302" s="59"/>
      <c r="T302" s="59"/>
      <c r="U302" s="59"/>
      <c r="V302" s="59">
        <f>COUNTIFS(テーブル13[[#All],[発症日]],テーブル31012[[#This Row],[日時]],テーブル13[[#All],[推定感染場所（カテゴリ）]],"")</f>
        <v>0</v>
      </c>
    </row>
    <row r="303" spans="1:22">
      <c r="A303" s="54">
        <f t="shared" si="19"/>
        <v>44187</v>
      </c>
      <c r="B303" s="1" t="str">
        <f t="shared" si="16"/>
        <v/>
      </c>
      <c r="C303" s="57" t="str">
        <f t="shared" si="17"/>
        <v/>
      </c>
      <c r="D303" s="57" t="str">
        <f t="shared" si="18"/>
        <v>22日</v>
      </c>
      <c r="E303" s="57">
        <f>COUNTIF(テーブル13[[#All],[発症日]],テーブル31012[[#This Row],[日時]])</f>
        <v>3</v>
      </c>
      <c r="F303" s="57">
        <f>COUNTIFS(テーブル13[[#All],[発症日]],テーブル31012[[#This Row],[日時]],テーブル13[[#All],[推定感染場所（カテゴリ）]],'推定感染場所別流行曲線（発症日） '!F$1)</f>
        <v>2</v>
      </c>
      <c r="G303" s="59">
        <f>COUNTIFS(テーブル13[[#All],[発症日]],テーブル31012[[#This Row],[日時]],テーブル13[[#All],[推定感染場所（カテゴリ）]],'推定感染場所別流行曲線（発症日） '!G$1)</f>
        <v>0</v>
      </c>
      <c r="H303" s="59">
        <f>COUNTIFS(テーブル13[[#All],[発症日]],テーブル31012[[#This Row],[日時]],テーブル13[[#All],[推定感染場所（カテゴリ）]],'推定感染場所別流行曲線（発症日） '!H$1)</f>
        <v>0</v>
      </c>
      <c r="I303" s="59">
        <f>COUNTIFS(テーブル13[[#All],[発症日]],テーブル31012[[#This Row],[日時]],テーブル13[[#All],[推定感染場所（カテゴリ）]],'推定感染場所別流行曲線（発症日） '!I$1)</f>
        <v>0</v>
      </c>
      <c r="J303" s="59">
        <f>COUNTIFS(テーブル13[[#All],[発症日]],テーブル31012[[#This Row],[日時]],テーブル13[[#All],[推定感染場所（カテゴリ）]],'推定感染場所別流行曲線（発症日） '!J$1)</f>
        <v>1</v>
      </c>
      <c r="K303" s="59">
        <f>COUNTIFS(テーブル13[[#All],[発症日]],テーブル31012[[#This Row],[日時]],テーブル13[[#All],[推定感染場所（カテゴリ）]],'推定感染場所別流行曲線（発症日） '!K$1)</f>
        <v>0</v>
      </c>
      <c r="L303" s="59">
        <f>COUNTIFS(テーブル13[[#All],[発症日]],テーブル31012[[#This Row],[日時]],テーブル13[[#All],[推定感染場所（カテゴリ）]],'推定感染場所別流行曲線（発症日） '!L$1)</f>
        <v>0</v>
      </c>
      <c r="M303" s="59">
        <f>COUNTIFS(テーブル13[[#All],[発症日]],テーブル31012[[#This Row],[日時]],テーブル13[[#All],[推定感染場所（カテゴリ）]],'推定感染場所別流行曲線（発症日） '!M$1)</f>
        <v>0</v>
      </c>
      <c r="N303" s="59">
        <f>COUNTIFS(テーブル13[[#All],[発症日]],テーブル31012[[#This Row],[日時]],テーブル13[[#All],[推定感染場所（カテゴリ）]],'推定感染場所別流行曲線（発症日） '!N$1)</f>
        <v>0</v>
      </c>
      <c r="O303" s="59">
        <f>COUNTIFS(テーブル13[[#All],[発症日]],テーブル31012[[#This Row],[日時]],テーブル13[[#All],[推定感染場所（カテゴリ）]],'推定感染場所別流行曲線（発症日） '!O$1)</f>
        <v>0</v>
      </c>
      <c r="P303" s="59">
        <f>COUNTIFS(テーブル13[[#All],[発症日]],テーブル31012[[#This Row],[日時]],テーブル13[[#All],[推定感染場所（カテゴリ）]],'推定感染場所別流行曲線（発症日） '!P$1)</f>
        <v>0</v>
      </c>
      <c r="Q303" s="59"/>
      <c r="R303" s="59"/>
      <c r="S303" s="59"/>
      <c r="T303" s="59"/>
      <c r="U303" s="59"/>
      <c r="V303" s="59">
        <f>COUNTIFS(テーブル13[[#All],[発症日]],テーブル31012[[#This Row],[日時]],テーブル13[[#All],[推定感染場所（カテゴリ）]],"")</f>
        <v>0</v>
      </c>
    </row>
    <row r="304" spans="1:22">
      <c r="A304" s="54">
        <f t="shared" si="19"/>
        <v>44188</v>
      </c>
      <c r="B304" s="1" t="str">
        <f t="shared" si="16"/>
        <v/>
      </c>
      <c r="C304" s="57" t="str">
        <f t="shared" si="17"/>
        <v/>
      </c>
      <c r="D304" s="57" t="str">
        <f t="shared" si="18"/>
        <v>23日</v>
      </c>
      <c r="E304" s="57">
        <f>COUNTIF(テーブル13[[#All],[発症日]],テーブル31012[[#This Row],[日時]])</f>
        <v>5</v>
      </c>
      <c r="F304" s="57">
        <f>COUNTIFS(テーブル13[[#All],[発症日]],テーブル31012[[#This Row],[日時]],テーブル13[[#All],[推定感染場所（カテゴリ）]],'推定感染場所別流行曲線（発症日） '!F$1)</f>
        <v>4</v>
      </c>
      <c r="G304" s="59">
        <f>COUNTIFS(テーブル13[[#All],[発症日]],テーブル31012[[#This Row],[日時]],テーブル13[[#All],[推定感染場所（カテゴリ）]],'推定感染場所別流行曲線（発症日） '!G$1)</f>
        <v>0</v>
      </c>
      <c r="H304" s="59">
        <f>COUNTIFS(テーブル13[[#All],[発症日]],テーブル31012[[#This Row],[日時]],テーブル13[[#All],[推定感染場所（カテゴリ）]],'推定感染場所別流行曲線（発症日） '!H$1)</f>
        <v>0</v>
      </c>
      <c r="I304" s="59">
        <f>COUNTIFS(テーブル13[[#All],[発症日]],テーブル31012[[#This Row],[日時]],テーブル13[[#All],[推定感染場所（カテゴリ）]],'推定感染場所別流行曲線（発症日） '!I$1)</f>
        <v>0</v>
      </c>
      <c r="J304" s="59">
        <f>COUNTIFS(テーブル13[[#All],[発症日]],テーブル31012[[#This Row],[日時]],テーブル13[[#All],[推定感染場所（カテゴリ）]],'推定感染場所別流行曲線（発症日） '!J$1)</f>
        <v>0</v>
      </c>
      <c r="K304" s="59">
        <f>COUNTIFS(テーブル13[[#All],[発症日]],テーブル31012[[#This Row],[日時]],テーブル13[[#All],[推定感染場所（カテゴリ）]],'推定感染場所別流行曲線（発症日） '!K$1)</f>
        <v>0</v>
      </c>
      <c r="L304" s="59">
        <f>COUNTIFS(テーブル13[[#All],[発症日]],テーブル31012[[#This Row],[日時]],テーブル13[[#All],[推定感染場所（カテゴリ）]],'推定感染場所別流行曲線（発症日） '!L$1)</f>
        <v>0</v>
      </c>
      <c r="M304" s="59">
        <f>COUNTIFS(テーブル13[[#All],[発症日]],テーブル31012[[#This Row],[日時]],テーブル13[[#All],[推定感染場所（カテゴリ）]],'推定感染場所別流行曲線（発症日） '!M$1)</f>
        <v>0</v>
      </c>
      <c r="N304" s="59">
        <f>COUNTIFS(テーブル13[[#All],[発症日]],テーブル31012[[#This Row],[日時]],テーブル13[[#All],[推定感染場所（カテゴリ）]],'推定感染場所別流行曲線（発症日） '!N$1)</f>
        <v>0</v>
      </c>
      <c r="O304" s="59">
        <f>COUNTIFS(テーブル13[[#All],[発症日]],テーブル31012[[#This Row],[日時]],テーブル13[[#All],[推定感染場所（カテゴリ）]],'推定感染場所別流行曲線（発症日） '!O$1)</f>
        <v>1</v>
      </c>
      <c r="P304" s="59">
        <f>COUNTIFS(テーブル13[[#All],[発症日]],テーブル31012[[#This Row],[日時]],テーブル13[[#All],[推定感染場所（カテゴリ）]],'推定感染場所別流行曲線（発症日） '!P$1)</f>
        <v>0</v>
      </c>
      <c r="Q304" s="59"/>
      <c r="R304" s="59"/>
      <c r="S304" s="59"/>
      <c r="T304" s="59"/>
      <c r="U304" s="59"/>
      <c r="V304" s="59">
        <f>COUNTIFS(テーブル13[[#All],[発症日]],テーブル31012[[#This Row],[日時]],テーブル13[[#All],[推定感染場所（カテゴリ）]],"")</f>
        <v>0</v>
      </c>
    </row>
    <row r="305" spans="1:22">
      <c r="A305" s="54">
        <f t="shared" si="19"/>
        <v>44189</v>
      </c>
      <c r="B305" s="1" t="str">
        <f t="shared" si="16"/>
        <v/>
      </c>
      <c r="C305" s="57" t="str">
        <f t="shared" si="17"/>
        <v/>
      </c>
      <c r="D305" s="57" t="str">
        <f t="shared" si="18"/>
        <v>24日</v>
      </c>
      <c r="E305" s="57">
        <f>COUNTIF(テーブル13[[#All],[発症日]],テーブル31012[[#This Row],[日時]])</f>
        <v>11</v>
      </c>
      <c r="F305" s="57">
        <f>COUNTIFS(テーブル13[[#All],[発症日]],テーブル31012[[#This Row],[日時]],テーブル13[[#All],[推定感染場所（カテゴリ）]],'推定感染場所別流行曲線（発症日） '!F$1)</f>
        <v>6</v>
      </c>
      <c r="G305" s="59">
        <f>COUNTIFS(テーブル13[[#All],[発症日]],テーブル31012[[#This Row],[日時]],テーブル13[[#All],[推定感染場所（カテゴリ）]],'推定感染場所別流行曲線（発症日） '!G$1)</f>
        <v>0</v>
      </c>
      <c r="H305" s="59">
        <f>COUNTIFS(テーブル13[[#All],[発症日]],テーブル31012[[#This Row],[日時]],テーブル13[[#All],[推定感染場所（カテゴリ）]],'推定感染場所別流行曲線（発症日） '!H$1)</f>
        <v>0</v>
      </c>
      <c r="I305" s="59">
        <f>COUNTIFS(テーブル13[[#All],[発症日]],テーブル31012[[#This Row],[日時]],テーブル13[[#All],[推定感染場所（カテゴリ）]],'推定感染場所別流行曲線（発症日） '!I$1)</f>
        <v>0</v>
      </c>
      <c r="J305" s="59">
        <f>COUNTIFS(テーブル13[[#All],[発症日]],テーブル31012[[#This Row],[日時]],テーブル13[[#All],[推定感染場所（カテゴリ）]],'推定感染場所別流行曲線（発症日） '!J$1)</f>
        <v>3</v>
      </c>
      <c r="K305" s="59">
        <f>COUNTIFS(テーブル13[[#All],[発症日]],テーブル31012[[#This Row],[日時]],テーブル13[[#All],[推定感染場所（カテゴリ）]],'推定感染場所別流行曲線（発症日） '!K$1)</f>
        <v>0</v>
      </c>
      <c r="L305" s="59">
        <f>COUNTIFS(テーブル13[[#All],[発症日]],テーブル31012[[#This Row],[日時]],テーブル13[[#All],[推定感染場所（カテゴリ）]],'推定感染場所別流行曲線（発症日） '!L$1)</f>
        <v>0</v>
      </c>
      <c r="M305" s="59">
        <f>COUNTIFS(テーブル13[[#All],[発症日]],テーブル31012[[#This Row],[日時]],テーブル13[[#All],[推定感染場所（カテゴリ）]],'推定感染場所別流行曲線（発症日） '!M$1)</f>
        <v>0</v>
      </c>
      <c r="N305" s="59">
        <f>COUNTIFS(テーブル13[[#All],[発症日]],テーブル31012[[#This Row],[日時]],テーブル13[[#All],[推定感染場所（カテゴリ）]],'推定感染場所別流行曲線（発症日） '!N$1)</f>
        <v>0</v>
      </c>
      <c r="O305" s="59">
        <f>COUNTIFS(テーブル13[[#All],[発症日]],テーブル31012[[#This Row],[日時]],テーブル13[[#All],[推定感染場所（カテゴリ）]],'推定感染場所別流行曲線（発症日） '!O$1)</f>
        <v>0</v>
      </c>
      <c r="P305" s="59">
        <f>COUNTIFS(テーブル13[[#All],[発症日]],テーブル31012[[#This Row],[日時]],テーブル13[[#All],[推定感染場所（カテゴリ）]],'推定感染場所別流行曲線（発症日） '!P$1)</f>
        <v>1</v>
      </c>
      <c r="Q305" s="59"/>
      <c r="R305" s="59"/>
      <c r="S305" s="59"/>
      <c r="T305" s="59"/>
      <c r="U305" s="59"/>
      <c r="V305" s="59">
        <f>COUNTIFS(テーブル13[[#All],[発症日]],テーブル31012[[#This Row],[日時]],テーブル13[[#All],[推定感染場所（カテゴリ）]],"")</f>
        <v>0</v>
      </c>
    </row>
    <row r="306" spans="1:22">
      <c r="A306" s="54">
        <f t="shared" si="19"/>
        <v>44190</v>
      </c>
      <c r="B306" s="1" t="str">
        <f t="shared" si="16"/>
        <v/>
      </c>
      <c r="C306" s="57" t="str">
        <f t="shared" si="17"/>
        <v/>
      </c>
      <c r="D306" s="57" t="str">
        <f t="shared" si="18"/>
        <v>25日</v>
      </c>
      <c r="E306" s="57">
        <f>COUNTIF(テーブル13[[#All],[発症日]],テーブル31012[[#This Row],[日時]])</f>
        <v>8</v>
      </c>
      <c r="F306" s="57">
        <f>COUNTIFS(テーブル13[[#All],[発症日]],テーブル31012[[#This Row],[日時]],テーブル13[[#All],[推定感染場所（カテゴリ）]],'推定感染場所別流行曲線（発症日） '!F$1)</f>
        <v>8</v>
      </c>
      <c r="G306" s="59">
        <f>COUNTIFS(テーブル13[[#All],[発症日]],テーブル31012[[#This Row],[日時]],テーブル13[[#All],[推定感染場所（カテゴリ）]],'推定感染場所別流行曲線（発症日） '!G$1)</f>
        <v>0</v>
      </c>
      <c r="H306" s="59">
        <f>COUNTIFS(テーブル13[[#All],[発症日]],テーブル31012[[#This Row],[日時]],テーブル13[[#All],[推定感染場所（カテゴリ）]],'推定感染場所別流行曲線（発症日） '!H$1)</f>
        <v>0</v>
      </c>
      <c r="I306" s="59">
        <f>COUNTIFS(テーブル13[[#All],[発症日]],テーブル31012[[#This Row],[日時]],テーブル13[[#All],[推定感染場所（カテゴリ）]],'推定感染場所別流行曲線（発症日） '!I$1)</f>
        <v>0</v>
      </c>
      <c r="J306" s="59">
        <f>COUNTIFS(テーブル13[[#All],[発症日]],テーブル31012[[#This Row],[日時]],テーブル13[[#All],[推定感染場所（カテゴリ）]],'推定感染場所別流行曲線（発症日） '!J$1)</f>
        <v>0</v>
      </c>
      <c r="K306" s="59">
        <f>COUNTIFS(テーブル13[[#All],[発症日]],テーブル31012[[#This Row],[日時]],テーブル13[[#All],[推定感染場所（カテゴリ）]],'推定感染場所別流行曲線（発症日） '!K$1)</f>
        <v>0</v>
      </c>
      <c r="L306" s="59">
        <f>COUNTIFS(テーブル13[[#All],[発症日]],テーブル31012[[#This Row],[日時]],テーブル13[[#All],[推定感染場所（カテゴリ）]],'推定感染場所別流行曲線（発症日） '!L$1)</f>
        <v>0</v>
      </c>
      <c r="M306" s="59">
        <f>COUNTIFS(テーブル13[[#All],[発症日]],テーブル31012[[#This Row],[日時]],テーブル13[[#All],[推定感染場所（カテゴリ）]],'推定感染場所別流行曲線（発症日） '!M$1)</f>
        <v>0</v>
      </c>
      <c r="N306" s="59">
        <f>COUNTIFS(テーブル13[[#All],[発症日]],テーブル31012[[#This Row],[日時]],テーブル13[[#All],[推定感染場所（カテゴリ）]],'推定感染場所別流行曲線（発症日） '!N$1)</f>
        <v>0</v>
      </c>
      <c r="O306" s="59">
        <f>COUNTIFS(テーブル13[[#All],[発症日]],テーブル31012[[#This Row],[日時]],テーブル13[[#All],[推定感染場所（カテゴリ）]],'推定感染場所別流行曲線（発症日） '!O$1)</f>
        <v>0</v>
      </c>
      <c r="P306" s="59">
        <f>COUNTIFS(テーブル13[[#All],[発症日]],テーブル31012[[#This Row],[日時]],テーブル13[[#All],[推定感染場所（カテゴリ）]],'推定感染場所別流行曲線（発症日） '!P$1)</f>
        <v>0</v>
      </c>
      <c r="Q306" s="59"/>
      <c r="R306" s="59"/>
      <c r="S306" s="59"/>
      <c r="T306" s="59"/>
      <c r="U306" s="59"/>
      <c r="V306" s="59">
        <f>COUNTIFS(テーブル13[[#All],[発症日]],テーブル31012[[#This Row],[日時]],テーブル13[[#All],[推定感染場所（カテゴリ）]],"")</f>
        <v>0</v>
      </c>
    </row>
    <row r="307" spans="1:22">
      <c r="A307" s="54">
        <f t="shared" si="19"/>
        <v>44191</v>
      </c>
      <c r="B307" s="1" t="str">
        <f t="shared" si="16"/>
        <v/>
      </c>
      <c r="C307" s="57" t="str">
        <f t="shared" si="17"/>
        <v/>
      </c>
      <c r="D307" s="57" t="str">
        <f t="shared" si="18"/>
        <v>26日</v>
      </c>
      <c r="E307" s="57">
        <f>COUNTIF(テーブル13[[#All],[発症日]],テーブル31012[[#This Row],[日時]])</f>
        <v>5</v>
      </c>
      <c r="F307" s="57">
        <f>COUNTIFS(テーブル13[[#All],[発症日]],テーブル31012[[#This Row],[日時]],テーブル13[[#All],[推定感染場所（カテゴリ）]],'推定感染場所別流行曲線（発症日） '!F$1)</f>
        <v>2</v>
      </c>
      <c r="G307" s="59">
        <f>COUNTIFS(テーブル13[[#All],[発症日]],テーブル31012[[#This Row],[日時]],テーブル13[[#All],[推定感染場所（カテゴリ）]],'推定感染場所別流行曲線（発症日） '!G$1)</f>
        <v>0</v>
      </c>
      <c r="H307" s="59">
        <f>COUNTIFS(テーブル13[[#All],[発症日]],テーブル31012[[#This Row],[日時]],テーブル13[[#All],[推定感染場所（カテゴリ）]],'推定感染場所別流行曲線（発症日） '!H$1)</f>
        <v>0</v>
      </c>
      <c r="I307" s="59">
        <f>COUNTIFS(テーブル13[[#All],[発症日]],テーブル31012[[#This Row],[日時]],テーブル13[[#All],[推定感染場所（カテゴリ）]],'推定感染場所別流行曲線（発症日） '!I$1)</f>
        <v>0</v>
      </c>
      <c r="J307" s="59">
        <f>COUNTIFS(テーブル13[[#All],[発症日]],テーブル31012[[#This Row],[日時]],テーブル13[[#All],[推定感染場所（カテゴリ）]],'推定感染場所別流行曲線（発症日） '!J$1)</f>
        <v>2</v>
      </c>
      <c r="K307" s="59">
        <f>COUNTIFS(テーブル13[[#All],[発症日]],テーブル31012[[#This Row],[日時]],テーブル13[[#All],[推定感染場所（カテゴリ）]],'推定感染場所別流行曲線（発症日） '!K$1)</f>
        <v>0</v>
      </c>
      <c r="L307" s="59">
        <f>COUNTIFS(テーブル13[[#All],[発症日]],テーブル31012[[#This Row],[日時]],テーブル13[[#All],[推定感染場所（カテゴリ）]],'推定感染場所別流行曲線（発症日） '!L$1)</f>
        <v>1</v>
      </c>
      <c r="M307" s="59">
        <f>COUNTIFS(テーブル13[[#All],[発症日]],テーブル31012[[#This Row],[日時]],テーブル13[[#All],[推定感染場所（カテゴリ）]],'推定感染場所別流行曲線（発症日） '!M$1)</f>
        <v>0</v>
      </c>
      <c r="N307" s="59">
        <f>COUNTIFS(テーブル13[[#All],[発症日]],テーブル31012[[#This Row],[日時]],テーブル13[[#All],[推定感染場所（カテゴリ）]],'推定感染場所別流行曲線（発症日） '!N$1)</f>
        <v>0</v>
      </c>
      <c r="O307" s="59">
        <f>COUNTIFS(テーブル13[[#All],[発症日]],テーブル31012[[#This Row],[日時]],テーブル13[[#All],[推定感染場所（カテゴリ）]],'推定感染場所別流行曲線（発症日） '!O$1)</f>
        <v>0</v>
      </c>
      <c r="P307" s="59">
        <f>COUNTIFS(テーブル13[[#All],[発症日]],テーブル31012[[#This Row],[日時]],テーブル13[[#All],[推定感染場所（カテゴリ）]],'推定感染場所別流行曲線（発症日） '!P$1)</f>
        <v>0</v>
      </c>
      <c r="Q307" s="59"/>
      <c r="R307" s="59"/>
      <c r="S307" s="59"/>
      <c r="T307" s="59"/>
      <c r="U307" s="59"/>
      <c r="V307" s="59">
        <f>COUNTIFS(テーブル13[[#All],[発症日]],テーブル31012[[#This Row],[日時]],テーブル13[[#All],[推定感染場所（カテゴリ）]],"")</f>
        <v>0</v>
      </c>
    </row>
    <row r="308" spans="1:22">
      <c r="A308" s="54">
        <f t="shared" si="19"/>
        <v>44192</v>
      </c>
      <c r="B308" s="1" t="str">
        <f t="shared" si="16"/>
        <v/>
      </c>
      <c r="C308" s="57" t="str">
        <f t="shared" si="17"/>
        <v/>
      </c>
      <c r="D308" s="57" t="str">
        <f t="shared" si="18"/>
        <v>27日</v>
      </c>
      <c r="E308" s="57">
        <f>COUNTIF(テーブル13[[#All],[発症日]],テーブル31012[[#This Row],[日時]])</f>
        <v>5</v>
      </c>
      <c r="F308" s="57">
        <f>COUNTIFS(テーブル13[[#All],[発症日]],テーブル31012[[#This Row],[日時]],テーブル13[[#All],[推定感染場所（カテゴリ）]],'推定感染場所別流行曲線（発症日） '!F$1)</f>
        <v>4</v>
      </c>
      <c r="G308" s="59">
        <f>COUNTIFS(テーブル13[[#All],[発症日]],テーブル31012[[#This Row],[日時]],テーブル13[[#All],[推定感染場所（カテゴリ）]],'推定感染場所別流行曲線（発症日） '!G$1)</f>
        <v>1</v>
      </c>
      <c r="H308" s="59">
        <f>COUNTIFS(テーブル13[[#All],[発症日]],テーブル31012[[#This Row],[日時]],テーブル13[[#All],[推定感染場所（カテゴリ）]],'推定感染場所別流行曲線（発症日） '!H$1)</f>
        <v>0</v>
      </c>
      <c r="I308" s="59">
        <f>COUNTIFS(テーブル13[[#All],[発症日]],テーブル31012[[#This Row],[日時]],テーブル13[[#All],[推定感染場所（カテゴリ）]],'推定感染場所別流行曲線（発症日） '!I$1)</f>
        <v>0</v>
      </c>
      <c r="J308" s="59">
        <f>COUNTIFS(テーブル13[[#All],[発症日]],テーブル31012[[#This Row],[日時]],テーブル13[[#All],[推定感染場所（カテゴリ）]],'推定感染場所別流行曲線（発症日） '!J$1)</f>
        <v>0</v>
      </c>
      <c r="K308" s="59">
        <f>COUNTIFS(テーブル13[[#All],[発症日]],テーブル31012[[#This Row],[日時]],テーブル13[[#All],[推定感染場所（カテゴリ）]],'推定感染場所別流行曲線（発症日） '!K$1)</f>
        <v>0</v>
      </c>
      <c r="L308" s="59">
        <f>COUNTIFS(テーブル13[[#All],[発症日]],テーブル31012[[#This Row],[日時]],テーブル13[[#All],[推定感染場所（カテゴリ）]],'推定感染場所別流行曲線（発症日） '!L$1)</f>
        <v>0</v>
      </c>
      <c r="M308" s="59">
        <f>COUNTIFS(テーブル13[[#All],[発症日]],テーブル31012[[#This Row],[日時]],テーブル13[[#All],[推定感染場所（カテゴリ）]],'推定感染場所別流行曲線（発症日） '!M$1)</f>
        <v>0</v>
      </c>
      <c r="N308" s="59">
        <f>COUNTIFS(テーブル13[[#All],[発症日]],テーブル31012[[#This Row],[日時]],テーブル13[[#All],[推定感染場所（カテゴリ）]],'推定感染場所別流行曲線（発症日） '!N$1)</f>
        <v>0</v>
      </c>
      <c r="O308" s="59">
        <f>COUNTIFS(テーブル13[[#All],[発症日]],テーブル31012[[#This Row],[日時]],テーブル13[[#All],[推定感染場所（カテゴリ）]],'推定感染場所別流行曲線（発症日） '!O$1)</f>
        <v>0</v>
      </c>
      <c r="P308" s="59">
        <f>COUNTIFS(テーブル13[[#All],[発症日]],テーブル31012[[#This Row],[日時]],テーブル13[[#All],[推定感染場所（カテゴリ）]],'推定感染場所別流行曲線（発症日） '!P$1)</f>
        <v>0</v>
      </c>
      <c r="Q308" s="59"/>
      <c r="R308" s="59"/>
      <c r="S308" s="59"/>
      <c r="T308" s="59"/>
      <c r="U308" s="59"/>
      <c r="V308" s="59">
        <f>COUNTIFS(テーブル13[[#All],[発症日]],テーブル31012[[#This Row],[日時]],テーブル13[[#All],[推定感染場所（カテゴリ）]],"")</f>
        <v>0</v>
      </c>
    </row>
    <row r="309" spans="1:22">
      <c r="A309" s="54">
        <f t="shared" si="19"/>
        <v>44193</v>
      </c>
      <c r="B309" s="1" t="str">
        <f t="shared" si="16"/>
        <v/>
      </c>
      <c r="C309" s="57" t="str">
        <f t="shared" si="17"/>
        <v/>
      </c>
      <c r="D309" s="57" t="str">
        <f t="shared" si="18"/>
        <v>28日</v>
      </c>
      <c r="E309" s="57">
        <f>COUNTIF(テーブル13[[#All],[発症日]],テーブル31012[[#This Row],[日時]])</f>
        <v>6</v>
      </c>
      <c r="F309" s="57">
        <f>COUNTIFS(テーブル13[[#All],[発症日]],テーブル31012[[#This Row],[日時]],テーブル13[[#All],[推定感染場所（カテゴリ）]],'推定感染場所別流行曲線（発症日） '!F$1)</f>
        <v>4</v>
      </c>
      <c r="G309" s="59">
        <f>COUNTIFS(テーブル13[[#All],[発症日]],テーブル31012[[#This Row],[日時]],テーブル13[[#All],[推定感染場所（カテゴリ）]],'推定感染場所別流行曲線（発症日） '!G$1)</f>
        <v>0</v>
      </c>
      <c r="H309" s="59">
        <f>COUNTIFS(テーブル13[[#All],[発症日]],テーブル31012[[#This Row],[日時]],テーブル13[[#All],[推定感染場所（カテゴリ）]],'推定感染場所別流行曲線（発症日） '!H$1)</f>
        <v>0</v>
      </c>
      <c r="I309" s="59">
        <f>COUNTIFS(テーブル13[[#All],[発症日]],テーブル31012[[#This Row],[日時]],テーブル13[[#All],[推定感染場所（カテゴリ）]],'推定感染場所別流行曲線（発症日） '!I$1)</f>
        <v>0</v>
      </c>
      <c r="J309" s="59">
        <f>COUNTIFS(テーブル13[[#All],[発症日]],テーブル31012[[#This Row],[日時]],テーブル13[[#All],[推定感染場所（カテゴリ）]],'推定感染場所別流行曲線（発症日） '!J$1)</f>
        <v>0</v>
      </c>
      <c r="K309" s="59">
        <f>COUNTIFS(テーブル13[[#All],[発症日]],テーブル31012[[#This Row],[日時]],テーブル13[[#All],[推定感染場所（カテゴリ）]],'推定感染場所別流行曲線（発症日） '!K$1)</f>
        <v>0</v>
      </c>
      <c r="L309" s="59">
        <f>COUNTIFS(テーブル13[[#All],[発症日]],テーブル31012[[#This Row],[日時]],テーブル13[[#All],[推定感染場所（カテゴリ）]],'推定感染場所別流行曲線（発症日） '!L$1)</f>
        <v>2</v>
      </c>
      <c r="M309" s="59">
        <f>COUNTIFS(テーブル13[[#All],[発症日]],テーブル31012[[#This Row],[日時]],テーブル13[[#All],[推定感染場所（カテゴリ）]],'推定感染場所別流行曲線（発症日） '!M$1)</f>
        <v>0</v>
      </c>
      <c r="N309" s="59">
        <f>COUNTIFS(テーブル13[[#All],[発症日]],テーブル31012[[#This Row],[日時]],テーブル13[[#All],[推定感染場所（カテゴリ）]],'推定感染場所別流行曲線（発症日） '!N$1)</f>
        <v>0</v>
      </c>
      <c r="O309" s="59">
        <f>COUNTIFS(テーブル13[[#All],[発症日]],テーブル31012[[#This Row],[日時]],テーブル13[[#All],[推定感染場所（カテゴリ）]],'推定感染場所別流行曲線（発症日） '!O$1)</f>
        <v>0</v>
      </c>
      <c r="P309" s="59">
        <f>COUNTIFS(テーブル13[[#All],[発症日]],テーブル31012[[#This Row],[日時]],テーブル13[[#All],[推定感染場所（カテゴリ）]],'推定感染場所別流行曲線（発症日） '!P$1)</f>
        <v>0</v>
      </c>
      <c r="Q309" s="59"/>
      <c r="R309" s="59"/>
      <c r="S309" s="59"/>
      <c r="T309" s="59"/>
      <c r="U309" s="59"/>
      <c r="V309" s="59">
        <f>COUNTIFS(テーブル13[[#All],[発症日]],テーブル31012[[#This Row],[日時]],テーブル13[[#All],[推定感染場所（カテゴリ）]],"")</f>
        <v>0</v>
      </c>
    </row>
    <row r="310" spans="1:22">
      <c r="A310" s="54">
        <f t="shared" si="19"/>
        <v>44194</v>
      </c>
      <c r="B310" s="1" t="str">
        <f t="shared" si="16"/>
        <v/>
      </c>
      <c r="C310" s="57" t="str">
        <f t="shared" si="17"/>
        <v/>
      </c>
      <c r="D310" s="57" t="str">
        <f t="shared" si="18"/>
        <v>29日</v>
      </c>
      <c r="E310" s="57">
        <f>COUNTIF(テーブル13[[#All],[発症日]],テーブル31012[[#This Row],[日時]])</f>
        <v>6</v>
      </c>
      <c r="F310" s="57">
        <f>COUNTIFS(テーブル13[[#All],[発症日]],テーブル31012[[#This Row],[日時]],テーブル13[[#All],[推定感染場所（カテゴリ）]],'推定感染場所別流行曲線（発症日） '!F$1)</f>
        <v>4</v>
      </c>
      <c r="G310" s="59">
        <f>COUNTIFS(テーブル13[[#All],[発症日]],テーブル31012[[#This Row],[日時]],テーブル13[[#All],[推定感染場所（カテゴリ）]],'推定感染場所別流行曲線（発症日） '!G$1)</f>
        <v>0</v>
      </c>
      <c r="H310" s="59">
        <f>COUNTIFS(テーブル13[[#All],[発症日]],テーブル31012[[#This Row],[日時]],テーブル13[[#All],[推定感染場所（カテゴリ）]],'推定感染場所別流行曲線（発症日） '!H$1)</f>
        <v>0</v>
      </c>
      <c r="I310" s="59">
        <f>COUNTIFS(テーブル13[[#All],[発症日]],テーブル31012[[#This Row],[日時]],テーブル13[[#All],[推定感染場所（カテゴリ）]],'推定感染場所別流行曲線（発症日） '!I$1)</f>
        <v>0</v>
      </c>
      <c r="J310" s="59">
        <f>COUNTIFS(テーブル13[[#All],[発症日]],テーブル31012[[#This Row],[日時]],テーブル13[[#All],[推定感染場所（カテゴリ）]],'推定感染場所別流行曲線（発症日） '!J$1)</f>
        <v>0</v>
      </c>
      <c r="K310" s="59">
        <f>COUNTIFS(テーブル13[[#All],[発症日]],テーブル31012[[#This Row],[日時]],テーブル13[[#All],[推定感染場所（カテゴリ）]],'推定感染場所別流行曲線（発症日） '!K$1)</f>
        <v>0</v>
      </c>
      <c r="L310" s="59">
        <f>COUNTIFS(テーブル13[[#All],[発症日]],テーブル31012[[#This Row],[日時]],テーブル13[[#All],[推定感染場所（カテゴリ）]],'推定感染場所別流行曲線（発症日） '!L$1)</f>
        <v>0</v>
      </c>
      <c r="M310" s="59">
        <f>COUNTIFS(テーブル13[[#All],[発症日]],テーブル31012[[#This Row],[日時]],テーブル13[[#All],[推定感染場所（カテゴリ）]],'推定感染場所別流行曲線（発症日） '!M$1)</f>
        <v>0</v>
      </c>
      <c r="N310" s="59">
        <f>COUNTIFS(テーブル13[[#All],[発症日]],テーブル31012[[#This Row],[日時]],テーブル13[[#All],[推定感染場所（カテゴリ）]],'推定感染場所別流行曲線（発症日） '!N$1)</f>
        <v>0</v>
      </c>
      <c r="O310" s="59">
        <f>COUNTIFS(テーブル13[[#All],[発症日]],テーブル31012[[#This Row],[日時]],テーブル13[[#All],[推定感染場所（カテゴリ）]],'推定感染場所別流行曲線（発症日） '!O$1)</f>
        <v>0</v>
      </c>
      <c r="P310" s="59">
        <f>COUNTIFS(テーブル13[[#All],[発症日]],テーブル31012[[#This Row],[日時]],テーブル13[[#All],[推定感染場所（カテゴリ）]],'推定感染場所別流行曲線（発症日） '!P$1)</f>
        <v>2</v>
      </c>
      <c r="Q310" s="59"/>
      <c r="R310" s="59"/>
      <c r="S310" s="59"/>
      <c r="T310" s="59"/>
      <c r="U310" s="59"/>
      <c r="V310" s="59">
        <f>COUNTIFS(テーブル13[[#All],[発症日]],テーブル31012[[#This Row],[日時]],テーブル13[[#All],[推定感染場所（カテゴリ）]],"")</f>
        <v>0</v>
      </c>
    </row>
    <row r="311" spans="1:22">
      <c r="A311" s="54">
        <f t="shared" si="19"/>
        <v>44195</v>
      </c>
      <c r="B311" s="1" t="str">
        <f t="shared" si="16"/>
        <v/>
      </c>
      <c r="C311" s="57" t="str">
        <f t="shared" si="17"/>
        <v/>
      </c>
      <c r="D311" s="57" t="str">
        <f t="shared" si="18"/>
        <v>30日</v>
      </c>
      <c r="E311" s="57">
        <f>COUNTIF(テーブル13[[#All],[発症日]],テーブル31012[[#This Row],[日時]])</f>
        <v>5</v>
      </c>
      <c r="F311" s="57">
        <f>COUNTIFS(テーブル13[[#All],[発症日]],テーブル31012[[#This Row],[日時]],テーブル13[[#All],[推定感染場所（カテゴリ）]],'推定感染場所別流行曲線（発症日） '!F$1)</f>
        <v>2</v>
      </c>
      <c r="G311" s="59">
        <f>COUNTIFS(テーブル13[[#All],[発症日]],テーブル31012[[#This Row],[日時]],テーブル13[[#All],[推定感染場所（カテゴリ）]],'推定感染場所別流行曲線（発症日） '!G$1)</f>
        <v>0</v>
      </c>
      <c r="H311" s="59">
        <f>COUNTIFS(テーブル13[[#All],[発症日]],テーブル31012[[#This Row],[日時]],テーブル13[[#All],[推定感染場所（カテゴリ）]],'推定感染場所別流行曲線（発症日） '!H$1)</f>
        <v>0</v>
      </c>
      <c r="I311" s="59">
        <f>COUNTIFS(テーブル13[[#All],[発症日]],テーブル31012[[#This Row],[日時]],テーブル13[[#All],[推定感染場所（カテゴリ）]],'推定感染場所別流行曲線（発症日） '!I$1)</f>
        <v>0</v>
      </c>
      <c r="J311" s="59">
        <f>COUNTIFS(テーブル13[[#All],[発症日]],テーブル31012[[#This Row],[日時]],テーブル13[[#All],[推定感染場所（カテゴリ）]],'推定感染場所別流行曲線（発症日） '!J$1)</f>
        <v>1</v>
      </c>
      <c r="K311" s="59">
        <f>COUNTIFS(テーブル13[[#All],[発症日]],テーブル31012[[#This Row],[日時]],テーブル13[[#All],[推定感染場所（カテゴリ）]],'推定感染場所別流行曲線（発症日） '!K$1)</f>
        <v>0</v>
      </c>
      <c r="L311" s="59">
        <f>COUNTIFS(テーブル13[[#All],[発症日]],テーブル31012[[#This Row],[日時]],テーブル13[[#All],[推定感染場所（カテゴリ）]],'推定感染場所別流行曲線（発症日） '!L$1)</f>
        <v>1</v>
      </c>
      <c r="M311" s="59">
        <f>COUNTIFS(テーブル13[[#All],[発症日]],テーブル31012[[#This Row],[日時]],テーブル13[[#All],[推定感染場所（カテゴリ）]],'推定感染場所別流行曲線（発症日） '!M$1)</f>
        <v>0</v>
      </c>
      <c r="N311" s="59">
        <f>COUNTIFS(テーブル13[[#All],[発症日]],テーブル31012[[#This Row],[日時]],テーブル13[[#All],[推定感染場所（カテゴリ）]],'推定感染場所別流行曲線（発症日） '!N$1)</f>
        <v>0</v>
      </c>
      <c r="O311" s="59">
        <f>COUNTIFS(テーブル13[[#All],[発症日]],テーブル31012[[#This Row],[日時]],テーブル13[[#All],[推定感染場所（カテゴリ）]],'推定感染場所別流行曲線（発症日） '!O$1)</f>
        <v>0</v>
      </c>
      <c r="P311" s="59">
        <f>COUNTIFS(テーブル13[[#All],[発症日]],テーブル31012[[#This Row],[日時]],テーブル13[[#All],[推定感染場所（カテゴリ）]],'推定感染場所別流行曲線（発症日） '!P$1)</f>
        <v>1</v>
      </c>
      <c r="Q311" s="59"/>
      <c r="R311" s="59"/>
      <c r="S311" s="59"/>
      <c r="T311" s="59"/>
      <c r="U311" s="59"/>
      <c r="V311" s="59">
        <f>COUNTIFS(テーブル13[[#All],[発症日]],テーブル31012[[#This Row],[日時]],テーブル13[[#All],[推定感染場所（カテゴリ）]],"")</f>
        <v>0</v>
      </c>
    </row>
    <row r="312" spans="1:22">
      <c r="A312" s="54">
        <f t="shared" si="19"/>
        <v>44196</v>
      </c>
      <c r="B312" s="1" t="str">
        <f t="shared" si="16"/>
        <v/>
      </c>
      <c r="C312" s="57" t="str">
        <f t="shared" si="17"/>
        <v/>
      </c>
      <c r="D312" s="57" t="str">
        <f t="shared" si="18"/>
        <v>31日</v>
      </c>
      <c r="E312" s="57">
        <f>COUNTIF(テーブル13[[#All],[発症日]],テーブル31012[[#This Row],[日時]])</f>
        <v>5</v>
      </c>
      <c r="F312" s="57">
        <f>COUNTIFS(テーブル13[[#All],[発症日]],テーブル31012[[#This Row],[日時]],テーブル13[[#All],[推定感染場所（カテゴリ）]],'推定感染場所別流行曲線（発症日） '!F$1)</f>
        <v>3</v>
      </c>
      <c r="G312" s="59">
        <f>COUNTIFS(テーブル13[[#All],[発症日]],テーブル31012[[#This Row],[日時]],テーブル13[[#All],[推定感染場所（カテゴリ）]],'推定感染場所別流行曲線（発症日） '!G$1)</f>
        <v>0</v>
      </c>
      <c r="H312" s="59">
        <f>COUNTIFS(テーブル13[[#All],[発症日]],テーブル31012[[#This Row],[日時]],テーブル13[[#All],[推定感染場所（カテゴリ）]],'推定感染場所別流行曲線（発症日） '!H$1)</f>
        <v>2</v>
      </c>
      <c r="I312" s="59">
        <f>COUNTIFS(テーブル13[[#All],[発症日]],テーブル31012[[#This Row],[日時]],テーブル13[[#All],[推定感染場所（カテゴリ）]],'推定感染場所別流行曲線（発症日） '!I$1)</f>
        <v>0</v>
      </c>
      <c r="J312" s="59">
        <f>COUNTIFS(テーブル13[[#All],[発症日]],テーブル31012[[#This Row],[日時]],テーブル13[[#All],[推定感染場所（カテゴリ）]],'推定感染場所別流行曲線（発症日） '!J$1)</f>
        <v>0</v>
      </c>
      <c r="K312" s="59">
        <f>COUNTIFS(テーブル13[[#All],[発症日]],テーブル31012[[#This Row],[日時]],テーブル13[[#All],[推定感染場所（カテゴリ）]],'推定感染場所別流行曲線（発症日） '!K$1)</f>
        <v>0</v>
      </c>
      <c r="L312" s="59">
        <f>COUNTIFS(テーブル13[[#All],[発症日]],テーブル31012[[#This Row],[日時]],テーブル13[[#All],[推定感染場所（カテゴリ）]],'推定感染場所別流行曲線（発症日） '!L$1)</f>
        <v>0</v>
      </c>
      <c r="M312" s="59">
        <f>COUNTIFS(テーブル13[[#All],[発症日]],テーブル31012[[#This Row],[日時]],テーブル13[[#All],[推定感染場所（カテゴリ）]],'推定感染場所別流行曲線（発症日） '!M$1)</f>
        <v>0</v>
      </c>
      <c r="N312" s="59">
        <f>COUNTIFS(テーブル13[[#All],[発症日]],テーブル31012[[#This Row],[日時]],テーブル13[[#All],[推定感染場所（カテゴリ）]],'推定感染場所別流行曲線（発症日） '!N$1)</f>
        <v>0</v>
      </c>
      <c r="O312" s="59">
        <f>COUNTIFS(テーブル13[[#All],[発症日]],テーブル31012[[#This Row],[日時]],テーブル13[[#All],[推定感染場所（カテゴリ）]],'推定感染場所別流行曲線（発症日） '!O$1)</f>
        <v>0</v>
      </c>
      <c r="P312" s="59">
        <f>COUNTIFS(テーブル13[[#All],[発症日]],テーブル31012[[#This Row],[日時]],テーブル13[[#All],[推定感染場所（カテゴリ）]],'推定感染場所別流行曲線（発症日） '!P$1)</f>
        <v>0</v>
      </c>
      <c r="Q312" s="59"/>
      <c r="R312" s="59"/>
      <c r="S312" s="59"/>
      <c r="T312" s="59"/>
      <c r="U312" s="59"/>
      <c r="V312" s="59">
        <f>COUNTIFS(テーブル13[[#All],[発症日]],テーブル31012[[#This Row],[日時]],テーブル13[[#All],[推定感染場所（カテゴリ）]],"")</f>
        <v>0</v>
      </c>
    </row>
    <row r="313" spans="1:22">
      <c r="A313" s="54">
        <f t="shared" si="19"/>
        <v>44197</v>
      </c>
      <c r="B313" s="1" t="str">
        <f t="shared" si="16"/>
        <v>2021年</v>
      </c>
      <c r="C313" s="57" t="str">
        <f t="shared" si="17"/>
        <v>1月</v>
      </c>
      <c r="D313" s="57" t="str">
        <f t="shared" si="18"/>
        <v>1日</v>
      </c>
      <c r="E313" s="57">
        <f>COUNTIF(テーブル13[[#All],[発症日]],テーブル31012[[#This Row],[日時]])</f>
        <v>9</v>
      </c>
      <c r="F313" s="57">
        <f>COUNTIFS(テーブル13[[#All],[発症日]],テーブル31012[[#This Row],[日時]],テーブル13[[#All],[推定感染場所（カテゴリ）]],'推定感染場所別流行曲線（発症日） '!F$1)</f>
        <v>5</v>
      </c>
      <c r="G313" s="59">
        <f>COUNTIFS(テーブル13[[#All],[発症日]],テーブル31012[[#This Row],[日時]],テーブル13[[#All],[推定感染場所（カテゴリ）]],'推定感染場所別流行曲線（発症日） '!G$1)</f>
        <v>1</v>
      </c>
      <c r="H313" s="59">
        <f>COUNTIFS(テーブル13[[#All],[発症日]],テーブル31012[[#This Row],[日時]],テーブル13[[#All],[推定感染場所（カテゴリ）]],'推定感染場所別流行曲線（発症日） '!H$1)</f>
        <v>0</v>
      </c>
      <c r="I313" s="59">
        <f>COUNTIFS(テーブル13[[#All],[発症日]],テーブル31012[[#This Row],[日時]],テーブル13[[#All],[推定感染場所（カテゴリ）]],'推定感染場所別流行曲線（発症日） '!I$1)</f>
        <v>0</v>
      </c>
      <c r="J313" s="59">
        <f>COUNTIFS(テーブル13[[#All],[発症日]],テーブル31012[[#This Row],[日時]],テーブル13[[#All],[推定感染場所（カテゴリ）]],'推定感染場所別流行曲線（発症日） '!J$1)</f>
        <v>1</v>
      </c>
      <c r="K313" s="59">
        <f>COUNTIFS(テーブル13[[#All],[発症日]],テーブル31012[[#This Row],[日時]],テーブル13[[#All],[推定感染場所（カテゴリ）]],'推定感染場所別流行曲線（発症日） '!K$1)</f>
        <v>0</v>
      </c>
      <c r="L313" s="59">
        <f>COUNTIFS(テーブル13[[#All],[発症日]],テーブル31012[[#This Row],[日時]],テーブル13[[#All],[推定感染場所（カテゴリ）]],'推定感染場所別流行曲線（発症日） '!L$1)</f>
        <v>1</v>
      </c>
      <c r="M313" s="59">
        <f>COUNTIFS(テーブル13[[#All],[発症日]],テーブル31012[[#This Row],[日時]],テーブル13[[#All],[推定感染場所（カテゴリ）]],'推定感染場所別流行曲線（発症日） '!M$1)</f>
        <v>0</v>
      </c>
      <c r="N313" s="59">
        <f>COUNTIFS(テーブル13[[#All],[発症日]],テーブル31012[[#This Row],[日時]],テーブル13[[#All],[推定感染場所（カテゴリ）]],'推定感染場所別流行曲線（発症日） '!N$1)</f>
        <v>0</v>
      </c>
      <c r="O313" s="59">
        <f>COUNTIFS(テーブル13[[#All],[発症日]],テーブル31012[[#This Row],[日時]],テーブル13[[#All],[推定感染場所（カテゴリ）]],'推定感染場所別流行曲線（発症日） '!O$1)</f>
        <v>1</v>
      </c>
      <c r="P313" s="59">
        <f>COUNTIFS(テーブル13[[#All],[発症日]],テーブル31012[[#This Row],[日時]],テーブル13[[#All],[推定感染場所（カテゴリ）]],'推定感染場所別流行曲線（発症日） '!P$1)</f>
        <v>0</v>
      </c>
      <c r="Q313" s="59"/>
      <c r="R313" s="59"/>
      <c r="S313" s="59"/>
      <c r="T313" s="59"/>
      <c r="U313" s="59"/>
      <c r="V313" s="59">
        <f>COUNTIFS(テーブル13[[#All],[発症日]],テーブル31012[[#This Row],[日時]],テーブル13[[#All],[推定感染場所（カテゴリ）]],"")</f>
        <v>0</v>
      </c>
    </row>
    <row r="314" spans="1:22">
      <c r="A314" s="54">
        <f t="shared" si="19"/>
        <v>44198</v>
      </c>
      <c r="B314" s="1" t="str">
        <f t="shared" si="16"/>
        <v/>
      </c>
      <c r="C314" s="57" t="str">
        <f t="shared" si="17"/>
        <v/>
      </c>
      <c r="D314" s="57" t="str">
        <f t="shared" si="18"/>
        <v>2日</v>
      </c>
      <c r="E314" s="57">
        <f>COUNTIF(テーブル13[[#All],[発症日]],テーブル31012[[#This Row],[日時]])</f>
        <v>15</v>
      </c>
      <c r="F314" s="57">
        <f>COUNTIFS(テーブル13[[#All],[発症日]],テーブル31012[[#This Row],[日時]],テーブル13[[#All],[推定感染場所（カテゴリ）]],'推定感染場所別流行曲線（発症日） '!F$1)</f>
        <v>10</v>
      </c>
      <c r="G314" s="59">
        <f>COUNTIFS(テーブル13[[#All],[発症日]],テーブル31012[[#This Row],[日時]],テーブル13[[#All],[推定感染場所（カテゴリ）]],'推定感染場所別流行曲線（発症日） '!G$1)</f>
        <v>1</v>
      </c>
      <c r="H314" s="59">
        <f>COUNTIFS(テーブル13[[#All],[発症日]],テーブル31012[[#This Row],[日時]],テーブル13[[#All],[推定感染場所（カテゴリ）]],'推定感染場所別流行曲線（発症日） '!H$1)</f>
        <v>1</v>
      </c>
      <c r="I314" s="59">
        <f>COUNTIFS(テーブル13[[#All],[発症日]],テーブル31012[[#This Row],[日時]],テーブル13[[#All],[推定感染場所（カテゴリ）]],'推定感染場所別流行曲線（発症日） '!I$1)</f>
        <v>1</v>
      </c>
      <c r="J314" s="59">
        <f>COUNTIFS(テーブル13[[#All],[発症日]],テーブル31012[[#This Row],[日時]],テーブル13[[#All],[推定感染場所（カテゴリ）]],'推定感染場所別流行曲線（発症日） '!J$1)</f>
        <v>2</v>
      </c>
      <c r="K314" s="59">
        <f>COUNTIFS(テーブル13[[#All],[発症日]],テーブル31012[[#This Row],[日時]],テーブル13[[#All],[推定感染場所（カテゴリ）]],'推定感染場所別流行曲線（発症日） '!K$1)</f>
        <v>0</v>
      </c>
      <c r="L314" s="59">
        <f>COUNTIFS(テーブル13[[#All],[発症日]],テーブル31012[[#This Row],[日時]],テーブル13[[#All],[推定感染場所（カテゴリ）]],'推定感染場所別流行曲線（発症日） '!L$1)</f>
        <v>0</v>
      </c>
      <c r="M314" s="59">
        <f>COUNTIFS(テーブル13[[#All],[発症日]],テーブル31012[[#This Row],[日時]],テーブル13[[#All],[推定感染場所（カテゴリ）]],'推定感染場所別流行曲線（発症日） '!M$1)</f>
        <v>0</v>
      </c>
      <c r="N314" s="59">
        <f>COUNTIFS(テーブル13[[#All],[発症日]],テーブル31012[[#This Row],[日時]],テーブル13[[#All],[推定感染場所（カテゴリ）]],'推定感染場所別流行曲線（発症日） '!N$1)</f>
        <v>0</v>
      </c>
      <c r="O314" s="59">
        <f>COUNTIFS(テーブル13[[#All],[発症日]],テーブル31012[[#This Row],[日時]],テーブル13[[#All],[推定感染場所（カテゴリ）]],'推定感染場所別流行曲線（発症日） '!O$1)</f>
        <v>0</v>
      </c>
      <c r="P314" s="59">
        <f>COUNTIFS(テーブル13[[#All],[発症日]],テーブル31012[[#This Row],[日時]],テーブル13[[#All],[推定感染場所（カテゴリ）]],'推定感染場所別流行曲線（発症日） '!P$1)</f>
        <v>0</v>
      </c>
      <c r="Q314" s="59"/>
      <c r="R314" s="59"/>
      <c r="S314" s="59"/>
      <c r="T314" s="59"/>
      <c r="U314" s="59"/>
      <c r="V314" s="59">
        <f>COUNTIFS(テーブル13[[#All],[発症日]],テーブル31012[[#This Row],[日時]],テーブル13[[#All],[推定感染場所（カテゴリ）]],"")</f>
        <v>0</v>
      </c>
    </row>
    <row r="315" spans="1:22">
      <c r="A315" s="54">
        <f t="shared" si="19"/>
        <v>44199</v>
      </c>
      <c r="B315" s="1" t="str">
        <f t="shared" si="16"/>
        <v/>
      </c>
      <c r="C315" s="57" t="str">
        <f t="shared" si="17"/>
        <v/>
      </c>
      <c r="D315" s="57" t="str">
        <f t="shared" si="18"/>
        <v>3日</v>
      </c>
      <c r="E315" s="57">
        <f>COUNTIF(テーブル13[[#All],[発症日]],テーブル31012[[#This Row],[日時]])</f>
        <v>18</v>
      </c>
      <c r="F315" s="57">
        <f>COUNTIFS(テーブル13[[#All],[発症日]],テーブル31012[[#This Row],[日時]],テーブル13[[#All],[推定感染場所（カテゴリ）]],'推定感染場所別流行曲線（発症日） '!F$1)</f>
        <v>14</v>
      </c>
      <c r="G315" s="59">
        <f>COUNTIFS(テーブル13[[#All],[発症日]],テーブル31012[[#This Row],[日時]],テーブル13[[#All],[推定感染場所（カテゴリ）]],'推定感染場所別流行曲線（発症日） '!G$1)</f>
        <v>1</v>
      </c>
      <c r="H315" s="59">
        <f>COUNTIFS(テーブル13[[#All],[発症日]],テーブル31012[[#This Row],[日時]],テーブル13[[#All],[推定感染場所（カテゴリ）]],'推定感染場所別流行曲線（発症日） '!H$1)</f>
        <v>0</v>
      </c>
      <c r="I315" s="59">
        <f>COUNTIFS(テーブル13[[#All],[発症日]],テーブル31012[[#This Row],[日時]],テーブル13[[#All],[推定感染場所（カテゴリ）]],'推定感染場所別流行曲線（発症日） '!I$1)</f>
        <v>0</v>
      </c>
      <c r="J315" s="59">
        <f>COUNTIFS(テーブル13[[#All],[発症日]],テーブル31012[[#This Row],[日時]],テーブル13[[#All],[推定感染場所（カテゴリ）]],'推定感染場所別流行曲線（発症日） '!J$1)</f>
        <v>2</v>
      </c>
      <c r="K315" s="59">
        <f>COUNTIFS(テーブル13[[#All],[発症日]],テーブル31012[[#This Row],[日時]],テーブル13[[#All],[推定感染場所（カテゴリ）]],'推定感染場所別流行曲線（発症日） '!K$1)</f>
        <v>0</v>
      </c>
      <c r="L315" s="59">
        <f>COUNTIFS(テーブル13[[#All],[発症日]],テーブル31012[[#This Row],[日時]],テーブル13[[#All],[推定感染場所（カテゴリ）]],'推定感染場所別流行曲線（発症日） '!L$1)</f>
        <v>0</v>
      </c>
      <c r="M315" s="59">
        <f>COUNTIFS(テーブル13[[#All],[発症日]],テーブル31012[[#This Row],[日時]],テーブル13[[#All],[推定感染場所（カテゴリ）]],'推定感染場所別流行曲線（発症日） '!M$1)</f>
        <v>0</v>
      </c>
      <c r="N315" s="59">
        <f>COUNTIFS(テーブル13[[#All],[発症日]],テーブル31012[[#This Row],[日時]],テーブル13[[#All],[推定感染場所（カテゴリ）]],'推定感染場所別流行曲線（発症日） '!N$1)</f>
        <v>0</v>
      </c>
      <c r="O315" s="59">
        <f>COUNTIFS(テーブル13[[#All],[発症日]],テーブル31012[[#This Row],[日時]],テーブル13[[#All],[推定感染場所（カテゴリ）]],'推定感染場所別流行曲線（発症日） '!O$1)</f>
        <v>0</v>
      </c>
      <c r="P315" s="59">
        <f>COUNTIFS(テーブル13[[#All],[発症日]],テーブル31012[[#This Row],[日時]],テーブル13[[#All],[推定感染場所（カテゴリ）]],'推定感染場所別流行曲線（発症日） '!P$1)</f>
        <v>1</v>
      </c>
      <c r="Q315" s="59"/>
      <c r="R315" s="59"/>
      <c r="S315" s="59"/>
      <c r="T315" s="59"/>
      <c r="U315" s="59"/>
      <c r="V315" s="59">
        <f>COUNTIFS(テーブル13[[#All],[発症日]],テーブル31012[[#This Row],[日時]],テーブル13[[#All],[推定感染場所（カテゴリ）]],"")</f>
        <v>0</v>
      </c>
    </row>
    <row r="316" spans="1:22">
      <c r="A316" s="54">
        <f t="shared" si="19"/>
        <v>44200</v>
      </c>
      <c r="B316" s="1" t="str">
        <f t="shared" si="16"/>
        <v/>
      </c>
      <c r="C316" s="57" t="str">
        <f t="shared" si="17"/>
        <v/>
      </c>
      <c r="D316" s="57" t="str">
        <f t="shared" si="18"/>
        <v>4日</v>
      </c>
      <c r="E316" s="57">
        <f>COUNTIF(テーブル13[[#All],[発症日]],テーブル31012[[#This Row],[日時]])</f>
        <v>8</v>
      </c>
      <c r="F316" s="57">
        <f>COUNTIFS(テーブル13[[#All],[発症日]],テーブル31012[[#This Row],[日時]],テーブル13[[#All],[推定感染場所（カテゴリ）]],'推定感染場所別流行曲線（発症日） '!F$1)</f>
        <v>6</v>
      </c>
      <c r="G316" s="59">
        <f>COUNTIFS(テーブル13[[#All],[発症日]],テーブル31012[[#This Row],[日時]],テーブル13[[#All],[推定感染場所（カテゴリ）]],'推定感染場所別流行曲線（発症日） '!G$1)</f>
        <v>0</v>
      </c>
      <c r="H316" s="59">
        <f>COUNTIFS(テーブル13[[#All],[発症日]],テーブル31012[[#This Row],[日時]],テーブル13[[#All],[推定感染場所（カテゴリ）]],'推定感染場所別流行曲線（発症日） '!H$1)</f>
        <v>0</v>
      </c>
      <c r="I316" s="59">
        <f>COUNTIFS(テーブル13[[#All],[発症日]],テーブル31012[[#This Row],[日時]],テーブル13[[#All],[推定感染場所（カテゴリ）]],'推定感染場所別流行曲線（発症日） '!I$1)</f>
        <v>0</v>
      </c>
      <c r="J316" s="59">
        <f>COUNTIFS(テーブル13[[#All],[発症日]],テーブル31012[[#This Row],[日時]],テーブル13[[#All],[推定感染場所（カテゴリ）]],'推定感染場所別流行曲線（発症日） '!J$1)</f>
        <v>0</v>
      </c>
      <c r="K316" s="59">
        <f>COUNTIFS(テーブル13[[#All],[発症日]],テーブル31012[[#This Row],[日時]],テーブル13[[#All],[推定感染場所（カテゴリ）]],'推定感染場所別流行曲線（発症日） '!K$1)</f>
        <v>0</v>
      </c>
      <c r="L316" s="59">
        <f>COUNTIFS(テーブル13[[#All],[発症日]],テーブル31012[[#This Row],[日時]],テーブル13[[#All],[推定感染場所（カテゴリ）]],'推定感染場所別流行曲線（発症日） '!L$1)</f>
        <v>0</v>
      </c>
      <c r="M316" s="59">
        <f>COUNTIFS(テーブル13[[#All],[発症日]],テーブル31012[[#This Row],[日時]],テーブル13[[#All],[推定感染場所（カテゴリ）]],'推定感染場所別流行曲線（発症日） '!M$1)</f>
        <v>0</v>
      </c>
      <c r="N316" s="59">
        <f>COUNTIFS(テーブル13[[#All],[発症日]],テーブル31012[[#This Row],[日時]],テーブル13[[#All],[推定感染場所（カテゴリ）]],'推定感染場所別流行曲線（発症日） '!N$1)</f>
        <v>0</v>
      </c>
      <c r="O316" s="59">
        <f>COUNTIFS(テーブル13[[#All],[発症日]],テーブル31012[[#This Row],[日時]],テーブル13[[#All],[推定感染場所（カテゴリ）]],'推定感染場所別流行曲線（発症日） '!O$1)</f>
        <v>0</v>
      </c>
      <c r="P316" s="59">
        <f>COUNTIFS(テーブル13[[#All],[発症日]],テーブル31012[[#This Row],[日時]],テーブル13[[#All],[推定感染場所（カテゴリ）]],'推定感染場所別流行曲線（発症日） '!P$1)</f>
        <v>2</v>
      </c>
      <c r="Q316" s="59"/>
      <c r="R316" s="59"/>
      <c r="S316" s="59"/>
      <c r="T316" s="59"/>
      <c r="U316" s="59"/>
      <c r="V316" s="59">
        <f>COUNTIFS(テーブル13[[#All],[発症日]],テーブル31012[[#This Row],[日時]],テーブル13[[#All],[推定感染場所（カテゴリ）]],"")</f>
        <v>0</v>
      </c>
    </row>
    <row r="317" spans="1:22">
      <c r="A317" s="54">
        <f t="shared" si="19"/>
        <v>44201</v>
      </c>
      <c r="B317" s="1" t="str">
        <f t="shared" si="16"/>
        <v/>
      </c>
      <c r="C317" s="57" t="str">
        <f t="shared" si="17"/>
        <v/>
      </c>
      <c r="D317" s="57" t="str">
        <f t="shared" si="18"/>
        <v>5日</v>
      </c>
      <c r="E317" s="57">
        <f>COUNTIF(テーブル13[[#All],[発症日]],テーブル31012[[#This Row],[日時]])</f>
        <v>23</v>
      </c>
      <c r="F317" s="57">
        <f>COUNTIFS(テーブル13[[#All],[発症日]],テーブル31012[[#This Row],[日時]],テーブル13[[#All],[推定感染場所（カテゴリ）]],'推定感染場所別流行曲線（発症日） '!F$1)</f>
        <v>19</v>
      </c>
      <c r="G317" s="59">
        <f>COUNTIFS(テーブル13[[#All],[発症日]],テーブル31012[[#This Row],[日時]],テーブル13[[#All],[推定感染場所（カテゴリ）]],'推定感染場所別流行曲線（発症日） '!G$1)</f>
        <v>0</v>
      </c>
      <c r="H317" s="59">
        <f>COUNTIFS(テーブル13[[#All],[発症日]],テーブル31012[[#This Row],[日時]],テーブル13[[#All],[推定感染場所（カテゴリ）]],'推定感染場所別流行曲線（発症日） '!H$1)</f>
        <v>0</v>
      </c>
      <c r="I317" s="59">
        <f>COUNTIFS(テーブル13[[#All],[発症日]],テーブル31012[[#This Row],[日時]],テーブル13[[#All],[推定感染場所（カテゴリ）]],'推定感染場所別流行曲線（発症日） '!I$1)</f>
        <v>0</v>
      </c>
      <c r="J317" s="59">
        <f>COUNTIFS(テーブル13[[#All],[発症日]],テーブル31012[[#This Row],[日時]],テーブル13[[#All],[推定感染場所（カテゴリ）]],'推定感染場所別流行曲線（発症日） '!J$1)</f>
        <v>3</v>
      </c>
      <c r="K317" s="59">
        <f>COUNTIFS(テーブル13[[#All],[発症日]],テーブル31012[[#This Row],[日時]],テーブル13[[#All],[推定感染場所（カテゴリ）]],'推定感染場所別流行曲線（発症日） '!K$1)</f>
        <v>0</v>
      </c>
      <c r="L317" s="59">
        <f>COUNTIFS(テーブル13[[#All],[発症日]],テーブル31012[[#This Row],[日時]],テーブル13[[#All],[推定感染場所（カテゴリ）]],'推定感染場所別流行曲線（発症日） '!L$1)</f>
        <v>1</v>
      </c>
      <c r="M317" s="59">
        <f>COUNTIFS(テーブル13[[#All],[発症日]],テーブル31012[[#This Row],[日時]],テーブル13[[#All],[推定感染場所（カテゴリ）]],'推定感染場所別流行曲線（発症日） '!M$1)</f>
        <v>0</v>
      </c>
      <c r="N317" s="59">
        <f>COUNTIFS(テーブル13[[#All],[発症日]],テーブル31012[[#This Row],[日時]],テーブル13[[#All],[推定感染場所（カテゴリ）]],'推定感染場所別流行曲線（発症日） '!N$1)</f>
        <v>0</v>
      </c>
      <c r="O317" s="59">
        <f>COUNTIFS(テーブル13[[#All],[発症日]],テーブル31012[[#This Row],[日時]],テーブル13[[#All],[推定感染場所（カテゴリ）]],'推定感染場所別流行曲線（発症日） '!O$1)</f>
        <v>0</v>
      </c>
      <c r="P317" s="59">
        <f>COUNTIFS(テーブル13[[#All],[発症日]],テーブル31012[[#This Row],[日時]],テーブル13[[#All],[推定感染場所（カテゴリ）]],'推定感染場所別流行曲線（発症日） '!P$1)</f>
        <v>0</v>
      </c>
      <c r="Q317" s="59"/>
      <c r="R317" s="59"/>
      <c r="S317" s="59"/>
      <c r="T317" s="59"/>
      <c r="U317" s="59"/>
      <c r="V317" s="59">
        <f>COUNTIFS(テーブル13[[#All],[発症日]],テーブル31012[[#This Row],[日時]],テーブル13[[#All],[推定感染場所（カテゴリ）]],"")</f>
        <v>0</v>
      </c>
    </row>
    <row r="318" spans="1:22">
      <c r="A318" s="54">
        <f t="shared" si="19"/>
        <v>44202</v>
      </c>
      <c r="B318" s="1" t="str">
        <f t="shared" si="16"/>
        <v/>
      </c>
      <c r="C318" s="57" t="str">
        <f t="shared" si="17"/>
        <v/>
      </c>
      <c r="D318" s="57" t="str">
        <f t="shared" si="18"/>
        <v>6日</v>
      </c>
      <c r="E318" s="57">
        <f>COUNTIF(テーブル13[[#All],[発症日]],テーブル31012[[#This Row],[日時]])</f>
        <v>12</v>
      </c>
      <c r="F318" s="57">
        <f>COUNTIFS(テーブル13[[#All],[発症日]],テーブル31012[[#This Row],[日時]],テーブル13[[#All],[推定感染場所（カテゴリ）]],'推定感染場所別流行曲線（発症日） '!F$1)</f>
        <v>10</v>
      </c>
      <c r="G318" s="59">
        <f>COUNTIFS(テーブル13[[#All],[発症日]],テーブル31012[[#This Row],[日時]],テーブル13[[#All],[推定感染場所（カテゴリ）]],'推定感染場所別流行曲線（発症日） '!G$1)</f>
        <v>0</v>
      </c>
      <c r="H318" s="59">
        <f>COUNTIFS(テーブル13[[#All],[発症日]],テーブル31012[[#This Row],[日時]],テーブル13[[#All],[推定感染場所（カテゴリ）]],'推定感染場所別流行曲線（発症日） '!H$1)</f>
        <v>0</v>
      </c>
      <c r="I318" s="59">
        <f>COUNTIFS(テーブル13[[#All],[発症日]],テーブル31012[[#This Row],[日時]],テーブル13[[#All],[推定感染場所（カテゴリ）]],'推定感染場所別流行曲線（発症日） '!I$1)</f>
        <v>0</v>
      </c>
      <c r="J318" s="59">
        <f>COUNTIFS(テーブル13[[#All],[発症日]],テーブル31012[[#This Row],[日時]],テーブル13[[#All],[推定感染場所（カテゴリ）]],'推定感染場所別流行曲線（発症日） '!J$1)</f>
        <v>1</v>
      </c>
      <c r="K318" s="59">
        <f>COUNTIFS(テーブル13[[#All],[発症日]],テーブル31012[[#This Row],[日時]],テーブル13[[#All],[推定感染場所（カテゴリ）]],'推定感染場所別流行曲線（発症日） '!K$1)</f>
        <v>0</v>
      </c>
      <c r="L318" s="59">
        <f>COUNTIFS(テーブル13[[#All],[発症日]],テーブル31012[[#This Row],[日時]],テーブル13[[#All],[推定感染場所（カテゴリ）]],'推定感染場所別流行曲線（発症日） '!L$1)</f>
        <v>0</v>
      </c>
      <c r="M318" s="59">
        <f>COUNTIFS(テーブル13[[#All],[発症日]],テーブル31012[[#This Row],[日時]],テーブル13[[#All],[推定感染場所（カテゴリ）]],'推定感染場所別流行曲線（発症日） '!M$1)</f>
        <v>0</v>
      </c>
      <c r="N318" s="59">
        <f>COUNTIFS(テーブル13[[#All],[発症日]],テーブル31012[[#This Row],[日時]],テーブル13[[#All],[推定感染場所（カテゴリ）]],'推定感染場所別流行曲線（発症日） '!N$1)</f>
        <v>0</v>
      </c>
      <c r="O318" s="59">
        <f>COUNTIFS(テーブル13[[#All],[発症日]],テーブル31012[[#This Row],[日時]],テーブル13[[#All],[推定感染場所（カテゴリ）]],'推定感染場所別流行曲線（発症日） '!O$1)</f>
        <v>0</v>
      </c>
      <c r="P318" s="59">
        <f>COUNTIFS(テーブル13[[#All],[発症日]],テーブル31012[[#This Row],[日時]],テーブル13[[#All],[推定感染場所（カテゴリ）]],'推定感染場所別流行曲線（発症日） '!P$1)</f>
        <v>1</v>
      </c>
      <c r="Q318" s="59"/>
      <c r="R318" s="59"/>
      <c r="S318" s="59"/>
      <c r="T318" s="59"/>
      <c r="U318" s="59"/>
      <c r="V318" s="59">
        <f>COUNTIFS(テーブル13[[#All],[発症日]],テーブル31012[[#This Row],[日時]],テーブル13[[#All],[推定感染場所（カテゴリ）]],"")</f>
        <v>0</v>
      </c>
    </row>
    <row r="319" spans="1:22">
      <c r="A319" s="54">
        <f t="shared" si="19"/>
        <v>44203</v>
      </c>
      <c r="B319" s="1" t="str">
        <f t="shared" si="16"/>
        <v/>
      </c>
      <c r="C319" s="57" t="str">
        <f t="shared" si="17"/>
        <v/>
      </c>
      <c r="D319" s="57" t="str">
        <f t="shared" si="18"/>
        <v>7日</v>
      </c>
      <c r="E319" s="57">
        <f>COUNTIF(テーブル13[[#All],[発症日]],テーブル31012[[#This Row],[日時]])</f>
        <v>22</v>
      </c>
      <c r="F319" s="57">
        <f>COUNTIFS(テーブル13[[#All],[発症日]],テーブル31012[[#This Row],[日時]],テーブル13[[#All],[推定感染場所（カテゴリ）]],'推定感染場所別流行曲線（発症日） '!F$1)</f>
        <v>20</v>
      </c>
      <c r="G319" s="59">
        <f>COUNTIFS(テーブル13[[#All],[発症日]],テーブル31012[[#This Row],[日時]],テーブル13[[#All],[推定感染場所（カテゴリ）]],'推定感染場所別流行曲線（発症日） '!G$1)</f>
        <v>0</v>
      </c>
      <c r="H319" s="59">
        <f>COUNTIFS(テーブル13[[#All],[発症日]],テーブル31012[[#This Row],[日時]],テーブル13[[#All],[推定感染場所（カテゴリ）]],'推定感染場所別流行曲線（発症日） '!H$1)</f>
        <v>0</v>
      </c>
      <c r="I319" s="59">
        <f>COUNTIFS(テーブル13[[#All],[発症日]],テーブル31012[[#This Row],[日時]],テーブル13[[#All],[推定感染場所（カテゴリ）]],'推定感染場所別流行曲線（発症日） '!I$1)</f>
        <v>0</v>
      </c>
      <c r="J319" s="59">
        <f>COUNTIFS(テーブル13[[#All],[発症日]],テーブル31012[[#This Row],[日時]],テーブル13[[#All],[推定感染場所（カテゴリ）]],'推定感染場所別流行曲線（発症日） '!J$1)</f>
        <v>1</v>
      </c>
      <c r="K319" s="59">
        <f>COUNTIFS(テーブル13[[#All],[発症日]],テーブル31012[[#This Row],[日時]],テーブル13[[#All],[推定感染場所（カテゴリ）]],'推定感染場所別流行曲線（発症日） '!K$1)</f>
        <v>0</v>
      </c>
      <c r="L319" s="59">
        <f>COUNTIFS(テーブル13[[#All],[発症日]],テーブル31012[[#This Row],[日時]],テーブル13[[#All],[推定感染場所（カテゴリ）]],'推定感染場所別流行曲線（発症日） '!L$1)</f>
        <v>0</v>
      </c>
      <c r="M319" s="59">
        <f>COUNTIFS(テーブル13[[#All],[発症日]],テーブル31012[[#This Row],[日時]],テーブル13[[#All],[推定感染場所（カテゴリ）]],'推定感染場所別流行曲線（発症日） '!M$1)</f>
        <v>0</v>
      </c>
      <c r="N319" s="59">
        <f>COUNTIFS(テーブル13[[#All],[発症日]],テーブル31012[[#This Row],[日時]],テーブル13[[#All],[推定感染場所（カテゴリ）]],'推定感染場所別流行曲線（発症日） '!N$1)</f>
        <v>0</v>
      </c>
      <c r="O319" s="59">
        <f>COUNTIFS(テーブル13[[#All],[発症日]],テーブル31012[[#This Row],[日時]],テーブル13[[#All],[推定感染場所（カテゴリ）]],'推定感染場所別流行曲線（発症日） '!O$1)</f>
        <v>0</v>
      </c>
      <c r="P319" s="59">
        <f>COUNTIFS(テーブル13[[#All],[発症日]],テーブル31012[[#This Row],[日時]],テーブル13[[#All],[推定感染場所（カテゴリ）]],'推定感染場所別流行曲線（発症日） '!P$1)</f>
        <v>1</v>
      </c>
      <c r="Q319" s="59"/>
      <c r="R319" s="59"/>
      <c r="S319" s="59"/>
      <c r="T319" s="59"/>
      <c r="U319" s="59"/>
      <c r="V319" s="59">
        <f>COUNTIFS(テーブル13[[#All],[発症日]],テーブル31012[[#This Row],[日時]],テーブル13[[#All],[推定感染場所（カテゴリ）]],"")</f>
        <v>0</v>
      </c>
    </row>
    <row r="320" spans="1:22">
      <c r="A320" s="54">
        <f t="shared" si="19"/>
        <v>44204</v>
      </c>
      <c r="B320" s="1" t="str">
        <f t="shared" si="16"/>
        <v/>
      </c>
      <c r="C320" s="57" t="str">
        <f t="shared" si="17"/>
        <v/>
      </c>
      <c r="D320" s="57" t="str">
        <f t="shared" si="18"/>
        <v>8日</v>
      </c>
      <c r="E320" s="57">
        <f>COUNTIF(テーブル13[[#All],[発症日]],テーブル31012[[#This Row],[日時]])</f>
        <v>31</v>
      </c>
      <c r="F320" s="57">
        <f>COUNTIFS(テーブル13[[#All],[発症日]],テーブル31012[[#This Row],[日時]],テーブル13[[#All],[推定感染場所（カテゴリ）]],'推定感染場所別流行曲線（発症日） '!F$1)</f>
        <v>27</v>
      </c>
      <c r="G320" s="59">
        <f>COUNTIFS(テーブル13[[#All],[発症日]],テーブル31012[[#This Row],[日時]],テーブル13[[#All],[推定感染場所（カテゴリ）]],'推定感染場所別流行曲線（発症日） '!G$1)</f>
        <v>0</v>
      </c>
      <c r="H320" s="59">
        <f>COUNTIFS(テーブル13[[#All],[発症日]],テーブル31012[[#This Row],[日時]],テーブル13[[#All],[推定感染場所（カテゴリ）]],'推定感染場所別流行曲線（発症日） '!H$1)</f>
        <v>1</v>
      </c>
      <c r="I320" s="59">
        <f>COUNTIFS(テーブル13[[#All],[発症日]],テーブル31012[[#This Row],[日時]],テーブル13[[#All],[推定感染場所（カテゴリ）]],'推定感染場所別流行曲線（発症日） '!I$1)</f>
        <v>0</v>
      </c>
      <c r="J320" s="59">
        <f>COUNTIFS(テーブル13[[#All],[発症日]],テーブル31012[[#This Row],[日時]],テーブル13[[#All],[推定感染場所（カテゴリ）]],'推定感染場所別流行曲線（発症日） '!J$1)</f>
        <v>2</v>
      </c>
      <c r="K320" s="59">
        <f>COUNTIFS(テーブル13[[#All],[発症日]],テーブル31012[[#This Row],[日時]],テーブル13[[#All],[推定感染場所（カテゴリ）]],'推定感染場所別流行曲線（発症日） '!K$1)</f>
        <v>0</v>
      </c>
      <c r="L320" s="59">
        <f>COUNTIFS(テーブル13[[#All],[発症日]],テーブル31012[[#This Row],[日時]],テーブル13[[#All],[推定感染場所（カテゴリ）]],'推定感染場所別流行曲線（発症日） '!L$1)</f>
        <v>0</v>
      </c>
      <c r="M320" s="59">
        <f>COUNTIFS(テーブル13[[#All],[発症日]],テーブル31012[[#This Row],[日時]],テーブル13[[#All],[推定感染場所（カテゴリ）]],'推定感染場所別流行曲線（発症日） '!M$1)</f>
        <v>0</v>
      </c>
      <c r="N320" s="59">
        <f>COUNTIFS(テーブル13[[#All],[発症日]],テーブル31012[[#This Row],[日時]],テーブル13[[#All],[推定感染場所（カテゴリ）]],'推定感染場所別流行曲線（発症日） '!N$1)</f>
        <v>0</v>
      </c>
      <c r="O320" s="59">
        <f>COUNTIFS(テーブル13[[#All],[発症日]],テーブル31012[[#This Row],[日時]],テーブル13[[#All],[推定感染場所（カテゴリ）]],'推定感染場所別流行曲線（発症日） '!O$1)</f>
        <v>0</v>
      </c>
      <c r="P320" s="59">
        <f>COUNTIFS(テーブル13[[#All],[発症日]],テーブル31012[[#This Row],[日時]],テーブル13[[#All],[推定感染場所（カテゴリ）]],'推定感染場所別流行曲線（発症日） '!P$1)</f>
        <v>1</v>
      </c>
      <c r="Q320" s="59"/>
      <c r="R320" s="59"/>
      <c r="S320" s="59"/>
      <c r="T320" s="59"/>
      <c r="U320" s="59"/>
      <c r="V320" s="59">
        <f>COUNTIFS(テーブル13[[#All],[発症日]],テーブル31012[[#This Row],[日時]],テーブル13[[#All],[推定感染場所（カテゴリ）]],"")</f>
        <v>0</v>
      </c>
    </row>
    <row r="321" spans="1:22">
      <c r="A321" s="54">
        <f t="shared" si="19"/>
        <v>44205</v>
      </c>
      <c r="B321" s="1" t="str">
        <f t="shared" si="16"/>
        <v/>
      </c>
      <c r="C321" s="57" t="str">
        <f t="shared" si="17"/>
        <v/>
      </c>
      <c r="D321" s="57" t="str">
        <f t="shared" si="18"/>
        <v>9日</v>
      </c>
      <c r="E321" s="57">
        <f>COUNTIF(テーブル13[[#All],[発症日]],テーブル31012[[#This Row],[日時]])</f>
        <v>30</v>
      </c>
      <c r="F321" s="57">
        <f>COUNTIFS(テーブル13[[#All],[発症日]],テーブル31012[[#This Row],[日時]],テーブル13[[#All],[推定感染場所（カテゴリ）]],'推定感染場所別流行曲線（発症日） '!F$1)</f>
        <v>25</v>
      </c>
      <c r="G321" s="59">
        <f>COUNTIFS(テーブル13[[#All],[発症日]],テーブル31012[[#This Row],[日時]],テーブル13[[#All],[推定感染場所（カテゴリ）]],'推定感染場所別流行曲線（発症日） '!G$1)</f>
        <v>0</v>
      </c>
      <c r="H321" s="59">
        <f>COUNTIFS(テーブル13[[#All],[発症日]],テーブル31012[[#This Row],[日時]],テーブル13[[#All],[推定感染場所（カテゴリ）]],'推定感染場所別流行曲線（発症日） '!H$1)</f>
        <v>0</v>
      </c>
      <c r="I321" s="59">
        <f>COUNTIFS(テーブル13[[#All],[発症日]],テーブル31012[[#This Row],[日時]],テーブル13[[#All],[推定感染場所（カテゴリ）]],'推定感染場所別流行曲線（発症日） '!I$1)</f>
        <v>0</v>
      </c>
      <c r="J321" s="59">
        <f>COUNTIFS(テーブル13[[#All],[発症日]],テーブル31012[[#This Row],[日時]],テーブル13[[#All],[推定感染場所（カテゴリ）]],'推定感染場所別流行曲線（発症日） '!J$1)</f>
        <v>2</v>
      </c>
      <c r="K321" s="59">
        <f>COUNTIFS(テーブル13[[#All],[発症日]],テーブル31012[[#This Row],[日時]],テーブル13[[#All],[推定感染場所（カテゴリ）]],'推定感染場所別流行曲線（発症日） '!K$1)</f>
        <v>0</v>
      </c>
      <c r="L321" s="59">
        <f>COUNTIFS(テーブル13[[#All],[発症日]],テーブル31012[[#This Row],[日時]],テーブル13[[#All],[推定感染場所（カテゴリ）]],'推定感染場所別流行曲線（発症日） '!L$1)</f>
        <v>0</v>
      </c>
      <c r="M321" s="59">
        <f>COUNTIFS(テーブル13[[#All],[発症日]],テーブル31012[[#This Row],[日時]],テーブル13[[#All],[推定感染場所（カテゴリ）]],'推定感染場所別流行曲線（発症日） '!M$1)</f>
        <v>2</v>
      </c>
      <c r="N321" s="59">
        <f>COUNTIFS(テーブル13[[#All],[発症日]],テーブル31012[[#This Row],[日時]],テーブル13[[#All],[推定感染場所（カテゴリ）]],'推定感染場所別流行曲線（発症日） '!N$1)</f>
        <v>0</v>
      </c>
      <c r="O321" s="59">
        <f>COUNTIFS(テーブル13[[#All],[発症日]],テーブル31012[[#This Row],[日時]],テーブル13[[#All],[推定感染場所（カテゴリ）]],'推定感染場所別流行曲線（発症日） '!O$1)</f>
        <v>1</v>
      </c>
      <c r="P321" s="59">
        <f>COUNTIFS(テーブル13[[#All],[発症日]],テーブル31012[[#This Row],[日時]],テーブル13[[#All],[推定感染場所（カテゴリ）]],'推定感染場所別流行曲線（発症日） '!P$1)</f>
        <v>0</v>
      </c>
      <c r="Q321" s="59"/>
      <c r="R321" s="59"/>
      <c r="S321" s="59"/>
      <c r="T321" s="59"/>
      <c r="U321" s="59"/>
      <c r="V321" s="59">
        <f>COUNTIFS(テーブル13[[#All],[発症日]],テーブル31012[[#This Row],[日時]],テーブル13[[#All],[推定感染場所（カテゴリ）]],"")</f>
        <v>0</v>
      </c>
    </row>
    <row r="322" spans="1:22">
      <c r="A322" s="54">
        <f t="shared" si="19"/>
        <v>44206</v>
      </c>
      <c r="B322" s="1" t="str">
        <f t="shared" si="16"/>
        <v/>
      </c>
      <c r="C322" s="57" t="str">
        <f t="shared" si="17"/>
        <v/>
      </c>
      <c r="D322" s="57" t="str">
        <f t="shared" si="18"/>
        <v>10日</v>
      </c>
      <c r="E322" s="57">
        <f>COUNTIF(テーブル13[[#All],[発症日]],テーブル31012[[#This Row],[日時]])</f>
        <v>16</v>
      </c>
      <c r="F322" s="57">
        <f>COUNTIFS(テーブル13[[#All],[発症日]],テーブル31012[[#This Row],[日時]],テーブル13[[#All],[推定感染場所（カテゴリ）]],'推定感染場所別流行曲線（発症日） '!F$1)</f>
        <v>12</v>
      </c>
      <c r="G322" s="59">
        <f>COUNTIFS(テーブル13[[#All],[発症日]],テーブル31012[[#This Row],[日時]],テーブル13[[#All],[推定感染場所（カテゴリ）]],'推定感染場所別流行曲線（発症日） '!G$1)</f>
        <v>1</v>
      </c>
      <c r="H322" s="59">
        <f>COUNTIFS(テーブル13[[#All],[発症日]],テーブル31012[[#This Row],[日時]],テーブル13[[#All],[推定感染場所（カテゴリ）]],'推定感染場所別流行曲線（発症日） '!H$1)</f>
        <v>2</v>
      </c>
      <c r="I322" s="59">
        <f>COUNTIFS(テーブル13[[#All],[発症日]],テーブル31012[[#This Row],[日時]],テーブル13[[#All],[推定感染場所（カテゴリ）]],'推定感染場所別流行曲線（発症日） '!I$1)</f>
        <v>0</v>
      </c>
      <c r="J322" s="59">
        <f>COUNTIFS(テーブル13[[#All],[発症日]],テーブル31012[[#This Row],[日時]],テーブル13[[#All],[推定感染場所（カテゴリ）]],'推定感染場所別流行曲線（発症日） '!J$1)</f>
        <v>0</v>
      </c>
      <c r="K322" s="59">
        <f>COUNTIFS(テーブル13[[#All],[発症日]],テーブル31012[[#This Row],[日時]],テーブル13[[#All],[推定感染場所（カテゴリ）]],'推定感染場所別流行曲線（発症日） '!K$1)</f>
        <v>0</v>
      </c>
      <c r="L322" s="59">
        <f>COUNTIFS(テーブル13[[#All],[発症日]],テーブル31012[[#This Row],[日時]],テーブル13[[#All],[推定感染場所（カテゴリ）]],'推定感染場所別流行曲線（発症日） '!L$1)</f>
        <v>0</v>
      </c>
      <c r="M322" s="59">
        <f>COUNTIFS(テーブル13[[#All],[発症日]],テーブル31012[[#This Row],[日時]],テーブル13[[#All],[推定感染場所（カテゴリ）]],'推定感染場所別流行曲線（発症日） '!M$1)</f>
        <v>0</v>
      </c>
      <c r="N322" s="59">
        <f>COUNTIFS(テーブル13[[#All],[発症日]],テーブル31012[[#This Row],[日時]],テーブル13[[#All],[推定感染場所（カテゴリ）]],'推定感染場所別流行曲線（発症日） '!N$1)</f>
        <v>0</v>
      </c>
      <c r="O322" s="59">
        <f>COUNTIFS(テーブル13[[#All],[発症日]],テーブル31012[[#This Row],[日時]],テーブル13[[#All],[推定感染場所（カテゴリ）]],'推定感染場所別流行曲線（発症日） '!O$1)</f>
        <v>1</v>
      </c>
      <c r="P322" s="59">
        <f>COUNTIFS(テーブル13[[#All],[発症日]],テーブル31012[[#This Row],[日時]],テーブル13[[#All],[推定感染場所（カテゴリ）]],'推定感染場所別流行曲線（発症日） '!P$1)</f>
        <v>0</v>
      </c>
      <c r="Q322" s="59"/>
      <c r="R322" s="59"/>
      <c r="S322" s="59"/>
      <c r="T322" s="59"/>
      <c r="U322" s="59"/>
      <c r="V322" s="59">
        <f>COUNTIFS(テーブル13[[#All],[発症日]],テーブル31012[[#This Row],[日時]],テーブル13[[#All],[推定感染場所（カテゴリ）]],"")</f>
        <v>0</v>
      </c>
    </row>
    <row r="323" spans="1:22">
      <c r="A323" s="54">
        <f t="shared" si="19"/>
        <v>44207</v>
      </c>
      <c r="B323" s="1" t="str">
        <f t="shared" si="16"/>
        <v/>
      </c>
      <c r="C323" s="57" t="str">
        <f t="shared" si="17"/>
        <v/>
      </c>
      <c r="D323" s="57" t="str">
        <f t="shared" si="18"/>
        <v>11日</v>
      </c>
      <c r="E323" s="57">
        <f>COUNTIF(テーブル13[[#All],[発症日]],テーブル31012[[#This Row],[日時]])</f>
        <v>18</v>
      </c>
      <c r="F323" s="57">
        <f>COUNTIFS(テーブル13[[#All],[発症日]],テーブル31012[[#This Row],[日時]],テーブル13[[#All],[推定感染場所（カテゴリ）]],'推定感染場所別流行曲線（発症日） '!F$1)</f>
        <v>16</v>
      </c>
      <c r="G323" s="59">
        <f>COUNTIFS(テーブル13[[#All],[発症日]],テーブル31012[[#This Row],[日時]],テーブル13[[#All],[推定感染場所（カテゴリ）]],'推定感染場所別流行曲線（発症日） '!G$1)</f>
        <v>0</v>
      </c>
      <c r="H323" s="59">
        <f>COUNTIFS(テーブル13[[#All],[発症日]],テーブル31012[[#This Row],[日時]],テーブル13[[#All],[推定感染場所（カテゴリ）]],'推定感染場所別流行曲線（発症日） '!H$1)</f>
        <v>1</v>
      </c>
      <c r="I323" s="59">
        <f>COUNTIFS(テーブル13[[#All],[発症日]],テーブル31012[[#This Row],[日時]],テーブル13[[#All],[推定感染場所（カテゴリ）]],'推定感染場所別流行曲線（発症日） '!I$1)</f>
        <v>0</v>
      </c>
      <c r="J323" s="59">
        <f>COUNTIFS(テーブル13[[#All],[発症日]],テーブル31012[[#This Row],[日時]],テーブル13[[#All],[推定感染場所（カテゴリ）]],'推定感染場所別流行曲線（発症日） '!J$1)</f>
        <v>0</v>
      </c>
      <c r="K323" s="59">
        <f>COUNTIFS(テーブル13[[#All],[発症日]],テーブル31012[[#This Row],[日時]],テーブル13[[#All],[推定感染場所（カテゴリ）]],'推定感染場所別流行曲線（発症日） '!K$1)</f>
        <v>0</v>
      </c>
      <c r="L323" s="59">
        <f>COUNTIFS(テーブル13[[#All],[発症日]],テーブル31012[[#This Row],[日時]],テーブル13[[#All],[推定感染場所（カテゴリ）]],'推定感染場所別流行曲線（発症日） '!L$1)</f>
        <v>0</v>
      </c>
      <c r="M323" s="59">
        <f>COUNTIFS(テーブル13[[#All],[発症日]],テーブル31012[[#This Row],[日時]],テーブル13[[#All],[推定感染場所（カテゴリ）]],'推定感染場所別流行曲線（発症日） '!M$1)</f>
        <v>1</v>
      </c>
      <c r="N323" s="59">
        <f>COUNTIFS(テーブル13[[#All],[発症日]],テーブル31012[[#This Row],[日時]],テーブル13[[#All],[推定感染場所（カテゴリ）]],'推定感染場所別流行曲線（発症日） '!N$1)</f>
        <v>0</v>
      </c>
      <c r="O323" s="59">
        <f>COUNTIFS(テーブル13[[#All],[発症日]],テーブル31012[[#This Row],[日時]],テーブル13[[#All],[推定感染場所（カテゴリ）]],'推定感染場所別流行曲線（発症日） '!O$1)</f>
        <v>0</v>
      </c>
      <c r="P323" s="59">
        <f>COUNTIFS(テーブル13[[#All],[発症日]],テーブル31012[[#This Row],[日時]],テーブル13[[#All],[推定感染場所（カテゴリ）]],'推定感染場所別流行曲線（発症日） '!P$1)</f>
        <v>0</v>
      </c>
      <c r="Q323" s="59"/>
      <c r="R323" s="59"/>
      <c r="S323" s="59"/>
      <c r="T323" s="59"/>
      <c r="U323" s="59"/>
      <c r="V323" s="59">
        <f>COUNTIFS(テーブル13[[#All],[発症日]],テーブル31012[[#This Row],[日時]],テーブル13[[#All],[推定感染場所（カテゴリ）]],"")</f>
        <v>0</v>
      </c>
    </row>
    <row r="324" spans="1:22">
      <c r="A324" s="54">
        <f t="shared" si="19"/>
        <v>44208</v>
      </c>
      <c r="B324" s="1" t="str">
        <f t="shared" si="16"/>
        <v/>
      </c>
      <c r="C324" s="57" t="str">
        <f t="shared" si="17"/>
        <v/>
      </c>
      <c r="D324" s="57" t="str">
        <f t="shared" si="18"/>
        <v>12日</v>
      </c>
      <c r="E324" s="57">
        <f>COUNTIF(テーブル13[[#All],[発症日]],テーブル31012[[#This Row],[日時]])</f>
        <v>22</v>
      </c>
      <c r="F324" s="57">
        <f>COUNTIFS(テーブル13[[#All],[発症日]],テーブル31012[[#This Row],[日時]],テーブル13[[#All],[推定感染場所（カテゴリ）]],'推定感染場所別流行曲線（発症日） '!F$1)</f>
        <v>18</v>
      </c>
      <c r="G324" s="59">
        <f>COUNTIFS(テーブル13[[#All],[発症日]],テーブル31012[[#This Row],[日時]],テーブル13[[#All],[推定感染場所（カテゴリ）]],'推定感染場所別流行曲線（発症日） '!G$1)</f>
        <v>1</v>
      </c>
      <c r="H324" s="59">
        <f>COUNTIFS(テーブル13[[#All],[発症日]],テーブル31012[[#This Row],[日時]],テーブル13[[#All],[推定感染場所（カテゴリ）]],'推定感染場所別流行曲線（発症日） '!H$1)</f>
        <v>0</v>
      </c>
      <c r="I324" s="59">
        <f>COUNTIFS(テーブル13[[#All],[発症日]],テーブル31012[[#This Row],[日時]],テーブル13[[#All],[推定感染場所（カテゴリ）]],'推定感染場所別流行曲線（発症日） '!I$1)</f>
        <v>0</v>
      </c>
      <c r="J324" s="59">
        <f>COUNTIFS(テーブル13[[#All],[発症日]],テーブル31012[[#This Row],[日時]],テーブル13[[#All],[推定感染場所（カテゴリ）]],'推定感染場所別流行曲線（発症日） '!J$1)</f>
        <v>2</v>
      </c>
      <c r="K324" s="59">
        <f>COUNTIFS(テーブル13[[#All],[発症日]],テーブル31012[[#This Row],[日時]],テーブル13[[#All],[推定感染場所（カテゴリ）]],'推定感染場所別流行曲線（発症日） '!K$1)</f>
        <v>0</v>
      </c>
      <c r="L324" s="59">
        <f>COUNTIFS(テーブル13[[#All],[発症日]],テーブル31012[[#This Row],[日時]],テーブル13[[#All],[推定感染場所（カテゴリ）]],'推定感染場所別流行曲線（発症日） '!L$1)</f>
        <v>0</v>
      </c>
      <c r="M324" s="59">
        <f>COUNTIFS(テーブル13[[#All],[発症日]],テーブル31012[[#This Row],[日時]],テーブル13[[#All],[推定感染場所（カテゴリ）]],'推定感染場所別流行曲線（発症日） '!M$1)</f>
        <v>0</v>
      </c>
      <c r="N324" s="59">
        <f>COUNTIFS(テーブル13[[#All],[発症日]],テーブル31012[[#This Row],[日時]],テーブル13[[#All],[推定感染場所（カテゴリ）]],'推定感染場所別流行曲線（発症日） '!N$1)</f>
        <v>0</v>
      </c>
      <c r="O324" s="59">
        <f>COUNTIFS(テーブル13[[#All],[発症日]],テーブル31012[[#This Row],[日時]],テーブル13[[#All],[推定感染場所（カテゴリ）]],'推定感染場所別流行曲線（発症日） '!O$1)</f>
        <v>1</v>
      </c>
      <c r="P324" s="59">
        <f>COUNTIFS(テーブル13[[#All],[発症日]],テーブル31012[[#This Row],[日時]],テーブル13[[#All],[推定感染場所（カテゴリ）]],'推定感染場所別流行曲線（発症日） '!P$1)</f>
        <v>0</v>
      </c>
      <c r="Q324" s="59"/>
      <c r="R324" s="59"/>
      <c r="S324" s="59"/>
      <c r="T324" s="59"/>
      <c r="U324" s="59"/>
      <c r="V324" s="59">
        <f>COUNTIFS(テーブル13[[#All],[発症日]],テーブル31012[[#This Row],[日時]],テーブル13[[#All],[推定感染場所（カテゴリ）]],"")</f>
        <v>0</v>
      </c>
    </row>
    <row r="325" spans="1:22">
      <c r="A325" s="54">
        <f t="shared" si="19"/>
        <v>44209</v>
      </c>
      <c r="B325" s="1" t="str">
        <f t="shared" si="16"/>
        <v/>
      </c>
      <c r="C325" s="57" t="str">
        <f t="shared" si="17"/>
        <v/>
      </c>
      <c r="D325" s="57" t="str">
        <f t="shared" si="18"/>
        <v>13日</v>
      </c>
      <c r="E325" s="57">
        <f>COUNTIF(テーブル13[[#All],[発症日]],テーブル31012[[#This Row],[日時]])</f>
        <v>21</v>
      </c>
      <c r="F325" s="57">
        <f>COUNTIFS(テーブル13[[#All],[発症日]],テーブル31012[[#This Row],[日時]],テーブル13[[#All],[推定感染場所（カテゴリ）]],'推定感染場所別流行曲線（発症日） '!F$1)</f>
        <v>19</v>
      </c>
      <c r="G325" s="59">
        <f>COUNTIFS(テーブル13[[#All],[発症日]],テーブル31012[[#This Row],[日時]],テーブル13[[#All],[推定感染場所（カテゴリ）]],'推定感染場所別流行曲線（発症日） '!G$1)</f>
        <v>0</v>
      </c>
      <c r="H325" s="59">
        <f>COUNTIFS(テーブル13[[#All],[発症日]],テーブル31012[[#This Row],[日時]],テーブル13[[#All],[推定感染場所（カテゴリ）]],'推定感染場所別流行曲線（発症日） '!H$1)</f>
        <v>0</v>
      </c>
      <c r="I325" s="59">
        <f>COUNTIFS(テーブル13[[#All],[発症日]],テーブル31012[[#This Row],[日時]],テーブル13[[#All],[推定感染場所（カテゴリ）]],'推定感染場所別流行曲線（発症日） '!I$1)</f>
        <v>0</v>
      </c>
      <c r="J325" s="59">
        <f>COUNTIFS(テーブル13[[#All],[発症日]],テーブル31012[[#This Row],[日時]],テーブル13[[#All],[推定感染場所（カテゴリ）]],'推定感染場所別流行曲線（発症日） '!J$1)</f>
        <v>0</v>
      </c>
      <c r="K325" s="59">
        <f>COUNTIFS(テーブル13[[#All],[発症日]],テーブル31012[[#This Row],[日時]],テーブル13[[#All],[推定感染場所（カテゴリ）]],'推定感染場所別流行曲線（発症日） '!K$1)</f>
        <v>0</v>
      </c>
      <c r="L325" s="59">
        <f>COUNTIFS(テーブル13[[#All],[発症日]],テーブル31012[[#This Row],[日時]],テーブル13[[#All],[推定感染場所（カテゴリ）]],'推定感染場所別流行曲線（発症日） '!L$1)</f>
        <v>0</v>
      </c>
      <c r="M325" s="59">
        <f>COUNTIFS(テーブル13[[#All],[発症日]],テーブル31012[[#This Row],[日時]],テーブル13[[#All],[推定感染場所（カテゴリ）]],'推定感染場所別流行曲線（発症日） '!M$1)</f>
        <v>0</v>
      </c>
      <c r="N325" s="59">
        <f>COUNTIFS(テーブル13[[#All],[発症日]],テーブル31012[[#This Row],[日時]],テーブル13[[#All],[推定感染場所（カテゴリ）]],'推定感染場所別流行曲線（発症日） '!N$1)</f>
        <v>0</v>
      </c>
      <c r="O325" s="59">
        <f>COUNTIFS(テーブル13[[#All],[発症日]],テーブル31012[[#This Row],[日時]],テーブル13[[#All],[推定感染場所（カテゴリ）]],'推定感染場所別流行曲線（発症日） '!O$1)</f>
        <v>2</v>
      </c>
      <c r="P325" s="59">
        <f>COUNTIFS(テーブル13[[#All],[発症日]],テーブル31012[[#This Row],[日時]],テーブル13[[#All],[推定感染場所（カテゴリ）]],'推定感染場所別流行曲線（発症日） '!P$1)</f>
        <v>0</v>
      </c>
      <c r="Q325" s="59"/>
      <c r="R325" s="59"/>
      <c r="S325" s="59"/>
      <c r="T325" s="59"/>
      <c r="U325" s="59"/>
      <c r="V325" s="59">
        <f>COUNTIFS(テーブル13[[#All],[発症日]],テーブル31012[[#This Row],[日時]],テーブル13[[#All],[推定感染場所（カテゴリ）]],"")</f>
        <v>0</v>
      </c>
    </row>
    <row r="326" spans="1:22">
      <c r="A326" s="54">
        <f t="shared" si="19"/>
        <v>44210</v>
      </c>
      <c r="B326" s="1" t="str">
        <f t="shared" si="16"/>
        <v/>
      </c>
      <c r="C326" s="57" t="str">
        <f t="shared" si="17"/>
        <v/>
      </c>
      <c r="D326" s="57" t="str">
        <f t="shared" si="18"/>
        <v>14日</v>
      </c>
      <c r="E326" s="57">
        <f>COUNTIF(テーブル13[[#All],[発症日]],テーブル31012[[#This Row],[日時]])</f>
        <v>9</v>
      </c>
      <c r="F326" s="57">
        <f>COUNTIFS(テーブル13[[#All],[発症日]],テーブル31012[[#This Row],[日時]],テーブル13[[#All],[推定感染場所（カテゴリ）]],'推定感染場所別流行曲線（発症日） '!F$1)</f>
        <v>8</v>
      </c>
      <c r="G326" s="59">
        <f>COUNTIFS(テーブル13[[#All],[発症日]],テーブル31012[[#This Row],[日時]],テーブル13[[#All],[推定感染場所（カテゴリ）]],'推定感染場所別流行曲線（発症日） '!G$1)</f>
        <v>0</v>
      </c>
      <c r="H326" s="59">
        <f>COUNTIFS(テーブル13[[#All],[発症日]],テーブル31012[[#This Row],[日時]],テーブル13[[#All],[推定感染場所（カテゴリ）]],'推定感染場所別流行曲線（発症日） '!H$1)</f>
        <v>0</v>
      </c>
      <c r="I326" s="59">
        <f>COUNTIFS(テーブル13[[#All],[発症日]],テーブル31012[[#This Row],[日時]],テーブル13[[#All],[推定感染場所（カテゴリ）]],'推定感染場所別流行曲線（発症日） '!I$1)</f>
        <v>0</v>
      </c>
      <c r="J326" s="59">
        <f>COUNTIFS(テーブル13[[#All],[発症日]],テーブル31012[[#This Row],[日時]],テーブル13[[#All],[推定感染場所（カテゴリ）]],'推定感染場所別流行曲線（発症日） '!J$1)</f>
        <v>0</v>
      </c>
      <c r="K326" s="59">
        <f>COUNTIFS(テーブル13[[#All],[発症日]],テーブル31012[[#This Row],[日時]],テーブル13[[#All],[推定感染場所（カテゴリ）]],'推定感染場所別流行曲線（発症日） '!K$1)</f>
        <v>0</v>
      </c>
      <c r="L326" s="59">
        <f>COUNTIFS(テーブル13[[#All],[発症日]],テーブル31012[[#This Row],[日時]],テーブル13[[#All],[推定感染場所（カテゴリ）]],'推定感染場所別流行曲線（発症日） '!L$1)</f>
        <v>0</v>
      </c>
      <c r="M326" s="59">
        <f>COUNTIFS(テーブル13[[#All],[発症日]],テーブル31012[[#This Row],[日時]],テーブル13[[#All],[推定感染場所（カテゴリ）]],'推定感染場所別流行曲線（発症日） '!M$1)</f>
        <v>0</v>
      </c>
      <c r="N326" s="59">
        <f>COUNTIFS(テーブル13[[#All],[発症日]],テーブル31012[[#This Row],[日時]],テーブル13[[#All],[推定感染場所（カテゴリ）]],'推定感染場所別流行曲線（発症日） '!N$1)</f>
        <v>0</v>
      </c>
      <c r="O326" s="59">
        <f>COUNTIFS(テーブル13[[#All],[発症日]],テーブル31012[[#This Row],[日時]],テーブル13[[#All],[推定感染場所（カテゴリ）]],'推定感染場所別流行曲線（発症日） '!O$1)</f>
        <v>1</v>
      </c>
      <c r="P326" s="59">
        <f>COUNTIFS(テーブル13[[#All],[発症日]],テーブル31012[[#This Row],[日時]],テーブル13[[#All],[推定感染場所（カテゴリ）]],'推定感染場所別流行曲線（発症日） '!P$1)</f>
        <v>0</v>
      </c>
      <c r="Q326" s="59"/>
      <c r="R326" s="59"/>
      <c r="S326" s="59"/>
      <c r="T326" s="59"/>
      <c r="U326" s="59"/>
      <c r="V326" s="59">
        <f>COUNTIFS(テーブル13[[#All],[発症日]],テーブル31012[[#This Row],[日時]],テーブル13[[#All],[推定感染場所（カテゴリ）]],"")</f>
        <v>0</v>
      </c>
    </row>
    <row r="327" spans="1:22">
      <c r="A327" s="54">
        <f t="shared" si="19"/>
        <v>44211</v>
      </c>
      <c r="B327" s="1" t="str">
        <f t="shared" ref="B327:B390" si="20">IF(AND(MONTH(A327)=1,DAY(A327)=1),YEAR(A327)&amp;"年","")</f>
        <v/>
      </c>
      <c r="C327" s="57" t="str">
        <f t="shared" ref="C327:C390" si="21">IF(DAY(A327)=1,MONTH(A327)&amp;"月","")</f>
        <v/>
      </c>
      <c r="D327" s="57" t="str">
        <f t="shared" ref="D327:D390" si="22">DAY(A327)&amp;"日"</f>
        <v>15日</v>
      </c>
      <c r="E327" s="57">
        <f>COUNTIF(テーブル13[[#All],[発症日]],テーブル31012[[#This Row],[日時]])</f>
        <v>1</v>
      </c>
      <c r="F327" s="57">
        <f>COUNTIFS(テーブル13[[#All],[発症日]],テーブル31012[[#This Row],[日時]],テーブル13[[#All],[推定感染場所（カテゴリ）]],'推定感染場所別流行曲線（発症日） '!F$1)</f>
        <v>1</v>
      </c>
      <c r="G327" s="59">
        <f>COUNTIFS(テーブル13[[#All],[発症日]],テーブル31012[[#This Row],[日時]],テーブル13[[#All],[推定感染場所（カテゴリ）]],'推定感染場所別流行曲線（発症日） '!G$1)</f>
        <v>0</v>
      </c>
      <c r="H327" s="59">
        <f>COUNTIFS(テーブル13[[#All],[発症日]],テーブル31012[[#This Row],[日時]],テーブル13[[#All],[推定感染場所（カテゴリ）]],'推定感染場所別流行曲線（発症日） '!H$1)</f>
        <v>0</v>
      </c>
      <c r="I327" s="59">
        <f>COUNTIFS(テーブル13[[#All],[発症日]],テーブル31012[[#This Row],[日時]],テーブル13[[#All],[推定感染場所（カテゴリ）]],'推定感染場所別流行曲線（発症日） '!I$1)</f>
        <v>0</v>
      </c>
      <c r="J327" s="59">
        <f>COUNTIFS(テーブル13[[#All],[発症日]],テーブル31012[[#This Row],[日時]],テーブル13[[#All],[推定感染場所（カテゴリ）]],'推定感染場所別流行曲線（発症日） '!J$1)</f>
        <v>0</v>
      </c>
      <c r="K327" s="59">
        <f>COUNTIFS(テーブル13[[#All],[発症日]],テーブル31012[[#This Row],[日時]],テーブル13[[#All],[推定感染場所（カテゴリ）]],'推定感染場所別流行曲線（発症日） '!K$1)</f>
        <v>0</v>
      </c>
      <c r="L327" s="59">
        <f>COUNTIFS(テーブル13[[#All],[発症日]],テーブル31012[[#This Row],[日時]],テーブル13[[#All],[推定感染場所（カテゴリ）]],'推定感染場所別流行曲線（発症日） '!L$1)</f>
        <v>0</v>
      </c>
      <c r="M327" s="59">
        <f>COUNTIFS(テーブル13[[#All],[発症日]],テーブル31012[[#This Row],[日時]],テーブル13[[#All],[推定感染場所（カテゴリ）]],'推定感染場所別流行曲線（発症日） '!M$1)</f>
        <v>0</v>
      </c>
      <c r="N327" s="59">
        <f>COUNTIFS(テーブル13[[#All],[発症日]],テーブル31012[[#This Row],[日時]],テーブル13[[#All],[推定感染場所（カテゴリ）]],'推定感染場所別流行曲線（発症日） '!N$1)</f>
        <v>0</v>
      </c>
      <c r="O327" s="59">
        <f>COUNTIFS(テーブル13[[#All],[発症日]],テーブル31012[[#This Row],[日時]],テーブル13[[#All],[推定感染場所（カテゴリ）]],'推定感染場所別流行曲線（発症日） '!O$1)</f>
        <v>0</v>
      </c>
      <c r="P327" s="59">
        <f>COUNTIFS(テーブル13[[#All],[発症日]],テーブル31012[[#This Row],[日時]],テーブル13[[#All],[推定感染場所（カテゴリ）]],'推定感染場所別流行曲線（発症日） '!P$1)</f>
        <v>0</v>
      </c>
      <c r="Q327" s="59"/>
      <c r="R327" s="59"/>
      <c r="S327" s="59"/>
      <c r="T327" s="59"/>
      <c r="U327" s="59"/>
      <c r="V327" s="59">
        <f>COUNTIFS(テーブル13[[#All],[発症日]],テーブル31012[[#This Row],[日時]],テーブル13[[#All],[推定感染場所（カテゴリ）]],"")</f>
        <v>0</v>
      </c>
    </row>
    <row r="328" spans="1:22">
      <c r="A328" s="54">
        <f t="shared" si="19"/>
        <v>44212</v>
      </c>
      <c r="B328" s="1" t="str">
        <f t="shared" si="20"/>
        <v/>
      </c>
      <c r="C328" s="57" t="str">
        <f t="shared" si="21"/>
        <v/>
      </c>
      <c r="D328" s="57" t="str">
        <f t="shared" si="22"/>
        <v>16日</v>
      </c>
      <c r="E328" s="57">
        <f>COUNTIF(テーブル13[[#All],[発症日]],テーブル31012[[#This Row],[日時]])</f>
        <v>0</v>
      </c>
      <c r="F328" s="57">
        <f>COUNTIFS(テーブル13[[#All],[発症日]],テーブル31012[[#This Row],[日時]],テーブル13[[#All],[推定感染場所（カテゴリ）]],'推定感染場所別流行曲線（発症日） '!F$1)</f>
        <v>0</v>
      </c>
      <c r="G328" s="59">
        <f>COUNTIFS(テーブル13[[#All],[発症日]],テーブル31012[[#This Row],[日時]],テーブル13[[#All],[推定感染場所（カテゴリ）]],'推定感染場所別流行曲線（発症日） '!G$1)</f>
        <v>0</v>
      </c>
      <c r="H328" s="59">
        <f>COUNTIFS(テーブル13[[#All],[発症日]],テーブル31012[[#This Row],[日時]],テーブル13[[#All],[推定感染場所（カテゴリ）]],'推定感染場所別流行曲線（発症日） '!H$1)</f>
        <v>0</v>
      </c>
      <c r="I328" s="59">
        <f>COUNTIFS(テーブル13[[#All],[発症日]],テーブル31012[[#This Row],[日時]],テーブル13[[#All],[推定感染場所（カテゴリ）]],'推定感染場所別流行曲線（発症日） '!I$1)</f>
        <v>0</v>
      </c>
      <c r="J328" s="59">
        <f>COUNTIFS(テーブル13[[#All],[発症日]],テーブル31012[[#This Row],[日時]],テーブル13[[#All],[推定感染場所（カテゴリ）]],'推定感染場所別流行曲線（発症日） '!J$1)</f>
        <v>0</v>
      </c>
      <c r="K328" s="59">
        <f>COUNTIFS(テーブル13[[#All],[発症日]],テーブル31012[[#This Row],[日時]],テーブル13[[#All],[推定感染場所（カテゴリ）]],'推定感染場所別流行曲線（発症日） '!K$1)</f>
        <v>0</v>
      </c>
      <c r="L328" s="59">
        <f>COUNTIFS(テーブル13[[#All],[発症日]],テーブル31012[[#This Row],[日時]],テーブル13[[#All],[推定感染場所（カテゴリ）]],'推定感染場所別流行曲線（発症日） '!L$1)</f>
        <v>0</v>
      </c>
      <c r="M328" s="59">
        <f>COUNTIFS(テーブル13[[#All],[発症日]],テーブル31012[[#This Row],[日時]],テーブル13[[#All],[推定感染場所（カテゴリ）]],'推定感染場所別流行曲線（発症日） '!M$1)</f>
        <v>0</v>
      </c>
      <c r="N328" s="59">
        <f>COUNTIFS(テーブル13[[#All],[発症日]],テーブル31012[[#This Row],[日時]],テーブル13[[#All],[推定感染場所（カテゴリ）]],'推定感染場所別流行曲線（発症日） '!N$1)</f>
        <v>0</v>
      </c>
      <c r="O328" s="59">
        <f>COUNTIFS(テーブル13[[#All],[発症日]],テーブル31012[[#This Row],[日時]],テーブル13[[#All],[推定感染場所（カテゴリ）]],'推定感染場所別流行曲線（発症日） '!O$1)</f>
        <v>0</v>
      </c>
      <c r="P328" s="59">
        <f>COUNTIFS(テーブル13[[#All],[発症日]],テーブル31012[[#This Row],[日時]],テーブル13[[#All],[推定感染場所（カテゴリ）]],'推定感染場所別流行曲線（発症日） '!P$1)</f>
        <v>0</v>
      </c>
      <c r="Q328" s="59"/>
      <c r="R328" s="59"/>
      <c r="S328" s="59"/>
      <c r="T328" s="59"/>
      <c r="U328" s="59"/>
      <c r="V328" s="59">
        <f>COUNTIFS(テーブル13[[#All],[発症日]],テーブル31012[[#This Row],[日時]],テーブル13[[#All],[推定感染場所（カテゴリ）]],"")</f>
        <v>0</v>
      </c>
    </row>
    <row r="329" spans="1:22">
      <c r="A329" s="54">
        <f t="shared" ref="A329:A392" si="23">A328+1</f>
        <v>44213</v>
      </c>
      <c r="B329" s="1" t="str">
        <f t="shared" si="20"/>
        <v/>
      </c>
      <c r="C329" s="57" t="str">
        <f t="shared" si="21"/>
        <v/>
      </c>
      <c r="D329" s="57" t="str">
        <f t="shared" si="22"/>
        <v>17日</v>
      </c>
      <c r="E329" s="57">
        <f>COUNTIF(テーブル13[[#All],[発症日]],テーブル31012[[#This Row],[日時]])</f>
        <v>0</v>
      </c>
      <c r="F329" s="57">
        <f>COUNTIFS(テーブル13[[#All],[発症日]],テーブル31012[[#This Row],[日時]],テーブル13[[#All],[推定感染場所（カテゴリ）]],'推定感染場所別流行曲線（発症日） '!F$1)</f>
        <v>0</v>
      </c>
      <c r="G329" s="59">
        <f>COUNTIFS(テーブル13[[#All],[発症日]],テーブル31012[[#This Row],[日時]],テーブル13[[#All],[推定感染場所（カテゴリ）]],'推定感染場所別流行曲線（発症日） '!G$1)</f>
        <v>0</v>
      </c>
      <c r="H329" s="59">
        <f>COUNTIFS(テーブル13[[#All],[発症日]],テーブル31012[[#This Row],[日時]],テーブル13[[#All],[推定感染場所（カテゴリ）]],'推定感染場所別流行曲線（発症日） '!H$1)</f>
        <v>0</v>
      </c>
      <c r="I329" s="59">
        <f>COUNTIFS(テーブル13[[#All],[発症日]],テーブル31012[[#This Row],[日時]],テーブル13[[#All],[推定感染場所（カテゴリ）]],'推定感染場所別流行曲線（発症日） '!I$1)</f>
        <v>0</v>
      </c>
      <c r="J329" s="59">
        <f>COUNTIFS(テーブル13[[#All],[発症日]],テーブル31012[[#This Row],[日時]],テーブル13[[#All],[推定感染場所（カテゴリ）]],'推定感染場所別流行曲線（発症日） '!J$1)</f>
        <v>0</v>
      </c>
      <c r="K329" s="59">
        <f>COUNTIFS(テーブル13[[#All],[発症日]],テーブル31012[[#This Row],[日時]],テーブル13[[#All],[推定感染場所（カテゴリ）]],'推定感染場所別流行曲線（発症日） '!K$1)</f>
        <v>0</v>
      </c>
      <c r="L329" s="59">
        <f>COUNTIFS(テーブル13[[#All],[発症日]],テーブル31012[[#This Row],[日時]],テーブル13[[#All],[推定感染場所（カテゴリ）]],'推定感染場所別流行曲線（発症日） '!L$1)</f>
        <v>0</v>
      </c>
      <c r="M329" s="59">
        <f>COUNTIFS(テーブル13[[#All],[発症日]],テーブル31012[[#This Row],[日時]],テーブル13[[#All],[推定感染場所（カテゴリ）]],'推定感染場所別流行曲線（発症日） '!M$1)</f>
        <v>0</v>
      </c>
      <c r="N329" s="59">
        <f>COUNTIFS(テーブル13[[#All],[発症日]],テーブル31012[[#This Row],[日時]],テーブル13[[#All],[推定感染場所（カテゴリ）]],'推定感染場所別流行曲線（発症日） '!N$1)</f>
        <v>0</v>
      </c>
      <c r="O329" s="59">
        <f>COUNTIFS(テーブル13[[#All],[発症日]],テーブル31012[[#This Row],[日時]],テーブル13[[#All],[推定感染場所（カテゴリ）]],'推定感染場所別流行曲線（発症日） '!O$1)</f>
        <v>0</v>
      </c>
      <c r="P329" s="59">
        <f>COUNTIFS(テーブル13[[#All],[発症日]],テーブル31012[[#This Row],[日時]],テーブル13[[#All],[推定感染場所（カテゴリ）]],'推定感染場所別流行曲線（発症日） '!P$1)</f>
        <v>0</v>
      </c>
      <c r="Q329" s="59"/>
      <c r="R329" s="59"/>
      <c r="S329" s="59"/>
      <c r="T329" s="59"/>
      <c r="U329" s="59"/>
      <c r="V329" s="59">
        <f>COUNTIFS(テーブル13[[#All],[発症日]],テーブル31012[[#This Row],[日時]],テーブル13[[#All],[推定感染場所（カテゴリ）]],"")</f>
        <v>0</v>
      </c>
    </row>
    <row r="330" spans="1:22">
      <c r="A330" s="54">
        <f t="shared" si="23"/>
        <v>44214</v>
      </c>
      <c r="B330" s="1" t="str">
        <f t="shared" si="20"/>
        <v/>
      </c>
      <c r="C330" s="57" t="str">
        <f t="shared" si="21"/>
        <v/>
      </c>
      <c r="D330" s="57" t="str">
        <f t="shared" si="22"/>
        <v>18日</v>
      </c>
      <c r="E330" s="57">
        <f>COUNTIF(テーブル13[[#All],[発症日]],テーブル31012[[#This Row],[日時]])</f>
        <v>0</v>
      </c>
      <c r="F330" s="57">
        <f>COUNTIFS(テーブル13[[#All],[発症日]],テーブル31012[[#This Row],[日時]],テーブル13[[#All],[推定感染場所（カテゴリ）]],'推定感染場所別流行曲線（発症日） '!F$1)</f>
        <v>0</v>
      </c>
      <c r="G330" s="59">
        <f>COUNTIFS(テーブル13[[#All],[発症日]],テーブル31012[[#This Row],[日時]],テーブル13[[#All],[推定感染場所（カテゴリ）]],'推定感染場所別流行曲線（発症日） '!G$1)</f>
        <v>0</v>
      </c>
      <c r="H330" s="59">
        <f>COUNTIFS(テーブル13[[#All],[発症日]],テーブル31012[[#This Row],[日時]],テーブル13[[#All],[推定感染場所（カテゴリ）]],'推定感染場所別流行曲線（発症日） '!H$1)</f>
        <v>0</v>
      </c>
      <c r="I330" s="59">
        <f>COUNTIFS(テーブル13[[#All],[発症日]],テーブル31012[[#This Row],[日時]],テーブル13[[#All],[推定感染場所（カテゴリ）]],'推定感染場所別流行曲線（発症日） '!I$1)</f>
        <v>0</v>
      </c>
      <c r="J330" s="59">
        <f>COUNTIFS(テーブル13[[#All],[発症日]],テーブル31012[[#This Row],[日時]],テーブル13[[#All],[推定感染場所（カテゴリ）]],'推定感染場所別流行曲線（発症日） '!J$1)</f>
        <v>0</v>
      </c>
      <c r="K330" s="59">
        <f>COUNTIFS(テーブル13[[#All],[発症日]],テーブル31012[[#This Row],[日時]],テーブル13[[#All],[推定感染場所（カテゴリ）]],'推定感染場所別流行曲線（発症日） '!K$1)</f>
        <v>0</v>
      </c>
      <c r="L330" s="59">
        <f>COUNTIFS(テーブル13[[#All],[発症日]],テーブル31012[[#This Row],[日時]],テーブル13[[#All],[推定感染場所（カテゴリ）]],'推定感染場所別流行曲線（発症日） '!L$1)</f>
        <v>0</v>
      </c>
      <c r="M330" s="59">
        <f>COUNTIFS(テーブル13[[#All],[発症日]],テーブル31012[[#This Row],[日時]],テーブル13[[#All],[推定感染場所（カテゴリ）]],'推定感染場所別流行曲線（発症日） '!M$1)</f>
        <v>0</v>
      </c>
      <c r="N330" s="59">
        <f>COUNTIFS(テーブル13[[#All],[発症日]],テーブル31012[[#This Row],[日時]],テーブル13[[#All],[推定感染場所（カテゴリ）]],'推定感染場所別流行曲線（発症日） '!N$1)</f>
        <v>0</v>
      </c>
      <c r="O330" s="59">
        <f>COUNTIFS(テーブル13[[#All],[発症日]],テーブル31012[[#This Row],[日時]],テーブル13[[#All],[推定感染場所（カテゴリ）]],'推定感染場所別流行曲線（発症日） '!O$1)</f>
        <v>0</v>
      </c>
      <c r="P330" s="59">
        <f>COUNTIFS(テーブル13[[#All],[発症日]],テーブル31012[[#This Row],[日時]],テーブル13[[#All],[推定感染場所（カテゴリ）]],'推定感染場所別流行曲線（発症日） '!P$1)</f>
        <v>0</v>
      </c>
      <c r="Q330" s="59"/>
      <c r="R330" s="59"/>
      <c r="S330" s="59"/>
      <c r="T330" s="59"/>
      <c r="U330" s="59"/>
      <c r="V330" s="59">
        <f>COUNTIFS(テーブル13[[#All],[発症日]],テーブル31012[[#This Row],[日時]],テーブル13[[#All],[推定感染場所（カテゴリ）]],"")</f>
        <v>0</v>
      </c>
    </row>
    <row r="331" spans="1:22">
      <c r="A331" s="54">
        <f t="shared" si="23"/>
        <v>44215</v>
      </c>
      <c r="B331" s="1" t="str">
        <f t="shared" si="20"/>
        <v/>
      </c>
      <c r="C331" s="57" t="str">
        <f t="shared" si="21"/>
        <v/>
      </c>
      <c r="D331" s="57" t="str">
        <f t="shared" si="22"/>
        <v>19日</v>
      </c>
      <c r="E331" s="57">
        <f>COUNTIF(テーブル13[[#All],[発症日]],テーブル31012[[#This Row],[日時]])</f>
        <v>0</v>
      </c>
      <c r="F331" s="57">
        <f>COUNTIFS(テーブル13[[#All],[発症日]],テーブル31012[[#This Row],[日時]],テーブル13[[#All],[推定感染場所（カテゴリ）]],'推定感染場所別流行曲線（発症日） '!F$1)</f>
        <v>0</v>
      </c>
      <c r="G331" s="59">
        <f>COUNTIFS(テーブル13[[#All],[発症日]],テーブル31012[[#This Row],[日時]],テーブル13[[#All],[推定感染場所（カテゴリ）]],'推定感染場所別流行曲線（発症日） '!G$1)</f>
        <v>0</v>
      </c>
      <c r="H331" s="59">
        <f>COUNTIFS(テーブル13[[#All],[発症日]],テーブル31012[[#This Row],[日時]],テーブル13[[#All],[推定感染場所（カテゴリ）]],'推定感染場所別流行曲線（発症日） '!H$1)</f>
        <v>0</v>
      </c>
      <c r="I331" s="59">
        <f>COUNTIFS(テーブル13[[#All],[発症日]],テーブル31012[[#This Row],[日時]],テーブル13[[#All],[推定感染場所（カテゴリ）]],'推定感染場所別流行曲線（発症日） '!I$1)</f>
        <v>0</v>
      </c>
      <c r="J331" s="59">
        <f>COUNTIFS(テーブル13[[#All],[発症日]],テーブル31012[[#This Row],[日時]],テーブル13[[#All],[推定感染場所（カテゴリ）]],'推定感染場所別流行曲線（発症日） '!J$1)</f>
        <v>0</v>
      </c>
      <c r="K331" s="59">
        <f>COUNTIFS(テーブル13[[#All],[発症日]],テーブル31012[[#This Row],[日時]],テーブル13[[#All],[推定感染場所（カテゴリ）]],'推定感染場所別流行曲線（発症日） '!K$1)</f>
        <v>0</v>
      </c>
      <c r="L331" s="59">
        <f>COUNTIFS(テーブル13[[#All],[発症日]],テーブル31012[[#This Row],[日時]],テーブル13[[#All],[推定感染場所（カテゴリ）]],'推定感染場所別流行曲線（発症日） '!L$1)</f>
        <v>0</v>
      </c>
      <c r="M331" s="59">
        <f>COUNTIFS(テーブル13[[#All],[発症日]],テーブル31012[[#This Row],[日時]],テーブル13[[#All],[推定感染場所（カテゴリ）]],'推定感染場所別流行曲線（発症日） '!M$1)</f>
        <v>0</v>
      </c>
      <c r="N331" s="59">
        <f>COUNTIFS(テーブル13[[#All],[発症日]],テーブル31012[[#This Row],[日時]],テーブル13[[#All],[推定感染場所（カテゴリ）]],'推定感染場所別流行曲線（発症日） '!N$1)</f>
        <v>0</v>
      </c>
      <c r="O331" s="59">
        <f>COUNTIFS(テーブル13[[#All],[発症日]],テーブル31012[[#This Row],[日時]],テーブル13[[#All],[推定感染場所（カテゴリ）]],'推定感染場所別流行曲線（発症日） '!O$1)</f>
        <v>0</v>
      </c>
      <c r="P331" s="59">
        <f>COUNTIFS(テーブル13[[#All],[発症日]],テーブル31012[[#This Row],[日時]],テーブル13[[#All],[推定感染場所（カテゴリ）]],'推定感染場所別流行曲線（発症日） '!P$1)</f>
        <v>0</v>
      </c>
      <c r="Q331" s="59"/>
      <c r="R331" s="59"/>
      <c r="S331" s="59"/>
      <c r="T331" s="59"/>
      <c r="U331" s="59"/>
      <c r="V331" s="59">
        <f>COUNTIFS(テーブル13[[#All],[発症日]],テーブル31012[[#This Row],[日時]],テーブル13[[#All],[推定感染場所（カテゴリ）]],"")</f>
        <v>0</v>
      </c>
    </row>
    <row r="332" spans="1:22">
      <c r="A332" s="54">
        <f t="shared" si="23"/>
        <v>44216</v>
      </c>
      <c r="B332" s="1" t="str">
        <f t="shared" si="20"/>
        <v/>
      </c>
      <c r="C332" s="57" t="str">
        <f t="shared" si="21"/>
        <v/>
      </c>
      <c r="D332" s="57" t="str">
        <f t="shared" si="22"/>
        <v>20日</v>
      </c>
      <c r="E332" s="57">
        <f>COUNTIF(テーブル13[[#All],[発症日]],テーブル31012[[#This Row],[日時]])</f>
        <v>0</v>
      </c>
      <c r="F332" s="57">
        <f>COUNTIFS(テーブル13[[#All],[発症日]],テーブル31012[[#This Row],[日時]],テーブル13[[#All],[推定感染場所（カテゴリ）]],'推定感染場所別流行曲線（発症日） '!F$1)</f>
        <v>0</v>
      </c>
      <c r="G332" s="59">
        <f>COUNTIFS(テーブル13[[#All],[発症日]],テーブル31012[[#This Row],[日時]],テーブル13[[#All],[推定感染場所（カテゴリ）]],'推定感染場所別流行曲線（発症日） '!G$1)</f>
        <v>0</v>
      </c>
      <c r="H332" s="59">
        <f>COUNTIFS(テーブル13[[#All],[発症日]],テーブル31012[[#This Row],[日時]],テーブル13[[#All],[推定感染場所（カテゴリ）]],'推定感染場所別流行曲線（発症日） '!H$1)</f>
        <v>0</v>
      </c>
      <c r="I332" s="59">
        <f>COUNTIFS(テーブル13[[#All],[発症日]],テーブル31012[[#This Row],[日時]],テーブル13[[#All],[推定感染場所（カテゴリ）]],'推定感染場所別流行曲線（発症日） '!I$1)</f>
        <v>0</v>
      </c>
      <c r="J332" s="59">
        <f>COUNTIFS(テーブル13[[#All],[発症日]],テーブル31012[[#This Row],[日時]],テーブル13[[#All],[推定感染場所（カテゴリ）]],'推定感染場所別流行曲線（発症日） '!J$1)</f>
        <v>0</v>
      </c>
      <c r="K332" s="59">
        <f>COUNTIFS(テーブル13[[#All],[発症日]],テーブル31012[[#This Row],[日時]],テーブル13[[#All],[推定感染場所（カテゴリ）]],'推定感染場所別流行曲線（発症日） '!K$1)</f>
        <v>0</v>
      </c>
      <c r="L332" s="59">
        <f>COUNTIFS(テーブル13[[#All],[発症日]],テーブル31012[[#This Row],[日時]],テーブル13[[#All],[推定感染場所（カテゴリ）]],'推定感染場所別流行曲線（発症日） '!L$1)</f>
        <v>0</v>
      </c>
      <c r="M332" s="59">
        <f>COUNTIFS(テーブル13[[#All],[発症日]],テーブル31012[[#This Row],[日時]],テーブル13[[#All],[推定感染場所（カテゴリ）]],'推定感染場所別流行曲線（発症日） '!M$1)</f>
        <v>0</v>
      </c>
      <c r="N332" s="59">
        <f>COUNTIFS(テーブル13[[#All],[発症日]],テーブル31012[[#This Row],[日時]],テーブル13[[#All],[推定感染場所（カテゴリ）]],'推定感染場所別流行曲線（発症日） '!N$1)</f>
        <v>0</v>
      </c>
      <c r="O332" s="59">
        <f>COUNTIFS(テーブル13[[#All],[発症日]],テーブル31012[[#This Row],[日時]],テーブル13[[#All],[推定感染場所（カテゴリ）]],'推定感染場所別流行曲線（発症日） '!O$1)</f>
        <v>0</v>
      </c>
      <c r="P332" s="59">
        <f>COUNTIFS(テーブル13[[#All],[発症日]],テーブル31012[[#This Row],[日時]],テーブル13[[#All],[推定感染場所（カテゴリ）]],'推定感染場所別流行曲線（発症日） '!P$1)</f>
        <v>0</v>
      </c>
      <c r="Q332" s="59"/>
      <c r="R332" s="59"/>
      <c r="S332" s="59"/>
      <c r="T332" s="59"/>
      <c r="U332" s="59"/>
      <c r="V332" s="59">
        <f>COUNTIFS(テーブル13[[#All],[発症日]],テーブル31012[[#This Row],[日時]],テーブル13[[#All],[推定感染場所（カテゴリ）]],"")</f>
        <v>0</v>
      </c>
    </row>
    <row r="333" spans="1:22">
      <c r="A333" s="54">
        <f t="shared" si="23"/>
        <v>44217</v>
      </c>
      <c r="B333" s="1" t="str">
        <f t="shared" si="20"/>
        <v/>
      </c>
      <c r="C333" s="57" t="str">
        <f t="shared" si="21"/>
        <v/>
      </c>
      <c r="D333" s="57" t="str">
        <f t="shared" si="22"/>
        <v>21日</v>
      </c>
      <c r="E333" s="57">
        <f>COUNTIF(テーブル13[[#All],[発症日]],テーブル31012[[#This Row],[日時]])</f>
        <v>0</v>
      </c>
      <c r="F333" s="57">
        <f>COUNTIFS(テーブル13[[#All],[発症日]],テーブル31012[[#This Row],[日時]],テーブル13[[#All],[推定感染場所（カテゴリ）]],'推定感染場所別流行曲線（発症日） '!F$1)</f>
        <v>0</v>
      </c>
      <c r="G333" s="59">
        <f>COUNTIFS(テーブル13[[#All],[発症日]],テーブル31012[[#This Row],[日時]],テーブル13[[#All],[推定感染場所（カテゴリ）]],'推定感染場所別流行曲線（発症日） '!G$1)</f>
        <v>0</v>
      </c>
      <c r="H333" s="59">
        <f>COUNTIFS(テーブル13[[#All],[発症日]],テーブル31012[[#This Row],[日時]],テーブル13[[#All],[推定感染場所（カテゴリ）]],'推定感染場所別流行曲線（発症日） '!H$1)</f>
        <v>0</v>
      </c>
      <c r="I333" s="59">
        <f>COUNTIFS(テーブル13[[#All],[発症日]],テーブル31012[[#This Row],[日時]],テーブル13[[#All],[推定感染場所（カテゴリ）]],'推定感染場所別流行曲線（発症日） '!I$1)</f>
        <v>0</v>
      </c>
      <c r="J333" s="59">
        <f>COUNTIFS(テーブル13[[#All],[発症日]],テーブル31012[[#This Row],[日時]],テーブル13[[#All],[推定感染場所（カテゴリ）]],'推定感染場所別流行曲線（発症日） '!J$1)</f>
        <v>0</v>
      </c>
      <c r="K333" s="59">
        <f>COUNTIFS(テーブル13[[#All],[発症日]],テーブル31012[[#This Row],[日時]],テーブル13[[#All],[推定感染場所（カテゴリ）]],'推定感染場所別流行曲線（発症日） '!K$1)</f>
        <v>0</v>
      </c>
      <c r="L333" s="59">
        <f>COUNTIFS(テーブル13[[#All],[発症日]],テーブル31012[[#This Row],[日時]],テーブル13[[#All],[推定感染場所（カテゴリ）]],'推定感染場所別流行曲線（発症日） '!L$1)</f>
        <v>0</v>
      </c>
      <c r="M333" s="59">
        <f>COUNTIFS(テーブル13[[#All],[発症日]],テーブル31012[[#This Row],[日時]],テーブル13[[#All],[推定感染場所（カテゴリ）]],'推定感染場所別流行曲線（発症日） '!M$1)</f>
        <v>0</v>
      </c>
      <c r="N333" s="59">
        <f>COUNTIFS(テーブル13[[#All],[発症日]],テーブル31012[[#This Row],[日時]],テーブル13[[#All],[推定感染場所（カテゴリ）]],'推定感染場所別流行曲線（発症日） '!N$1)</f>
        <v>0</v>
      </c>
      <c r="O333" s="59">
        <f>COUNTIFS(テーブル13[[#All],[発症日]],テーブル31012[[#This Row],[日時]],テーブル13[[#All],[推定感染場所（カテゴリ）]],'推定感染場所別流行曲線（発症日） '!O$1)</f>
        <v>0</v>
      </c>
      <c r="P333" s="59">
        <f>COUNTIFS(テーブル13[[#All],[発症日]],テーブル31012[[#This Row],[日時]],テーブル13[[#All],[推定感染場所（カテゴリ）]],'推定感染場所別流行曲線（発症日） '!P$1)</f>
        <v>0</v>
      </c>
      <c r="Q333" s="59"/>
      <c r="R333" s="59"/>
      <c r="S333" s="59"/>
      <c r="T333" s="59"/>
      <c r="U333" s="59"/>
      <c r="V333" s="59">
        <f>COUNTIFS(テーブル13[[#All],[発症日]],テーブル31012[[#This Row],[日時]],テーブル13[[#All],[推定感染場所（カテゴリ）]],"")</f>
        <v>0</v>
      </c>
    </row>
    <row r="334" spans="1:22">
      <c r="A334" s="54">
        <f t="shared" si="23"/>
        <v>44218</v>
      </c>
      <c r="B334" s="1" t="str">
        <f t="shared" si="20"/>
        <v/>
      </c>
      <c r="C334" s="57" t="str">
        <f t="shared" si="21"/>
        <v/>
      </c>
      <c r="D334" s="57" t="str">
        <f t="shared" si="22"/>
        <v>22日</v>
      </c>
      <c r="E334" s="57">
        <f>COUNTIF(テーブル13[[#All],[発症日]],テーブル31012[[#This Row],[日時]])</f>
        <v>0</v>
      </c>
      <c r="F334" s="57">
        <f>COUNTIFS(テーブル13[[#All],[発症日]],テーブル31012[[#This Row],[日時]],テーブル13[[#All],[推定感染場所（カテゴリ）]],'推定感染場所別流行曲線（発症日） '!F$1)</f>
        <v>0</v>
      </c>
      <c r="G334" s="59">
        <f>COUNTIFS(テーブル13[[#All],[発症日]],テーブル31012[[#This Row],[日時]],テーブル13[[#All],[推定感染場所（カテゴリ）]],'推定感染場所別流行曲線（発症日） '!G$1)</f>
        <v>0</v>
      </c>
      <c r="H334" s="59">
        <f>COUNTIFS(テーブル13[[#All],[発症日]],テーブル31012[[#This Row],[日時]],テーブル13[[#All],[推定感染場所（カテゴリ）]],'推定感染場所別流行曲線（発症日） '!H$1)</f>
        <v>0</v>
      </c>
      <c r="I334" s="59">
        <f>COUNTIFS(テーブル13[[#All],[発症日]],テーブル31012[[#This Row],[日時]],テーブル13[[#All],[推定感染場所（カテゴリ）]],'推定感染場所別流行曲線（発症日） '!I$1)</f>
        <v>0</v>
      </c>
      <c r="J334" s="59">
        <f>COUNTIFS(テーブル13[[#All],[発症日]],テーブル31012[[#This Row],[日時]],テーブル13[[#All],[推定感染場所（カテゴリ）]],'推定感染場所別流行曲線（発症日） '!J$1)</f>
        <v>0</v>
      </c>
      <c r="K334" s="59">
        <f>COUNTIFS(テーブル13[[#All],[発症日]],テーブル31012[[#This Row],[日時]],テーブル13[[#All],[推定感染場所（カテゴリ）]],'推定感染場所別流行曲線（発症日） '!K$1)</f>
        <v>0</v>
      </c>
      <c r="L334" s="59">
        <f>COUNTIFS(テーブル13[[#All],[発症日]],テーブル31012[[#This Row],[日時]],テーブル13[[#All],[推定感染場所（カテゴリ）]],'推定感染場所別流行曲線（発症日） '!L$1)</f>
        <v>0</v>
      </c>
      <c r="M334" s="59">
        <f>COUNTIFS(テーブル13[[#All],[発症日]],テーブル31012[[#This Row],[日時]],テーブル13[[#All],[推定感染場所（カテゴリ）]],'推定感染場所別流行曲線（発症日） '!M$1)</f>
        <v>0</v>
      </c>
      <c r="N334" s="59">
        <f>COUNTIFS(テーブル13[[#All],[発症日]],テーブル31012[[#This Row],[日時]],テーブル13[[#All],[推定感染場所（カテゴリ）]],'推定感染場所別流行曲線（発症日） '!N$1)</f>
        <v>0</v>
      </c>
      <c r="O334" s="59">
        <f>COUNTIFS(テーブル13[[#All],[発症日]],テーブル31012[[#This Row],[日時]],テーブル13[[#All],[推定感染場所（カテゴリ）]],'推定感染場所別流行曲線（発症日） '!O$1)</f>
        <v>0</v>
      </c>
      <c r="P334" s="59">
        <f>COUNTIFS(テーブル13[[#All],[発症日]],テーブル31012[[#This Row],[日時]],テーブル13[[#All],[推定感染場所（カテゴリ）]],'推定感染場所別流行曲線（発症日） '!P$1)</f>
        <v>0</v>
      </c>
      <c r="Q334" s="59"/>
      <c r="R334" s="59"/>
      <c r="S334" s="59"/>
      <c r="T334" s="59"/>
      <c r="U334" s="59"/>
      <c r="V334" s="59">
        <f>COUNTIFS(テーブル13[[#All],[発症日]],テーブル31012[[#This Row],[日時]],テーブル13[[#All],[推定感染場所（カテゴリ）]],"")</f>
        <v>0</v>
      </c>
    </row>
    <row r="335" spans="1:22">
      <c r="A335" s="54">
        <f t="shared" si="23"/>
        <v>44219</v>
      </c>
      <c r="B335" s="1" t="str">
        <f t="shared" si="20"/>
        <v/>
      </c>
      <c r="C335" s="57" t="str">
        <f t="shared" si="21"/>
        <v/>
      </c>
      <c r="D335" s="57" t="str">
        <f t="shared" si="22"/>
        <v>23日</v>
      </c>
      <c r="E335" s="57">
        <f>COUNTIF(テーブル13[[#All],[発症日]],テーブル31012[[#This Row],[日時]])</f>
        <v>0</v>
      </c>
      <c r="F335" s="57">
        <f>COUNTIFS(テーブル13[[#All],[発症日]],テーブル31012[[#This Row],[日時]],テーブル13[[#All],[推定感染場所（カテゴリ）]],'推定感染場所別流行曲線（発症日） '!F$1)</f>
        <v>0</v>
      </c>
      <c r="G335" s="59">
        <f>COUNTIFS(テーブル13[[#All],[発症日]],テーブル31012[[#This Row],[日時]],テーブル13[[#All],[推定感染場所（カテゴリ）]],'推定感染場所別流行曲線（発症日） '!G$1)</f>
        <v>0</v>
      </c>
      <c r="H335" s="59">
        <f>COUNTIFS(テーブル13[[#All],[発症日]],テーブル31012[[#This Row],[日時]],テーブル13[[#All],[推定感染場所（カテゴリ）]],'推定感染場所別流行曲線（発症日） '!H$1)</f>
        <v>0</v>
      </c>
      <c r="I335" s="59">
        <f>COUNTIFS(テーブル13[[#All],[発症日]],テーブル31012[[#This Row],[日時]],テーブル13[[#All],[推定感染場所（カテゴリ）]],'推定感染場所別流行曲線（発症日） '!I$1)</f>
        <v>0</v>
      </c>
      <c r="J335" s="59">
        <f>COUNTIFS(テーブル13[[#All],[発症日]],テーブル31012[[#This Row],[日時]],テーブル13[[#All],[推定感染場所（カテゴリ）]],'推定感染場所別流行曲線（発症日） '!J$1)</f>
        <v>0</v>
      </c>
      <c r="K335" s="59">
        <f>COUNTIFS(テーブル13[[#All],[発症日]],テーブル31012[[#This Row],[日時]],テーブル13[[#All],[推定感染場所（カテゴリ）]],'推定感染場所別流行曲線（発症日） '!K$1)</f>
        <v>0</v>
      </c>
      <c r="L335" s="59">
        <f>COUNTIFS(テーブル13[[#All],[発症日]],テーブル31012[[#This Row],[日時]],テーブル13[[#All],[推定感染場所（カテゴリ）]],'推定感染場所別流行曲線（発症日） '!L$1)</f>
        <v>0</v>
      </c>
      <c r="M335" s="59">
        <f>COUNTIFS(テーブル13[[#All],[発症日]],テーブル31012[[#This Row],[日時]],テーブル13[[#All],[推定感染場所（カテゴリ）]],'推定感染場所別流行曲線（発症日） '!M$1)</f>
        <v>0</v>
      </c>
      <c r="N335" s="59">
        <f>COUNTIFS(テーブル13[[#All],[発症日]],テーブル31012[[#This Row],[日時]],テーブル13[[#All],[推定感染場所（カテゴリ）]],'推定感染場所別流行曲線（発症日） '!N$1)</f>
        <v>0</v>
      </c>
      <c r="O335" s="59">
        <f>COUNTIFS(テーブル13[[#All],[発症日]],テーブル31012[[#This Row],[日時]],テーブル13[[#All],[推定感染場所（カテゴリ）]],'推定感染場所別流行曲線（発症日） '!O$1)</f>
        <v>0</v>
      </c>
      <c r="P335" s="59">
        <f>COUNTIFS(テーブル13[[#All],[発症日]],テーブル31012[[#This Row],[日時]],テーブル13[[#All],[推定感染場所（カテゴリ）]],'推定感染場所別流行曲線（発症日） '!P$1)</f>
        <v>0</v>
      </c>
      <c r="Q335" s="59"/>
      <c r="R335" s="59"/>
      <c r="S335" s="59"/>
      <c r="T335" s="59"/>
      <c r="U335" s="59"/>
      <c r="V335" s="59">
        <f>COUNTIFS(テーブル13[[#All],[発症日]],テーブル31012[[#This Row],[日時]],テーブル13[[#All],[推定感染場所（カテゴリ）]],"")</f>
        <v>0</v>
      </c>
    </row>
    <row r="336" spans="1:22">
      <c r="A336" s="54">
        <f t="shared" si="23"/>
        <v>44220</v>
      </c>
      <c r="B336" s="1" t="str">
        <f t="shared" si="20"/>
        <v/>
      </c>
      <c r="C336" s="57" t="str">
        <f t="shared" si="21"/>
        <v/>
      </c>
      <c r="D336" s="57" t="str">
        <f t="shared" si="22"/>
        <v>24日</v>
      </c>
      <c r="E336" s="57">
        <f>COUNTIF(テーブル13[[#All],[発症日]],テーブル31012[[#This Row],[日時]])</f>
        <v>0</v>
      </c>
      <c r="F336" s="57">
        <f>COUNTIFS(テーブル13[[#All],[発症日]],テーブル31012[[#This Row],[日時]],テーブル13[[#All],[推定感染場所（カテゴリ）]],'推定感染場所別流行曲線（発症日） '!F$1)</f>
        <v>0</v>
      </c>
      <c r="G336" s="59">
        <f>COUNTIFS(テーブル13[[#All],[発症日]],テーブル31012[[#This Row],[日時]],テーブル13[[#All],[推定感染場所（カテゴリ）]],'推定感染場所別流行曲線（発症日） '!G$1)</f>
        <v>0</v>
      </c>
      <c r="H336" s="59">
        <f>COUNTIFS(テーブル13[[#All],[発症日]],テーブル31012[[#This Row],[日時]],テーブル13[[#All],[推定感染場所（カテゴリ）]],'推定感染場所別流行曲線（発症日） '!H$1)</f>
        <v>0</v>
      </c>
      <c r="I336" s="59">
        <f>COUNTIFS(テーブル13[[#All],[発症日]],テーブル31012[[#This Row],[日時]],テーブル13[[#All],[推定感染場所（カテゴリ）]],'推定感染場所別流行曲線（発症日） '!I$1)</f>
        <v>0</v>
      </c>
      <c r="J336" s="59">
        <f>COUNTIFS(テーブル13[[#All],[発症日]],テーブル31012[[#This Row],[日時]],テーブル13[[#All],[推定感染場所（カテゴリ）]],'推定感染場所別流行曲線（発症日） '!J$1)</f>
        <v>0</v>
      </c>
      <c r="K336" s="59">
        <f>COUNTIFS(テーブル13[[#All],[発症日]],テーブル31012[[#This Row],[日時]],テーブル13[[#All],[推定感染場所（カテゴリ）]],'推定感染場所別流行曲線（発症日） '!K$1)</f>
        <v>0</v>
      </c>
      <c r="L336" s="59">
        <f>COUNTIFS(テーブル13[[#All],[発症日]],テーブル31012[[#This Row],[日時]],テーブル13[[#All],[推定感染場所（カテゴリ）]],'推定感染場所別流行曲線（発症日） '!L$1)</f>
        <v>0</v>
      </c>
      <c r="M336" s="59">
        <f>COUNTIFS(テーブル13[[#All],[発症日]],テーブル31012[[#This Row],[日時]],テーブル13[[#All],[推定感染場所（カテゴリ）]],'推定感染場所別流行曲線（発症日） '!M$1)</f>
        <v>0</v>
      </c>
      <c r="N336" s="59">
        <f>COUNTIFS(テーブル13[[#All],[発症日]],テーブル31012[[#This Row],[日時]],テーブル13[[#All],[推定感染場所（カテゴリ）]],'推定感染場所別流行曲線（発症日） '!N$1)</f>
        <v>0</v>
      </c>
      <c r="O336" s="59">
        <f>COUNTIFS(テーブル13[[#All],[発症日]],テーブル31012[[#This Row],[日時]],テーブル13[[#All],[推定感染場所（カテゴリ）]],'推定感染場所別流行曲線（発症日） '!O$1)</f>
        <v>0</v>
      </c>
      <c r="P336" s="59">
        <f>COUNTIFS(テーブル13[[#All],[発症日]],テーブル31012[[#This Row],[日時]],テーブル13[[#All],[推定感染場所（カテゴリ）]],'推定感染場所別流行曲線（発症日） '!P$1)</f>
        <v>0</v>
      </c>
      <c r="Q336" s="59"/>
      <c r="R336" s="59"/>
      <c r="S336" s="59"/>
      <c r="T336" s="59"/>
      <c r="U336" s="59"/>
      <c r="V336" s="59">
        <f>COUNTIFS(テーブル13[[#All],[発症日]],テーブル31012[[#This Row],[日時]],テーブル13[[#All],[推定感染場所（カテゴリ）]],"")</f>
        <v>0</v>
      </c>
    </row>
    <row r="337" spans="1:22">
      <c r="A337" s="54">
        <f t="shared" si="23"/>
        <v>44221</v>
      </c>
      <c r="B337" s="1" t="str">
        <f t="shared" si="20"/>
        <v/>
      </c>
      <c r="C337" s="57" t="str">
        <f t="shared" si="21"/>
        <v/>
      </c>
      <c r="D337" s="57" t="str">
        <f t="shared" si="22"/>
        <v>25日</v>
      </c>
      <c r="E337" s="57">
        <f>COUNTIF(テーブル13[[#All],[発症日]],テーブル31012[[#This Row],[日時]])</f>
        <v>0</v>
      </c>
      <c r="F337" s="57">
        <f>COUNTIFS(テーブル13[[#All],[発症日]],テーブル31012[[#This Row],[日時]],テーブル13[[#All],[推定感染場所（カテゴリ）]],'推定感染場所別流行曲線（発症日） '!F$1)</f>
        <v>0</v>
      </c>
      <c r="G337" s="59">
        <f>COUNTIFS(テーブル13[[#All],[発症日]],テーブル31012[[#This Row],[日時]],テーブル13[[#All],[推定感染場所（カテゴリ）]],'推定感染場所別流行曲線（発症日） '!G$1)</f>
        <v>0</v>
      </c>
      <c r="H337" s="59">
        <f>COUNTIFS(テーブル13[[#All],[発症日]],テーブル31012[[#This Row],[日時]],テーブル13[[#All],[推定感染場所（カテゴリ）]],'推定感染場所別流行曲線（発症日） '!H$1)</f>
        <v>0</v>
      </c>
      <c r="I337" s="59">
        <f>COUNTIFS(テーブル13[[#All],[発症日]],テーブル31012[[#This Row],[日時]],テーブル13[[#All],[推定感染場所（カテゴリ）]],'推定感染場所別流行曲線（発症日） '!I$1)</f>
        <v>0</v>
      </c>
      <c r="J337" s="59">
        <f>COUNTIFS(テーブル13[[#All],[発症日]],テーブル31012[[#This Row],[日時]],テーブル13[[#All],[推定感染場所（カテゴリ）]],'推定感染場所別流行曲線（発症日） '!J$1)</f>
        <v>0</v>
      </c>
      <c r="K337" s="59">
        <f>COUNTIFS(テーブル13[[#All],[発症日]],テーブル31012[[#This Row],[日時]],テーブル13[[#All],[推定感染場所（カテゴリ）]],'推定感染場所別流行曲線（発症日） '!K$1)</f>
        <v>0</v>
      </c>
      <c r="L337" s="59">
        <f>COUNTIFS(テーブル13[[#All],[発症日]],テーブル31012[[#This Row],[日時]],テーブル13[[#All],[推定感染場所（カテゴリ）]],'推定感染場所別流行曲線（発症日） '!L$1)</f>
        <v>0</v>
      </c>
      <c r="M337" s="59">
        <f>COUNTIFS(テーブル13[[#All],[発症日]],テーブル31012[[#This Row],[日時]],テーブル13[[#All],[推定感染場所（カテゴリ）]],'推定感染場所別流行曲線（発症日） '!M$1)</f>
        <v>0</v>
      </c>
      <c r="N337" s="59">
        <f>COUNTIFS(テーブル13[[#All],[発症日]],テーブル31012[[#This Row],[日時]],テーブル13[[#All],[推定感染場所（カテゴリ）]],'推定感染場所別流行曲線（発症日） '!N$1)</f>
        <v>0</v>
      </c>
      <c r="O337" s="59">
        <f>COUNTIFS(テーブル13[[#All],[発症日]],テーブル31012[[#This Row],[日時]],テーブル13[[#All],[推定感染場所（カテゴリ）]],'推定感染場所別流行曲線（発症日） '!O$1)</f>
        <v>0</v>
      </c>
      <c r="P337" s="59">
        <f>COUNTIFS(テーブル13[[#All],[発症日]],テーブル31012[[#This Row],[日時]],テーブル13[[#All],[推定感染場所（カテゴリ）]],'推定感染場所別流行曲線（発症日） '!P$1)</f>
        <v>0</v>
      </c>
      <c r="Q337" s="59"/>
      <c r="R337" s="59"/>
      <c r="S337" s="59"/>
      <c r="T337" s="59"/>
      <c r="U337" s="59"/>
      <c r="V337" s="59">
        <f>COUNTIFS(テーブル13[[#All],[発症日]],テーブル31012[[#This Row],[日時]],テーブル13[[#All],[推定感染場所（カテゴリ）]],"")</f>
        <v>0</v>
      </c>
    </row>
    <row r="338" spans="1:22">
      <c r="A338" s="54">
        <f t="shared" si="23"/>
        <v>44222</v>
      </c>
      <c r="B338" s="1" t="str">
        <f t="shared" si="20"/>
        <v/>
      </c>
      <c r="C338" s="57" t="str">
        <f t="shared" si="21"/>
        <v/>
      </c>
      <c r="D338" s="57" t="str">
        <f t="shared" si="22"/>
        <v>26日</v>
      </c>
      <c r="E338" s="57">
        <f>COUNTIF(テーブル13[[#All],[発症日]],テーブル31012[[#This Row],[日時]])</f>
        <v>0</v>
      </c>
      <c r="F338" s="57">
        <f>COUNTIFS(テーブル13[[#All],[発症日]],テーブル31012[[#This Row],[日時]],テーブル13[[#All],[推定感染場所（カテゴリ）]],'推定感染場所別流行曲線（発症日） '!F$1)</f>
        <v>0</v>
      </c>
      <c r="G338" s="59">
        <f>COUNTIFS(テーブル13[[#All],[発症日]],テーブル31012[[#This Row],[日時]],テーブル13[[#All],[推定感染場所（カテゴリ）]],'推定感染場所別流行曲線（発症日） '!G$1)</f>
        <v>0</v>
      </c>
      <c r="H338" s="59">
        <f>COUNTIFS(テーブル13[[#All],[発症日]],テーブル31012[[#This Row],[日時]],テーブル13[[#All],[推定感染場所（カテゴリ）]],'推定感染場所別流行曲線（発症日） '!H$1)</f>
        <v>0</v>
      </c>
      <c r="I338" s="59">
        <f>COUNTIFS(テーブル13[[#All],[発症日]],テーブル31012[[#This Row],[日時]],テーブル13[[#All],[推定感染場所（カテゴリ）]],'推定感染場所別流行曲線（発症日） '!I$1)</f>
        <v>0</v>
      </c>
      <c r="J338" s="59">
        <f>COUNTIFS(テーブル13[[#All],[発症日]],テーブル31012[[#This Row],[日時]],テーブル13[[#All],[推定感染場所（カテゴリ）]],'推定感染場所別流行曲線（発症日） '!J$1)</f>
        <v>0</v>
      </c>
      <c r="K338" s="59">
        <f>COUNTIFS(テーブル13[[#All],[発症日]],テーブル31012[[#This Row],[日時]],テーブル13[[#All],[推定感染場所（カテゴリ）]],'推定感染場所別流行曲線（発症日） '!K$1)</f>
        <v>0</v>
      </c>
      <c r="L338" s="59">
        <f>COUNTIFS(テーブル13[[#All],[発症日]],テーブル31012[[#This Row],[日時]],テーブル13[[#All],[推定感染場所（カテゴリ）]],'推定感染場所別流行曲線（発症日） '!L$1)</f>
        <v>0</v>
      </c>
      <c r="M338" s="59">
        <f>COUNTIFS(テーブル13[[#All],[発症日]],テーブル31012[[#This Row],[日時]],テーブル13[[#All],[推定感染場所（カテゴリ）]],'推定感染場所別流行曲線（発症日） '!M$1)</f>
        <v>0</v>
      </c>
      <c r="N338" s="59">
        <f>COUNTIFS(テーブル13[[#All],[発症日]],テーブル31012[[#This Row],[日時]],テーブル13[[#All],[推定感染場所（カテゴリ）]],'推定感染場所別流行曲線（発症日） '!N$1)</f>
        <v>0</v>
      </c>
      <c r="O338" s="59">
        <f>COUNTIFS(テーブル13[[#All],[発症日]],テーブル31012[[#This Row],[日時]],テーブル13[[#All],[推定感染場所（カテゴリ）]],'推定感染場所別流行曲線（発症日） '!O$1)</f>
        <v>0</v>
      </c>
      <c r="P338" s="59">
        <f>COUNTIFS(テーブル13[[#All],[発症日]],テーブル31012[[#This Row],[日時]],テーブル13[[#All],[推定感染場所（カテゴリ）]],'推定感染場所別流行曲線（発症日） '!P$1)</f>
        <v>0</v>
      </c>
      <c r="Q338" s="59"/>
      <c r="R338" s="59"/>
      <c r="S338" s="59"/>
      <c r="T338" s="59"/>
      <c r="U338" s="59"/>
      <c r="V338" s="59">
        <f>COUNTIFS(テーブル13[[#All],[発症日]],テーブル31012[[#This Row],[日時]],テーブル13[[#All],[推定感染場所（カテゴリ）]],"")</f>
        <v>0</v>
      </c>
    </row>
    <row r="339" spans="1:22">
      <c r="A339" s="54">
        <f t="shared" si="23"/>
        <v>44223</v>
      </c>
      <c r="B339" s="1" t="str">
        <f t="shared" si="20"/>
        <v/>
      </c>
      <c r="C339" s="57" t="str">
        <f t="shared" si="21"/>
        <v/>
      </c>
      <c r="D339" s="57" t="str">
        <f t="shared" si="22"/>
        <v>27日</v>
      </c>
      <c r="E339" s="57">
        <f>COUNTIF(テーブル13[[#All],[発症日]],テーブル31012[[#This Row],[日時]])</f>
        <v>0</v>
      </c>
      <c r="F339" s="57">
        <f>COUNTIFS(テーブル13[[#All],[発症日]],テーブル31012[[#This Row],[日時]],テーブル13[[#All],[推定感染場所（カテゴリ）]],'推定感染場所別流行曲線（発症日） '!F$1)</f>
        <v>0</v>
      </c>
      <c r="G339" s="59">
        <f>COUNTIFS(テーブル13[[#All],[発症日]],テーブル31012[[#This Row],[日時]],テーブル13[[#All],[推定感染場所（カテゴリ）]],'推定感染場所別流行曲線（発症日） '!G$1)</f>
        <v>0</v>
      </c>
      <c r="H339" s="59">
        <f>COUNTIFS(テーブル13[[#All],[発症日]],テーブル31012[[#This Row],[日時]],テーブル13[[#All],[推定感染場所（カテゴリ）]],'推定感染場所別流行曲線（発症日） '!H$1)</f>
        <v>0</v>
      </c>
      <c r="I339" s="59">
        <f>COUNTIFS(テーブル13[[#All],[発症日]],テーブル31012[[#This Row],[日時]],テーブル13[[#All],[推定感染場所（カテゴリ）]],'推定感染場所別流行曲線（発症日） '!I$1)</f>
        <v>0</v>
      </c>
      <c r="J339" s="59">
        <f>COUNTIFS(テーブル13[[#All],[発症日]],テーブル31012[[#This Row],[日時]],テーブル13[[#All],[推定感染場所（カテゴリ）]],'推定感染場所別流行曲線（発症日） '!J$1)</f>
        <v>0</v>
      </c>
      <c r="K339" s="59">
        <f>COUNTIFS(テーブル13[[#All],[発症日]],テーブル31012[[#This Row],[日時]],テーブル13[[#All],[推定感染場所（カテゴリ）]],'推定感染場所別流行曲線（発症日） '!K$1)</f>
        <v>0</v>
      </c>
      <c r="L339" s="59">
        <f>COUNTIFS(テーブル13[[#All],[発症日]],テーブル31012[[#This Row],[日時]],テーブル13[[#All],[推定感染場所（カテゴリ）]],'推定感染場所別流行曲線（発症日） '!L$1)</f>
        <v>0</v>
      </c>
      <c r="M339" s="59">
        <f>COUNTIFS(テーブル13[[#All],[発症日]],テーブル31012[[#This Row],[日時]],テーブル13[[#All],[推定感染場所（カテゴリ）]],'推定感染場所別流行曲線（発症日） '!M$1)</f>
        <v>0</v>
      </c>
      <c r="N339" s="59">
        <f>COUNTIFS(テーブル13[[#All],[発症日]],テーブル31012[[#This Row],[日時]],テーブル13[[#All],[推定感染場所（カテゴリ）]],'推定感染場所別流行曲線（発症日） '!N$1)</f>
        <v>0</v>
      </c>
      <c r="O339" s="59">
        <f>COUNTIFS(テーブル13[[#All],[発症日]],テーブル31012[[#This Row],[日時]],テーブル13[[#All],[推定感染場所（カテゴリ）]],'推定感染場所別流行曲線（発症日） '!O$1)</f>
        <v>0</v>
      </c>
      <c r="P339" s="59">
        <f>COUNTIFS(テーブル13[[#All],[発症日]],テーブル31012[[#This Row],[日時]],テーブル13[[#All],[推定感染場所（カテゴリ）]],'推定感染場所別流行曲線（発症日） '!P$1)</f>
        <v>0</v>
      </c>
      <c r="Q339" s="59"/>
      <c r="R339" s="59"/>
      <c r="S339" s="59"/>
      <c r="T339" s="59"/>
      <c r="U339" s="59"/>
      <c r="V339" s="59">
        <f>COUNTIFS(テーブル13[[#All],[発症日]],テーブル31012[[#This Row],[日時]],テーブル13[[#All],[推定感染場所（カテゴリ）]],"")</f>
        <v>0</v>
      </c>
    </row>
    <row r="340" spans="1:22">
      <c r="A340" s="54">
        <f t="shared" si="23"/>
        <v>44224</v>
      </c>
      <c r="B340" s="1" t="str">
        <f t="shared" si="20"/>
        <v/>
      </c>
      <c r="C340" s="57" t="str">
        <f t="shared" si="21"/>
        <v/>
      </c>
      <c r="D340" s="57" t="str">
        <f t="shared" si="22"/>
        <v>28日</v>
      </c>
      <c r="E340" s="57">
        <f>COUNTIF(テーブル13[[#All],[発症日]],テーブル31012[[#This Row],[日時]])</f>
        <v>0</v>
      </c>
      <c r="F340" s="57">
        <f>COUNTIFS(テーブル13[[#All],[発症日]],テーブル31012[[#This Row],[日時]],テーブル13[[#All],[推定感染場所（カテゴリ）]],'推定感染場所別流行曲線（発症日） '!F$1)</f>
        <v>0</v>
      </c>
      <c r="G340" s="59">
        <f>COUNTIFS(テーブル13[[#All],[発症日]],テーブル31012[[#This Row],[日時]],テーブル13[[#All],[推定感染場所（カテゴリ）]],'推定感染場所別流行曲線（発症日） '!G$1)</f>
        <v>0</v>
      </c>
      <c r="H340" s="59">
        <f>COUNTIFS(テーブル13[[#All],[発症日]],テーブル31012[[#This Row],[日時]],テーブル13[[#All],[推定感染場所（カテゴリ）]],'推定感染場所別流行曲線（発症日） '!H$1)</f>
        <v>0</v>
      </c>
      <c r="I340" s="59">
        <f>COUNTIFS(テーブル13[[#All],[発症日]],テーブル31012[[#This Row],[日時]],テーブル13[[#All],[推定感染場所（カテゴリ）]],'推定感染場所別流行曲線（発症日） '!I$1)</f>
        <v>0</v>
      </c>
      <c r="J340" s="59">
        <f>COUNTIFS(テーブル13[[#All],[発症日]],テーブル31012[[#This Row],[日時]],テーブル13[[#All],[推定感染場所（カテゴリ）]],'推定感染場所別流行曲線（発症日） '!J$1)</f>
        <v>0</v>
      </c>
      <c r="K340" s="59">
        <f>COUNTIFS(テーブル13[[#All],[発症日]],テーブル31012[[#This Row],[日時]],テーブル13[[#All],[推定感染場所（カテゴリ）]],'推定感染場所別流行曲線（発症日） '!K$1)</f>
        <v>0</v>
      </c>
      <c r="L340" s="59">
        <f>COUNTIFS(テーブル13[[#All],[発症日]],テーブル31012[[#This Row],[日時]],テーブル13[[#All],[推定感染場所（カテゴリ）]],'推定感染場所別流行曲線（発症日） '!L$1)</f>
        <v>0</v>
      </c>
      <c r="M340" s="59">
        <f>COUNTIFS(テーブル13[[#All],[発症日]],テーブル31012[[#This Row],[日時]],テーブル13[[#All],[推定感染場所（カテゴリ）]],'推定感染場所別流行曲線（発症日） '!M$1)</f>
        <v>0</v>
      </c>
      <c r="N340" s="59">
        <f>COUNTIFS(テーブル13[[#All],[発症日]],テーブル31012[[#This Row],[日時]],テーブル13[[#All],[推定感染場所（カテゴリ）]],'推定感染場所別流行曲線（発症日） '!N$1)</f>
        <v>0</v>
      </c>
      <c r="O340" s="59">
        <f>COUNTIFS(テーブル13[[#All],[発症日]],テーブル31012[[#This Row],[日時]],テーブル13[[#All],[推定感染場所（カテゴリ）]],'推定感染場所別流行曲線（発症日） '!O$1)</f>
        <v>0</v>
      </c>
      <c r="P340" s="59">
        <f>COUNTIFS(テーブル13[[#All],[発症日]],テーブル31012[[#This Row],[日時]],テーブル13[[#All],[推定感染場所（カテゴリ）]],'推定感染場所別流行曲線（発症日） '!P$1)</f>
        <v>0</v>
      </c>
      <c r="Q340" s="59"/>
      <c r="R340" s="59"/>
      <c r="S340" s="59"/>
      <c r="T340" s="59"/>
      <c r="U340" s="59"/>
      <c r="V340" s="59">
        <f>COUNTIFS(テーブル13[[#All],[発症日]],テーブル31012[[#This Row],[日時]],テーブル13[[#All],[推定感染場所（カテゴリ）]],"")</f>
        <v>0</v>
      </c>
    </row>
    <row r="341" spans="1:22">
      <c r="A341" s="54">
        <f t="shared" si="23"/>
        <v>44225</v>
      </c>
      <c r="B341" s="1" t="str">
        <f t="shared" si="20"/>
        <v/>
      </c>
      <c r="C341" s="57" t="str">
        <f t="shared" si="21"/>
        <v/>
      </c>
      <c r="D341" s="57" t="str">
        <f t="shared" si="22"/>
        <v>29日</v>
      </c>
      <c r="E341" s="57">
        <f>COUNTIF(テーブル13[[#All],[発症日]],テーブル31012[[#This Row],[日時]])</f>
        <v>0</v>
      </c>
      <c r="F341" s="57">
        <f>COUNTIFS(テーブル13[[#All],[発症日]],テーブル31012[[#This Row],[日時]],テーブル13[[#All],[推定感染場所（カテゴリ）]],'推定感染場所別流行曲線（発症日） '!F$1)</f>
        <v>0</v>
      </c>
      <c r="G341" s="59">
        <f>COUNTIFS(テーブル13[[#All],[発症日]],テーブル31012[[#This Row],[日時]],テーブル13[[#All],[推定感染場所（カテゴリ）]],'推定感染場所別流行曲線（発症日） '!G$1)</f>
        <v>0</v>
      </c>
      <c r="H341" s="59">
        <f>COUNTIFS(テーブル13[[#All],[発症日]],テーブル31012[[#This Row],[日時]],テーブル13[[#All],[推定感染場所（カテゴリ）]],'推定感染場所別流行曲線（発症日） '!H$1)</f>
        <v>0</v>
      </c>
      <c r="I341" s="59">
        <f>COUNTIFS(テーブル13[[#All],[発症日]],テーブル31012[[#This Row],[日時]],テーブル13[[#All],[推定感染場所（カテゴリ）]],'推定感染場所別流行曲線（発症日） '!I$1)</f>
        <v>0</v>
      </c>
      <c r="J341" s="59">
        <f>COUNTIFS(テーブル13[[#All],[発症日]],テーブル31012[[#This Row],[日時]],テーブル13[[#All],[推定感染場所（カテゴリ）]],'推定感染場所別流行曲線（発症日） '!J$1)</f>
        <v>0</v>
      </c>
      <c r="K341" s="59">
        <f>COUNTIFS(テーブル13[[#All],[発症日]],テーブル31012[[#This Row],[日時]],テーブル13[[#All],[推定感染場所（カテゴリ）]],'推定感染場所別流行曲線（発症日） '!K$1)</f>
        <v>0</v>
      </c>
      <c r="L341" s="59">
        <f>COUNTIFS(テーブル13[[#All],[発症日]],テーブル31012[[#This Row],[日時]],テーブル13[[#All],[推定感染場所（カテゴリ）]],'推定感染場所別流行曲線（発症日） '!L$1)</f>
        <v>0</v>
      </c>
      <c r="M341" s="59">
        <f>COUNTIFS(テーブル13[[#All],[発症日]],テーブル31012[[#This Row],[日時]],テーブル13[[#All],[推定感染場所（カテゴリ）]],'推定感染場所別流行曲線（発症日） '!M$1)</f>
        <v>0</v>
      </c>
      <c r="N341" s="59">
        <f>COUNTIFS(テーブル13[[#All],[発症日]],テーブル31012[[#This Row],[日時]],テーブル13[[#All],[推定感染場所（カテゴリ）]],'推定感染場所別流行曲線（発症日） '!N$1)</f>
        <v>0</v>
      </c>
      <c r="O341" s="59">
        <f>COUNTIFS(テーブル13[[#All],[発症日]],テーブル31012[[#This Row],[日時]],テーブル13[[#All],[推定感染場所（カテゴリ）]],'推定感染場所別流行曲線（発症日） '!O$1)</f>
        <v>0</v>
      </c>
      <c r="P341" s="59">
        <f>COUNTIFS(テーブル13[[#All],[発症日]],テーブル31012[[#This Row],[日時]],テーブル13[[#All],[推定感染場所（カテゴリ）]],'推定感染場所別流行曲線（発症日） '!P$1)</f>
        <v>0</v>
      </c>
      <c r="Q341" s="59"/>
      <c r="R341" s="59"/>
      <c r="S341" s="59"/>
      <c r="T341" s="59"/>
      <c r="U341" s="59"/>
      <c r="V341" s="59">
        <f>COUNTIFS(テーブル13[[#All],[発症日]],テーブル31012[[#This Row],[日時]],テーブル13[[#All],[推定感染場所（カテゴリ）]],"")</f>
        <v>0</v>
      </c>
    </row>
    <row r="342" spans="1:22">
      <c r="A342" s="54">
        <f t="shared" si="23"/>
        <v>44226</v>
      </c>
      <c r="B342" s="1" t="str">
        <f t="shared" si="20"/>
        <v/>
      </c>
      <c r="C342" s="57" t="str">
        <f t="shared" si="21"/>
        <v/>
      </c>
      <c r="D342" s="57" t="str">
        <f t="shared" si="22"/>
        <v>30日</v>
      </c>
      <c r="E342" s="57">
        <f>COUNTIF(テーブル13[[#All],[発症日]],テーブル31012[[#This Row],[日時]])</f>
        <v>0</v>
      </c>
      <c r="F342" s="57">
        <f>COUNTIFS(テーブル13[[#All],[発症日]],テーブル31012[[#This Row],[日時]],テーブル13[[#All],[推定感染場所（カテゴリ）]],'推定感染場所別流行曲線（発症日） '!F$1)</f>
        <v>0</v>
      </c>
      <c r="G342" s="59">
        <f>COUNTIFS(テーブル13[[#All],[発症日]],テーブル31012[[#This Row],[日時]],テーブル13[[#All],[推定感染場所（カテゴリ）]],'推定感染場所別流行曲線（発症日） '!G$1)</f>
        <v>0</v>
      </c>
      <c r="H342" s="59">
        <f>COUNTIFS(テーブル13[[#All],[発症日]],テーブル31012[[#This Row],[日時]],テーブル13[[#All],[推定感染場所（カテゴリ）]],'推定感染場所別流行曲線（発症日） '!H$1)</f>
        <v>0</v>
      </c>
      <c r="I342" s="59">
        <f>COUNTIFS(テーブル13[[#All],[発症日]],テーブル31012[[#This Row],[日時]],テーブル13[[#All],[推定感染場所（カテゴリ）]],'推定感染場所別流行曲線（発症日） '!I$1)</f>
        <v>0</v>
      </c>
      <c r="J342" s="59">
        <f>COUNTIFS(テーブル13[[#All],[発症日]],テーブル31012[[#This Row],[日時]],テーブル13[[#All],[推定感染場所（カテゴリ）]],'推定感染場所別流行曲線（発症日） '!J$1)</f>
        <v>0</v>
      </c>
      <c r="K342" s="59">
        <f>COUNTIFS(テーブル13[[#All],[発症日]],テーブル31012[[#This Row],[日時]],テーブル13[[#All],[推定感染場所（カテゴリ）]],'推定感染場所別流行曲線（発症日） '!K$1)</f>
        <v>0</v>
      </c>
      <c r="L342" s="59">
        <f>COUNTIFS(テーブル13[[#All],[発症日]],テーブル31012[[#This Row],[日時]],テーブル13[[#All],[推定感染場所（カテゴリ）]],'推定感染場所別流行曲線（発症日） '!L$1)</f>
        <v>0</v>
      </c>
      <c r="M342" s="59">
        <f>COUNTIFS(テーブル13[[#All],[発症日]],テーブル31012[[#This Row],[日時]],テーブル13[[#All],[推定感染場所（カテゴリ）]],'推定感染場所別流行曲線（発症日） '!M$1)</f>
        <v>0</v>
      </c>
      <c r="N342" s="59">
        <f>COUNTIFS(テーブル13[[#All],[発症日]],テーブル31012[[#This Row],[日時]],テーブル13[[#All],[推定感染場所（カテゴリ）]],'推定感染場所別流行曲線（発症日） '!N$1)</f>
        <v>0</v>
      </c>
      <c r="O342" s="59">
        <f>COUNTIFS(テーブル13[[#All],[発症日]],テーブル31012[[#This Row],[日時]],テーブル13[[#All],[推定感染場所（カテゴリ）]],'推定感染場所別流行曲線（発症日） '!O$1)</f>
        <v>0</v>
      </c>
      <c r="P342" s="59">
        <f>COUNTIFS(テーブル13[[#All],[発症日]],テーブル31012[[#This Row],[日時]],テーブル13[[#All],[推定感染場所（カテゴリ）]],'推定感染場所別流行曲線（発症日） '!P$1)</f>
        <v>0</v>
      </c>
      <c r="Q342" s="59"/>
      <c r="R342" s="59"/>
      <c r="S342" s="59"/>
      <c r="T342" s="59"/>
      <c r="U342" s="59"/>
      <c r="V342" s="59">
        <f>COUNTIFS(テーブル13[[#All],[発症日]],テーブル31012[[#This Row],[日時]],テーブル13[[#All],[推定感染場所（カテゴリ）]],"")</f>
        <v>0</v>
      </c>
    </row>
    <row r="343" spans="1:22">
      <c r="A343" s="54">
        <f t="shared" si="23"/>
        <v>44227</v>
      </c>
      <c r="B343" s="1" t="str">
        <f t="shared" si="20"/>
        <v/>
      </c>
      <c r="C343" s="57" t="str">
        <f t="shared" si="21"/>
        <v/>
      </c>
      <c r="D343" s="57" t="str">
        <f t="shared" si="22"/>
        <v>31日</v>
      </c>
      <c r="E343" s="57">
        <f>COUNTIF(テーブル13[[#All],[発症日]],テーブル31012[[#This Row],[日時]])</f>
        <v>0</v>
      </c>
      <c r="F343" s="57">
        <f>COUNTIFS(テーブル13[[#All],[発症日]],テーブル31012[[#This Row],[日時]],テーブル13[[#All],[推定感染場所（カテゴリ）]],'推定感染場所別流行曲線（発症日） '!F$1)</f>
        <v>0</v>
      </c>
      <c r="G343" s="59">
        <f>COUNTIFS(テーブル13[[#All],[発症日]],テーブル31012[[#This Row],[日時]],テーブル13[[#All],[推定感染場所（カテゴリ）]],'推定感染場所別流行曲線（発症日） '!G$1)</f>
        <v>0</v>
      </c>
      <c r="H343" s="59">
        <f>COUNTIFS(テーブル13[[#All],[発症日]],テーブル31012[[#This Row],[日時]],テーブル13[[#All],[推定感染場所（カテゴリ）]],'推定感染場所別流行曲線（発症日） '!H$1)</f>
        <v>0</v>
      </c>
      <c r="I343" s="59">
        <f>COUNTIFS(テーブル13[[#All],[発症日]],テーブル31012[[#This Row],[日時]],テーブル13[[#All],[推定感染場所（カテゴリ）]],'推定感染場所別流行曲線（発症日） '!I$1)</f>
        <v>0</v>
      </c>
      <c r="J343" s="59">
        <f>COUNTIFS(テーブル13[[#All],[発症日]],テーブル31012[[#This Row],[日時]],テーブル13[[#All],[推定感染場所（カテゴリ）]],'推定感染場所別流行曲線（発症日） '!J$1)</f>
        <v>0</v>
      </c>
      <c r="K343" s="59">
        <f>COUNTIFS(テーブル13[[#All],[発症日]],テーブル31012[[#This Row],[日時]],テーブル13[[#All],[推定感染場所（カテゴリ）]],'推定感染場所別流行曲線（発症日） '!K$1)</f>
        <v>0</v>
      </c>
      <c r="L343" s="59">
        <f>COUNTIFS(テーブル13[[#All],[発症日]],テーブル31012[[#This Row],[日時]],テーブル13[[#All],[推定感染場所（カテゴリ）]],'推定感染場所別流行曲線（発症日） '!L$1)</f>
        <v>0</v>
      </c>
      <c r="M343" s="59">
        <f>COUNTIFS(テーブル13[[#All],[発症日]],テーブル31012[[#This Row],[日時]],テーブル13[[#All],[推定感染場所（カテゴリ）]],'推定感染場所別流行曲線（発症日） '!M$1)</f>
        <v>0</v>
      </c>
      <c r="N343" s="59">
        <f>COUNTIFS(テーブル13[[#All],[発症日]],テーブル31012[[#This Row],[日時]],テーブル13[[#All],[推定感染場所（カテゴリ）]],'推定感染場所別流行曲線（発症日） '!N$1)</f>
        <v>0</v>
      </c>
      <c r="O343" s="59">
        <f>COUNTIFS(テーブル13[[#All],[発症日]],テーブル31012[[#This Row],[日時]],テーブル13[[#All],[推定感染場所（カテゴリ）]],'推定感染場所別流行曲線（発症日） '!O$1)</f>
        <v>0</v>
      </c>
      <c r="P343" s="59">
        <f>COUNTIFS(テーブル13[[#All],[発症日]],テーブル31012[[#This Row],[日時]],テーブル13[[#All],[推定感染場所（カテゴリ）]],'推定感染場所別流行曲線（発症日） '!P$1)</f>
        <v>0</v>
      </c>
      <c r="Q343" s="59"/>
      <c r="R343" s="59"/>
      <c r="S343" s="59"/>
      <c r="T343" s="59"/>
      <c r="U343" s="59"/>
      <c r="V343" s="59">
        <f>COUNTIFS(テーブル13[[#All],[発症日]],テーブル31012[[#This Row],[日時]],テーブル13[[#All],[推定感染場所（カテゴリ）]],"")</f>
        <v>0</v>
      </c>
    </row>
    <row r="344" spans="1:22">
      <c r="A344" s="54">
        <f t="shared" si="23"/>
        <v>44228</v>
      </c>
      <c r="B344" s="1" t="str">
        <f t="shared" si="20"/>
        <v/>
      </c>
      <c r="C344" s="57" t="str">
        <f t="shared" si="21"/>
        <v>2月</v>
      </c>
      <c r="D344" s="57" t="str">
        <f t="shared" si="22"/>
        <v>1日</v>
      </c>
      <c r="E344" s="57">
        <f>COUNTIF(テーブル13[[#All],[発症日]],テーブル31012[[#This Row],[日時]])</f>
        <v>0</v>
      </c>
      <c r="F344" s="57">
        <f>COUNTIFS(テーブル13[[#All],[発症日]],テーブル31012[[#This Row],[日時]],テーブル13[[#All],[推定感染場所（カテゴリ）]],'推定感染場所別流行曲線（発症日） '!F$1)</f>
        <v>0</v>
      </c>
      <c r="G344" s="59">
        <f>COUNTIFS(テーブル13[[#All],[発症日]],テーブル31012[[#This Row],[日時]],テーブル13[[#All],[推定感染場所（カテゴリ）]],'推定感染場所別流行曲線（発症日） '!G$1)</f>
        <v>0</v>
      </c>
      <c r="H344" s="59">
        <f>COUNTIFS(テーブル13[[#All],[発症日]],テーブル31012[[#This Row],[日時]],テーブル13[[#All],[推定感染場所（カテゴリ）]],'推定感染場所別流行曲線（発症日） '!H$1)</f>
        <v>0</v>
      </c>
      <c r="I344" s="59">
        <f>COUNTIFS(テーブル13[[#All],[発症日]],テーブル31012[[#This Row],[日時]],テーブル13[[#All],[推定感染場所（カテゴリ）]],'推定感染場所別流行曲線（発症日） '!I$1)</f>
        <v>0</v>
      </c>
      <c r="J344" s="59">
        <f>COUNTIFS(テーブル13[[#All],[発症日]],テーブル31012[[#This Row],[日時]],テーブル13[[#All],[推定感染場所（カテゴリ）]],'推定感染場所別流行曲線（発症日） '!J$1)</f>
        <v>0</v>
      </c>
      <c r="K344" s="59">
        <f>COUNTIFS(テーブル13[[#All],[発症日]],テーブル31012[[#This Row],[日時]],テーブル13[[#All],[推定感染場所（カテゴリ）]],'推定感染場所別流行曲線（発症日） '!K$1)</f>
        <v>0</v>
      </c>
      <c r="L344" s="59">
        <f>COUNTIFS(テーブル13[[#All],[発症日]],テーブル31012[[#This Row],[日時]],テーブル13[[#All],[推定感染場所（カテゴリ）]],'推定感染場所別流行曲線（発症日） '!L$1)</f>
        <v>0</v>
      </c>
      <c r="M344" s="59">
        <f>COUNTIFS(テーブル13[[#All],[発症日]],テーブル31012[[#This Row],[日時]],テーブル13[[#All],[推定感染場所（カテゴリ）]],'推定感染場所別流行曲線（発症日） '!M$1)</f>
        <v>0</v>
      </c>
      <c r="N344" s="59">
        <f>COUNTIFS(テーブル13[[#All],[発症日]],テーブル31012[[#This Row],[日時]],テーブル13[[#All],[推定感染場所（カテゴリ）]],'推定感染場所別流行曲線（発症日） '!N$1)</f>
        <v>0</v>
      </c>
      <c r="O344" s="59">
        <f>COUNTIFS(テーブル13[[#All],[発症日]],テーブル31012[[#This Row],[日時]],テーブル13[[#All],[推定感染場所（カテゴリ）]],'推定感染場所別流行曲線（発症日） '!O$1)</f>
        <v>0</v>
      </c>
      <c r="P344" s="59">
        <f>COUNTIFS(テーブル13[[#All],[発症日]],テーブル31012[[#This Row],[日時]],テーブル13[[#All],[推定感染場所（カテゴリ）]],'推定感染場所別流行曲線（発症日） '!P$1)</f>
        <v>0</v>
      </c>
      <c r="Q344" s="59"/>
      <c r="R344" s="59"/>
      <c r="S344" s="59"/>
      <c r="T344" s="59"/>
      <c r="U344" s="59"/>
      <c r="V344" s="59">
        <f>COUNTIFS(テーブル13[[#All],[発症日]],テーブル31012[[#This Row],[日時]],テーブル13[[#All],[推定感染場所（カテゴリ）]],"")</f>
        <v>0</v>
      </c>
    </row>
    <row r="345" spans="1:22">
      <c r="A345" s="54">
        <f t="shared" si="23"/>
        <v>44229</v>
      </c>
      <c r="B345" s="1" t="str">
        <f t="shared" si="20"/>
        <v/>
      </c>
      <c r="C345" s="57" t="str">
        <f t="shared" si="21"/>
        <v/>
      </c>
      <c r="D345" s="57" t="str">
        <f t="shared" si="22"/>
        <v>2日</v>
      </c>
      <c r="E345" s="57">
        <f>COUNTIF(テーブル13[[#All],[発症日]],テーブル31012[[#This Row],[日時]])</f>
        <v>0</v>
      </c>
      <c r="F345" s="57">
        <f>COUNTIFS(テーブル13[[#All],[発症日]],テーブル31012[[#This Row],[日時]],テーブル13[[#All],[推定感染場所（カテゴリ）]],'推定感染場所別流行曲線（発症日） '!F$1)</f>
        <v>0</v>
      </c>
      <c r="G345" s="59">
        <f>COUNTIFS(テーブル13[[#All],[発症日]],テーブル31012[[#This Row],[日時]],テーブル13[[#All],[推定感染場所（カテゴリ）]],'推定感染場所別流行曲線（発症日） '!G$1)</f>
        <v>0</v>
      </c>
      <c r="H345" s="59">
        <f>COUNTIFS(テーブル13[[#All],[発症日]],テーブル31012[[#This Row],[日時]],テーブル13[[#All],[推定感染場所（カテゴリ）]],'推定感染場所別流行曲線（発症日） '!H$1)</f>
        <v>0</v>
      </c>
      <c r="I345" s="59">
        <f>COUNTIFS(テーブル13[[#All],[発症日]],テーブル31012[[#This Row],[日時]],テーブル13[[#All],[推定感染場所（カテゴリ）]],'推定感染場所別流行曲線（発症日） '!I$1)</f>
        <v>0</v>
      </c>
      <c r="J345" s="59">
        <f>COUNTIFS(テーブル13[[#All],[発症日]],テーブル31012[[#This Row],[日時]],テーブル13[[#All],[推定感染場所（カテゴリ）]],'推定感染場所別流行曲線（発症日） '!J$1)</f>
        <v>0</v>
      </c>
      <c r="K345" s="59">
        <f>COUNTIFS(テーブル13[[#All],[発症日]],テーブル31012[[#This Row],[日時]],テーブル13[[#All],[推定感染場所（カテゴリ）]],'推定感染場所別流行曲線（発症日） '!K$1)</f>
        <v>0</v>
      </c>
      <c r="L345" s="59">
        <f>COUNTIFS(テーブル13[[#All],[発症日]],テーブル31012[[#This Row],[日時]],テーブル13[[#All],[推定感染場所（カテゴリ）]],'推定感染場所別流行曲線（発症日） '!L$1)</f>
        <v>0</v>
      </c>
      <c r="M345" s="59">
        <f>COUNTIFS(テーブル13[[#All],[発症日]],テーブル31012[[#This Row],[日時]],テーブル13[[#All],[推定感染場所（カテゴリ）]],'推定感染場所別流行曲線（発症日） '!M$1)</f>
        <v>0</v>
      </c>
      <c r="N345" s="59">
        <f>COUNTIFS(テーブル13[[#All],[発症日]],テーブル31012[[#This Row],[日時]],テーブル13[[#All],[推定感染場所（カテゴリ）]],'推定感染場所別流行曲線（発症日） '!N$1)</f>
        <v>0</v>
      </c>
      <c r="O345" s="59">
        <f>COUNTIFS(テーブル13[[#All],[発症日]],テーブル31012[[#This Row],[日時]],テーブル13[[#All],[推定感染場所（カテゴリ）]],'推定感染場所別流行曲線（発症日） '!O$1)</f>
        <v>0</v>
      </c>
      <c r="P345" s="59">
        <f>COUNTIFS(テーブル13[[#All],[発症日]],テーブル31012[[#This Row],[日時]],テーブル13[[#All],[推定感染場所（カテゴリ）]],'推定感染場所別流行曲線（発症日） '!P$1)</f>
        <v>0</v>
      </c>
      <c r="Q345" s="59"/>
      <c r="R345" s="59"/>
      <c r="S345" s="59"/>
      <c r="T345" s="59"/>
      <c r="U345" s="59"/>
      <c r="V345" s="59">
        <f>COUNTIFS(テーブル13[[#All],[発症日]],テーブル31012[[#This Row],[日時]],テーブル13[[#All],[推定感染場所（カテゴリ）]],"")</f>
        <v>0</v>
      </c>
    </row>
    <row r="346" spans="1:22">
      <c r="A346" s="54">
        <f t="shared" si="23"/>
        <v>44230</v>
      </c>
      <c r="B346" s="1" t="str">
        <f t="shared" si="20"/>
        <v/>
      </c>
      <c r="C346" s="57" t="str">
        <f t="shared" si="21"/>
        <v/>
      </c>
      <c r="D346" s="57" t="str">
        <f t="shared" si="22"/>
        <v>3日</v>
      </c>
      <c r="E346" s="57">
        <f>COUNTIF(テーブル13[[#All],[発症日]],テーブル31012[[#This Row],[日時]])</f>
        <v>0</v>
      </c>
      <c r="F346" s="57">
        <f>COUNTIFS(テーブル13[[#All],[発症日]],テーブル31012[[#This Row],[日時]],テーブル13[[#All],[推定感染場所（カテゴリ）]],'推定感染場所別流行曲線（発症日） '!F$1)</f>
        <v>0</v>
      </c>
      <c r="G346" s="59">
        <f>COUNTIFS(テーブル13[[#All],[発症日]],テーブル31012[[#This Row],[日時]],テーブル13[[#All],[推定感染場所（カテゴリ）]],'推定感染場所別流行曲線（発症日） '!G$1)</f>
        <v>0</v>
      </c>
      <c r="H346" s="59">
        <f>COUNTIFS(テーブル13[[#All],[発症日]],テーブル31012[[#This Row],[日時]],テーブル13[[#All],[推定感染場所（カテゴリ）]],'推定感染場所別流行曲線（発症日） '!H$1)</f>
        <v>0</v>
      </c>
      <c r="I346" s="59">
        <f>COUNTIFS(テーブル13[[#All],[発症日]],テーブル31012[[#This Row],[日時]],テーブル13[[#All],[推定感染場所（カテゴリ）]],'推定感染場所別流行曲線（発症日） '!I$1)</f>
        <v>0</v>
      </c>
      <c r="J346" s="59">
        <f>COUNTIFS(テーブル13[[#All],[発症日]],テーブル31012[[#This Row],[日時]],テーブル13[[#All],[推定感染場所（カテゴリ）]],'推定感染場所別流行曲線（発症日） '!J$1)</f>
        <v>0</v>
      </c>
      <c r="K346" s="59">
        <f>COUNTIFS(テーブル13[[#All],[発症日]],テーブル31012[[#This Row],[日時]],テーブル13[[#All],[推定感染場所（カテゴリ）]],'推定感染場所別流行曲線（発症日） '!K$1)</f>
        <v>0</v>
      </c>
      <c r="L346" s="59">
        <f>COUNTIFS(テーブル13[[#All],[発症日]],テーブル31012[[#This Row],[日時]],テーブル13[[#All],[推定感染場所（カテゴリ）]],'推定感染場所別流行曲線（発症日） '!L$1)</f>
        <v>0</v>
      </c>
      <c r="M346" s="59">
        <f>COUNTIFS(テーブル13[[#All],[発症日]],テーブル31012[[#This Row],[日時]],テーブル13[[#All],[推定感染場所（カテゴリ）]],'推定感染場所別流行曲線（発症日） '!M$1)</f>
        <v>0</v>
      </c>
      <c r="N346" s="59">
        <f>COUNTIFS(テーブル13[[#All],[発症日]],テーブル31012[[#This Row],[日時]],テーブル13[[#All],[推定感染場所（カテゴリ）]],'推定感染場所別流行曲線（発症日） '!N$1)</f>
        <v>0</v>
      </c>
      <c r="O346" s="59">
        <f>COUNTIFS(テーブル13[[#All],[発症日]],テーブル31012[[#This Row],[日時]],テーブル13[[#All],[推定感染場所（カテゴリ）]],'推定感染場所別流行曲線（発症日） '!O$1)</f>
        <v>0</v>
      </c>
      <c r="P346" s="59">
        <f>COUNTIFS(テーブル13[[#All],[発症日]],テーブル31012[[#This Row],[日時]],テーブル13[[#All],[推定感染場所（カテゴリ）]],'推定感染場所別流行曲線（発症日） '!P$1)</f>
        <v>0</v>
      </c>
      <c r="Q346" s="59"/>
      <c r="R346" s="59"/>
      <c r="S346" s="59"/>
      <c r="T346" s="59"/>
      <c r="U346" s="59"/>
      <c r="V346" s="59">
        <f>COUNTIFS(テーブル13[[#All],[発症日]],テーブル31012[[#This Row],[日時]],テーブル13[[#All],[推定感染場所（カテゴリ）]],"")</f>
        <v>0</v>
      </c>
    </row>
    <row r="347" spans="1:22">
      <c r="A347" s="54">
        <f t="shared" si="23"/>
        <v>44231</v>
      </c>
      <c r="B347" s="1" t="str">
        <f t="shared" si="20"/>
        <v/>
      </c>
      <c r="C347" s="57" t="str">
        <f t="shared" si="21"/>
        <v/>
      </c>
      <c r="D347" s="57" t="str">
        <f t="shared" si="22"/>
        <v>4日</v>
      </c>
      <c r="E347" s="57">
        <f>COUNTIF(テーブル13[[#All],[発症日]],テーブル31012[[#This Row],[日時]])</f>
        <v>0</v>
      </c>
      <c r="F347" s="57">
        <f>COUNTIFS(テーブル13[[#All],[発症日]],テーブル31012[[#This Row],[日時]],テーブル13[[#All],[推定感染場所（カテゴリ）]],'推定感染場所別流行曲線（発症日） '!F$1)</f>
        <v>0</v>
      </c>
      <c r="G347" s="59">
        <f>COUNTIFS(テーブル13[[#All],[発症日]],テーブル31012[[#This Row],[日時]],テーブル13[[#All],[推定感染場所（カテゴリ）]],'推定感染場所別流行曲線（発症日） '!G$1)</f>
        <v>0</v>
      </c>
      <c r="H347" s="59">
        <f>COUNTIFS(テーブル13[[#All],[発症日]],テーブル31012[[#This Row],[日時]],テーブル13[[#All],[推定感染場所（カテゴリ）]],'推定感染場所別流行曲線（発症日） '!H$1)</f>
        <v>0</v>
      </c>
      <c r="I347" s="59">
        <f>COUNTIFS(テーブル13[[#All],[発症日]],テーブル31012[[#This Row],[日時]],テーブル13[[#All],[推定感染場所（カテゴリ）]],'推定感染場所別流行曲線（発症日） '!I$1)</f>
        <v>0</v>
      </c>
      <c r="J347" s="59">
        <f>COUNTIFS(テーブル13[[#All],[発症日]],テーブル31012[[#This Row],[日時]],テーブル13[[#All],[推定感染場所（カテゴリ）]],'推定感染場所別流行曲線（発症日） '!J$1)</f>
        <v>0</v>
      </c>
      <c r="K347" s="59">
        <f>COUNTIFS(テーブル13[[#All],[発症日]],テーブル31012[[#This Row],[日時]],テーブル13[[#All],[推定感染場所（カテゴリ）]],'推定感染場所別流行曲線（発症日） '!K$1)</f>
        <v>0</v>
      </c>
      <c r="L347" s="59">
        <f>COUNTIFS(テーブル13[[#All],[発症日]],テーブル31012[[#This Row],[日時]],テーブル13[[#All],[推定感染場所（カテゴリ）]],'推定感染場所別流行曲線（発症日） '!L$1)</f>
        <v>0</v>
      </c>
      <c r="M347" s="59">
        <f>COUNTIFS(テーブル13[[#All],[発症日]],テーブル31012[[#This Row],[日時]],テーブル13[[#All],[推定感染場所（カテゴリ）]],'推定感染場所別流行曲線（発症日） '!M$1)</f>
        <v>0</v>
      </c>
      <c r="N347" s="59">
        <f>COUNTIFS(テーブル13[[#All],[発症日]],テーブル31012[[#This Row],[日時]],テーブル13[[#All],[推定感染場所（カテゴリ）]],'推定感染場所別流行曲線（発症日） '!N$1)</f>
        <v>0</v>
      </c>
      <c r="O347" s="59">
        <f>COUNTIFS(テーブル13[[#All],[発症日]],テーブル31012[[#This Row],[日時]],テーブル13[[#All],[推定感染場所（カテゴリ）]],'推定感染場所別流行曲線（発症日） '!O$1)</f>
        <v>0</v>
      </c>
      <c r="P347" s="59">
        <f>COUNTIFS(テーブル13[[#All],[発症日]],テーブル31012[[#This Row],[日時]],テーブル13[[#All],[推定感染場所（カテゴリ）]],'推定感染場所別流行曲線（発症日） '!P$1)</f>
        <v>0</v>
      </c>
      <c r="Q347" s="59"/>
      <c r="R347" s="59"/>
      <c r="S347" s="59"/>
      <c r="T347" s="59"/>
      <c r="U347" s="59"/>
      <c r="V347" s="59">
        <f>COUNTIFS(テーブル13[[#All],[発症日]],テーブル31012[[#This Row],[日時]],テーブル13[[#All],[推定感染場所（カテゴリ）]],"")</f>
        <v>0</v>
      </c>
    </row>
    <row r="348" spans="1:22">
      <c r="A348" s="54">
        <f t="shared" si="23"/>
        <v>44232</v>
      </c>
      <c r="B348" s="1" t="str">
        <f t="shared" si="20"/>
        <v/>
      </c>
      <c r="C348" s="57" t="str">
        <f t="shared" si="21"/>
        <v/>
      </c>
      <c r="D348" s="57" t="str">
        <f t="shared" si="22"/>
        <v>5日</v>
      </c>
      <c r="E348" s="57">
        <f>COUNTIF(テーブル13[[#All],[発症日]],テーブル31012[[#This Row],[日時]])</f>
        <v>0</v>
      </c>
      <c r="F348" s="57">
        <f>COUNTIFS(テーブル13[[#All],[発症日]],テーブル31012[[#This Row],[日時]],テーブル13[[#All],[推定感染場所（カテゴリ）]],'推定感染場所別流行曲線（発症日） '!F$1)</f>
        <v>0</v>
      </c>
      <c r="G348" s="59">
        <f>COUNTIFS(テーブル13[[#All],[発症日]],テーブル31012[[#This Row],[日時]],テーブル13[[#All],[推定感染場所（カテゴリ）]],'推定感染場所別流行曲線（発症日） '!G$1)</f>
        <v>0</v>
      </c>
      <c r="H348" s="59">
        <f>COUNTIFS(テーブル13[[#All],[発症日]],テーブル31012[[#This Row],[日時]],テーブル13[[#All],[推定感染場所（カテゴリ）]],'推定感染場所別流行曲線（発症日） '!H$1)</f>
        <v>0</v>
      </c>
      <c r="I348" s="59">
        <f>COUNTIFS(テーブル13[[#All],[発症日]],テーブル31012[[#This Row],[日時]],テーブル13[[#All],[推定感染場所（カテゴリ）]],'推定感染場所別流行曲線（発症日） '!I$1)</f>
        <v>0</v>
      </c>
      <c r="J348" s="59">
        <f>COUNTIFS(テーブル13[[#All],[発症日]],テーブル31012[[#This Row],[日時]],テーブル13[[#All],[推定感染場所（カテゴリ）]],'推定感染場所別流行曲線（発症日） '!J$1)</f>
        <v>0</v>
      </c>
      <c r="K348" s="59">
        <f>COUNTIFS(テーブル13[[#All],[発症日]],テーブル31012[[#This Row],[日時]],テーブル13[[#All],[推定感染場所（カテゴリ）]],'推定感染場所別流行曲線（発症日） '!K$1)</f>
        <v>0</v>
      </c>
      <c r="L348" s="59">
        <f>COUNTIFS(テーブル13[[#All],[発症日]],テーブル31012[[#This Row],[日時]],テーブル13[[#All],[推定感染場所（カテゴリ）]],'推定感染場所別流行曲線（発症日） '!L$1)</f>
        <v>0</v>
      </c>
      <c r="M348" s="59">
        <f>COUNTIFS(テーブル13[[#All],[発症日]],テーブル31012[[#This Row],[日時]],テーブル13[[#All],[推定感染場所（カテゴリ）]],'推定感染場所別流行曲線（発症日） '!M$1)</f>
        <v>0</v>
      </c>
      <c r="N348" s="59">
        <f>COUNTIFS(テーブル13[[#All],[発症日]],テーブル31012[[#This Row],[日時]],テーブル13[[#All],[推定感染場所（カテゴリ）]],'推定感染場所別流行曲線（発症日） '!N$1)</f>
        <v>0</v>
      </c>
      <c r="O348" s="59">
        <f>COUNTIFS(テーブル13[[#All],[発症日]],テーブル31012[[#This Row],[日時]],テーブル13[[#All],[推定感染場所（カテゴリ）]],'推定感染場所別流行曲線（発症日） '!O$1)</f>
        <v>0</v>
      </c>
      <c r="P348" s="59">
        <f>COUNTIFS(テーブル13[[#All],[発症日]],テーブル31012[[#This Row],[日時]],テーブル13[[#All],[推定感染場所（カテゴリ）]],'推定感染場所別流行曲線（発症日） '!P$1)</f>
        <v>0</v>
      </c>
      <c r="Q348" s="59"/>
      <c r="R348" s="59"/>
      <c r="S348" s="59"/>
      <c r="T348" s="59"/>
      <c r="U348" s="59"/>
      <c r="V348" s="59">
        <f>COUNTIFS(テーブル13[[#All],[発症日]],テーブル31012[[#This Row],[日時]],テーブル13[[#All],[推定感染場所（カテゴリ）]],"")</f>
        <v>0</v>
      </c>
    </row>
    <row r="349" spans="1:22">
      <c r="A349" s="54">
        <f t="shared" si="23"/>
        <v>44233</v>
      </c>
      <c r="B349" s="1" t="str">
        <f t="shared" si="20"/>
        <v/>
      </c>
      <c r="C349" s="57" t="str">
        <f t="shared" si="21"/>
        <v/>
      </c>
      <c r="D349" s="57" t="str">
        <f t="shared" si="22"/>
        <v>6日</v>
      </c>
      <c r="E349" s="57">
        <f>COUNTIF(テーブル13[[#All],[発症日]],テーブル31012[[#This Row],[日時]])</f>
        <v>0</v>
      </c>
      <c r="F349" s="57">
        <f>COUNTIFS(テーブル13[[#All],[発症日]],テーブル31012[[#This Row],[日時]],テーブル13[[#All],[推定感染場所（カテゴリ）]],'推定感染場所別流行曲線（発症日） '!F$1)</f>
        <v>0</v>
      </c>
      <c r="G349" s="59">
        <f>COUNTIFS(テーブル13[[#All],[発症日]],テーブル31012[[#This Row],[日時]],テーブル13[[#All],[推定感染場所（カテゴリ）]],'推定感染場所別流行曲線（発症日） '!G$1)</f>
        <v>0</v>
      </c>
      <c r="H349" s="59">
        <f>COUNTIFS(テーブル13[[#All],[発症日]],テーブル31012[[#This Row],[日時]],テーブル13[[#All],[推定感染場所（カテゴリ）]],'推定感染場所別流行曲線（発症日） '!H$1)</f>
        <v>0</v>
      </c>
      <c r="I349" s="59">
        <f>COUNTIFS(テーブル13[[#All],[発症日]],テーブル31012[[#This Row],[日時]],テーブル13[[#All],[推定感染場所（カテゴリ）]],'推定感染場所別流行曲線（発症日） '!I$1)</f>
        <v>0</v>
      </c>
      <c r="J349" s="59">
        <f>COUNTIFS(テーブル13[[#All],[発症日]],テーブル31012[[#This Row],[日時]],テーブル13[[#All],[推定感染場所（カテゴリ）]],'推定感染場所別流行曲線（発症日） '!J$1)</f>
        <v>0</v>
      </c>
      <c r="K349" s="59">
        <f>COUNTIFS(テーブル13[[#All],[発症日]],テーブル31012[[#This Row],[日時]],テーブル13[[#All],[推定感染場所（カテゴリ）]],'推定感染場所別流行曲線（発症日） '!K$1)</f>
        <v>0</v>
      </c>
      <c r="L349" s="59">
        <f>COUNTIFS(テーブル13[[#All],[発症日]],テーブル31012[[#This Row],[日時]],テーブル13[[#All],[推定感染場所（カテゴリ）]],'推定感染場所別流行曲線（発症日） '!L$1)</f>
        <v>0</v>
      </c>
      <c r="M349" s="59">
        <f>COUNTIFS(テーブル13[[#All],[発症日]],テーブル31012[[#This Row],[日時]],テーブル13[[#All],[推定感染場所（カテゴリ）]],'推定感染場所別流行曲線（発症日） '!M$1)</f>
        <v>0</v>
      </c>
      <c r="N349" s="59">
        <f>COUNTIFS(テーブル13[[#All],[発症日]],テーブル31012[[#This Row],[日時]],テーブル13[[#All],[推定感染場所（カテゴリ）]],'推定感染場所別流行曲線（発症日） '!N$1)</f>
        <v>0</v>
      </c>
      <c r="O349" s="59">
        <f>COUNTIFS(テーブル13[[#All],[発症日]],テーブル31012[[#This Row],[日時]],テーブル13[[#All],[推定感染場所（カテゴリ）]],'推定感染場所別流行曲線（発症日） '!O$1)</f>
        <v>0</v>
      </c>
      <c r="P349" s="59">
        <f>COUNTIFS(テーブル13[[#All],[発症日]],テーブル31012[[#This Row],[日時]],テーブル13[[#All],[推定感染場所（カテゴリ）]],'推定感染場所別流行曲線（発症日） '!P$1)</f>
        <v>0</v>
      </c>
      <c r="Q349" s="59"/>
      <c r="R349" s="59"/>
      <c r="S349" s="59"/>
      <c r="T349" s="59"/>
      <c r="U349" s="59"/>
      <c r="V349" s="59">
        <f>COUNTIFS(テーブル13[[#All],[発症日]],テーブル31012[[#This Row],[日時]],テーブル13[[#All],[推定感染場所（カテゴリ）]],"")</f>
        <v>0</v>
      </c>
    </row>
    <row r="350" spans="1:22">
      <c r="A350" s="54">
        <f t="shared" si="23"/>
        <v>44234</v>
      </c>
      <c r="B350" s="1" t="str">
        <f t="shared" si="20"/>
        <v/>
      </c>
      <c r="C350" s="57" t="str">
        <f t="shared" si="21"/>
        <v/>
      </c>
      <c r="D350" s="57" t="str">
        <f t="shared" si="22"/>
        <v>7日</v>
      </c>
      <c r="E350" s="57">
        <f>COUNTIF(テーブル13[[#All],[発症日]],テーブル31012[[#This Row],[日時]])</f>
        <v>0</v>
      </c>
      <c r="F350" s="57">
        <f>COUNTIFS(テーブル13[[#All],[発症日]],テーブル31012[[#This Row],[日時]],テーブル13[[#All],[推定感染場所（カテゴリ）]],'推定感染場所別流行曲線（発症日） '!F$1)</f>
        <v>0</v>
      </c>
      <c r="G350" s="59">
        <f>COUNTIFS(テーブル13[[#All],[発症日]],テーブル31012[[#This Row],[日時]],テーブル13[[#All],[推定感染場所（カテゴリ）]],'推定感染場所別流行曲線（発症日） '!G$1)</f>
        <v>0</v>
      </c>
      <c r="H350" s="59">
        <f>COUNTIFS(テーブル13[[#All],[発症日]],テーブル31012[[#This Row],[日時]],テーブル13[[#All],[推定感染場所（カテゴリ）]],'推定感染場所別流行曲線（発症日） '!H$1)</f>
        <v>0</v>
      </c>
      <c r="I350" s="59">
        <f>COUNTIFS(テーブル13[[#All],[発症日]],テーブル31012[[#This Row],[日時]],テーブル13[[#All],[推定感染場所（カテゴリ）]],'推定感染場所別流行曲線（発症日） '!I$1)</f>
        <v>0</v>
      </c>
      <c r="J350" s="59">
        <f>COUNTIFS(テーブル13[[#All],[発症日]],テーブル31012[[#This Row],[日時]],テーブル13[[#All],[推定感染場所（カテゴリ）]],'推定感染場所別流行曲線（発症日） '!J$1)</f>
        <v>0</v>
      </c>
      <c r="K350" s="59">
        <f>COUNTIFS(テーブル13[[#All],[発症日]],テーブル31012[[#This Row],[日時]],テーブル13[[#All],[推定感染場所（カテゴリ）]],'推定感染場所別流行曲線（発症日） '!K$1)</f>
        <v>0</v>
      </c>
      <c r="L350" s="59">
        <f>COUNTIFS(テーブル13[[#All],[発症日]],テーブル31012[[#This Row],[日時]],テーブル13[[#All],[推定感染場所（カテゴリ）]],'推定感染場所別流行曲線（発症日） '!L$1)</f>
        <v>0</v>
      </c>
      <c r="M350" s="59">
        <f>COUNTIFS(テーブル13[[#All],[発症日]],テーブル31012[[#This Row],[日時]],テーブル13[[#All],[推定感染場所（カテゴリ）]],'推定感染場所別流行曲線（発症日） '!M$1)</f>
        <v>0</v>
      </c>
      <c r="N350" s="59">
        <f>COUNTIFS(テーブル13[[#All],[発症日]],テーブル31012[[#This Row],[日時]],テーブル13[[#All],[推定感染場所（カテゴリ）]],'推定感染場所別流行曲線（発症日） '!N$1)</f>
        <v>0</v>
      </c>
      <c r="O350" s="59">
        <f>COUNTIFS(テーブル13[[#All],[発症日]],テーブル31012[[#This Row],[日時]],テーブル13[[#All],[推定感染場所（カテゴリ）]],'推定感染場所別流行曲線（発症日） '!O$1)</f>
        <v>0</v>
      </c>
      <c r="P350" s="59">
        <f>COUNTIFS(テーブル13[[#All],[発症日]],テーブル31012[[#This Row],[日時]],テーブル13[[#All],[推定感染場所（カテゴリ）]],'推定感染場所別流行曲線（発症日） '!P$1)</f>
        <v>0</v>
      </c>
      <c r="Q350" s="59"/>
      <c r="R350" s="59"/>
      <c r="S350" s="59"/>
      <c r="T350" s="59"/>
      <c r="U350" s="59"/>
      <c r="V350" s="59">
        <f>COUNTIFS(テーブル13[[#All],[発症日]],テーブル31012[[#This Row],[日時]],テーブル13[[#All],[推定感染場所（カテゴリ）]],"")</f>
        <v>0</v>
      </c>
    </row>
    <row r="351" spans="1:22">
      <c r="A351" s="54">
        <f t="shared" si="23"/>
        <v>44235</v>
      </c>
      <c r="B351" s="1" t="str">
        <f t="shared" si="20"/>
        <v/>
      </c>
      <c r="C351" s="57" t="str">
        <f t="shared" si="21"/>
        <v/>
      </c>
      <c r="D351" s="57" t="str">
        <f t="shared" si="22"/>
        <v>8日</v>
      </c>
      <c r="E351" s="57">
        <f>COUNTIF(テーブル13[[#All],[発症日]],テーブル31012[[#This Row],[日時]])</f>
        <v>0</v>
      </c>
      <c r="F351" s="57">
        <f>COUNTIFS(テーブル13[[#All],[発症日]],テーブル31012[[#This Row],[日時]],テーブル13[[#All],[推定感染場所（カテゴリ）]],'推定感染場所別流行曲線（発症日） '!F$1)</f>
        <v>0</v>
      </c>
      <c r="G351" s="59">
        <f>COUNTIFS(テーブル13[[#All],[発症日]],テーブル31012[[#This Row],[日時]],テーブル13[[#All],[推定感染場所（カテゴリ）]],'推定感染場所別流行曲線（発症日） '!G$1)</f>
        <v>0</v>
      </c>
      <c r="H351" s="59">
        <f>COUNTIFS(テーブル13[[#All],[発症日]],テーブル31012[[#This Row],[日時]],テーブル13[[#All],[推定感染場所（カテゴリ）]],'推定感染場所別流行曲線（発症日） '!H$1)</f>
        <v>0</v>
      </c>
      <c r="I351" s="59">
        <f>COUNTIFS(テーブル13[[#All],[発症日]],テーブル31012[[#This Row],[日時]],テーブル13[[#All],[推定感染場所（カテゴリ）]],'推定感染場所別流行曲線（発症日） '!I$1)</f>
        <v>0</v>
      </c>
      <c r="J351" s="59">
        <f>COUNTIFS(テーブル13[[#All],[発症日]],テーブル31012[[#This Row],[日時]],テーブル13[[#All],[推定感染場所（カテゴリ）]],'推定感染場所別流行曲線（発症日） '!J$1)</f>
        <v>0</v>
      </c>
      <c r="K351" s="59">
        <f>COUNTIFS(テーブル13[[#All],[発症日]],テーブル31012[[#This Row],[日時]],テーブル13[[#All],[推定感染場所（カテゴリ）]],'推定感染場所別流行曲線（発症日） '!K$1)</f>
        <v>0</v>
      </c>
      <c r="L351" s="59">
        <f>COUNTIFS(テーブル13[[#All],[発症日]],テーブル31012[[#This Row],[日時]],テーブル13[[#All],[推定感染場所（カテゴリ）]],'推定感染場所別流行曲線（発症日） '!L$1)</f>
        <v>0</v>
      </c>
      <c r="M351" s="59">
        <f>COUNTIFS(テーブル13[[#All],[発症日]],テーブル31012[[#This Row],[日時]],テーブル13[[#All],[推定感染場所（カテゴリ）]],'推定感染場所別流行曲線（発症日） '!M$1)</f>
        <v>0</v>
      </c>
      <c r="N351" s="59">
        <f>COUNTIFS(テーブル13[[#All],[発症日]],テーブル31012[[#This Row],[日時]],テーブル13[[#All],[推定感染場所（カテゴリ）]],'推定感染場所別流行曲線（発症日） '!N$1)</f>
        <v>0</v>
      </c>
      <c r="O351" s="59">
        <f>COUNTIFS(テーブル13[[#All],[発症日]],テーブル31012[[#This Row],[日時]],テーブル13[[#All],[推定感染場所（カテゴリ）]],'推定感染場所別流行曲線（発症日） '!O$1)</f>
        <v>0</v>
      </c>
      <c r="P351" s="59">
        <f>COUNTIFS(テーブル13[[#All],[発症日]],テーブル31012[[#This Row],[日時]],テーブル13[[#All],[推定感染場所（カテゴリ）]],'推定感染場所別流行曲線（発症日） '!P$1)</f>
        <v>0</v>
      </c>
      <c r="Q351" s="59"/>
      <c r="R351" s="59"/>
      <c r="S351" s="59"/>
      <c r="T351" s="59"/>
      <c r="U351" s="59"/>
      <c r="V351" s="59">
        <f>COUNTIFS(テーブル13[[#All],[発症日]],テーブル31012[[#This Row],[日時]],テーブル13[[#All],[推定感染場所（カテゴリ）]],"")</f>
        <v>0</v>
      </c>
    </row>
    <row r="352" spans="1:22">
      <c r="A352" s="54">
        <f t="shared" si="23"/>
        <v>44236</v>
      </c>
      <c r="B352" s="1" t="str">
        <f t="shared" si="20"/>
        <v/>
      </c>
      <c r="C352" s="57" t="str">
        <f t="shared" si="21"/>
        <v/>
      </c>
      <c r="D352" s="57" t="str">
        <f t="shared" si="22"/>
        <v>9日</v>
      </c>
      <c r="E352" s="57">
        <f>COUNTIF(テーブル13[[#All],[発症日]],テーブル31012[[#This Row],[日時]])</f>
        <v>0</v>
      </c>
      <c r="F352" s="57">
        <f>COUNTIFS(テーブル13[[#All],[発症日]],テーブル31012[[#This Row],[日時]],テーブル13[[#All],[推定感染場所（カテゴリ）]],'推定感染場所別流行曲線（発症日） '!F$1)</f>
        <v>0</v>
      </c>
      <c r="G352" s="59">
        <f>COUNTIFS(テーブル13[[#All],[発症日]],テーブル31012[[#This Row],[日時]],テーブル13[[#All],[推定感染場所（カテゴリ）]],'推定感染場所別流行曲線（発症日） '!G$1)</f>
        <v>0</v>
      </c>
      <c r="H352" s="59">
        <f>COUNTIFS(テーブル13[[#All],[発症日]],テーブル31012[[#This Row],[日時]],テーブル13[[#All],[推定感染場所（カテゴリ）]],'推定感染場所別流行曲線（発症日） '!H$1)</f>
        <v>0</v>
      </c>
      <c r="I352" s="59">
        <f>COUNTIFS(テーブル13[[#All],[発症日]],テーブル31012[[#This Row],[日時]],テーブル13[[#All],[推定感染場所（カテゴリ）]],'推定感染場所別流行曲線（発症日） '!I$1)</f>
        <v>0</v>
      </c>
      <c r="J352" s="59">
        <f>COUNTIFS(テーブル13[[#All],[発症日]],テーブル31012[[#This Row],[日時]],テーブル13[[#All],[推定感染場所（カテゴリ）]],'推定感染場所別流行曲線（発症日） '!J$1)</f>
        <v>0</v>
      </c>
      <c r="K352" s="59">
        <f>COUNTIFS(テーブル13[[#All],[発症日]],テーブル31012[[#This Row],[日時]],テーブル13[[#All],[推定感染場所（カテゴリ）]],'推定感染場所別流行曲線（発症日） '!K$1)</f>
        <v>0</v>
      </c>
      <c r="L352" s="59">
        <f>COUNTIFS(テーブル13[[#All],[発症日]],テーブル31012[[#This Row],[日時]],テーブル13[[#All],[推定感染場所（カテゴリ）]],'推定感染場所別流行曲線（発症日） '!L$1)</f>
        <v>0</v>
      </c>
      <c r="M352" s="59">
        <f>COUNTIFS(テーブル13[[#All],[発症日]],テーブル31012[[#This Row],[日時]],テーブル13[[#All],[推定感染場所（カテゴリ）]],'推定感染場所別流行曲線（発症日） '!M$1)</f>
        <v>0</v>
      </c>
      <c r="N352" s="59">
        <f>COUNTIFS(テーブル13[[#All],[発症日]],テーブル31012[[#This Row],[日時]],テーブル13[[#All],[推定感染場所（カテゴリ）]],'推定感染場所別流行曲線（発症日） '!N$1)</f>
        <v>0</v>
      </c>
      <c r="O352" s="59">
        <f>COUNTIFS(テーブル13[[#All],[発症日]],テーブル31012[[#This Row],[日時]],テーブル13[[#All],[推定感染場所（カテゴリ）]],'推定感染場所別流行曲線（発症日） '!O$1)</f>
        <v>0</v>
      </c>
      <c r="P352" s="59">
        <f>COUNTIFS(テーブル13[[#All],[発症日]],テーブル31012[[#This Row],[日時]],テーブル13[[#All],[推定感染場所（カテゴリ）]],'推定感染場所別流行曲線（発症日） '!P$1)</f>
        <v>0</v>
      </c>
      <c r="Q352" s="59"/>
      <c r="R352" s="59"/>
      <c r="S352" s="59"/>
      <c r="T352" s="59"/>
      <c r="U352" s="59"/>
      <c r="V352" s="59">
        <f>COUNTIFS(テーブル13[[#All],[発症日]],テーブル31012[[#This Row],[日時]],テーブル13[[#All],[推定感染場所（カテゴリ）]],"")</f>
        <v>0</v>
      </c>
    </row>
    <row r="353" spans="1:22">
      <c r="A353" s="54">
        <f t="shared" si="23"/>
        <v>44237</v>
      </c>
      <c r="B353" s="1" t="str">
        <f t="shared" si="20"/>
        <v/>
      </c>
      <c r="C353" s="57" t="str">
        <f t="shared" si="21"/>
        <v/>
      </c>
      <c r="D353" s="57" t="str">
        <f t="shared" si="22"/>
        <v>10日</v>
      </c>
      <c r="E353" s="57">
        <f>COUNTIF(テーブル13[[#All],[発症日]],テーブル31012[[#This Row],[日時]])</f>
        <v>0</v>
      </c>
      <c r="F353" s="57">
        <f>COUNTIFS(テーブル13[[#All],[発症日]],テーブル31012[[#This Row],[日時]],テーブル13[[#All],[推定感染場所（カテゴリ）]],'推定感染場所別流行曲線（発症日） '!F$1)</f>
        <v>0</v>
      </c>
      <c r="G353" s="59">
        <f>COUNTIFS(テーブル13[[#All],[発症日]],テーブル31012[[#This Row],[日時]],テーブル13[[#All],[推定感染場所（カテゴリ）]],'推定感染場所別流行曲線（発症日） '!G$1)</f>
        <v>0</v>
      </c>
      <c r="H353" s="59">
        <f>COUNTIFS(テーブル13[[#All],[発症日]],テーブル31012[[#This Row],[日時]],テーブル13[[#All],[推定感染場所（カテゴリ）]],'推定感染場所別流行曲線（発症日） '!H$1)</f>
        <v>0</v>
      </c>
      <c r="I353" s="59">
        <f>COUNTIFS(テーブル13[[#All],[発症日]],テーブル31012[[#This Row],[日時]],テーブル13[[#All],[推定感染場所（カテゴリ）]],'推定感染場所別流行曲線（発症日） '!I$1)</f>
        <v>0</v>
      </c>
      <c r="J353" s="59">
        <f>COUNTIFS(テーブル13[[#All],[発症日]],テーブル31012[[#This Row],[日時]],テーブル13[[#All],[推定感染場所（カテゴリ）]],'推定感染場所別流行曲線（発症日） '!J$1)</f>
        <v>0</v>
      </c>
      <c r="K353" s="59">
        <f>COUNTIFS(テーブル13[[#All],[発症日]],テーブル31012[[#This Row],[日時]],テーブル13[[#All],[推定感染場所（カテゴリ）]],'推定感染場所別流行曲線（発症日） '!K$1)</f>
        <v>0</v>
      </c>
      <c r="L353" s="59">
        <f>COUNTIFS(テーブル13[[#All],[発症日]],テーブル31012[[#This Row],[日時]],テーブル13[[#All],[推定感染場所（カテゴリ）]],'推定感染場所別流行曲線（発症日） '!L$1)</f>
        <v>0</v>
      </c>
      <c r="M353" s="59">
        <f>COUNTIFS(テーブル13[[#All],[発症日]],テーブル31012[[#This Row],[日時]],テーブル13[[#All],[推定感染場所（カテゴリ）]],'推定感染場所別流行曲線（発症日） '!M$1)</f>
        <v>0</v>
      </c>
      <c r="N353" s="59">
        <f>COUNTIFS(テーブル13[[#All],[発症日]],テーブル31012[[#This Row],[日時]],テーブル13[[#All],[推定感染場所（カテゴリ）]],'推定感染場所別流行曲線（発症日） '!N$1)</f>
        <v>0</v>
      </c>
      <c r="O353" s="59">
        <f>COUNTIFS(テーブル13[[#All],[発症日]],テーブル31012[[#This Row],[日時]],テーブル13[[#All],[推定感染場所（カテゴリ）]],'推定感染場所別流行曲線（発症日） '!O$1)</f>
        <v>0</v>
      </c>
      <c r="P353" s="59">
        <f>COUNTIFS(テーブル13[[#All],[発症日]],テーブル31012[[#This Row],[日時]],テーブル13[[#All],[推定感染場所（カテゴリ）]],'推定感染場所別流行曲線（発症日） '!P$1)</f>
        <v>0</v>
      </c>
      <c r="Q353" s="59"/>
      <c r="R353" s="59"/>
      <c r="S353" s="59"/>
      <c r="T353" s="59"/>
      <c r="U353" s="59"/>
      <c r="V353" s="59">
        <f>COUNTIFS(テーブル13[[#All],[発症日]],テーブル31012[[#This Row],[日時]],テーブル13[[#All],[推定感染場所（カテゴリ）]],"")</f>
        <v>0</v>
      </c>
    </row>
    <row r="354" spans="1:22">
      <c r="A354" s="54">
        <f t="shared" si="23"/>
        <v>44238</v>
      </c>
      <c r="B354" s="1" t="str">
        <f t="shared" si="20"/>
        <v/>
      </c>
      <c r="C354" s="57" t="str">
        <f t="shared" si="21"/>
        <v/>
      </c>
      <c r="D354" s="57" t="str">
        <f t="shared" si="22"/>
        <v>11日</v>
      </c>
      <c r="E354" s="57">
        <f>COUNTIF(テーブル13[[#All],[発症日]],テーブル31012[[#This Row],[日時]])</f>
        <v>0</v>
      </c>
      <c r="F354" s="57">
        <f>COUNTIFS(テーブル13[[#All],[発症日]],テーブル31012[[#This Row],[日時]],テーブル13[[#All],[推定感染場所（カテゴリ）]],'推定感染場所別流行曲線（発症日） '!F$1)</f>
        <v>0</v>
      </c>
      <c r="G354" s="59">
        <f>COUNTIFS(テーブル13[[#All],[発症日]],テーブル31012[[#This Row],[日時]],テーブル13[[#All],[推定感染場所（カテゴリ）]],'推定感染場所別流行曲線（発症日） '!G$1)</f>
        <v>0</v>
      </c>
      <c r="H354" s="59">
        <f>COUNTIFS(テーブル13[[#All],[発症日]],テーブル31012[[#This Row],[日時]],テーブル13[[#All],[推定感染場所（カテゴリ）]],'推定感染場所別流行曲線（発症日） '!H$1)</f>
        <v>0</v>
      </c>
      <c r="I354" s="59">
        <f>COUNTIFS(テーブル13[[#All],[発症日]],テーブル31012[[#This Row],[日時]],テーブル13[[#All],[推定感染場所（カテゴリ）]],'推定感染場所別流行曲線（発症日） '!I$1)</f>
        <v>0</v>
      </c>
      <c r="J354" s="59">
        <f>COUNTIFS(テーブル13[[#All],[発症日]],テーブル31012[[#This Row],[日時]],テーブル13[[#All],[推定感染場所（カテゴリ）]],'推定感染場所別流行曲線（発症日） '!J$1)</f>
        <v>0</v>
      </c>
      <c r="K354" s="59">
        <f>COUNTIFS(テーブル13[[#All],[発症日]],テーブル31012[[#This Row],[日時]],テーブル13[[#All],[推定感染場所（カテゴリ）]],'推定感染場所別流行曲線（発症日） '!K$1)</f>
        <v>0</v>
      </c>
      <c r="L354" s="59">
        <f>COUNTIFS(テーブル13[[#All],[発症日]],テーブル31012[[#This Row],[日時]],テーブル13[[#All],[推定感染場所（カテゴリ）]],'推定感染場所別流行曲線（発症日） '!L$1)</f>
        <v>0</v>
      </c>
      <c r="M354" s="59">
        <f>COUNTIFS(テーブル13[[#All],[発症日]],テーブル31012[[#This Row],[日時]],テーブル13[[#All],[推定感染場所（カテゴリ）]],'推定感染場所別流行曲線（発症日） '!M$1)</f>
        <v>0</v>
      </c>
      <c r="N354" s="59">
        <f>COUNTIFS(テーブル13[[#All],[発症日]],テーブル31012[[#This Row],[日時]],テーブル13[[#All],[推定感染場所（カテゴリ）]],'推定感染場所別流行曲線（発症日） '!N$1)</f>
        <v>0</v>
      </c>
      <c r="O354" s="59">
        <f>COUNTIFS(テーブル13[[#All],[発症日]],テーブル31012[[#This Row],[日時]],テーブル13[[#All],[推定感染場所（カテゴリ）]],'推定感染場所別流行曲線（発症日） '!O$1)</f>
        <v>0</v>
      </c>
      <c r="P354" s="59">
        <f>COUNTIFS(テーブル13[[#All],[発症日]],テーブル31012[[#This Row],[日時]],テーブル13[[#All],[推定感染場所（カテゴリ）]],'推定感染場所別流行曲線（発症日） '!P$1)</f>
        <v>0</v>
      </c>
      <c r="Q354" s="59"/>
      <c r="R354" s="59"/>
      <c r="S354" s="59"/>
      <c r="T354" s="59"/>
      <c r="U354" s="59"/>
      <c r="V354" s="59">
        <f>COUNTIFS(テーブル13[[#All],[発症日]],テーブル31012[[#This Row],[日時]],テーブル13[[#All],[推定感染場所（カテゴリ）]],"")</f>
        <v>0</v>
      </c>
    </row>
    <row r="355" spans="1:22">
      <c r="A355" s="54">
        <f t="shared" si="23"/>
        <v>44239</v>
      </c>
      <c r="B355" s="1" t="str">
        <f t="shared" si="20"/>
        <v/>
      </c>
      <c r="C355" s="57" t="str">
        <f t="shared" si="21"/>
        <v/>
      </c>
      <c r="D355" s="57" t="str">
        <f t="shared" si="22"/>
        <v>12日</v>
      </c>
      <c r="E355" s="57">
        <f>COUNTIF(テーブル13[[#All],[発症日]],テーブル31012[[#This Row],[日時]])</f>
        <v>0</v>
      </c>
      <c r="F355" s="57">
        <f>COUNTIFS(テーブル13[[#All],[発症日]],テーブル31012[[#This Row],[日時]],テーブル13[[#All],[推定感染場所（カテゴリ）]],'推定感染場所別流行曲線（発症日） '!F$1)</f>
        <v>0</v>
      </c>
      <c r="G355" s="59">
        <f>COUNTIFS(テーブル13[[#All],[発症日]],テーブル31012[[#This Row],[日時]],テーブル13[[#All],[推定感染場所（カテゴリ）]],'推定感染場所別流行曲線（発症日） '!G$1)</f>
        <v>0</v>
      </c>
      <c r="H355" s="59">
        <f>COUNTIFS(テーブル13[[#All],[発症日]],テーブル31012[[#This Row],[日時]],テーブル13[[#All],[推定感染場所（カテゴリ）]],'推定感染場所別流行曲線（発症日） '!H$1)</f>
        <v>0</v>
      </c>
      <c r="I355" s="59">
        <f>COUNTIFS(テーブル13[[#All],[発症日]],テーブル31012[[#This Row],[日時]],テーブル13[[#All],[推定感染場所（カテゴリ）]],'推定感染場所別流行曲線（発症日） '!I$1)</f>
        <v>0</v>
      </c>
      <c r="J355" s="59">
        <f>COUNTIFS(テーブル13[[#All],[発症日]],テーブル31012[[#This Row],[日時]],テーブル13[[#All],[推定感染場所（カテゴリ）]],'推定感染場所別流行曲線（発症日） '!J$1)</f>
        <v>0</v>
      </c>
      <c r="K355" s="59">
        <f>COUNTIFS(テーブル13[[#All],[発症日]],テーブル31012[[#This Row],[日時]],テーブル13[[#All],[推定感染場所（カテゴリ）]],'推定感染場所別流行曲線（発症日） '!K$1)</f>
        <v>0</v>
      </c>
      <c r="L355" s="59">
        <f>COUNTIFS(テーブル13[[#All],[発症日]],テーブル31012[[#This Row],[日時]],テーブル13[[#All],[推定感染場所（カテゴリ）]],'推定感染場所別流行曲線（発症日） '!L$1)</f>
        <v>0</v>
      </c>
      <c r="M355" s="59">
        <f>COUNTIFS(テーブル13[[#All],[発症日]],テーブル31012[[#This Row],[日時]],テーブル13[[#All],[推定感染場所（カテゴリ）]],'推定感染場所別流行曲線（発症日） '!M$1)</f>
        <v>0</v>
      </c>
      <c r="N355" s="59">
        <f>COUNTIFS(テーブル13[[#All],[発症日]],テーブル31012[[#This Row],[日時]],テーブル13[[#All],[推定感染場所（カテゴリ）]],'推定感染場所別流行曲線（発症日） '!N$1)</f>
        <v>0</v>
      </c>
      <c r="O355" s="59">
        <f>COUNTIFS(テーブル13[[#All],[発症日]],テーブル31012[[#This Row],[日時]],テーブル13[[#All],[推定感染場所（カテゴリ）]],'推定感染場所別流行曲線（発症日） '!O$1)</f>
        <v>0</v>
      </c>
      <c r="P355" s="59">
        <f>COUNTIFS(テーブル13[[#All],[発症日]],テーブル31012[[#This Row],[日時]],テーブル13[[#All],[推定感染場所（カテゴリ）]],'推定感染場所別流行曲線（発症日） '!P$1)</f>
        <v>0</v>
      </c>
      <c r="Q355" s="59"/>
      <c r="R355" s="59"/>
      <c r="S355" s="59"/>
      <c r="T355" s="59"/>
      <c r="U355" s="59"/>
      <c r="V355" s="59">
        <f>COUNTIFS(テーブル13[[#All],[発症日]],テーブル31012[[#This Row],[日時]],テーブル13[[#All],[推定感染場所（カテゴリ）]],"")</f>
        <v>0</v>
      </c>
    </row>
    <row r="356" spans="1:22">
      <c r="A356" s="54">
        <f t="shared" si="23"/>
        <v>44240</v>
      </c>
      <c r="B356" s="1" t="str">
        <f t="shared" si="20"/>
        <v/>
      </c>
      <c r="C356" s="57" t="str">
        <f t="shared" si="21"/>
        <v/>
      </c>
      <c r="D356" s="57" t="str">
        <f t="shared" si="22"/>
        <v>13日</v>
      </c>
      <c r="E356" s="57">
        <f>COUNTIF(テーブル13[[#All],[発症日]],テーブル31012[[#This Row],[日時]])</f>
        <v>0</v>
      </c>
      <c r="F356" s="57">
        <f>COUNTIFS(テーブル13[[#All],[発症日]],テーブル31012[[#This Row],[日時]],テーブル13[[#All],[推定感染場所（カテゴリ）]],'推定感染場所別流行曲線（発症日） '!F$1)</f>
        <v>0</v>
      </c>
      <c r="G356" s="59">
        <f>COUNTIFS(テーブル13[[#All],[発症日]],テーブル31012[[#This Row],[日時]],テーブル13[[#All],[推定感染場所（カテゴリ）]],'推定感染場所別流行曲線（発症日） '!G$1)</f>
        <v>0</v>
      </c>
      <c r="H356" s="59">
        <f>COUNTIFS(テーブル13[[#All],[発症日]],テーブル31012[[#This Row],[日時]],テーブル13[[#All],[推定感染場所（カテゴリ）]],'推定感染場所別流行曲線（発症日） '!H$1)</f>
        <v>0</v>
      </c>
      <c r="I356" s="59">
        <f>COUNTIFS(テーブル13[[#All],[発症日]],テーブル31012[[#This Row],[日時]],テーブル13[[#All],[推定感染場所（カテゴリ）]],'推定感染場所別流行曲線（発症日） '!I$1)</f>
        <v>0</v>
      </c>
      <c r="J356" s="59">
        <f>COUNTIFS(テーブル13[[#All],[発症日]],テーブル31012[[#This Row],[日時]],テーブル13[[#All],[推定感染場所（カテゴリ）]],'推定感染場所別流行曲線（発症日） '!J$1)</f>
        <v>0</v>
      </c>
      <c r="K356" s="59">
        <f>COUNTIFS(テーブル13[[#All],[発症日]],テーブル31012[[#This Row],[日時]],テーブル13[[#All],[推定感染場所（カテゴリ）]],'推定感染場所別流行曲線（発症日） '!K$1)</f>
        <v>0</v>
      </c>
      <c r="L356" s="59">
        <f>COUNTIFS(テーブル13[[#All],[発症日]],テーブル31012[[#This Row],[日時]],テーブル13[[#All],[推定感染場所（カテゴリ）]],'推定感染場所別流行曲線（発症日） '!L$1)</f>
        <v>0</v>
      </c>
      <c r="M356" s="59">
        <f>COUNTIFS(テーブル13[[#All],[発症日]],テーブル31012[[#This Row],[日時]],テーブル13[[#All],[推定感染場所（カテゴリ）]],'推定感染場所別流行曲線（発症日） '!M$1)</f>
        <v>0</v>
      </c>
      <c r="N356" s="59">
        <f>COUNTIFS(テーブル13[[#All],[発症日]],テーブル31012[[#This Row],[日時]],テーブル13[[#All],[推定感染場所（カテゴリ）]],'推定感染場所別流行曲線（発症日） '!N$1)</f>
        <v>0</v>
      </c>
      <c r="O356" s="59">
        <f>COUNTIFS(テーブル13[[#All],[発症日]],テーブル31012[[#This Row],[日時]],テーブル13[[#All],[推定感染場所（カテゴリ）]],'推定感染場所別流行曲線（発症日） '!O$1)</f>
        <v>0</v>
      </c>
      <c r="P356" s="59">
        <f>COUNTIFS(テーブル13[[#All],[発症日]],テーブル31012[[#This Row],[日時]],テーブル13[[#All],[推定感染場所（カテゴリ）]],'推定感染場所別流行曲線（発症日） '!P$1)</f>
        <v>0</v>
      </c>
      <c r="Q356" s="59"/>
      <c r="R356" s="59"/>
      <c r="S356" s="59"/>
      <c r="T356" s="59"/>
      <c r="U356" s="59"/>
      <c r="V356" s="59">
        <f>COUNTIFS(テーブル13[[#All],[発症日]],テーブル31012[[#This Row],[日時]],テーブル13[[#All],[推定感染場所（カテゴリ）]],"")</f>
        <v>0</v>
      </c>
    </row>
    <row r="357" spans="1:22">
      <c r="A357" s="54">
        <f t="shared" si="23"/>
        <v>44241</v>
      </c>
      <c r="B357" s="1" t="str">
        <f t="shared" si="20"/>
        <v/>
      </c>
      <c r="C357" s="57" t="str">
        <f t="shared" si="21"/>
        <v/>
      </c>
      <c r="D357" s="57" t="str">
        <f t="shared" si="22"/>
        <v>14日</v>
      </c>
      <c r="E357" s="57">
        <f>COUNTIF(テーブル13[[#All],[発症日]],テーブル31012[[#This Row],[日時]])</f>
        <v>0</v>
      </c>
      <c r="F357" s="57">
        <f>COUNTIFS(テーブル13[[#All],[発症日]],テーブル31012[[#This Row],[日時]],テーブル13[[#All],[推定感染場所（カテゴリ）]],'推定感染場所別流行曲線（発症日） '!F$1)</f>
        <v>0</v>
      </c>
      <c r="G357" s="59">
        <f>COUNTIFS(テーブル13[[#All],[発症日]],テーブル31012[[#This Row],[日時]],テーブル13[[#All],[推定感染場所（カテゴリ）]],'推定感染場所別流行曲線（発症日） '!G$1)</f>
        <v>0</v>
      </c>
      <c r="H357" s="59">
        <f>COUNTIFS(テーブル13[[#All],[発症日]],テーブル31012[[#This Row],[日時]],テーブル13[[#All],[推定感染場所（カテゴリ）]],'推定感染場所別流行曲線（発症日） '!H$1)</f>
        <v>0</v>
      </c>
      <c r="I357" s="59">
        <f>COUNTIFS(テーブル13[[#All],[発症日]],テーブル31012[[#This Row],[日時]],テーブル13[[#All],[推定感染場所（カテゴリ）]],'推定感染場所別流行曲線（発症日） '!I$1)</f>
        <v>0</v>
      </c>
      <c r="J357" s="59">
        <f>COUNTIFS(テーブル13[[#All],[発症日]],テーブル31012[[#This Row],[日時]],テーブル13[[#All],[推定感染場所（カテゴリ）]],'推定感染場所別流行曲線（発症日） '!J$1)</f>
        <v>0</v>
      </c>
      <c r="K357" s="59">
        <f>COUNTIFS(テーブル13[[#All],[発症日]],テーブル31012[[#This Row],[日時]],テーブル13[[#All],[推定感染場所（カテゴリ）]],'推定感染場所別流行曲線（発症日） '!K$1)</f>
        <v>0</v>
      </c>
      <c r="L357" s="59">
        <f>COUNTIFS(テーブル13[[#All],[発症日]],テーブル31012[[#This Row],[日時]],テーブル13[[#All],[推定感染場所（カテゴリ）]],'推定感染場所別流行曲線（発症日） '!L$1)</f>
        <v>0</v>
      </c>
      <c r="M357" s="59">
        <f>COUNTIFS(テーブル13[[#All],[発症日]],テーブル31012[[#This Row],[日時]],テーブル13[[#All],[推定感染場所（カテゴリ）]],'推定感染場所別流行曲線（発症日） '!M$1)</f>
        <v>0</v>
      </c>
      <c r="N357" s="59">
        <f>COUNTIFS(テーブル13[[#All],[発症日]],テーブル31012[[#This Row],[日時]],テーブル13[[#All],[推定感染場所（カテゴリ）]],'推定感染場所別流行曲線（発症日） '!N$1)</f>
        <v>0</v>
      </c>
      <c r="O357" s="59">
        <f>COUNTIFS(テーブル13[[#All],[発症日]],テーブル31012[[#This Row],[日時]],テーブル13[[#All],[推定感染場所（カテゴリ）]],'推定感染場所別流行曲線（発症日） '!O$1)</f>
        <v>0</v>
      </c>
      <c r="P357" s="59">
        <f>COUNTIFS(テーブル13[[#All],[発症日]],テーブル31012[[#This Row],[日時]],テーブル13[[#All],[推定感染場所（カテゴリ）]],'推定感染場所別流行曲線（発症日） '!P$1)</f>
        <v>0</v>
      </c>
      <c r="Q357" s="59"/>
      <c r="R357" s="59"/>
      <c r="S357" s="59"/>
      <c r="T357" s="59"/>
      <c r="U357" s="59"/>
      <c r="V357" s="59">
        <f>COUNTIFS(テーブル13[[#All],[発症日]],テーブル31012[[#This Row],[日時]],テーブル13[[#All],[推定感染場所（カテゴリ）]],"")</f>
        <v>0</v>
      </c>
    </row>
    <row r="358" spans="1:22">
      <c r="A358" s="54">
        <f t="shared" si="23"/>
        <v>44242</v>
      </c>
      <c r="B358" s="1" t="str">
        <f t="shared" si="20"/>
        <v/>
      </c>
      <c r="C358" s="57" t="str">
        <f t="shared" si="21"/>
        <v/>
      </c>
      <c r="D358" s="57" t="str">
        <f t="shared" si="22"/>
        <v>15日</v>
      </c>
      <c r="E358" s="57">
        <f>COUNTIF(テーブル13[[#All],[発症日]],テーブル31012[[#This Row],[日時]])</f>
        <v>0</v>
      </c>
      <c r="F358" s="57">
        <f>COUNTIFS(テーブル13[[#All],[発症日]],テーブル31012[[#This Row],[日時]],テーブル13[[#All],[推定感染場所（カテゴリ）]],'推定感染場所別流行曲線（発症日） '!F$1)</f>
        <v>0</v>
      </c>
      <c r="G358" s="59">
        <f>COUNTIFS(テーブル13[[#All],[発症日]],テーブル31012[[#This Row],[日時]],テーブル13[[#All],[推定感染場所（カテゴリ）]],'推定感染場所別流行曲線（発症日） '!G$1)</f>
        <v>0</v>
      </c>
      <c r="H358" s="59">
        <f>COUNTIFS(テーブル13[[#All],[発症日]],テーブル31012[[#This Row],[日時]],テーブル13[[#All],[推定感染場所（カテゴリ）]],'推定感染場所別流行曲線（発症日） '!H$1)</f>
        <v>0</v>
      </c>
      <c r="I358" s="59">
        <f>COUNTIFS(テーブル13[[#All],[発症日]],テーブル31012[[#This Row],[日時]],テーブル13[[#All],[推定感染場所（カテゴリ）]],'推定感染場所別流行曲線（発症日） '!I$1)</f>
        <v>0</v>
      </c>
      <c r="J358" s="59">
        <f>COUNTIFS(テーブル13[[#All],[発症日]],テーブル31012[[#This Row],[日時]],テーブル13[[#All],[推定感染場所（カテゴリ）]],'推定感染場所別流行曲線（発症日） '!J$1)</f>
        <v>0</v>
      </c>
      <c r="K358" s="59">
        <f>COUNTIFS(テーブル13[[#All],[発症日]],テーブル31012[[#This Row],[日時]],テーブル13[[#All],[推定感染場所（カテゴリ）]],'推定感染場所別流行曲線（発症日） '!K$1)</f>
        <v>0</v>
      </c>
      <c r="L358" s="59">
        <f>COUNTIFS(テーブル13[[#All],[発症日]],テーブル31012[[#This Row],[日時]],テーブル13[[#All],[推定感染場所（カテゴリ）]],'推定感染場所別流行曲線（発症日） '!L$1)</f>
        <v>0</v>
      </c>
      <c r="M358" s="59">
        <f>COUNTIFS(テーブル13[[#All],[発症日]],テーブル31012[[#This Row],[日時]],テーブル13[[#All],[推定感染場所（カテゴリ）]],'推定感染場所別流行曲線（発症日） '!M$1)</f>
        <v>0</v>
      </c>
      <c r="N358" s="59">
        <f>COUNTIFS(テーブル13[[#All],[発症日]],テーブル31012[[#This Row],[日時]],テーブル13[[#All],[推定感染場所（カテゴリ）]],'推定感染場所別流行曲線（発症日） '!N$1)</f>
        <v>0</v>
      </c>
      <c r="O358" s="59">
        <f>COUNTIFS(テーブル13[[#All],[発症日]],テーブル31012[[#This Row],[日時]],テーブル13[[#All],[推定感染場所（カテゴリ）]],'推定感染場所別流行曲線（発症日） '!O$1)</f>
        <v>0</v>
      </c>
      <c r="P358" s="59">
        <f>COUNTIFS(テーブル13[[#All],[発症日]],テーブル31012[[#This Row],[日時]],テーブル13[[#All],[推定感染場所（カテゴリ）]],'推定感染場所別流行曲線（発症日） '!P$1)</f>
        <v>0</v>
      </c>
      <c r="Q358" s="59"/>
      <c r="R358" s="59"/>
      <c r="S358" s="59"/>
      <c r="T358" s="59"/>
      <c r="U358" s="59"/>
      <c r="V358" s="59">
        <f>COUNTIFS(テーブル13[[#All],[発症日]],テーブル31012[[#This Row],[日時]],テーブル13[[#All],[推定感染場所（カテゴリ）]],"")</f>
        <v>0</v>
      </c>
    </row>
    <row r="359" spans="1:22">
      <c r="A359" s="54">
        <f t="shared" si="23"/>
        <v>44243</v>
      </c>
      <c r="B359" s="1" t="str">
        <f t="shared" si="20"/>
        <v/>
      </c>
      <c r="C359" s="57" t="str">
        <f t="shared" si="21"/>
        <v/>
      </c>
      <c r="D359" s="57" t="str">
        <f t="shared" si="22"/>
        <v>16日</v>
      </c>
      <c r="E359" s="57">
        <f>COUNTIF(テーブル13[[#All],[発症日]],テーブル31012[[#This Row],[日時]])</f>
        <v>0</v>
      </c>
      <c r="F359" s="57">
        <f>COUNTIFS(テーブル13[[#All],[発症日]],テーブル31012[[#This Row],[日時]],テーブル13[[#All],[推定感染場所（カテゴリ）]],'推定感染場所別流行曲線（発症日） '!F$1)</f>
        <v>0</v>
      </c>
      <c r="G359" s="59">
        <f>COUNTIFS(テーブル13[[#All],[発症日]],テーブル31012[[#This Row],[日時]],テーブル13[[#All],[推定感染場所（カテゴリ）]],'推定感染場所別流行曲線（発症日） '!G$1)</f>
        <v>0</v>
      </c>
      <c r="H359" s="59">
        <f>COUNTIFS(テーブル13[[#All],[発症日]],テーブル31012[[#This Row],[日時]],テーブル13[[#All],[推定感染場所（カテゴリ）]],'推定感染場所別流行曲線（発症日） '!H$1)</f>
        <v>0</v>
      </c>
      <c r="I359" s="59">
        <f>COUNTIFS(テーブル13[[#All],[発症日]],テーブル31012[[#This Row],[日時]],テーブル13[[#All],[推定感染場所（カテゴリ）]],'推定感染場所別流行曲線（発症日） '!I$1)</f>
        <v>0</v>
      </c>
      <c r="J359" s="59">
        <f>COUNTIFS(テーブル13[[#All],[発症日]],テーブル31012[[#This Row],[日時]],テーブル13[[#All],[推定感染場所（カテゴリ）]],'推定感染場所別流行曲線（発症日） '!J$1)</f>
        <v>0</v>
      </c>
      <c r="K359" s="59">
        <f>COUNTIFS(テーブル13[[#All],[発症日]],テーブル31012[[#This Row],[日時]],テーブル13[[#All],[推定感染場所（カテゴリ）]],'推定感染場所別流行曲線（発症日） '!K$1)</f>
        <v>0</v>
      </c>
      <c r="L359" s="59">
        <f>COUNTIFS(テーブル13[[#All],[発症日]],テーブル31012[[#This Row],[日時]],テーブル13[[#All],[推定感染場所（カテゴリ）]],'推定感染場所別流行曲線（発症日） '!L$1)</f>
        <v>0</v>
      </c>
      <c r="M359" s="59">
        <f>COUNTIFS(テーブル13[[#All],[発症日]],テーブル31012[[#This Row],[日時]],テーブル13[[#All],[推定感染場所（カテゴリ）]],'推定感染場所別流行曲線（発症日） '!M$1)</f>
        <v>0</v>
      </c>
      <c r="N359" s="59">
        <f>COUNTIFS(テーブル13[[#All],[発症日]],テーブル31012[[#This Row],[日時]],テーブル13[[#All],[推定感染場所（カテゴリ）]],'推定感染場所別流行曲線（発症日） '!N$1)</f>
        <v>0</v>
      </c>
      <c r="O359" s="59">
        <f>COUNTIFS(テーブル13[[#All],[発症日]],テーブル31012[[#This Row],[日時]],テーブル13[[#All],[推定感染場所（カテゴリ）]],'推定感染場所別流行曲線（発症日） '!O$1)</f>
        <v>0</v>
      </c>
      <c r="P359" s="59">
        <f>COUNTIFS(テーブル13[[#All],[発症日]],テーブル31012[[#This Row],[日時]],テーブル13[[#All],[推定感染場所（カテゴリ）]],'推定感染場所別流行曲線（発症日） '!P$1)</f>
        <v>0</v>
      </c>
      <c r="Q359" s="59"/>
      <c r="R359" s="59"/>
      <c r="S359" s="59"/>
      <c r="T359" s="59"/>
      <c r="U359" s="59"/>
      <c r="V359" s="59">
        <f>COUNTIFS(テーブル13[[#All],[発症日]],テーブル31012[[#This Row],[日時]],テーブル13[[#All],[推定感染場所（カテゴリ）]],"")</f>
        <v>0</v>
      </c>
    </row>
    <row r="360" spans="1:22">
      <c r="A360" s="54">
        <f t="shared" si="23"/>
        <v>44244</v>
      </c>
      <c r="B360" s="1" t="str">
        <f t="shared" si="20"/>
        <v/>
      </c>
      <c r="C360" s="57" t="str">
        <f t="shared" si="21"/>
        <v/>
      </c>
      <c r="D360" s="57" t="str">
        <f t="shared" si="22"/>
        <v>17日</v>
      </c>
      <c r="E360" s="57">
        <f>COUNTIF(テーブル13[[#All],[発症日]],テーブル31012[[#This Row],[日時]])</f>
        <v>0</v>
      </c>
      <c r="F360" s="57">
        <f>COUNTIFS(テーブル13[[#All],[発症日]],テーブル31012[[#This Row],[日時]],テーブル13[[#All],[推定感染場所（カテゴリ）]],'推定感染場所別流行曲線（発症日） '!F$1)</f>
        <v>0</v>
      </c>
      <c r="G360" s="59">
        <f>COUNTIFS(テーブル13[[#All],[発症日]],テーブル31012[[#This Row],[日時]],テーブル13[[#All],[推定感染場所（カテゴリ）]],'推定感染場所別流行曲線（発症日） '!G$1)</f>
        <v>0</v>
      </c>
      <c r="H360" s="59">
        <f>COUNTIFS(テーブル13[[#All],[発症日]],テーブル31012[[#This Row],[日時]],テーブル13[[#All],[推定感染場所（カテゴリ）]],'推定感染場所別流行曲線（発症日） '!H$1)</f>
        <v>0</v>
      </c>
      <c r="I360" s="59">
        <f>COUNTIFS(テーブル13[[#All],[発症日]],テーブル31012[[#This Row],[日時]],テーブル13[[#All],[推定感染場所（カテゴリ）]],'推定感染場所別流行曲線（発症日） '!I$1)</f>
        <v>0</v>
      </c>
      <c r="J360" s="59">
        <f>COUNTIFS(テーブル13[[#All],[発症日]],テーブル31012[[#This Row],[日時]],テーブル13[[#All],[推定感染場所（カテゴリ）]],'推定感染場所別流行曲線（発症日） '!J$1)</f>
        <v>0</v>
      </c>
      <c r="K360" s="59">
        <f>COUNTIFS(テーブル13[[#All],[発症日]],テーブル31012[[#This Row],[日時]],テーブル13[[#All],[推定感染場所（カテゴリ）]],'推定感染場所別流行曲線（発症日） '!K$1)</f>
        <v>0</v>
      </c>
      <c r="L360" s="59">
        <f>COUNTIFS(テーブル13[[#All],[発症日]],テーブル31012[[#This Row],[日時]],テーブル13[[#All],[推定感染場所（カテゴリ）]],'推定感染場所別流行曲線（発症日） '!L$1)</f>
        <v>0</v>
      </c>
      <c r="M360" s="59">
        <f>COUNTIFS(テーブル13[[#All],[発症日]],テーブル31012[[#This Row],[日時]],テーブル13[[#All],[推定感染場所（カテゴリ）]],'推定感染場所別流行曲線（発症日） '!M$1)</f>
        <v>0</v>
      </c>
      <c r="N360" s="59">
        <f>COUNTIFS(テーブル13[[#All],[発症日]],テーブル31012[[#This Row],[日時]],テーブル13[[#All],[推定感染場所（カテゴリ）]],'推定感染場所別流行曲線（発症日） '!N$1)</f>
        <v>0</v>
      </c>
      <c r="O360" s="59">
        <f>COUNTIFS(テーブル13[[#All],[発症日]],テーブル31012[[#This Row],[日時]],テーブル13[[#All],[推定感染場所（カテゴリ）]],'推定感染場所別流行曲線（発症日） '!O$1)</f>
        <v>0</v>
      </c>
      <c r="P360" s="59">
        <f>COUNTIFS(テーブル13[[#All],[発症日]],テーブル31012[[#This Row],[日時]],テーブル13[[#All],[推定感染場所（カテゴリ）]],'推定感染場所別流行曲線（発症日） '!P$1)</f>
        <v>0</v>
      </c>
      <c r="Q360" s="59"/>
      <c r="R360" s="59"/>
      <c r="S360" s="59"/>
      <c r="T360" s="59"/>
      <c r="U360" s="59"/>
      <c r="V360" s="59">
        <f>COUNTIFS(テーブル13[[#All],[発症日]],テーブル31012[[#This Row],[日時]],テーブル13[[#All],[推定感染場所（カテゴリ）]],"")</f>
        <v>0</v>
      </c>
    </row>
    <row r="361" spans="1:22">
      <c r="A361" s="54">
        <f t="shared" si="23"/>
        <v>44245</v>
      </c>
      <c r="B361" s="1" t="str">
        <f t="shared" si="20"/>
        <v/>
      </c>
      <c r="C361" s="57" t="str">
        <f t="shared" si="21"/>
        <v/>
      </c>
      <c r="D361" s="57" t="str">
        <f t="shared" si="22"/>
        <v>18日</v>
      </c>
      <c r="E361" s="57">
        <f>COUNTIF(テーブル13[[#All],[発症日]],テーブル31012[[#This Row],[日時]])</f>
        <v>0</v>
      </c>
      <c r="F361" s="57">
        <f>COUNTIFS(テーブル13[[#All],[発症日]],テーブル31012[[#This Row],[日時]],テーブル13[[#All],[推定感染場所（カテゴリ）]],'推定感染場所別流行曲線（発症日） '!F$1)</f>
        <v>0</v>
      </c>
      <c r="G361" s="59">
        <f>COUNTIFS(テーブル13[[#All],[発症日]],テーブル31012[[#This Row],[日時]],テーブル13[[#All],[推定感染場所（カテゴリ）]],'推定感染場所別流行曲線（発症日） '!G$1)</f>
        <v>0</v>
      </c>
      <c r="H361" s="59">
        <f>COUNTIFS(テーブル13[[#All],[発症日]],テーブル31012[[#This Row],[日時]],テーブル13[[#All],[推定感染場所（カテゴリ）]],'推定感染場所別流行曲線（発症日） '!H$1)</f>
        <v>0</v>
      </c>
      <c r="I361" s="59">
        <f>COUNTIFS(テーブル13[[#All],[発症日]],テーブル31012[[#This Row],[日時]],テーブル13[[#All],[推定感染場所（カテゴリ）]],'推定感染場所別流行曲線（発症日） '!I$1)</f>
        <v>0</v>
      </c>
      <c r="J361" s="59">
        <f>COUNTIFS(テーブル13[[#All],[発症日]],テーブル31012[[#This Row],[日時]],テーブル13[[#All],[推定感染場所（カテゴリ）]],'推定感染場所別流行曲線（発症日） '!J$1)</f>
        <v>0</v>
      </c>
      <c r="K361" s="59">
        <f>COUNTIFS(テーブル13[[#All],[発症日]],テーブル31012[[#This Row],[日時]],テーブル13[[#All],[推定感染場所（カテゴリ）]],'推定感染場所別流行曲線（発症日） '!K$1)</f>
        <v>0</v>
      </c>
      <c r="L361" s="59">
        <f>COUNTIFS(テーブル13[[#All],[発症日]],テーブル31012[[#This Row],[日時]],テーブル13[[#All],[推定感染場所（カテゴリ）]],'推定感染場所別流行曲線（発症日） '!L$1)</f>
        <v>0</v>
      </c>
      <c r="M361" s="59">
        <f>COUNTIFS(テーブル13[[#All],[発症日]],テーブル31012[[#This Row],[日時]],テーブル13[[#All],[推定感染場所（カテゴリ）]],'推定感染場所別流行曲線（発症日） '!M$1)</f>
        <v>0</v>
      </c>
      <c r="N361" s="59">
        <f>COUNTIFS(テーブル13[[#All],[発症日]],テーブル31012[[#This Row],[日時]],テーブル13[[#All],[推定感染場所（カテゴリ）]],'推定感染場所別流行曲線（発症日） '!N$1)</f>
        <v>0</v>
      </c>
      <c r="O361" s="59">
        <f>COUNTIFS(テーブル13[[#All],[発症日]],テーブル31012[[#This Row],[日時]],テーブル13[[#All],[推定感染場所（カテゴリ）]],'推定感染場所別流行曲線（発症日） '!O$1)</f>
        <v>0</v>
      </c>
      <c r="P361" s="59">
        <f>COUNTIFS(テーブル13[[#All],[発症日]],テーブル31012[[#This Row],[日時]],テーブル13[[#All],[推定感染場所（カテゴリ）]],'推定感染場所別流行曲線（発症日） '!P$1)</f>
        <v>0</v>
      </c>
      <c r="Q361" s="59"/>
      <c r="R361" s="59"/>
      <c r="S361" s="59"/>
      <c r="T361" s="59"/>
      <c r="U361" s="59"/>
      <c r="V361" s="59">
        <f>COUNTIFS(テーブル13[[#All],[発症日]],テーブル31012[[#This Row],[日時]],テーブル13[[#All],[推定感染場所（カテゴリ）]],"")</f>
        <v>0</v>
      </c>
    </row>
    <row r="362" spans="1:22">
      <c r="A362" s="54">
        <f t="shared" si="23"/>
        <v>44246</v>
      </c>
      <c r="B362" s="1" t="str">
        <f t="shared" si="20"/>
        <v/>
      </c>
      <c r="C362" s="57" t="str">
        <f t="shared" si="21"/>
        <v/>
      </c>
      <c r="D362" s="57" t="str">
        <f t="shared" si="22"/>
        <v>19日</v>
      </c>
      <c r="E362" s="57">
        <f>COUNTIF(テーブル13[[#All],[発症日]],テーブル31012[[#This Row],[日時]])</f>
        <v>0</v>
      </c>
      <c r="F362" s="57">
        <f>COUNTIFS(テーブル13[[#All],[発症日]],テーブル31012[[#This Row],[日時]],テーブル13[[#All],[推定感染場所（カテゴリ）]],'推定感染場所別流行曲線（発症日） '!F$1)</f>
        <v>0</v>
      </c>
      <c r="G362" s="59">
        <f>COUNTIFS(テーブル13[[#All],[発症日]],テーブル31012[[#This Row],[日時]],テーブル13[[#All],[推定感染場所（カテゴリ）]],'推定感染場所別流行曲線（発症日） '!G$1)</f>
        <v>0</v>
      </c>
      <c r="H362" s="59">
        <f>COUNTIFS(テーブル13[[#All],[発症日]],テーブル31012[[#This Row],[日時]],テーブル13[[#All],[推定感染場所（カテゴリ）]],'推定感染場所別流行曲線（発症日） '!H$1)</f>
        <v>0</v>
      </c>
      <c r="I362" s="59">
        <f>COUNTIFS(テーブル13[[#All],[発症日]],テーブル31012[[#This Row],[日時]],テーブル13[[#All],[推定感染場所（カテゴリ）]],'推定感染場所別流行曲線（発症日） '!I$1)</f>
        <v>0</v>
      </c>
      <c r="J362" s="59">
        <f>COUNTIFS(テーブル13[[#All],[発症日]],テーブル31012[[#This Row],[日時]],テーブル13[[#All],[推定感染場所（カテゴリ）]],'推定感染場所別流行曲線（発症日） '!J$1)</f>
        <v>0</v>
      </c>
      <c r="K362" s="59">
        <f>COUNTIFS(テーブル13[[#All],[発症日]],テーブル31012[[#This Row],[日時]],テーブル13[[#All],[推定感染場所（カテゴリ）]],'推定感染場所別流行曲線（発症日） '!K$1)</f>
        <v>0</v>
      </c>
      <c r="L362" s="59">
        <f>COUNTIFS(テーブル13[[#All],[発症日]],テーブル31012[[#This Row],[日時]],テーブル13[[#All],[推定感染場所（カテゴリ）]],'推定感染場所別流行曲線（発症日） '!L$1)</f>
        <v>0</v>
      </c>
      <c r="M362" s="59">
        <f>COUNTIFS(テーブル13[[#All],[発症日]],テーブル31012[[#This Row],[日時]],テーブル13[[#All],[推定感染場所（カテゴリ）]],'推定感染場所別流行曲線（発症日） '!M$1)</f>
        <v>0</v>
      </c>
      <c r="N362" s="59">
        <f>COUNTIFS(テーブル13[[#All],[発症日]],テーブル31012[[#This Row],[日時]],テーブル13[[#All],[推定感染場所（カテゴリ）]],'推定感染場所別流行曲線（発症日） '!N$1)</f>
        <v>0</v>
      </c>
      <c r="O362" s="59">
        <f>COUNTIFS(テーブル13[[#All],[発症日]],テーブル31012[[#This Row],[日時]],テーブル13[[#All],[推定感染場所（カテゴリ）]],'推定感染場所別流行曲線（発症日） '!O$1)</f>
        <v>0</v>
      </c>
      <c r="P362" s="59">
        <f>COUNTIFS(テーブル13[[#All],[発症日]],テーブル31012[[#This Row],[日時]],テーブル13[[#All],[推定感染場所（カテゴリ）]],'推定感染場所別流行曲線（発症日） '!P$1)</f>
        <v>0</v>
      </c>
      <c r="Q362" s="59"/>
      <c r="R362" s="59"/>
      <c r="S362" s="59"/>
      <c r="T362" s="59"/>
      <c r="U362" s="59"/>
      <c r="V362" s="59">
        <f>COUNTIFS(テーブル13[[#All],[発症日]],テーブル31012[[#This Row],[日時]],テーブル13[[#All],[推定感染場所（カテゴリ）]],"")</f>
        <v>0</v>
      </c>
    </row>
    <row r="363" spans="1:22">
      <c r="A363" s="54">
        <f t="shared" si="23"/>
        <v>44247</v>
      </c>
      <c r="B363" s="1" t="str">
        <f t="shared" si="20"/>
        <v/>
      </c>
      <c r="C363" s="57" t="str">
        <f t="shared" si="21"/>
        <v/>
      </c>
      <c r="D363" s="57" t="str">
        <f t="shared" si="22"/>
        <v>20日</v>
      </c>
      <c r="E363" s="57">
        <f>COUNTIF(テーブル13[[#All],[発症日]],テーブル31012[[#This Row],[日時]])</f>
        <v>0</v>
      </c>
      <c r="F363" s="57">
        <f>COUNTIFS(テーブル13[[#All],[発症日]],テーブル31012[[#This Row],[日時]],テーブル13[[#All],[推定感染場所（カテゴリ）]],'推定感染場所別流行曲線（発症日） '!F$1)</f>
        <v>0</v>
      </c>
      <c r="G363" s="59">
        <f>COUNTIFS(テーブル13[[#All],[発症日]],テーブル31012[[#This Row],[日時]],テーブル13[[#All],[推定感染場所（カテゴリ）]],'推定感染場所別流行曲線（発症日） '!G$1)</f>
        <v>0</v>
      </c>
      <c r="H363" s="59">
        <f>COUNTIFS(テーブル13[[#All],[発症日]],テーブル31012[[#This Row],[日時]],テーブル13[[#All],[推定感染場所（カテゴリ）]],'推定感染場所別流行曲線（発症日） '!H$1)</f>
        <v>0</v>
      </c>
      <c r="I363" s="59">
        <f>COUNTIFS(テーブル13[[#All],[発症日]],テーブル31012[[#This Row],[日時]],テーブル13[[#All],[推定感染場所（カテゴリ）]],'推定感染場所別流行曲線（発症日） '!I$1)</f>
        <v>0</v>
      </c>
      <c r="J363" s="59">
        <f>COUNTIFS(テーブル13[[#All],[発症日]],テーブル31012[[#This Row],[日時]],テーブル13[[#All],[推定感染場所（カテゴリ）]],'推定感染場所別流行曲線（発症日） '!J$1)</f>
        <v>0</v>
      </c>
      <c r="K363" s="59">
        <f>COUNTIFS(テーブル13[[#All],[発症日]],テーブル31012[[#This Row],[日時]],テーブル13[[#All],[推定感染場所（カテゴリ）]],'推定感染場所別流行曲線（発症日） '!K$1)</f>
        <v>0</v>
      </c>
      <c r="L363" s="59">
        <f>COUNTIFS(テーブル13[[#All],[発症日]],テーブル31012[[#This Row],[日時]],テーブル13[[#All],[推定感染場所（カテゴリ）]],'推定感染場所別流行曲線（発症日） '!L$1)</f>
        <v>0</v>
      </c>
      <c r="M363" s="59">
        <f>COUNTIFS(テーブル13[[#All],[発症日]],テーブル31012[[#This Row],[日時]],テーブル13[[#All],[推定感染場所（カテゴリ）]],'推定感染場所別流行曲線（発症日） '!M$1)</f>
        <v>0</v>
      </c>
      <c r="N363" s="59">
        <f>COUNTIFS(テーブル13[[#All],[発症日]],テーブル31012[[#This Row],[日時]],テーブル13[[#All],[推定感染場所（カテゴリ）]],'推定感染場所別流行曲線（発症日） '!N$1)</f>
        <v>0</v>
      </c>
      <c r="O363" s="59">
        <f>COUNTIFS(テーブル13[[#All],[発症日]],テーブル31012[[#This Row],[日時]],テーブル13[[#All],[推定感染場所（カテゴリ）]],'推定感染場所別流行曲線（発症日） '!O$1)</f>
        <v>0</v>
      </c>
      <c r="P363" s="59">
        <f>COUNTIFS(テーブル13[[#All],[発症日]],テーブル31012[[#This Row],[日時]],テーブル13[[#All],[推定感染場所（カテゴリ）]],'推定感染場所別流行曲線（発症日） '!P$1)</f>
        <v>0</v>
      </c>
      <c r="Q363" s="59"/>
      <c r="R363" s="59"/>
      <c r="S363" s="59"/>
      <c r="T363" s="59"/>
      <c r="U363" s="59"/>
      <c r="V363" s="59">
        <f>COUNTIFS(テーブル13[[#All],[発症日]],テーブル31012[[#This Row],[日時]],テーブル13[[#All],[推定感染場所（カテゴリ）]],"")</f>
        <v>0</v>
      </c>
    </row>
    <row r="364" spans="1:22">
      <c r="A364" s="54">
        <f t="shared" si="23"/>
        <v>44248</v>
      </c>
      <c r="B364" s="1" t="str">
        <f t="shared" si="20"/>
        <v/>
      </c>
      <c r="C364" s="57" t="str">
        <f t="shared" si="21"/>
        <v/>
      </c>
      <c r="D364" s="57" t="str">
        <f t="shared" si="22"/>
        <v>21日</v>
      </c>
      <c r="E364" s="57">
        <f>COUNTIF(テーブル13[[#All],[発症日]],テーブル31012[[#This Row],[日時]])</f>
        <v>0</v>
      </c>
      <c r="F364" s="57">
        <f>COUNTIFS(テーブル13[[#All],[発症日]],テーブル31012[[#This Row],[日時]],テーブル13[[#All],[推定感染場所（カテゴリ）]],'推定感染場所別流行曲線（発症日） '!F$1)</f>
        <v>0</v>
      </c>
      <c r="G364" s="59">
        <f>COUNTIFS(テーブル13[[#All],[発症日]],テーブル31012[[#This Row],[日時]],テーブル13[[#All],[推定感染場所（カテゴリ）]],'推定感染場所別流行曲線（発症日） '!G$1)</f>
        <v>0</v>
      </c>
      <c r="H364" s="59">
        <f>COUNTIFS(テーブル13[[#All],[発症日]],テーブル31012[[#This Row],[日時]],テーブル13[[#All],[推定感染場所（カテゴリ）]],'推定感染場所別流行曲線（発症日） '!H$1)</f>
        <v>0</v>
      </c>
      <c r="I364" s="59">
        <f>COUNTIFS(テーブル13[[#All],[発症日]],テーブル31012[[#This Row],[日時]],テーブル13[[#All],[推定感染場所（カテゴリ）]],'推定感染場所別流行曲線（発症日） '!I$1)</f>
        <v>0</v>
      </c>
      <c r="J364" s="59">
        <f>COUNTIFS(テーブル13[[#All],[発症日]],テーブル31012[[#This Row],[日時]],テーブル13[[#All],[推定感染場所（カテゴリ）]],'推定感染場所別流行曲線（発症日） '!J$1)</f>
        <v>0</v>
      </c>
      <c r="K364" s="59">
        <f>COUNTIFS(テーブル13[[#All],[発症日]],テーブル31012[[#This Row],[日時]],テーブル13[[#All],[推定感染場所（カテゴリ）]],'推定感染場所別流行曲線（発症日） '!K$1)</f>
        <v>0</v>
      </c>
      <c r="L364" s="59">
        <f>COUNTIFS(テーブル13[[#All],[発症日]],テーブル31012[[#This Row],[日時]],テーブル13[[#All],[推定感染場所（カテゴリ）]],'推定感染場所別流行曲線（発症日） '!L$1)</f>
        <v>0</v>
      </c>
      <c r="M364" s="59">
        <f>COUNTIFS(テーブル13[[#All],[発症日]],テーブル31012[[#This Row],[日時]],テーブル13[[#All],[推定感染場所（カテゴリ）]],'推定感染場所別流行曲線（発症日） '!M$1)</f>
        <v>0</v>
      </c>
      <c r="N364" s="59">
        <f>COUNTIFS(テーブル13[[#All],[発症日]],テーブル31012[[#This Row],[日時]],テーブル13[[#All],[推定感染場所（カテゴリ）]],'推定感染場所別流行曲線（発症日） '!N$1)</f>
        <v>0</v>
      </c>
      <c r="O364" s="59">
        <f>COUNTIFS(テーブル13[[#All],[発症日]],テーブル31012[[#This Row],[日時]],テーブル13[[#All],[推定感染場所（カテゴリ）]],'推定感染場所別流行曲線（発症日） '!O$1)</f>
        <v>0</v>
      </c>
      <c r="P364" s="59">
        <f>COUNTIFS(テーブル13[[#All],[発症日]],テーブル31012[[#This Row],[日時]],テーブル13[[#All],[推定感染場所（カテゴリ）]],'推定感染場所別流行曲線（発症日） '!P$1)</f>
        <v>0</v>
      </c>
      <c r="Q364" s="59"/>
      <c r="R364" s="59"/>
      <c r="S364" s="59"/>
      <c r="T364" s="59"/>
      <c r="U364" s="59"/>
      <c r="V364" s="59">
        <f>COUNTIFS(テーブル13[[#All],[発症日]],テーブル31012[[#This Row],[日時]],テーブル13[[#All],[推定感染場所（カテゴリ）]],"")</f>
        <v>0</v>
      </c>
    </row>
    <row r="365" spans="1:22">
      <c r="A365" s="54">
        <f t="shared" si="23"/>
        <v>44249</v>
      </c>
      <c r="B365" s="1" t="str">
        <f t="shared" si="20"/>
        <v/>
      </c>
      <c r="C365" s="57" t="str">
        <f t="shared" si="21"/>
        <v/>
      </c>
      <c r="D365" s="57" t="str">
        <f t="shared" si="22"/>
        <v>22日</v>
      </c>
      <c r="E365" s="57">
        <f>COUNTIF(テーブル13[[#All],[発症日]],テーブル31012[[#This Row],[日時]])</f>
        <v>0</v>
      </c>
      <c r="F365" s="57">
        <f>COUNTIFS(テーブル13[[#All],[発症日]],テーブル31012[[#This Row],[日時]],テーブル13[[#All],[推定感染場所（カテゴリ）]],'推定感染場所別流行曲線（発症日） '!F$1)</f>
        <v>0</v>
      </c>
      <c r="G365" s="59">
        <f>COUNTIFS(テーブル13[[#All],[発症日]],テーブル31012[[#This Row],[日時]],テーブル13[[#All],[推定感染場所（カテゴリ）]],'推定感染場所別流行曲線（発症日） '!G$1)</f>
        <v>0</v>
      </c>
      <c r="H365" s="59">
        <f>COUNTIFS(テーブル13[[#All],[発症日]],テーブル31012[[#This Row],[日時]],テーブル13[[#All],[推定感染場所（カテゴリ）]],'推定感染場所別流行曲線（発症日） '!H$1)</f>
        <v>0</v>
      </c>
      <c r="I365" s="59">
        <f>COUNTIFS(テーブル13[[#All],[発症日]],テーブル31012[[#This Row],[日時]],テーブル13[[#All],[推定感染場所（カテゴリ）]],'推定感染場所別流行曲線（発症日） '!I$1)</f>
        <v>0</v>
      </c>
      <c r="J365" s="59">
        <f>COUNTIFS(テーブル13[[#All],[発症日]],テーブル31012[[#This Row],[日時]],テーブル13[[#All],[推定感染場所（カテゴリ）]],'推定感染場所別流行曲線（発症日） '!J$1)</f>
        <v>0</v>
      </c>
      <c r="K365" s="59">
        <f>COUNTIFS(テーブル13[[#All],[発症日]],テーブル31012[[#This Row],[日時]],テーブル13[[#All],[推定感染場所（カテゴリ）]],'推定感染場所別流行曲線（発症日） '!K$1)</f>
        <v>0</v>
      </c>
      <c r="L365" s="59">
        <f>COUNTIFS(テーブル13[[#All],[発症日]],テーブル31012[[#This Row],[日時]],テーブル13[[#All],[推定感染場所（カテゴリ）]],'推定感染場所別流行曲線（発症日） '!L$1)</f>
        <v>0</v>
      </c>
      <c r="M365" s="59">
        <f>COUNTIFS(テーブル13[[#All],[発症日]],テーブル31012[[#This Row],[日時]],テーブル13[[#All],[推定感染場所（カテゴリ）]],'推定感染場所別流行曲線（発症日） '!M$1)</f>
        <v>0</v>
      </c>
      <c r="N365" s="59">
        <f>COUNTIFS(テーブル13[[#All],[発症日]],テーブル31012[[#This Row],[日時]],テーブル13[[#All],[推定感染場所（カテゴリ）]],'推定感染場所別流行曲線（発症日） '!N$1)</f>
        <v>0</v>
      </c>
      <c r="O365" s="59">
        <f>COUNTIFS(テーブル13[[#All],[発症日]],テーブル31012[[#This Row],[日時]],テーブル13[[#All],[推定感染場所（カテゴリ）]],'推定感染場所別流行曲線（発症日） '!O$1)</f>
        <v>0</v>
      </c>
      <c r="P365" s="59">
        <f>COUNTIFS(テーブル13[[#All],[発症日]],テーブル31012[[#This Row],[日時]],テーブル13[[#All],[推定感染場所（カテゴリ）]],'推定感染場所別流行曲線（発症日） '!P$1)</f>
        <v>0</v>
      </c>
      <c r="Q365" s="59"/>
      <c r="R365" s="59"/>
      <c r="S365" s="59"/>
      <c r="T365" s="59"/>
      <c r="U365" s="59"/>
      <c r="V365" s="59">
        <f>COUNTIFS(テーブル13[[#All],[発症日]],テーブル31012[[#This Row],[日時]],テーブル13[[#All],[推定感染場所（カテゴリ）]],"")</f>
        <v>0</v>
      </c>
    </row>
    <row r="366" spans="1:22">
      <c r="A366" s="54">
        <f t="shared" si="23"/>
        <v>44250</v>
      </c>
      <c r="B366" s="1" t="str">
        <f t="shared" si="20"/>
        <v/>
      </c>
      <c r="C366" s="57" t="str">
        <f t="shared" si="21"/>
        <v/>
      </c>
      <c r="D366" s="57" t="str">
        <f t="shared" si="22"/>
        <v>23日</v>
      </c>
      <c r="E366" s="57">
        <f>COUNTIF(テーブル13[[#All],[発症日]],テーブル31012[[#This Row],[日時]])</f>
        <v>0</v>
      </c>
      <c r="F366" s="57">
        <f>COUNTIFS(テーブル13[[#All],[発症日]],テーブル31012[[#This Row],[日時]],テーブル13[[#All],[推定感染場所（カテゴリ）]],'推定感染場所別流行曲線（発症日） '!F$1)</f>
        <v>0</v>
      </c>
      <c r="G366" s="59">
        <f>COUNTIFS(テーブル13[[#All],[発症日]],テーブル31012[[#This Row],[日時]],テーブル13[[#All],[推定感染場所（カテゴリ）]],'推定感染場所別流行曲線（発症日） '!G$1)</f>
        <v>0</v>
      </c>
      <c r="H366" s="59">
        <f>COUNTIFS(テーブル13[[#All],[発症日]],テーブル31012[[#This Row],[日時]],テーブル13[[#All],[推定感染場所（カテゴリ）]],'推定感染場所別流行曲線（発症日） '!H$1)</f>
        <v>0</v>
      </c>
      <c r="I366" s="59">
        <f>COUNTIFS(テーブル13[[#All],[発症日]],テーブル31012[[#This Row],[日時]],テーブル13[[#All],[推定感染場所（カテゴリ）]],'推定感染場所別流行曲線（発症日） '!I$1)</f>
        <v>0</v>
      </c>
      <c r="J366" s="59">
        <f>COUNTIFS(テーブル13[[#All],[発症日]],テーブル31012[[#This Row],[日時]],テーブル13[[#All],[推定感染場所（カテゴリ）]],'推定感染場所別流行曲線（発症日） '!J$1)</f>
        <v>0</v>
      </c>
      <c r="K366" s="59">
        <f>COUNTIFS(テーブル13[[#All],[発症日]],テーブル31012[[#This Row],[日時]],テーブル13[[#All],[推定感染場所（カテゴリ）]],'推定感染場所別流行曲線（発症日） '!K$1)</f>
        <v>0</v>
      </c>
      <c r="L366" s="59">
        <f>COUNTIFS(テーブル13[[#All],[発症日]],テーブル31012[[#This Row],[日時]],テーブル13[[#All],[推定感染場所（カテゴリ）]],'推定感染場所別流行曲線（発症日） '!L$1)</f>
        <v>0</v>
      </c>
      <c r="M366" s="59">
        <f>COUNTIFS(テーブル13[[#All],[発症日]],テーブル31012[[#This Row],[日時]],テーブル13[[#All],[推定感染場所（カテゴリ）]],'推定感染場所別流行曲線（発症日） '!M$1)</f>
        <v>0</v>
      </c>
      <c r="N366" s="59">
        <f>COUNTIFS(テーブル13[[#All],[発症日]],テーブル31012[[#This Row],[日時]],テーブル13[[#All],[推定感染場所（カテゴリ）]],'推定感染場所別流行曲線（発症日） '!N$1)</f>
        <v>0</v>
      </c>
      <c r="O366" s="59">
        <f>COUNTIFS(テーブル13[[#All],[発症日]],テーブル31012[[#This Row],[日時]],テーブル13[[#All],[推定感染場所（カテゴリ）]],'推定感染場所別流行曲線（発症日） '!O$1)</f>
        <v>0</v>
      </c>
      <c r="P366" s="59">
        <f>COUNTIFS(テーブル13[[#All],[発症日]],テーブル31012[[#This Row],[日時]],テーブル13[[#All],[推定感染場所（カテゴリ）]],'推定感染場所別流行曲線（発症日） '!P$1)</f>
        <v>0</v>
      </c>
      <c r="Q366" s="59"/>
      <c r="R366" s="59"/>
      <c r="S366" s="59"/>
      <c r="T366" s="59"/>
      <c r="U366" s="59"/>
      <c r="V366" s="59">
        <f>COUNTIFS(テーブル13[[#All],[発症日]],テーブル31012[[#This Row],[日時]],テーブル13[[#All],[推定感染場所（カテゴリ）]],"")</f>
        <v>0</v>
      </c>
    </row>
    <row r="367" spans="1:22">
      <c r="A367" s="54">
        <f t="shared" si="23"/>
        <v>44251</v>
      </c>
      <c r="B367" s="1" t="str">
        <f t="shared" si="20"/>
        <v/>
      </c>
      <c r="C367" s="57" t="str">
        <f t="shared" si="21"/>
        <v/>
      </c>
      <c r="D367" s="57" t="str">
        <f t="shared" si="22"/>
        <v>24日</v>
      </c>
      <c r="E367" s="57">
        <f>COUNTIF(テーブル13[[#All],[発症日]],テーブル31012[[#This Row],[日時]])</f>
        <v>0</v>
      </c>
      <c r="F367" s="57">
        <f>COUNTIFS(テーブル13[[#All],[発症日]],テーブル31012[[#This Row],[日時]],テーブル13[[#All],[推定感染場所（カテゴリ）]],'推定感染場所別流行曲線（発症日） '!F$1)</f>
        <v>0</v>
      </c>
      <c r="G367" s="59">
        <f>COUNTIFS(テーブル13[[#All],[発症日]],テーブル31012[[#This Row],[日時]],テーブル13[[#All],[推定感染場所（カテゴリ）]],'推定感染場所別流行曲線（発症日） '!G$1)</f>
        <v>0</v>
      </c>
      <c r="H367" s="59">
        <f>COUNTIFS(テーブル13[[#All],[発症日]],テーブル31012[[#This Row],[日時]],テーブル13[[#All],[推定感染場所（カテゴリ）]],'推定感染場所別流行曲線（発症日） '!H$1)</f>
        <v>0</v>
      </c>
      <c r="I367" s="59">
        <f>COUNTIFS(テーブル13[[#All],[発症日]],テーブル31012[[#This Row],[日時]],テーブル13[[#All],[推定感染場所（カテゴリ）]],'推定感染場所別流行曲線（発症日） '!I$1)</f>
        <v>0</v>
      </c>
      <c r="J367" s="59">
        <f>COUNTIFS(テーブル13[[#All],[発症日]],テーブル31012[[#This Row],[日時]],テーブル13[[#All],[推定感染場所（カテゴリ）]],'推定感染場所別流行曲線（発症日） '!J$1)</f>
        <v>0</v>
      </c>
      <c r="K367" s="59">
        <f>COUNTIFS(テーブル13[[#All],[発症日]],テーブル31012[[#This Row],[日時]],テーブル13[[#All],[推定感染場所（カテゴリ）]],'推定感染場所別流行曲線（発症日） '!K$1)</f>
        <v>0</v>
      </c>
      <c r="L367" s="59">
        <f>COUNTIFS(テーブル13[[#All],[発症日]],テーブル31012[[#This Row],[日時]],テーブル13[[#All],[推定感染場所（カテゴリ）]],'推定感染場所別流行曲線（発症日） '!L$1)</f>
        <v>0</v>
      </c>
      <c r="M367" s="59">
        <f>COUNTIFS(テーブル13[[#All],[発症日]],テーブル31012[[#This Row],[日時]],テーブル13[[#All],[推定感染場所（カテゴリ）]],'推定感染場所別流行曲線（発症日） '!M$1)</f>
        <v>0</v>
      </c>
      <c r="N367" s="59">
        <f>COUNTIFS(テーブル13[[#All],[発症日]],テーブル31012[[#This Row],[日時]],テーブル13[[#All],[推定感染場所（カテゴリ）]],'推定感染場所別流行曲線（発症日） '!N$1)</f>
        <v>0</v>
      </c>
      <c r="O367" s="59">
        <f>COUNTIFS(テーブル13[[#All],[発症日]],テーブル31012[[#This Row],[日時]],テーブル13[[#All],[推定感染場所（カテゴリ）]],'推定感染場所別流行曲線（発症日） '!O$1)</f>
        <v>0</v>
      </c>
      <c r="P367" s="59">
        <f>COUNTIFS(テーブル13[[#All],[発症日]],テーブル31012[[#This Row],[日時]],テーブル13[[#All],[推定感染場所（カテゴリ）]],'推定感染場所別流行曲線（発症日） '!P$1)</f>
        <v>0</v>
      </c>
      <c r="Q367" s="59"/>
      <c r="R367" s="59"/>
      <c r="S367" s="59"/>
      <c r="T367" s="59"/>
      <c r="U367" s="59"/>
      <c r="V367" s="59">
        <f>COUNTIFS(テーブル13[[#All],[発症日]],テーブル31012[[#This Row],[日時]],テーブル13[[#All],[推定感染場所（カテゴリ）]],"")</f>
        <v>0</v>
      </c>
    </row>
    <row r="368" spans="1:22">
      <c r="A368" s="54">
        <f t="shared" si="23"/>
        <v>44252</v>
      </c>
      <c r="B368" s="1" t="str">
        <f t="shared" si="20"/>
        <v/>
      </c>
      <c r="C368" s="57" t="str">
        <f t="shared" si="21"/>
        <v/>
      </c>
      <c r="D368" s="57" t="str">
        <f t="shared" si="22"/>
        <v>25日</v>
      </c>
      <c r="E368" s="57">
        <f>COUNTIF(テーブル13[[#All],[発症日]],テーブル31012[[#This Row],[日時]])</f>
        <v>0</v>
      </c>
      <c r="F368" s="57">
        <f>COUNTIFS(テーブル13[[#All],[発症日]],テーブル31012[[#This Row],[日時]],テーブル13[[#All],[推定感染場所（カテゴリ）]],'推定感染場所別流行曲線（発症日） '!F$1)</f>
        <v>0</v>
      </c>
      <c r="G368" s="59">
        <f>COUNTIFS(テーブル13[[#All],[発症日]],テーブル31012[[#This Row],[日時]],テーブル13[[#All],[推定感染場所（カテゴリ）]],'推定感染場所別流行曲線（発症日） '!G$1)</f>
        <v>0</v>
      </c>
      <c r="H368" s="59">
        <f>COUNTIFS(テーブル13[[#All],[発症日]],テーブル31012[[#This Row],[日時]],テーブル13[[#All],[推定感染場所（カテゴリ）]],'推定感染場所別流行曲線（発症日） '!H$1)</f>
        <v>0</v>
      </c>
      <c r="I368" s="59">
        <f>COUNTIFS(テーブル13[[#All],[発症日]],テーブル31012[[#This Row],[日時]],テーブル13[[#All],[推定感染場所（カテゴリ）]],'推定感染場所別流行曲線（発症日） '!I$1)</f>
        <v>0</v>
      </c>
      <c r="J368" s="59">
        <f>COUNTIFS(テーブル13[[#All],[発症日]],テーブル31012[[#This Row],[日時]],テーブル13[[#All],[推定感染場所（カテゴリ）]],'推定感染場所別流行曲線（発症日） '!J$1)</f>
        <v>0</v>
      </c>
      <c r="K368" s="59">
        <f>COUNTIFS(テーブル13[[#All],[発症日]],テーブル31012[[#This Row],[日時]],テーブル13[[#All],[推定感染場所（カテゴリ）]],'推定感染場所別流行曲線（発症日） '!K$1)</f>
        <v>0</v>
      </c>
      <c r="L368" s="59">
        <f>COUNTIFS(テーブル13[[#All],[発症日]],テーブル31012[[#This Row],[日時]],テーブル13[[#All],[推定感染場所（カテゴリ）]],'推定感染場所別流行曲線（発症日） '!L$1)</f>
        <v>0</v>
      </c>
      <c r="M368" s="59">
        <f>COUNTIFS(テーブル13[[#All],[発症日]],テーブル31012[[#This Row],[日時]],テーブル13[[#All],[推定感染場所（カテゴリ）]],'推定感染場所別流行曲線（発症日） '!M$1)</f>
        <v>0</v>
      </c>
      <c r="N368" s="59">
        <f>COUNTIFS(テーブル13[[#All],[発症日]],テーブル31012[[#This Row],[日時]],テーブル13[[#All],[推定感染場所（カテゴリ）]],'推定感染場所別流行曲線（発症日） '!N$1)</f>
        <v>0</v>
      </c>
      <c r="O368" s="59">
        <f>COUNTIFS(テーブル13[[#All],[発症日]],テーブル31012[[#This Row],[日時]],テーブル13[[#All],[推定感染場所（カテゴリ）]],'推定感染場所別流行曲線（発症日） '!O$1)</f>
        <v>0</v>
      </c>
      <c r="P368" s="59">
        <f>COUNTIFS(テーブル13[[#All],[発症日]],テーブル31012[[#This Row],[日時]],テーブル13[[#All],[推定感染場所（カテゴリ）]],'推定感染場所別流行曲線（発症日） '!P$1)</f>
        <v>0</v>
      </c>
      <c r="Q368" s="59"/>
      <c r="R368" s="59"/>
      <c r="S368" s="59"/>
      <c r="T368" s="59"/>
      <c r="U368" s="59"/>
      <c r="V368" s="59">
        <f>COUNTIFS(テーブル13[[#All],[発症日]],テーブル31012[[#This Row],[日時]],テーブル13[[#All],[推定感染場所（カテゴリ）]],"")</f>
        <v>0</v>
      </c>
    </row>
    <row r="369" spans="1:22">
      <c r="A369" s="54">
        <f t="shared" si="23"/>
        <v>44253</v>
      </c>
      <c r="B369" s="1" t="str">
        <f t="shared" si="20"/>
        <v/>
      </c>
      <c r="C369" s="57" t="str">
        <f t="shared" si="21"/>
        <v/>
      </c>
      <c r="D369" s="57" t="str">
        <f t="shared" si="22"/>
        <v>26日</v>
      </c>
      <c r="E369" s="57">
        <f>COUNTIF(テーブル13[[#All],[発症日]],テーブル31012[[#This Row],[日時]])</f>
        <v>0</v>
      </c>
      <c r="F369" s="57">
        <f>COUNTIFS(テーブル13[[#All],[発症日]],テーブル31012[[#This Row],[日時]],テーブル13[[#All],[推定感染場所（カテゴリ）]],'推定感染場所別流行曲線（発症日） '!F$1)</f>
        <v>0</v>
      </c>
      <c r="G369" s="59">
        <f>COUNTIFS(テーブル13[[#All],[発症日]],テーブル31012[[#This Row],[日時]],テーブル13[[#All],[推定感染場所（カテゴリ）]],'推定感染場所別流行曲線（発症日） '!G$1)</f>
        <v>0</v>
      </c>
      <c r="H369" s="59">
        <f>COUNTIFS(テーブル13[[#All],[発症日]],テーブル31012[[#This Row],[日時]],テーブル13[[#All],[推定感染場所（カテゴリ）]],'推定感染場所別流行曲線（発症日） '!H$1)</f>
        <v>0</v>
      </c>
      <c r="I369" s="59">
        <f>COUNTIFS(テーブル13[[#All],[発症日]],テーブル31012[[#This Row],[日時]],テーブル13[[#All],[推定感染場所（カテゴリ）]],'推定感染場所別流行曲線（発症日） '!I$1)</f>
        <v>0</v>
      </c>
      <c r="J369" s="59">
        <f>COUNTIFS(テーブル13[[#All],[発症日]],テーブル31012[[#This Row],[日時]],テーブル13[[#All],[推定感染場所（カテゴリ）]],'推定感染場所別流行曲線（発症日） '!J$1)</f>
        <v>0</v>
      </c>
      <c r="K369" s="59">
        <f>COUNTIFS(テーブル13[[#All],[発症日]],テーブル31012[[#This Row],[日時]],テーブル13[[#All],[推定感染場所（カテゴリ）]],'推定感染場所別流行曲線（発症日） '!K$1)</f>
        <v>0</v>
      </c>
      <c r="L369" s="59">
        <f>COUNTIFS(テーブル13[[#All],[発症日]],テーブル31012[[#This Row],[日時]],テーブル13[[#All],[推定感染場所（カテゴリ）]],'推定感染場所別流行曲線（発症日） '!L$1)</f>
        <v>0</v>
      </c>
      <c r="M369" s="59">
        <f>COUNTIFS(テーブル13[[#All],[発症日]],テーブル31012[[#This Row],[日時]],テーブル13[[#All],[推定感染場所（カテゴリ）]],'推定感染場所別流行曲線（発症日） '!M$1)</f>
        <v>0</v>
      </c>
      <c r="N369" s="59">
        <f>COUNTIFS(テーブル13[[#All],[発症日]],テーブル31012[[#This Row],[日時]],テーブル13[[#All],[推定感染場所（カテゴリ）]],'推定感染場所別流行曲線（発症日） '!N$1)</f>
        <v>0</v>
      </c>
      <c r="O369" s="59">
        <f>COUNTIFS(テーブル13[[#All],[発症日]],テーブル31012[[#This Row],[日時]],テーブル13[[#All],[推定感染場所（カテゴリ）]],'推定感染場所別流行曲線（発症日） '!O$1)</f>
        <v>0</v>
      </c>
      <c r="P369" s="59">
        <f>COUNTIFS(テーブル13[[#All],[発症日]],テーブル31012[[#This Row],[日時]],テーブル13[[#All],[推定感染場所（カテゴリ）]],'推定感染場所別流行曲線（発症日） '!P$1)</f>
        <v>0</v>
      </c>
      <c r="Q369" s="59"/>
      <c r="R369" s="59"/>
      <c r="S369" s="59"/>
      <c r="T369" s="59"/>
      <c r="U369" s="59"/>
      <c r="V369" s="59">
        <f>COUNTIFS(テーブル13[[#All],[発症日]],テーブル31012[[#This Row],[日時]],テーブル13[[#All],[推定感染場所（カテゴリ）]],"")</f>
        <v>0</v>
      </c>
    </row>
    <row r="370" spans="1:22">
      <c r="A370" s="54">
        <f t="shared" si="23"/>
        <v>44254</v>
      </c>
      <c r="B370" s="1" t="str">
        <f t="shared" si="20"/>
        <v/>
      </c>
      <c r="C370" s="57" t="str">
        <f t="shared" si="21"/>
        <v/>
      </c>
      <c r="D370" s="57" t="str">
        <f t="shared" si="22"/>
        <v>27日</v>
      </c>
      <c r="E370" s="57">
        <f>COUNTIF(テーブル13[[#All],[発症日]],テーブル31012[[#This Row],[日時]])</f>
        <v>0</v>
      </c>
      <c r="F370" s="57">
        <f>COUNTIFS(テーブル13[[#All],[発症日]],テーブル31012[[#This Row],[日時]],テーブル13[[#All],[推定感染場所（カテゴリ）]],'推定感染場所別流行曲線（発症日） '!F$1)</f>
        <v>0</v>
      </c>
      <c r="G370" s="59">
        <f>COUNTIFS(テーブル13[[#All],[発症日]],テーブル31012[[#This Row],[日時]],テーブル13[[#All],[推定感染場所（カテゴリ）]],'推定感染場所別流行曲線（発症日） '!G$1)</f>
        <v>0</v>
      </c>
      <c r="H370" s="59">
        <f>COUNTIFS(テーブル13[[#All],[発症日]],テーブル31012[[#This Row],[日時]],テーブル13[[#All],[推定感染場所（カテゴリ）]],'推定感染場所別流行曲線（発症日） '!H$1)</f>
        <v>0</v>
      </c>
      <c r="I370" s="59">
        <f>COUNTIFS(テーブル13[[#All],[発症日]],テーブル31012[[#This Row],[日時]],テーブル13[[#All],[推定感染場所（カテゴリ）]],'推定感染場所別流行曲線（発症日） '!I$1)</f>
        <v>0</v>
      </c>
      <c r="J370" s="59">
        <f>COUNTIFS(テーブル13[[#All],[発症日]],テーブル31012[[#This Row],[日時]],テーブル13[[#All],[推定感染場所（カテゴリ）]],'推定感染場所別流行曲線（発症日） '!J$1)</f>
        <v>0</v>
      </c>
      <c r="K370" s="59">
        <f>COUNTIFS(テーブル13[[#All],[発症日]],テーブル31012[[#This Row],[日時]],テーブル13[[#All],[推定感染場所（カテゴリ）]],'推定感染場所別流行曲線（発症日） '!K$1)</f>
        <v>0</v>
      </c>
      <c r="L370" s="59">
        <f>COUNTIFS(テーブル13[[#All],[発症日]],テーブル31012[[#This Row],[日時]],テーブル13[[#All],[推定感染場所（カテゴリ）]],'推定感染場所別流行曲線（発症日） '!L$1)</f>
        <v>0</v>
      </c>
      <c r="M370" s="59">
        <f>COUNTIFS(テーブル13[[#All],[発症日]],テーブル31012[[#This Row],[日時]],テーブル13[[#All],[推定感染場所（カテゴリ）]],'推定感染場所別流行曲線（発症日） '!M$1)</f>
        <v>0</v>
      </c>
      <c r="N370" s="59">
        <f>COUNTIFS(テーブル13[[#All],[発症日]],テーブル31012[[#This Row],[日時]],テーブル13[[#All],[推定感染場所（カテゴリ）]],'推定感染場所別流行曲線（発症日） '!N$1)</f>
        <v>0</v>
      </c>
      <c r="O370" s="59">
        <f>COUNTIFS(テーブル13[[#All],[発症日]],テーブル31012[[#This Row],[日時]],テーブル13[[#All],[推定感染場所（カテゴリ）]],'推定感染場所別流行曲線（発症日） '!O$1)</f>
        <v>0</v>
      </c>
      <c r="P370" s="59">
        <f>COUNTIFS(テーブル13[[#All],[発症日]],テーブル31012[[#This Row],[日時]],テーブル13[[#All],[推定感染場所（カテゴリ）]],'推定感染場所別流行曲線（発症日） '!P$1)</f>
        <v>0</v>
      </c>
      <c r="Q370" s="59"/>
      <c r="R370" s="59"/>
      <c r="S370" s="59"/>
      <c r="T370" s="59"/>
      <c r="U370" s="59"/>
      <c r="V370" s="59">
        <f>COUNTIFS(テーブル13[[#All],[発症日]],テーブル31012[[#This Row],[日時]],テーブル13[[#All],[推定感染場所（カテゴリ）]],"")</f>
        <v>0</v>
      </c>
    </row>
    <row r="371" spans="1:22">
      <c r="A371" s="54">
        <f t="shared" si="23"/>
        <v>44255</v>
      </c>
      <c r="B371" s="1" t="str">
        <f t="shared" si="20"/>
        <v/>
      </c>
      <c r="C371" s="57" t="str">
        <f t="shared" si="21"/>
        <v/>
      </c>
      <c r="D371" s="57" t="str">
        <f t="shared" si="22"/>
        <v>28日</v>
      </c>
      <c r="E371" s="57">
        <f>COUNTIF(テーブル13[[#All],[発症日]],テーブル31012[[#This Row],[日時]])</f>
        <v>0</v>
      </c>
      <c r="F371" s="57">
        <f>COUNTIFS(テーブル13[[#All],[発症日]],テーブル31012[[#This Row],[日時]],テーブル13[[#All],[推定感染場所（カテゴリ）]],'推定感染場所別流行曲線（発症日） '!F$1)</f>
        <v>0</v>
      </c>
      <c r="G371" s="59">
        <f>COUNTIFS(テーブル13[[#All],[発症日]],テーブル31012[[#This Row],[日時]],テーブル13[[#All],[推定感染場所（カテゴリ）]],'推定感染場所別流行曲線（発症日） '!G$1)</f>
        <v>0</v>
      </c>
      <c r="H371" s="59">
        <f>COUNTIFS(テーブル13[[#All],[発症日]],テーブル31012[[#This Row],[日時]],テーブル13[[#All],[推定感染場所（カテゴリ）]],'推定感染場所別流行曲線（発症日） '!H$1)</f>
        <v>0</v>
      </c>
      <c r="I371" s="59">
        <f>COUNTIFS(テーブル13[[#All],[発症日]],テーブル31012[[#This Row],[日時]],テーブル13[[#All],[推定感染場所（カテゴリ）]],'推定感染場所別流行曲線（発症日） '!I$1)</f>
        <v>0</v>
      </c>
      <c r="J371" s="59">
        <f>COUNTIFS(テーブル13[[#All],[発症日]],テーブル31012[[#This Row],[日時]],テーブル13[[#All],[推定感染場所（カテゴリ）]],'推定感染場所別流行曲線（発症日） '!J$1)</f>
        <v>0</v>
      </c>
      <c r="K371" s="59">
        <f>COUNTIFS(テーブル13[[#All],[発症日]],テーブル31012[[#This Row],[日時]],テーブル13[[#All],[推定感染場所（カテゴリ）]],'推定感染場所別流行曲線（発症日） '!K$1)</f>
        <v>0</v>
      </c>
      <c r="L371" s="59">
        <f>COUNTIFS(テーブル13[[#All],[発症日]],テーブル31012[[#This Row],[日時]],テーブル13[[#All],[推定感染場所（カテゴリ）]],'推定感染場所別流行曲線（発症日） '!L$1)</f>
        <v>0</v>
      </c>
      <c r="M371" s="59">
        <f>COUNTIFS(テーブル13[[#All],[発症日]],テーブル31012[[#This Row],[日時]],テーブル13[[#All],[推定感染場所（カテゴリ）]],'推定感染場所別流行曲線（発症日） '!M$1)</f>
        <v>0</v>
      </c>
      <c r="N371" s="59">
        <f>COUNTIFS(テーブル13[[#All],[発症日]],テーブル31012[[#This Row],[日時]],テーブル13[[#All],[推定感染場所（カテゴリ）]],'推定感染場所別流行曲線（発症日） '!N$1)</f>
        <v>0</v>
      </c>
      <c r="O371" s="59">
        <f>COUNTIFS(テーブル13[[#All],[発症日]],テーブル31012[[#This Row],[日時]],テーブル13[[#All],[推定感染場所（カテゴリ）]],'推定感染場所別流行曲線（発症日） '!O$1)</f>
        <v>0</v>
      </c>
      <c r="P371" s="59">
        <f>COUNTIFS(テーブル13[[#All],[発症日]],テーブル31012[[#This Row],[日時]],テーブル13[[#All],[推定感染場所（カテゴリ）]],'推定感染場所別流行曲線（発症日） '!P$1)</f>
        <v>0</v>
      </c>
      <c r="Q371" s="59"/>
      <c r="R371" s="59"/>
      <c r="S371" s="59"/>
      <c r="T371" s="59"/>
      <c r="U371" s="59"/>
      <c r="V371" s="59">
        <f>COUNTIFS(テーブル13[[#All],[発症日]],テーブル31012[[#This Row],[日時]],テーブル13[[#All],[推定感染場所（カテゴリ）]],"")</f>
        <v>0</v>
      </c>
    </row>
    <row r="372" spans="1:22">
      <c r="A372" s="54">
        <f t="shared" si="23"/>
        <v>44256</v>
      </c>
      <c r="B372" s="1" t="str">
        <f t="shared" si="20"/>
        <v/>
      </c>
      <c r="C372" s="57" t="str">
        <f t="shared" si="21"/>
        <v>3月</v>
      </c>
      <c r="D372" s="57" t="str">
        <f t="shared" si="22"/>
        <v>1日</v>
      </c>
      <c r="E372" s="57">
        <f>COUNTIF(テーブル13[[#All],[発症日]],テーブル31012[[#This Row],[日時]])</f>
        <v>0</v>
      </c>
      <c r="F372" s="57">
        <f>COUNTIFS(テーブル13[[#All],[発症日]],テーブル31012[[#This Row],[日時]],テーブル13[[#All],[推定感染場所（カテゴリ）]],'推定感染場所別流行曲線（発症日） '!F$1)</f>
        <v>0</v>
      </c>
      <c r="G372" s="59">
        <f>COUNTIFS(テーブル13[[#All],[発症日]],テーブル31012[[#This Row],[日時]],テーブル13[[#All],[推定感染場所（カテゴリ）]],'推定感染場所別流行曲線（発症日） '!G$1)</f>
        <v>0</v>
      </c>
      <c r="H372" s="59">
        <f>COUNTIFS(テーブル13[[#All],[発症日]],テーブル31012[[#This Row],[日時]],テーブル13[[#All],[推定感染場所（カテゴリ）]],'推定感染場所別流行曲線（発症日） '!H$1)</f>
        <v>0</v>
      </c>
      <c r="I372" s="59">
        <f>COUNTIFS(テーブル13[[#All],[発症日]],テーブル31012[[#This Row],[日時]],テーブル13[[#All],[推定感染場所（カテゴリ）]],'推定感染場所別流行曲線（発症日） '!I$1)</f>
        <v>0</v>
      </c>
      <c r="J372" s="59">
        <f>COUNTIFS(テーブル13[[#All],[発症日]],テーブル31012[[#This Row],[日時]],テーブル13[[#All],[推定感染場所（カテゴリ）]],'推定感染場所別流行曲線（発症日） '!J$1)</f>
        <v>0</v>
      </c>
      <c r="K372" s="59">
        <f>COUNTIFS(テーブル13[[#All],[発症日]],テーブル31012[[#This Row],[日時]],テーブル13[[#All],[推定感染場所（カテゴリ）]],'推定感染場所別流行曲線（発症日） '!K$1)</f>
        <v>0</v>
      </c>
      <c r="L372" s="59">
        <f>COUNTIFS(テーブル13[[#All],[発症日]],テーブル31012[[#This Row],[日時]],テーブル13[[#All],[推定感染場所（カテゴリ）]],'推定感染場所別流行曲線（発症日） '!L$1)</f>
        <v>0</v>
      </c>
      <c r="M372" s="59">
        <f>COUNTIFS(テーブル13[[#All],[発症日]],テーブル31012[[#This Row],[日時]],テーブル13[[#All],[推定感染場所（カテゴリ）]],'推定感染場所別流行曲線（発症日） '!M$1)</f>
        <v>0</v>
      </c>
      <c r="N372" s="59">
        <f>COUNTIFS(テーブル13[[#All],[発症日]],テーブル31012[[#This Row],[日時]],テーブル13[[#All],[推定感染場所（カテゴリ）]],'推定感染場所別流行曲線（発症日） '!N$1)</f>
        <v>0</v>
      </c>
      <c r="O372" s="59">
        <f>COUNTIFS(テーブル13[[#All],[発症日]],テーブル31012[[#This Row],[日時]],テーブル13[[#All],[推定感染場所（カテゴリ）]],'推定感染場所別流行曲線（発症日） '!O$1)</f>
        <v>0</v>
      </c>
      <c r="P372" s="59">
        <f>COUNTIFS(テーブル13[[#All],[発症日]],テーブル31012[[#This Row],[日時]],テーブル13[[#All],[推定感染場所（カテゴリ）]],'推定感染場所別流行曲線（発症日） '!P$1)</f>
        <v>0</v>
      </c>
      <c r="Q372" s="59"/>
      <c r="R372" s="59"/>
      <c r="S372" s="59"/>
      <c r="T372" s="59"/>
      <c r="U372" s="59"/>
      <c r="V372" s="59">
        <f>COUNTIFS(テーブル13[[#All],[発症日]],テーブル31012[[#This Row],[日時]],テーブル13[[#All],[推定感染場所（カテゴリ）]],"")</f>
        <v>0</v>
      </c>
    </row>
    <row r="373" spans="1:22">
      <c r="A373" s="54">
        <f t="shared" si="23"/>
        <v>44257</v>
      </c>
      <c r="B373" s="1" t="str">
        <f t="shared" si="20"/>
        <v/>
      </c>
      <c r="C373" s="57" t="str">
        <f t="shared" si="21"/>
        <v/>
      </c>
      <c r="D373" s="57" t="str">
        <f t="shared" si="22"/>
        <v>2日</v>
      </c>
      <c r="E373" s="57">
        <f>COUNTIF(テーブル13[[#All],[発症日]],テーブル31012[[#This Row],[日時]])</f>
        <v>0</v>
      </c>
      <c r="F373" s="57">
        <f>COUNTIFS(テーブル13[[#All],[発症日]],テーブル31012[[#This Row],[日時]],テーブル13[[#All],[推定感染場所（カテゴリ）]],'推定感染場所別流行曲線（発症日） '!F$1)</f>
        <v>0</v>
      </c>
      <c r="G373" s="59">
        <f>COUNTIFS(テーブル13[[#All],[発症日]],テーブル31012[[#This Row],[日時]],テーブル13[[#All],[推定感染場所（カテゴリ）]],'推定感染場所別流行曲線（発症日） '!G$1)</f>
        <v>0</v>
      </c>
      <c r="H373" s="59">
        <f>COUNTIFS(テーブル13[[#All],[発症日]],テーブル31012[[#This Row],[日時]],テーブル13[[#All],[推定感染場所（カテゴリ）]],'推定感染場所別流行曲線（発症日） '!H$1)</f>
        <v>0</v>
      </c>
      <c r="I373" s="59">
        <f>COUNTIFS(テーブル13[[#All],[発症日]],テーブル31012[[#This Row],[日時]],テーブル13[[#All],[推定感染場所（カテゴリ）]],'推定感染場所別流行曲線（発症日） '!I$1)</f>
        <v>0</v>
      </c>
      <c r="J373" s="59">
        <f>COUNTIFS(テーブル13[[#All],[発症日]],テーブル31012[[#This Row],[日時]],テーブル13[[#All],[推定感染場所（カテゴリ）]],'推定感染場所別流行曲線（発症日） '!J$1)</f>
        <v>0</v>
      </c>
      <c r="K373" s="59">
        <f>COUNTIFS(テーブル13[[#All],[発症日]],テーブル31012[[#This Row],[日時]],テーブル13[[#All],[推定感染場所（カテゴリ）]],'推定感染場所別流行曲線（発症日） '!K$1)</f>
        <v>0</v>
      </c>
      <c r="L373" s="59">
        <f>COUNTIFS(テーブル13[[#All],[発症日]],テーブル31012[[#This Row],[日時]],テーブル13[[#All],[推定感染場所（カテゴリ）]],'推定感染場所別流行曲線（発症日） '!L$1)</f>
        <v>0</v>
      </c>
      <c r="M373" s="59">
        <f>COUNTIFS(テーブル13[[#All],[発症日]],テーブル31012[[#This Row],[日時]],テーブル13[[#All],[推定感染場所（カテゴリ）]],'推定感染場所別流行曲線（発症日） '!M$1)</f>
        <v>0</v>
      </c>
      <c r="N373" s="59">
        <f>COUNTIFS(テーブル13[[#All],[発症日]],テーブル31012[[#This Row],[日時]],テーブル13[[#All],[推定感染場所（カテゴリ）]],'推定感染場所別流行曲線（発症日） '!N$1)</f>
        <v>0</v>
      </c>
      <c r="O373" s="59">
        <f>COUNTIFS(テーブル13[[#All],[発症日]],テーブル31012[[#This Row],[日時]],テーブル13[[#All],[推定感染場所（カテゴリ）]],'推定感染場所別流行曲線（発症日） '!O$1)</f>
        <v>0</v>
      </c>
      <c r="P373" s="59">
        <f>COUNTIFS(テーブル13[[#All],[発症日]],テーブル31012[[#This Row],[日時]],テーブル13[[#All],[推定感染場所（カテゴリ）]],'推定感染場所別流行曲線（発症日） '!P$1)</f>
        <v>0</v>
      </c>
      <c r="Q373" s="59"/>
      <c r="R373" s="59"/>
      <c r="S373" s="59"/>
      <c r="T373" s="59"/>
      <c r="U373" s="59"/>
      <c r="V373" s="59">
        <f>COUNTIFS(テーブル13[[#All],[発症日]],テーブル31012[[#This Row],[日時]],テーブル13[[#All],[推定感染場所（カテゴリ）]],"")</f>
        <v>0</v>
      </c>
    </row>
    <row r="374" spans="1:22">
      <c r="A374" s="54">
        <f t="shared" si="23"/>
        <v>44258</v>
      </c>
      <c r="B374" s="1" t="str">
        <f t="shared" si="20"/>
        <v/>
      </c>
      <c r="C374" s="57" t="str">
        <f t="shared" si="21"/>
        <v/>
      </c>
      <c r="D374" s="57" t="str">
        <f t="shared" si="22"/>
        <v>3日</v>
      </c>
      <c r="E374" s="57">
        <f>COUNTIF(テーブル13[[#All],[発症日]],テーブル31012[[#This Row],[日時]])</f>
        <v>0</v>
      </c>
      <c r="F374" s="57">
        <f>COUNTIFS(テーブル13[[#All],[発症日]],テーブル31012[[#This Row],[日時]],テーブル13[[#All],[推定感染場所（カテゴリ）]],'推定感染場所別流行曲線（発症日） '!F$1)</f>
        <v>0</v>
      </c>
      <c r="G374" s="59">
        <f>COUNTIFS(テーブル13[[#All],[発症日]],テーブル31012[[#This Row],[日時]],テーブル13[[#All],[推定感染場所（カテゴリ）]],'推定感染場所別流行曲線（発症日） '!G$1)</f>
        <v>0</v>
      </c>
      <c r="H374" s="59">
        <f>COUNTIFS(テーブル13[[#All],[発症日]],テーブル31012[[#This Row],[日時]],テーブル13[[#All],[推定感染場所（カテゴリ）]],'推定感染場所別流行曲線（発症日） '!H$1)</f>
        <v>0</v>
      </c>
      <c r="I374" s="59">
        <f>COUNTIFS(テーブル13[[#All],[発症日]],テーブル31012[[#This Row],[日時]],テーブル13[[#All],[推定感染場所（カテゴリ）]],'推定感染場所別流行曲線（発症日） '!I$1)</f>
        <v>0</v>
      </c>
      <c r="J374" s="59">
        <f>COUNTIFS(テーブル13[[#All],[発症日]],テーブル31012[[#This Row],[日時]],テーブル13[[#All],[推定感染場所（カテゴリ）]],'推定感染場所別流行曲線（発症日） '!J$1)</f>
        <v>0</v>
      </c>
      <c r="K374" s="59">
        <f>COUNTIFS(テーブル13[[#All],[発症日]],テーブル31012[[#This Row],[日時]],テーブル13[[#All],[推定感染場所（カテゴリ）]],'推定感染場所別流行曲線（発症日） '!K$1)</f>
        <v>0</v>
      </c>
      <c r="L374" s="59">
        <f>COUNTIFS(テーブル13[[#All],[発症日]],テーブル31012[[#This Row],[日時]],テーブル13[[#All],[推定感染場所（カテゴリ）]],'推定感染場所別流行曲線（発症日） '!L$1)</f>
        <v>0</v>
      </c>
      <c r="M374" s="59">
        <f>COUNTIFS(テーブル13[[#All],[発症日]],テーブル31012[[#This Row],[日時]],テーブル13[[#All],[推定感染場所（カテゴリ）]],'推定感染場所別流行曲線（発症日） '!M$1)</f>
        <v>0</v>
      </c>
      <c r="N374" s="59">
        <f>COUNTIFS(テーブル13[[#All],[発症日]],テーブル31012[[#This Row],[日時]],テーブル13[[#All],[推定感染場所（カテゴリ）]],'推定感染場所別流行曲線（発症日） '!N$1)</f>
        <v>0</v>
      </c>
      <c r="O374" s="59">
        <f>COUNTIFS(テーブル13[[#All],[発症日]],テーブル31012[[#This Row],[日時]],テーブル13[[#All],[推定感染場所（カテゴリ）]],'推定感染場所別流行曲線（発症日） '!O$1)</f>
        <v>0</v>
      </c>
      <c r="P374" s="59">
        <f>COUNTIFS(テーブル13[[#All],[発症日]],テーブル31012[[#This Row],[日時]],テーブル13[[#All],[推定感染場所（カテゴリ）]],'推定感染場所別流行曲線（発症日） '!P$1)</f>
        <v>0</v>
      </c>
      <c r="Q374" s="59"/>
      <c r="R374" s="59"/>
      <c r="S374" s="59"/>
      <c r="T374" s="59"/>
      <c r="U374" s="59"/>
      <c r="V374" s="59">
        <f>COUNTIFS(テーブル13[[#All],[発症日]],テーブル31012[[#This Row],[日時]],テーブル13[[#All],[推定感染場所（カテゴリ）]],"")</f>
        <v>0</v>
      </c>
    </row>
    <row r="375" spans="1:22">
      <c r="A375" s="54">
        <f t="shared" si="23"/>
        <v>44259</v>
      </c>
      <c r="B375" s="1" t="str">
        <f t="shared" si="20"/>
        <v/>
      </c>
      <c r="C375" s="57" t="str">
        <f t="shared" si="21"/>
        <v/>
      </c>
      <c r="D375" s="57" t="str">
        <f t="shared" si="22"/>
        <v>4日</v>
      </c>
      <c r="E375" s="57">
        <f>COUNTIF(テーブル13[[#All],[発症日]],テーブル31012[[#This Row],[日時]])</f>
        <v>0</v>
      </c>
      <c r="F375" s="57">
        <f>COUNTIFS(テーブル13[[#All],[発症日]],テーブル31012[[#This Row],[日時]],テーブル13[[#All],[推定感染場所（カテゴリ）]],'推定感染場所別流行曲線（発症日） '!F$1)</f>
        <v>0</v>
      </c>
      <c r="G375" s="59">
        <f>COUNTIFS(テーブル13[[#All],[発症日]],テーブル31012[[#This Row],[日時]],テーブル13[[#All],[推定感染場所（カテゴリ）]],'推定感染場所別流行曲線（発症日） '!G$1)</f>
        <v>0</v>
      </c>
      <c r="H375" s="59">
        <f>COUNTIFS(テーブル13[[#All],[発症日]],テーブル31012[[#This Row],[日時]],テーブル13[[#All],[推定感染場所（カテゴリ）]],'推定感染場所別流行曲線（発症日） '!H$1)</f>
        <v>0</v>
      </c>
      <c r="I375" s="59">
        <f>COUNTIFS(テーブル13[[#All],[発症日]],テーブル31012[[#This Row],[日時]],テーブル13[[#All],[推定感染場所（カテゴリ）]],'推定感染場所別流行曲線（発症日） '!I$1)</f>
        <v>0</v>
      </c>
      <c r="J375" s="59">
        <f>COUNTIFS(テーブル13[[#All],[発症日]],テーブル31012[[#This Row],[日時]],テーブル13[[#All],[推定感染場所（カテゴリ）]],'推定感染場所別流行曲線（発症日） '!J$1)</f>
        <v>0</v>
      </c>
      <c r="K375" s="59">
        <f>COUNTIFS(テーブル13[[#All],[発症日]],テーブル31012[[#This Row],[日時]],テーブル13[[#All],[推定感染場所（カテゴリ）]],'推定感染場所別流行曲線（発症日） '!K$1)</f>
        <v>0</v>
      </c>
      <c r="L375" s="59">
        <f>COUNTIFS(テーブル13[[#All],[発症日]],テーブル31012[[#This Row],[日時]],テーブル13[[#All],[推定感染場所（カテゴリ）]],'推定感染場所別流行曲線（発症日） '!L$1)</f>
        <v>0</v>
      </c>
      <c r="M375" s="59">
        <f>COUNTIFS(テーブル13[[#All],[発症日]],テーブル31012[[#This Row],[日時]],テーブル13[[#All],[推定感染場所（カテゴリ）]],'推定感染場所別流行曲線（発症日） '!M$1)</f>
        <v>0</v>
      </c>
      <c r="N375" s="59">
        <f>COUNTIFS(テーブル13[[#All],[発症日]],テーブル31012[[#This Row],[日時]],テーブル13[[#All],[推定感染場所（カテゴリ）]],'推定感染場所別流行曲線（発症日） '!N$1)</f>
        <v>0</v>
      </c>
      <c r="O375" s="59">
        <f>COUNTIFS(テーブル13[[#All],[発症日]],テーブル31012[[#This Row],[日時]],テーブル13[[#All],[推定感染場所（カテゴリ）]],'推定感染場所別流行曲線（発症日） '!O$1)</f>
        <v>0</v>
      </c>
      <c r="P375" s="59">
        <f>COUNTIFS(テーブル13[[#All],[発症日]],テーブル31012[[#This Row],[日時]],テーブル13[[#All],[推定感染場所（カテゴリ）]],'推定感染場所別流行曲線（発症日） '!P$1)</f>
        <v>0</v>
      </c>
      <c r="Q375" s="59"/>
      <c r="R375" s="59"/>
      <c r="S375" s="59"/>
      <c r="T375" s="59"/>
      <c r="U375" s="59"/>
      <c r="V375" s="59">
        <f>COUNTIFS(テーブル13[[#All],[発症日]],テーブル31012[[#This Row],[日時]],テーブル13[[#All],[推定感染場所（カテゴリ）]],"")</f>
        <v>0</v>
      </c>
    </row>
    <row r="376" spans="1:22">
      <c r="A376" s="54">
        <f t="shared" si="23"/>
        <v>44260</v>
      </c>
      <c r="B376" s="1" t="str">
        <f t="shared" si="20"/>
        <v/>
      </c>
      <c r="C376" s="57" t="str">
        <f t="shared" si="21"/>
        <v/>
      </c>
      <c r="D376" s="57" t="str">
        <f t="shared" si="22"/>
        <v>5日</v>
      </c>
      <c r="E376" s="57">
        <f>COUNTIF(テーブル13[[#All],[発症日]],テーブル31012[[#This Row],[日時]])</f>
        <v>0</v>
      </c>
      <c r="F376" s="57">
        <f>COUNTIFS(テーブル13[[#All],[発症日]],テーブル31012[[#This Row],[日時]],テーブル13[[#All],[推定感染場所（カテゴリ）]],'推定感染場所別流行曲線（発症日） '!F$1)</f>
        <v>0</v>
      </c>
      <c r="G376" s="59">
        <f>COUNTIFS(テーブル13[[#All],[発症日]],テーブル31012[[#This Row],[日時]],テーブル13[[#All],[推定感染場所（カテゴリ）]],'推定感染場所別流行曲線（発症日） '!G$1)</f>
        <v>0</v>
      </c>
      <c r="H376" s="59">
        <f>COUNTIFS(テーブル13[[#All],[発症日]],テーブル31012[[#This Row],[日時]],テーブル13[[#All],[推定感染場所（カテゴリ）]],'推定感染場所別流行曲線（発症日） '!H$1)</f>
        <v>0</v>
      </c>
      <c r="I376" s="59">
        <f>COUNTIFS(テーブル13[[#All],[発症日]],テーブル31012[[#This Row],[日時]],テーブル13[[#All],[推定感染場所（カテゴリ）]],'推定感染場所別流行曲線（発症日） '!I$1)</f>
        <v>0</v>
      </c>
      <c r="J376" s="59">
        <f>COUNTIFS(テーブル13[[#All],[発症日]],テーブル31012[[#This Row],[日時]],テーブル13[[#All],[推定感染場所（カテゴリ）]],'推定感染場所別流行曲線（発症日） '!J$1)</f>
        <v>0</v>
      </c>
      <c r="K376" s="59">
        <f>COUNTIFS(テーブル13[[#All],[発症日]],テーブル31012[[#This Row],[日時]],テーブル13[[#All],[推定感染場所（カテゴリ）]],'推定感染場所別流行曲線（発症日） '!K$1)</f>
        <v>0</v>
      </c>
      <c r="L376" s="59">
        <f>COUNTIFS(テーブル13[[#All],[発症日]],テーブル31012[[#This Row],[日時]],テーブル13[[#All],[推定感染場所（カテゴリ）]],'推定感染場所別流行曲線（発症日） '!L$1)</f>
        <v>0</v>
      </c>
      <c r="M376" s="59">
        <f>COUNTIFS(テーブル13[[#All],[発症日]],テーブル31012[[#This Row],[日時]],テーブル13[[#All],[推定感染場所（カテゴリ）]],'推定感染場所別流行曲線（発症日） '!M$1)</f>
        <v>0</v>
      </c>
      <c r="N376" s="59">
        <f>COUNTIFS(テーブル13[[#All],[発症日]],テーブル31012[[#This Row],[日時]],テーブル13[[#All],[推定感染場所（カテゴリ）]],'推定感染場所別流行曲線（発症日） '!N$1)</f>
        <v>0</v>
      </c>
      <c r="O376" s="59">
        <f>COUNTIFS(テーブル13[[#All],[発症日]],テーブル31012[[#This Row],[日時]],テーブル13[[#All],[推定感染場所（カテゴリ）]],'推定感染場所別流行曲線（発症日） '!O$1)</f>
        <v>0</v>
      </c>
      <c r="P376" s="59">
        <f>COUNTIFS(テーブル13[[#All],[発症日]],テーブル31012[[#This Row],[日時]],テーブル13[[#All],[推定感染場所（カテゴリ）]],'推定感染場所別流行曲線（発症日） '!P$1)</f>
        <v>0</v>
      </c>
      <c r="Q376" s="59"/>
      <c r="R376" s="59"/>
      <c r="S376" s="59"/>
      <c r="T376" s="59"/>
      <c r="U376" s="59"/>
      <c r="V376" s="59">
        <f>COUNTIFS(テーブル13[[#All],[発症日]],テーブル31012[[#This Row],[日時]],テーブル13[[#All],[推定感染場所（カテゴリ）]],"")</f>
        <v>0</v>
      </c>
    </row>
    <row r="377" spans="1:22">
      <c r="A377" s="54">
        <f t="shared" si="23"/>
        <v>44261</v>
      </c>
      <c r="B377" s="1" t="str">
        <f t="shared" si="20"/>
        <v/>
      </c>
      <c r="C377" s="57" t="str">
        <f t="shared" si="21"/>
        <v/>
      </c>
      <c r="D377" s="57" t="str">
        <f t="shared" si="22"/>
        <v>6日</v>
      </c>
      <c r="E377" s="57">
        <f>COUNTIF(テーブル13[[#All],[発症日]],テーブル31012[[#This Row],[日時]])</f>
        <v>0</v>
      </c>
      <c r="F377" s="57">
        <f>COUNTIFS(テーブル13[[#All],[発症日]],テーブル31012[[#This Row],[日時]],テーブル13[[#All],[推定感染場所（カテゴリ）]],'推定感染場所別流行曲線（発症日） '!F$1)</f>
        <v>0</v>
      </c>
      <c r="G377" s="59">
        <f>COUNTIFS(テーブル13[[#All],[発症日]],テーブル31012[[#This Row],[日時]],テーブル13[[#All],[推定感染場所（カテゴリ）]],'推定感染場所別流行曲線（発症日） '!G$1)</f>
        <v>0</v>
      </c>
      <c r="H377" s="59">
        <f>COUNTIFS(テーブル13[[#All],[発症日]],テーブル31012[[#This Row],[日時]],テーブル13[[#All],[推定感染場所（カテゴリ）]],'推定感染場所別流行曲線（発症日） '!H$1)</f>
        <v>0</v>
      </c>
      <c r="I377" s="59">
        <f>COUNTIFS(テーブル13[[#All],[発症日]],テーブル31012[[#This Row],[日時]],テーブル13[[#All],[推定感染場所（カテゴリ）]],'推定感染場所別流行曲線（発症日） '!I$1)</f>
        <v>0</v>
      </c>
      <c r="J377" s="59">
        <f>COUNTIFS(テーブル13[[#All],[発症日]],テーブル31012[[#This Row],[日時]],テーブル13[[#All],[推定感染場所（カテゴリ）]],'推定感染場所別流行曲線（発症日） '!J$1)</f>
        <v>0</v>
      </c>
      <c r="K377" s="59">
        <f>COUNTIFS(テーブル13[[#All],[発症日]],テーブル31012[[#This Row],[日時]],テーブル13[[#All],[推定感染場所（カテゴリ）]],'推定感染場所別流行曲線（発症日） '!K$1)</f>
        <v>0</v>
      </c>
      <c r="L377" s="59">
        <f>COUNTIFS(テーブル13[[#All],[発症日]],テーブル31012[[#This Row],[日時]],テーブル13[[#All],[推定感染場所（カテゴリ）]],'推定感染場所別流行曲線（発症日） '!L$1)</f>
        <v>0</v>
      </c>
      <c r="M377" s="59">
        <f>COUNTIFS(テーブル13[[#All],[発症日]],テーブル31012[[#This Row],[日時]],テーブル13[[#All],[推定感染場所（カテゴリ）]],'推定感染場所別流行曲線（発症日） '!M$1)</f>
        <v>0</v>
      </c>
      <c r="N377" s="59">
        <f>COUNTIFS(テーブル13[[#All],[発症日]],テーブル31012[[#This Row],[日時]],テーブル13[[#All],[推定感染場所（カテゴリ）]],'推定感染場所別流行曲線（発症日） '!N$1)</f>
        <v>0</v>
      </c>
      <c r="O377" s="59">
        <f>COUNTIFS(テーブル13[[#All],[発症日]],テーブル31012[[#This Row],[日時]],テーブル13[[#All],[推定感染場所（カテゴリ）]],'推定感染場所別流行曲線（発症日） '!O$1)</f>
        <v>0</v>
      </c>
      <c r="P377" s="59">
        <f>COUNTIFS(テーブル13[[#All],[発症日]],テーブル31012[[#This Row],[日時]],テーブル13[[#All],[推定感染場所（カテゴリ）]],'推定感染場所別流行曲線（発症日） '!P$1)</f>
        <v>0</v>
      </c>
      <c r="Q377" s="59"/>
      <c r="R377" s="59"/>
      <c r="S377" s="59"/>
      <c r="T377" s="59"/>
      <c r="U377" s="59"/>
      <c r="V377" s="59">
        <f>COUNTIFS(テーブル13[[#All],[発症日]],テーブル31012[[#This Row],[日時]],テーブル13[[#All],[推定感染場所（カテゴリ）]],"")</f>
        <v>0</v>
      </c>
    </row>
    <row r="378" spans="1:22">
      <c r="A378" s="54">
        <f t="shared" si="23"/>
        <v>44262</v>
      </c>
      <c r="B378" s="1" t="str">
        <f t="shared" si="20"/>
        <v/>
      </c>
      <c r="C378" s="57" t="str">
        <f t="shared" si="21"/>
        <v/>
      </c>
      <c r="D378" s="57" t="str">
        <f t="shared" si="22"/>
        <v>7日</v>
      </c>
      <c r="E378" s="57">
        <f>COUNTIF(テーブル13[[#All],[発症日]],テーブル31012[[#This Row],[日時]])</f>
        <v>0</v>
      </c>
      <c r="F378" s="57">
        <f>COUNTIFS(テーブル13[[#All],[発症日]],テーブル31012[[#This Row],[日時]],テーブル13[[#All],[推定感染場所（カテゴリ）]],'推定感染場所別流行曲線（発症日） '!F$1)</f>
        <v>0</v>
      </c>
      <c r="G378" s="59">
        <f>COUNTIFS(テーブル13[[#All],[発症日]],テーブル31012[[#This Row],[日時]],テーブル13[[#All],[推定感染場所（カテゴリ）]],'推定感染場所別流行曲線（発症日） '!G$1)</f>
        <v>0</v>
      </c>
      <c r="H378" s="59">
        <f>COUNTIFS(テーブル13[[#All],[発症日]],テーブル31012[[#This Row],[日時]],テーブル13[[#All],[推定感染場所（カテゴリ）]],'推定感染場所別流行曲線（発症日） '!H$1)</f>
        <v>0</v>
      </c>
      <c r="I378" s="59">
        <f>COUNTIFS(テーブル13[[#All],[発症日]],テーブル31012[[#This Row],[日時]],テーブル13[[#All],[推定感染場所（カテゴリ）]],'推定感染場所別流行曲線（発症日） '!I$1)</f>
        <v>0</v>
      </c>
      <c r="J378" s="59">
        <f>COUNTIFS(テーブル13[[#All],[発症日]],テーブル31012[[#This Row],[日時]],テーブル13[[#All],[推定感染場所（カテゴリ）]],'推定感染場所別流行曲線（発症日） '!J$1)</f>
        <v>0</v>
      </c>
      <c r="K378" s="59">
        <f>COUNTIFS(テーブル13[[#All],[発症日]],テーブル31012[[#This Row],[日時]],テーブル13[[#All],[推定感染場所（カテゴリ）]],'推定感染場所別流行曲線（発症日） '!K$1)</f>
        <v>0</v>
      </c>
      <c r="L378" s="59">
        <f>COUNTIFS(テーブル13[[#All],[発症日]],テーブル31012[[#This Row],[日時]],テーブル13[[#All],[推定感染場所（カテゴリ）]],'推定感染場所別流行曲線（発症日） '!L$1)</f>
        <v>0</v>
      </c>
      <c r="M378" s="59">
        <f>COUNTIFS(テーブル13[[#All],[発症日]],テーブル31012[[#This Row],[日時]],テーブル13[[#All],[推定感染場所（カテゴリ）]],'推定感染場所別流行曲線（発症日） '!M$1)</f>
        <v>0</v>
      </c>
      <c r="N378" s="59">
        <f>COUNTIFS(テーブル13[[#All],[発症日]],テーブル31012[[#This Row],[日時]],テーブル13[[#All],[推定感染場所（カテゴリ）]],'推定感染場所別流行曲線（発症日） '!N$1)</f>
        <v>0</v>
      </c>
      <c r="O378" s="59">
        <f>COUNTIFS(テーブル13[[#All],[発症日]],テーブル31012[[#This Row],[日時]],テーブル13[[#All],[推定感染場所（カテゴリ）]],'推定感染場所別流行曲線（発症日） '!O$1)</f>
        <v>0</v>
      </c>
      <c r="P378" s="59">
        <f>COUNTIFS(テーブル13[[#All],[発症日]],テーブル31012[[#This Row],[日時]],テーブル13[[#All],[推定感染場所（カテゴリ）]],'推定感染場所別流行曲線（発症日） '!P$1)</f>
        <v>0</v>
      </c>
      <c r="Q378" s="59"/>
      <c r="R378" s="59"/>
      <c r="S378" s="59"/>
      <c r="T378" s="59"/>
      <c r="U378" s="59"/>
      <c r="V378" s="59">
        <f>COUNTIFS(テーブル13[[#All],[発症日]],テーブル31012[[#This Row],[日時]],テーブル13[[#All],[推定感染場所（カテゴリ）]],"")</f>
        <v>0</v>
      </c>
    </row>
    <row r="379" spans="1:22">
      <c r="A379" s="54">
        <f t="shared" si="23"/>
        <v>44263</v>
      </c>
      <c r="B379" s="1" t="str">
        <f t="shared" si="20"/>
        <v/>
      </c>
      <c r="C379" s="57" t="str">
        <f t="shared" si="21"/>
        <v/>
      </c>
      <c r="D379" s="57" t="str">
        <f t="shared" si="22"/>
        <v>8日</v>
      </c>
      <c r="E379" s="57">
        <f>COUNTIF(テーブル13[[#All],[発症日]],テーブル31012[[#This Row],[日時]])</f>
        <v>0</v>
      </c>
      <c r="F379" s="57">
        <f>COUNTIFS(テーブル13[[#All],[発症日]],テーブル31012[[#This Row],[日時]],テーブル13[[#All],[推定感染場所（カテゴリ）]],'推定感染場所別流行曲線（発症日） '!F$1)</f>
        <v>0</v>
      </c>
      <c r="G379" s="59">
        <f>COUNTIFS(テーブル13[[#All],[発症日]],テーブル31012[[#This Row],[日時]],テーブル13[[#All],[推定感染場所（カテゴリ）]],'推定感染場所別流行曲線（発症日） '!G$1)</f>
        <v>0</v>
      </c>
      <c r="H379" s="59">
        <f>COUNTIFS(テーブル13[[#All],[発症日]],テーブル31012[[#This Row],[日時]],テーブル13[[#All],[推定感染場所（カテゴリ）]],'推定感染場所別流行曲線（発症日） '!H$1)</f>
        <v>0</v>
      </c>
      <c r="I379" s="59">
        <f>COUNTIFS(テーブル13[[#All],[発症日]],テーブル31012[[#This Row],[日時]],テーブル13[[#All],[推定感染場所（カテゴリ）]],'推定感染場所別流行曲線（発症日） '!I$1)</f>
        <v>0</v>
      </c>
      <c r="J379" s="59">
        <f>COUNTIFS(テーブル13[[#All],[発症日]],テーブル31012[[#This Row],[日時]],テーブル13[[#All],[推定感染場所（カテゴリ）]],'推定感染場所別流行曲線（発症日） '!J$1)</f>
        <v>0</v>
      </c>
      <c r="K379" s="59">
        <f>COUNTIFS(テーブル13[[#All],[発症日]],テーブル31012[[#This Row],[日時]],テーブル13[[#All],[推定感染場所（カテゴリ）]],'推定感染場所別流行曲線（発症日） '!K$1)</f>
        <v>0</v>
      </c>
      <c r="L379" s="59">
        <f>COUNTIFS(テーブル13[[#All],[発症日]],テーブル31012[[#This Row],[日時]],テーブル13[[#All],[推定感染場所（カテゴリ）]],'推定感染場所別流行曲線（発症日） '!L$1)</f>
        <v>0</v>
      </c>
      <c r="M379" s="59">
        <f>COUNTIFS(テーブル13[[#All],[発症日]],テーブル31012[[#This Row],[日時]],テーブル13[[#All],[推定感染場所（カテゴリ）]],'推定感染場所別流行曲線（発症日） '!M$1)</f>
        <v>0</v>
      </c>
      <c r="N379" s="59">
        <f>COUNTIFS(テーブル13[[#All],[発症日]],テーブル31012[[#This Row],[日時]],テーブル13[[#All],[推定感染場所（カテゴリ）]],'推定感染場所別流行曲線（発症日） '!N$1)</f>
        <v>0</v>
      </c>
      <c r="O379" s="59">
        <f>COUNTIFS(テーブル13[[#All],[発症日]],テーブル31012[[#This Row],[日時]],テーブル13[[#All],[推定感染場所（カテゴリ）]],'推定感染場所別流行曲線（発症日） '!O$1)</f>
        <v>0</v>
      </c>
      <c r="P379" s="59">
        <f>COUNTIFS(テーブル13[[#All],[発症日]],テーブル31012[[#This Row],[日時]],テーブル13[[#All],[推定感染場所（カテゴリ）]],'推定感染場所別流行曲線（発症日） '!P$1)</f>
        <v>0</v>
      </c>
      <c r="Q379" s="59"/>
      <c r="R379" s="59"/>
      <c r="S379" s="59"/>
      <c r="T379" s="59"/>
      <c r="U379" s="59"/>
      <c r="V379" s="59">
        <f>COUNTIFS(テーブル13[[#All],[発症日]],テーブル31012[[#This Row],[日時]],テーブル13[[#All],[推定感染場所（カテゴリ）]],"")</f>
        <v>0</v>
      </c>
    </row>
    <row r="380" spans="1:22">
      <c r="A380" s="54">
        <f t="shared" si="23"/>
        <v>44264</v>
      </c>
      <c r="B380" s="1" t="str">
        <f t="shared" si="20"/>
        <v/>
      </c>
      <c r="C380" s="57" t="str">
        <f t="shared" si="21"/>
        <v/>
      </c>
      <c r="D380" s="57" t="str">
        <f t="shared" si="22"/>
        <v>9日</v>
      </c>
      <c r="E380" s="57">
        <f>COUNTIF(テーブル13[[#All],[発症日]],テーブル31012[[#This Row],[日時]])</f>
        <v>0</v>
      </c>
      <c r="F380" s="57">
        <f>COUNTIFS(テーブル13[[#All],[発症日]],テーブル31012[[#This Row],[日時]],テーブル13[[#All],[推定感染場所（カテゴリ）]],'推定感染場所別流行曲線（発症日） '!F$1)</f>
        <v>0</v>
      </c>
      <c r="G380" s="59">
        <f>COUNTIFS(テーブル13[[#All],[発症日]],テーブル31012[[#This Row],[日時]],テーブル13[[#All],[推定感染場所（カテゴリ）]],'推定感染場所別流行曲線（発症日） '!G$1)</f>
        <v>0</v>
      </c>
      <c r="H380" s="59">
        <f>COUNTIFS(テーブル13[[#All],[発症日]],テーブル31012[[#This Row],[日時]],テーブル13[[#All],[推定感染場所（カテゴリ）]],'推定感染場所別流行曲線（発症日） '!H$1)</f>
        <v>0</v>
      </c>
      <c r="I380" s="59">
        <f>COUNTIFS(テーブル13[[#All],[発症日]],テーブル31012[[#This Row],[日時]],テーブル13[[#All],[推定感染場所（カテゴリ）]],'推定感染場所別流行曲線（発症日） '!I$1)</f>
        <v>0</v>
      </c>
      <c r="J380" s="59">
        <f>COUNTIFS(テーブル13[[#All],[発症日]],テーブル31012[[#This Row],[日時]],テーブル13[[#All],[推定感染場所（カテゴリ）]],'推定感染場所別流行曲線（発症日） '!J$1)</f>
        <v>0</v>
      </c>
      <c r="K380" s="59">
        <f>COUNTIFS(テーブル13[[#All],[発症日]],テーブル31012[[#This Row],[日時]],テーブル13[[#All],[推定感染場所（カテゴリ）]],'推定感染場所別流行曲線（発症日） '!K$1)</f>
        <v>0</v>
      </c>
      <c r="L380" s="59">
        <f>COUNTIFS(テーブル13[[#All],[発症日]],テーブル31012[[#This Row],[日時]],テーブル13[[#All],[推定感染場所（カテゴリ）]],'推定感染場所別流行曲線（発症日） '!L$1)</f>
        <v>0</v>
      </c>
      <c r="M380" s="59">
        <f>COUNTIFS(テーブル13[[#All],[発症日]],テーブル31012[[#This Row],[日時]],テーブル13[[#All],[推定感染場所（カテゴリ）]],'推定感染場所別流行曲線（発症日） '!M$1)</f>
        <v>0</v>
      </c>
      <c r="N380" s="59">
        <f>COUNTIFS(テーブル13[[#All],[発症日]],テーブル31012[[#This Row],[日時]],テーブル13[[#All],[推定感染場所（カテゴリ）]],'推定感染場所別流行曲線（発症日） '!N$1)</f>
        <v>0</v>
      </c>
      <c r="O380" s="59">
        <f>COUNTIFS(テーブル13[[#All],[発症日]],テーブル31012[[#This Row],[日時]],テーブル13[[#All],[推定感染場所（カテゴリ）]],'推定感染場所別流行曲線（発症日） '!O$1)</f>
        <v>0</v>
      </c>
      <c r="P380" s="59">
        <f>COUNTIFS(テーブル13[[#All],[発症日]],テーブル31012[[#This Row],[日時]],テーブル13[[#All],[推定感染場所（カテゴリ）]],'推定感染場所別流行曲線（発症日） '!P$1)</f>
        <v>0</v>
      </c>
      <c r="Q380" s="59"/>
      <c r="R380" s="59"/>
      <c r="S380" s="59"/>
      <c r="T380" s="59"/>
      <c r="U380" s="59"/>
      <c r="V380" s="59">
        <f>COUNTIFS(テーブル13[[#All],[発症日]],テーブル31012[[#This Row],[日時]],テーブル13[[#All],[推定感染場所（カテゴリ）]],"")</f>
        <v>0</v>
      </c>
    </row>
    <row r="381" spans="1:22">
      <c r="A381" s="54">
        <f t="shared" si="23"/>
        <v>44265</v>
      </c>
      <c r="B381" s="1" t="str">
        <f t="shared" si="20"/>
        <v/>
      </c>
      <c r="C381" s="57" t="str">
        <f t="shared" si="21"/>
        <v/>
      </c>
      <c r="D381" s="57" t="str">
        <f t="shared" si="22"/>
        <v>10日</v>
      </c>
      <c r="E381" s="57">
        <f>COUNTIF(テーブル13[[#All],[発症日]],テーブル31012[[#This Row],[日時]])</f>
        <v>0</v>
      </c>
      <c r="F381" s="57">
        <f>COUNTIFS(テーブル13[[#All],[発症日]],テーブル31012[[#This Row],[日時]],テーブル13[[#All],[推定感染場所（カテゴリ）]],'推定感染場所別流行曲線（発症日） '!F$1)</f>
        <v>0</v>
      </c>
      <c r="G381" s="59">
        <f>COUNTIFS(テーブル13[[#All],[発症日]],テーブル31012[[#This Row],[日時]],テーブル13[[#All],[推定感染場所（カテゴリ）]],'推定感染場所別流行曲線（発症日） '!G$1)</f>
        <v>0</v>
      </c>
      <c r="H381" s="59">
        <f>COUNTIFS(テーブル13[[#All],[発症日]],テーブル31012[[#This Row],[日時]],テーブル13[[#All],[推定感染場所（カテゴリ）]],'推定感染場所別流行曲線（発症日） '!H$1)</f>
        <v>0</v>
      </c>
      <c r="I381" s="59">
        <f>COUNTIFS(テーブル13[[#All],[発症日]],テーブル31012[[#This Row],[日時]],テーブル13[[#All],[推定感染場所（カテゴリ）]],'推定感染場所別流行曲線（発症日） '!I$1)</f>
        <v>0</v>
      </c>
      <c r="J381" s="59">
        <f>COUNTIFS(テーブル13[[#All],[発症日]],テーブル31012[[#This Row],[日時]],テーブル13[[#All],[推定感染場所（カテゴリ）]],'推定感染場所別流行曲線（発症日） '!J$1)</f>
        <v>0</v>
      </c>
      <c r="K381" s="59">
        <f>COUNTIFS(テーブル13[[#All],[発症日]],テーブル31012[[#This Row],[日時]],テーブル13[[#All],[推定感染場所（カテゴリ）]],'推定感染場所別流行曲線（発症日） '!K$1)</f>
        <v>0</v>
      </c>
      <c r="L381" s="59">
        <f>COUNTIFS(テーブル13[[#All],[発症日]],テーブル31012[[#This Row],[日時]],テーブル13[[#All],[推定感染場所（カテゴリ）]],'推定感染場所別流行曲線（発症日） '!L$1)</f>
        <v>0</v>
      </c>
      <c r="M381" s="59">
        <f>COUNTIFS(テーブル13[[#All],[発症日]],テーブル31012[[#This Row],[日時]],テーブル13[[#All],[推定感染場所（カテゴリ）]],'推定感染場所別流行曲線（発症日） '!M$1)</f>
        <v>0</v>
      </c>
      <c r="N381" s="59">
        <f>COUNTIFS(テーブル13[[#All],[発症日]],テーブル31012[[#This Row],[日時]],テーブル13[[#All],[推定感染場所（カテゴリ）]],'推定感染場所別流行曲線（発症日） '!N$1)</f>
        <v>0</v>
      </c>
      <c r="O381" s="59">
        <f>COUNTIFS(テーブル13[[#All],[発症日]],テーブル31012[[#This Row],[日時]],テーブル13[[#All],[推定感染場所（カテゴリ）]],'推定感染場所別流行曲線（発症日） '!O$1)</f>
        <v>0</v>
      </c>
      <c r="P381" s="59">
        <f>COUNTIFS(テーブル13[[#All],[発症日]],テーブル31012[[#This Row],[日時]],テーブル13[[#All],[推定感染場所（カテゴリ）]],'推定感染場所別流行曲線（発症日） '!P$1)</f>
        <v>0</v>
      </c>
      <c r="Q381" s="59"/>
      <c r="R381" s="59"/>
      <c r="S381" s="59"/>
      <c r="T381" s="59"/>
      <c r="U381" s="59"/>
      <c r="V381" s="59">
        <f>COUNTIFS(テーブル13[[#All],[発症日]],テーブル31012[[#This Row],[日時]],テーブル13[[#All],[推定感染場所（カテゴリ）]],"")</f>
        <v>0</v>
      </c>
    </row>
    <row r="382" spans="1:22">
      <c r="A382" s="54">
        <f t="shared" si="23"/>
        <v>44266</v>
      </c>
      <c r="B382" s="1" t="str">
        <f t="shared" si="20"/>
        <v/>
      </c>
      <c r="C382" s="57" t="str">
        <f t="shared" si="21"/>
        <v/>
      </c>
      <c r="D382" s="57" t="str">
        <f t="shared" si="22"/>
        <v>11日</v>
      </c>
      <c r="E382" s="57">
        <f>COUNTIF(テーブル13[[#All],[発症日]],テーブル31012[[#This Row],[日時]])</f>
        <v>0</v>
      </c>
      <c r="F382" s="57">
        <f>COUNTIFS(テーブル13[[#All],[発症日]],テーブル31012[[#This Row],[日時]],テーブル13[[#All],[推定感染場所（カテゴリ）]],'推定感染場所別流行曲線（発症日） '!F$1)</f>
        <v>0</v>
      </c>
      <c r="G382" s="59">
        <f>COUNTIFS(テーブル13[[#All],[発症日]],テーブル31012[[#This Row],[日時]],テーブル13[[#All],[推定感染場所（カテゴリ）]],'推定感染場所別流行曲線（発症日） '!G$1)</f>
        <v>0</v>
      </c>
      <c r="H382" s="59">
        <f>COUNTIFS(テーブル13[[#All],[発症日]],テーブル31012[[#This Row],[日時]],テーブル13[[#All],[推定感染場所（カテゴリ）]],'推定感染場所別流行曲線（発症日） '!H$1)</f>
        <v>0</v>
      </c>
      <c r="I382" s="59">
        <f>COUNTIFS(テーブル13[[#All],[発症日]],テーブル31012[[#This Row],[日時]],テーブル13[[#All],[推定感染場所（カテゴリ）]],'推定感染場所別流行曲線（発症日） '!I$1)</f>
        <v>0</v>
      </c>
      <c r="J382" s="59">
        <f>COUNTIFS(テーブル13[[#All],[発症日]],テーブル31012[[#This Row],[日時]],テーブル13[[#All],[推定感染場所（カテゴリ）]],'推定感染場所別流行曲線（発症日） '!J$1)</f>
        <v>0</v>
      </c>
      <c r="K382" s="59">
        <f>COUNTIFS(テーブル13[[#All],[発症日]],テーブル31012[[#This Row],[日時]],テーブル13[[#All],[推定感染場所（カテゴリ）]],'推定感染場所別流行曲線（発症日） '!K$1)</f>
        <v>0</v>
      </c>
      <c r="L382" s="59">
        <f>COUNTIFS(テーブル13[[#All],[発症日]],テーブル31012[[#This Row],[日時]],テーブル13[[#All],[推定感染場所（カテゴリ）]],'推定感染場所別流行曲線（発症日） '!L$1)</f>
        <v>0</v>
      </c>
      <c r="M382" s="59">
        <f>COUNTIFS(テーブル13[[#All],[発症日]],テーブル31012[[#This Row],[日時]],テーブル13[[#All],[推定感染場所（カテゴリ）]],'推定感染場所別流行曲線（発症日） '!M$1)</f>
        <v>0</v>
      </c>
      <c r="N382" s="59">
        <f>COUNTIFS(テーブル13[[#All],[発症日]],テーブル31012[[#This Row],[日時]],テーブル13[[#All],[推定感染場所（カテゴリ）]],'推定感染場所別流行曲線（発症日） '!N$1)</f>
        <v>0</v>
      </c>
      <c r="O382" s="59">
        <f>COUNTIFS(テーブル13[[#All],[発症日]],テーブル31012[[#This Row],[日時]],テーブル13[[#All],[推定感染場所（カテゴリ）]],'推定感染場所別流行曲線（発症日） '!O$1)</f>
        <v>0</v>
      </c>
      <c r="P382" s="59">
        <f>COUNTIFS(テーブル13[[#All],[発症日]],テーブル31012[[#This Row],[日時]],テーブル13[[#All],[推定感染場所（カテゴリ）]],'推定感染場所別流行曲線（発症日） '!P$1)</f>
        <v>0</v>
      </c>
      <c r="Q382" s="59"/>
      <c r="R382" s="59"/>
      <c r="S382" s="59"/>
      <c r="T382" s="59"/>
      <c r="U382" s="59"/>
      <c r="V382" s="59">
        <f>COUNTIFS(テーブル13[[#All],[発症日]],テーブル31012[[#This Row],[日時]],テーブル13[[#All],[推定感染場所（カテゴリ）]],"")</f>
        <v>0</v>
      </c>
    </row>
    <row r="383" spans="1:22">
      <c r="A383" s="54">
        <f t="shared" si="23"/>
        <v>44267</v>
      </c>
      <c r="B383" s="1" t="str">
        <f t="shared" si="20"/>
        <v/>
      </c>
      <c r="C383" s="57" t="str">
        <f t="shared" si="21"/>
        <v/>
      </c>
      <c r="D383" s="57" t="str">
        <f t="shared" si="22"/>
        <v>12日</v>
      </c>
      <c r="E383" s="57">
        <f>COUNTIF(テーブル13[[#All],[発症日]],テーブル31012[[#This Row],[日時]])</f>
        <v>0</v>
      </c>
      <c r="F383" s="57">
        <f>COUNTIFS(テーブル13[[#All],[発症日]],テーブル31012[[#This Row],[日時]],テーブル13[[#All],[推定感染場所（カテゴリ）]],'推定感染場所別流行曲線（発症日） '!F$1)</f>
        <v>0</v>
      </c>
      <c r="G383" s="59">
        <f>COUNTIFS(テーブル13[[#All],[発症日]],テーブル31012[[#This Row],[日時]],テーブル13[[#All],[推定感染場所（カテゴリ）]],'推定感染場所別流行曲線（発症日） '!G$1)</f>
        <v>0</v>
      </c>
      <c r="H383" s="59">
        <f>COUNTIFS(テーブル13[[#All],[発症日]],テーブル31012[[#This Row],[日時]],テーブル13[[#All],[推定感染場所（カテゴリ）]],'推定感染場所別流行曲線（発症日） '!H$1)</f>
        <v>0</v>
      </c>
      <c r="I383" s="59">
        <f>COUNTIFS(テーブル13[[#All],[発症日]],テーブル31012[[#This Row],[日時]],テーブル13[[#All],[推定感染場所（カテゴリ）]],'推定感染場所別流行曲線（発症日） '!I$1)</f>
        <v>0</v>
      </c>
      <c r="J383" s="59">
        <f>COUNTIFS(テーブル13[[#All],[発症日]],テーブル31012[[#This Row],[日時]],テーブル13[[#All],[推定感染場所（カテゴリ）]],'推定感染場所別流行曲線（発症日） '!J$1)</f>
        <v>0</v>
      </c>
      <c r="K383" s="59">
        <f>COUNTIFS(テーブル13[[#All],[発症日]],テーブル31012[[#This Row],[日時]],テーブル13[[#All],[推定感染場所（カテゴリ）]],'推定感染場所別流行曲線（発症日） '!K$1)</f>
        <v>0</v>
      </c>
      <c r="L383" s="59">
        <f>COUNTIFS(テーブル13[[#All],[発症日]],テーブル31012[[#This Row],[日時]],テーブル13[[#All],[推定感染場所（カテゴリ）]],'推定感染場所別流行曲線（発症日） '!L$1)</f>
        <v>0</v>
      </c>
      <c r="M383" s="59">
        <f>COUNTIFS(テーブル13[[#All],[発症日]],テーブル31012[[#This Row],[日時]],テーブル13[[#All],[推定感染場所（カテゴリ）]],'推定感染場所別流行曲線（発症日） '!M$1)</f>
        <v>0</v>
      </c>
      <c r="N383" s="59">
        <f>COUNTIFS(テーブル13[[#All],[発症日]],テーブル31012[[#This Row],[日時]],テーブル13[[#All],[推定感染場所（カテゴリ）]],'推定感染場所別流行曲線（発症日） '!N$1)</f>
        <v>0</v>
      </c>
      <c r="O383" s="59">
        <f>COUNTIFS(テーブル13[[#All],[発症日]],テーブル31012[[#This Row],[日時]],テーブル13[[#All],[推定感染場所（カテゴリ）]],'推定感染場所別流行曲線（発症日） '!O$1)</f>
        <v>0</v>
      </c>
      <c r="P383" s="59">
        <f>COUNTIFS(テーブル13[[#All],[発症日]],テーブル31012[[#This Row],[日時]],テーブル13[[#All],[推定感染場所（カテゴリ）]],'推定感染場所別流行曲線（発症日） '!P$1)</f>
        <v>0</v>
      </c>
      <c r="Q383" s="59"/>
      <c r="R383" s="59"/>
      <c r="S383" s="59"/>
      <c r="T383" s="59"/>
      <c r="U383" s="59"/>
      <c r="V383" s="59">
        <f>COUNTIFS(テーブル13[[#All],[発症日]],テーブル31012[[#This Row],[日時]],テーブル13[[#All],[推定感染場所（カテゴリ）]],"")</f>
        <v>0</v>
      </c>
    </row>
    <row r="384" spans="1:22">
      <c r="A384" s="54">
        <f t="shared" si="23"/>
        <v>44268</v>
      </c>
      <c r="B384" s="1" t="str">
        <f t="shared" si="20"/>
        <v/>
      </c>
      <c r="C384" s="57" t="str">
        <f t="shared" si="21"/>
        <v/>
      </c>
      <c r="D384" s="57" t="str">
        <f t="shared" si="22"/>
        <v>13日</v>
      </c>
      <c r="E384" s="57">
        <f>COUNTIF(テーブル13[[#All],[発症日]],テーブル31012[[#This Row],[日時]])</f>
        <v>0</v>
      </c>
      <c r="F384" s="57">
        <f>COUNTIFS(テーブル13[[#All],[発症日]],テーブル31012[[#This Row],[日時]],テーブル13[[#All],[推定感染場所（カテゴリ）]],'推定感染場所別流行曲線（発症日） '!F$1)</f>
        <v>0</v>
      </c>
      <c r="G384" s="59">
        <f>COUNTIFS(テーブル13[[#All],[発症日]],テーブル31012[[#This Row],[日時]],テーブル13[[#All],[推定感染場所（カテゴリ）]],'推定感染場所別流行曲線（発症日） '!G$1)</f>
        <v>0</v>
      </c>
      <c r="H384" s="59">
        <f>COUNTIFS(テーブル13[[#All],[発症日]],テーブル31012[[#This Row],[日時]],テーブル13[[#All],[推定感染場所（カテゴリ）]],'推定感染場所別流行曲線（発症日） '!H$1)</f>
        <v>0</v>
      </c>
      <c r="I384" s="59">
        <f>COUNTIFS(テーブル13[[#All],[発症日]],テーブル31012[[#This Row],[日時]],テーブル13[[#All],[推定感染場所（カテゴリ）]],'推定感染場所別流行曲線（発症日） '!I$1)</f>
        <v>0</v>
      </c>
      <c r="J384" s="59">
        <f>COUNTIFS(テーブル13[[#All],[発症日]],テーブル31012[[#This Row],[日時]],テーブル13[[#All],[推定感染場所（カテゴリ）]],'推定感染場所別流行曲線（発症日） '!J$1)</f>
        <v>0</v>
      </c>
      <c r="K384" s="59">
        <f>COUNTIFS(テーブル13[[#All],[発症日]],テーブル31012[[#This Row],[日時]],テーブル13[[#All],[推定感染場所（カテゴリ）]],'推定感染場所別流行曲線（発症日） '!K$1)</f>
        <v>0</v>
      </c>
      <c r="L384" s="59">
        <f>COUNTIFS(テーブル13[[#All],[発症日]],テーブル31012[[#This Row],[日時]],テーブル13[[#All],[推定感染場所（カテゴリ）]],'推定感染場所別流行曲線（発症日） '!L$1)</f>
        <v>0</v>
      </c>
      <c r="M384" s="59">
        <f>COUNTIFS(テーブル13[[#All],[発症日]],テーブル31012[[#This Row],[日時]],テーブル13[[#All],[推定感染場所（カテゴリ）]],'推定感染場所別流行曲線（発症日） '!M$1)</f>
        <v>0</v>
      </c>
      <c r="N384" s="59">
        <f>COUNTIFS(テーブル13[[#All],[発症日]],テーブル31012[[#This Row],[日時]],テーブル13[[#All],[推定感染場所（カテゴリ）]],'推定感染場所別流行曲線（発症日） '!N$1)</f>
        <v>0</v>
      </c>
      <c r="O384" s="59">
        <f>COUNTIFS(テーブル13[[#All],[発症日]],テーブル31012[[#This Row],[日時]],テーブル13[[#All],[推定感染場所（カテゴリ）]],'推定感染場所別流行曲線（発症日） '!O$1)</f>
        <v>0</v>
      </c>
      <c r="P384" s="59">
        <f>COUNTIFS(テーブル13[[#All],[発症日]],テーブル31012[[#This Row],[日時]],テーブル13[[#All],[推定感染場所（カテゴリ）]],'推定感染場所別流行曲線（発症日） '!P$1)</f>
        <v>0</v>
      </c>
      <c r="Q384" s="59"/>
      <c r="R384" s="59"/>
      <c r="S384" s="59"/>
      <c r="T384" s="59"/>
      <c r="U384" s="59"/>
      <c r="V384" s="59">
        <f>COUNTIFS(テーブル13[[#All],[発症日]],テーブル31012[[#This Row],[日時]],テーブル13[[#All],[推定感染場所（カテゴリ）]],"")</f>
        <v>0</v>
      </c>
    </row>
    <row r="385" spans="1:22">
      <c r="A385" s="54">
        <f t="shared" si="23"/>
        <v>44269</v>
      </c>
      <c r="B385" s="1" t="str">
        <f t="shared" si="20"/>
        <v/>
      </c>
      <c r="C385" s="57" t="str">
        <f t="shared" si="21"/>
        <v/>
      </c>
      <c r="D385" s="57" t="str">
        <f t="shared" si="22"/>
        <v>14日</v>
      </c>
      <c r="E385" s="57">
        <f>COUNTIF(テーブル13[[#All],[発症日]],テーブル31012[[#This Row],[日時]])</f>
        <v>0</v>
      </c>
      <c r="F385" s="57">
        <f>COUNTIFS(テーブル13[[#All],[発症日]],テーブル31012[[#This Row],[日時]],テーブル13[[#All],[推定感染場所（カテゴリ）]],'推定感染場所別流行曲線（発症日） '!F$1)</f>
        <v>0</v>
      </c>
      <c r="G385" s="59">
        <f>COUNTIFS(テーブル13[[#All],[発症日]],テーブル31012[[#This Row],[日時]],テーブル13[[#All],[推定感染場所（カテゴリ）]],'推定感染場所別流行曲線（発症日） '!G$1)</f>
        <v>0</v>
      </c>
      <c r="H385" s="59">
        <f>COUNTIFS(テーブル13[[#All],[発症日]],テーブル31012[[#This Row],[日時]],テーブル13[[#All],[推定感染場所（カテゴリ）]],'推定感染場所別流行曲線（発症日） '!H$1)</f>
        <v>0</v>
      </c>
      <c r="I385" s="59">
        <f>COUNTIFS(テーブル13[[#All],[発症日]],テーブル31012[[#This Row],[日時]],テーブル13[[#All],[推定感染場所（カテゴリ）]],'推定感染場所別流行曲線（発症日） '!I$1)</f>
        <v>0</v>
      </c>
      <c r="J385" s="59">
        <f>COUNTIFS(テーブル13[[#All],[発症日]],テーブル31012[[#This Row],[日時]],テーブル13[[#All],[推定感染場所（カテゴリ）]],'推定感染場所別流行曲線（発症日） '!J$1)</f>
        <v>0</v>
      </c>
      <c r="K385" s="59">
        <f>COUNTIFS(テーブル13[[#All],[発症日]],テーブル31012[[#This Row],[日時]],テーブル13[[#All],[推定感染場所（カテゴリ）]],'推定感染場所別流行曲線（発症日） '!K$1)</f>
        <v>0</v>
      </c>
      <c r="L385" s="59">
        <f>COUNTIFS(テーブル13[[#All],[発症日]],テーブル31012[[#This Row],[日時]],テーブル13[[#All],[推定感染場所（カテゴリ）]],'推定感染場所別流行曲線（発症日） '!L$1)</f>
        <v>0</v>
      </c>
      <c r="M385" s="59">
        <f>COUNTIFS(テーブル13[[#All],[発症日]],テーブル31012[[#This Row],[日時]],テーブル13[[#All],[推定感染場所（カテゴリ）]],'推定感染場所別流行曲線（発症日） '!M$1)</f>
        <v>0</v>
      </c>
      <c r="N385" s="59">
        <f>COUNTIFS(テーブル13[[#All],[発症日]],テーブル31012[[#This Row],[日時]],テーブル13[[#All],[推定感染場所（カテゴリ）]],'推定感染場所別流行曲線（発症日） '!N$1)</f>
        <v>0</v>
      </c>
      <c r="O385" s="59">
        <f>COUNTIFS(テーブル13[[#All],[発症日]],テーブル31012[[#This Row],[日時]],テーブル13[[#All],[推定感染場所（カテゴリ）]],'推定感染場所別流行曲線（発症日） '!O$1)</f>
        <v>0</v>
      </c>
      <c r="P385" s="59">
        <f>COUNTIFS(テーブル13[[#All],[発症日]],テーブル31012[[#This Row],[日時]],テーブル13[[#All],[推定感染場所（カテゴリ）]],'推定感染場所別流行曲線（発症日） '!P$1)</f>
        <v>0</v>
      </c>
      <c r="Q385" s="59"/>
      <c r="R385" s="59"/>
      <c r="S385" s="59"/>
      <c r="T385" s="59"/>
      <c r="U385" s="59"/>
      <c r="V385" s="59">
        <f>COUNTIFS(テーブル13[[#All],[発症日]],テーブル31012[[#This Row],[日時]],テーブル13[[#All],[推定感染場所（カテゴリ）]],"")</f>
        <v>0</v>
      </c>
    </row>
    <row r="386" spans="1:22">
      <c r="A386" s="54">
        <f t="shared" si="23"/>
        <v>44270</v>
      </c>
      <c r="B386" s="1" t="str">
        <f t="shared" si="20"/>
        <v/>
      </c>
      <c r="C386" s="57" t="str">
        <f t="shared" si="21"/>
        <v/>
      </c>
      <c r="D386" s="57" t="str">
        <f t="shared" si="22"/>
        <v>15日</v>
      </c>
      <c r="E386" s="57">
        <f>COUNTIF(テーブル13[[#All],[発症日]],テーブル31012[[#This Row],[日時]])</f>
        <v>0</v>
      </c>
      <c r="F386" s="57">
        <f>COUNTIFS(テーブル13[[#All],[発症日]],テーブル31012[[#This Row],[日時]],テーブル13[[#All],[推定感染場所（カテゴリ）]],'推定感染場所別流行曲線（発症日） '!F$1)</f>
        <v>0</v>
      </c>
      <c r="G386" s="59">
        <f>COUNTIFS(テーブル13[[#All],[発症日]],テーブル31012[[#This Row],[日時]],テーブル13[[#All],[推定感染場所（カテゴリ）]],'推定感染場所別流行曲線（発症日） '!G$1)</f>
        <v>0</v>
      </c>
      <c r="H386" s="59">
        <f>COUNTIFS(テーブル13[[#All],[発症日]],テーブル31012[[#This Row],[日時]],テーブル13[[#All],[推定感染場所（カテゴリ）]],'推定感染場所別流行曲線（発症日） '!H$1)</f>
        <v>0</v>
      </c>
      <c r="I386" s="59">
        <f>COUNTIFS(テーブル13[[#All],[発症日]],テーブル31012[[#This Row],[日時]],テーブル13[[#All],[推定感染場所（カテゴリ）]],'推定感染場所別流行曲線（発症日） '!I$1)</f>
        <v>0</v>
      </c>
      <c r="J386" s="59">
        <f>COUNTIFS(テーブル13[[#All],[発症日]],テーブル31012[[#This Row],[日時]],テーブル13[[#All],[推定感染場所（カテゴリ）]],'推定感染場所別流行曲線（発症日） '!J$1)</f>
        <v>0</v>
      </c>
      <c r="K386" s="59">
        <f>COUNTIFS(テーブル13[[#All],[発症日]],テーブル31012[[#This Row],[日時]],テーブル13[[#All],[推定感染場所（カテゴリ）]],'推定感染場所別流行曲線（発症日） '!K$1)</f>
        <v>0</v>
      </c>
      <c r="L386" s="59">
        <f>COUNTIFS(テーブル13[[#All],[発症日]],テーブル31012[[#This Row],[日時]],テーブル13[[#All],[推定感染場所（カテゴリ）]],'推定感染場所別流行曲線（発症日） '!L$1)</f>
        <v>0</v>
      </c>
      <c r="M386" s="59">
        <f>COUNTIFS(テーブル13[[#All],[発症日]],テーブル31012[[#This Row],[日時]],テーブル13[[#All],[推定感染場所（カテゴリ）]],'推定感染場所別流行曲線（発症日） '!M$1)</f>
        <v>0</v>
      </c>
      <c r="N386" s="59">
        <f>COUNTIFS(テーブル13[[#All],[発症日]],テーブル31012[[#This Row],[日時]],テーブル13[[#All],[推定感染場所（カテゴリ）]],'推定感染場所別流行曲線（発症日） '!N$1)</f>
        <v>0</v>
      </c>
      <c r="O386" s="59">
        <f>COUNTIFS(テーブル13[[#All],[発症日]],テーブル31012[[#This Row],[日時]],テーブル13[[#All],[推定感染場所（カテゴリ）]],'推定感染場所別流行曲線（発症日） '!O$1)</f>
        <v>0</v>
      </c>
      <c r="P386" s="59">
        <f>COUNTIFS(テーブル13[[#All],[発症日]],テーブル31012[[#This Row],[日時]],テーブル13[[#All],[推定感染場所（カテゴリ）]],'推定感染場所別流行曲線（発症日） '!P$1)</f>
        <v>0</v>
      </c>
      <c r="Q386" s="59"/>
      <c r="R386" s="59"/>
      <c r="S386" s="59"/>
      <c r="T386" s="59"/>
      <c r="U386" s="59"/>
      <c r="V386" s="59">
        <f>COUNTIFS(テーブル13[[#All],[発症日]],テーブル31012[[#This Row],[日時]],テーブル13[[#All],[推定感染場所（カテゴリ）]],"")</f>
        <v>0</v>
      </c>
    </row>
    <row r="387" spans="1:22">
      <c r="A387" s="54">
        <f t="shared" si="23"/>
        <v>44271</v>
      </c>
      <c r="B387" s="1" t="str">
        <f t="shared" si="20"/>
        <v/>
      </c>
      <c r="C387" s="57" t="str">
        <f t="shared" si="21"/>
        <v/>
      </c>
      <c r="D387" s="57" t="str">
        <f t="shared" si="22"/>
        <v>16日</v>
      </c>
      <c r="E387" s="57">
        <f>COUNTIF(テーブル13[[#All],[発症日]],テーブル31012[[#This Row],[日時]])</f>
        <v>0</v>
      </c>
      <c r="F387" s="57">
        <f>COUNTIFS(テーブル13[[#All],[発症日]],テーブル31012[[#This Row],[日時]],テーブル13[[#All],[推定感染場所（カテゴリ）]],'推定感染場所別流行曲線（発症日） '!F$1)</f>
        <v>0</v>
      </c>
      <c r="G387" s="59">
        <f>COUNTIFS(テーブル13[[#All],[発症日]],テーブル31012[[#This Row],[日時]],テーブル13[[#All],[推定感染場所（カテゴリ）]],'推定感染場所別流行曲線（発症日） '!G$1)</f>
        <v>0</v>
      </c>
      <c r="H387" s="59">
        <f>COUNTIFS(テーブル13[[#All],[発症日]],テーブル31012[[#This Row],[日時]],テーブル13[[#All],[推定感染場所（カテゴリ）]],'推定感染場所別流行曲線（発症日） '!H$1)</f>
        <v>0</v>
      </c>
      <c r="I387" s="59">
        <f>COUNTIFS(テーブル13[[#All],[発症日]],テーブル31012[[#This Row],[日時]],テーブル13[[#All],[推定感染場所（カテゴリ）]],'推定感染場所別流行曲線（発症日） '!I$1)</f>
        <v>0</v>
      </c>
      <c r="J387" s="59">
        <f>COUNTIFS(テーブル13[[#All],[発症日]],テーブル31012[[#This Row],[日時]],テーブル13[[#All],[推定感染場所（カテゴリ）]],'推定感染場所別流行曲線（発症日） '!J$1)</f>
        <v>0</v>
      </c>
      <c r="K387" s="59">
        <f>COUNTIFS(テーブル13[[#All],[発症日]],テーブル31012[[#This Row],[日時]],テーブル13[[#All],[推定感染場所（カテゴリ）]],'推定感染場所別流行曲線（発症日） '!K$1)</f>
        <v>0</v>
      </c>
      <c r="L387" s="59">
        <f>COUNTIFS(テーブル13[[#All],[発症日]],テーブル31012[[#This Row],[日時]],テーブル13[[#All],[推定感染場所（カテゴリ）]],'推定感染場所別流行曲線（発症日） '!L$1)</f>
        <v>0</v>
      </c>
      <c r="M387" s="59">
        <f>COUNTIFS(テーブル13[[#All],[発症日]],テーブル31012[[#This Row],[日時]],テーブル13[[#All],[推定感染場所（カテゴリ）]],'推定感染場所別流行曲線（発症日） '!M$1)</f>
        <v>0</v>
      </c>
      <c r="N387" s="59">
        <f>COUNTIFS(テーブル13[[#All],[発症日]],テーブル31012[[#This Row],[日時]],テーブル13[[#All],[推定感染場所（カテゴリ）]],'推定感染場所別流行曲線（発症日） '!N$1)</f>
        <v>0</v>
      </c>
      <c r="O387" s="59">
        <f>COUNTIFS(テーブル13[[#All],[発症日]],テーブル31012[[#This Row],[日時]],テーブル13[[#All],[推定感染場所（カテゴリ）]],'推定感染場所別流行曲線（発症日） '!O$1)</f>
        <v>0</v>
      </c>
      <c r="P387" s="59">
        <f>COUNTIFS(テーブル13[[#All],[発症日]],テーブル31012[[#This Row],[日時]],テーブル13[[#All],[推定感染場所（カテゴリ）]],'推定感染場所別流行曲線（発症日） '!P$1)</f>
        <v>0</v>
      </c>
      <c r="Q387" s="59"/>
      <c r="R387" s="59"/>
      <c r="S387" s="59"/>
      <c r="T387" s="59"/>
      <c r="U387" s="59"/>
      <c r="V387" s="59">
        <f>COUNTIFS(テーブル13[[#All],[発症日]],テーブル31012[[#This Row],[日時]],テーブル13[[#All],[推定感染場所（カテゴリ）]],"")</f>
        <v>0</v>
      </c>
    </row>
    <row r="388" spans="1:22">
      <c r="A388" s="54">
        <f t="shared" si="23"/>
        <v>44272</v>
      </c>
      <c r="B388" s="1" t="str">
        <f t="shared" si="20"/>
        <v/>
      </c>
      <c r="C388" s="57" t="str">
        <f t="shared" si="21"/>
        <v/>
      </c>
      <c r="D388" s="57" t="str">
        <f t="shared" si="22"/>
        <v>17日</v>
      </c>
      <c r="E388" s="57">
        <f>COUNTIF(テーブル13[[#All],[発症日]],テーブル31012[[#This Row],[日時]])</f>
        <v>0</v>
      </c>
      <c r="F388" s="57">
        <f>COUNTIFS(テーブル13[[#All],[発症日]],テーブル31012[[#This Row],[日時]],テーブル13[[#All],[推定感染場所（カテゴリ）]],'推定感染場所別流行曲線（発症日） '!F$1)</f>
        <v>0</v>
      </c>
      <c r="G388" s="59">
        <f>COUNTIFS(テーブル13[[#All],[発症日]],テーブル31012[[#This Row],[日時]],テーブル13[[#All],[推定感染場所（カテゴリ）]],'推定感染場所別流行曲線（発症日） '!G$1)</f>
        <v>0</v>
      </c>
      <c r="H388" s="59">
        <f>COUNTIFS(テーブル13[[#All],[発症日]],テーブル31012[[#This Row],[日時]],テーブル13[[#All],[推定感染場所（カテゴリ）]],'推定感染場所別流行曲線（発症日） '!H$1)</f>
        <v>0</v>
      </c>
      <c r="I388" s="59">
        <f>COUNTIFS(テーブル13[[#All],[発症日]],テーブル31012[[#This Row],[日時]],テーブル13[[#All],[推定感染場所（カテゴリ）]],'推定感染場所別流行曲線（発症日） '!I$1)</f>
        <v>0</v>
      </c>
      <c r="J388" s="59">
        <f>COUNTIFS(テーブル13[[#All],[発症日]],テーブル31012[[#This Row],[日時]],テーブル13[[#All],[推定感染場所（カテゴリ）]],'推定感染場所別流行曲線（発症日） '!J$1)</f>
        <v>0</v>
      </c>
      <c r="K388" s="59">
        <f>COUNTIFS(テーブル13[[#All],[発症日]],テーブル31012[[#This Row],[日時]],テーブル13[[#All],[推定感染場所（カテゴリ）]],'推定感染場所別流行曲線（発症日） '!K$1)</f>
        <v>0</v>
      </c>
      <c r="L388" s="59">
        <f>COUNTIFS(テーブル13[[#All],[発症日]],テーブル31012[[#This Row],[日時]],テーブル13[[#All],[推定感染場所（カテゴリ）]],'推定感染場所別流行曲線（発症日） '!L$1)</f>
        <v>0</v>
      </c>
      <c r="M388" s="59">
        <f>COUNTIFS(テーブル13[[#All],[発症日]],テーブル31012[[#This Row],[日時]],テーブル13[[#All],[推定感染場所（カテゴリ）]],'推定感染場所別流行曲線（発症日） '!M$1)</f>
        <v>0</v>
      </c>
      <c r="N388" s="59">
        <f>COUNTIFS(テーブル13[[#All],[発症日]],テーブル31012[[#This Row],[日時]],テーブル13[[#All],[推定感染場所（カテゴリ）]],'推定感染場所別流行曲線（発症日） '!N$1)</f>
        <v>0</v>
      </c>
      <c r="O388" s="59">
        <f>COUNTIFS(テーブル13[[#All],[発症日]],テーブル31012[[#This Row],[日時]],テーブル13[[#All],[推定感染場所（カテゴリ）]],'推定感染場所別流行曲線（発症日） '!O$1)</f>
        <v>0</v>
      </c>
      <c r="P388" s="59">
        <f>COUNTIFS(テーブル13[[#All],[発症日]],テーブル31012[[#This Row],[日時]],テーブル13[[#All],[推定感染場所（カテゴリ）]],'推定感染場所別流行曲線（発症日） '!P$1)</f>
        <v>0</v>
      </c>
      <c r="Q388" s="59"/>
      <c r="R388" s="59"/>
      <c r="S388" s="59"/>
      <c r="T388" s="59"/>
      <c r="U388" s="59"/>
      <c r="V388" s="59">
        <f>COUNTIFS(テーブル13[[#All],[発症日]],テーブル31012[[#This Row],[日時]],テーブル13[[#All],[推定感染場所（カテゴリ）]],"")</f>
        <v>0</v>
      </c>
    </row>
    <row r="389" spans="1:22">
      <c r="A389" s="54">
        <f t="shared" si="23"/>
        <v>44273</v>
      </c>
      <c r="B389" s="1" t="str">
        <f t="shared" si="20"/>
        <v/>
      </c>
      <c r="C389" s="57" t="str">
        <f t="shared" si="21"/>
        <v/>
      </c>
      <c r="D389" s="57" t="str">
        <f t="shared" si="22"/>
        <v>18日</v>
      </c>
      <c r="E389" s="57">
        <f>COUNTIF(テーブル13[[#All],[発症日]],テーブル31012[[#This Row],[日時]])</f>
        <v>0</v>
      </c>
      <c r="F389" s="57">
        <f>COUNTIFS(テーブル13[[#All],[発症日]],テーブル31012[[#This Row],[日時]],テーブル13[[#All],[推定感染場所（カテゴリ）]],'推定感染場所別流行曲線（発症日） '!F$1)</f>
        <v>0</v>
      </c>
      <c r="G389" s="59">
        <f>COUNTIFS(テーブル13[[#All],[発症日]],テーブル31012[[#This Row],[日時]],テーブル13[[#All],[推定感染場所（カテゴリ）]],'推定感染場所別流行曲線（発症日） '!G$1)</f>
        <v>0</v>
      </c>
      <c r="H389" s="59">
        <f>COUNTIFS(テーブル13[[#All],[発症日]],テーブル31012[[#This Row],[日時]],テーブル13[[#All],[推定感染場所（カテゴリ）]],'推定感染場所別流行曲線（発症日） '!H$1)</f>
        <v>0</v>
      </c>
      <c r="I389" s="59">
        <f>COUNTIFS(テーブル13[[#All],[発症日]],テーブル31012[[#This Row],[日時]],テーブル13[[#All],[推定感染場所（カテゴリ）]],'推定感染場所別流行曲線（発症日） '!I$1)</f>
        <v>0</v>
      </c>
      <c r="J389" s="59">
        <f>COUNTIFS(テーブル13[[#All],[発症日]],テーブル31012[[#This Row],[日時]],テーブル13[[#All],[推定感染場所（カテゴリ）]],'推定感染場所別流行曲線（発症日） '!J$1)</f>
        <v>0</v>
      </c>
      <c r="K389" s="59">
        <f>COUNTIFS(テーブル13[[#All],[発症日]],テーブル31012[[#This Row],[日時]],テーブル13[[#All],[推定感染場所（カテゴリ）]],'推定感染場所別流行曲線（発症日） '!K$1)</f>
        <v>0</v>
      </c>
      <c r="L389" s="59">
        <f>COUNTIFS(テーブル13[[#All],[発症日]],テーブル31012[[#This Row],[日時]],テーブル13[[#All],[推定感染場所（カテゴリ）]],'推定感染場所別流行曲線（発症日） '!L$1)</f>
        <v>0</v>
      </c>
      <c r="M389" s="59">
        <f>COUNTIFS(テーブル13[[#All],[発症日]],テーブル31012[[#This Row],[日時]],テーブル13[[#All],[推定感染場所（カテゴリ）]],'推定感染場所別流行曲線（発症日） '!M$1)</f>
        <v>0</v>
      </c>
      <c r="N389" s="59">
        <f>COUNTIFS(テーブル13[[#All],[発症日]],テーブル31012[[#This Row],[日時]],テーブル13[[#All],[推定感染場所（カテゴリ）]],'推定感染場所別流行曲線（発症日） '!N$1)</f>
        <v>0</v>
      </c>
      <c r="O389" s="59">
        <f>COUNTIFS(テーブル13[[#All],[発症日]],テーブル31012[[#This Row],[日時]],テーブル13[[#All],[推定感染場所（カテゴリ）]],'推定感染場所別流行曲線（発症日） '!O$1)</f>
        <v>0</v>
      </c>
      <c r="P389" s="59">
        <f>COUNTIFS(テーブル13[[#All],[発症日]],テーブル31012[[#This Row],[日時]],テーブル13[[#All],[推定感染場所（カテゴリ）]],'推定感染場所別流行曲線（発症日） '!P$1)</f>
        <v>0</v>
      </c>
      <c r="Q389" s="59"/>
      <c r="R389" s="59"/>
      <c r="S389" s="59"/>
      <c r="T389" s="59"/>
      <c r="U389" s="59"/>
      <c r="V389" s="59">
        <f>COUNTIFS(テーブル13[[#All],[発症日]],テーブル31012[[#This Row],[日時]],テーブル13[[#All],[推定感染場所（カテゴリ）]],"")</f>
        <v>0</v>
      </c>
    </row>
    <row r="390" spans="1:22">
      <c r="A390" s="54">
        <f t="shared" si="23"/>
        <v>44274</v>
      </c>
      <c r="B390" s="1" t="str">
        <f t="shared" si="20"/>
        <v/>
      </c>
      <c r="C390" s="57" t="str">
        <f t="shared" si="21"/>
        <v/>
      </c>
      <c r="D390" s="57" t="str">
        <f t="shared" si="22"/>
        <v>19日</v>
      </c>
      <c r="E390" s="57">
        <f>COUNTIF(テーブル13[[#All],[発症日]],テーブル31012[[#This Row],[日時]])</f>
        <v>0</v>
      </c>
      <c r="F390" s="57">
        <f>COUNTIFS(テーブル13[[#All],[発症日]],テーブル31012[[#This Row],[日時]],テーブル13[[#All],[推定感染場所（カテゴリ）]],'推定感染場所別流行曲線（発症日） '!F$1)</f>
        <v>0</v>
      </c>
      <c r="G390" s="59">
        <f>COUNTIFS(テーブル13[[#All],[発症日]],テーブル31012[[#This Row],[日時]],テーブル13[[#All],[推定感染場所（カテゴリ）]],'推定感染場所別流行曲線（発症日） '!G$1)</f>
        <v>0</v>
      </c>
      <c r="H390" s="59">
        <f>COUNTIFS(テーブル13[[#All],[発症日]],テーブル31012[[#This Row],[日時]],テーブル13[[#All],[推定感染場所（カテゴリ）]],'推定感染場所別流行曲線（発症日） '!H$1)</f>
        <v>0</v>
      </c>
      <c r="I390" s="59">
        <f>COUNTIFS(テーブル13[[#All],[発症日]],テーブル31012[[#This Row],[日時]],テーブル13[[#All],[推定感染場所（カテゴリ）]],'推定感染場所別流行曲線（発症日） '!I$1)</f>
        <v>0</v>
      </c>
      <c r="J390" s="59">
        <f>COUNTIFS(テーブル13[[#All],[発症日]],テーブル31012[[#This Row],[日時]],テーブル13[[#All],[推定感染場所（カテゴリ）]],'推定感染場所別流行曲線（発症日） '!J$1)</f>
        <v>0</v>
      </c>
      <c r="K390" s="59">
        <f>COUNTIFS(テーブル13[[#All],[発症日]],テーブル31012[[#This Row],[日時]],テーブル13[[#All],[推定感染場所（カテゴリ）]],'推定感染場所別流行曲線（発症日） '!K$1)</f>
        <v>0</v>
      </c>
      <c r="L390" s="59">
        <f>COUNTIFS(テーブル13[[#All],[発症日]],テーブル31012[[#This Row],[日時]],テーブル13[[#All],[推定感染場所（カテゴリ）]],'推定感染場所別流行曲線（発症日） '!L$1)</f>
        <v>0</v>
      </c>
      <c r="M390" s="59">
        <f>COUNTIFS(テーブル13[[#All],[発症日]],テーブル31012[[#This Row],[日時]],テーブル13[[#All],[推定感染場所（カテゴリ）]],'推定感染場所別流行曲線（発症日） '!M$1)</f>
        <v>0</v>
      </c>
      <c r="N390" s="59">
        <f>COUNTIFS(テーブル13[[#All],[発症日]],テーブル31012[[#This Row],[日時]],テーブル13[[#All],[推定感染場所（カテゴリ）]],'推定感染場所別流行曲線（発症日） '!N$1)</f>
        <v>0</v>
      </c>
      <c r="O390" s="59">
        <f>COUNTIFS(テーブル13[[#All],[発症日]],テーブル31012[[#This Row],[日時]],テーブル13[[#All],[推定感染場所（カテゴリ）]],'推定感染場所別流行曲線（発症日） '!O$1)</f>
        <v>0</v>
      </c>
      <c r="P390" s="59">
        <f>COUNTIFS(テーブル13[[#All],[発症日]],テーブル31012[[#This Row],[日時]],テーブル13[[#All],[推定感染場所（カテゴリ）]],'推定感染場所別流行曲線（発症日） '!P$1)</f>
        <v>0</v>
      </c>
      <c r="Q390" s="59"/>
      <c r="R390" s="59"/>
      <c r="S390" s="59"/>
      <c r="T390" s="59"/>
      <c r="U390" s="59"/>
      <c r="V390" s="59">
        <f>COUNTIFS(テーブル13[[#All],[発症日]],テーブル31012[[#This Row],[日時]],テーブル13[[#All],[推定感染場所（カテゴリ）]],"")</f>
        <v>0</v>
      </c>
    </row>
    <row r="391" spans="1:22">
      <c r="A391" s="54">
        <f t="shared" si="23"/>
        <v>44275</v>
      </c>
      <c r="B391" s="1" t="str">
        <f t="shared" ref="B391:B403" si="24">IF(AND(MONTH(A391)=1,DAY(A391)=1),YEAR(A391)&amp;"年","")</f>
        <v/>
      </c>
      <c r="C391" s="57" t="str">
        <f t="shared" ref="C391:C403" si="25">IF(DAY(A391)=1,MONTH(A391)&amp;"月","")</f>
        <v/>
      </c>
      <c r="D391" s="57" t="str">
        <f t="shared" ref="D391:D403" si="26">DAY(A391)&amp;"日"</f>
        <v>20日</v>
      </c>
      <c r="E391" s="57">
        <f>COUNTIF(テーブル13[[#All],[発症日]],テーブル31012[[#This Row],[日時]])</f>
        <v>0</v>
      </c>
      <c r="F391" s="57">
        <f>COUNTIFS(テーブル13[[#All],[発症日]],テーブル31012[[#This Row],[日時]],テーブル13[[#All],[推定感染場所（カテゴリ）]],'推定感染場所別流行曲線（発症日） '!F$1)</f>
        <v>0</v>
      </c>
      <c r="G391" s="59">
        <f>COUNTIFS(テーブル13[[#All],[発症日]],テーブル31012[[#This Row],[日時]],テーブル13[[#All],[推定感染場所（カテゴリ）]],'推定感染場所別流行曲線（発症日） '!G$1)</f>
        <v>0</v>
      </c>
      <c r="H391" s="59">
        <f>COUNTIFS(テーブル13[[#All],[発症日]],テーブル31012[[#This Row],[日時]],テーブル13[[#All],[推定感染場所（カテゴリ）]],'推定感染場所別流行曲線（発症日） '!H$1)</f>
        <v>0</v>
      </c>
      <c r="I391" s="59">
        <f>COUNTIFS(テーブル13[[#All],[発症日]],テーブル31012[[#This Row],[日時]],テーブル13[[#All],[推定感染場所（カテゴリ）]],'推定感染場所別流行曲線（発症日） '!I$1)</f>
        <v>0</v>
      </c>
      <c r="J391" s="59">
        <f>COUNTIFS(テーブル13[[#All],[発症日]],テーブル31012[[#This Row],[日時]],テーブル13[[#All],[推定感染場所（カテゴリ）]],'推定感染場所別流行曲線（発症日） '!J$1)</f>
        <v>0</v>
      </c>
      <c r="K391" s="59">
        <f>COUNTIFS(テーブル13[[#All],[発症日]],テーブル31012[[#This Row],[日時]],テーブル13[[#All],[推定感染場所（カテゴリ）]],'推定感染場所別流行曲線（発症日） '!K$1)</f>
        <v>0</v>
      </c>
      <c r="L391" s="59">
        <f>COUNTIFS(テーブル13[[#All],[発症日]],テーブル31012[[#This Row],[日時]],テーブル13[[#All],[推定感染場所（カテゴリ）]],'推定感染場所別流行曲線（発症日） '!L$1)</f>
        <v>0</v>
      </c>
      <c r="M391" s="59">
        <f>COUNTIFS(テーブル13[[#All],[発症日]],テーブル31012[[#This Row],[日時]],テーブル13[[#All],[推定感染場所（カテゴリ）]],'推定感染場所別流行曲線（発症日） '!M$1)</f>
        <v>0</v>
      </c>
      <c r="N391" s="59">
        <f>COUNTIFS(テーブル13[[#All],[発症日]],テーブル31012[[#This Row],[日時]],テーブル13[[#All],[推定感染場所（カテゴリ）]],'推定感染場所別流行曲線（発症日） '!N$1)</f>
        <v>0</v>
      </c>
      <c r="O391" s="59">
        <f>COUNTIFS(テーブル13[[#All],[発症日]],テーブル31012[[#This Row],[日時]],テーブル13[[#All],[推定感染場所（カテゴリ）]],'推定感染場所別流行曲線（発症日） '!O$1)</f>
        <v>0</v>
      </c>
      <c r="P391" s="59">
        <f>COUNTIFS(テーブル13[[#All],[発症日]],テーブル31012[[#This Row],[日時]],テーブル13[[#All],[推定感染場所（カテゴリ）]],'推定感染場所別流行曲線（発症日） '!P$1)</f>
        <v>0</v>
      </c>
      <c r="Q391" s="59"/>
      <c r="R391" s="59"/>
      <c r="S391" s="59"/>
      <c r="T391" s="59"/>
      <c r="U391" s="59"/>
      <c r="V391" s="59">
        <f>COUNTIFS(テーブル13[[#All],[発症日]],テーブル31012[[#This Row],[日時]],テーブル13[[#All],[推定感染場所（カテゴリ）]],"")</f>
        <v>0</v>
      </c>
    </row>
    <row r="392" spans="1:22">
      <c r="A392" s="54">
        <f t="shared" si="23"/>
        <v>44276</v>
      </c>
      <c r="B392" s="1" t="str">
        <f t="shared" si="24"/>
        <v/>
      </c>
      <c r="C392" s="57" t="str">
        <f t="shared" si="25"/>
        <v/>
      </c>
      <c r="D392" s="57" t="str">
        <f t="shared" si="26"/>
        <v>21日</v>
      </c>
      <c r="E392" s="57">
        <f>COUNTIF(テーブル13[[#All],[発症日]],テーブル31012[[#This Row],[日時]])</f>
        <v>0</v>
      </c>
      <c r="F392" s="57">
        <f>COUNTIFS(テーブル13[[#All],[発症日]],テーブル31012[[#This Row],[日時]],テーブル13[[#All],[推定感染場所（カテゴリ）]],'推定感染場所別流行曲線（発症日） '!F$1)</f>
        <v>0</v>
      </c>
      <c r="G392" s="59">
        <f>COUNTIFS(テーブル13[[#All],[発症日]],テーブル31012[[#This Row],[日時]],テーブル13[[#All],[推定感染場所（カテゴリ）]],'推定感染場所別流行曲線（発症日） '!G$1)</f>
        <v>0</v>
      </c>
      <c r="H392" s="59">
        <f>COUNTIFS(テーブル13[[#All],[発症日]],テーブル31012[[#This Row],[日時]],テーブル13[[#All],[推定感染場所（カテゴリ）]],'推定感染場所別流行曲線（発症日） '!H$1)</f>
        <v>0</v>
      </c>
      <c r="I392" s="59">
        <f>COUNTIFS(テーブル13[[#All],[発症日]],テーブル31012[[#This Row],[日時]],テーブル13[[#All],[推定感染場所（カテゴリ）]],'推定感染場所別流行曲線（発症日） '!I$1)</f>
        <v>0</v>
      </c>
      <c r="J392" s="59">
        <f>COUNTIFS(テーブル13[[#All],[発症日]],テーブル31012[[#This Row],[日時]],テーブル13[[#All],[推定感染場所（カテゴリ）]],'推定感染場所別流行曲線（発症日） '!J$1)</f>
        <v>0</v>
      </c>
      <c r="K392" s="59">
        <f>COUNTIFS(テーブル13[[#All],[発症日]],テーブル31012[[#This Row],[日時]],テーブル13[[#All],[推定感染場所（カテゴリ）]],'推定感染場所別流行曲線（発症日） '!K$1)</f>
        <v>0</v>
      </c>
      <c r="L392" s="59">
        <f>COUNTIFS(テーブル13[[#All],[発症日]],テーブル31012[[#This Row],[日時]],テーブル13[[#All],[推定感染場所（カテゴリ）]],'推定感染場所別流行曲線（発症日） '!L$1)</f>
        <v>0</v>
      </c>
      <c r="M392" s="59">
        <f>COUNTIFS(テーブル13[[#All],[発症日]],テーブル31012[[#This Row],[日時]],テーブル13[[#All],[推定感染場所（カテゴリ）]],'推定感染場所別流行曲線（発症日） '!M$1)</f>
        <v>0</v>
      </c>
      <c r="N392" s="59">
        <f>COUNTIFS(テーブル13[[#All],[発症日]],テーブル31012[[#This Row],[日時]],テーブル13[[#All],[推定感染場所（カテゴリ）]],'推定感染場所別流行曲線（発症日） '!N$1)</f>
        <v>0</v>
      </c>
      <c r="O392" s="59">
        <f>COUNTIFS(テーブル13[[#All],[発症日]],テーブル31012[[#This Row],[日時]],テーブル13[[#All],[推定感染場所（カテゴリ）]],'推定感染場所別流行曲線（発症日） '!O$1)</f>
        <v>0</v>
      </c>
      <c r="P392" s="59">
        <f>COUNTIFS(テーブル13[[#All],[発症日]],テーブル31012[[#This Row],[日時]],テーブル13[[#All],[推定感染場所（カテゴリ）]],'推定感染場所別流行曲線（発症日） '!P$1)</f>
        <v>0</v>
      </c>
      <c r="Q392" s="59"/>
      <c r="R392" s="59"/>
      <c r="S392" s="59"/>
      <c r="T392" s="59"/>
      <c r="U392" s="59"/>
      <c r="V392" s="59">
        <f>COUNTIFS(テーブル13[[#All],[発症日]],テーブル31012[[#This Row],[日時]],テーブル13[[#All],[推定感染場所（カテゴリ）]],"")</f>
        <v>0</v>
      </c>
    </row>
    <row r="393" spans="1:22">
      <c r="A393" s="54">
        <f t="shared" ref="A393:A403" si="27">A392+1</f>
        <v>44277</v>
      </c>
      <c r="B393" s="1" t="str">
        <f t="shared" si="24"/>
        <v/>
      </c>
      <c r="C393" s="57" t="str">
        <f t="shared" si="25"/>
        <v/>
      </c>
      <c r="D393" s="57" t="str">
        <f t="shared" si="26"/>
        <v>22日</v>
      </c>
      <c r="E393" s="57">
        <f>COUNTIF(テーブル13[[#All],[発症日]],テーブル31012[[#This Row],[日時]])</f>
        <v>0</v>
      </c>
      <c r="F393" s="57">
        <f>COUNTIFS(テーブル13[[#All],[発症日]],テーブル31012[[#This Row],[日時]],テーブル13[[#All],[推定感染場所（カテゴリ）]],'推定感染場所別流行曲線（発症日） '!F$1)</f>
        <v>0</v>
      </c>
      <c r="G393" s="59">
        <f>COUNTIFS(テーブル13[[#All],[発症日]],テーブル31012[[#This Row],[日時]],テーブル13[[#All],[推定感染場所（カテゴリ）]],'推定感染場所別流行曲線（発症日） '!G$1)</f>
        <v>0</v>
      </c>
      <c r="H393" s="59">
        <f>COUNTIFS(テーブル13[[#All],[発症日]],テーブル31012[[#This Row],[日時]],テーブル13[[#All],[推定感染場所（カテゴリ）]],'推定感染場所別流行曲線（発症日） '!H$1)</f>
        <v>0</v>
      </c>
      <c r="I393" s="59">
        <f>COUNTIFS(テーブル13[[#All],[発症日]],テーブル31012[[#This Row],[日時]],テーブル13[[#All],[推定感染場所（カテゴリ）]],'推定感染場所別流行曲線（発症日） '!I$1)</f>
        <v>0</v>
      </c>
      <c r="J393" s="59">
        <f>COUNTIFS(テーブル13[[#All],[発症日]],テーブル31012[[#This Row],[日時]],テーブル13[[#All],[推定感染場所（カテゴリ）]],'推定感染場所別流行曲線（発症日） '!J$1)</f>
        <v>0</v>
      </c>
      <c r="K393" s="59">
        <f>COUNTIFS(テーブル13[[#All],[発症日]],テーブル31012[[#This Row],[日時]],テーブル13[[#All],[推定感染場所（カテゴリ）]],'推定感染場所別流行曲線（発症日） '!K$1)</f>
        <v>0</v>
      </c>
      <c r="L393" s="59">
        <f>COUNTIFS(テーブル13[[#All],[発症日]],テーブル31012[[#This Row],[日時]],テーブル13[[#All],[推定感染場所（カテゴリ）]],'推定感染場所別流行曲線（発症日） '!L$1)</f>
        <v>0</v>
      </c>
      <c r="M393" s="59">
        <f>COUNTIFS(テーブル13[[#All],[発症日]],テーブル31012[[#This Row],[日時]],テーブル13[[#All],[推定感染場所（カテゴリ）]],'推定感染場所別流行曲線（発症日） '!M$1)</f>
        <v>0</v>
      </c>
      <c r="N393" s="59">
        <f>COUNTIFS(テーブル13[[#All],[発症日]],テーブル31012[[#This Row],[日時]],テーブル13[[#All],[推定感染場所（カテゴリ）]],'推定感染場所別流行曲線（発症日） '!N$1)</f>
        <v>0</v>
      </c>
      <c r="O393" s="59">
        <f>COUNTIFS(テーブル13[[#All],[発症日]],テーブル31012[[#This Row],[日時]],テーブル13[[#All],[推定感染場所（カテゴリ）]],'推定感染場所別流行曲線（発症日） '!O$1)</f>
        <v>0</v>
      </c>
      <c r="P393" s="59">
        <f>COUNTIFS(テーブル13[[#All],[発症日]],テーブル31012[[#This Row],[日時]],テーブル13[[#All],[推定感染場所（カテゴリ）]],'推定感染場所別流行曲線（発症日） '!P$1)</f>
        <v>0</v>
      </c>
      <c r="Q393" s="59"/>
      <c r="R393" s="59"/>
      <c r="S393" s="59"/>
      <c r="T393" s="59"/>
      <c r="U393" s="59"/>
      <c r="V393" s="59">
        <f>COUNTIFS(テーブル13[[#All],[発症日]],テーブル31012[[#This Row],[日時]],テーブル13[[#All],[推定感染場所（カテゴリ）]],"")</f>
        <v>0</v>
      </c>
    </row>
    <row r="394" spans="1:22">
      <c r="A394" s="54">
        <f t="shared" si="27"/>
        <v>44278</v>
      </c>
      <c r="B394" s="1" t="str">
        <f t="shared" si="24"/>
        <v/>
      </c>
      <c r="C394" s="57" t="str">
        <f t="shared" si="25"/>
        <v/>
      </c>
      <c r="D394" s="57" t="str">
        <f t="shared" si="26"/>
        <v>23日</v>
      </c>
      <c r="E394" s="57">
        <f>COUNTIF(テーブル13[[#All],[発症日]],テーブル31012[[#This Row],[日時]])</f>
        <v>0</v>
      </c>
      <c r="F394" s="57">
        <f>COUNTIFS(テーブル13[[#All],[発症日]],テーブル31012[[#This Row],[日時]],テーブル13[[#All],[推定感染場所（カテゴリ）]],'推定感染場所別流行曲線（発症日） '!F$1)</f>
        <v>0</v>
      </c>
      <c r="G394" s="59">
        <f>COUNTIFS(テーブル13[[#All],[発症日]],テーブル31012[[#This Row],[日時]],テーブル13[[#All],[推定感染場所（カテゴリ）]],'推定感染場所別流行曲線（発症日） '!G$1)</f>
        <v>0</v>
      </c>
      <c r="H394" s="59">
        <f>COUNTIFS(テーブル13[[#All],[発症日]],テーブル31012[[#This Row],[日時]],テーブル13[[#All],[推定感染場所（カテゴリ）]],'推定感染場所別流行曲線（発症日） '!H$1)</f>
        <v>0</v>
      </c>
      <c r="I394" s="59">
        <f>COUNTIFS(テーブル13[[#All],[発症日]],テーブル31012[[#This Row],[日時]],テーブル13[[#All],[推定感染場所（カテゴリ）]],'推定感染場所別流行曲線（発症日） '!I$1)</f>
        <v>0</v>
      </c>
      <c r="J394" s="59">
        <f>COUNTIFS(テーブル13[[#All],[発症日]],テーブル31012[[#This Row],[日時]],テーブル13[[#All],[推定感染場所（カテゴリ）]],'推定感染場所別流行曲線（発症日） '!J$1)</f>
        <v>0</v>
      </c>
      <c r="K394" s="59">
        <f>COUNTIFS(テーブル13[[#All],[発症日]],テーブル31012[[#This Row],[日時]],テーブル13[[#All],[推定感染場所（カテゴリ）]],'推定感染場所別流行曲線（発症日） '!K$1)</f>
        <v>0</v>
      </c>
      <c r="L394" s="59">
        <f>COUNTIFS(テーブル13[[#All],[発症日]],テーブル31012[[#This Row],[日時]],テーブル13[[#All],[推定感染場所（カテゴリ）]],'推定感染場所別流行曲線（発症日） '!L$1)</f>
        <v>0</v>
      </c>
      <c r="M394" s="59">
        <f>COUNTIFS(テーブル13[[#All],[発症日]],テーブル31012[[#This Row],[日時]],テーブル13[[#All],[推定感染場所（カテゴリ）]],'推定感染場所別流行曲線（発症日） '!M$1)</f>
        <v>0</v>
      </c>
      <c r="N394" s="59">
        <f>COUNTIFS(テーブル13[[#All],[発症日]],テーブル31012[[#This Row],[日時]],テーブル13[[#All],[推定感染場所（カテゴリ）]],'推定感染場所別流行曲線（発症日） '!N$1)</f>
        <v>0</v>
      </c>
      <c r="O394" s="59">
        <f>COUNTIFS(テーブル13[[#All],[発症日]],テーブル31012[[#This Row],[日時]],テーブル13[[#All],[推定感染場所（カテゴリ）]],'推定感染場所別流行曲線（発症日） '!O$1)</f>
        <v>0</v>
      </c>
      <c r="P394" s="59">
        <f>COUNTIFS(テーブル13[[#All],[発症日]],テーブル31012[[#This Row],[日時]],テーブル13[[#All],[推定感染場所（カテゴリ）]],'推定感染場所別流行曲線（発症日） '!P$1)</f>
        <v>0</v>
      </c>
      <c r="Q394" s="59"/>
      <c r="R394" s="59"/>
      <c r="S394" s="59"/>
      <c r="T394" s="59"/>
      <c r="U394" s="59"/>
      <c r="V394" s="59">
        <f>COUNTIFS(テーブル13[[#All],[発症日]],テーブル31012[[#This Row],[日時]],テーブル13[[#All],[推定感染場所（カテゴリ）]],"")</f>
        <v>0</v>
      </c>
    </row>
    <row r="395" spans="1:22">
      <c r="A395" s="54">
        <f t="shared" si="27"/>
        <v>44279</v>
      </c>
      <c r="B395" s="1" t="str">
        <f t="shared" si="24"/>
        <v/>
      </c>
      <c r="C395" s="57" t="str">
        <f t="shared" si="25"/>
        <v/>
      </c>
      <c r="D395" s="57" t="str">
        <f t="shared" si="26"/>
        <v>24日</v>
      </c>
      <c r="E395" s="57">
        <f>COUNTIF(テーブル13[[#All],[発症日]],テーブル31012[[#This Row],[日時]])</f>
        <v>0</v>
      </c>
      <c r="F395" s="57">
        <f>COUNTIFS(テーブル13[[#All],[発症日]],テーブル31012[[#This Row],[日時]],テーブル13[[#All],[推定感染場所（カテゴリ）]],'推定感染場所別流行曲線（発症日） '!F$1)</f>
        <v>0</v>
      </c>
      <c r="G395" s="59">
        <f>COUNTIFS(テーブル13[[#All],[発症日]],テーブル31012[[#This Row],[日時]],テーブル13[[#All],[推定感染場所（カテゴリ）]],'推定感染場所別流行曲線（発症日） '!G$1)</f>
        <v>0</v>
      </c>
      <c r="H395" s="59">
        <f>COUNTIFS(テーブル13[[#All],[発症日]],テーブル31012[[#This Row],[日時]],テーブル13[[#All],[推定感染場所（カテゴリ）]],'推定感染場所別流行曲線（発症日） '!H$1)</f>
        <v>0</v>
      </c>
      <c r="I395" s="59">
        <f>COUNTIFS(テーブル13[[#All],[発症日]],テーブル31012[[#This Row],[日時]],テーブル13[[#All],[推定感染場所（カテゴリ）]],'推定感染場所別流行曲線（発症日） '!I$1)</f>
        <v>0</v>
      </c>
      <c r="J395" s="59">
        <f>COUNTIFS(テーブル13[[#All],[発症日]],テーブル31012[[#This Row],[日時]],テーブル13[[#All],[推定感染場所（カテゴリ）]],'推定感染場所別流行曲線（発症日） '!J$1)</f>
        <v>0</v>
      </c>
      <c r="K395" s="59">
        <f>COUNTIFS(テーブル13[[#All],[発症日]],テーブル31012[[#This Row],[日時]],テーブル13[[#All],[推定感染場所（カテゴリ）]],'推定感染場所別流行曲線（発症日） '!K$1)</f>
        <v>0</v>
      </c>
      <c r="L395" s="59">
        <f>COUNTIFS(テーブル13[[#All],[発症日]],テーブル31012[[#This Row],[日時]],テーブル13[[#All],[推定感染場所（カテゴリ）]],'推定感染場所別流行曲線（発症日） '!L$1)</f>
        <v>0</v>
      </c>
      <c r="M395" s="59">
        <f>COUNTIFS(テーブル13[[#All],[発症日]],テーブル31012[[#This Row],[日時]],テーブル13[[#All],[推定感染場所（カテゴリ）]],'推定感染場所別流行曲線（発症日） '!M$1)</f>
        <v>0</v>
      </c>
      <c r="N395" s="59">
        <f>COUNTIFS(テーブル13[[#All],[発症日]],テーブル31012[[#This Row],[日時]],テーブル13[[#All],[推定感染場所（カテゴリ）]],'推定感染場所別流行曲線（発症日） '!N$1)</f>
        <v>0</v>
      </c>
      <c r="O395" s="59">
        <f>COUNTIFS(テーブル13[[#All],[発症日]],テーブル31012[[#This Row],[日時]],テーブル13[[#All],[推定感染場所（カテゴリ）]],'推定感染場所別流行曲線（発症日） '!O$1)</f>
        <v>0</v>
      </c>
      <c r="P395" s="59">
        <f>COUNTIFS(テーブル13[[#All],[発症日]],テーブル31012[[#This Row],[日時]],テーブル13[[#All],[推定感染場所（カテゴリ）]],'推定感染場所別流行曲線（発症日） '!P$1)</f>
        <v>0</v>
      </c>
      <c r="Q395" s="59"/>
      <c r="R395" s="59"/>
      <c r="S395" s="59"/>
      <c r="T395" s="59"/>
      <c r="U395" s="59"/>
      <c r="V395" s="59">
        <f>COUNTIFS(テーブル13[[#All],[発症日]],テーブル31012[[#This Row],[日時]],テーブル13[[#All],[推定感染場所（カテゴリ）]],"")</f>
        <v>0</v>
      </c>
    </row>
    <row r="396" spans="1:22">
      <c r="A396" s="54">
        <f t="shared" si="27"/>
        <v>44280</v>
      </c>
      <c r="B396" s="1" t="str">
        <f t="shared" si="24"/>
        <v/>
      </c>
      <c r="C396" s="57" t="str">
        <f t="shared" si="25"/>
        <v/>
      </c>
      <c r="D396" s="57" t="str">
        <f t="shared" si="26"/>
        <v>25日</v>
      </c>
      <c r="E396" s="57">
        <f>COUNTIF(テーブル13[[#All],[発症日]],テーブル31012[[#This Row],[日時]])</f>
        <v>0</v>
      </c>
      <c r="F396" s="57">
        <f>COUNTIFS(テーブル13[[#All],[発症日]],テーブル31012[[#This Row],[日時]],テーブル13[[#All],[推定感染場所（カテゴリ）]],'推定感染場所別流行曲線（発症日） '!F$1)</f>
        <v>0</v>
      </c>
      <c r="G396" s="59">
        <f>COUNTIFS(テーブル13[[#All],[発症日]],テーブル31012[[#This Row],[日時]],テーブル13[[#All],[推定感染場所（カテゴリ）]],'推定感染場所別流行曲線（発症日） '!G$1)</f>
        <v>0</v>
      </c>
      <c r="H396" s="59">
        <f>COUNTIFS(テーブル13[[#All],[発症日]],テーブル31012[[#This Row],[日時]],テーブル13[[#All],[推定感染場所（カテゴリ）]],'推定感染場所別流行曲線（発症日） '!H$1)</f>
        <v>0</v>
      </c>
      <c r="I396" s="59">
        <f>COUNTIFS(テーブル13[[#All],[発症日]],テーブル31012[[#This Row],[日時]],テーブル13[[#All],[推定感染場所（カテゴリ）]],'推定感染場所別流行曲線（発症日） '!I$1)</f>
        <v>0</v>
      </c>
      <c r="J396" s="59">
        <f>COUNTIFS(テーブル13[[#All],[発症日]],テーブル31012[[#This Row],[日時]],テーブル13[[#All],[推定感染場所（カテゴリ）]],'推定感染場所別流行曲線（発症日） '!J$1)</f>
        <v>0</v>
      </c>
      <c r="K396" s="59">
        <f>COUNTIFS(テーブル13[[#All],[発症日]],テーブル31012[[#This Row],[日時]],テーブル13[[#All],[推定感染場所（カテゴリ）]],'推定感染場所別流行曲線（発症日） '!K$1)</f>
        <v>0</v>
      </c>
      <c r="L396" s="59">
        <f>COUNTIFS(テーブル13[[#All],[発症日]],テーブル31012[[#This Row],[日時]],テーブル13[[#All],[推定感染場所（カテゴリ）]],'推定感染場所別流行曲線（発症日） '!L$1)</f>
        <v>0</v>
      </c>
      <c r="M396" s="59">
        <f>COUNTIFS(テーブル13[[#All],[発症日]],テーブル31012[[#This Row],[日時]],テーブル13[[#All],[推定感染場所（カテゴリ）]],'推定感染場所別流行曲線（発症日） '!M$1)</f>
        <v>0</v>
      </c>
      <c r="N396" s="59">
        <f>COUNTIFS(テーブル13[[#All],[発症日]],テーブル31012[[#This Row],[日時]],テーブル13[[#All],[推定感染場所（カテゴリ）]],'推定感染場所別流行曲線（発症日） '!N$1)</f>
        <v>0</v>
      </c>
      <c r="O396" s="59">
        <f>COUNTIFS(テーブル13[[#All],[発症日]],テーブル31012[[#This Row],[日時]],テーブル13[[#All],[推定感染場所（カテゴリ）]],'推定感染場所別流行曲線（発症日） '!O$1)</f>
        <v>0</v>
      </c>
      <c r="P396" s="59">
        <f>COUNTIFS(テーブル13[[#All],[発症日]],テーブル31012[[#This Row],[日時]],テーブル13[[#All],[推定感染場所（カテゴリ）]],'推定感染場所別流行曲線（発症日） '!P$1)</f>
        <v>0</v>
      </c>
      <c r="Q396" s="59"/>
      <c r="R396" s="59"/>
      <c r="S396" s="59"/>
      <c r="T396" s="59"/>
      <c r="U396" s="59"/>
      <c r="V396" s="59">
        <f>COUNTIFS(テーブル13[[#All],[発症日]],テーブル31012[[#This Row],[日時]],テーブル13[[#All],[推定感染場所（カテゴリ）]],"")</f>
        <v>0</v>
      </c>
    </row>
    <row r="397" spans="1:22">
      <c r="A397" s="54">
        <f t="shared" si="27"/>
        <v>44281</v>
      </c>
      <c r="B397" s="1" t="str">
        <f t="shared" si="24"/>
        <v/>
      </c>
      <c r="C397" s="57" t="str">
        <f t="shared" si="25"/>
        <v/>
      </c>
      <c r="D397" s="57" t="str">
        <f t="shared" si="26"/>
        <v>26日</v>
      </c>
      <c r="E397" s="57">
        <f>COUNTIF(テーブル13[[#All],[発症日]],テーブル31012[[#This Row],[日時]])</f>
        <v>0</v>
      </c>
      <c r="F397" s="57">
        <f>COUNTIFS(テーブル13[[#All],[発症日]],テーブル31012[[#This Row],[日時]],テーブル13[[#All],[推定感染場所（カテゴリ）]],'推定感染場所別流行曲線（発症日） '!F$1)</f>
        <v>0</v>
      </c>
      <c r="G397" s="59">
        <f>COUNTIFS(テーブル13[[#All],[発症日]],テーブル31012[[#This Row],[日時]],テーブル13[[#All],[推定感染場所（カテゴリ）]],'推定感染場所別流行曲線（発症日） '!G$1)</f>
        <v>0</v>
      </c>
      <c r="H397" s="59">
        <f>COUNTIFS(テーブル13[[#All],[発症日]],テーブル31012[[#This Row],[日時]],テーブル13[[#All],[推定感染場所（カテゴリ）]],'推定感染場所別流行曲線（発症日） '!H$1)</f>
        <v>0</v>
      </c>
      <c r="I397" s="59">
        <f>COUNTIFS(テーブル13[[#All],[発症日]],テーブル31012[[#This Row],[日時]],テーブル13[[#All],[推定感染場所（カテゴリ）]],'推定感染場所別流行曲線（発症日） '!I$1)</f>
        <v>0</v>
      </c>
      <c r="J397" s="59">
        <f>COUNTIFS(テーブル13[[#All],[発症日]],テーブル31012[[#This Row],[日時]],テーブル13[[#All],[推定感染場所（カテゴリ）]],'推定感染場所別流行曲線（発症日） '!J$1)</f>
        <v>0</v>
      </c>
      <c r="K397" s="59">
        <f>COUNTIFS(テーブル13[[#All],[発症日]],テーブル31012[[#This Row],[日時]],テーブル13[[#All],[推定感染場所（カテゴリ）]],'推定感染場所別流行曲線（発症日） '!K$1)</f>
        <v>0</v>
      </c>
      <c r="L397" s="59">
        <f>COUNTIFS(テーブル13[[#All],[発症日]],テーブル31012[[#This Row],[日時]],テーブル13[[#All],[推定感染場所（カテゴリ）]],'推定感染場所別流行曲線（発症日） '!L$1)</f>
        <v>0</v>
      </c>
      <c r="M397" s="59">
        <f>COUNTIFS(テーブル13[[#All],[発症日]],テーブル31012[[#This Row],[日時]],テーブル13[[#All],[推定感染場所（カテゴリ）]],'推定感染場所別流行曲線（発症日） '!M$1)</f>
        <v>0</v>
      </c>
      <c r="N397" s="59">
        <f>COUNTIFS(テーブル13[[#All],[発症日]],テーブル31012[[#This Row],[日時]],テーブル13[[#All],[推定感染場所（カテゴリ）]],'推定感染場所別流行曲線（発症日） '!N$1)</f>
        <v>0</v>
      </c>
      <c r="O397" s="59">
        <f>COUNTIFS(テーブル13[[#All],[発症日]],テーブル31012[[#This Row],[日時]],テーブル13[[#All],[推定感染場所（カテゴリ）]],'推定感染場所別流行曲線（発症日） '!O$1)</f>
        <v>0</v>
      </c>
      <c r="P397" s="59">
        <f>COUNTIFS(テーブル13[[#All],[発症日]],テーブル31012[[#This Row],[日時]],テーブル13[[#All],[推定感染場所（カテゴリ）]],'推定感染場所別流行曲線（発症日） '!P$1)</f>
        <v>0</v>
      </c>
      <c r="Q397" s="59"/>
      <c r="R397" s="59"/>
      <c r="S397" s="59"/>
      <c r="T397" s="59"/>
      <c r="U397" s="59"/>
      <c r="V397" s="59">
        <f>COUNTIFS(テーブル13[[#All],[発症日]],テーブル31012[[#This Row],[日時]],テーブル13[[#All],[推定感染場所（カテゴリ）]],"")</f>
        <v>0</v>
      </c>
    </row>
    <row r="398" spans="1:22">
      <c r="A398" s="54">
        <f t="shared" si="27"/>
        <v>44282</v>
      </c>
      <c r="B398" s="1" t="str">
        <f t="shared" si="24"/>
        <v/>
      </c>
      <c r="C398" s="57" t="str">
        <f t="shared" si="25"/>
        <v/>
      </c>
      <c r="D398" s="57" t="str">
        <f t="shared" si="26"/>
        <v>27日</v>
      </c>
      <c r="E398" s="57">
        <f>COUNTIF(テーブル13[[#All],[発症日]],テーブル31012[[#This Row],[日時]])</f>
        <v>0</v>
      </c>
      <c r="F398" s="57">
        <f>COUNTIFS(テーブル13[[#All],[発症日]],テーブル31012[[#This Row],[日時]],テーブル13[[#All],[推定感染場所（カテゴリ）]],'推定感染場所別流行曲線（発症日） '!F$1)</f>
        <v>0</v>
      </c>
      <c r="G398" s="59">
        <f>COUNTIFS(テーブル13[[#All],[発症日]],テーブル31012[[#This Row],[日時]],テーブル13[[#All],[推定感染場所（カテゴリ）]],'推定感染場所別流行曲線（発症日） '!G$1)</f>
        <v>0</v>
      </c>
      <c r="H398" s="59">
        <f>COUNTIFS(テーブル13[[#All],[発症日]],テーブル31012[[#This Row],[日時]],テーブル13[[#All],[推定感染場所（カテゴリ）]],'推定感染場所別流行曲線（発症日） '!H$1)</f>
        <v>0</v>
      </c>
      <c r="I398" s="59">
        <f>COUNTIFS(テーブル13[[#All],[発症日]],テーブル31012[[#This Row],[日時]],テーブル13[[#All],[推定感染場所（カテゴリ）]],'推定感染場所別流行曲線（発症日） '!I$1)</f>
        <v>0</v>
      </c>
      <c r="J398" s="59">
        <f>COUNTIFS(テーブル13[[#All],[発症日]],テーブル31012[[#This Row],[日時]],テーブル13[[#All],[推定感染場所（カテゴリ）]],'推定感染場所別流行曲線（発症日） '!J$1)</f>
        <v>0</v>
      </c>
      <c r="K398" s="59">
        <f>COUNTIFS(テーブル13[[#All],[発症日]],テーブル31012[[#This Row],[日時]],テーブル13[[#All],[推定感染場所（カテゴリ）]],'推定感染場所別流行曲線（発症日） '!K$1)</f>
        <v>0</v>
      </c>
      <c r="L398" s="59">
        <f>COUNTIFS(テーブル13[[#All],[発症日]],テーブル31012[[#This Row],[日時]],テーブル13[[#All],[推定感染場所（カテゴリ）]],'推定感染場所別流行曲線（発症日） '!L$1)</f>
        <v>0</v>
      </c>
      <c r="M398" s="59">
        <f>COUNTIFS(テーブル13[[#All],[発症日]],テーブル31012[[#This Row],[日時]],テーブル13[[#All],[推定感染場所（カテゴリ）]],'推定感染場所別流行曲線（発症日） '!M$1)</f>
        <v>0</v>
      </c>
      <c r="N398" s="59">
        <f>COUNTIFS(テーブル13[[#All],[発症日]],テーブル31012[[#This Row],[日時]],テーブル13[[#All],[推定感染場所（カテゴリ）]],'推定感染場所別流行曲線（発症日） '!N$1)</f>
        <v>0</v>
      </c>
      <c r="O398" s="59">
        <f>COUNTIFS(テーブル13[[#All],[発症日]],テーブル31012[[#This Row],[日時]],テーブル13[[#All],[推定感染場所（カテゴリ）]],'推定感染場所別流行曲線（発症日） '!O$1)</f>
        <v>0</v>
      </c>
      <c r="P398" s="59">
        <f>COUNTIFS(テーブル13[[#All],[発症日]],テーブル31012[[#This Row],[日時]],テーブル13[[#All],[推定感染場所（カテゴリ）]],'推定感染場所別流行曲線（発症日） '!P$1)</f>
        <v>0</v>
      </c>
      <c r="Q398" s="59"/>
      <c r="R398" s="59"/>
      <c r="S398" s="59"/>
      <c r="T398" s="59"/>
      <c r="U398" s="59"/>
      <c r="V398" s="59">
        <f>COUNTIFS(テーブル13[[#All],[発症日]],テーブル31012[[#This Row],[日時]],テーブル13[[#All],[推定感染場所（カテゴリ）]],"")</f>
        <v>0</v>
      </c>
    </row>
    <row r="399" spans="1:22">
      <c r="A399" s="54">
        <f t="shared" si="27"/>
        <v>44283</v>
      </c>
      <c r="B399" s="1" t="str">
        <f t="shared" si="24"/>
        <v/>
      </c>
      <c r="C399" s="57" t="str">
        <f t="shared" si="25"/>
        <v/>
      </c>
      <c r="D399" s="57" t="str">
        <f t="shared" si="26"/>
        <v>28日</v>
      </c>
      <c r="E399" s="57">
        <f>COUNTIF(テーブル13[[#All],[発症日]],テーブル31012[[#This Row],[日時]])</f>
        <v>0</v>
      </c>
      <c r="F399" s="57">
        <f>COUNTIFS(テーブル13[[#All],[発症日]],テーブル31012[[#This Row],[日時]],テーブル13[[#All],[推定感染場所（カテゴリ）]],'推定感染場所別流行曲線（発症日） '!F$1)</f>
        <v>0</v>
      </c>
      <c r="G399" s="59">
        <f>COUNTIFS(テーブル13[[#All],[発症日]],テーブル31012[[#This Row],[日時]],テーブル13[[#All],[推定感染場所（カテゴリ）]],'推定感染場所別流行曲線（発症日） '!G$1)</f>
        <v>0</v>
      </c>
      <c r="H399" s="59">
        <f>COUNTIFS(テーブル13[[#All],[発症日]],テーブル31012[[#This Row],[日時]],テーブル13[[#All],[推定感染場所（カテゴリ）]],'推定感染場所別流行曲線（発症日） '!H$1)</f>
        <v>0</v>
      </c>
      <c r="I399" s="59">
        <f>COUNTIFS(テーブル13[[#All],[発症日]],テーブル31012[[#This Row],[日時]],テーブル13[[#All],[推定感染場所（カテゴリ）]],'推定感染場所別流行曲線（発症日） '!I$1)</f>
        <v>0</v>
      </c>
      <c r="J399" s="59">
        <f>COUNTIFS(テーブル13[[#All],[発症日]],テーブル31012[[#This Row],[日時]],テーブル13[[#All],[推定感染場所（カテゴリ）]],'推定感染場所別流行曲線（発症日） '!J$1)</f>
        <v>0</v>
      </c>
      <c r="K399" s="59">
        <f>COUNTIFS(テーブル13[[#All],[発症日]],テーブル31012[[#This Row],[日時]],テーブル13[[#All],[推定感染場所（カテゴリ）]],'推定感染場所別流行曲線（発症日） '!K$1)</f>
        <v>0</v>
      </c>
      <c r="L399" s="59">
        <f>COUNTIFS(テーブル13[[#All],[発症日]],テーブル31012[[#This Row],[日時]],テーブル13[[#All],[推定感染場所（カテゴリ）]],'推定感染場所別流行曲線（発症日） '!L$1)</f>
        <v>0</v>
      </c>
      <c r="M399" s="59">
        <f>COUNTIFS(テーブル13[[#All],[発症日]],テーブル31012[[#This Row],[日時]],テーブル13[[#All],[推定感染場所（カテゴリ）]],'推定感染場所別流行曲線（発症日） '!M$1)</f>
        <v>0</v>
      </c>
      <c r="N399" s="59">
        <f>COUNTIFS(テーブル13[[#All],[発症日]],テーブル31012[[#This Row],[日時]],テーブル13[[#All],[推定感染場所（カテゴリ）]],'推定感染場所別流行曲線（発症日） '!N$1)</f>
        <v>0</v>
      </c>
      <c r="O399" s="59">
        <f>COUNTIFS(テーブル13[[#All],[発症日]],テーブル31012[[#This Row],[日時]],テーブル13[[#All],[推定感染場所（カテゴリ）]],'推定感染場所別流行曲線（発症日） '!O$1)</f>
        <v>0</v>
      </c>
      <c r="P399" s="59">
        <f>COUNTIFS(テーブル13[[#All],[発症日]],テーブル31012[[#This Row],[日時]],テーブル13[[#All],[推定感染場所（カテゴリ）]],'推定感染場所別流行曲線（発症日） '!P$1)</f>
        <v>0</v>
      </c>
      <c r="Q399" s="59"/>
      <c r="R399" s="59"/>
      <c r="S399" s="59"/>
      <c r="T399" s="59"/>
      <c r="U399" s="59"/>
      <c r="V399" s="59">
        <f>COUNTIFS(テーブル13[[#All],[発症日]],テーブル31012[[#This Row],[日時]],テーブル13[[#All],[推定感染場所（カテゴリ）]],"")</f>
        <v>0</v>
      </c>
    </row>
    <row r="400" spans="1:22">
      <c r="A400" s="54">
        <f t="shared" si="27"/>
        <v>44284</v>
      </c>
      <c r="B400" s="1" t="str">
        <f t="shared" si="24"/>
        <v/>
      </c>
      <c r="C400" s="57" t="str">
        <f t="shared" si="25"/>
        <v/>
      </c>
      <c r="D400" s="57" t="str">
        <f t="shared" si="26"/>
        <v>29日</v>
      </c>
      <c r="E400" s="57">
        <f>COUNTIF(テーブル13[[#All],[発症日]],テーブル31012[[#This Row],[日時]])</f>
        <v>0</v>
      </c>
      <c r="F400" s="57">
        <f>COUNTIFS(テーブル13[[#All],[発症日]],テーブル31012[[#This Row],[日時]],テーブル13[[#All],[推定感染場所（カテゴリ）]],'推定感染場所別流行曲線（発症日） '!F$1)</f>
        <v>0</v>
      </c>
      <c r="G400" s="59">
        <f>COUNTIFS(テーブル13[[#All],[発症日]],テーブル31012[[#This Row],[日時]],テーブル13[[#All],[推定感染場所（カテゴリ）]],'推定感染場所別流行曲線（発症日） '!G$1)</f>
        <v>0</v>
      </c>
      <c r="H400" s="59">
        <f>COUNTIFS(テーブル13[[#All],[発症日]],テーブル31012[[#This Row],[日時]],テーブル13[[#All],[推定感染場所（カテゴリ）]],'推定感染場所別流行曲線（発症日） '!H$1)</f>
        <v>0</v>
      </c>
      <c r="I400" s="59">
        <f>COUNTIFS(テーブル13[[#All],[発症日]],テーブル31012[[#This Row],[日時]],テーブル13[[#All],[推定感染場所（カテゴリ）]],'推定感染場所別流行曲線（発症日） '!I$1)</f>
        <v>0</v>
      </c>
      <c r="J400" s="59">
        <f>COUNTIFS(テーブル13[[#All],[発症日]],テーブル31012[[#This Row],[日時]],テーブル13[[#All],[推定感染場所（カテゴリ）]],'推定感染場所別流行曲線（発症日） '!J$1)</f>
        <v>0</v>
      </c>
      <c r="K400" s="59">
        <f>COUNTIFS(テーブル13[[#All],[発症日]],テーブル31012[[#This Row],[日時]],テーブル13[[#All],[推定感染場所（カテゴリ）]],'推定感染場所別流行曲線（発症日） '!K$1)</f>
        <v>0</v>
      </c>
      <c r="L400" s="59">
        <f>COUNTIFS(テーブル13[[#All],[発症日]],テーブル31012[[#This Row],[日時]],テーブル13[[#All],[推定感染場所（カテゴリ）]],'推定感染場所別流行曲線（発症日） '!L$1)</f>
        <v>0</v>
      </c>
      <c r="M400" s="59">
        <f>COUNTIFS(テーブル13[[#All],[発症日]],テーブル31012[[#This Row],[日時]],テーブル13[[#All],[推定感染場所（カテゴリ）]],'推定感染場所別流行曲線（発症日） '!M$1)</f>
        <v>0</v>
      </c>
      <c r="N400" s="59">
        <f>COUNTIFS(テーブル13[[#All],[発症日]],テーブル31012[[#This Row],[日時]],テーブル13[[#All],[推定感染場所（カテゴリ）]],'推定感染場所別流行曲線（発症日） '!N$1)</f>
        <v>0</v>
      </c>
      <c r="O400" s="59">
        <f>COUNTIFS(テーブル13[[#All],[発症日]],テーブル31012[[#This Row],[日時]],テーブル13[[#All],[推定感染場所（カテゴリ）]],'推定感染場所別流行曲線（発症日） '!O$1)</f>
        <v>0</v>
      </c>
      <c r="P400" s="59">
        <f>COUNTIFS(テーブル13[[#All],[発症日]],テーブル31012[[#This Row],[日時]],テーブル13[[#All],[推定感染場所（カテゴリ）]],'推定感染場所別流行曲線（発症日） '!P$1)</f>
        <v>0</v>
      </c>
      <c r="Q400" s="59"/>
      <c r="R400" s="59"/>
      <c r="S400" s="59"/>
      <c r="T400" s="59"/>
      <c r="U400" s="59"/>
      <c r="V400" s="59">
        <f>COUNTIFS(テーブル13[[#All],[発症日]],テーブル31012[[#This Row],[日時]],テーブル13[[#All],[推定感染場所（カテゴリ）]],"")</f>
        <v>0</v>
      </c>
    </row>
    <row r="401" spans="1:22">
      <c r="A401" s="54">
        <f t="shared" si="27"/>
        <v>44285</v>
      </c>
      <c r="B401" s="1" t="str">
        <f t="shared" si="24"/>
        <v/>
      </c>
      <c r="C401" s="57" t="str">
        <f t="shared" si="25"/>
        <v/>
      </c>
      <c r="D401" s="57" t="str">
        <f t="shared" si="26"/>
        <v>30日</v>
      </c>
      <c r="E401" s="57">
        <f>COUNTIF(テーブル13[[#All],[発症日]],テーブル31012[[#This Row],[日時]])</f>
        <v>0</v>
      </c>
      <c r="F401" s="57">
        <f>COUNTIFS(テーブル13[[#All],[発症日]],テーブル31012[[#This Row],[日時]],テーブル13[[#All],[推定感染場所（カテゴリ）]],'推定感染場所別流行曲線（発症日） '!F$1)</f>
        <v>0</v>
      </c>
      <c r="G401" s="59">
        <f>COUNTIFS(テーブル13[[#All],[発症日]],テーブル31012[[#This Row],[日時]],テーブル13[[#All],[推定感染場所（カテゴリ）]],'推定感染場所別流行曲線（発症日） '!G$1)</f>
        <v>0</v>
      </c>
      <c r="H401" s="59">
        <f>COUNTIFS(テーブル13[[#All],[発症日]],テーブル31012[[#This Row],[日時]],テーブル13[[#All],[推定感染場所（カテゴリ）]],'推定感染場所別流行曲線（発症日） '!H$1)</f>
        <v>0</v>
      </c>
      <c r="I401" s="59">
        <f>COUNTIFS(テーブル13[[#All],[発症日]],テーブル31012[[#This Row],[日時]],テーブル13[[#All],[推定感染場所（カテゴリ）]],'推定感染場所別流行曲線（発症日） '!I$1)</f>
        <v>0</v>
      </c>
      <c r="J401" s="59">
        <f>COUNTIFS(テーブル13[[#All],[発症日]],テーブル31012[[#This Row],[日時]],テーブル13[[#All],[推定感染場所（カテゴリ）]],'推定感染場所別流行曲線（発症日） '!J$1)</f>
        <v>0</v>
      </c>
      <c r="K401" s="59">
        <f>COUNTIFS(テーブル13[[#All],[発症日]],テーブル31012[[#This Row],[日時]],テーブル13[[#All],[推定感染場所（カテゴリ）]],'推定感染場所別流行曲線（発症日） '!K$1)</f>
        <v>0</v>
      </c>
      <c r="L401" s="59">
        <f>COUNTIFS(テーブル13[[#All],[発症日]],テーブル31012[[#This Row],[日時]],テーブル13[[#All],[推定感染場所（カテゴリ）]],'推定感染場所別流行曲線（発症日） '!L$1)</f>
        <v>0</v>
      </c>
      <c r="M401" s="59">
        <f>COUNTIFS(テーブル13[[#All],[発症日]],テーブル31012[[#This Row],[日時]],テーブル13[[#All],[推定感染場所（カテゴリ）]],'推定感染場所別流行曲線（発症日） '!M$1)</f>
        <v>0</v>
      </c>
      <c r="N401" s="59">
        <f>COUNTIFS(テーブル13[[#All],[発症日]],テーブル31012[[#This Row],[日時]],テーブル13[[#All],[推定感染場所（カテゴリ）]],'推定感染場所別流行曲線（発症日） '!N$1)</f>
        <v>0</v>
      </c>
      <c r="O401" s="59">
        <f>COUNTIFS(テーブル13[[#All],[発症日]],テーブル31012[[#This Row],[日時]],テーブル13[[#All],[推定感染場所（カテゴリ）]],'推定感染場所別流行曲線（発症日） '!O$1)</f>
        <v>0</v>
      </c>
      <c r="P401" s="59">
        <f>COUNTIFS(テーブル13[[#All],[発症日]],テーブル31012[[#This Row],[日時]],テーブル13[[#All],[推定感染場所（カテゴリ）]],'推定感染場所別流行曲線（発症日） '!P$1)</f>
        <v>0</v>
      </c>
      <c r="Q401" s="59"/>
      <c r="R401" s="59"/>
      <c r="S401" s="59"/>
      <c r="T401" s="59"/>
      <c r="U401" s="59"/>
      <c r="V401" s="59">
        <f>COUNTIFS(テーブル13[[#All],[発症日]],テーブル31012[[#This Row],[日時]],テーブル13[[#All],[推定感染場所（カテゴリ）]],"")</f>
        <v>0</v>
      </c>
    </row>
    <row r="402" spans="1:22">
      <c r="A402" s="54">
        <f t="shared" si="27"/>
        <v>44286</v>
      </c>
      <c r="B402" s="1" t="str">
        <f t="shared" si="24"/>
        <v/>
      </c>
      <c r="C402" s="57" t="str">
        <f t="shared" si="25"/>
        <v/>
      </c>
      <c r="D402" s="57" t="str">
        <f t="shared" si="26"/>
        <v>31日</v>
      </c>
      <c r="E402" s="57">
        <f>COUNTIF(テーブル13[[#All],[発症日]],テーブル31012[[#This Row],[日時]])</f>
        <v>0</v>
      </c>
      <c r="F402" s="57">
        <f>COUNTIFS(テーブル13[[#All],[発症日]],テーブル31012[[#This Row],[日時]],テーブル13[[#All],[推定感染場所（カテゴリ）]],'推定感染場所別流行曲線（発症日） '!F$1)</f>
        <v>0</v>
      </c>
      <c r="G402" s="59">
        <f>COUNTIFS(テーブル13[[#All],[発症日]],テーブル31012[[#This Row],[日時]],テーブル13[[#All],[推定感染場所（カテゴリ）]],'推定感染場所別流行曲線（発症日） '!G$1)</f>
        <v>0</v>
      </c>
      <c r="H402" s="59">
        <f>COUNTIFS(テーブル13[[#All],[発症日]],テーブル31012[[#This Row],[日時]],テーブル13[[#All],[推定感染場所（カテゴリ）]],'推定感染場所別流行曲線（発症日） '!H$1)</f>
        <v>0</v>
      </c>
      <c r="I402" s="59">
        <f>COUNTIFS(テーブル13[[#All],[発症日]],テーブル31012[[#This Row],[日時]],テーブル13[[#All],[推定感染場所（カテゴリ）]],'推定感染場所別流行曲線（発症日） '!I$1)</f>
        <v>0</v>
      </c>
      <c r="J402" s="59">
        <f>COUNTIFS(テーブル13[[#All],[発症日]],テーブル31012[[#This Row],[日時]],テーブル13[[#All],[推定感染場所（カテゴリ）]],'推定感染場所別流行曲線（発症日） '!J$1)</f>
        <v>0</v>
      </c>
      <c r="K402" s="59">
        <f>COUNTIFS(テーブル13[[#All],[発症日]],テーブル31012[[#This Row],[日時]],テーブル13[[#All],[推定感染場所（カテゴリ）]],'推定感染場所別流行曲線（発症日） '!K$1)</f>
        <v>0</v>
      </c>
      <c r="L402" s="59">
        <f>COUNTIFS(テーブル13[[#All],[発症日]],テーブル31012[[#This Row],[日時]],テーブル13[[#All],[推定感染場所（カテゴリ）]],'推定感染場所別流行曲線（発症日） '!L$1)</f>
        <v>0</v>
      </c>
      <c r="M402" s="59">
        <f>COUNTIFS(テーブル13[[#All],[発症日]],テーブル31012[[#This Row],[日時]],テーブル13[[#All],[推定感染場所（カテゴリ）]],'推定感染場所別流行曲線（発症日） '!M$1)</f>
        <v>0</v>
      </c>
      <c r="N402" s="59">
        <f>COUNTIFS(テーブル13[[#All],[発症日]],テーブル31012[[#This Row],[日時]],テーブル13[[#All],[推定感染場所（カテゴリ）]],'推定感染場所別流行曲線（発症日） '!N$1)</f>
        <v>0</v>
      </c>
      <c r="O402" s="59">
        <f>COUNTIFS(テーブル13[[#All],[発症日]],テーブル31012[[#This Row],[日時]],テーブル13[[#All],[推定感染場所（カテゴリ）]],'推定感染場所別流行曲線（発症日） '!O$1)</f>
        <v>0</v>
      </c>
      <c r="P402" s="59">
        <f>COUNTIFS(テーブル13[[#All],[発症日]],テーブル31012[[#This Row],[日時]],テーブル13[[#All],[推定感染場所（カテゴリ）]],'推定感染場所別流行曲線（発症日） '!P$1)</f>
        <v>0</v>
      </c>
      <c r="Q402" s="59"/>
      <c r="R402" s="59"/>
      <c r="S402" s="59"/>
      <c r="T402" s="59"/>
      <c r="U402" s="59"/>
      <c r="V402" s="59">
        <f>COUNTIFS(テーブル13[[#All],[発症日]],テーブル31012[[#This Row],[日時]],テーブル13[[#All],[推定感染場所（カテゴリ）]],"")</f>
        <v>0</v>
      </c>
    </row>
    <row r="403" spans="1:22">
      <c r="A403" s="54">
        <f t="shared" si="27"/>
        <v>44287</v>
      </c>
      <c r="B403" s="1" t="str">
        <f t="shared" si="24"/>
        <v/>
      </c>
      <c r="C403" s="57" t="str">
        <f t="shared" si="25"/>
        <v>4月</v>
      </c>
      <c r="D403" s="57" t="str">
        <f t="shared" si="26"/>
        <v>1日</v>
      </c>
      <c r="E403" s="57">
        <f>COUNTIF(テーブル13[[#All],[発症日]],テーブル31012[[#This Row],[日時]])</f>
        <v>0</v>
      </c>
      <c r="F403" s="57">
        <f>COUNTIFS(テーブル13[[#All],[発症日]],テーブル31012[[#This Row],[日時]],テーブル13[[#All],[推定感染場所（カテゴリ）]],'推定感染場所別流行曲線（発症日） '!F$1)</f>
        <v>0</v>
      </c>
      <c r="G403" s="59">
        <f>COUNTIFS(テーブル13[[#All],[発症日]],テーブル31012[[#This Row],[日時]],テーブル13[[#All],[推定感染場所（カテゴリ）]],'推定感染場所別流行曲線（発症日） '!G$1)</f>
        <v>0</v>
      </c>
      <c r="H403" s="59">
        <f>COUNTIFS(テーブル13[[#All],[発症日]],テーブル31012[[#This Row],[日時]],テーブル13[[#All],[推定感染場所（カテゴリ）]],'推定感染場所別流行曲線（発症日） '!H$1)</f>
        <v>0</v>
      </c>
      <c r="I403" s="59">
        <f>COUNTIFS(テーブル13[[#All],[発症日]],テーブル31012[[#This Row],[日時]],テーブル13[[#All],[推定感染場所（カテゴリ）]],'推定感染場所別流行曲線（発症日） '!I$1)</f>
        <v>0</v>
      </c>
      <c r="J403" s="59">
        <f>COUNTIFS(テーブル13[[#All],[発症日]],テーブル31012[[#This Row],[日時]],テーブル13[[#All],[推定感染場所（カテゴリ）]],'推定感染場所別流行曲線（発症日） '!J$1)</f>
        <v>0</v>
      </c>
      <c r="K403" s="59">
        <f>COUNTIFS(テーブル13[[#All],[発症日]],テーブル31012[[#This Row],[日時]],テーブル13[[#All],[推定感染場所（カテゴリ）]],'推定感染場所別流行曲線（発症日） '!K$1)</f>
        <v>0</v>
      </c>
      <c r="L403" s="59">
        <f>COUNTIFS(テーブル13[[#All],[発症日]],テーブル31012[[#This Row],[日時]],テーブル13[[#All],[推定感染場所（カテゴリ）]],'推定感染場所別流行曲線（発症日） '!L$1)</f>
        <v>0</v>
      </c>
      <c r="M403" s="59">
        <f>COUNTIFS(テーブル13[[#All],[発症日]],テーブル31012[[#This Row],[日時]],テーブル13[[#All],[推定感染場所（カテゴリ）]],'推定感染場所別流行曲線（発症日） '!M$1)</f>
        <v>0</v>
      </c>
      <c r="N403" s="59">
        <f>COUNTIFS(テーブル13[[#All],[発症日]],テーブル31012[[#This Row],[日時]],テーブル13[[#All],[推定感染場所（カテゴリ）]],'推定感染場所別流行曲線（発症日） '!N$1)</f>
        <v>0</v>
      </c>
      <c r="O403" s="59">
        <f>COUNTIFS(テーブル13[[#All],[発症日]],テーブル31012[[#This Row],[日時]],テーブル13[[#All],[推定感染場所（カテゴリ）]],'推定感染場所別流行曲線（発症日） '!O$1)</f>
        <v>0</v>
      </c>
      <c r="P403" s="59">
        <f>COUNTIFS(テーブル13[[#All],[発症日]],テーブル31012[[#This Row],[日時]],テーブル13[[#All],[推定感染場所（カテゴリ）]],'推定感染場所別流行曲線（発症日） '!P$1)</f>
        <v>0</v>
      </c>
      <c r="Q403" s="59"/>
      <c r="R403" s="59"/>
      <c r="S403" s="59"/>
      <c r="T403" s="59"/>
      <c r="U403" s="59"/>
      <c r="V403" s="59">
        <f>COUNTIFS(テーブル13[[#All],[発症日]],テーブル31012[[#This Row],[日時]],テーブル13[[#All],[推定感染場所（カテゴリ）]],"")</f>
        <v>0</v>
      </c>
    </row>
  </sheetData>
  <phoneticPr fontId="2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2ABEB6-78E5-4297-BD8B-AFADE7CD5FA3}">
          <x14:formula1>
            <xm:f>ラインリスト定義表!$N$5:$N$20</xm:f>
          </x14:formula1>
          <xm:sqref>F1:U1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2E5AB-E1E7-41F6-905F-6E15925701D2}">
  <sheetPr codeName="Sheet20">
    <tabColor theme="5" tint="-0.249977111117893"/>
  </sheetPr>
  <dimension ref="A1:T402"/>
  <sheetViews>
    <sheetView topLeftCell="K1" zoomScale="60" zoomScaleNormal="60" workbookViewId="0">
      <selection activeCell="Q60" sqref="Q60"/>
    </sheetView>
  </sheetViews>
  <sheetFormatPr defaultColWidth="9" defaultRowHeight="12.6"/>
  <cols>
    <col min="1" max="1" width="10.09765625" style="1" customWidth="1"/>
    <col min="2" max="2" width="10.3984375" style="1" bestFit="1" customWidth="1"/>
    <col min="3" max="4" width="9" style="1"/>
    <col min="5" max="5" width="11.69921875" style="1" bestFit="1" customWidth="1"/>
    <col min="6" max="16384" width="9" style="1"/>
  </cols>
  <sheetData>
    <row r="1" spans="1:20">
      <c r="A1" s="1" t="s">
        <v>45</v>
      </c>
      <c r="B1" s="47">
        <v>43891</v>
      </c>
      <c r="E1" s="1" t="s">
        <v>12</v>
      </c>
      <c r="F1" s="71">
        <v>0</v>
      </c>
      <c r="G1" s="71">
        <v>10</v>
      </c>
      <c r="H1" s="71">
        <v>20</v>
      </c>
      <c r="I1" s="71">
        <v>30</v>
      </c>
      <c r="J1" s="71">
        <v>40</v>
      </c>
      <c r="K1" s="71">
        <v>50</v>
      </c>
      <c r="L1" s="71">
        <v>60</v>
      </c>
      <c r="M1" s="71">
        <v>70</v>
      </c>
      <c r="N1" s="71">
        <v>80</v>
      </c>
      <c r="O1" s="71">
        <v>90</v>
      </c>
      <c r="P1" s="71" t="s">
        <v>137</v>
      </c>
      <c r="Q1" s="71"/>
      <c r="R1" s="71"/>
      <c r="S1" s="71"/>
      <c r="T1" s="71"/>
    </row>
    <row r="3" spans="1:20">
      <c r="A3" s="56" t="str">
        <f>基本情報入力!C3&amp;"管内"&amp;基本情報入力!C4&amp;"における"&amp;基本情報入力!C2&amp;"患者発生状況（年齢群別） "&amp;MONTH(基本情報入力!C5)&amp;"月"&amp;DAY(基本情報入力!C5)&amp;"日"&amp;"時点 "&amp;"N="&amp;(COUNTA(テーブル13[氏名])-COUNTIFS(テーブル13[発症日],"無症状")-COUNTIFS(テーブル13[発症日],"不明")-COUNTIFS(テーブル13[発症日],""))&amp;"*"</f>
        <v>XYZ保健所管内におけるCOVID-19患者発生状況（年齢群別） 1月16日時点 N=385*</v>
      </c>
    </row>
    <row r="4" spans="1:20">
      <c r="A4" s="1" t="str">
        <f>"*無症候または発症日不明の"&amp;COUNTIFS(テーブル13[発症日],"無症状")+COUNTIFS(テーブル13[発症日],"不明")+COUNTIFS(テーブル13[発症日],"")&amp;"例を除く"</f>
        <v>*無症候または発症日不明の104例を除く</v>
      </c>
    </row>
    <row r="5" spans="1:20">
      <c r="A5" s="1" t="s">
        <v>53</v>
      </c>
      <c r="B5" s="1" t="s">
        <v>55</v>
      </c>
      <c r="C5" s="1" t="s">
        <v>56</v>
      </c>
      <c r="D5" s="1" t="s">
        <v>57</v>
      </c>
      <c r="E5" s="1" t="s">
        <v>58</v>
      </c>
      <c r="F5" s="116" t="s">
        <v>891</v>
      </c>
      <c r="G5" s="116" t="s">
        <v>892</v>
      </c>
      <c r="H5" s="116" t="s">
        <v>14</v>
      </c>
      <c r="I5" s="116" t="s">
        <v>893</v>
      </c>
      <c r="J5" s="116" t="s">
        <v>16</v>
      </c>
      <c r="K5" s="116" t="s">
        <v>894</v>
      </c>
      <c r="L5" s="116" t="s">
        <v>18</v>
      </c>
      <c r="M5" s="116" t="s">
        <v>895</v>
      </c>
      <c r="N5" s="116" t="s">
        <v>20</v>
      </c>
      <c r="O5" s="116" t="s">
        <v>896</v>
      </c>
      <c r="P5" s="1" t="s">
        <v>137</v>
      </c>
      <c r="Q5" s="115" t="s">
        <v>900</v>
      </c>
      <c r="R5" s="115" t="s">
        <v>897</v>
      </c>
      <c r="S5" s="115" t="s">
        <v>898</v>
      </c>
      <c r="T5" s="115" t="s">
        <v>899</v>
      </c>
    </row>
    <row r="6" spans="1:20">
      <c r="A6" s="54">
        <f>B1</f>
        <v>43891</v>
      </c>
      <c r="B6" s="1" t="str">
        <f>IF(AND(MONTH(A6)=1,DAY(A6)=1),YEAR(A6)&amp;"年","")</f>
        <v/>
      </c>
      <c r="C6" s="57" t="str">
        <f t="shared" ref="C6:C69" si="0">IF(DAY(A6)=1,MONTH(A6)&amp;"月","")</f>
        <v>3月</v>
      </c>
      <c r="D6" s="57" t="str">
        <f t="shared" ref="D6:D69" si="1">DAY(A6)&amp;"日"</f>
        <v>1日</v>
      </c>
      <c r="E6" s="57">
        <f>COUNTIF(テーブル13[[#All],[発症日]],テーブル310122[[#This Row],[日時]])</f>
        <v>0</v>
      </c>
      <c r="F6" s="57">
        <f>COUNTIFS(テーブル13[[#All],[発症日]],テーブル310122[[#This Row],[日時]],テーブル13[[#All],[年代]],F$1)</f>
        <v>0</v>
      </c>
      <c r="G6" s="59">
        <f>COUNTIFS(テーブル13[[#All],[発症日]],テーブル310122[[#This Row],[日時]],テーブル13[[#All],[年代]],G$1)</f>
        <v>0</v>
      </c>
      <c r="H6" s="59">
        <f>COUNTIFS(テーブル13[[#All],[発症日]],テーブル310122[[#This Row],[日時]],テーブル13[[#All],[年代]],H$1)</f>
        <v>0</v>
      </c>
      <c r="I6" s="59">
        <f>COUNTIFS(テーブル13[[#All],[発症日]],テーブル310122[[#This Row],[日時]],テーブル13[[#All],[年代]],I$1)</f>
        <v>0</v>
      </c>
      <c r="J6" s="59">
        <f>COUNTIFS(テーブル13[[#All],[発症日]],テーブル310122[[#This Row],[日時]],テーブル13[[#All],[年代]],J$1)</f>
        <v>0</v>
      </c>
      <c r="K6" s="59">
        <f>COUNTIFS(テーブル13[[#All],[発症日]],テーブル310122[[#This Row],[日時]],テーブル13[[#All],[年代]],K$1)</f>
        <v>0</v>
      </c>
      <c r="L6" s="59">
        <f>COUNTIFS(テーブル13[[#All],[発症日]],テーブル310122[[#This Row],[日時]],テーブル13[[#All],[年代]],L$1)</f>
        <v>0</v>
      </c>
      <c r="M6" s="59">
        <f>COUNTIFS(テーブル13[[#All],[発症日]],テーブル310122[[#This Row],[日時]],テーブル13[[#All],[年代]],M$1)</f>
        <v>0</v>
      </c>
      <c r="N6" s="59">
        <f>COUNTIFS(テーブル13[[#All],[発症日]],テーブル310122[[#This Row],[日時]],テーブル13[[#All],[年代]],N$1)</f>
        <v>0</v>
      </c>
      <c r="O6" s="59">
        <f>COUNTIFS(テーブル13[[#All],[発症日]],テーブル310122[[#This Row],[日時]],テーブル13[[#All],[年代]],O$1)</f>
        <v>0</v>
      </c>
      <c r="P6" s="59">
        <f>COUNTIFS(テーブル13[[#All],[発症日]],テーブル310122[[#This Row],[日時]],テーブル13[[#All],[年代]],"")</f>
        <v>0</v>
      </c>
      <c r="Q6" s="59">
        <f>テーブル310122[[#This Row],[10歳未満]]</f>
        <v>0</v>
      </c>
      <c r="R6" s="59">
        <f>SUM(テーブル310122[[#This Row],[10代]:[30代]])</f>
        <v>0</v>
      </c>
      <c r="S6" s="59">
        <f>SUM(テーブル310122[[#This Row],[40代]:[50代]])</f>
        <v>0</v>
      </c>
      <c r="T6" s="59">
        <f>SUM(テーブル310122[[#This Row],[60代]:[90代]])</f>
        <v>0</v>
      </c>
    </row>
    <row r="7" spans="1:20">
      <c r="A7" s="54">
        <f>A6+1</f>
        <v>43892</v>
      </c>
      <c r="B7" s="1" t="str">
        <f t="shared" ref="B7:B69" si="2">IF(AND(MONTH(A7)=1,DAY(A7)=1),YEAR(A7)&amp;"年","")</f>
        <v/>
      </c>
      <c r="C7" s="57" t="str">
        <f t="shared" si="0"/>
        <v/>
      </c>
      <c r="D7" s="57" t="str">
        <f t="shared" si="1"/>
        <v>2日</v>
      </c>
      <c r="E7" s="57">
        <f>COUNTIF(テーブル13[[#All],[発症日]],テーブル310122[[#This Row],[日時]])</f>
        <v>0</v>
      </c>
      <c r="F7" s="57">
        <f>COUNTIFS(テーブル13[[#All],[発症日]],テーブル310122[[#This Row],[日時]],テーブル13[[#All],[年代]],F$1)</f>
        <v>0</v>
      </c>
      <c r="G7" s="59">
        <f>COUNTIFS(テーブル13[[#All],[発症日]],テーブル310122[[#This Row],[日時]],テーブル13[[#All],[年代]],G$1)</f>
        <v>0</v>
      </c>
      <c r="H7" s="59">
        <f>COUNTIFS(テーブル13[[#All],[発症日]],テーブル310122[[#This Row],[日時]],テーブル13[[#All],[年代]],H$1)</f>
        <v>0</v>
      </c>
      <c r="I7" s="59">
        <f>COUNTIFS(テーブル13[[#All],[発症日]],テーブル310122[[#This Row],[日時]],テーブル13[[#All],[年代]],I$1)</f>
        <v>0</v>
      </c>
      <c r="J7" s="59">
        <f>COUNTIFS(テーブル13[[#All],[発症日]],テーブル310122[[#This Row],[日時]],テーブル13[[#All],[年代]],J$1)</f>
        <v>0</v>
      </c>
      <c r="K7" s="59">
        <f>COUNTIFS(テーブル13[[#All],[発症日]],テーブル310122[[#This Row],[日時]],テーブル13[[#All],[年代]],K$1)</f>
        <v>0</v>
      </c>
      <c r="L7" s="59">
        <f>COUNTIFS(テーブル13[[#All],[発症日]],テーブル310122[[#This Row],[日時]],テーブル13[[#All],[年代]],L$1)</f>
        <v>0</v>
      </c>
      <c r="M7" s="59">
        <f>COUNTIFS(テーブル13[[#All],[発症日]],テーブル310122[[#This Row],[日時]],テーブル13[[#All],[年代]],M$1)</f>
        <v>0</v>
      </c>
      <c r="N7" s="59">
        <f>COUNTIFS(テーブル13[[#All],[発症日]],テーブル310122[[#This Row],[日時]],テーブル13[[#All],[年代]],N$1)</f>
        <v>0</v>
      </c>
      <c r="O7" s="59">
        <f>COUNTIFS(テーブル13[[#All],[発症日]],テーブル310122[[#This Row],[日時]],テーブル13[[#All],[年代]],O$1)</f>
        <v>0</v>
      </c>
      <c r="P7" s="59">
        <f>COUNTIFS(テーブル13[[#All],[発症日]],テーブル310122[[#This Row],[日時]],テーブル13[[#All],[年代]],"")</f>
        <v>0</v>
      </c>
      <c r="Q7" s="59">
        <f>テーブル310122[[#This Row],[10歳未満]]</f>
        <v>0</v>
      </c>
      <c r="R7" s="59">
        <f>SUM(テーブル310122[[#This Row],[10代]:[30代]])</f>
        <v>0</v>
      </c>
      <c r="S7" s="59">
        <f>SUM(テーブル310122[[#This Row],[40代]:[50代]])</f>
        <v>0</v>
      </c>
      <c r="T7" s="59">
        <f>SUM(テーブル310122[[#This Row],[60代]:[90代]])</f>
        <v>0</v>
      </c>
    </row>
    <row r="8" spans="1:20">
      <c r="A8" s="54">
        <f t="shared" ref="A8:A71" si="3">A7+1</f>
        <v>43893</v>
      </c>
      <c r="B8" s="1" t="str">
        <f t="shared" si="2"/>
        <v/>
      </c>
      <c r="C8" s="57" t="str">
        <f t="shared" si="0"/>
        <v/>
      </c>
      <c r="D8" s="57" t="str">
        <f t="shared" si="1"/>
        <v>3日</v>
      </c>
      <c r="E8" s="57">
        <f>COUNTIF(テーブル13[[#All],[発症日]],テーブル310122[[#This Row],[日時]])</f>
        <v>0</v>
      </c>
      <c r="F8" s="57">
        <f>COUNTIFS(テーブル13[[#All],[発症日]],テーブル310122[[#This Row],[日時]],テーブル13[[#All],[年代]],F$1)</f>
        <v>0</v>
      </c>
      <c r="G8" s="59">
        <f>COUNTIFS(テーブル13[[#All],[発症日]],テーブル310122[[#This Row],[日時]],テーブル13[[#All],[年代]],G$1)</f>
        <v>0</v>
      </c>
      <c r="H8" s="59">
        <f>COUNTIFS(テーブル13[[#All],[発症日]],テーブル310122[[#This Row],[日時]],テーブル13[[#All],[年代]],H$1)</f>
        <v>0</v>
      </c>
      <c r="I8" s="59">
        <f>COUNTIFS(テーブル13[[#All],[発症日]],テーブル310122[[#This Row],[日時]],テーブル13[[#All],[年代]],I$1)</f>
        <v>0</v>
      </c>
      <c r="J8" s="59">
        <f>COUNTIFS(テーブル13[[#All],[発症日]],テーブル310122[[#This Row],[日時]],テーブル13[[#All],[年代]],J$1)</f>
        <v>0</v>
      </c>
      <c r="K8" s="59">
        <f>COUNTIFS(テーブル13[[#All],[発症日]],テーブル310122[[#This Row],[日時]],テーブル13[[#All],[年代]],K$1)</f>
        <v>0</v>
      </c>
      <c r="L8" s="59">
        <f>COUNTIFS(テーブル13[[#All],[発症日]],テーブル310122[[#This Row],[日時]],テーブル13[[#All],[年代]],L$1)</f>
        <v>0</v>
      </c>
      <c r="M8" s="59">
        <f>COUNTIFS(テーブル13[[#All],[発症日]],テーブル310122[[#This Row],[日時]],テーブル13[[#All],[年代]],M$1)</f>
        <v>0</v>
      </c>
      <c r="N8" s="59">
        <f>COUNTIFS(テーブル13[[#All],[発症日]],テーブル310122[[#This Row],[日時]],テーブル13[[#All],[年代]],N$1)</f>
        <v>0</v>
      </c>
      <c r="O8" s="59">
        <f>COUNTIFS(テーブル13[[#All],[発症日]],テーブル310122[[#This Row],[日時]],テーブル13[[#All],[年代]],O$1)</f>
        <v>0</v>
      </c>
      <c r="P8" s="59">
        <f>COUNTIFS(テーブル13[[#All],[発症日]],テーブル310122[[#This Row],[日時]],テーブル13[[#All],[年代]],"")</f>
        <v>0</v>
      </c>
      <c r="Q8" s="59">
        <f>テーブル310122[[#This Row],[10歳未満]]</f>
        <v>0</v>
      </c>
      <c r="R8" s="59">
        <f>SUM(テーブル310122[[#This Row],[10代]:[30代]])</f>
        <v>0</v>
      </c>
      <c r="S8" s="59">
        <f>SUM(テーブル310122[[#This Row],[40代]:[50代]])</f>
        <v>0</v>
      </c>
      <c r="T8" s="59">
        <f>SUM(テーブル310122[[#This Row],[60代]:[90代]])</f>
        <v>0</v>
      </c>
    </row>
    <row r="9" spans="1:20">
      <c r="A9" s="54">
        <f t="shared" si="3"/>
        <v>43894</v>
      </c>
      <c r="B9" s="1" t="str">
        <f t="shared" si="2"/>
        <v/>
      </c>
      <c r="C9" s="57" t="str">
        <f t="shared" si="0"/>
        <v/>
      </c>
      <c r="D9" s="57" t="str">
        <f t="shared" si="1"/>
        <v>4日</v>
      </c>
      <c r="E9" s="57">
        <f>COUNTIF(テーブル13[[#All],[発症日]],テーブル310122[[#This Row],[日時]])</f>
        <v>0</v>
      </c>
      <c r="F9" s="57">
        <f>COUNTIFS(テーブル13[[#All],[発症日]],テーブル310122[[#This Row],[日時]],テーブル13[[#All],[年代]],F$1)</f>
        <v>0</v>
      </c>
      <c r="G9" s="59">
        <f>COUNTIFS(テーブル13[[#All],[発症日]],テーブル310122[[#This Row],[日時]],テーブル13[[#All],[年代]],G$1)</f>
        <v>0</v>
      </c>
      <c r="H9" s="59">
        <f>COUNTIFS(テーブル13[[#All],[発症日]],テーブル310122[[#This Row],[日時]],テーブル13[[#All],[年代]],H$1)</f>
        <v>0</v>
      </c>
      <c r="I9" s="59">
        <f>COUNTIFS(テーブル13[[#All],[発症日]],テーブル310122[[#This Row],[日時]],テーブル13[[#All],[年代]],I$1)</f>
        <v>0</v>
      </c>
      <c r="J9" s="59">
        <f>COUNTIFS(テーブル13[[#All],[発症日]],テーブル310122[[#This Row],[日時]],テーブル13[[#All],[年代]],J$1)</f>
        <v>0</v>
      </c>
      <c r="K9" s="59">
        <f>COUNTIFS(テーブル13[[#All],[発症日]],テーブル310122[[#This Row],[日時]],テーブル13[[#All],[年代]],K$1)</f>
        <v>0</v>
      </c>
      <c r="L9" s="59">
        <f>COUNTIFS(テーブル13[[#All],[発症日]],テーブル310122[[#This Row],[日時]],テーブル13[[#All],[年代]],L$1)</f>
        <v>0</v>
      </c>
      <c r="M9" s="59">
        <f>COUNTIFS(テーブル13[[#All],[発症日]],テーブル310122[[#This Row],[日時]],テーブル13[[#All],[年代]],M$1)</f>
        <v>0</v>
      </c>
      <c r="N9" s="59">
        <f>COUNTIFS(テーブル13[[#All],[発症日]],テーブル310122[[#This Row],[日時]],テーブル13[[#All],[年代]],N$1)</f>
        <v>0</v>
      </c>
      <c r="O9" s="59">
        <f>COUNTIFS(テーブル13[[#All],[発症日]],テーブル310122[[#This Row],[日時]],テーブル13[[#All],[年代]],O$1)</f>
        <v>0</v>
      </c>
      <c r="P9" s="59">
        <f>COUNTIFS(テーブル13[[#All],[発症日]],テーブル310122[[#This Row],[日時]],テーブル13[[#All],[年代]],"")</f>
        <v>0</v>
      </c>
      <c r="Q9" s="59">
        <f>テーブル310122[[#This Row],[10歳未満]]</f>
        <v>0</v>
      </c>
      <c r="R9" s="59">
        <f>SUM(テーブル310122[[#This Row],[10代]:[30代]])</f>
        <v>0</v>
      </c>
      <c r="S9" s="59">
        <f>SUM(テーブル310122[[#This Row],[40代]:[50代]])</f>
        <v>0</v>
      </c>
      <c r="T9" s="59">
        <f>SUM(テーブル310122[[#This Row],[60代]:[90代]])</f>
        <v>0</v>
      </c>
    </row>
    <row r="10" spans="1:20">
      <c r="A10" s="54">
        <f t="shared" si="3"/>
        <v>43895</v>
      </c>
      <c r="B10" s="1" t="str">
        <f t="shared" si="2"/>
        <v/>
      </c>
      <c r="C10" s="57" t="str">
        <f t="shared" si="0"/>
        <v/>
      </c>
      <c r="D10" s="57" t="str">
        <f t="shared" si="1"/>
        <v>5日</v>
      </c>
      <c r="E10" s="57">
        <f>COUNTIF(テーブル13[[#All],[発症日]],テーブル310122[[#This Row],[日時]])</f>
        <v>0</v>
      </c>
      <c r="F10" s="57">
        <f>COUNTIFS(テーブル13[[#All],[発症日]],テーブル310122[[#This Row],[日時]],テーブル13[[#All],[年代]],F$1)</f>
        <v>0</v>
      </c>
      <c r="G10" s="59">
        <f>COUNTIFS(テーブル13[[#All],[発症日]],テーブル310122[[#This Row],[日時]],テーブル13[[#All],[年代]],G$1)</f>
        <v>0</v>
      </c>
      <c r="H10" s="59">
        <f>COUNTIFS(テーブル13[[#All],[発症日]],テーブル310122[[#This Row],[日時]],テーブル13[[#All],[年代]],H$1)</f>
        <v>0</v>
      </c>
      <c r="I10" s="59">
        <f>COUNTIFS(テーブル13[[#All],[発症日]],テーブル310122[[#This Row],[日時]],テーブル13[[#All],[年代]],I$1)</f>
        <v>0</v>
      </c>
      <c r="J10" s="59">
        <f>COUNTIFS(テーブル13[[#All],[発症日]],テーブル310122[[#This Row],[日時]],テーブル13[[#All],[年代]],J$1)</f>
        <v>0</v>
      </c>
      <c r="K10" s="59">
        <f>COUNTIFS(テーブル13[[#All],[発症日]],テーブル310122[[#This Row],[日時]],テーブル13[[#All],[年代]],K$1)</f>
        <v>0</v>
      </c>
      <c r="L10" s="59">
        <f>COUNTIFS(テーブル13[[#All],[発症日]],テーブル310122[[#This Row],[日時]],テーブル13[[#All],[年代]],L$1)</f>
        <v>0</v>
      </c>
      <c r="M10" s="59">
        <f>COUNTIFS(テーブル13[[#All],[発症日]],テーブル310122[[#This Row],[日時]],テーブル13[[#All],[年代]],M$1)</f>
        <v>0</v>
      </c>
      <c r="N10" s="59">
        <f>COUNTIFS(テーブル13[[#All],[発症日]],テーブル310122[[#This Row],[日時]],テーブル13[[#All],[年代]],N$1)</f>
        <v>0</v>
      </c>
      <c r="O10" s="59">
        <f>COUNTIFS(テーブル13[[#All],[発症日]],テーブル310122[[#This Row],[日時]],テーブル13[[#All],[年代]],O$1)</f>
        <v>0</v>
      </c>
      <c r="P10" s="59">
        <f>COUNTIFS(テーブル13[[#All],[発症日]],テーブル310122[[#This Row],[日時]],テーブル13[[#All],[年代]],"")</f>
        <v>0</v>
      </c>
      <c r="Q10" s="59">
        <f>テーブル310122[[#This Row],[10歳未満]]</f>
        <v>0</v>
      </c>
      <c r="R10" s="59">
        <f>SUM(テーブル310122[[#This Row],[10代]:[30代]])</f>
        <v>0</v>
      </c>
      <c r="S10" s="59">
        <f>SUM(テーブル310122[[#This Row],[40代]:[50代]])</f>
        <v>0</v>
      </c>
      <c r="T10" s="59">
        <f>SUM(テーブル310122[[#This Row],[60代]:[90代]])</f>
        <v>0</v>
      </c>
    </row>
    <row r="11" spans="1:20">
      <c r="A11" s="54">
        <f t="shared" si="3"/>
        <v>43896</v>
      </c>
      <c r="B11" s="1" t="str">
        <f t="shared" si="2"/>
        <v/>
      </c>
      <c r="C11" s="57" t="str">
        <f t="shared" si="0"/>
        <v/>
      </c>
      <c r="D11" s="57" t="str">
        <f t="shared" si="1"/>
        <v>6日</v>
      </c>
      <c r="E11" s="57">
        <f>COUNTIF(テーブル13[[#All],[発症日]],テーブル310122[[#This Row],[日時]])</f>
        <v>0</v>
      </c>
      <c r="F11" s="57">
        <f>COUNTIFS(テーブル13[[#All],[発症日]],テーブル310122[[#This Row],[日時]],テーブル13[[#All],[年代]],F$1)</f>
        <v>0</v>
      </c>
      <c r="G11" s="59">
        <f>COUNTIFS(テーブル13[[#All],[発症日]],テーブル310122[[#This Row],[日時]],テーブル13[[#All],[年代]],G$1)</f>
        <v>0</v>
      </c>
      <c r="H11" s="59">
        <f>COUNTIFS(テーブル13[[#All],[発症日]],テーブル310122[[#This Row],[日時]],テーブル13[[#All],[年代]],H$1)</f>
        <v>0</v>
      </c>
      <c r="I11" s="59">
        <f>COUNTIFS(テーブル13[[#All],[発症日]],テーブル310122[[#This Row],[日時]],テーブル13[[#All],[年代]],I$1)</f>
        <v>0</v>
      </c>
      <c r="J11" s="59">
        <f>COUNTIFS(テーブル13[[#All],[発症日]],テーブル310122[[#This Row],[日時]],テーブル13[[#All],[年代]],J$1)</f>
        <v>0</v>
      </c>
      <c r="K11" s="59">
        <f>COUNTIFS(テーブル13[[#All],[発症日]],テーブル310122[[#This Row],[日時]],テーブル13[[#All],[年代]],K$1)</f>
        <v>0</v>
      </c>
      <c r="L11" s="59">
        <f>COUNTIFS(テーブル13[[#All],[発症日]],テーブル310122[[#This Row],[日時]],テーブル13[[#All],[年代]],L$1)</f>
        <v>0</v>
      </c>
      <c r="M11" s="59">
        <f>COUNTIFS(テーブル13[[#All],[発症日]],テーブル310122[[#This Row],[日時]],テーブル13[[#All],[年代]],M$1)</f>
        <v>0</v>
      </c>
      <c r="N11" s="59">
        <f>COUNTIFS(テーブル13[[#All],[発症日]],テーブル310122[[#This Row],[日時]],テーブル13[[#All],[年代]],N$1)</f>
        <v>0</v>
      </c>
      <c r="O11" s="59">
        <f>COUNTIFS(テーブル13[[#All],[発症日]],テーブル310122[[#This Row],[日時]],テーブル13[[#All],[年代]],O$1)</f>
        <v>0</v>
      </c>
      <c r="P11" s="59">
        <f>COUNTIFS(テーブル13[[#All],[発症日]],テーブル310122[[#This Row],[日時]],テーブル13[[#All],[年代]],"")</f>
        <v>0</v>
      </c>
      <c r="Q11" s="59">
        <f>テーブル310122[[#This Row],[10歳未満]]</f>
        <v>0</v>
      </c>
      <c r="R11" s="59">
        <f>SUM(テーブル310122[[#This Row],[10代]:[30代]])</f>
        <v>0</v>
      </c>
      <c r="S11" s="59">
        <f>SUM(テーブル310122[[#This Row],[40代]:[50代]])</f>
        <v>0</v>
      </c>
      <c r="T11" s="59">
        <f>SUM(テーブル310122[[#This Row],[60代]:[90代]])</f>
        <v>0</v>
      </c>
    </row>
    <row r="12" spans="1:20">
      <c r="A12" s="54">
        <f t="shared" si="3"/>
        <v>43897</v>
      </c>
      <c r="B12" s="1" t="str">
        <f t="shared" si="2"/>
        <v/>
      </c>
      <c r="C12" s="57" t="str">
        <f t="shared" si="0"/>
        <v/>
      </c>
      <c r="D12" s="57" t="str">
        <f t="shared" si="1"/>
        <v>7日</v>
      </c>
      <c r="E12" s="57">
        <f>COUNTIF(テーブル13[[#All],[発症日]],テーブル310122[[#This Row],[日時]])</f>
        <v>0</v>
      </c>
      <c r="F12" s="57">
        <f>COUNTIFS(テーブル13[[#All],[発症日]],テーブル310122[[#This Row],[日時]],テーブル13[[#All],[年代]],F$1)</f>
        <v>0</v>
      </c>
      <c r="G12" s="59">
        <f>COUNTIFS(テーブル13[[#All],[発症日]],テーブル310122[[#This Row],[日時]],テーブル13[[#All],[年代]],G$1)</f>
        <v>0</v>
      </c>
      <c r="H12" s="59">
        <f>COUNTIFS(テーブル13[[#All],[発症日]],テーブル310122[[#This Row],[日時]],テーブル13[[#All],[年代]],H$1)</f>
        <v>0</v>
      </c>
      <c r="I12" s="59">
        <f>COUNTIFS(テーブル13[[#All],[発症日]],テーブル310122[[#This Row],[日時]],テーブル13[[#All],[年代]],I$1)</f>
        <v>0</v>
      </c>
      <c r="J12" s="59">
        <f>COUNTIFS(テーブル13[[#All],[発症日]],テーブル310122[[#This Row],[日時]],テーブル13[[#All],[年代]],J$1)</f>
        <v>0</v>
      </c>
      <c r="K12" s="59">
        <f>COUNTIFS(テーブル13[[#All],[発症日]],テーブル310122[[#This Row],[日時]],テーブル13[[#All],[年代]],K$1)</f>
        <v>0</v>
      </c>
      <c r="L12" s="59">
        <f>COUNTIFS(テーブル13[[#All],[発症日]],テーブル310122[[#This Row],[日時]],テーブル13[[#All],[年代]],L$1)</f>
        <v>0</v>
      </c>
      <c r="M12" s="59">
        <f>COUNTIFS(テーブル13[[#All],[発症日]],テーブル310122[[#This Row],[日時]],テーブル13[[#All],[年代]],M$1)</f>
        <v>0</v>
      </c>
      <c r="N12" s="59">
        <f>COUNTIFS(テーブル13[[#All],[発症日]],テーブル310122[[#This Row],[日時]],テーブル13[[#All],[年代]],N$1)</f>
        <v>0</v>
      </c>
      <c r="O12" s="59">
        <f>COUNTIFS(テーブル13[[#All],[発症日]],テーブル310122[[#This Row],[日時]],テーブル13[[#All],[年代]],O$1)</f>
        <v>0</v>
      </c>
      <c r="P12" s="59">
        <f>COUNTIFS(テーブル13[[#All],[発症日]],テーブル310122[[#This Row],[日時]],テーブル13[[#All],[年代]],"")</f>
        <v>0</v>
      </c>
      <c r="Q12" s="59">
        <f>テーブル310122[[#This Row],[10歳未満]]</f>
        <v>0</v>
      </c>
      <c r="R12" s="59">
        <f>SUM(テーブル310122[[#This Row],[10代]:[30代]])</f>
        <v>0</v>
      </c>
      <c r="S12" s="59">
        <f>SUM(テーブル310122[[#This Row],[40代]:[50代]])</f>
        <v>0</v>
      </c>
      <c r="T12" s="59">
        <f>SUM(テーブル310122[[#This Row],[60代]:[90代]])</f>
        <v>0</v>
      </c>
    </row>
    <row r="13" spans="1:20">
      <c r="A13" s="54">
        <f t="shared" si="3"/>
        <v>43898</v>
      </c>
      <c r="B13" s="1" t="str">
        <f t="shared" si="2"/>
        <v/>
      </c>
      <c r="C13" s="57" t="str">
        <f t="shared" si="0"/>
        <v/>
      </c>
      <c r="D13" s="57" t="str">
        <f t="shared" si="1"/>
        <v>8日</v>
      </c>
      <c r="E13" s="57">
        <f>COUNTIF(テーブル13[[#All],[発症日]],テーブル310122[[#This Row],[日時]])</f>
        <v>0</v>
      </c>
      <c r="F13" s="57">
        <f>COUNTIFS(テーブル13[[#All],[発症日]],テーブル310122[[#This Row],[日時]],テーブル13[[#All],[年代]],F$1)</f>
        <v>0</v>
      </c>
      <c r="G13" s="59">
        <f>COUNTIFS(テーブル13[[#All],[発症日]],テーブル310122[[#This Row],[日時]],テーブル13[[#All],[年代]],G$1)</f>
        <v>0</v>
      </c>
      <c r="H13" s="59">
        <f>COUNTIFS(テーブル13[[#All],[発症日]],テーブル310122[[#This Row],[日時]],テーブル13[[#All],[年代]],H$1)</f>
        <v>0</v>
      </c>
      <c r="I13" s="59">
        <f>COUNTIFS(テーブル13[[#All],[発症日]],テーブル310122[[#This Row],[日時]],テーブル13[[#All],[年代]],I$1)</f>
        <v>0</v>
      </c>
      <c r="J13" s="59">
        <f>COUNTIFS(テーブル13[[#All],[発症日]],テーブル310122[[#This Row],[日時]],テーブル13[[#All],[年代]],J$1)</f>
        <v>0</v>
      </c>
      <c r="K13" s="59">
        <f>COUNTIFS(テーブル13[[#All],[発症日]],テーブル310122[[#This Row],[日時]],テーブル13[[#All],[年代]],K$1)</f>
        <v>0</v>
      </c>
      <c r="L13" s="59">
        <f>COUNTIFS(テーブル13[[#All],[発症日]],テーブル310122[[#This Row],[日時]],テーブル13[[#All],[年代]],L$1)</f>
        <v>0</v>
      </c>
      <c r="M13" s="59">
        <f>COUNTIFS(テーブル13[[#All],[発症日]],テーブル310122[[#This Row],[日時]],テーブル13[[#All],[年代]],M$1)</f>
        <v>0</v>
      </c>
      <c r="N13" s="59">
        <f>COUNTIFS(テーブル13[[#All],[発症日]],テーブル310122[[#This Row],[日時]],テーブル13[[#All],[年代]],N$1)</f>
        <v>0</v>
      </c>
      <c r="O13" s="59">
        <f>COUNTIFS(テーブル13[[#All],[発症日]],テーブル310122[[#This Row],[日時]],テーブル13[[#All],[年代]],O$1)</f>
        <v>0</v>
      </c>
      <c r="P13" s="59">
        <f>COUNTIFS(テーブル13[[#All],[発症日]],テーブル310122[[#This Row],[日時]],テーブル13[[#All],[年代]],"")</f>
        <v>0</v>
      </c>
      <c r="Q13" s="59">
        <f>テーブル310122[[#This Row],[10歳未満]]</f>
        <v>0</v>
      </c>
      <c r="R13" s="59">
        <f>SUM(テーブル310122[[#This Row],[10代]:[30代]])</f>
        <v>0</v>
      </c>
      <c r="S13" s="59">
        <f>SUM(テーブル310122[[#This Row],[40代]:[50代]])</f>
        <v>0</v>
      </c>
      <c r="T13" s="59">
        <f>SUM(テーブル310122[[#This Row],[60代]:[90代]])</f>
        <v>0</v>
      </c>
    </row>
    <row r="14" spans="1:20">
      <c r="A14" s="54">
        <f t="shared" si="3"/>
        <v>43899</v>
      </c>
      <c r="B14" s="1" t="str">
        <f t="shared" si="2"/>
        <v/>
      </c>
      <c r="C14" s="57" t="str">
        <f t="shared" si="0"/>
        <v/>
      </c>
      <c r="D14" s="57" t="str">
        <f t="shared" si="1"/>
        <v>9日</v>
      </c>
      <c r="E14" s="57">
        <f>COUNTIF(テーブル13[[#All],[発症日]],テーブル310122[[#This Row],[日時]])</f>
        <v>0</v>
      </c>
      <c r="F14" s="57">
        <f>COUNTIFS(テーブル13[[#All],[発症日]],テーブル310122[[#This Row],[日時]],テーブル13[[#All],[年代]],F$1)</f>
        <v>0</v>
      </c>
      <c r="G14" s="59">
        <f>COUNTIFS(テーブル13[[#All],[発症日]],テーブル310122[[#This Row],[日時]],テーブル13[[#All],[年代]],G$1)</f>
        <v>0</v>
      </c>
      <c r="H14" s="59">
        <f>COUNTIFS(テーブル13[[#All],[発症日]],テーブル310122[[#This Row],[日時]],テーブル13[[#All],[年代]],H$1)</f>
        <v>0</v>
      </c>
      <c r="I14" s="59">
        <f>COUNTIFS(テーブル13[[#All],[発症日]],テーブル310122[[#This Row],[日時]],テーブル13[[#All],[年代]],I$1)</f>
        <v>0</v>
      </c>
      <c r="J14" s="59">
        <f>COUNTIFS(テーブル13[[#All],[発症日]],テーブル310122[[#This Row],[日時]],テーブル13[[#All],[年代]],J$1)</f>
        <v>0</v>
      </c>
      <c r="K14" s="59">
        <f>COUNTIFS(テーブル13[[#All],[発症日]],テーブル310122[[#This Row],[日時]],テーブル13[[#All],[年代]],K$1)</f>
        <v>0</v>
      </c>
      <c r="L14" s="59">
        <f>COUNTIFS(テーブル13[[#All],[発症日]],テーブル310122[[#This Row],[日時]],テーブル13[[#All],[年代]],L$1)</f>
        <v>0</v>
      </c>
      <c r="M14" s="59">
        <f>COUNTIFS(テーブル13[[#All],[発症日]],テーブル310122[[#This Row],[日時]],テーブル13[[#All],[年代]],M$1)</f>
        <v>0</v>
      </c>
      <c r="N14" s="59">
        <f>COUNTIFS(テーブル13[[#All],[発症日]],テーブル310122[[#This Row],[日時]],テーブル13[[#All],[年代]],N$1)</f>
        <v>0</v>
      </c>
      <c r="O14" s="59">
        <f>COUNTIFS(テーブル13[[#All],[発症日]],テーブル310122[[#This Row],[日時]],テーブル13[[#All],[年代]],O$1)</f>
        <v>0</v>
      </c>
      <c r="P14" s="59">
        <f>COUNTIFS(テーブル13[[#All],[発症日]],テーブル310122[[#This Row],[日時]],テーブル13[[#All],[年代]],"")</f>
        <v>0</v>
      </c>
      <c r="Q14" s="59">
        <f>テーブル310122[[#This Row],[10歳未満]]</f>
        <v>0</v>
      </c>
      <c r="R14" s="59">
        <f>SUM(テーブル310122[[#This Row],[10代]:[30代]])</f>
        <v>0</v>
      </c>
      <c r="S14" s="59">
        <f>SUM(テーブル310122[[#This Row],[40代]:[50代]])</f>
        <v>0</v>
      </c>
      <c r="T14" s="59">
        <f>SUM(テーブル310122[[#This Row],[60代]:[90代]])</f>
        <v>0</v>
      </c>
    </row>
    <row r="15" spans="1:20">
      <c r="A15" s="54">
        <f t="shared" si="3"/>
        <v>43900</v>
      </c>
      <c r="B15" s="1" t="str">
        <f t="shared" si="2"/>
        <v/>
      </c>
      <c r="C15" s="57" t="str">
        <f t="shared" si="0"/>
        <v/>
      </c>
      <c r="D15" s="57" t="str">
        <f t="shared" si="1"/>
        <v>10日</v>
      </c>
      <c r="E15" s="57">
        <f>COUNTIF(テーブル13[[#All],[発症日]],テーブル310122[[#This Row],[日時]])</f>
        <v>0</v>
      </c>
      <c r="F15" s="57">
        <f>COUNTIFS(テーブル13[[#All],[発症日]],テーブル310122[[#This Row],[日時]],テーブル13[[#All],[年代]],F$1)</f>
        <v>0</v>
      </c>
      <c r="G15" s="59">
        <f>COUNTIFS(テーブル13[[#All],[発症日]],テーブル310122[[#This Row],[日時]],テーブル13[[#All],[年代]],G$1)</f>
        <v>0</v>
      </c>
      <c r="H15" s="59">
        <f>COUNTIFS(テーブル13[[#All],[発症日]],テーブル310122[[#This Row],[日時]],テーブル13[[#All],[年代]],H$1)</f>
        <v>0</v>
      </c>
      <c r="I15" s="59">
        <f>COUNTIFS(テーブル13[[#All],[発症日]],テーブル310122[[#This Row],[日時]],テーブル13[[#All],[年代]],I$1)</f>
        <v>0</v>
      </c>
      <c r="J15" s="59">
        <f>COUNTIFS(テーブル13[[#All],[発症日]],テーブル310122[[#This Row],[日時]],テーブル13[[#All],[年代]],J$1)</f>
        <v>0</v>
      </c>
      <c r="K15" s="59">
        <f>COUNTIFS(テーブル13[[#All],[発症日]],テーブル310122[[#This Row],[日時]],テーブル13[[#All],[年代]],K$1)</f>
        <v>0</v>
      </c>
      <c r="L15" s="59">
        <f>COUNTIFS(テーブル13[[#All],[発症日]],テーブル310122[[#This Row],[日時]],テーブル13[[#All],[年代]],L$1)</f>
        <v>0</v>
      </c>
      <c r="M15" s="59">
        <f>COUNTIFS(テーブル13[[#All],[発症日]],テーブル310122[[#This Row],[日時]],テーブル13[[#All],[年代]],M$1)</f>
        <v>0</v>
      </c>
      <c r="N15" s="59">
        <f>COUNTIFS(テーブル13[[#All],[発症日]],テーブル310122[[#This Row],[日時]],テーブル13[[#All],[年代]],N$1)</f>
        <v>0</v>
      </c>
      <c r="O15" s="59">
        <f>COUNTIFS(テーブル13[[#All],[発症日]],テーブル310122[[#This Row],[日時]],テーブル13[[#All],[年代]],O$1)</f>
        <v>0</v>
      </c>
      <c r="P15" s="59">
        <f>COUNTIFS(テーブル13[[#All],[発症日]],テーブル310122[[#This Row],[日時]],テーブル13[[#All],[年代]],"")</f>
        <v>0</v>
      </c>
      <c r="Q15" s="59">
        <f>テーブル310122[[#This Row],[10歳未満]]</f>
        <v>0</v>
      </c>
      <c r="R15" s="59">
        <f>SUM(テーブル310122[[#This Row],[10代]:[30代]])</f>
        <v>0</v>
      </c>
      <c r="S15" s="59">
        <f>SUM(テーブル310122[[#This Row],[40代]:[50代]])</f>
        <v>0</v>
      </c>
      <c r="T15" s="59">
        <f>SUM(テーブル310122[[#This Row],[60代]:[90代]])</f>
        <v>0</v>
      </c>
    </row>
    <row r="16" spans="1:20">
      <c r="A16" s="54">
        <f t="shared" si="3"/>
        <v>43901</v>
      </c>
      <c r="B16" s="1" t="str">
        <f t="shared" si="2"/>
        <v/>
      </c>
      <c r="C16" s="57" t="str">
        <f t="shared" si="0"/>
        <v/>
      </c>
      <c r="D16" s="57" t="str">
        <f t="shared" si="1"/>
        <v>11日</v>
      </c>
      <c r="E16" s="57">
        <f>COUNTIF(テーブル13[[#All],[発症日]],テーブル310122[[#This Row],[日時]])</f>
        <v>0</v>
      </c>
      <c r="F16" s="57">
        <f>COUNTIFS(テーブル13[[#All],[発症日]],テーブル310122[[#This Row],[日時]],テーブル13[[#All],[年代]],F$1)</f>
        <v>0</v>
      </c>
      <c r="G16" s="59">
        <f>COUNTIFS(テーブル13[[#All],[発症日]],テーブル310122[[#This Row],[日時]],テーブル13[[#All],[年代]],G$1)</f>
        <v>0</v>
      </c>
      <c r="H16" s="59">
        <f>COUNTIFS(テーブル13[[#All],[発症日]],テーブル310122[[#This Row],[日時]],テーブル13[[#All],[年代]],H$1)</f>
        <v>0</v>
      </c>
      <c r="I16" s="59">
        <f>COUNTIFS(テーブル13[[#All],[発症日]],テーブル310122[[#This Row],[日時]],テーブル13[[#All],[年代]],I$1)</f>
        <v>0</v>
      </c>
      <c r="J16" s="59">
        <f>COUNTIFS(テーブル13[[#All],[発症日]],テーブル310122[[#This Row],[日時]],テーブル13[[#All],[年代]],J$1)</f>
        <v>0</v>
      </c>
      <c r="K16" s="59">
        <f>COUNTIFS(テーブル13[[#All],[発症日]],テーブル310122[[#This Row],[日時]],テーブル13[[#All],[年代]],K$1)</f>
        <v>0</v>
      </c>
      <c r="L16" s="59">
        <f>COUNTIFS(テーブル13[[#All],[発症日]],テーブル310122[[#This Row],[日時]],テーブル13[[#All],[年代]],L$1)</f>
        <v>0</v>
      </c>
      <c r="M16" s="59">
        <f>COUNTIFS(テーブル13[[#All],[発症日]],テーブル310122[[#This Row],[日時]],テーブル13[[#All],[年代]],M$1)</f>
        <v>0</v>
      </c>
      <c r="N16" s="59">
        <f>COUNTIFS(テーブル13[[#All],[発症日]],テーブル310122[[#This Row],[日時]],テーブル13[[#All],[年代]],N$1)</f>
        <v>0</v>
      </c>
      <c r="O16" s="59">
        <f>COUNTIFS(テーブル13[[#All],[発症日]],テーブル310122[[#This Row],[日時]],テーブル13[[#All],[年代]],O$1)</f>
        <v>0</v>
      </c>
      <c r="P16" s="59">
        <f>COUNTIFS(テーブル13[[#All],[発症日]],テーブル310122[[#This Row],[日時]],テーブル13[[#All],[年代]],"")</f>
        <v>0</v>
      </c>
      <c r="Q16" s="59">
        <f>テーブル310122[[#This Row],[10歳未満]]</f>
        <v>0</v>
      </c>
      <c r="R16" s="59">
        <f>SUM(テーブル310122[[#This Row],[10代]:[30代]])</f>
        <v>0</v>
      </c>
      <c r="S16" s="59">
        <f>SUM(テーブル310122[[#This Row],[40代]:[50代]])</f>
        <v>0</v>
      </c>
      <c r="T16" s="59">
        <f>SUM(テーブル310122[[#This Row],[60代]:[90代]])</f>
        <v>0</v>
      </c>
    </row>
    <row r="17" spans="1:20">
      <c r="A17" s="54">
        <f t="shared" si="3"/>
        <v>43902</v>
      </c>
      <c r="B17" s="1" t="str">
        <f t="shared" si="2"/>
        <v/>
      </c>
      <c r="C17" s="57" t="str">
        <f t="shared" si="0"/>
        <v/>
      </c>
      <c r="D17" s="57" t="str">
        <f t="shared" si="1"/>
        <v>12日</v>
      </c>
      <c r="E17" s="57">
        <f>COUNTIF(テーブル13[[#All],[発症日]],テーブル310122[[#This Row],[日時]])</f>
        <v>0</v>
      </c>
      <c r="F17" s="57">
        <f>COUNTIFS(テーブル13[[#All],[発症日]],テーブル310122[[#This Row],[日時]],テーブル13[[#All],[年代]],F$1)</f>
        <v>0</v>
      </c>
      <c r="G17" s="59">
        <f>COUNTIFS(テーブル13[[#All],[発症日]],テーブル310122[[#This Row],[日時]],テーブル13[[#All],[年代]],G$1)</f>
        <v>0</v>
      </c>
      <c r="H17" s="59">
        <f>COUNTIFS(テーブル13[[#All],[発症日]],テーブル310122[[#This Row],[日時]],テーブル13[[#All],[年代]],H$1)</f>
        <v>0</v>
      </c>
      <c r="I17" s="59">
        <f>COUNTIFS(テーブル13[[#All],[発症日]],テーブル310122[[#This Row],[日時]],テーブル13[[#All],[年代]],I$1)</f>
        <v>0</v>
      </c>
      <c r="J17" s="59">
        <f>COUNTIFS(テーブル13[[#All],[発症日]],テーブル310122[[#This Row],[日時]],テーブル13[[#All],[年代]],J$1)</f>
        <v>0</v>
      </c>
      <c r="K17" s="59">
        <f>COUNTIFS(テーブル13[[#All],[発症日]],テーブル310122[[#This Row],[日時]],テーブル13[[#All],[年代]],K$1)</f>
        <v>0</v>
      </c>
      <c r="L17" s="59">
        <f>COUNTIFS(テーブル13[[#All],[発症日]],テーブル310122[[#This Row],[日時]],テーブル13[[#All],[年代]],L$1)</f>
        <v>0</v>
      </c>
      <c r="M17" s="59">
        <f>COUNTIFS(テーブル13[[#All],[発症日]],テーブル310122[[#This Row],[日時]],テーブル13[[#All],[年代]],M$1)</f>
        <v>0</v>
      </c>
      <c r="N17" s="59">
        <f>COUNTIFS(テーブル13[[#All],[発症日]],テーブル310122[[#This Row],[日時]],テーブル13[[#All],[年代]],N$1)</f>
        <v>0</v>
      </c>
      <c r="O17" s="59">
        <f>COUNTIFS(テーブル13[[#All],[発症日]],テーブル310122[[#This Row],[日時]],テーブル13[[#All],[年代]],O$1)</f>
        <v>0</v>
      </c>
      <c r="P17" s="59">
        <f>COUNTIFS(テーブル13[[#All],[発症日]],テーブル310122[[#This Row],[日時]],テーブル13[[#All],[年代]],"")</f>
        <v>0</v>
      </c>
      <c r="Q17" s="59">
        <f>テーブル310122[[#This Row],[10歳未満]]</f>
        <v>0</v>
      </c>
      <c r="R17" s="59">
        <f>SUM(テーブル310122[[#This Row],[10代]:[30代]])</f>
        <v>0</v>
      </c>
      <c r="S17" s="59">
        <f>SUM(テーブル310122[[#This Row],[40代]:[50代]])</f>
        <v>0</v>
      </c>
      <c r="T17" s="59">
        <f>SUM(テーブル310122[[#This Row],[60代]:[90代]])</f>
        <v>0</v>
      </c>
    </row>
    <row r="18" spans="1:20">
      <c r="A18" s="54">
        <f t="shared" si="3"/>
        <v>43903</v>
      </c>
      <c r="B18" s="1" t="str">
        <f t="shared" si="2"/>
        <v/>
      </c>
      <c r="C18" s="57" t="str">
        <f t="shared" si="0"/>
        <v/>
      </c>
      <c r="D18" s="57" t="str">
        <f t="shared" si="1"/>
        <v>13日</v>
      </c>
      <c r="E18" s="57">
        <f>COUNTIF(テーブル13[[#All],[発症日]],テーブル310122[[#This Row],[日時]])</f>
        <v>0</v>
      </c>
      <c r="F18" s="57">
        <f>COUNTIFS(テーブル13[[#All],[発症日]],テーブル310122[[#This Row],[日時]],テーブル13[[#All],[年代]],F$1)</f>
        <v>0</v>
      </c>
      <c r="G18" s="59">
        <f>COUNTIFS(テーブル13[[#All],[発症日]],テーブル310122[[#This Row],[日時]],テーブル13[[#All],[年代]],G$1)</f>
        <v>0</v>
      </c>
      <c r="H18" s="59">
        <f>COUNTIFS(テーブル13[[#All],[発症日]],テーブル310122[[#This Row],[日時]],テーブル13[[#All],[年代]],H$1)</f>
        <v>0</v>
      </c>
      <c r="I18" s="59">
        <f>COUNTIFS(テーブル13[[#All],[発症日]],テーブル310122[[#This Row],[日時]],テーブル13[[#All],[年代]],I$1)</f>
        <v>0</v>
      </c>
      <c r="J18" s="59">
        <f>COUNTIFS(テーブル13[[#All],[発症日]],テーブル310122[[#This Row],[日時]],テーブル13[[#All],[年代]],J$1)</f>
        <v>0</v>
      </c>
      <c r="K18" s="59">
        <f>COUNTIFS(テーブル13[[#All],[発症日]],テーブル310122[[#This Row],[日時]],テーブル13[[#All],[年代]],K$1)</f>
        <v>0</v>
      </c>
      <c r="L18" s="59">
        <f>COUNTIFS(テーブル13[[#All],[発症日]],テーブル310122[[#This Row],[日時]],テーブル13[[#All],[年代]],L$1)</f>
        <v>0</v>
      </c>
      <c r="M18" s="59">
        <f>COUNTIFS(テーブル13[[#All],[発症日]],テーブル310122[[#This Row],[日時]],テーブル13[[#All],[年代]],M$1)</f>
        <v>0</v>
      </c>
      <c r="N18" s="59">
        <f>COUNTIFS(テーブル13[[#All],[発症日]],テーブル310122[[#This Row],[日時]],テーブル13[[#All],[年代]],N$1)</f>
        <v>0</v>
      </c>
      <c r="O18" s="59">
        <f>COUNTIFS(テーブル13[[#All],[発症日]],テーブル310122[[#This Row],[日時]],テーブル13[[#All],[年代]],O$1)</f>
        <v>0</v>
      </c>
      <c r="P18" s="59">
        <f>COUNTIFS(テーブル13[[#All],[発症日]],テーブル310122[[#This Row],[日時]],テーブル13[[#All],[年代]],"")</f>
        <v>0</v>
      </c>
      <c r="Q18" s="59">
        <f>テーブル310122[[#This Row],[10歳未満]]</f>
        <v>0</v>
      </c>
      <c r="R18" s="59">
        <f>SUM(テーブル310122[[#This Row],[10代]:[30代]])</f>
        <v>0</v>
      </c>
      <c r="S18" s="59">
        <f>SUM(テーブル310122[[#This Row],[40代]:[50代]])</f>
        <v>0</v>
      </c>
      <c r="T18" s="59">
        <f>SUM(テーブル310122[[#This Row],[60代]:[90代]])</f>
        <v>0</v>
      </c>
    </row>
    <row r="19" spans="1:20">
      <c r="A19" s="54">
        <f t="shared" si="3"/>
        <v>43904</v>
      </c>
      <c r="B19" s="1" t="str">
        <f t="shared" si="2"/>
        <v/>
      </c>
      <c r="C19" s="57" t="str">
        <f t="shared" si="0"/>
        <v/>
      </c>
      <c r="D19" s="57" t="str">
        <f t="shared" si="1"/>
        <v>14日</v>
      </c>
      <c r="E19" s="57">
        <f>COUNTIF(テーブル13[[#All],[発症日]],テーブル310122[[#This Row],[日時]])</f>
        <v>0</v>
      </c>
      <c r="F19" s="57">
        <f>COUNTIFS(テーブル13[[#All],[発症日]],テーブル310122[[#This Row],[日時]],テーブル13[[#All],[年代]],F$1)</f>
        <v>0</v>
      </c>
      <c r="G19" s="59">
        <f>COUNTIFS(テーブル13[[#All],[発症日]],テーブル310122[[#This Row],[日時]],テーブル13[[#All],[年代]],G$1)</f>
        <v>0</v>
      </c>
      <c r="H19" s="59">
        <f>COUNTIFS(テーブル13[[#All],[発症日]],テーブル310122[[#This Row],[日時]],テーブル13[[#All],[年代]],H$1)</f>
        <v>0</v>
      </c>
      <c r="I19" s="59">
        <f>COUNTIFS(テーブル13[[#All],[発症日]],テーブル310122[[#This Row],[日時]],テーブル13[[#All],[年代]],I$1)</f>
        <v>0</v>
      </c>
      <c r="J19" s="59">
        <f>COUNTIFS(テーブル13[[#All],[発症日]],テーブル310122[[#This Row],[日時]],テーブル13[[#All],[年代]],J$1)</f>
        <v>0</v>
      </c>
      <c r="K19" s="59">
        <f>COUNTIFS(テーブル13[[#All],[発症日]],テーブル310122[[#This Row],[日時]],テーブル13[[#All],[年代]],K$1)</f>
        <v>0</v>
      </c>
      <c r="L19" s="59">
        <f>COUNTIFS(テーブル13[[#All],[発症日]],テーブル310122[[#This Row],[日時]],テーブル13[[#All],[年代]],L$1)</f>
        <v>0</v>
      </c>
      <c r="M19" s="59">
        <f>COUNTIFS(テーブル13[[#All],[発症日]],テーブル310122[[#This Row],[日時]],テーブル13[[#All],[年代]],M$1)</f>
        <v>0</v>
      </c>
      <c r="N19" s="59">
        <f>COUNTIFS(テーブル13[[#All],[発症日]],テーブル310122[[#This Row],[日時]],テーブル13[[#All],[年代]],N$1)</f>
        <v>0</v>
      </c>
      <c r="O19" s="59">
        <f>COUNTIFS(テーブル13[[#All],[発症日]],テーブル310122[[#This Row],[日時]],テーブル13[[#All],[年代]],O$1)</f>
        <v>0</v>
      </c>
      <c r="P19" s="59">
        <f>COUNTIFS(テーブル13[[#All],[発症日]],テーブル310122[[#This Row],[日時]],テーブル13[[#All],[年代]],"")</f>
        <v>0</v>
      </c>
      <c r="Q19" s="59">
        <f>テーブル310122[[#This Row],[10歳未満]]</f>
        <v>0</v>
      </c>
      <c r="R19" s="59">
        <f>SUM(テーブル310122[[#This Row],[10代]:[30代]])</f>
        <v>0</v>
      </c>
      <c r="S19" s="59">
        <f>SUM(テーブル310122[[#This Row],[40代]:[50代]])</f>
        <v>0</v>
      </c>
      <c r="T19" s="59">
        <f>SUM(テーブル310122[[#This Row],[60代]:[90代]])</f>
        <v>0</v>
      </c>
    </row>
    <row r="20" spans="1:20">
      <c r="A20" s="54">
        <f t="shared" si="3"/>
        <v>43905</v>
      </c>
      <c r="B20" s="1" t="str">
        <f t="shared" si="2"/>
        <v/>
      </c>
      <c r="C20" s="57" t="str">
        <f t="shared" si="0"/>
        <v/>
      </c>
      <c r="D20" s="57" t="str">
        <f t="shared" si="1"/>
        <v>15日</v>
      </c>
      <c r="E20" s="57">
        <f>COUNTIF(テーブル13[[#All],[発症日]],テーブル310122[[#This Row],[日時]])</f>
        <v>0</v>
      </c>
      <c r="F20" s="57">
        <f>COUNTIFS(テーブル13[[#All],[発症日]],テーブル310122[[#This Row],[日時]],テーブル13[[#All],[年代]],F$1)</f>
        <v>0</v>
      </c>
      <c r="G20" s="59">
        <f>COUNTIFS(テーブル13[[#All],[発症日]],テーブル310122[[#This Row],[日時]],テーブル13[[#All],[年代]],G$1)</f>
        <v>0</v>
      </c>
      <c r="H20" s="59">
        <f>COUNTIFS(テーブル13[[#All],[発症日]],テーブル310122[[#This Row],[日時]],テーブル13[[#All],[年代]],H$1)</f>
        <v>0</v>
      </c>
      <c r="I20" s="59">
        <f>COUNTIFS(テーブル13[[#All],[発症日]],テーブル310122[[#This Row],[日時]],テーブル13[[#All],[年代]],I$1)</f>
        <v>0</v>
      </c>
      <c r="J20" s="59">
        <f>COUNTIFS(テーブル13[[#All],[発症日]],テーブル310122[[#This Row],[日時]],テーブル13[[#All],[年代]],J$1)</f>
        <v>0</v>
      </c>
      <c r="K20" s="59">
        <f>COUNTIFS(テーブル13[[#All],[発症日]],テーブル310122[[#This Row],[日時]],テーブル13[[#All],[年代]],K$1)</f>
        <v>0</v>
      </c>
      <c r="L20" s="59">
        <f>COUNTIFS(テーブル13[[#All],[発症日]],テーブル310122[[#This Row],[日時]],テーブル13[[#All],[年代]],L$1)</f>
        <v>0</v>
      </c>
      <c r="M20" s="59">
        <f>COUNTIFS(テーブル13[[#All],[発症日]],テーブル310122[[#This Row],[日時]],テーブル13[[#All],[年代]],M$1)</f>
        <v>0</v>
      </c>
      <c r="N20" s="59">
        <f>COUNTIFS(テーブル13[[#All],[発症日]],テーブル310122[[#This Row],[日時]],テーブル13[[#All],[年代]],N$1)</f>
        <v>0</v>
      </c>
      <c r="O20" s="59">
        <f>COUNTIFS(テーブル13[[#All],[発症日]],テーブル310122[[#This Row],[日時]],テーブル13[[#All],[年代]],O$1)</f>
        <v>0</v>
      </c>
      <c r="P20" s="59">
        <f>COUNTIFS(テーブル13[[#All],[発症日]],テーブル310122[[#This Row],[日時]],テーブル13[[#All],[年代]],"")</f>
        <v>0</v>
      </c>
      <c r="Q20" s="59">
        <f>テーブル310122[[#This Row],[10歳未満]]</f>
        <v>0</v>
      </c>
      <c r="R20" s="59">
        <f>SUM(テーブル310122[[#This Row],[10代]:[30代]])</f>
        <v>0</v>
      </c>
      <c r="S20" s="59">
        <f>SUM(テーブル310122[[#This Row],[40代]:[50代]])</f>
        <v>0</v>
      </c>
      <c r="T20" s="59">
        <f>SUM(テーブル310122[[#This Row],[60代]:[90代]])</f>
        <v>0</v>
      </c>
    </row>
    <row r="21" spans="1:20">
      <c r="A21" s="54">
        <f t="shared" si="3"/>
        <v>43906</v>
      </c>
      <c r="B21" s="1" t="str">
        <f t="shared" si="2"/>
        <v/>
      </c>
      <c r="C21" s="57" t="str">
        <f t="shared" si="0"/>
        <v/>
      </c>
      <c r="D21" s="57" t="str">
        <f t="shared" si="1"/>
        <v>16日</v>
      </c>
      <c r="E21" s="57">
        <f>COUNTIF(テーブル13[[#All],[発症日]],テーブル310122[[#This Row],[日時]])</f>
        <v>0</v>
      </c>
      <c r="F21" s="57">
        <f>COUNTIFS(テーブル13[[#All],[発症日]],テーブル310122[[#This Row],[日時]],テーブル13[[#All],[年代]],F$1)</f>
        <v>0</v>
      </c>
      <c r="G21" s="59">
        <f>COUNTIFS(テーブル13[[#All],[発症日]],テーブル310122[[#This Row],[日時]],テーブル13[[#All],[年代]],G$1)</f>
        <v>0</v>
      </c>
      <c r="H21" s="59">
        <f>COUNTIFS(テーブル13[[#All],[発症日]],テーブル310122[[#This Row],[日時]],テーブル13[[#All],[年代]],H$1)</f>
        <v>0</v>
      </c>
      <c r="I21" s="59">
        <f>COUNTIFS(テーブル13[[#All],[発症日]],テーブル310122[[#This Row],[日時]],テーブル13[[#All],[年代]],I$1)</f>
        <v>0</v>
      </c>
      <c r="J21" s="59">
        <f>COUNTIFS(テーブル13[[#All],[発症日]],テーブル310122[[#This Row],[日時]],テーブル13[[#All],[年代]],J$1)</f>
        <v>0</v>
      </c>
      <c r="K21" s="59">
        <f>COUNTIFS(テーブル13[[#All],[発症日]],テーブル310122[[#This Row],[日時]],テーブル13[[#All],[年代]],K$1)</f>
        <v>0</v>
      </c>
      <c r="L21" s="59">
        <f>COUNTIFS(テーブル13[[#All],[発症日]],テーブル310122[[#This Row],[日時]],テーブル13[[#All],[年代]],L$1)</f>
        <v>0</v>
      </c>
      <c r="M21" s="59">
        <f>COUNTIFS(テーブル13[[#All],[発症日]],テーブル310122[[#This Row],[日時]],テーブル13[[#All],[年代]],M$1)</f>
        <v>0</v>
      </c>
      <c r="N21" s="59">
        <f>COUNTIFS(テーブル13[[#All],[発症日]],テーブル310122[[#This Row],[日時]],テーブル13[[#All],[年代]],N$1)</f>
        <v>0</v>
      </c>
      <c r="O21" s="59">
        <f>COUNTIFS(テーブル13[[#All],[発症日]],テーブル310122[[#This Row],[日時]],テーブル13[[#All],[年代]],O$1)</f>
        <v>0</v>
      </c>
      <c r="P21" s="59">
        <f>COUNTIFS(テーブル13[[#All],[発症日]],テーブル310122[[#This Row],[日時]],テーブル13[[#All],[年代]],"")</f>
        <v>0</v>
      </c>
      <c r="Q21" s="59">
        <f>テーブル310122[[#This Row],[10歳未満]]</f>
        <v>0</v>
      </c>
      <c r="R21" s="59">
        <f>SUM(テーブル310122[[#This Row],[10代]:[30代]])</f>
        <v>0</v>
      </c>
      <c r="S21" s="59">
        <f>SUM(テーブル310122[[#This Row],[40代]:[50代]])</f>
        <v>0</v>
      </c>
      <c r="T21" s="59">
        <f>SUM(テーブル310122[[#This Row],[60代]:[90代]])</f>
        <v>0</v>
      </c>
    </row>
    <row r="22" spans="1:20">
      <c r="A22" s="54">
        <f t="shared" si="3"/>
        <v>43907</v>
      </c>
      <c r="B22" s="1" t="str">
        <f t="shared" si="2"/>
        <v/>
      </c>
      <c r="C22" s="57" t="str">
        <f t="shared" si="0"/>
        <v/>
      </c>
      <c r="D22" s="57" t="str">
        <f t="shared" si="1"/>
        <v>17日</v>
      </c>
      <c r="E22" s="57">
        <f>COUNTIF(テーブル13[[#All],[発症日]],テーブル310122[[#This Row],[日時]])</f>
        <v>0</v>
      </c>
      <c r="F22" s="57">
        <f>COUNTIFS(テーブル13[[#All],[発症日]],テーブル310122[[#This Row],[日時]],テーブル13[[#All],[年代]],F$1)</f>
        <v>0</v>
      </c>
      <c r="G22" s="59">
        <f>COUNTIFS(テーブル13[[#All],[発症日]],テーブル310122[[#This Row],[日時]],テーブル13[[#All],[年代]],G$1)</f>
        <v>0</v>
      </c>
      <c r="H22" s="59">
        <f>COUNTIFS(テーブル13[[#All],[発症日]],テーブル310122[[#This Row],[日時]],テーブル13[[#All],[年代]],H$1)</f>
        <v>0</v>
      </c>
      <c r="I22" s="59">
        <f>COUNTIFS(テーブル13[[#All],[発症日]],テーブル310122[[#This Row],[日時]],テーブル13[[#All],[年代]],I$1)</f>
        <v>0</v>
      </c>
      <c r="J22" s="59">
        <f>COUNTIFS(テーブル13[[#All],[発症日]],テーブル310122[[#This Row],[日時]],テーブル13[[#All],[年代]],J$1)</f>
        <v>0</v>
      </c>
      <c r="K22" s="59">
        <f>COUNTIFS(テーブル13[[#All],[発症日]],テーブル310122[[#This Row],[日時]],テーブル13[[#All],[年代]],K$1)</f>
        <v>0</v>
      </c>
      <c r="L22" s="59">
        <f>COUNTIFS(テーブル13[[#All],[発症日]],テーブル310122[[#This Row],[日時]],テーブル13[[#All],[年代]],L$1)</f>
        <v>0</v>
      </c>
      <c r="M22" s="59">
        <f>COUNTIFS(テーブル13[[#All],[発症日]],テーブル310122[[#This Row],[日時]],テーブル13[[#All],[年代]],M$1)</f>
        <v>0</v>
      </c>
      <c r="N22" s="59">
        <f>COUNTIFS(テーブル13[[#All],[発症日]],テーブル310122[[#This Row],[日時]],テーブル13[[#All],[年代]],N$1)</f>
        <v>0</v>
      </c>
      <c r="O22" s="59">
        <f>COUNTIFS(テーブル13[[#All],[発症日]],テーブル310122[[#This Row],[日時]],テーブル13[[#All],[年代]],O$1)</f>
        <v>0</v>
      </c>
      <c r="P22" s="59">
        <f>COUNTIFS(テーブル13[[#All],[発症日]],テーブル310122[[#This Row],[日時]],テーブル13[[#All],[年代]],"")</f>
        <v>0</v>
      </c>
      <c r="Q22" s="59">
        <f>テーブル310122[[#This Row],[10歳未満]]</f>
        <v>0</v>
      </c>
      <c r="R22" s="59">
        <f>SUM(テーブル310122[[#This Row],[10代]:[30代]])</f>
        <v>0</v>
      </c>
      <c r="S22" s="59">
        <f>SUM(テーブル310122[[#This Row],[40代]:[50代]])</f>
        <v>0</v>
      </c>
      <c r="T22" s="59">
        <f>SUM(テーブル310122[[#This Row],[60代]:[90代]])</f>
        <v>0</v>
      </c>
    </row>
    <row r="23" spans="1:20">
      <c r="A23" s="54">
        <f t="shared" si="3"/>
        <v>43908</v>
      </c>
      <c r="B23" s="1" t="str">
        <f t="shared" si="2"/>
        <v/>
      </c>
      <c r="C23" s="57" t="str">
        <f t="shared" si="0"/>
        <v/>
      </c>
      <c r="D23" s="57" t="str">
        <f t="shared" si="1"/>
        <v>18日</v>
      </c>
      <c r="E23" s="57">
        <f>COUNTIF(テーブル13[[#All],[発症日]],テーブル310122[[#This Row],[日時]])</f>
        <v>0</v>
      </c>
      <c r="F23" s="57">
        <f>COUNTIFS(テーブル13[[#All],[発症日]],テーブル310122[[#This Row],[日時]],テーブル13[[#All],[年代]],F$1)</f>
        <v>0</v>
      </c>
      <c r="G23" s="59">
        <f>COUNTIFS(テーブル13[[#All],[発症日]],テーブル310122[[#This Row],[日時]],テーブル13[[#All],[年代]],G$1)</f>
        <v>0</v>
      </c>
      <c r="H23" s="59">
        <f>COUNTIFS(テーブル13[[#All],[発症日]],テーブル310122[[#This Row],[日時]],テーブル13[[#All],[年代]],H$1)</f>
        <v>0</v>
      </c>
      <c r="I23" s="59">
        <f>COUNTIFS(テーブル13[[#All],[発症日]],テーブル310122[[#This Row],[日時]],テーブル13[[#All],[年代]],I$1)</f>
        <v>0</v>
      </c>
      <c r="J23" s="59">
        <f>COUNTIFS(テーブル13[[#All],[発症日]],テーブル310122[[#This Row],[日時]],テーブル13[[#All],[年代]],J$1)</f>
        <v>0</v>
      </c>
      <c r="K23" s="59">
        <f>COUNTIFS(テーブル13[[#All],[発症日]],テーブル310122[[#This Row],[日時]],テーブル13[[#All],[年代]],K$1)</f>
        <v>0</v>
      </c>
      <c r="L23" s="59">
        <f>COUNTIFS(テーブル13[[#All],[発症日]],テーブル310122[[#This Row],[日時]],テーブル13[[#All],[年代]],L$1)</f>
        <v>0</v>
      </c>
      <c r="M23" s="59">
        <f>COUNTIFS(テーブル13[[#All],[発症日]],テーブル310122[[#This Row],[日時]],テーブル13[[#All],[年代]],M$1)</f>
        <v>0</v>
      </c>
      <c r="N23" s="59">
        <f>COUNTIFS(テーブル13[[#All],[発症日]],テーブル310122[[#This Row],[日時]],テーブル13[[#All],[年代]],N$1)</f>
        <v>0</v>
      </c>
      <c r="O23" s="59">
        <f>COUNTIFS(テーブル13[[#All],[発症日]],テーブル310122[[#This Row],[日時]],テーブル13[[#All],[年代]],O$1)</f>
        <v>0</v>
      </c>
      <c r="P23" s="59">
        <f>COUNTIFS(テーブル13[[#All],[発症日]],テーブル310122[[#This Row],[日時]],テーブル13[[#All],[年代]],"")</f>
        <v>0</v>
      </c>
      <c r="Q23" s="59">
        <f>テーブル310122[[#This Row],[10歳未満]]</f>
        <v>0</v>
      </c>
      <c r="R23" s="59">
        <f>SUM(テーブル310122[[#This Row],[10代]:[30代]])</f>
        <v>0</v>
      </c>
      <c r="S23" s="59">
        <f>SUM(テーブル310122[[#This Row],[40代]:[50代]])</f>
        <v>0</v>
      </c>
      <c r="T23" s="59">
        <f>SUM(テーブル310122[[#This Row],[60代]:[90代]])</f>
        <v>0</v>
      </c>
    </row>
    <row r="24" spans="1:20">
      <c r="A24" s="54">
        <f t="shared" si="3"/>
        <v>43909</v>
      </c>
      <c r="B24" s="1" t="str">
        <f t="shared" si="2"/>
        <v/>
      </c>
      <c r="C24" s="57" t="str">
        <f t="shared" si="0"/>
        <v/>
      </c>
      <c r="D24" s="57" t="str">
        <f t="shared" si="1"/>
        <v>19日</v>
      </c>
      <c r="E24" s="57">
        <f>COUNTIF(テーブル13[[#All],[発症日]],テーブル310122[[#This Row],[日時]])</f>
        <v>0</v>
      </c>
      <c r="F24" s="57">
        <f>COUNTIFS(テーブル13[[#All],[発症日]],テーブル310122[[#This Row],[日時]],テーブル13[[#All],[年代]],F$1)</f>
        <v>0</v>
      </c>
      <c r="G24" s="59">
        <f>COUNTIFS(テーブル13[[#All],[発症日]],テーブル310122[[#This Row],[日時]],テーブル13[[#All],[年代]],G$1)</f>
        <v>0</v>
      </c>
      <c r="H24" s="59">
        <f>COUNTIFS(テーブル13[[#All],[発症日]],テーブル310122[[#This Row],[日時]],テーブル13[[#All],[年代]],H$1)</f>
        <v>0</v>
      </c>
      <c r="I24" s="59">
        <f>COUNTIFS(テーブル13[[#All],[発症日]],テーブル310122[[#This Row],[日時]],テーブル13[[#All],[年代]],I$1)</f>
        <v>0</v>
      </c>
      <c r="J24" s="59">
        <f>COUNTIFS(テーブル13[[#All],[発症日]],テーブル310122[[#This Row],[日時]],テーブル13[[#All],[年代]],J$1)</f>
        <v>0</v>
      </c>
      <c r="K24" s="59">
        <f>COUNTIFS(テーブル13[[#All],[発症日]],テーブル310122[[#This Row],[日時]],テーブル13[[#All],[年代]],K$1)</f>
        <v>0</v>
      </c>
      <c r="L24" s="59">
        <f>COUNTIFS(テーブル13[[#All],[発症日]],テーブル310122[[#This Row],[日時]],テーブル13[[#All],[年代]],L$1)</f>
        <v>0</v>
      </c>
      <c r="M24" s="59">
        <f>COUNTIFS(テーブル13[[#All],[発症日]],テーブル310122[[#This Row],[日時]],テーブル13[[#All],[年代]],M$1)</f>
        <v>0</v>
      </c>
      <c r="N24" s="59">
        <f>COUNTIFS(テーブル13[[#All],[発症日]],テーブル310122[[#This Row],[日時]],テーブル13[[#All],[年代]],N$1)</f>
        <v>0</v>
      </c>
      <c r="O24" s="59">
        <f>COUNTIFS(テーブル13[[#All],[発症日]],テーブル310122[[#This Row],[日時]],テーブル13[[#All],[年代]],O$1)</f>
        <v>0</v>
      </c>
      <c r="P24" s="59">
        <f>COUNTIFS(テーブル13[[#All],[発症日]],テーブル310122[[#This Row],[日時]],テーブル13[[#All],[年代]],"")</f>
        <v>0</v>
      </c>
      <c r="Q24" s="59">
        <f>テーブル310122[[#This Row],[10歳未満]]</f>
        <v>0</v>
      </c>
      <c r="R24" s="59">
        <f>SUM(テーブル310122[[#This Row],[10代]:[30代]])</f>
        <v>0</v>
      </c>
      <c r="S24" s="59">
        <f>SUM(テーブル310122[[#This Row],[40代]:[50代]])</f>
        <v>0</v>
      </c>
      <c r="T24" s="59">
        <f>SUM(テーブル310122[[#This Row],[60代]:[90代]])</f>
        <v>0</v>
      </c>
    </row>
    <row r="25" spans="1:20">
      <c r="A25" s="54">
        <f t="shared" si="3"/>
        <v>43910</v>
      </c>
      <c r="B25" s="1" t="str">
        <f t="shared" si="2"/>
        <v/>
      </c>
      <c r="C25" s="57" t="str">
        <f t="shared" si="0"/>
        <v/>
      </c>
      <c r="D25" s="57" t="str">
        <f t="shared" si="1"/>
        <v>20日</v>
      </c>
      <c r="E25" s="57">
        <f>COUNTIF(テーブル13[[#All],[発症日]],テーブル310122[[#This Row],[日時]])</f>
        <v>0</v>
      </c>
      <c r="F25" s="57">
        <f>COUNTIFS(テーブル13[[#All],[発症日]],テーブル310122[[#This Row],[日時]],テーブル13[[#All],[年代]],F$1)</f>
        <v>0</v>
      </c>
      <c r="G25" s="59">
        <f>COUNTIFS(テーブル13[[#All],[発症日]],テーブル310122[[#This Row],[日時]],テーブル13[[#All],[年代]],G$1)</f>
        <v>0</v>
      </c>
      <c r="H25" s="59">
        <f>COUNTIFS(テーブル13[[#All],[発症日]],テーブル310122[[#This Row],[日時]],テーブル13[[#All],[年代]],H$1)</f>
        <v>0</v>
      </c>
      <c r="I25" s="59">
        <f>COUNTIFS(テーブル13[[#All],[発症日]],テーブル310122[[#This Row],[日時]],テーブル13[[#All],[年代]],I$1)</f>
        <v>0</v>
      </c>
      <c r="J25" s="59">
        <f>COUNTIFS(テーブル13[[#All],[発症日]],テーブル310122[[#This Row],[日時]],テーブル13[[#All],[年代]],J$1)</f>
        <v>0</v>
      </c>
      <c r="K25" s="59">
        <f>COUNTIFS(テーブル13[[#All],[発症日]],テーブル310122[[#This Row],[日時]],テーブル13[[#All],[年代]],K$1)</f>
        <v>0</v>
      </c>
      <c r="L25" s="59">
        <f>COUNTIFS(テーブル13[[#All],[発症日]],テーブル310122[[#This Row],[日時]],テーブル13[[#All],[年代]],L$1)</f>
        <v>0</v>
      </c>
      <c r="M25" s="59">
        <f>COUNTIFS(テーブル13[[#All],[発症日]],テーブル310122[[#This Row],[日時]],テーブル13[[#All],[年代]],M$1)</f>
        <v>0</v>
      </c>
      <c r="N25" s="59">
        <f>COUNTIFS(テーブル13[[#All],[発症日]],テーブル310122[[#This Row],[日時]],テーブル13[[#All],[年代]],N$1)</f>
        <v>0</v>
      </c>
      <c r="O25" s="59">
        <f>COUNTIFS(テーブル13[[#All],[発症日]],テーブル310122[[#This Row],[日時]],テーブル13[[#All],[年代]],O$1)</f>
        <v>0</v>
      </c>
      <c r="P25" s="59">
        <f>COUNTIFS(テーブル13[[#All],[発症日]],テーブル310122[[#This Row],[日時]],テーブル13[[#All],[年代]],"")</f>
        <v>0</v>
      </c>
      <c r="Q25" s="59">
        <f>テーブル310122[[#This Row],[10歳未満]]</f>
        <v>0</v>
      </c>
      <c r="R25" s="59">
        <f>SUM(テーブル310122[[#This Row],[10代]:[30代]])</f>
        <v>0</v>
      </c>
      <c r="S25" s="59">
        <f>SUM(テーブル310122[[#This Row],[40代]:[50代]])</f>
        <v>0</v>
      </c>
      <c r="T25" s="59">
        <f>SUM(テーブル310122[[#This Row],[60代]:[90代]])</f>
        <v>0</v>
      </c>
    </row>
    <row r="26" spans="1:20">
      <c r="A26" s="54">
        <f t="shared" si="3"/>
        <v>43911</v>
      </c>
      <c r="B26" s="1" t="str">
        <f t="shared" si="2"/>
        <v/>
      </c>
      <c r="C26" s="57" t="str">
        <f t="shared" si="0"/>
        <v/>
      </c>
      <c r="D26" s="57" t="str">
        <f t="shared" si="1"/>
        <v>21日</v>
      </c>
      <c r="E26" s="57">
        <f>COUNTIF(テーブル13[[#All],[発症日]],テーブル310122[[#This Row],[日時]])</f>
        <v>0</v>
      </c>
      <c r="F26" s="57">
        <f>COUNTIFS(テーブル13[[#All],[発症日]],テーブル310122[[#This Row],[日時]],テーブル13[[#All],[年代]],F$1)</f>
        <v>0</v>
      </c>
      <c r="G26" s="59">
        <f>COUNTIFS(テーブル13[[#All],[発症日]],テーブル310122[[#This Row],[日時]],テーブル13[[#All],[年代]],G$1)</f>
        <v>0</v>
      </c>
      <c r="H26" s="59">
        <f>COUNTIFS(テーブル13[[#All],[発症日]],テーブル310122[[#This Row],[日時]],テーブル13[[#All],[年代]],H$1)</f>
        <v>0</v>
      </c>
      <c r="I26" s="59">
        <f>COUNTIFS(テーブル13[[#All],[発症日]],テーブル310122[[#This Row],[日時]],テーブル13[[#All],[年代]],I$1)</f>
        <v>0</v>
      </c>
      <c r="J26" s="59">
        <f>COUNTIFS(テーブル13[[#All],[発症日]],テーブル310122[[#This Row],[日時]],テーブル13[[#All],[年代]],J$1)</f>
        <v>0</v>
      </c>
      <c r="K26" s="59">
        <f>COUNTIFS(テーブル13[[#All],[発症日]],テーブル310122[[#This Row],[日時]],テーブル13[[#All],[年代]],K$1)</f>
        <v>0</v>
      </c>
      <c r="L26" s="59">
        <f>COUNTIFS(テーブル13[[#All],[発症日]],テーブル310122[[#This Row],[日時]],テーブル13[[#All],[年代]],L$1)</f>
        <v>0</v>
      </c>
      <c r="M26" s="59">
        <f>COUNTIFS(テーブル13[[#All],[発症日]],テーブル310122[[#This Row],[日時]],テーブル13[[#All],[年代]],M$1)</f>
        <v>0</v>
      </c>
      <c r="N26" s="59">
        <f>COUNTIFS(テーブル13[[#All],[発症日]],テーブル310122[[#This Row],[日時]],テーブル13[[#All],[年代]],N$1)</f>
        <v>0</v>
      </c>
      <c r="O26" s="59">
        <f>COUNTIFS(テーブル13[[#All],[発症日]],テーブル310122[[#This Row],[日時]],テーブル13[[#All],[年代]],O$1)</f>
        <v>0</v>
      </c>
      <c r="P26" s="59">
        <f>COUNTIFS(テーブル13[[#All],[発症日]],テーブル310122[[#This Row],[日時]],テーブル13[[#All],[年代]],"")</f>
        <v>0</v>
      </c>
      <c r="Q26" s="59">
        <f>テーブル310122[[#This Row],[10歳未満]]</f>
        <v>0</v>
      </c>
      <c r="R26" s="59">
        <f>SUM(テーブル310122[[#This Row],[10代]:[30代]])</f>
        <v>0</v>
      </c>
      <c r="S26" s="59">
        <f>SUM(テーブル310122[[#This Row],[40代]:[50代]])</f>
        <v>0</v>
      </c>
      <c r="T26" s="59">
        <f>SUM(テーブル310122[[#This Row],[60代]:[90代]])</f>
        <v>0</v>
      </c>
    </row>
    <row r="27" spans="1:20">
      <c r="A27" s="54">
        <f t="shared" si="3"/>
        <v>43912</v>
      </c>
      <c r="B27" s="1" t="str">
        <f t="shared" si="2"/>
        <v/>
      </c>
      <c r="C27" s="57" t="str">
        <f t="shared" si="0"/>
        <v/>
      </c>
      <c r="D27" s="57" t="str">
        <f t="shared" si="1"/>
        <v>22日</v>
      </c>
      <c r="E27" s="57">
        <f>COUNTIF(テーブル13[[#All],[発症日]],テーブル310122[[#This Row],[日時]])</f>
        <v>0</v>
      </c>
      <c r="F27" s="57">
        <f>COUNTIFS(テーブル13[[#All],[発症日]],テーブル310122[[#This Row],[日時]],テーブル13[[#All],[年代]],F$1)</f>
        <v>0</v>
      </c>
      <c r="G27" s="59">
        <f>COUNTIFS(テーブル13[[#All],[発症日]],テーブル310122[[#This Row],[日時]],テーブル13[[#All],[年代]],G$1)</f>
        <v>0</v>
      </c>
      <c r="H27" s="59">
        <f>COUNTIFS(テーブル13[[#All],[発症日]],テーブル310122[[#This Row],[日時]],テーブル13[[#All],[年代]],H$1)</f>
        <v>0</v>
      </c>
      <c r="I27" s="59">
        <f>COUNTIFS(テーブル13[[#All],[発症日]],テーブル310122[[#This Row],[日時]],テーブル13[[#All],[年代]],I$1)</f>
        <v>0</v>
      </c>
      <c r="J27" s="59">
        <f>COUNTIFS(テーブル13[[#All],[発症日]],テーブル310122[[#This Row],[日時]],テーブル13[[#All],[年代]],J$1)</f>
        <v>0</v>
      </c>
      <c r="K27" s="59">
        <f>COUNTIFS(テーブル13[[#All],[発症日]],テーブル310122[[#This Row],[日時]],テーブル13[[#All],[年代]],K$1)</f>
        <v>0</v>
      </c>
      <c r="L27" s="59">
        <f>COUNTIFS(テーブル13[[#All],[発症日]],テーブル310122[[#This Row],[日時]],テーブル13[[#All],[年代]],L$1)</f>
        <v>0</v>
      </c>
      <c r="M27" s="59">
        <f>COUNTIFS(テーブル13[[#All],[発症日]],テーブル310122[[#This Row],[日時]],テーブル13[[#All],[年代]],M$1)</f>
        <v>0</v>
      </c>
      <c r="N27" s="59">
        <f>COUNTIFS(テーブル13[[#All],[発症日]],テーブル310122[[#This Row],[日時]],テーブル13[[#All],[年代]],N$1)</f>
        <v>0</v>
      </c>
      <c r="O27" s="59">
        <f>COUNTIFS(テーブル13[[#All],[発症日]],テーブル310122[[#This Row],[日時]],テーブル13[[#All],[年代]],O$1)</f>
        <v>0</v>
      </c>
      <c r="P27" s="59">
        <f>COUNTIFS(テーブル13[[#All],[発症日]],テーブル310122[[#This Row],[日時]],テーブル13[[#All],[年代]],"")</f>
        <v>0</v>
      </c>
      <c r="Q27" s="59">
        <f>テーブル310122[[#This Row],[10歳未満]]</f>
        <v>0</v>
      </c>
      <c r="R27" s="59">
        <f>SUM(テーブル310122[[#This Row],[10代]:[30代]])</f>
        <v>0</v>
      </c>
      <c r="S27" s="59">
        <f>SUM(テーブル310122[[#This Row],[40代]:[50代]])</f>
        <v>0</v>
      </c>
      <c r="T27" s="59">
        <f>SUM(テーブル310122[[#This Row],[60代]:[90代]])</f>
        <v>0</v>
      </c>
    </row>
    <row r="28" spans="1:20">
      <c r="A28" s="54">
        <f t="shared" si="3"/>
        <v>43913</v>
      </c>
      <c r="B28" s="1" t="str">
        <f t="shared" si="2"/>
        <v/>
      </c>
      <c r="C28" s="57" t="str">
        <f t="shared" si="0"/>
        <v/>
      </c>
      <c r="D28" s="57" t="str">
        <f t="shared" si="1"/>
        <v>23日</v>
      </c>
      <c r="E28" s="57">
        <f>COUNTIF(テーブル13[[#All],[発症日]],テーブル310122[[#This Row],[日時]])</f>
        <v>0</v>
      </c>
      <c r="F28" s="57">
        <f>COUNTIFS(テーブル13[[#All],[発症日]],テーブル310122[[#This Row],[日時]],テーブル13[[#All],[年代]],F$1)</f>
        <v>0</v>
      </c>
      <c r="G28" s="59">
        <f>COUNTIFS(テーブル13[[#All],[発症日]],テーブル310122[[#This Row],[日時]],テーブル13[[#All],[年代]],G$1)</f>
        <v>0</v>
      </c>
      <c r="H28" s="59">
        <f>COUNTIFS(テーブル13[[#All],[発症日]],テーブル310122[[#This Row],[日時]],テーブル13[[#All],[年代]],H$1)</f>
        <v>0</v>
      </c>
      <c r="I28" s="59">
        <f>COUNTIFS(テーブル13[[#All],[発症日]],テーブル310122[[#This Row],[日時]],テーブル13[[#All],[年代]],I$1)</f>
        <v>0</v>
      </c>
      <c r="J28" s="59">
        <f>COUNTIFS(テーブル13[[#All],[発症日]],テーブル310122[[#This Row],[日時]],テーブル13[[#All],[年代]],J$1)</f>
        <v>0</v>
      </c>
      <c r="K28" s="59">
        <f>COUNTIFS(テーブル13[[#All],[発症日]],テーブル310122[[#This Row],[日時]],テーブル13[[#All],[年代]],K$1)</f>
        <v>0</v>
      </c>
      <c r="L28" s="59">
        <f>COUNTIFS(テーブル13[[#All],[発症日]],テーブル310122[[#This Row],[日時]],テーブル13[[#All],[年代]],L$1)</f>
        <v>0</v>
      </c>
      <c r="M28" s="59">
        <f>COUNTIFS(テーブル13[[#All],[発症日]],テーブル310122[[#This Row],[日時]],テーブル13[[#All],[年代]],M$1)</f>
        <v>0</v>
      </c>
      <c r="N28" s="59">
        <f>COUNTIFS(テーブル13[[#All],[発症日]],テーブル310122[[#This Row],[日時]],テーブル13[[#All],[年代]],N$1)</f>
        <v>0</v>
      </c>
      <c r="O28" s="59">
        <f>COUNTIFS(テーブル13[[#All],[発症日]],テーブル310122[[#This Row],[日時]],テーブル13[[#All],[年代]],O$1)</f>
        <v>0</v>
      </c>
      <c r="P28" s="59">
        <f>COUNTIFS(テーブル13[[#All],[発症日]],テーブル310122[[#This Row],[日時]],テーブル13[[#All],[年代]],"")</f>
        <v>0</v>
      </c>
      <c r="Q28" s="59">
        <f>テーブル310122[[#This Row],[10歳未満]]</f>
        <v>0</v>
      </c>
      <c r="R28" s="59">
        <f>SUM(テーブル310122[[#This Row],[10代]:[30代]])</f>
        <v>0</v>
      </c>
      <c r="S28" s="59">
        <f>SUM(テーブル310122[[#This Row],[40代]:[50代]])</f>
        <v>0</v>
      </c>
      <c r="T28" s="59">
        <f>SUM(テーブル310122[[#This Row],[60代]:[90代]])</f>
        <v>0</v>
      </c>
    </row>
    <row r="29" spans="1:20">
      <c r="A29" s="54">
        <f t="shared" si="3"/>
        <v>43914</v>
      </c>
      <c r="B29" s="1" t="str">
        <f t="shared" si="2"/>
        <v/>
      </c>
      <c r="C29" s="57" t="str">
        <f t="shared" si="0"/>
        <v/>
      </c>
      <c r="D29" s="57" t="str">
        <f t="shared" si="1"/>
        <v>24日</v>
      </c>
      <c r="E29" s="57">
        <f>COUNTIF(テーブル13[[#All],[発症日]],テーブル310122[[#This Row],[日時]])</f>
        <v>0</v>
      </c>
      <c r="F29" s="57">
        <f>COUNTIFS(テーブル13[[#All],[発症日]],テーブル310122[[#This Row],[日時]],テーブル13[[#All],[年代]],F$1)</f>
        <v>0</v>
      </c>
      <c r="G29" s="59">
        <f>COUNTIFS(テーブル13[[#All],[発症日]],テーブル310122[[#This Row],[日時]],テーブル13[[#All],[年代]],G$1)</f>
        <v>0</v>
      </c>
      <c r="H29" s="59">
        <f>COUNTIFS(テーブル13[[#All],[発症日]],テーブル310122[[#This Row],[日時]],テーブル13[[#All],[年代]],H$1)</f>
        <v>0</v>
      </c>
      <c r="I29" s="59">
        <f>COUNTIFS(テーブル13[[#All],[発症日]],テーブル310122[[#This Row],[日時]],テーブル13[[#All],[年代]],I$1)</f>
        <v>0</v>
      </c>
      <c r="J29" s="59">
        <f>COUNTIFS(テーブル13[[#All],[発症日]],テーブル310122[[#This Row],[日時]],テーブル13[[#All],[年代]],J$1)</f>
        <v>0</v>
      </c>
      <c r="K29" s="59">
        <f>COUNTIFS(テーブル13[[#All],[発症日]],テーブル310122[[#This Row],[日時]],テーブル13[[#All],[年代]],K$1)</f>
        <v>0</v>
      </c>
      <c r="L29" s="59">
        <f>COUNTIFS(テーブル13[[#All],[発症日]],テーブル310122[[#This Row],[日時]],テーブル13[[#All],[年代]],L$1)</f>
        <v>0</v>
      </c>
      <c r="M29" s="59">
        <f>COUNTIFS(テーブル13[[#All],[発症日]],テーブル310122[[#This Row],[日時]],テーブル13[[#All],[年代]],M$1)</f>
        <v>0</v>
      </c>
      <c r="N29" s="59">
        <f>COUNTIFS(テーブル13[[#All],[発症日]],テーブル310122[[#This Row],[日時]],テーブル13[[#All],[年代]],N$1)</f>
        <v>0</v>
      </c>
      <c r="O29" s="59">
        <f>COUNTIFS(テーブル13[[#All],[発症日]],テーブル310122[[#This Row],[日時]],テーブル13[[#All],[年代]],O$1)</f>
        <v>0</v>
      </c>
      <c r="P29" s="59">
        <f>COUNTIFS(テーブル13[[#All],[発症日]],テーブル310122[[#This Row],[日時]],テーブル13[[#All],[年代]],"")</f>
        <v>0</v>
      </c>
      <c r="Q29" s="59">
        <f>テーブル310122[[#This Row],[10歳未満]]</f>
        <v>0</v>
      </c>
      <c r="R29" s="59">
        <f>SUM(テーブル310122[[#This Row],[10代]:[30代]])</f>
        <v>0</v>
      </c>
      <c r="S29" s="59">
        <f>SUM(テーブル310122[[#This Row],[40代]:[50代]])</f>
        <v>0</v>
      </c>
      <c r="T29" s="59">
        <f>SUM(テーブル310122[[#This Row],[60代]:[90代]])</f>
        <v>0</v>
      </c>
    </row>
    <row r="30" spans="1:20">
      <c r="A30" s="54">
        <f t="shared" si="3"/>
        <v>43915</v>
      </c>
      <c r="B30" s="1" t="str">
        <f t="shared" si="2"/>
        <v/>
      </c>
      <c r="C30" s="57" t="str">
        <f t="shared" si="0"/>
        <v/>
      </c>
      <c r="D30" s="57" t="str">
        <f t="shared" si="1"/>
        <v>25日</v>
      </c>
      <c r="E30" s="57">
        <f>COUNTIF(テーブル13[[#All],[発症日]],テーブル310122[[#This Row],[日時]])</f>
        <v>0</v>
      </c>
      <c r="F30" s="57">
        <f>COUNTIFS(テーブル13[[#All],[発症日]],テーブル310122[[#This Row],[日時]],テーブル13[[#All],[年代]],F$1)</f>
        <v>0</v>
      </c>
      <c r="G30" s="59">
        <f>COUNTIFS(テーブル13[[#All],[発症日]],テーブル310122[[#This Row],[日時]],テーブル13[[#All],[年代]],G$1)</f>
        <v>0</v>
      </c>
      <c r="H30" s="59">
        <f>COUNTIFS(テーブル13[[#All],[発症日]],テーブル310122[[#This Row],[日時]],テーブル13[[#All],[年代]],H$1)</f>
        <v>0</v>
      </c>
      <c r="I30" s="59">
        <f>COUNTIFS(テーブル13[[#All],[発症日]],テーブル310122[[#This Row],[日時]],テーブル13[[#All],[年代]],I$1)</f>
        <v>0</v>
      </c>
      <c r="J30" s="59">
        <f>COUNTIFS(テーブル13[[#All],[発症日]],テーブル310122[[#This Row],[日時]],テーブル13[[#All],[年代]],J$1)</f>
        <v>0</v>
      </c>
      <c r="K30" s="59">
        <f>COUNTIFS(テーブル13[[#All],[発症日]],テーブル310122[[#This Row],[日時]],テーブル13[[#All],[年代]],K$1)</f>
        <v>0</v>
      </c>
      <c r="L30" s="59">
        <f>COUNTIFS(テーブル13[[#All],[発症日]],テーブル310122[[#This Row],[日時]],テーブル13[[#All],[年代]],L$1)</f>
        <v>0</v>
      </c>
      <c r="M30" s="59">
        <f>COUNTIFS(テーブル13[[#All],[発症日]],テーブル310122[[#This Row],[日時]],テーブル13[[#All],[年代]],M$1)</f>
        <v>0</v>
      </c>
      <c r="N30" s="59">
        <f>COUNTIFS(テーブル13[[#All],[発症日]],テーブル310122[[#This Row],[日時]],テーブル13[[#All],[年代]],N$1)</f>
        <v>0</v>
      </c>
      <c r="O30" s="59">
        <f>COUNTIFS(テーブル13[[#All],[発症日]],テーブル310122[[#This Row],[日時]],テーブル13[[#All],[年代]],O$1)</f>
        <v>0</v>
      </c>
      <c r="P30" s="59">
        <f>COUNTIFS(テーブル13[[#All],[発症日]],テーブル310122[[#This Row],[日時]],テーブル13[[#All],[年代]],"")</f>
        <v>0</v>
      </c>
      <c r="Q30" s="59">
        <f>テーブル310122[[#This Row],[10歳未満]]</f>
        <v>0</v>
      </c>
      <c r="R30" s="59">
        <f>SUM(テーブル310122[[#This Row],[10代]:[30代]])</f>
        <v>0</v>
      </c>
      <c r="S30" s="59">
        <f>SUM(テーブル310122[[#This Row],[40代]:[50代]])</f>
        <v>0</v>
      </c>
      <c r="T30" s="59">
        <f>SUM(テーブル310122[[#This Row],[60代]:[90代]])</f>
        <v>0</v>
      </c>
    </row>
    <row r="31" spans="1:20">
      <c r="A31" s="54">
        <f t="shared" si="3"/>
        <v>43916</v>
      </c>
      <c r="B31" s="1" t="str">
        <f t="shared" si="2"/>
        <v/>
      </c>
      <c r="C31" s="57" t="str">
        <f t="shared" si="0"/>
        <v/>
      </c>
      <c r="D31" s="57" t="str">
        <f t="shared" si="1"/>
        <v>26日</v>
      </c>
      <c r="E31" s="57">
        <f>COUNTIF(テーブル13[[#All],[発症日]],テーブル310122[[#This Row],[日時]])</f>
        <v>0</v>
      </c>
      <c r="F31" s="57">
        <f>COUNTIFS(テーブル13[[#All],[発症日]],テーブル310122[[#This Row],[日時]],テーブル13[[#All],[年代]],F$1)</f>
        <v>0</v>
      </c>
      <c r="G31" s="59">
        <f>COUNTIFS(テーブル13[[#All],[発症日]],テーブル310122[[#This Row],[日時]],テーブル13[[#All],[年代]],G$1)</f>
        <v>0</v>
      </c>
      <c r="H31" s="59">
        <f>COUNTIFS(テーブル13[[#All],[発症日]],テーブル310122[[#This Row],[日時]],テーブル13[[#All],[年代]],H$1)</f>
        <v>0</v>
      </c>
      <c r="I31" s="59">
        <f>COUNTIFS(テーブル13[[#All],[発症日]],テーブル310122[[#This Row],[日時]],テーブル13[[#All],[年代]],I$1)</f>
        <v>0</v>
      </c>
      <c r="J31" s="59">
        <f>COUNTIFS(テーブル13[[#All],[発症日]],テーブル310122[[#This Row],[日時]],テーブル13[[#All],[年代]],J$1)</f>
        <v>0</v>
      </c>
      <c r="K31" s="59">
        <f>COUNTIFS(テーブル13[[#All],[発症日]],テーブル310122[[#This Row],[日時]],テーブル13[[#All],[年代]],K$1)</f>
        <v>0</v>
      </c>
      <c r="L31" s="59">
        <f>COUNTIFS(テーブル13[[#All],[発症日]],テーブル310122[[#This Row],[日時]],テーブル13[[#All],[年代]],L$1)</f>
        <v>0</v>
      </c>
      <c r="M31" s="59">
        <f>COUNTIFS(テーブル13[[#All],[発症日]],テーブル310122[[#This Row],[日時]],テーブル13[[#All],[年代]],M$1)</f>
        <v>0</v>
      </c>
      <c r="N31" s="59">
        <f>COUNTIFS(テーブル13[[#All],[発症日]],テーブル310122[[#This Row],[日時]],テーブル13[[#All],[年代]],N$1)</f>
        <v>0</v>
      </c>
      <c r="O31" s="59">
        <f>COUNTIFS(テーブル13[[#All],[発症日]],テーブル310122[[#This Row],[日時]],テーブル13[[#All],[年代]],O$1)</f>
        <v>0</v>
      </c>
      <c r="P31" s="59">
        <f>COUNTIFS(テーブル13[[#All],[発症日]],テーブル310122[[#This Row],[日時]],テーブル13[[#All],[年代]],"")</f>
        <v>0</v>
      </c>
      <c r="Q31" s="59">
        <f>テーブル310122[[#This Row],[10歳未満]]</f>
        <v>0</v>
      </c>
      <c r="R31" s="59">
        <f>SUM(テーブル310122[[#This Row],[10代]:[30代]])</f>
        <v>0</v>
      </c>
      <c r="S31" s="59">
        <f>SUM(テーブル310122[[#This Row],[40代]:[50代]])</f>
        <v>0</v>
      </c>
      <c r="T31" s="59">
        <f>SUM(テーブル310122[[#This Row],[60代]:[90代]])</f>
        <v>0</v>
      </c>
    </row>
    <row r="32" spans="1:20">
      <c r="A32" s="54">
        <f t="shared" si="3"/>
        <v>43917</v>
      </c>
      <c r="B32" s="1" t="str">
        <f t="shared" si="2"/>
        <v/>
      </c>
      <c r="C32" s="57" t="str">
        <f t="shared" si="0"/>
        <v/>
      </c>
      <c r="D32" s="57" t="str">
        <f t="shared" si="1"/>
        <v>27日</v>
      </c>
      <c r="E32" s="57">
        <f>COUNTIF(テーブル13[[#All],[発症日]],テーブル310122[[#This Row],[日時]])</f>
        <v>0</v>
      </c>
      <c r="F32" s="57">
        <f>COUNTIFS(テーブル13[[#All],[発症日]],テーブル310122[[#This Row],[日時]],テーブル13[[#All],[年代]],F$1)</f>
        <v>0</v>
      </c>
      <c r="G32" s="59">
        <f>COUNTIFS(テーブル13[[#All],[発症日]],テーブル310122[[#This Row],[日時]],テーブル13[[#All],[年代]],G$1)</f>
        <v>0</v>
      </c>
      <c r="H32" s="59">
        <f>COUNTIFS(テーブル13[[#All],[発症日]],テーブル310122[[#This Row],[日時]],テーブル13[[#All],[年代]],H$1)</f>
        <v>0</v>
      </c>
      <c r="I32" s="59">
        <f>COUNTIFS(テーブル13[[#All],[発症日]],テーブル310122[[#This Row],[日時]],テーブル13[[#All],[年代]],I$1)</f>
        <v>0</v>
      </c>
      <c r="J32" s="59">
        <f>COUNTIFS(テーブル13[[#All],[発症日]],テーブル310122[[#This Row],[日時]],テーブル13[[#All],[年代]],J$1)</f>
        <v>0</v>
      </c>
      <c r="K32" s="59">
        <f>COUNTIFS(テーブル13[[#All],[発症日]],テーブル310122[[#This Row],[日時]],テーブル13[[#All],[年代]],K$1)</f>
        <v>0</v>
      </c>
      <c r="L32" s="59">
        <f>COUNTIFS(テーブル13[[#All],[発症日]],テーブル310122[[#This Row],[日時]],テーブル13[[#All],[年代]],L$1)</f>
        <v>0</v>
      </c>
      <c r="M32" s="59">
        <f>COUNTIFS(テーブル13[[#All],[発症日]],テーブル310122[[#This Row],[日時]],テーブル13[[#All],[年代]],M$1)</f>
        <v>0</v>
      </c>
      <c r="N32" s="59">
        <f>COUNTIFS(テーブル13[[#All],[発症日]],テーブル310122[[#This Row],[日時]],テーブル13[[#All],[年代]],N$1)</f>
        <v>0</v>
      </c>
      <c r="O32" s="59">
        <f>COUNTIFS(テーブル13[[#All],[発症日]],テーブル310122[[#This Row],[日時]],テーブル13[[#All],[年代]],O$1)</f>
        <v>0</v>
      </c>
      <c r="P32" s="59">
        <f>COUNTIFS(テーブル13[[#All],[発症日]],テーブル310122[[#This Row],[日時]],テーブル13[[#All],[年代]],"")</f>
        <v>0</v>
      </c>
      <c r="Q32" s="59">
        <f>テーブル310122[[#This Row],[10歳未満]]</f>
        <v>0</v>
      </c>
      <c r="R32" s="59">
        <f>SUM(テーブル310122[[#This Row],[10代]:[30代]])</f>
        <v>0</v>
      </c>
      <c r="S32" s="59">
        <f>SUM(テーブル310122[[#This Row],[40代]:[50代]])</f>
        <v>0</v>
      </c>
      <c r="T32" s="59">
        <f>SUM(テーブル310122[[#This Row],[60代]:[90代]])</f>
        <v>0</v>
      </c>
    </row>
    <row r="33" spans="1:20">
      <c r="A33" s="54">
        <f t="shared" si="3"/>
        <v>43918</v>
      </c>
      <c r="B33" s="1" t="str">
        <f t="shared" si="2"/>
        <v/>
      </c>
      <c r="C33" s="57" t="str">
        <f t="shared" si="0"/>
        <v/>
      </c>
      <c r="D33" s="57" t="str">
        <f t="shared" si="1"/>
        <v>28日</v>
      </c>
      <c r="E33" s="57">
        <f>COUNTIF(テーブル13[[#All],[発症日]],テーブル310122[[#This Row],[日時]])</f>
        <v>1</v>
      </c>
      <c r="F33" s="57">
        <f>COUNTIFS(テーブル13[[#All],[発症日]],テーブル310122[[#This Row],[日時]],テーブル13[[#All],[年代]],F$1)</f>
        <v>0</v>
      </c>
      <c r="G33" s="59">
        <f>COUNTIFS(テーブル13[[#All],[発症日]],テーブル310122[[#This Row],[日時]],テーブル13[[#All],[年代]],G$1)</f>
        <v>0</v>
      </c>
      <c r="H33" s="59">
        <f>COUNTIFS(テーブル13[[#All],[発症日]],テーブル310122[[#This Row],[日時]],テーブル13[[#All],[年代]],H$1)</f>
        <v>0</v>
      </c>
      <c r="I33" s="59">
        <f>COUNTIFS(テーブル13[[#All],[発症日]],テーブル310122[[#This Row],[日時]],テーブル13[[#All],[年代]],I$1)</f>
        <v>1</v>
      </c>
      <c r="J33" s="59">
        <f>COUNTIFS(テーブル13[[#All],[発症日]],テーブル310122[[#This Row],[日時]],テーブル13[[#All],[年代]],J$1)</f>
        <v>0</v>
      </c>
      <c r="K33" s="59">
        <f>COUNTIFS(テーブル13[[#All],[発症日]],テーブル310122[[#This Row],[日時]],テーブル13[[#All],[年代]],K$1)</f>
        <v>0</v>
      </c>
      <c r="L33" s="59">
        <f>COUNTIFS(テーブル13[[#All],[発症日]],テーブル310122[[#This Row],[日時]],テーブル13[[#All],[年代]],L$1)</f>
        <v>0</v>
      </c>
      <c r="M33" s="59">
        <f>COUNTIFS(テーブル13[[#All],[発症日]],テーブル310122[[#This Row],[日時]],テーブル13[[#All],[年代]],M$1)</f>
        <v>0</v>
      </c>
      <c r="N33" s="59">
        <f>COUNTIFS(テーブル13[[#All],[発症日]],テーブル310122[[#This Row],[日時]],テーブル13[[#All],[年代]],N$1)</f>
        <v>0</v>
      </c>
      <c r="O33" s="59">
        <f>COUNTIFS(テーブル13[[#All],[発症日]],テーブル310122[[#This Row],[日時]],テーブル13[[#All],[年代]],O$1)</f>
        <v>0</v>
      </c>
      <c r="P33" s="59">
        <f>COUNTIFS(テーブル13[[#All],[発症日]],テーブル310122[[#This Row],[日時]],テーブル13[[#All],[年代]],"")</f>
        <v>0</v>
      </c>
      <c r="Q33" s="59">
        <f>テーブル310122[[#This Row],[10歳未満]]</f>
        <v>0</v>
      </c>
      <c r="R33" s="59">
        <f>SUM(テーブル310122[[#This Row],[10代]:[30代]])</f>
        <v>1</v>
      </c>
      <c r="S33" s="59">
        <f>SUM(テーブル310122[[#This Row],[40代]:[50代]])</f>
        <v>0</v>
      </c>
      <c r="T33" s="59">
        <f>SUM(テーブル310122[[#This Row],[60代]:[90代]])</f>
        <v>0</v>
      </c>
    </row>
    <row r="34" spans="1:20">
      <c r="A34" s="54">
        <f t="shared" si="3"/>
        <v>43919</v>
      </c>
      <c r="B34" s="1" t="str">
        <f t="shared" si="2"/>
        <v/>
      </c>
      <c r="C34" s="57" t="str">
        <f t="shared" si="0"/>
        <v/>
      </c>
      <c r="D34" s="57" t="str">
        <f t="shared" si="1"/>
        <v>29日</v>
      </c>
      <c r="E34" s="57">
        <f>COUNTIF(テーブル13[[#All],[発症日]],テーブル310122[[#This Row],[日時]])</f>
        <v>1</v>
      </c>
      <c r="F34" s="57">
        <f>COUNTIFS(テーブル13[[#All],[発症日]],テーブル310122[[#This Row],[日時]],テーブル13[[#All],[年代]],F$1)</f>
        <v>0</v>
      </c>
      <c r="G34" s="59">
        <f>COUNTIFS(テーブル13[[#All],[発症日]],テーブル310122[[#This Row],[日時]],テーブル13[[#All],[年代]],G$1)</f>
        <v>0</v>
      </c>
      <c r="H34" s="59">
        <f>COUNTIFS(テーブル13[[#All],[発症日]],テーブル310122[[#This Row],[日時]],テーブル13[[#All],[年代]],H$1)</f>
        <v>0</v>
      </c>
      <c r="I34" s="59">
        <f>COUNTIFS(テーブル13[[#All],[発症日]],テーブル310122[[#This Row],[日時]],テーブル13[[#All],[年代]],I$1)</f>
        <v>0</v>
      </c>
      <c r="J34" s="59">
        <f>COUNTIFS(テーブル13[[#All],[発症日]],テーブル310122[[#This Row],[日時]],テーブル13[[#All],[年代]],J$1)</f>
        <v>0</v>
      </c>
      <c r="K34" s="59">
        <f>COUNTIFS(テーブル13[[#All],[発症日]],テーブル310122[[#This Row],[日時]],テーブル13[[#All],[年代]],K$1)</f>
        <v>0</v>
      </c>
      <c r="L34" s="59">
        <f>COUNTIFS(テーブル13[[#All],[発症日]],テーブル310122[[#This Row],[日時]],テーブル13[[#All],[年代]],L$1)</f>
        <v>1</v>
      </c>
      <c r="M34" s="59">
        <f>COUNTIFS(テーブル13[[#All],[発症日]],テーブル310122[[#This Row],[日時]],テーブル13[[#All],[年代]],M$1)</f>
        <v>0</v>
      </c>
      <c r="N34" s="59">
        <f>COUNTIFS(テーブル13[[#All],[発症日]],テーブル310122[[#This Row],[日時]],テーブル13[[#All],[年代]],N$1)</f>
        <v>0</v>
      </c>
      <c r="O34" s="59">
        <f>COUNTIFS(テーブル13[[#All],[発症日]],テーブル310122[[#This Row],[日時]],テーブル13[[#All],[年代]],O$1)</f>
        <v>0</v>
      </c>
      <c r="P34" s="59">
        <f>COUNTIFS(テーブル13[[#All],[発症日]],テーブル310122[[#This Row],[日時]],テーブル13[[#All],[年代]],"")</f>
        <v>0</v>
      </c>
      <c r="Q34" s="59">
        <f>テーブル310122[[#This Row],[10歳未満]]</f>
        <v>0</v>
      </c>
      <c r="R34" s="59">
        <f>SUM(テーブル310122[[#This Row],[10代]:[30代]])</f>
        <v>0</v>
      </c>
      <c r="S34" s="59">
        <f>SUM(テーブル310122[[#This Row],[40代]:[50代]])</f>
        <v>0</v>
      </c>
      <c r="T34" s="59">
        <f>SUM(テーブル310122[[#This Row],[60代]:[90代]])</f>
        <v>1</v>
      </c>
    </row>
    <row r="35" spans="1:20">
      <c r="A35" s="54">
        <f t="shared" si="3"/>
        <v>43920</v>
      </c>
      <c r="B35" s="1" t="str">
        <f t="shared" si="2"/>
        <v/>
      </c>
      <c r="C35" s="57" t="str">
        <f t="shared" si="0"/>
        <v/>
      </c>
      <c r="D35" s="57" t="str">
        <f t="shared" si="1"/>
        <v>30日</v>
      </c>
      <c r="E35" s="57">
        <f>COUNTIF(テーブル13[[#All],[発症日]],テーブル310122[[#This Row],[日時]])</f>
        <v>0</v>
      </c>
      <c r="F35" s="57">
        <f>COUNTIFS(テーブル13[[#All],[発症日]],テーブル310122[[#This Row],[日時]],テーブル13[[#All],[年代]],F$1)</f>
        <v>0</v>
      </c>
      <c r="G35" s="59">
        <f>COUNTIFS(テーブル13[[#All],[発症日]],テーブル310122[[#This Row],[日時]],テーブル13[[#All],[年代]],G$1)</f>
        <v>0</v>
      </c>
      <c r="H35" s="59">
        <f>COUNTIFS(テーブル13[[#All],[発症日]],テーブル310122[[#This Row],[日時]],テーブル13[[#All],[年代]],H$1)</f>
        <v>0</v>
      </c>
      <c r="I35" s="59">
        <f>COUNTIFS(テーブル13[[#All],[発症日]],テーブル310122[[#This Row],[日時]],テーブル13[[#All],[年代]],I$1)</f>
        <v>0</v>
      </c>
      <c r="J35" s="59">
        <f>COUNTIFS(テーブル13[[#All],[発症日]],テーブル310122[[#This Row],[日時]],テーブル13[[#All],[年代]],J$1)</f>
        <v>0</v>
      </c>
      <c r="K35" s="59">
        <f>COUNTIFS(テーブル13[[#All],[発症日]],テーブル310122[[#This Row],[日時]],テーブル13[[#All],[年代]],K$1)</f>
        <v>0</v>
      </c>
      <c r="L35" s="59">
        <f>COUNTIFS(テーブル13[[#All],[発症日]],テーブル310122[[#This Row],[日時]],テーブル13[[#All],[年代]],L$1)</f>
        <v>0</v>
      </c>
      <c r="M35" s="59">
        <f>COUNTIFS(テーブル13[[#All],[発症日]],テーブル310122[[#This Row],[日時]],テーブル13[[#All],[年代]],M$1)</f>
        <v>0</v>
      </c>
      <c r="N35" s="59">
        <f>COUNTIFS(テーブル13[[#All],[発症日]],テーブル310122[[#This Row],[日時]],テーブル13[[#All],[年代]],N$1)</f>
        <v>0</v>
      </c>
      <c r="O35" s="59">
        <f>COUNTIFS(テーブル13[[#All],[発症日]],テーブル310122[[#This Row],[日時]],テーブル13[[#All],[年代]],O$1)</f>
        <v>0</v>
      </c>
      <c r="P35" s="59">
        <f>COUNTIFS(テーブル13[[#All],[発症日]],テーブル310122[[#This Row],[日時]],テーブル13[[#All],[年代]],"")</f>
        <v>0</v>
      </c>
      <c r="Q35" s="59">
        <f>テーブル310122[[#This Row],[10歳未満]]</f>
        <v>0</v>
      </c>
      <c r="R35" s="59">
        <f>SUM(テーブル310122[[#This Row],[10代]:[30代]])</f>
        <v>0</v>
      </c>
      <c r="S35" s="59">
        <f>SUM(テーブル310122[[#This Row],[40代]:[50代]])</f>
        <v>0</v>
      </c>
      <c r="T35" s="59">
        <f>SUM(テーブル310122[[#This Row],[60代]:[90代]])</f>
        <v>0</v>
      </c>
    </row>
    <row r="36" spans="1:20">
      <c r="A36" s="54">
        <f t="shared" si="3"/>
        <v>43921</v>
      </c>
      <c r="B36" s="1" t="str">
        <f t="shared" si="2"/>
        <v/>
      </c>
      <c r="C36" s="57" t="str">
        <f t="shared" si="0"/>
        <v/>
      </c>
      <c r="D36" s="57" t="str">
        <f t="shared" si="1"/>
        <v>31日</v>
      </c>
      <c r="E36" s="57">
        <f>COUNTIF(テーブル13[[#All],[発症日]],テーブル310122[[#This Row],[日時]])</f>
        <v>0</v>
      </c>
      <c r="F36" s="57">
        <f>COUNTIFS(テーブル13[[#All],[発症日]],テーブル310122[[#This Row],[日時]],テーブル13[[#All],[年代]],F$1)</f>
        <v>0</v>
      </c>
      <c r="G36" s="59">
        <f>COUNTIFS(テーブル13[[#All],[発症日]],テーブル310122[[#This Row],[日時]],テーブル13[[#All],[年代]],G$1)</f>
        <v>0</v>
      </c>
      <c r="H36" s="59">
        <f>COUNTIFS(テーブル13[[#All],[発症日]],テーブル310122[[#This Row],[日時]],テーブル13[[#All],[年代]],H$1)</f>
        <v>0</v>
      </c>
      <c r="I36" s="59">
        <f>COUNTIFS(テーブル13[[#All],[発症日]],テーブル310122[[#This Row],[日時]],テーブル13[[#All],[年代]],I$1)</f>
        <v>0</v>
      </c>
      <c r="J36" s="59">
        <f>COUNTIFS(テーブル13[[#All],[発症日]],テーブル310122[[#This Row],[日時]],テーブル13[[#All],[年代]],J$1)</f>
        <v>0</v>
      </c>
      <c r="K36" s="59">
        <f>COUNTIFS(テーブル13[[#All],[発症日]],テーブル310122[[#This Row],[日時]],テーブル13[[#All],[年代]],K$1)</f>
        <v>0</v>
      </c>
      <c r="L36" s="59">
        <f>COUNTIFS(テーブル13[[#All],[発症日]],テーブル310122[[#This Row],[日時]],テーブル13[[#All],[年代]],L$1)</f>
        <v>0</v>
      </c>
      <c r="M36" s="59">
        <f>COUNTIFS(テーブル13[[#All],[発症日]],テーブル310122[[#This Row],[日時]],テーブル13[[#All],[年代]],M$1)</f>
        <v>0</v>
      </c>
      <c r="N36" s="59">
        <f>COUNTIFS(テーブル13[[#All],[発症日]],テーブル310122[[#This Row],[日時]],テーブル13[[#All],[年代]],N$1)</f>
        <v>0</v>
      </c>
      <c r="O36" s="59">
        <f>COUNTIFS(テーブル13[[#All],[発症日]],テーブル310122[[#This Row],[日時]],テーブル13[[#All],[年代]],O$1)</f>
        <v>0</v>
      </c>
      <c r="P36" s="59">
        <f>COUNTIFS(テーブル13[[#All],[発症日]],テーブル310122[[#This Row],[日時]],テーブル13[[#All],[年代]],"")</f>
        <v>0</v>
      </c>
      <c r="Q36" s="59">
        <f>テーブル310122[[#This Row],[10歳未満]]</f>
        <v>0</v>
      </c>
      <c r="R36" s="59">
        <f>SUM(テーブル310122[[#This Row],[10代]:[30代]])</f>
        <v>0</v>
      </c>
      <c r="S36" s="59">
        <f>SUM(テーブル310122[[#This Row],[40代]:[50代]])</f>
        <v>0</v>
      </c>
      <c r="T36" s="59">
        <f>SUM(テーブル310122[[#This Row],[60代]:[90代]])</f>
        <v>0</v>
      </c>
    </row>
    <row r="37" spans="1:20">
      <c r="A37" s="54">
        <f t="shared" si="3"/>
        <v>43922</v>
      </c>
      <c r="B37" s="1" t="str">
        <f t="shared" si="2"/>
        <v/>
      </c>
      <c r="C37" s="57" t="str">
        <f t="shared" si="0"/>
        <v>4月</v>
      </c>
      <c r="D37" s="57" t="str">
        <f t="shared" si="1"/>
        <v>1日</v>
      </c>
      <c r="E37" s="57">
        <f>COUNTIF(テーブル13[[#All],[発症日]],テーブル310122[[#This Row],[日時]])</f>
        <v>1</v>
      </c>
      <c r="F37" s="57">
        <f>COUNTIFS(テーブル13[[#All],[発症日]],テーブル310122[[#This Row],[日時]],テーブル13[[#All],[年代]],F$1)</f>
        <v>0</v>
      </c>
      <c r="G37" s="59">
        <f>COUNTIFS(テーブル13[[#All],[発症日]],テーブル310122[[#This Row],[日時]],テーブル13[[#All],[年代]],G$1)</f>
        <v>0</v>
      </c>
      <c r="H37" s="59">
        <f>COUNTIFS(テーブル13[[#All],[発症日]],テーブル310122[[#This Row],[日時]],テーブル13[[#All],[年代]],H$1)</f>
        <v>0</v>
      </c>
      <c r="I37" s="59">
        <f>COUNTIFS(テーブル13[[#All],[発症日]],テーブル310122[[#This Row],[日時]],テーブル13[[#All],[年代]],I$1)</f>
        <v>0</v>
      </c>
      <c r="J37" s="59">
        <f>COUNTIFS(テーブル13[[#All],[発症日]],テーブル310122[[#This Row],[日時]],テーブル13[[#All],[年代]],J$1)</f>
        <v>0</v>
      </c>
      <c r="K37" s="59">
        <f>COUNTIFS(テーブル13[[#All],[発症日]],テーブル310122[[#This Row],[日時]],テーブル13[[#All],[年代]],K$1)</f>
        <v>0</v>
      </c>
      <c r="L37" s="59">
        <f>COUNTIFS(テーブル13[[#All],[発症日]],テーブル310122[[#This Row],[日時]],テーブル13[[#All],[年代]],L$1)</f>
        <v>0</v>
      </c>
      <c r="M37" s="59">
        <f>COUNTIFS(テーブル13[[#All],[発症日]],テーブル310122[[#This Row],[日時]],テーブル13[[#All],[年代]],M$1)</f>
        <v>1</v>
      </c>
      <c r="N37" s="59">
        <f>COUNTIFS(テーブル13[[#All],[発症日]],テーブル310122[[#This Row],[日時]],テーブル13[[#All],[年代]],N$1)</f>
        <v>0</v>
      </c>
      <c r="O37" s="59">
        <f>COUNTIFS(テーブル13[[#All],[発症日]],テーブル310122[[#This Row],[日時]],テーブル13[[#All],[年代]],O$1)</f>
        <v>0</v>
      </c>
      <c r="P37" s="59">
        <f>COUNTIFS(テーブル13[[#All],[発症日]],テーブル310122[[#This Row],[日時]],テーブル13[[#All],[年代]],"")</f>
        <v>0</v>
      </c>
      <c r="Q37" s="59">
        <f>テーブル310122[[#This Row],[10歳未満]]</f>
        <v>0</v>
      </c>
      <c r="R37" s="59">
        <f>SUM(テーブル310122[[#This Row],[10代]:[30代]])</f>
        <v>0</v>
      </c>
      <c r="S37" s="59">
        <f>SUM(テーブル310122[[#This Row],[40代]:[50代]])</f>
        <v>0</v>
      </c>
      <c r="T37" s="59">
        <f>SUM(テーブル310122[[#This Row],[60代]:[90代]])</f>
        <v>1</v>
      </c>
    </row>
    <row r="38" spans="1:20">
      <c r="A38" s="54">
        <f t="shared" si="3"/>
        <v>43923</v>
      </c>
      <c r="B38" s="1" t="str">
        <f t="shared" si="2"/>
        <v/>
      </c>
      <c r="C38" s="57" t="str">
        <f t="shared" si="0"/>
        <v/>
      </c>
      <c r="D38" s="57" t="str">
        <f t="shared" si="1"/>
        <v>2日</v>
      </c>
      <c r="E38" s="57">
        <f>COUNTIF(テーブル13[[#All],[発症日]],テーブル310122[[#This Row],[日時]])</f>
        <v>0</v>
      </c>
      <c r="F38" s="57">
        <f>COUNTIFS(テーブル13[[#All],[発症日]],テーブル310122[[#This Row],[日時]],テーブル13[[#All],[年代]],F$1)</f>
        <v>0</v>
      </c>
      <c r="G38" s="59">
        <f>COUNTIFS(テーブル13[[#All],[発症日]],テーブル310122[[#This Row],[日時]],テーブル13[[#All],[年代]],G$1)</f>
        <v>0</v>
      </c>
      <c r="H38" s="59">
        <f>COUNTIFS(テーブル13[[#All],[発症日]],テーブル310122[[#This Row],[日時]],テーブル13[[#All],[年代]],H$1)</f>
        <v>0</v>
      </c>
      <c r="I38" s="59">
        <f>COUNTIFS(テーブル13[[#All],[発症日]],テーブル310122[[#This Row],[日時]],テーブル13[[#All],[年代]],I$1)</f>
        <v>0</v>
      </c>
      <c r="J38" s="59">
        <f>COUNTIFS(テーブル13[[#All],[発症日]],テーブル310122[[#This Row],[日時]],テーブル13[[#All],[年代]],J$1)</f>
        <v>0</v>
      </c>
      <c r="K38" s="59">
        <f>COUNTIFS(テーブル13[[#All],[発症日]],テーブル310122[[#This Row],[日時]],テーブル13[[#All],[年代]],K$1)</f>
        <v>0</v>
      </c>
      <c r="L38" s="59">
        <f>COUNTIFS(テーブル13[[#All],[発症日]],テーブル310122[[#This Row],[日時]],テーブル13[[#All],[年代]],L$1)</f>
        <v>0</v>
      </c>
      <c r="M38" s="59">
        <f>COUNTIFS(テーブル13[[#All],[発症日]],テーブル310122[[#This Row],[日時]],テーブル13[[#All],[年代]],M$1)</f>
        <v>0</v>
      </c>
      <c r="N38" s="59">
        <f>COUNTIFS(テーブル13[[#All],[発症日]],テーブル310122[[#This Row],[日時]],テーブル13[[#All],[年代]],N$1)</f>
        <v>0</v>
      </c>
      <c r="O38" s="59">
        <f>COUNTIFS(テーブル13[[#All],[発症日]],テーブル310122[[#This Row],[日時]],テーブル13[[#All],[年代]],O$1)</f>
        <v>0</v>
      </c>
      <c r="P38" s="59">
        <f>COUNTIFS(テーブル13[[#All],[発症日]],テーブル310122[[#This Row],[日時]],テーブル13[[#All],[年代]],"")</f>
        <v>0</v>
      </c>
      <c r="Q38" s="59">
        <f>テーブル310122[[#This Row],[10歳未満]]</f>
        <v>0</v>
      </c>
      <c r="R38" s="59">
        <f>SUM(テーブル310122[[#This Row],[10代]:[30代]])</f>
        <v>0</v>
      </c>
      <c r="S38" s="59">
        <f>SUM(テーブル310122[[#This Row],[40代]:[50代]])</f>
        <v>0</v>
      </c>
      <c r="T38" s="59">
        <f>SUM(テーブル310122[[#This Row],[60代]:[90代]])</f>
        <v>0</v>
      </c>
    </row>
    <row r="39" spans="1:20">
      <c r="A39" s="54">
        <f t="shared" si="3"/>
        <v>43924</v>
      </c>
      <c r="B39" s="1" t="str">
        <f t="shared" si="2"/>
        <v/>
      </c>
      <c r="C39" s="57" t="str">
        <f t="shared" si="0"/>
        <v/>
      </c>
      <c r="D39" s="57" t="str">
        <f t="shared" si="1"/>
        <v>3日</v>
      </c>
      <c r="E39" s="57">
        <f>COUNTIF(テーブル13[[#All],[発症日]],テーブル310122[[#This Row],[日時]])</f>
        <v>0</v>
      </c>
      <c r="F39" s="57">
        <f>COUNTIFS(テーブル13[[#All],[発症日]],テーブル310122[[#This Row],[日時]],テーブル13[[#All],[年代]],F$1)</f>
        <v>0</v>
      </c>
      <c r="G39" s="59">
        <f>COUNTIFS(テーブル13[[#All],[発症日]],テーブル310122[[#This Row],[日時]],テーブル13[[#All],[年代]],G$1)</f>
        <v>0</v>
      </c>
      <c r="H39" s="59">
        <f>COUNTIFS(テーブル13[[#All],[発症日]],テーブル310122[[#This Row],[日時]],テーブル13[[#All],[年代]],H$1)</f>
        <v>0</v>
      </c>
      <c r="I39" s="59">
        <f>COUNTIFS(テーブル13[[#All],[発症日]],テーブル310122[[#This Row],[日時]],テーブル13[[#All],[年代]],I$1)</f>
        <v>0</v>
      </c>
      <c r="J39" s="59">
        <f>COUNTIFS(テーブル13[[#All],[発症日]],テーブル310122[[#This Row],[日時]],テーブル13[[#All],[年代]],J$1)</f>
        <v>0</v>
      </c>
      <c r="K39" s="59">
        <f>COUNTIFS(テーブル13[[#All],[発症日]],テーブル310122[[#This Row],[日時]],テーブル13[[#All],[年代]],K$1)</f>
        <v>0</v>
      </c>
      <c r="L39" s="59">
        <f>COUNTIFS(テーブル13[[#All],[発症日]],テーブル310122[[#This Row],[日時]],テーブル13[[#All],[年代]],L$1)</f>
        <v>0</v>
      </c>
      <c r="M39" s="59">
        <f>COUNTIFS(テーブル13[[#All],[発症日]],テーブル310122[[#This Row],[日時]],テーブル13[[#All],[年代]],M$1)</f>
        <v>0</v>
      </c>
      <c r="N39" s="59">
        <f>COUNTIFS(テーブル13[[#All],[発症日]],テーブル310122[[#This Row],[日時]],テーブル13[[#All],[年代]],N$1)</f>
        <v>0</v>
      </c>
      <c r="O39" s="59">
        <f>COUNTIFS(テーブル13[[#All],[発症日]],テーブル310122[[#This Row],[日時]],テーブル13[[#All],[年代]],O$1)</f>
        <v>0</v>
      </c>
      <c r="P39" s="59">
        <f>COUNTIFS(テーブル13[[#All],[発症日]],テーブル310122[[#This Row],[日時]],テーブル13[[#All],[年代]],"")</f>
        <v>0</v>
      </c>
      <c r="Q39" s="59">
        <f>テーブル310122[[#This Row],[10歳未満]]</f>
        <v>0</v>
      </c>
      <c r="R39" s="59">
        <f>SUM(テーブル310122[[#This Row],[10代]:[30代]])</f>
        <v>0</v>
      </c>
      <c r="S39" s="59">
        <f>SUM(テーブル310122[[#This Row],[40代]:[50代]])</f>
        <v>0</v>
      </c>
      <c r="T39" s="59">
        <f>SUM(テーブル310122[[#This Row],[60代]:[90代]])</f>
        <v>0</v>
      </c>
    </row>
    <row r="40" spans="1:20">
      <c r="A40" s="54">
        <f t="shared" si="3"/>
        <v>43925</v>
      </c>
      <c r="B40" s="1" t="str">
        <f t="shared" si="2"/>
        <v/>
      </c>
      <c r="C40" s="57" t="str">
        <f t="shared" si="0"/>
        <v/>
      </c>
      <c r="D40" s="57" t="str">
        <f t="shared" si="1"/>
        <v>4日</v>
      </c>
      <c r="E40" s="57">
        <f>COUNTIF(テーブル13[[#All],[発症日]],テーブル310122[[#This Row],[日時]])</f>
        <v>0</v>
      </c>
      <c r="F40" s="57">
        <f>COUNTIFS(テーブル13[[#All],[発症日]],テーブル310122[[#This Row],[日時]],テーブル13[[#All],[年代]],F$1)</f>
        <v>0</v>
      </c>
      <c r="G40" s="59">
        <f>COUNTIFS(テーブル13[[#All],[発症日]],テーブル310122[[#This Row],[日時]],テーブル13[[#All],[年代]],G$1)</f>
        <v>0</v>
      </c>
      <c r="H40" s="59">
        <f>COUNTIFS(テーブル13[[#All],[発症日]],テーブル310122[[#This Row],[日時]],テーブル13[[#All],[年代]],H$1)</f>
        <v>0</v>
      </c>
      <c r="I40" s="59">
        <f>COUNTIFS(テーブル13[[#All],[発症日]],テーブル310122[[#This Row],[日時]],テーブル13[[#All],[年代]],I$1)</f>
        <v>0</v>
      </c>
      <c r="J40" s="59">
        <f>COUNTIFS(テーブル13[[#All],[発症日]],テーブル310122[[#This Row],[日時]],テーブル13[[#All],[年代]],J$1)</f>
        <v>0</v>
      </c>
      <c r="K40" s="59">
        <f>COUNTIFS(テーブル13[[#All],[発症日]],テーブル310122[[#This Row],[日時]],テーブル13[[#All],[年代]],K$1)</f>
        <v>0</v>
      </c>
      <c r="L40" s="59">
        <f>COUNTIFS(テーブル13[[#All],[発症日]],テーブル310122[[#This Row],[日時]],テーブル13[[#All],[年代]],L$1)</f>
        <v>0</v>
      </c>
      <c r="M40" s="59">
        <f>COUNTIFS(テーブル13[[#All],[発症日]],テーブル310122[[#This Row],[日時]],テーブル13[[#All],[年代]],M$1)</f>
        <v>0</v>
      </c>
      <c r="N40" s="59">
        <f>COUNTIFS(テーブル13[[#All],[発症日]],テーブル310122[[#This Row],[日時]],テーブル13[[#All],[年代]],N$1)</f>
        <v>0</v>
      </c>
      <c r="O40" s="59">
        <f>COUNTIFS(テーブル13[[#All],[発症日]],テーブル310122[[#This Row],[日時]],テーブル13[[#All],[年代]],O$1)</f>
        <v>0</v>
      </c>
      <c r="P40" s="59">
        <f>COUNTIFS(テーブル13[[#All],[発症日]],テーブル310122[[#This Row],[日時]],テーブル13[[#All],[年代]],"")</f>
        <v>0</v>
      </c>
      <c r="Q40" s="59">
        <f>テーブル310122[[#This Row],[10歳未満]]</f>
        <v>0</v>
      </c>
      <c r="R40" s="59">
        <f>SUM(テーブル310122[[#This Row],[10代]:[30代]])</f>
        <v>0</v>
      </c>
      <c r="S40" s="59">
        <f>SUM(テーブル310122[[#This Row],[40代]:[50代]])</f>
        <v>0</v>
      </c>
      <c r="T40" s="59">
        <f>SUM(テーブル310122[[#This Row],[60代]:[90代]])</f>
        <v>0</v>
      </c>
    </row>
    <row r="41" spans="1:20">
      <c r="A41" s="54">
        <f t="shared" si="3"/>
        <v>43926</v>
      </c>
      <c r="B41" s="1" t="str">
        <f t="shared" si="2"/>
        <v/>
      </c>
      <c r="C41" s="57" t="str">
        <f t="shared" si="0"/>
        <v/>
      </c>
      <c r="D41" s="57" t="str">
        <f t="shared" si="1"/>
        <v>5日</v>
      </c>
      <c r="E41" s="57">
        <f>COUNTIF(テーブル13[[#All],[発症日]],テーブル310122[[#This Row],[日時]])</f>
        <v>0</v>
      </c>
      <c r="F41" s="57">
        <f>COUNTIFS(テーブル13[[#All],[発症日]],テーブル310122[[#This Row],[日時]],テーブル13[[#All],[年代]],F$1)</f>
        <v>0</v>
      </c>
      <c r="G41" s="59">
        <f>COUNTIFS(テーブル13[[#All],[発症日]],テーブル310122[[#This Row],[日時]],テーブル13[[#All],[年代]],G$1)</f>
        <v>0</v>
      </c>
      <c r="H41" s="59">
        <f>COUNTIFS(テーブル13[[#All],[発症日]],テーブル310122[[#This Row],[日時]],テーブル13[[#All],[年代]],H$1)</f>
        <v>0</v>
      </c>
      <c r="I41" s="59">
        <f>COUNTIFS(テーブル13[[#All],[発症日]],テーブル310122[[#This Row],[日時]],テーブル13[[#All],[年代]],I$1)</f>
        <v>0</v>
      </c>
      <c r="J41" s="59">
        <f>COUNTIFS(テーブル13[[#All],[発症日]],テーブル310122[[#This Row],[日時]],テーブル13[[#All],[年代]],J$1)</f>
        <v>0</v>
      </c>
      <c r="K41" s="59">
        <f>COUNTIFS(テーブル13[[#All],[発症日]],テーブル310122[[#This Row],[日時]],テーブル13[[#All],[年代]],K$1)</f>
        <v>0</v>
      </c>
      <c r="L41" s="59">
        <f>COUNTIFS(テーブル13[[#All],[発症日]],テーブル310122[[#This Row],[日時]],テーブル13[[#All],[年代]],L$1)</f>
        <v>0</v>
      </c>
      <c r="M41" s="59">
        <f>COUNTIFS(テーブル13[[#All],[発症日]],テーブル310122[[#This Row],[日時]],テーブル13[[#All],[年代]],M$1)</f>
        <v>0</v>
      </c>
      <c r="N41" s="59">
        <f>COUNTIFS(テーブル13[[#All],[発症日]],テーブル310122[[#This Row],[日時]],テーブル13[[#All],[年代]],N$1)</f>
        <v>0</v>
      </c>
      <c r="O41" s="59">
        <f>COUNTIFS(テーブル13[[#All],[発症日]],テーブル310122[[#This Row],[日時]],テーブル13[[#All],[年代]],O$1)</f>
        <v>0</v>
      </c>
      <c r="P41" s="59">
        <f>COUNTIFS(テーブル13[[#All],[発症日]],テーブル310122[[#This Row],[日時]],テーブル13[[#All],[年代]],"")</f>
        <v>0</v>
      </c>
      <c r="Q41" s="59">
        <f>テーブル310122[[#This Row],[10歳未満]]</f>
        <v>0</v>
      </c>
      <c r="R41" s="59">
        <f>SUM(テーブル310122[[#This Row],[10代]:[30代]])</f>
        <v>0</v>
      </c>
      <c r="S41" s="59">
        <f>SUM(テーブル310122[[#This Row],[40代]:[50代]])</f>
        <v>0</v>
      </c>
      <c r="T41" s="59">
        <f>SUM(テーブル310122[[#This Row],[60代]:[90代]])</f>
        <v>0</v>
      </c>
    </row>
    <row r="42" spans="1:20">
      <c r="A42" s="54">
        <f t="shared" si="3"/>
        <v>43927</v>
      </c>
      <c r="B42" s="1" t="str">
        <f t="shared" si="2"/>
        <v/>
      </c>
      <c r="C42" s="57" t="str">
        <f t="shared" si="0"/>
        <v/>
      </c>
      <c r="D42" s="57" t="str">
        <f t="shared" si="1"/>
        <v>6日</v>
      </c>
      <c r="E42" s="57">
        <f>COUNTIF(テーブル13[[#All],[発症日]],テーブル310122[[#This Row],[日時]])</f>
        <v>1</v>
      </c>
      <c r="F42" s="57">
        <f>COUNTIFS(テーブル13[[#All],[発症日]],テーブル310122[[#This Row],[日時]],テーブル13[[#All],[年代]],F$1)</f>
        <v>0</v>
      </c>
      <c r="G42" s="59">
        <f>COUNTIFS(テーブル13[[#All],[発症日]],テーブル310122[[#This Row],[日時]],テーブル13[[#All],[年代]],G$1)</f>
        <v>0</v>
      </c>
      <c r="H42" s="59">
        <f>COUNTIFS(テーブル13[[#All],[発症日]],テーブル310122[[#This Row],[日時]],テーブル13[[#All],[年代]],H$1)</f>
        <v>1</v>
      </c>
      <c r="I42" s="59">
        <f>COUNTIFS(テーブル13[[#All],[発症日]],テーブル310122[[#This Row],[日時]],テーブル13[[#All],[年代]],I$1)</f>
        <v>0</v>
      </c>
      <c r="J42" s="59">
        <f>COUNTIFS(テーブル13[[#All],[発症日]],テーブル310122[[#This Row],[日時]],テーブル13[[#All],[年代]],J$1)</f>
        <v>0</v>
      </c>
      <c r="K42" s="59">
        <f>COUNTIFS(テーブル13[[#All],[発症日]],テーブル310122[[#This Row],[日時]],テーブル13[[#All],[年代]],K$1)</f>
        <v>0</v>
      </c>
      <c r="L42" s="59">
        <f>COUNTIFS(テーブル13[[#All],[発症日]],テーブル310122[[#This Row],[日時]],テーブル13[[#All],[年代]],L$1)</f>
        <v>0</v>
      </c>
      <c r="M42" s="59">
        <f>COUNTIFS(テーブル13[[#All],[発症日]],テーブル310122[[#This Row],[日時]],テーブル13[[#All],[年代]],M$1)</f>
        <v>0</v>
      </c>
      <c r="N42" s="59">
        <f>COUNTIFS(テーブル13[[#All],[発症日]],テーブル310122[[#This Row],[日時]],テーブル13[[#All],[年代]],N$1)</f>
        <v>0</v>
      </c>
      <c r="O42" s="59">
        <f>COUNTIFS(テーブル13[[#All],[発症日]],テーブル310122[[#This Row],[日時]],テーブル13[[#All],[年代]],O$1)</f>
        <v>0</v>
      </c>
      <c r="P42" s="59">
        <f>COUNTIFS(テーブル13[[#All],[発症日]],テーブル310122[[#This Row],[日時]],テーブル13[[#All],[年代]],"")</f>
        <v>0</v>
      </c>
      <c r="Q42" s="59">
        <f>テーブル310122[[#This Row],[10歳未満]]</f>
        <v>0</v>
      </c>
      <c r="R42" s="59">
        <f>SUM(テーブル310122[[#This Row],[10代]:[30代]])</f>
        <v>1</v>
      </c>
      <c r="S42" s="59">
        <f>SUM(テーブル310122[[#This Row],[40代]:[50代]])</f>
        <v>0</v>
      </c>
      <c r="T42" s="59">
        <f>SUM(テーブル310122[[#This Row],[60代]:[90代]])</f>
        <v>0</v>
      </c>
    </row>
    <row r="43" spans="1:20">
      <c r="A43" s="54">
        <f t="shared" si="3"/>
        <v>43928</v>
      </c>
      <c r="B43" s="1" t="str">
        <f t="shared" si="2"/>
        <v/>
      </c>
      <c r="C43" s="57" t="str">
        <f t="shared" si="0"/>
        <v/>
      </c>
      <c r="D43" s="57" t="str">
        <f t="shared" si="1"/>
        <v>7日</v>
      </c>
      <c r="E43" s="57">
        <f>COUNTIF(テーブル13[[#All],[発症日]],テーブル310122[[#This Row],[日時]])</f>
        <v>0</v>
      </c>
      <c r="F43" s="57">
        <f>COUNTIFS(テーブル13[[#All],[発症日]],テーブル310122[[#This Row],[日時]],テーブル13[[#All],[年代]],F$1)</f>
        <v>0</v>
      </c>
      <c r="G43" s="59">
        <f>COUNTIFS(テーブル13[[#All],[発症日]],テーブル310122[[#This Row],[日時]],テーブル13[[#All],[年代]],G$1)</f>
        <v>0</v>
      </c>
      <c r="H43" s="59">
        <f>COUNTIFS(テーブル13[[#All],[発症日]],テーブル310122[[#This Row],[日時]],テーブル13[[#All],[年代]],H$1)</f>
        <v>0</v>
      </c>
      <c r="I43" s="59">
        <f>COUNTIFS(テーブル13[[#All],[発症日]],テーブル310122[[#This Row],[日時]],テーブル13[[#All],[年代]],I$1)</f>
        <v>0</v>
      </c>
      <c r="J43" s="59">
        <f>COUNTIFS(テーブル13[[#All],[発症日]],テーブル310122[[#This Row],[日時]],テーブル13[[#All],[年代]],J$1)</f>
        <v>0</v>
      </c>
      <c r="K43" s="59">
        <f>COUNTIFS(テーブル13[[#All],[発症日]],テーブル310122[[#This Row],[日時]],テーブル13[[#All],[年代]],K$1)</f>
        <v>0</v>
      </c>
      <c r="L43" s="59">
        <f>COUNTIFS(テーブル13[[#All],[発症日]],テーブル310122[[#This Row],[日時]],テーブル13[[#All],[年代]],L$1)</f>
        <v>0</v>
      </c>
      <c r="M43" s="59">
        <f>COUNTIFS(テーブル13[[#All],[発症日]],テーブル310122[[#This Row],[日時]],テーブル13[[#All],[年代]],M$1)</f>
        <v>0</v>
      </c>
      <c r="N43" s="59">
        <f>COUNTIFS(テーブル13[[#All],[発症日]],テーブル310122[[#This Row],[日時]],テーブル13[[#All],[年代]],N$1)</f>
        <v>0</v>
      </c>
      <c r="O43" s="59">
        <f>COUNTIFS(テーブル13[[#All],[発症日]],テーブル310122[[#This Row],[日時]],テーブル13[[#All],[年代]],O$1)</f>
        <v>0</v>
      </c>
      <c r="P43" s="59">
        <f>COUNTIFS(テーブル13[[#All],[発症日]],テーブル310122[[#This Row],[日時]],テーブル13[[#All],[年代]],"")</f>
        <v>0</v>
      </c>
      <c r="Q43" s="59">
        <f>テーブル310122[[#This Row],[10歳未満]]</f>
        <v>0</v>
      </c>
      <c r="R43" s="59">
        <f>SUM(テーブル310122[[#This Row],[10代]:[30代]])</f>
        <v>0</v>
      </c>
      <c r="S43" s="59">
        <f>SUM(テーブル310122[[#This Row],[40代]:[50代]])</f>
        <v>0</v>
      </c>
      <c r="T43" s="59">
        <f>SUM(テーブル310122[[#This Row],[60代]:[90代]])</f>
        <v>0</v>
      </c>
    </row>
    <row r="44" spans="1:20">
      <c r="A44" s="54">
        <f t="shared" si="3"/>
        <v>43929</v>
      </c>
      <c r="B44" s="1" t="str">
        <f t="shared" si="2"/>
        <v/>
      </c>
      <c r="C44" s="57" t="str">
        <f t="shared" si="0"/>
        <v/>
      </c>
      <c r="D44" s="57" t="str">
        <f t="shared" si="1"/>
        <v>8日</v>
      </c>
      <c r="E44" s="57">
        <f>COUNTIF(テーブル13[[#All],[発症日]],テーブル310122[[#This Row],[日時]])</f>
        <v>1</v>
      </c>
      <c r="F44" s="57">
        <f>COUNTIFS(テーブル13[[#All],[発症日]],テーブル310122[[#This Row],[日時]],テーブル13[[#All],[年代]],F$1)</f>
        <v>0</v>
      </c>
      <c r="G44" s="59">
        <f>COUNTIFS(テーブル13[[#All],[発症日]],テーブル310122[[#This Row],[日時]],テーブル13[[#All],[年代]],G$1)</f>
        <v>0</v>
      </c>
      <c r="H44" s="59">
        <f>COUNTIFS(テーブル13[[#All],[発症日]],テーブル310122[[#This Row],[日時]],テーブル13[[#All],[年代]],H$1)</f>
        <v>0</v>
      </c>
      <c r="I44" s="59">
        <f>COUNTIFS(テーブル13[[#All],[発症日]],テーブル310122[[#This Row],[日時]],テーブル13[[#All],[年代]],I$1)</f>
        <v>0</v>
      </c>
      <c r="J44" s="59">
        <f>COUNTIFS(テーブル13[[#All],[発症日]],テーブル310122[[#This Row],[日時]],テーブル13[[#All],[年代]],J$1)</f>
        <v>0</v>
      </c>
      <c r="K44" s="59">
        <f>COUNTIFS(テーブル13[[#All],[発症日]],テーブル310122[[#This Row],[日時]],テーブル13[[#All],[年代]],K$1)</f>
        <v>0</v>
      </c>
      <c r="L44" s="59">
        <f>COUNTIFS(テーブル13[[#All],[発症日]],テーブル310122[[#This Row],[日時]],テーブル13[[#All],[年代]],L$1)</f>
        <v>1</v>
      </c>
      <c r="M44" s="59">
        <f>COUNTIFS(テーブル13[[#All],[発症日]],テーブル310122[[#This Row],[日時]],テーブル13[[#All],[年代]],M$1)</f>
        <v>0</v>
      </c>
      <c r="N44" s="59">
        <f>COUNTIFS(テーブル13[[#All],[発症日]],テーブル310122[[#This Row],[日時]],テーブル13[[#All],[年代]],N$1)</f>
        <v>0</v>
      </c>
      <c r="O44" s="59">
        <f>COUNTIFS(テーブル13[[#All],[発症日]],テーブル310122[[#This Row],[日時]],テーブル13[[#All],[年代]],O$1)</f>
        <v>0</v>
      </c>
      <c r="P44" s="59">
        <f>COUNTIFS(テーブル13[[#All],[発症日]],テーブル310122[[#This Row],[日時]],テーブル13[[#All],[年代]],"")</f>
        <v>0</v>
      </c>
      <c r="Q44" s="59">
        <f>テーブル310122[[#This Row],[10歳未満]]</f>
        <v>0</v>
      </c>
      <c r="R44" s="59">
        <f>SUM(テーブル310122[[#This Row],[10代]:[30代]])</f>
        <v>0</v>
      </c>
      <c r="S44" s="59">
        <f>SUM(テーブル310122[[#This Row],[40代]:[50代]])</f>
        <v>0</v>
      </c>
      <c r="T44" s="59">
        <f>SUM(テーブル310122[[#This Row],[60代]:[90代]])</f>
        <v>1</v>
      </c>
    </row>
    <row r="45" spans="1:20">
      <c r="A45" s="54">
        <f t="shared" si="3"/>
        <v>43930</v>
      </c>
      <c r="B45" s="1" t="str">
        <f t="shared" si="2"/>
        <v/>
      </c>
      <c r="C45" s="57" t="str">
        <f t="shared" si="0"/>
        <v/>
      </c>
      <c r="D45" s="57" t="str">
        <f t="shared" si="1"/>
        <v>9日</v>
      </c>
      <c r="E45" s="57">
        <f>COUNTIF(テーブル13[[#All],[発症日]],テーブル310122[[#This Row],[日時]])</f>
        <v>0</v>
      </c>
      <c r="F45" s="57">
        <f>COUNTIFS(テーブル13[[#All],[発症日]],テーブル310122[[#This Row],[日時]],テーブル13[[#All],[年代]],F$1)</f>
        <v>0</v>
      </c>
      <c r="G45" s="59">
        <f>COUNTIFS(テーブル13[[#All],[発症日]],テーブル310122[[#This Row],[日時]],テーブル13[[#All],[年代]],G$1)</f>
        <v>0</v>
      </c>
      <c r="H45" s="59">
        <f>COUNTIFS(テーブル13[[#All],[発症日]],テーブル310122[[#This Row],[日時]],テーブル13[[#All],[年代]],H$1)</f>
        <v>0</v>
      </c>
      <c r="I45" s="59">
        <f>COUNTIFS(テーブル13[[#All],[発症日]],テーブル310122[[#This Row],[日時]],テーブル13[[#All],[年代]],I$1)</f>
        <v>0</v>
      </c>
      <c r="J45" s="59">
        <f>COUNTIFS(テーブル13[[#All],[発症日]],テーブル310122[[#This Row],[日時]],テーブル13[[#All],[年代]],J$1)</f>
        <v>0</v>
      </c>
      <c r="K45" s="59">
        <f>COUNTIFS(テーブル13[[#All],[発症日]],テーブル310122[[#This Row],[日時]],テーブル13[[#All],[年代]],K$1)</f>
        <v>0</v>
      </c>
      <c r="L45" s="59">
        <f>COUNTIFS(テーブル13[[#All],[発症日]],テーブル310122[[#This Row],[日時]],テーブル13[[#All],[年代]],L$1)</f>
        <v>0</v>
      </c>
      <c r="M45" s="59">
        <f>COUNTIFS(テーブル13[[#All],[発症日]],テーブル310122[[#This Row],[日時]],テーブル13[[#All],[年代]],M$1)</f>
        <v>0</v>
      </c>
      <c r="N45" s="59">
        <f>COUNTIFS(テーブル13[[#All],[発症日]],テーブル310122[[#This Row],[日時]],テーブル13[[#All],[年代]],N$1)</f>
        <v>0</v>
      </c>
      <c r="O45" s="59">
        <f>COUNTIFS(テーブル13[[#All],[発症日]],テーブル310122[[#This Row],[日時]],テーブル13[[#All],[年代]],O$1)</f>
        <v>0</v>
      </c>
      <c r="P45" s="59">
        <f>COUNTIFS(テーブル13[[#All],[発症日]],テーブル310122[[#This Row],[日時]],テーブル13[[#All],[年代]],"")</f>
        <v>0</v>
      </c>
      <c r="Q45" s="59">
        <f>テーブル310122[[#This Row],[10歳未満]]</f>
        <v>0</v>
      </c>
      <c r="R45" s="59">
        <f>SUM(テーブル310122[[#This Row],[10代]:[30代]])</f>
        <v>0</v>
      </c>
      <c r="S45" s="59">
        <f>SUM(テーブル310122[[#This Row],[40代]:[50代]])</f>
        <v>0</v>
      </c>
      <c r="T45" s="59">
        <f>SUM(テーブル310122[[#This Row],[60代]:[90代]])</f>
        <v>0</v>
      </c>
    </row>
    <row r="46" spans="1:20">
      <c r="A46" s="54">
        <f t="shared" si="3"/>
        <v>43931</v>
      </c>
      <c r="B46" s="1" t="str">
        <f t="shared" si="2"/>
        <v/>
      </c>
      <c r="C46" s="57" t="str">
        <f t="shared" si="0"/>
        <v/>
      </c>
      <c r="D46" s="57" t="str">
        <f t="shared" si="1"/>
        <v>10日</v>
      </c>
      <c r="E46" s="57">
        <f>COUNTIF(テーブル13[[#All],[発症日]],テーブル310122[[#This Row],[日時]])</f>
        <v>1</v>
      </c>
      <c r="F46" s="57">
        <f>COUNTIFS(テーブル13[[#All],[発症日]],テーブル310122[[#This Row],[日時]],テーブル13[[#All],[年代]],F$1)</f>
        <v>0</v>
      </c>
      <c r="G46" s="59">
        <f>COUNTIFS(テーブル13[[#All],[発症日]],テーブル310122[[#This Row],[日時]],テーブル13[[#All],[年代]],G$1)</f>
        <v>0</v>
      </c>
      <c r="H46" s="59">
        <f>COUNTIFS(テーブル13[[#All],[発症日]],テーブル310122[[#This Row],[日時]],テーブル13[[#All],[年代]],H$1)</f>
        <v>0</v>
      </c>
      <c r="I46" s="59">
        <f>COUNTIFS(テーブル13[[#All],[発症日]],テーブル310122[[#This Row],[日時]],テーブル13[[#All],[年代]],I$1)</f>
        <v>0</v>
      </c>
      <c r="J46" s="59">
        <f>COUNTIFS(テーブル13[[#All],[発症日]],テーブル310122[[#This Row],[日時]],テーブル13[[#All],[年代]],J$1)</f>
        <v>1</v>
      </c>
      <c r="K46" s="59">
        <f>COUNTIFS(テーブル13[[#All],[発症日]],テーブル310122[[#This Row],[日時]],テーブル13[[#All],[年代]],K$1)</f>
        <v>0</v>
      </c>
      <c r="L46" s="59">
        <f>COUNTIFS(テーブル13[[#All],[発症日]],テーブル310122[[#This Row],[日時]],テーブル13[[#All],[年代]],L$1)</f>
        <v>0</v>
      </c>
      <c r="M46" s="59">
        <f>COUNTIFS(テーブル13[[#All],[発症日]],テーブル310122[[#This Row],[日時]],テーブル13[[#All],[年代]],M$1)</f>
        <v>0</v>
      </c>
      <c r="N46" s="59">
        <f>COUNTIFS(テーブル13[[#All],[発症日]],テーブル310122[[#This Row],[日時]],テーブル13[[#All],[年代]],N$1)</f>
        <v>0</v>
      </c>
      <c r="O46" s="59">
        <f>COUNTIFS(テーブル13[[#All],[発症日]],テーブル310122[[#This Row],[日時]],テーブル13[[#All],[年代]],O$1)</f>
        <v>0</v>
      </c>
      <c r="P46" s="59">
        <f>COUNTIFS(テーブル13[[#All],[発症日]],テーブル310122[[#This Row],[日時]],テーブル13[[#All],[年代]],"")</f>
        <v>0</v>
      </c>
      <c r="Q46" s="59">
        <f>テーブル310122[[#This Row],[10歳未満]]</f>
        <v>0</v>
      </c>
      <c r="R46" s="59">
        <f>SUM(テーブル310122[[#This Row],[10代]:[30代]])</f>
        <v>0</v>
      </c>
      <c r="S46" s="59">
        <f>SUM(テーブル310122[[#This Row],[40代]:[50代]])</f>
        <v>1</v>
      </c>
      <c r="T46" s="59">
        <f>SUM(テーブル310122[[#This Row],[60代]:[90代]])</f>
        <v>0</v>
      </c>
    </row>
    <row r="47" spans="1:20">
      <c r="A47" s="54">
        <f t="shared" si="3"/>
        <v>43932</v>
      </c>
      <c r="B47" s="1" t="str">
        <f t="shared" si="2"/>
        <v/>
      </c>
      <c r="C47" s="57" t="str">
        <f t="shared" si="0"/>
        <v/>
      </c>
      <c r="D47" s="57" t="str">
        <f t="shared" si="1"/>
        <v>11日</v>
      </c>
      <c r="E47" s="57">
        <f>COUNTIF(テーブル13[[#All],[発症日]],テーブル310122[[#This Row],[日時]])</f>
        <v>1</v>
      </c>
      <c r="F47" s="57">
        <f>COUNTIFS(テーブル13[[#All],[発症日]],テーブル310122[[#This Row],[日時]],テーブル13[[#All],[年代]],F$1)</f>
        <v>0</v>
      </c>
      <c r="G47" s="59">
        <f>COUNTIFS(テーブル13[[#All],[発症日]],テーブル310122[[#This Row],[日時]],テーブル13[[#All],[年代]],G$1)</f>
        <v>0</v>
      </c>
      <c r="H47" s="59">
        <f>COUNTIFS(テーブル13[[#All],[発症日]],テーブル310122[[#This Row],[日時]],テーブル13[[#All],[年代]],H$1)</f>
        <v>0</v>
      </c>
      <c r="I47" s="59">
        <f>COUNTIFS(テーブル13[[#All],[発症日]],テーブル310122[[#This Row],[日時]],テーブル13[[#All],[年代]],I$1)</f>
        <v>0</v>
      </c>
      <c r="J47" s="59">
        <f>COUNTIFS(テーブル13[[#All],[発症日]],テーブル310122[[#This Row],[日時]],テーブル13[[#All],[年代]],J$1)</f>
        <v>0</v>
      </c>
      <c r="K47" s="59">
        <f>COUNTIFS(テーブル13[[#All],[発症日]],テーブル310122[[#This Row],[日時]],テーブル13[[#All],[年代]],K$1)</f>
        <v>1</v>
      </c>
      <c r="L47" s="59">
        <f>COUNTIFS(テーブル13[[#All],[発症日]],テーブル310122[[#This Row],[日時]],テーブル13[[#All],[年代]],L$1)</f>
        <v>0</v>
      </c>
      <c r="M47" s="59">
        <f>COUNTIFS(テーブル13[[#All],[発症日]],テーブル310122[[#This Row],[日時]],テーブル13[[#All],[年代]],M$1)</f>
        <v>0</v>
      </c>
      <c r="N47" s="59">
        <f>COUNTIFS(テーブル13[[#All],[発症日]],テーブル310122[[#This Row],[日時]],テーブル13[[#All],[年代]],N$1)</f>
        <v>0</v>
      </c>
      <c r="O47" s="59">
        <f>COUNTIFS(テーブル13[[#All],[発症日]],テーブル310122[[#This Row],[日時]],テーブル13[[#All],[年代]],O$1)</f>
        <v>0</v>
      </c>
      <c r="P47" s="59">
        <f>COUNTIFS(テーブル13[[#All],[発症日]],テーブル310122[[#This Row],[日時]],テーブル13[[#All],[年代]],"")</f>
        <v>0</v>
      </c>
      <c r="Q47" s="59">
        <f>テーブル310122[[#This Row],[10歳未満]]</f>
        <v>0</v>
      </c>
      <c r="R47" s="59">
        <f>SUM(テーブル310122[[#This Row],[10代]:[30代]])</f>
        <v>0</v>
      </c>
      <c r="S47" s="59">
        <f>SUM(テーブル310122[[#This Row],[40代]:[50代]])</f>
        <v>1</v>
      </c>
      <c r="T47" s="59">
        <f>SUM(テーブル310122[[#This Row],[60代]:[90代]])</f>
        <v>0</v>
      </c>
    </row>
    <row r="48" spans="1:20">
      <c r="A48" s="54">
        <f t="shared" si="3"/>
        <v>43933</v>
      </c>
      <c r="B48" s="1" t="str">
        <f t="shared" si="2"/>
        <v/>
      </c>
      <c r="C48" s="57" t="str">
        <f t="shared" si="0"/>
        <v/>
      </c>
      <c r="D48" s="57" t="str">
        <f t="shared" si="1"/>
        <v>12日</v>
      </c>
      <c r="E48" s="57">
        <f>COUNTIF(テーブル13[[#All],[発症日]],テーブル310122[[#This Row],[日時]])</f>
        <v>0</v>
      </c>
      <c r="F48" s="57">
        <f>COUNTIFS(テーブル13[[#All],[発症日]],テーブル310122[[#This Row],[日時]],テーブル13[[#All],[年代]],F$1)</f>
        <v>0</v>
      </c>
      <c r="G48" s="59">
        <f>COUNTIFS(テーブル13[[#All],[発症日]],テーブル310122[[#This Row],[日時]],テーブル13[[#All],[年代]],G$1)</f>
        <v>0</v>
      </c>
      <c r="H48" s="59">
        <f>COUNTIFS(テーブル13[[#All],[発症日]],テーブル310122[[#This Row],[日時]],テーブル13[[#All],[年代]],H$1)</f>
        <v>0</v>
      </c>
      <c r="I48" s="59">
        <f>COUNTIFS(テーブル13[[#All],[発症日]],テーブル310122[[#This Row],[日時]],テーブル13[[#All],[年代]],I$1)</f>
        <v>0</v>
      </c>
      <c r="J48" s="59">
        <f>COUNTIFS(テーブル13[[#All],[発症日]],テーブル310122[[#This Row],[日時]],テーブル13[[#All],[年代]],J$1)</f>
        <v>0</v>
      </c>
      <c r="K48" s="59">
        <f>COUNTIFS(テーブル13[[#All],[発症日]],テーブル310122[[#This Row],[日時]],テーブル13[[#All],[年代]],K$1)</f>
        <v>0</v>
      </c>
      <c r="L48" s="59">
        <f>COUNTIFS(テーブル13[[#All],[発症日]],テーブル310122[[#This Row],[日時]],テーブル13[[#All],[年代]],L$1)</f>
        <v>0</v>
      </c>
      <c r="M48" s="59">
        <f>COUNTIFS(テーブル13[[#All],[発症日]],テーブル310122[[#This Row],[日時]],テーブル13[[#All],[年代]],M$1)</f>
        <v>0</v>
      </c>
      <c r="N48" s="59">
        <f>COUNTIFS(テーブル13[[#All],[発症日]],テーブル310122[[#This Row],[日時]],テーブル13[[#All],[年代]],N$1)</f>
        <v>0</v>
      </c>
      <c r="O48" s="59">
        <f>COUNTIFS(テーブル13[[#All],[発症日]],テーブル310122[[#This Row],[日時]],テーブル13[[#All],[年代]],O$1)</f>
        <v>0</v>
      </c>
      <c r="P48" s="59">
        <f>COUNTIFS(テーブル13[[#All],[発症日]],テーブル310122[[#This Row],[日時]],テーブル13[[#All],[年代]],"")</f>
        <v>0</v>
      </c>
      <c r="Q48" s="59">
        <f>テーブル310122[[#This Row],[10歳未満]]</f>
        <v>0</v>
      </c>
      <c r="R48" s="59">
        <f>SUM(テーブル310122[[#This Row],[10代]:[30代]])</f>
        <v>0</v>
      </c>
      <c r="S48" s="59">
        <f>SUM(テーブル310122[[#This Row],[40代]:[50代]])</f>
        <v>0</v>
      </c>
      <c r="T48" s="59">
        <f>SUM(テーブル310122[[#This Row],[60代]:[90代]])</f>
        <v>0</v>
      </c>
    </row>
    <row r="49" spans="1:20">
      <c r="A49" s="54">
        <f t="shared" si="3"/>
        <v>43934</v>
      </c>
      <c r="B49" s="1" t="str">
        <f t="shared" si="2"/>
        <v/>
      </c>
      <c r="C49" s="57" t="str">
        <f t="shared" si="0"/>
        <v/>
      </c>
      <c r="D49" s="57" t="str">
        <f t="shared" si="1"/>
        <v>13日</v>
      </c>
      <c r="E49" s="57">
        <f>COUNTIF(テーブル13[[#All],[発症日]],テーブル310122[[#This Row],[日時]])</f>
        <v>1</v>
      </c>
      <c r="F49" s="57">
        <f>COUNTIFS(テーブル13[[#All],[発症日]],テーブル310122[[#This Row],[日時]],テーブル13[[#All],[年代]],F$1)</f>
        <v>0</v>
      </c>
      <c r="G49" s="59">
        <f>COUNTIFS(テーブル13[[#All],[発症日]],テーブル310122[[#This Row],[日時]],テーブル13[[#All],[年代]],G$1)</f>
        <v>0</v>
      </c>
      <c r="H49" s="59">
        <f>COUNTIFS(テーブル13[[#All],[発症日]],テーブル310122[[#This Row],[日時]],テーブル13[[#All],[年代]],H$1)</f>
        <v>0</v>
      </c>
      <c r="I49" s="59">
        <f>COUNTIFS(テーブル13[[#All],[発症日]],テーブル310122[[#This Row],[日時]],テーブル13[[#All],[年代]],I$1)</f>
        <v>0</v>
      </c>
      <c r="J49" s="59">
        <f>COUNTIFS(テーブル13[[#All],[発症日]],テーブル310122[[#This Row],[日時]],テーブル13[[#All],[年代]],J$1)</f>
        <v>0</v>
      </c>
      <c r="K49" s="59">
        <f>COUNTIFS(テーブル13[[#All],[発症日]],テーブル310122[[#This Row],[日時]],テーブル13[[#All],[年代]],K$1)</f>
        <v>0</v>
      </c>
      <c r="L49" s="59">
        <f>COUNTIFS(テーブル13[[#All],[発症日]],テーブル310122[[#This Row],[日時]],テーブル13[[#All],[年代]],L$1)</f>
        <v>1</v>
      </c>
      <c r="M49" s="59">
        <f>COUNTIFS(テーブル13[[#All],[発症日]],テーブル310122[[#This Row],[日時]],テーブル13[[#All],[年代]],M$1)</f>
        <v>0</v>
      </c>
      <c r="N49" s="59">
        <f>COUNTIFS(テーブル13[[#All],[発症日]],テーブル310122[[#This Row],[日時]],テーブル13[[#All],[年代]],N$1)</f>
        <v>0</v>
      </c>
      <c r="O49" s="59">
        <f>COUNTIFS(テーブル13[[#All],[発症日]],テーブル310122[[#This Row],[日時]],テーブル13[[#All],[年代]],O$1)</f>
        <v>0</v>
      </c>
      <c r="P49" s="59">
        <f>COUNTIFS(テーブル13[[#All],[発症日]],テーブル310122[[#This Row],[日時]],テーブル13[[#All],[年代]],"")</f>
        <v>0</v>
      </c>
      <c r="Q49" s="59">
        <f>テーブル310122[[#This Row],[10歳未満]]</f>
        <v>0</v>
      </c>
      <c r="R49" s="59">
        <f>SUM(テーブル310122[[#This Row],[10代]:[30代]])</f>
        <v>0</v>
      </c>
      <c r="S49" s="59">
        <f>SUM(テーブル310122[[#This Row],[40代]:[50代]])</f>
        <v>0</v>
      </c>
      <c r="T49" s="59">
        <f>SUM(テーブル310122[[#This Row],[60代]:[90代]])</f>
        <v>1</v>
      </c>
    </row>
    <row r="50" spans="1:20">
      <c r="A50" s="54">
        <f t="shared" si="3"/>
        <v>43935</v>
      </c>
      <c r="B50" s="1" t="str">
        <f t="shared" si="2"/>
        <v/>
      </c>
      <c r="C50" s="57" t="str">
        <f t="shared" si="0"/>
        <v/>
      </c>
      <c r="D50" s="57" t="str">
        <f t="shared" si="1"/>
        <v>14日</v>
      </c>
      <c r="E50" s="57">
        <f>COUNTIF(テーブル13[[#All],[発症日]],テーブル310122[[#This Row],[日時]])</f>
        <v>0</v>
      </c>
      <c r="F50" s="57">
        <f>COUNTIFS(テーブル13[[#All],[発症日]],テーブル310122[[#This Row],[日時]],テーブル13[[#All],[年代]],F$1)</f>
        <v>0</v>
      </c>
      <c r="G50" s="59">
        <f>COUNTIFS(テーブル13[[#All],[発症日]],テーブル310122[[#This Row],[日時]],テーブル13[[#All],[年代]],G$1)</f>
        <v>0</v>
      </c>
      <c r="H50" s="59">
        <f>COUNTIFS(テーブル13[[#All],[発症日]],テーブル310122[[#This Row],[日時]],テーブル13[[#All],[年代]],H$1)</f>
        <v>0</v>
      </c>
      <c r="I50" s="59">
        <f>COUNTIFS(テーブル13[[#All],[発症日]],テーブル310122[[#This Row],[日時]],テーブル13[[#All],[年代]],I$1)</f>
        <v>0</v>
      </c>
      <c r="J50" s="59">
        <f>COUNTIFS(テーブル13[[#All],[発症日]],テーブル310122[[#This Row],[日時]],テーブル13[[#All],[年代]],J$1)</f>
        <v>0</v>
      </c>
      <c r="K50" s="59">
        <f>COUNTIFS(テーブル13[[#All],[発症日]],テーブル310122[[#This Row],[日時]],テーブル13[[#All],[年代]],K$1)</f>
        <v>0</v>
      </c>
      <c r="L50" s="59">
        <f>COUNTIFS(テーブル13[[#All],[発症日]],テーブル310122[[#This Row],[日時]],テーブル13[[#All],[年代]],L$1)</f>
        <v>0</v>
      </c>
      <c r="M50" s="59">
        <f>COUNTIFS(テーブル13[[#All],[発症日]],テーブル310122[[#This Row],[日時]],テーブル13[[#All],[年代]],M$1)</f>
        <v>0</v>
      </c>
      <c r="N50" s="59">
        <f>COUNTIFS(テーブル13[[#All],[発症日]],テーブル310122[[#This Row],[日時]],テーブル13[[#All],[年代]],N$1)</f>
        <v>0</v>
      </c>
      <c r="O50" s="59">
        <f>COUNTIFS(テーブル13[[#All],[発症日]],テーブル310122[[#This Row],[日時]],テーブル13[[#All],[年代]],O$1)</f>
        <v>0</v>
      </c>
      <c r="P50" s="59">
        <f>COUNTIFS(テーブル13[[#All],[発症日]],テーブル310122[[#This Row],[日時]],テーブル13[[#All],[年代]],"")</f>
        <v>0</v>
      </c>
      <c r="Q50" s="59">
        <f>テーブル310122[[#This Row],[10歳未満]]</f>
        <v>0</v>
      </c>
      <c r="R50" s="59">
        <f>SUM(テーブル310122[[#This Row],[10代]:[30代]])</f>
        <v>0</v>
      </c>
      <c r="S50" s="59">
        <f>SUM(テーブル310122[[#This Row],[40代]:[50代]])</f>
        <v>0</v>
      </c>
      <c r="T50" s="59">
        <f>SUM(テーブル310122[[#This Row],[60代]:[90代]])</f>
        <v>0</v>
      </c>
    </row>
    <row r="51" spans="1:20">
      <c r="A51" s="54">
        <f t="shared" si="3"/>
        <v>43936</v>
      </c>
      <c r="B51" s="1" t="str">
        <f t="shared" si="2"/>
        <v/>
      </c>
      <c r="C51" s="57" t="str">
        <f t="shared" si="0"/>
        <v/>
      </c>
      <c r="D51" s="57" t="str">
        <f t="shared" si="1"/>
        <v>15日</v>
      </c>
      <c r="E51" s="57">
        <f>COUNTIF(テーブル13[[#All],[発症日]],テーブル310122[[#This Row],[日時]])</f>
        <v>0</v>
      </c>
      <c r="F51" s="57">
        <f>COUNTIFS(テーブル13[[#All],[発症日]],テーブル310122[[#This Row],[日時]],テーブル13[[#All],[年代]],F$1)</f>
        <v>0</v>
      </c>
      <c r="G51" s="59">
        <f>COUNTIFS(テーブル13[[#All],[発症日]],テーブル310122[[#This Row],[日時]],テーブル13[[#All],[年代]],G$1)</f>
        <v>0</v>
      </c>
      <c r="H51" s="59">
        <f>COUNTIFS(テーブル13[[#All],[発症日]],テーブル310122[[#This Row],[日時]],テーブル13[[#All],[年代]],H$1)</f>
        <v>0</v>
      </c>
      <c r="I51" s="59">
        <f>COUNTIFS(テーブル13[[#All],[発症日]],テーブル310122[[#This Row],[日時]],テーブル13[[#All],[年代]],I$1)</f>
        <v>0</v>
      </c>
      <c r="J51" s="59">
        <f>COUNTIFS(テーブル13[[#All],[発症日]],テーブル310122[[#This Row],[日時]],テーブル13[[#All],[年代]],J$1)</f>
        <v>0</v>
      </c>
      <c r="K51" s="59">
        <f>COUNTIFS(テーブル13[[#All],[発症日]],テーブル310122[[#This Row],[日時]],テーブル13[[#All],[年代]],K$1)</f>
        <v>0</v>
      </c>
      <c r="L51" s="59">
        <f>COUNTIFS(テーブル13[[#All],[発症日]],テーブル310122[[#This Row],[日時]],テーブル13[[#All],[年代]],L$1)</f>
        <v>0</v>
      </c>
      <c r="M51" s="59">
        <f>COUNTIFS(テーブル13[[#All],[発症日]],テーブル310122[[#This Row],[日時]],テーブル13[[#All],[年代]],M$1)</f>
        <v>0</v>
      </c>
      <c r="N51" s="59">
        <f>COUNTIFS(テーブル13[[#All],[発症日]],テーブル310122[[#This Row],[日時]],テーブル13[[#All],[年代]],N$1)</f>
        <v>0</v>
      </c>
      <c r="O51" s="59">
        <f>COUNTIFS(テーブル13[[#All],[発症日]],テーブル310122[[#This Row],[日時]],テーブル13[[#All],[年代]],O$1)</f>
        <v>0</v>
      </c>
      <c r="P51" s="59">
        <f>COUNTIFS(テーブル13[[#All],[発症日]],テーブル310122[[#This Row],[日時]],テーブル13[[#All],[年代]],"")</f>
        <v>0</v>
      </c>
      <c r="Q51" s="59">
        <f>テーブル310122[[#This Row],[10歳未満]]</f>
        <v>0</v>
      </c>
      <c r="R51" s="59">
        <f>SUM(テーブル310122[[#This Row],[10代]:[30代]])</f>
        <v>0</v>
      </c>
      <c r="S51" s="59">
        <f>SUM(テーブル310122[[#This Row],[40代]:[50代]])</f>
        <v>0</v>
      </c>
      <c r="T51" s="59">
        <f>SUM(テーブル310122[[#This Row],[60代]:[90代]])</f>
        <v>0</v>
      </c>
    </row>
    <row r="52" spans="1:20">
      <c r="A52" s="54">
        <f t="shared" si="3"/>
        <v>43937</v>
      </c>
      <c r="B52" s="1" t="str">
        <f t="shared" si="2"/>
        <v/>
      </c>
      <c r="C52" s="57" t="str">
        <f t="shared" si="0"/>
        <v/>
      </c>
      <c r="D52" s="57" t="str">
        <f t="shared" si="1"/>
        <v>16日</v>
      </c>
      <c r="E52" s="57">
        <f>COUNTIF(テーブル13[[#All],[発症日]],テーブル310122[[#This Row],[日時]])</f>
        <v>1</v>
      </c>
      <c r="F52" s="57">
        <f>COUNTIFS(テーブル13[[#All],[発症日]],テーブル310122[[#This Row],[日時]],テーブル13[[#All],[年代]],F$1)</f>
        <v>0</v>
      </c>
      <c r="G52" s="59">
        <f>COUNTIFS(テーブル13[[#All],[発症日]],テーブル310122[[#This Row],[日時]],テーブル13[[#All],[年代]],G$1)</f>
        <v>0</v>
      </c>
      <c r="H52" s="59">
        <f>COUNTIFS(テーブル13[[#All],[発症日]],テーブル310122[[#This Row],[日時]],テーブル13[[#All],[年代]],H$1)</f>
        <v>0</v>
      </c>
      <c r="I52" s="59">
        <f>COUNTIFS(テーブル13[[#All],[発症日]],テーブル310122[[#This Row],[日時]],テーブル13[[#All],[年代]],I$1)</f>
        <v>0</v>
      </c>
      <c r="J52" s="59">
        <f>COUNTIFS(テーブル13[[#All],[発症日]],テーブル310122[[#This Row],[日時]],テーブル13[[#All],[年代]],J$1)</f>
        <v>0</v>
      </c>
      <c r="K52" s="59">
        <f>COUNTIFS(テーブル13[[#All],[発症日]],テーブル310122[[#This Row],[日時]],テーブル13[[#All],[年代]],K$1)</f>
        <v>0</v>
      </c>
      <c r="L52" s="59">
        <f>COUNTIFS(テーブル13[[#All],[発症日]],テーブル310122[[#This Row],[日時]],テーブル13[[#All],[年代]],L$1)</f>
        <v>0</v>
      </c>
      <c r="M52" s="59">
        <f>COUNTIFS(テーブル13[[#All],[発症日]],テーブル310122[[#This Row],[日時]],テーブル13[[#All],[年代]],M$1)</f>
        <v>1</v>
      </c>
      <c r="N52" s="59">
        <f>COUNTIFS(テーブル13[[#All],[発症日]],テーブル310122[[#This Row],[日時]],テーブル13[[#All],[年代]],N$1)</f>
        <v>0</v>
      </c>
      <c r="O52" s="59">
        <f>COUNTIFS(テーブル13[[#All],[発症日]],テーブル310122[[#This Row],[日時]],テーブル13[[#All],[年代]],O$1)</f>
        <v>0</v>
      </c>
      <c r="P52" s="59">
        <f>COUNTIFS(テーブル13[[#All],[発症日]],テーブル310122[[#This Row],[日時]],テーブル13[[#All],[年代]],"")</f>
        <v>0</v>
      </c>
      <c r="Q52" s="59">
        <f>テーブル310122[[#This Row],[10歳未満]]</f>
        <v>0</v>
      </c>
      <c r="R52" s="59">
        <f>SUM(テーブル310122[[#This Row],[10代]:[30代]])</f>
        <v>0</v>
      </c>
      <c r="S52" s="59">
        <f>SUM(テーブル310122[[#This Row],[40代]:[50代]])</f>
        <v>0</v>
      </c>
      <c r="T52" s="59">
        <f>SUM(テーブル310122[[#This Row],[60代]:[90代]])</f>
        <v>1</v>
      </c>
    </row>
    <row r="53" spans="1:20">
      <c r="A53" s="54">
        <f t="shared" si="3"/>
        <v>43938</v>
      </c>
      <c r="B53" s="1" t="str">
        <f t="shared" si="2"/>
        <v/>
      </c>
      <c r="C53" s="57" t="str">
        <f t="shared" si="0"/>
        <v/>
      </c>
      <c r="D53" s="57" t="str">
        <f t="shared" si="1"/>
        <v>17日</v>
      </c>
      <c r="E53" s="57">
        <f>COUNTIF(テーブル13[[#All],[発症日]],テーブル310122[[#This Row],[日時]])</f>
        <v>0</v>
      </c>
      <c r="F53" s="57">
        <f>COUNTIFS(テーブル13[[#All],[発症日]],テーブル310122[[#This Row],[日時]],テーブル13[[#All],[年代]],F$1)</f>
        <v>0</v>
      </c>
      <c r="G53" s="59">
        <f>COUNTIFS(テーブル13[[#All],[発症日]],テーブル310122[[#This Row],[日時]],テーブル13[[#All],[年代]],G$1)</f>
        <v>0</v>
      </c>
      <c r="H53" s="59">
        <f>COUNTIFS(テーブル13[[#All],[発症日]],テーブル310122[[#This Row],[日時]],テーブル13[[#All],[年代]],H$1)</f>
        <v>0</v>
      </c>
      <c r="I53" s="59">
        <f>COUNTIFS(テーブル13[[#All],[発症日]],テーブル310122[[#This Row],[日時]],テーブル13[[#All],[年代]],I$1)</f>
        <v>0</v>
      </c>
      <c r="J53" s="59">
        <f>COUNTIFS(テーブル13[[#All],[発症日]],テーブル310122[[#This Row],[日時]],テーブル13[[#All],[年代]],J$1)</f>
        <v>0</v>
      </c>
      <c r="K53" s="59">
        <f>COUNTIFS(テーブル13[[#All],[発症日]],テーブル310122[[#This Row],[日時]],テーブル13[[#All],[年代]],K$1)</f>
        <v>0</v>
      </c>
      <c r="L53" s="59">
        <f>COUNTIFS(テーブル13[[#All],[発症日]],テーブル310122[[#This Row],[日時]],テーブル13[[#All],[年代]],L$1)</f>
        <v>0</v>
      </c>
      <c r="M53" s="59">
        <f>COUNTIFS(テーブル13[[#All],[発症日]],テーブル310122[[#This Row],[日時]],テーブル13[[#All],[年代]],M$1)</f>
        <v>0</v>
      </c>
      <c r="N53" s="59">
        <f>COUNTIFS(テーブル13[[#All],[発症日]],テーブル310122[[#This Row],[日時]],テーブル13[[#All],[年代]],N$1)</f>
        <v>0</v>
      </c>
      <c r="O53" s="59">
        <f>COUNTIFS(テーブル13[[#All],[発症日]],テーブル310122[[#This Row],[日時]],テーブル13[[#All],[年代]],O$1)</f>
        <v>0</v>
      </c>
      <c r="P53" s="59">
        <f>COUNTIFS(テーブル13[[#All],[発症日]],テーブル310122[[#This Row],[日時]],テーブル13[[#All],[年代]],"")</f>
        <v>0</v>
      </c>
      <c r="Q53" s="59">
        <f>テーブル310122[[#This Row],[10歳未満]]</f>
        <v>0</v>
      </c>
      <c r="R53" s="59">
        <f>SUM(テーブル310122[[#This Row],[10代]:[30代]])</f>
        <v>0</v>
      </c>
      <c r="S53" s="59">
        <f>SUM(テーブル310122[[#This Row],[40代]:[50代]])</f>
        <v>0</v>
      </c>
      <c r="T53" s="59">
        <f>SUM(テーブル310122[[#This Row],[60代]:[90代]])</f>
        <v>0</v>
      </c>
    </row>
    <row r="54" spans="1:20">
      <c r="A54" s="54">
        <f t="shared" si="3"/>
        <v>43939</v>
      </c>
      <c r="B54" s="1" t="str">
        <f t="shared" si="2"/>
        <v/>
      </c>
      <c r="C54" s="57" t="str">
        <f t="shared" si="0"/>
        <v/>
      </c>
      <c r="D54" s="57" t="str">
        <f t="shared" si="1"/>
        <v>18日</v>
      </c>
      <c r="E54" s="57">
        <f>COUNTIF(テーブル13[[#All],[発症日]],テーブル310122[[#This Row],[日時]])</f>
        <v>0</v>
      </c>
      <c r="F54" s="57">
        <f>COUNTIFS(テーブル13[[#All],[発症日]],テーブル310122[[#This Row],[日時]],テーブル13[[#All],[年代]],F$1)</f>
        <v>0</v>
      </c>
      <c r="G54" s="59">
        <f>COUNTIFS(テーブル13[[#All],[発症日]],テーブル310122[[#This Row],[日時]],テーブル13[[#All],[年代]],G$1)</f>
        <v>0</v>
      </c>
      <c r="H54" s="59">
        <f>COUNTIFS(テーブル13[[#All],[発症日]],テーブル310122[[#This Row],[日時]],テーブル13[[#All],[年代]],H$1)</f>
        <v>0</v>
      </c>
      <c r="I54" s="59">
        <f>COUNTIFS(テーブル13[[#All],[発症日]],テーブル310122[[#This Row],[日時]],テーブル13[[#All],[年代]],I$1)</f>
        <v>0</v>
      </c>
      <c r="J54" s="59">
        <f>COUNTIFS(テーブル13[[#All],[発症日]],テーブル310122[[#This Row],[日時]],テーブル13[[#All],[年代]],J$1)</f>
        <v>0</v>
      </c>
      <c r="K54" s="59">
        <f>COUNTIFS(テーブル13[[#All],[発症日]],テーブル310122[[#This Row],[日時]],テーブル13[[#All],[年代]],K$1)</f>
        <v>0</v>
      </c>
      <c r="L54" s="59">
        <f>COUNTIFS(テーブル13[[#All],[発症日]],テーブル310122[[#This Row],[日時]],テーブル13[[#All],[年代]],L$1)</f>
        <v>0</v>
      </c>
      <c r="M54" s="59">
        <f>COUNTIFS(テーブル13[[#All],[発症日]],テーブル310122[[#This Row],[日時]],テーブル13[[#All],[年代]],M$1)</f>
        <v>0</v>
      </c>
      <c r="N54" s="59">
        <f>COUNTIFS(テーブル13[[#All],[発症日]],テーブル310122[[#This Row],[日時]],テーブル13[[#All],[年代]],N$1)</f>
        <v>0</v>
      </c>
      <c r="O54" s="59">
        <f>COUNTIFS(テーブル13[[#All],[発症日]],テーブル310122[[#This Row],[日時]],テーブル13[[#All],[年代]],O$1)</f>
        <v>0</v>
      </c>
      <c r="P54" s="59">
        <f>COUNTIFS(テーブル13[[#All],[発症日]],テーブル310122[[#This Row],[日時]],テーブル13[[#All],[年代]],"")</f>
        <v>0</v>
      </c>
      <c r="Q54" s="59">
        <f>テーブル310122[[#This Row],[10歳未満]]</f>
        <v>0</v>
      </c>
      <c r="R54" s="59">
        <f>SUM(テーブル310122[[#This Row],[10代]:[30代]])</f>
        <v>0</v>
      </c>
      <c r="S54" s="59">
        <f>SUM(テーブル310122[[#This Row],[40代]:[50代]])</f>
        <v>0</v>
      </c>
      <c r="T54" s="59">
        <f>SUM(テーブル310122[[#This Row],[60代]:[90代]])</f>
        <v>0</v>
      </c>
    </row>
    <row r="55" spans="1:20">
      <c r="A55" s="54">
        <f t="shared" si="3"/>
        <v>43940</v>
      </c>
      <c r="B55" s="1" t="str">
        <f t="shared" si="2"/>
        <v/>
      </c>
      <c r="C55" s="57" t="str">
        <f t="shared" si="0"/>
        <v/>
      </c>
      <c r="D55" s="57" t="str">
        <f t="shared" si="1"/>
        <v>19日</v>
      </c>
      <c r="E55" s="57">
        <f>COUNTIF(テーブル13[[#All],[発症日]],テーブル310122[[#This Row],[日時]])</f>
        <v>0</v>
      </c>
      <c r="F55" s="57">
        <f>COUNTIFS(テーブル13[[#All],[発症日]],テーブル310122[[#This Row],[日時]],テーブル13[[#All],[年代]],F$1)</f>
        <v>0</v>
      </c>
      <c r="G55" s="59">
        <f>COUNTIFS(テーブル13[[#All],[発症日]],テーブル310122[[#This Row],[日時]],テーブル13[[#All],[年代]],G$1)</f>
        <v>0</v>
      </c>
      <c r="H55" s="59">
        <f>COUNTIFS(テーブル13[[#All],[発症日]],テーブル310122[[#This Row],[日時]],テーブル13[[#All],[年代]],H$1)</f>
        <v>0</v>
      </c>
      <c r="I55" s="59">
        <f>COUNTIFS(テーブル13[[#All],[発症日]],テーブル310122[[#This Row],[日時]],テーブル13[[#All],[年代]],I$1)</f>
        <v>0</v>
      </c>
      <c r="J55" s="59">
        <f>COUNTIFS(テーブル13[[#All],[発症日]],テーブル310122[[#This Row],[日時]],テーブル13[[#All],[年代]],J$1)</f>
        <v>0</v>
      </c>
      <c r="K55" s="59">
        <f>COUNTIFS(テーブル13[[#All],[発症日]],テーブル310122[[#This Row],[日時]],テーブル13[[#All],[年代]],K$1)</f>
        <v>0</v>
      </c>
      <c r="L55" s="59">
        <f>COUNTIFS(テーブル13[[#All],[発症日]],テーブル310122[[#This Row],[日時]],テーブル13[[#All],[年代]],L$1)</f>
        <v>0</v>
      </c>
      <c r="M55" s="59">
        <f>COUNTIFS(テーブル13[[#All],[発症日]],テーブル310122[[#This Row],[日時]],テーブル13[[#All],[年代]],M$1)</f>
        <v>0</v>
      </c>
      <c r="N55" s="59">
        <f>COUNTIFS(テーブル13[[#All],[発症日]],テーブル310122[[#This Row],[日時]],テーブル13[[#All],[年代]],N$1)</f>
        <v>0</v>
      </c>
      <c r="O55" s="59">
        <f>COUNTIFS(テーブル13[[#All],[発症日]],テーブル310122[[#This Row],[日時]],テーブル13[[#All],[年代]],O$1)</f>
        <v>0</v>
      </c>
      <c r="P55" s="59">
        <f>COUNTIFS(テーブル13[[#All],[発症日]],テーブル310122[[#This Row],[日時]],テーブル13[[#All],[年代]],"")</f>
        <v>0</v>
      </c>
      <c r="Q55" s="59">
        <f>テーブル310122[[#This Row],[10歳未満]]</f>
        <v>0</v>
      </c>
      <c r="R55" s="59">
        <f>SUM(テーブル310122[[#This Row],[10代]:[30代]])</f>
        <v>0</v>
      </c>
      <c r="S55" s="59">
        <f>SUM(テーブル310122[[#This Row],[40代]:[50代]])</f>
        <v>0</v>
      </c>
      <c r="T55" s="59">
        <f>SUM(テーブル310122[[#This Row],[60代]:[90代]])</f>
        <v>0</v>
      </c>
    </row>
    <row r="56" spans="1:20">
      <c r="A56" s="54">
        <f t="shared" si="3"/>
        <v>43941</v>
      </c>
      <c r="B56" s="1" t="str">
        <f t="shared" si="2"/>
        <v/>
      </c>
      <c r="C56" s="57" t="str">
        <f t="shared" si="0"/>
        <v/>
      </c>
      <c r="D56" s="57" t="str">
        <f t="shared" si="1"/>
        <v>20日</v>
      </c>
      <c r="E56" s="57">
        <f>COUNTIF(テーブル13[[#All],[発症日]],テーブル310122[[#This Row],[日時]])</f>
        <v>0</v>
      </c>
      <c r="F56" s="57">
        <f>COUNTIFS(テーブル13[[#All],[発症日]],テーブル310122[[#This Row],[日時]],テーブル13[[#All],[年代]],F$1)</f>
        <v>0</v>
      </c>
      <c r="G56" s="59">
        <f>COUNTIFS(テーブル13[[#All],[発症日]],テーブル310122[[#This Row],[日時]],テーブル13[[#All],[年代]],G$1)</f>
        <v>0</v>
      </c>
      <c r="H56" s="59">
        <f>COUNTIFS(テーブル13[[#All],[発症日]],テーブル310122[[#This Row],[日時]],テーブル13[[#All],[年代]],H$1)</f>
        <v>0</v>
      </c>
      <c r="I56" s="59">
        <f>COUNTIFS(テーブル13[[#All],[発症日]],テーブル310122[[#This Row],[日時]],テーブル13[[#All],[年代]],I$1)</f>
        <v>0</v>
      </c>
      <c r="J56" s="59">
        <f>COUNTIFS(テーブル13[[#All],[発症日]],テーブル310122[[#This Row],[日時]],テーブル13[[#All],[年代]],J$1)</f>
        <v>0</v>
      </c>
      <c r="K56" s="59">
        <f>COUNTIFS(テーブル13[[#All],[発症日]],テーブル310122[[#This Row],[日時]],テーブル13[[#All],[年代]],K$1)</f>
        <v>0</v>
      </c>
      <c r="L56" s="59">
        <f>COUNTIFS(テーブル13[[#All],[発症日]],テーブル310122[[#This Row],[日時]],テーブル13[[#All],[年代]],L$1)</f>
        <v>0</v>
      </c>
      <c r="M56" s="59">
        <f>COUNTIFS(テーブル13[[#All],[発症日]],テーブル310122[[#This Row],[日時]],テーブル13[[#All],[年代]],M$1)</f>
        <v>0</v>
      </c>
      <c r="N56" s="59">
        <f>COUNTIFS(テーブル13[[#All],[発症日]],テーブル310122[[#This Row],[日時]],テーブル13[[#All],[年代]],N$1)</f>
        <v>0</v>
      </c>
      <c r="O56" s="59">
        <f>COUNTIFS(テーブル13[[#All],[発症日]],テーブル310122[[#This Row],[日時]],テーブル13[[#All],[年代]],O$1)</f>
        <v>0</v>
      </c>
      <c r="P56" s="59">
        <f>COUNTIFS(テーブル13[[#All],[発症日]],テーブル310122[[#This Row],[日時]],テーブル13[[#All],[年代]],"")</f>
        <v>0</v>
      </c>
      <c r="Q56" s="59">
        <f>テーブル310122[[#This Row],[10歳未満]]</f>
        <v>0</v>
      </c>
      <c r="R56" s="59">
        <f>SUM(テーブル310122[[#This Row],[10代]:[30代]])</f>
        <v>0</v>
      </c>
      <c r="S56" s="59">
        <f>SUM(テーブル310122[[#This Row],[40代]:[50代]])</f>
        <v>0</v>
      </c>
      <c r="T56" s="59">
        <f>SUM(テーブル310122[[#This Row],[60代]:[90代]])</f>
        <v>0</v>
      </c>
    </row>
    <row r="57" spans="1:20">
      <c r="A57" s="54">
        <f t="shared" si="3"/>
        <v>43942</v>
      </c>
      <c r="B57" s="1" t="str">
        <f t="shared" si="2"/>
        <v/>
      </c>
      <c r="C57" s="57" t="str">
        <f t="shared" si="0"/>
        <v/>
      </c>
      <c r="D57" s="57" t="str">
        <f t="shared" si="1"/>
        <v>21日</v>
      </c>
      <c r="E57" s="57">
        <f>COUNTIF(テーブル13[[#All],[発症日]],テーブル310122[[#This Row],[日時]])</f>
        <v>0</v>
      </c>
      <c r="F57" s="57">
        <f>COUNTIFS(テーブル13[[#All],[発症日]],テーブル310122[[#This Row],[日時]],テーブル13[[#All],[年代]],F$1)</f>
        <v>0</v>
      </c>
      <c r="G57" s="59">
        <f>COUNTIFS(テーブル13[[#All],[発症日]],テーブル310122[[#This Row],[日時]],テーブル13[[#All],[年代]],G$1)</f>
        <v>0</v>
      </c>
      <c r="H57" s="59">
        <f>COUNTIFS(テーブル13[[#All],[発症日]],テーブル310122[[#This Row],[日時]],テーブル13[[#All],[年代]],H$1)</f>
        <v>0</v>
      </c>
      <c r="I57" s="59">
        <f>COUNTIFS(テーブル13[[#All],[発症日]],テーブル310122[[#This Row],[日時]],テーブル13[[#All],[年代]],I$1)</f>
        <v>0</v>
      </c>
      <c r="J57" s="59">
        <f>COUNTIFS(テーブル13[[#All],[発症日]],テーブル310122[[#This Row],[日時]],テーブル13[[#All],[年代]],J$1)</f>
        <v>0</v>
      </c>
      <c r="K57" s="59">
        <f>COUNTIFS(テーブル13[[#All],[発症日]],テーブル310122[[#This Row],[日時]],テーブル13[[#All],[年代]],K$1)</f>
        <v>0</v>
      </c>
      <c r="L57" s="59">
        <f>COUNTIFS(テーブル13[[#All],[発症日]],テーブル310122[[#This Row],[日時]],テーブル13[[#All],[年代]],L$1)</f>
        <v>0</v>
      </c>
      <c r="M57" s="59">
        <f>COUNTIFS(テーブル13[[#All],[発症日]],テーブル310122[[#This Row],[日時]],テーブル13[[#All],[年代]],M$1)</f>
        <v>0</v>
      </c>
      <c r="N57" s="59">
        <f>COUNTIFS(テーブル13[[#All],[発症日]],テーブル310122[[#This Row],[日時]],テーブル13[[#All],[年代]],N$1)</f>
        <v>0</v>
      </c>
      <c r="O57" s="59">
        <f>COUNTIFS(テーブル13[[#All],[発症日]],テーブル310122[[#This Row],[日時]],テーブル13[[#All],[年代]],O$1)</f>
        <v>0</v>
      </c>
      <c r="P57" s="59">
        <f>COUNTIFS(テーブル13[[#All],[発症日]],テーブル310122[[#This Row],[日時]],テーブル13[[#All],[年代]],"")</f>
        <v>0</v>
      </c>
      <c r="Q57" s="59">
        <f>テーブル310122[[#This Row],[10歳未満]]</f>
        <v>0</v>
      </c>
      <c r="R57" s="59">
        <f>SUM(テーブル310122[[#This Row],[10代]:[30代]])</f>
        <v>0</v>
      </c>
      <c r="S57" s="59">
        <f>SUM(テーブル310122[[#This Row],[40代]:[50代]])</f>
        <v>0</v>
      </c>
      <c r="T57" s="59">
        <f>SUM(テーブル310122[[#This Row],[60代]:[90代]])</f>
        <v>0</v>
      </c>
    </row>
    <row r="58" spans="1:20">
      <c r="A58" s="54">
        <f t="shared" si="3"/>
        <v>43943</v>
      </c>
      <c r="B58" s="1" t="str">
        <f t="shared" si="2"/>
        <v/>
      </c>
      <c r="C58" s="57" t="str">
        <f t="shared" si="0"/>
        <v/>
      </c>
      <c r="D58" s="57" t="str">
        <f t="shared" si="1"/>
        <v>22日</v>
      </c>
      <c r="E58" s="57">
        <f>COUNTIF(テーブル13[[#All],[発症日]],テーブル310122[[#This Row],[日時]])</f>
        <v>0</v>
      </c>
      <c r="F58" s="57">
        <f>COUNTIFS(テーブル13[[#All],[発症日]],テーブル310122[[#This Row],[日時]],テーブル13[[#All],[年代]],F$1)</f>
        <v>0</v>
      </c>
      <c r="G58" s="59">
        <f>COUNTIFS(テーブル13[[#All],[発症日]],テーブル310122[[#This Row],[日時]],テーブル13[[#All],[年代]],G$1)</f>
        <v>0</v>
      </c>
      <c r="H58" s="59">
        <f>COUNTIFS(テーブル13[[#All],[発症日]],テーブル310122[[#This Row],[日時]],テーブル13[[#All],[年代]],H$1)</f>
        <v>0</v>
      </c>
      <c r="I58" s="59">
        <f>COUNTIFS(テーブル13[[#All],[発症日]],テーブル310122[[#This Row],[日時]],テーブル13[[#All],[年代]],I$1)</f>
        <v>0</v>
      </c>
      <c r="J58" s="59">
        <f>COUNTIFS(テーブル13[[#All],[発症日]],テーブル310122[[#This Row],[日時]],テーブル13[[#All],[年代]],J$1)</f>
        <v>0</v>
      </c>
      <c r="K58" s="59">
        <f>COUNTIFS(テーブル13[[#All],[発症日]],テーブル310122[[#This Row],[日時]],テーブル13[[#All],[年代]],K$1)</f>
        <v>0</v>
      </c>
      <c r="L58" s="59">
        <f>COUNTIFS(テーブル13[[#All],[発症日]],テーブル310122[[#This Row],[日時]],テーブル13[[#All],[年代]],L$1)</f>
        <v>0</v>
      </c>
      <c r="M58" s="59">
        <f>COUNTIFS(テーブル13[[#All],[発症日]],テーブル310122[[#This Row],[日時]],テーブル13[[#All],[年代]],M$1)</f>
        <v>0</v>
      </c>
      <c r="N58" s="59">
        <f>COUNTIFS(テーブル13[[#All],[発症日]],テーブル310122[[#This Row],[日時]],テーブル13[[#All],[年代]],N$1)</f>
        <v>0</v>
      </c>
      <c r="O58" s="59">
        <f>COUNTIFS(テーブル13[[#All],[発症日]],テーブル310122[[#This Row],[日時]],テーブル13[[#All],[年代]],O$1)</f>
        <v>0</v>
      </c>
      <c r="P58" s="59">
        <f>COUNTIFS(テーブル13[[#All],[発症日]],テーブル310122[[#This Row],[日時]],テーブル13[[#All],[年代]],"")</f>
        <v>0</v>
      </c>
      <c r="Q58" s="59">
        <f>テーブル310122[[#This Row],[10歳未満]]</f>
        <v>0</v>
      </c>
      <c r="R58" s="59">
        <f>SUM(テーブル310122[[#This Row],[10代]:[30代]])</f>
        <v>0</v>
      </c>
      <c r="S58" s="59">
        <f>SUM(テーブル310122[[#This Row],[40代]:[50代]])</f>
        <v>0</v>
      </c>
      <c r="T58" s="59">
        <f>SUM(テーブル310122[[#This Row],[60代]:[90代]])</f>
        <v>0</v>
      </c>
    </row>
    <row r="59" spans="1:20">
      <c r="A59" s="54">
        <f t="shared" si="3"/>
        <v>43944</v>
      </c>
      <c r="B59" s="1" t="str">
        <f t="shared" si="2"/>
        <v/>
      </c>
      <c r="C59" s="57" t="str">
        <f t="shared" si="0"/>
        <v/>
      </c>
      <c r="D59" s="57" t="str">
        <f t="shared" si="1"/>
        <v>23日</v>
      </c>
      <c r="E59" s="57">
        <f>COUNTIF(テーブル13[[#All],[発症日]],テーブル310122[[#This Row],[日時]])</f>
        <v>0</v>
      </c>
      <c r="F59" s="57">
        <f>COUNTIFS(テーブル13[[#All],[発症日]],テーブル310122[[#This Row],[日時]],テーブル13[[#All],[年代]],F$1)</f>
        <v>0</v>
      </c>
      <c r="G59" s="59">
        <f>COUNTIFS(テーブル13[[#All],[発症日]],テーブル310122[[#This Row],[日時]],テーブル13[[#All],[年代]],G$1)</f>
        <v>0</v>
      </c>
      <c r="H59" s="59">
        <f>COUNTIFS(テーブル13[[#All],[発症日]],テーブル310122[[#This Row],[日時]],テーブル13[[#All],[年代]],H$1)</f>
        <v>0</v>
      </c>
      <c r="I59" s="59">
        <f>COUNTIFS(テーブル13[[#All],[発症日]],テーブル310122[[#This Row],[日時]],テーブル13[[#All],[年代]],I$1)</f>
        <v>0</v>
      </c>
      <c r="J59" s="59">
        <f>COUNTIFS(テーブル13[[#All],[発症日]],テーブル310122[[#This Row],[日時]],テーブル13[[#All],[年代]],J$1)</f>
        <v>0</v>
      </c>
      <c r="K59" s="59">
        <f>COUNTIFS(テーブル13[[#All],[発症日]],テーブル310122[[#This Row],[日時]],テーブル13[[#All],[年代]],K$1)</f>
        <v>0</v>
      </c>
      <c r="L59" s="59">
        <f>COUNTIFS(テーブル13[[#All],[発症日]],テーブル310122[[#This Row],[日時]],テーブル13[[#All],[年代]],L$1)</f>
        <v>0</v>
      </c>
      <c r="M59" s="59">
        <f>COUNTIFS(テーブル13[[#All],[発症日]],テーブル310122[[#This Row],[日時]],テーブル13[[#All],[年代]],M$1)</f>
        <v>0</v>
      </c>
      <c r="N59" s="59">
        <f>COUNTIFS(テーブル13[[#All],[発症日]],テーブル310122[[#This Row],[日時]],テーブル13[[#All],[年代]],N$1)</f>
        <v>0</v>
      </c>
      <c r="O59" s="59">
        <f>COUNTIFS(テーブル13[[#All],[発症日]],テーブル310122[[#This Row],[日時]],テーブル13[[#All],[年代]],O$1)</f>
        <v>0</v>
      </c>
      <c r="P59" s="59">
        <f>COUNTIFS(テーブル13[[#All],[発症日]],テーブル310122[[#This Row],[日時]],テーブル13[[#All],[年代]],"")</f>
        <v>0</v>
      </c>
      <c r="Q59" s="59">
        <f>テーブル310122[[#This Row],[10歳未満]]</f>
        <v>0</v>
      </c>
      <c r="R59" s="59">
        <f>SUM(テーブル310122[[#This Row],[10代]:[30代]])</f>
        <v>0</v>
      </c>
      <c r="S59" s="59">
        <f>SUM(テーブル310122[[#This Row],[40代]:[50代]])</f>
        <v>0</v>
      </c>
      <c r="T59" s="59">
        <f>SUM(テーブル310122[[#This Row],[60代]:[90代]])</f>
        <v>0</v>
      </c>
    </row>
    <row r="60" spans="1:20">
      <c r="A60" s="54">
        <f t="shared" si="3"/>
        <v>43945</v>
      </c>
      <c r="B60" s="1" t="str">
        <f t="shared" si="2"/>
        <v/>
      </c>
      <c r="C60" s="57" t="str">
        <f t="shared" si="0"/>
        <v/>
      </c>
      <c r="D60" s="57" t="str">
        <f t="shared" si="1"/>
        <v>24日</v>
      </c>
      <c r="E60" s="57">
        <f>COUNTIF(テーブル13[[#All],[発症日]],テーブル310122[[#This Row],[日時]])</f>
        <v>0</v>
      </c>
      <c r="F60" s="57">
        <f>COUNTIFS(テーブル13[[#All],[発症日]],テーブル310122[[#This Row],[日時]],テーブル13[[#All],[年代]],F$1)</f>
        <v>0</v>
      </c>
      <c r="G60" s="59">
        <f>COUNTIFS(テーブル13[[#All],[発症日]],テーブル310122[[#This Row],[日時]],テーブル13[[#All],[年代]],G$1)</f>
        <v>0</v>
      </c>
      <c r="H60" s="59">
        <f>COUNTIFS(テーブル13[[#All],[発症日]],テーブル310122[[#This Row],[日時]],テーブル13[[#All],[年代]],H$1)</f>
        <v>0</v>
      </c>
      <c r="I60" s="59">
        <f>COUNTIFS(テーブル13[[#All],[発症日]],テーブル310122[[#This Row],[日時]],テーブル13[[#All],[年代]],I$1)</f>
        <v>0</v>
      </c>
      <c r="J60" s="59">
        <f>COUNTIFS(テーブル13[[#All],[発症日]],テーブル310122[[#This Row],[日時]],テーブル13[[#All],[年代]],J$1)</f>
        <v>0</v>
      </c>
      <c r="K60" s="59">
        <f>COUNTIFS(テーブル13[[#All],[発症日]],テーブル310122[[#This Row],[日時]],テーブル13[[#All],[年代]],K$1)</f>
        <v>0</v>
      </c>
      <c r="L60" s="59">
        <f>COUNTIFS(テーブル13[[#All],[発症日]],テーブル310122[[#This Row],[日時]],テーブル13[[#All],[年代]],L$1)</f>
        <v>0</v>
      </c>
      <c r="M60" s="59">
        <f>COUNTIFS(テーブル13[[#All],[発症日]],テーブル310122[[#This Row],[日時]],テーブル13[[#All],[年代]],M$1)</f>
        <v>0</v>
      </c>
      <c r="N60" s="59">
        <f>COUNTIFS(テーブル13[[#All],[発症日]],テーブル310122[[#This Row],[日時]],テーブル13[[#All],[年代]],N$1)</f>
        <v>0</v>
      </c>
      <c r="O60" s="59">
        <f>COUNTIFS(テーブル13[[#All],[発症日]],テーブル310122[[#This Row],[日時]],テーブル13[[#All],[年代]],O$1)</f>
        <v>0</v>
      </c>
      <c r="P60" s="59">
        <f>COUNTIFS(テーブル13[[#All],[発症日]],テーブル310122[[#This Row],[日時]],テーブル13[[#All],[年代]],"")</f>
        <v>0</v>
      </c>
      <c r="Q60" s="59">
        <f>テーブル310122[[#This Row],[10歳未満]]</f>
        <v>0</v>
      </c>
      <c r="R60" s="59">
        <f>SUM(テーブル310122[[#This Row],[10代]:[30代]])</f>
        <v>0</v>
      </c>
      <c r="S60" s="59">
        <f>SUM(テーブル310122[[#This Row],[40代]:[50代]])</f>
        <v>0</v>
      </c>
      <c r="T60" s="59">
        <f>SUM(テーブル310122[[#This Row],[60代]:[90代]])</f>
        <v>0</v>
      </c>
    </row>
    <row r="61" spans="1:20">
      <c r="A61" s="54">
        <f t="shared" si="3"/>
        <v>43946</v>
      </c>
      <c r="B61" s="1" t="str">
        <f t="shared" si="2"/>
        <v/>
      </c>
      <c r="C61" s="57" t="str">
        <f t="shared" si="0"/>
        <v/>
      </c>
      <c r="D61" s="57" t="str">
        <f t="shared" si="1"/>
        <v>25日</v>
      </c>
      <c r="E61" s="57">
        <f>COUNTIF(テーブル13[[#All],[発症日]],テーブル310122[[#This Row],[日時]])</f>
        <v>0</v>
      </c>
      <c r="F61" s="57">
        <f>COUNTIFS(テーブル13[[#All],[発症日]],テーブル310122[[#This Row],[日時]],テーブル13[[#All],[年代]],F$1)</f>
        <v>0</v>
      </c>
      <c r="G61" s="59">
        <f>COUNTIFS(テーブル13[[#All],[発症日]],テーブル310122[[#This Row],[日時]],テーブル13[[#All],[年代]],G$1)</f>
        <v>0</v>
      </c>
      <c r="H61" s="59">
        <f>COUNTIFS(テーブル13[[#All],[発症日]],テーブル310122[[#This Row],[日時]],テーブル13[[#All],[年代]],H$1)</f>
        <v>0</v>
      </c>
      <c r="I61" s="59">
        <f>COUNTIFS(テーブル13[[#All],[発症日]],テーブル310122[[#This Row],[日時]],テーブル13[[#All],[年代]],I$1)</f>
        <v>0</v>
      </c>
      <c r="J61" s="59">
        <f>COUNTIFS(テーブル13[[#All],[発症日]],テーブル310122[[#This Row],[日時]],テーブル13[[#All],[年代]],J$1)</f>
        <v>0</v>
      </c>
      <c r="K61" s="59">
        <f>COUNTIFS(テーブル13[[#All],[発症日]],テーブル310122[[#This Row],[日時]],テーブル13[[#All],[年代]],K$1)</f>
        <v>0</v>
      </c>
      <c r="L61" s="59">
        <f>COUNTIFS(テーブル13[[#All],[発症日]],テーブル310122[[#This Row],[日時]],テーブル13[[#All],[年代]],L$1)</f>
        <v>0</v>
      </c>
      <c r="M61" s="59">
        <f>COUNTIFS(テーブル13[[#All],[発症日]],テーブル310122[[#This Row],[日時]],テーブル13[[#All],[年代]],M$1)</f>
        <v>0</v>
      </c>
      <c r="N61" s="59">
        <f>COUNTIFS(テーブル13[[#All],[発症日]],テーブル310122[[#This Row],[日時]],テーブル13[[#All],[年代]],N$1)</f>
        <v>0</v>
      </c>
      <c r="O61" s="59">
        <f>COUNTIFS(テーブル13[[#All],[発症日]],テーブル310122[[#This Row],[日時]],テーブル13[[#All],[年代]],O$1)</f>
        <v>0</v>
      </c>
      <c r="P61" s="59">
        <f>COUNTIFS(テーブル13[[#All],[発症日]],テーブル310122[[#This Row],[日時]],テーブル13[[#All],[年代]],"")</f>
        <v>0</v>
      </c>
      <c r="Q61" s="59">
        <f>テーブル310122[[#This Row],[10歳未満]]</f>
        <v>0</v>
      </c>
      <c r="R61" s="59">
        <f>SUM(テーブル310122[[#This Row],[10代]:[30代]])</f>
        <v>0</v>
      </c>
      <c r="S61" s="59">
        <f>SUM(テーブル310122[[#This Row],[40代]:[50代]])</f>
        <v>0</v>
      </c>
      <c r="T61" s="59">
        <f>SUM(テーブル310122[[#This Row],[60代]:[90代]])</f>
        <v>0</v>
      </c>
    </row>
    <row r="62" spans="1:20">
      <c r="A62" s="54">
        <f t="shared" si="3"/>
        <v>43947</v>
      </c>
      <c r="B62" s="1" t="str">
        <f t="shared" si="2"/>
        <v/>
      </c>
      <c r="C62" s="57" t="str">
        <f t="shared" si="0"/>
        <v/>
      </c>
      <c r="D62" s="57" t="str">
        <f t="shared" si="1"/>
        <v>26日</v>
      </c>
      <c r="E62" s="57">
        <f>COUNTIF(テーブル13[[#All],[発症日]],テーブル310122[[#This Row],[日時]])</f>
        <v>0</v>
      </c>
      <c r="F62" s="57">
        <f>COUNTIFS(テーブル13[[#All],[発症日]],テーブル310122[[#This Row],[日時]],テーブル13[[#All],[年代]],F$1)</f>
        <v>0</v>
      </c>
      <c r="G62" s="59">
        <f>COUNTIFS(テーブル13[[#All],[発症日]],テーブル310122[[#This Row],[日時]],テーブル13[[#All],[年代]],G$1)</f>
        <v>0</v>
      </c>
      <c r="H62" s="59">
        <f>COUNTIFS(テーブル13[[#All],[発症日]],テーブル310122[[#This Row],[日時]],テーブル13[[#All],[年代]],H$1)</f>
        <v>0</v>
      </c>
      <c r="I62" s="59">
        <f>COUNTIFS(テーブル13[[#All],[発症日]],テーブル310122[[#This Row],[日時]],テーブル13[[#All],[年代]],I$1)</f>
        <v>0</v>
      </c>
      <c r="J62" s="59">
        <f>COUNTIFS(テーブル13[[#All],[発症日]],テーブル310122[[#This Row],[日時]],テーブル13[[#All],[年代]],J$1)</f>
        <v>0</v>
      </c>
      <c r="K62" s="59">
        <f>COUNTIFS(テーブル13[[#All],[発症日]],テーブル310122[[#This Row],[日時]],テーブル13[[#All],[年代]],K$1)</f>
        <v>0</v>
      </c>
      <c r="L62" s="59">
        <f>COUNTIFS(テーブル13[[#All],[発症日]],テーブル310122[[#This Row],[日時]],テーブル13[[#All],[年代]],L$1)</f>
        <v>0</v>
      </c>
      <c r="M62" s="59">
        <f>COUNTIFS(テーブル13[[#All],[発症日]],テーブル310122[[#This Row],[日時]],テーブル13[[#All],[年代]],M$1)</f>
        <v>0</v>
      </c>
      <c r="N62" s="59">
        <f>COUNTIFS(テーブル13[[#All],[発症日]],テーブル310122[[#This Row],[日時]],テーブル13[[#All],[年代]],N$1)</f>
        <v>0</v>
      </c>
      <c r="O62" s="59">
        <f>COUNTIFS(テーブル13[[#All],[発症日]],テーブル310122[[#This Row],[日時]],テーブル13[[#All],[年代]],O$1)</f>
        <v>0</v>
      </c>
      <c r="P62" s="59">
        <f>COUNTIFS(テーブル13[[#All],[発症日]],テーブル310122[[#This Row],[日時]],テーブル13[[#All],[年代]],"")</f>
        <v>0</v>
      </c>
      <c r="Q62" s="59">
        <f>テーブル310122[[#This Row],[10歳未満]]</f>
        <v>0</v>
      </c>
      <c r="R62" s="59">
        <f>SUM(テーブル310122[[#This Row],[10代]:[30代]])</f>
        <v>0</v>
      </c>
      <c r="S62" s="59">
        <f>SUM(テーブル310122[[#This Row],[40代]:[50代]])</f>
        <v>0</v>
      </c>
      <c r="T62" s="59">
        <f>SUM(テーブル310122[[#This Row],[60代]:[90代]])</f>
        <v>0</v>
      </c>
    </row>
    <row r="63" spans="1:20">
      <c r="A63" s="54">
        <f t="shared" si="3"/>
        <v>43948</v>
      </c>
      <c r="B63" s="1" t="str">
        <f t="shared" si="2"/>
        <v/>
      </c>
      <c r="C63" s="57" t="str">
        <f t="shared" si="0"/>
        <v/>
      </c>
      <c r="D63" s="57" t="str">
        <f t="shared" si="1"/>
        <v>27日</v>
      </c>
      <c r="E63" s="57">
        <f>COUNTIF(テーブル13[[#All],[発症日]],テーブル310122[[#This Row],[日時]])</f>
        <v>0</v>
      </c>
      <c r="F63" s="57">
        <f>COUNTIFS(テーブル13[[#All],[発症日]],テーブル310122[[#This Row],[日時]],テーブル13[[#All],[年代]],F$1)</f>
        <v>0</v>
      </c>
      <c r="G63" s="59">
        <f>COUNTIFS(テーブル13[[#All],[発症日]],テーブル310122[[#This Row],[日時]],テーブル13[[#All],[年代]],G$1)</f>
        <v>0</v>
      </c>
      <c r="H63" s="59">
        <f>COUNTIFS(テーブル13[[#All],[発症日]],テーブル310122[[#This Row],[日時]],テーブル13[[#All],[年代]],H$1)</f>
        <v>0</v>
      </c>
      <c r="I63" s="59">
        <f>COUNTIFS(テーブル13[[#All],[発症日]],テーブル310122[[#This Row],[日時]],テーブル13[[#All],[年代]],I$1)</f>
        <v>0</v>
      </c>
      <c r="J63" s="59">
        <f>COUNTIFS(テーブル13[[#All],[発症日]],テーブル310122[[#This Row],[日時]],テーブル13[[#All],[年代]],J$1)</f>
        <v>0</v>
      </c>
      <c r="K63" s="59">
        <f>COUNTIFS(テーブル13[[#All],[発症日]],テーブル310122[[#This Row],[日時]],テーブル13[[#All],[年代]],K$1)</f>
        <v>0</v>
      </c>
      <c r="L63" s="59">
        <f>COUNTIFS(テーブル13[[#All],[発症日]],テーブル310122[[#This Row],[日時]],テーブル13[[#All],[年代]],L$1)</f>
        <v>0</v>
      </c>
      <c r="M63" s="59">
        <f>COUNTIFS(テーブル13[[#All],[発症日]],テーブル310122[[#This Row],[日時]],テーブル13[[#All],[年代]],M$1)</f>
        <v>0</v>
      </c>
      <c r="N63" s="59">
        <f>COUNTIFS(テーブル13[[#All],[発症日]],テーブル310122[[#This Row],[日時]],テーブル13[[#All],[年代]],N$1)</f>
        <v>0</v>
      </c>
      <c r="O63" s="59">
        <f>COUNTIFS(テーブル13[[#All],[発症日]],テーブル310122[[#This Row],[日時]],テーブル13[[#All],[年代]],O$1)</f>
        <v>0</v>
      </c>
      <c r="P63" s="59">
        <f>COUNTIFS(テーブル13[[#All],[発症日]],テーブル310122[[#This Row],[日時]],テーブル13[[#All],[年代]],"")</f>
        <v>0</v>
      </c>
      <c r="Q63" s="59">
        <f>テーブル310122[[#This Row],[10歳未満]]</f>
        <v>0</v>
      </c>
      <c r="R63" s="59">
        <f>SUM(テーブル310122[[#This Row],[10代]:[30代]])</f>
        <v>0</v>
      </c>
      <c r="S63" s="59">
        <f>SUM(テーブル310122[[#This Row],[40代]:[50代]])</f>
        <v>0</v>
      </c>
      <c r="T63" s="59">
        <f>SUM(テーブル310122[[#This Row],[60代]:[90代]])</f>
        <v>0</v>
      </c>
    </row>
    <row r="64" spans="1:20">
      <c r="A64" s="54">
        <f t="shared" si="3"/>
        <v>43949</v>
      </c>
      <c r="B64" s="1" t="str">
        <f t="shared" si="2"/>
        <v/>
      </c>
      <c r="C64" s="57" t="str">
        <f t="shared" si="0"/>
        <v/>
      </c>
      <c r="D64" s="57" t="str">
        <f t="shared" si="1"/>
        <v>28日</v>
      </c>
      <c r="E64" s="57">
        <f>COUNTIF(テーブル13[[#All],[発症日]],テーブル310122[[#This Row],[日時]])</f>
        <v>0</v>
      </c>
      <c r="F64" s="57">
        <f>COUNTIFS(テーブル13[[#All],[発症日]],テーブル310122[[#This Row],[日時]],テーブル13[[#All],[年代]],F$1)</f>
        <v>0</v>
      </c>
      <c r="G64" s="59">
        <f>COUNTIFS(テーブル13[[#All],[発症日]],テーブル310122[[#This Row],[日時]],テーブル13[[#All],[年代]],G$1)</f>
        <v>0</v>
      </c>
      <c r="H64" s="59">
        <f>COUNTIFS(テーブル13[[#All],[発症日]],テーブル310122[[#This Row],[日時]],テーブル13[[#All],[年代]],H$1)</f>
        <v>0</v>
      </c>
      <c r="I64" s="59">
        <f>COUNTIFS(テーブル13[[#All],[発症日]],テーブル310122[[#This Row],[日時]],テーブル13[[#All],[年代]],I$1)</f>
        <v>0</v>
      </c>
      <c r="J64" s="59">
        <f>COUNTIFS(テーブル13[[#All],[発症日]],テーブル310122[[#This Row],[日時]],テーブル13[[#All],[年代]],J$1)</f>
        <v>0</v>
      </c>
      <c r="K64" s="59">
        <f>COUNTIFS(テーブル13[[#All],[発症日]],テーブル310122[[#This Row],[日時]],テーブル13[[#All],[年代]],K$1)</f>
        <v>0</v>
      </c>
      <c r="L64" s="59">
        <f>COUNTIFS(テーブル13[[#All],[発症日]],テーブル310122[[#This Row],[日時]],テーブル13[[#All],[年代]],L$1)</f>
        <v>0</v>
      </c>
      <c r="M64" s="59">
        <f>COUNTIFS(テーブル13[[#All],[発症日]],テーブル310122[[#This Row],[日時]],テーブル13[[#All],[年代]],M$1)</f>
        <v>0</v>
      </c>
      <c r="N64" s="59">
        <f>COUNTIFS(テーブル13[[#All],[発症日]],テーブル310122[[#This Row],[日時]],テーブル13[[#All],[年代]],N$1)</f>
        <v>0</v>
      </c>
      <c r="O64" s="59">
        <f>COUNTIFS(テーブル13[[#All],[発症日]],テーブル310122[[#This Row],[日時]],テーブル13[[#All],[年代]],O$1)</f>
        <v>0</v>
      </c>
      <c r="P64" s="59">
        <f>COUNTIFS(テーブル13[[#All],[発症日]],テーブル310122[[#This Row],[日時]],テーブル13[[#All],[年代]],"")</f>
        <v>0</v>
      </c>
      <c r="Q64" s="59">
        <f>テーブル310122[[#This Row],[10歳未満]]</f>
        <v>0</v>
      </c>
      <c r="R64" s="59">
        <f>SUM(テーブル310122[[#This Row],[10代]:[30代]])</f>
        <v>0</v>
      </c>
      <c r="S64" s="59">
        <f>SUM(テーブル310122[[#This Row],[40代]:[50代]])</f>
        <v>0</v>
      </c>
      <c r="T64" s="59">
        <f>SUM(テーブル310122[[#This Row],[60代]:[90代]])</f>
        <v>0</v>
      </c>
    </row>
    <row r="65" spans="1:20">
      <c r="A65" s="54">
        <f t="shared" si="3"/>
        <v>43950</v>
      </c>
      <c r="B65" s="1" t="str">
        <f t="shared" si="2"/>
        <v/>
      </c>
      <c r="C65" s="57" t="str">
        <f t="shared" si="0"/>
        <v/>
      </c>
      <c r="D65" s="57" t="str">
        <f t="shared" si="1"/>
        <v>29日</v>
      </c>
      <c r="E65" s="57">
        <f>COUNTIF(テーブル13[[#All],[発症日]],テーブル310122[[#This Row],[日時]])</f>
        <v>0</v>
      </c>
      <c r="F65" s="57">
        <f>COUNTIFS(テーブル13[[#All],[発症日]],テーブル310122[[#This Row],[日時]],テーブル13[[#All],[年代]],F$1)</f>
        <v>0</v>
      </c>
      <c r="G65" s="59">
        <f>COUNTIFS(テーブル13[[#All],[発症日]],テーブル310122[[#This Row],[日時]],テーブル13[[#All],[年代]],G$1)</f>
        <v>0</v>
      </c>
      <c r="H65" s="59">
        <f>COUNTIFS(テーブル13[[#All],[発症日]],テーブル310122[[#This Row],[日時]],テーブル13[[#All],[年代]],H$1)</f>
        <v>0</v>
      </c>
      <c r="I65" s="59">
        <f>COUNTIFS(テーブル13[[#All],[発症日]],テーブル310122[[#This Row],[日時]],テーブル13[[#All],[年代]],I$1)</f>
        <v>0</v>
      </c>
      <c r="J65" s="59">
        <f>COUNTIFS(テーブル13[[#All],[発症日]],テーブル310122[[#This Row],[日時]],テーブル13[[#All],[年代]],J$1)</f>
        <v>0</v>
      </c>
      <c r="K65" s="59">
        <f>COUNTIFS(テーブル13[[#All],[発症日]],テーブル310122[[#This Row],[日時]],テーブル13[[#All],[年代]],K$1)</f>
        <v>0</v>
      </c>
      <c r="L65" s="59">
        <f>COUNTIFS(テーブル13[[#All],[発症日]],テーブル310122[[#This Row],[日時]],テーブル13[[#All],[年代]],L$1)</f>
        <v>0</v>
      </c>
      <c r="M65" s="59">
        <f>COUNTIFS(テーブル13[[#All],[発症日]],テーブル310122[[#This Row],[日時]],テーブル13[[#All],[年代]],M$1)</f>
        <v>0</v>
      </c>
      <c r="N65" s="59">
        <f>COUNTIFS(テーブル13[[#All],[発症日]],テーブル310122[[#This Row],[日時]],テーブル13[[#All],[年代]],N$1)</f>
        <v>0</v>
      </c>
      <c r="O65" s="59">
        <f>COUNTIFS(テーブル13[[#All],[発症日]],テーブル310122[[#This Row],[日時]],テーブル13[[#All],[年代]],O$1)</f>
        <v>0</v>
      </c>
      <c r="P65" s="59">
        <f>COUNTIFS(テーブル13[[#All],[発症日]],テーブル310122[[#This Row],[日時]],テーブル13[[#All],[年代]],"")</f>
        <v>0</v>
      </c>
      <c r="Q65" s="59">
        <f>テーブル310122[[#This Row],[10歳未満]]</f>
        <v>0</v>
      </c>
      <c r="R65" s="59">
        <f>SUM(テーブル310122[[#This Row],[10代]:[30代]])</f>
        <v>0</v>
      </c>
      <c r="S65" s="59">
        <f>SUM(テーブル310122[[#This Row],[40代]:[50代]])</f>
        <v>0</v>
      </c>
      <c r="T65" s="59">
        <f>SUM(テーブル310122[[#This Row],[60代]:[90代]])</f>
        <v>0</v>
      </c>
    </row>
    <row r="66" spans="1:20">
      <c r="A66" s="54">
        <f t="shared" si="3"/>
        <v>43951</v>
      </c>
      <c r="B66" s="1" t="str">
        <f t="shared" si="2"/>
        <v/>
      </c>
      <c r="C66" s="57" t="str">
        <f t="shared" si="0"/>
        <v/>
      </c>
      <c r="D66" s="57" t="str">
        <f t="shared" si="1"/>
        <v>30日</v>
      </c>
      <c r="E66" s="57">
        <f>COUNTIF(テーブル13[[#All],[発症日]],テーブル310122[[#This Row],[日時]])</f>
        <v>0</v>
      </c>
      <c r="F66" s="57">
        <f>COUNTIFS(テーブル13[[#All],[発症日]],テーブル310122[[#This Row],[日時]],テーブル13[[#All],[年代]],F$1)</f>
        <v>0</v>
      </c>
      <c r="G66" s="59">
        <f>COUNTIFS(テーブル13[[#All],[発症日]],テーブル310122[[#This Row],[日時]],テーブル13[[#All],[年代]],G$1)</f>
        <v>0</v>
      </c>
      <c r="H66" s="59">
        <f>COUNTIFS(テーブル13[[#All],[発症日]],テーブル310122[[#This Row],[日時]],テーブル13[[#All],[年代]],H$1)</f>
        <v>0</v>
      </c>
      <c r="I66" s="59">
        <f>COUNTIFS(テーブル13[[#All],[発症日]],テーブル310122[[#This Row],[日時]],テーブル13[[#All],[年代]],I$1)</f>
        <v>0</v>
      </c>
      <c r="J66" s="59">
        <f>COUNTIFS(テーブル13[[#All],[発症日]],テーブル310122[[#This Row],[日時]],テーブル13[[#All],[年代]],J$1)</f>
        <v>0</v>
      </c>
      <c r="K66" s="59">
        <f>COUNTIFS(テーブル13[[#All],[発症日]],テーブル310122[[#This Row],[日時]],テーブル13[[#All],[年代]],K$1)</f>
        <v>0</v>
      </c>
      <c r="L66" s="59">
        <f>COUNTIFS(テーブル13[[#All],[発症日]],テーブル310122[[#This Row],[日時]],テーブル13[[#All],[年代]],L$1)</f>
        <v>0</v>
      </c>
      <c r="M66" s="59">
        <f>COUNTIFS(テーブル13[[#All],[発症日]],テーブル310122[[#This Row],[日時]],テーブル13[[#All],[年代]],M$1)</f>
        <v>0</v>
      </c>
      <c r="N66" s="59">
        <f>COUNTIFS(テーブル13[[#All],[発症日]],テーブル310122[[#This Row],[日時]],テーブル13[[#All],[年代]],N$1)</f>
        <v>0</v>
      </c>
      <c r="O66" s="59">
        <f>COUNTIFS(テーブル13[[#All],[発症日]],テーブル310122[[#This Row],[日時]],テーブル13[[#All],[年代]],O$1)</f>
        <v>0</v>
      </c>
      <c r="P66" s="59">
        <f>COUNTIFS(テーブル13[[#All],[発症日]],テーブル310122[[#This Row],[日時]],テーブル13[[#All],[年代]],"")</f>
        <v>0</v>
      </c>
      <c r="Q66" s="59">
        <f>テーブル310122[[#This Row],[10歳未満]]</f>
        <v>0</v>
      </c>
      <c r="R66" s="59">
        <f>SUM(テーブル310122[[#This Row],[10代]:[30代]])</f>
        <v>0</v>
      </c>
      <c r="S66" s="59">
        <f>SUM(テーブル310122[[#This Row],[40代]:[50代]])</f>
        <v>0</v>
      </c>
      <c r="T66" s="59">
        <f>SUM(テーブル310122[[#This Row],[60代]:[90代]])</f>
        <v>0</v>
      </c>
    </row>
    <row r="67" spans="1:20">
      <c r="A67" s="54">
        <f t="shared" si="3"/>
        <v>43952</v>
      </c>
      <c r="B67" s="1" t="str">
        <f t="shared" si="2"/>
        <v/>
      </c>
      <c r="C67" s="57" t="str">
        <f t="shared" si="0"/>
        <v>5月</v>
      </c>
      <c r="D67" s="57" t="str">
        <f t="shared" si="1"/>
        <v>1日</v>
      </c>
      <c r="E67" s="57">
        <f>COUNTIF(テーブル13[[#All],[発症日]],テーブル310122[[#This Row],[日時]])</f>
        <v>0</v>
      </c>
      <c r="F67" s="57">
        <f>COUNTIFS(テーブル13[[#All],[発症日]],テーブル310122[[#This Row],[日時]],テーブル13[[#All],[年代]],F$1)</f>
        <v>0</v>
      </c>
      <c r="G67" s="59">
        <f>COUNTIFS(テーブル13[[#All],[発症日]],テーブル310122[[#This Row],[日時]],テーブル13[[#All],[年代]],G$1)</f>
        <v>0</v>
      </c>
      <c r="H67" s="59">
        <f>COUNTIFS(テーブル13[[#All],[発症日]],テーブル310122[[#This Row],[日時]],テーブル13[[#All],[年代]],H$1)</f>
        <v>0</v>
      </c>
      <c r="I67" s="59">
        <f>COUNTIFS(テーブル13[[#All],[発症日]],テーブル310122[[#This Row],[日時]],テーブル13[[#All],[年代]],I$1)</f>
        <v>0</v>
      </c>
      <c r="J67" s="59">
        <f>COUNTIFS(テーブル13[[#All],[発症日]],テーブル310122[[#This Row],[日時]],テーブル13[[#All],[年代]],J$1)</f>
        <v>0</v>
      </c>
      <c r="K67" s="59">
        <f>COUNTIFS(テーブル13[[#All],[発症日]],テーブル310122[[#This Row],[日時]],テーブル13[[#All],[年代]],K$1)</f>
        <v>0</v>
      </c>
      <c r="L67" s="59">
        <f>COUNTIFS(テーブル13[[#All],[発症日]],テーブル310122[[#This Row],[日時]],テーブル13[[#All],[年代]],L$1)</f>
        <v>0</v>
      </c>
      <c r="M67" s="59">
        <f>COUNTIFS(テーブル13[[#All],[発症日]],テーブル310122[[#This Row],[日時]],テーブル13[[#All],[年代]],M$1)</f>
        <v>0</v>
      </c>
      <c r="N67" s="59">
        <f>COUNTIFS(テーブル13[[#All],[発症日]],テーブル310122[[#This Row],[日時]],テーブル13[[#All],[年代]],N$1)</f>
        <v>0</v>
      </c>
      <c r="O67" s="59">
        <f>COUNTIFS(テーブル13[[#All],[発症日]],テーブル310122[[#This Row],[日時]],テーブル13[[#All],[年代]],O$1)</f>
        <v>0</v>
      </c>
      <c r="P67" s="59">
        <f>COUNTIFS(テーブル13[[#All],[発症日]],テーブル310122[[#This Row],[日時]],テーブル13[[#All],[年代]],"")</f>
        <v>0</v>
      </c>
      <c r="Q67" s="59">
        <f>テーブル310122[[#This Row],[10歳未満]]</f>
        <v>0</v>
      </c>
      <c r="R67" s="59">
        <f>SUM(テーブル310122[[#This Row],[10代]:[30代]])</f>
        <v>0</v>
      </c>
      <c r="S67" s="59">
        <f>SUM(テーブル310122[[#This Row],[40代]:[50代]])</f>
        <v>0</v>
      </c>
      <c r="T67" s="59">
        <f>SUM(テーブル310122[[#This Row],[60代]:[90代]])</f>
        <v>0</v>
      </c>
    </row>
    <row r="68" spans="1:20">
      <c r="A68" s="54">
        <f t="shared" si="3"/>
        <v>43953</v>
      </c>
      <c r="B68" s="1" t="str">
        <f t="shared" si="2"/>
        <v/>
      </c>
      <c r="C68" s="57" t="str">
        <f t="shared" si="0"/>
        <v/>
      </c>
      <c r="D68" s="57" t="str">
        <f t="shared" si="1"/>
        <v>2日</v>
      </c>
      <c r="E68" s="57">
        <f>COUNTIF(テーブル13[[#All],[発症日]],テーブル310122[[#This Row],[日時]])</f>
        <v>0</v>
      </c>
      <c r="F68" s="57">
        <f>COUNTIFS(テーブル13[[#All],[発症日]],テーブル310122[[#This Row],[日時]],テーブル13[[#All],[年代]],F$1)</f>
        <v>0</v>
      </c>
      <c r="G68" s="59">
        <f>COUNTIFS(テーブル13[[#All],[発症日]],テーブル310122[[#This Row],[日時]],テーブル13[[#All],[年代]],G$1)</f>
        <v>0</v>
      </c>
      <c r="H68" s="59">
        <f>COUNTIFS(テーブル13[[#All],[発症日]],テーブル310122[[#This Row],[日時]],テーブル13[[#All],[年代]],H$1)</f>
        <v>0</v>
      </c>
      <c r="I68" s="59">
        <f>COUNTIFS(テーブル13[[#All],[発症日]],テーブル310122[[#This Row],[日時]],テーブル13[[#All],[年代]],I$1)</f>
        <v>0</v>
      </c>
      <c r="J68" s="59">
        <f>COUNTIFS(テーブル13[[#All],[発症日]],テーブル310122[[#This Row],[日時]],テーブル13[[#All],[年代]],J$1)</f>
        <v>0</v>
      </c>
      <c r="K68" s="59">
        <f>COUNTIFS(テーブル13[[#All],[発症日]],テーブル310122[[#This Row],[日時]],テーブル13[[#All],[年代]],K$1)</f>
        <v>0</v>
      </c>
      <c r="L68" s="59">
        <f>COUNTIFS(テーブル13[[#All],[発症日]],テーブル310122[[#This Row],[日時]],テーブル13[[#All],[年代]],L$1)</f>
        <v>0</v>
      </c>
      <c r="M68" s="59">
        <f>COUNTIFS(テーブル13[[#All],[発症日]],テーブル310122[[#This Row],[日時]],テーブル13[[#All],[年代]],M$1)</f>
        <v>0</v>
      </c>
      <c r="N68" s="59">
        <f>COUNTIFS(テーブル13[[#All],[発症日]],テーブル310122[[#This Row],[日時]],テーブル13[[#All],[年代]],N$1)</f>
        <v>0</v>
      </c>
      <c r="O68" s="59">
        <f>COUNTIFS(テーブル13[[#All],[発症日]],テーブル310122[[#This Row],[日時]],テーブル13[[#All],[年代]],O$1)</f>
        <v>0</v>
      </c>
      <c r="P68" s="59">
        <f>COUNTIFS(テーブル13[[#All],[発症日]],テーブル310122[[#This Row],[日時]],テーブル13[[#All],[年代]],"")</f>
        <v>0</v>
      </c>
      <c r="Q68" s="59">
        <f>テーブル310122[[#This Row],[10歳未満]]</f>
        <v>0</v>
      </c>
      <c r="R68" s="59">
        <f>SUM(テーブル310122[[#This Row],[10代]:[30代]])</f>
        <v>0</v>
      </c>
      <c r="S68" s="59">
        <f>SUM(テーブル310122[[#This Row],[40代]:[50代]])</f>
        <v>0</v>
      </c>
      <c r="T68" s="59">
        <f>SUM(テーブル310122[[#This Row],[60代]:[90代]])</f>
        <v>0</v>
      </c>
    </row>
    <row r="69" spans="1:20">
      <c r="A69" s="54">
        <f t="shared" si="3"/>
        <v>43954</v>
      </c>
      <c r="B69" s="1" t="str">
        <f t="shared" si="2"/>
        <v/>
      </c>
      <c r="C69" s="57" t="str">
        <f t="shared" si="0"/>
        <v/>
      </c>
      <c r="D69" s="57" t="str">
        <f t="shared" si="1"/>
        <v>3日</v>
      </c>
      <c r="E69" s="57">
        <f>COUNTIF(テーブル13[[#All],[発症日]],テーブル310122[[#This Row],[日時]])</f>
        <v>0</v>
      </c>
      <c r="F69" s="57">
        <f>COUNTIFS(テーブル13[[#All],[発症日]],テーブル310122[[#This Row],[日時]],テーブル13[[#All],[年代]],F$1)</f>
        <v>0</v>
      </c>
      <c r="G69" s="59">
        <f>COUNTIFS(テーブル13[[#All],[発症日]],テーブル310122[[#This Row],[日時]],テーブル13[[#All],[年代]],G$1)</f>
        <v>0</v>
      </c>
      <c r="H69" s="59">
        <f>COUNTIFS(テーブル13[[#All],[発症日]],テーブル310122[[#This Row],[日時]],テーブル13[[#All],[年代]],H$1)</f>
        <v>0</v>
      </c>
      <c r="I69" s="59">
        <f>COUNTIFS(テーブル13[[#All],[発症日]],テーブル310122[[#This Row],[日時]],テーブル13[[#All],[年代]],I$1)</f>
        <v>0</v>
      </c>
      <c r="J69" s="59">
        <f>COUNTIFS(テーブル13[[#All],[発症日]],テーブル310122[[#This Row],[日時]],テーブル13[[#All],[年代]],J$1)</f>
        <v>0</v>
      </c>
      <c r="K69" s="59">
        <f>COUNTIFS(テーブル13[[#All],[発症日]],テーブル310122[[#This Row],[日時]],テーブル13[[#All],[年代]],K$1)</f>
        <v>0</v>
      </c>
      <c r="L69" s="59">
        <f>COUNTIFS(テーブル13[[#All],[発症日]],テーブル310122[[#This Row],[日時]],テーブル13[[#All],[年代]],L$1)</f>
        <v>0</v>
      </c>
      <c r="M69" s="59">
        <f>COUNTIFS(テーブル13[[#All],[発症日]],テーブル310122[[#This Row],[日時]],テーブル13[[#All],[年代]],M$1)</f>
        <v>0</v>
      </c>
      <c r="N69" s="59">
        <f>COUNTIFS(テーブル13[[#All],[発症日]],テーブル310122[[#This Row],[日時]],テーブル13[[#All],[年代]],N$1)</f>
        <v>0</v>
      </c>
      <c r="O69" s="59">
        <f>COUNTIFS(テーブル13[[#All],[発症日]],テーブル310122[[#This Row],[日時]],テーブル13[[#All],[年代]],O$1)</f>
        <v>0</v>
      </c>
      <c r="P69" s="59">
        <f>COUNTIFS(テーブル13[[#All],[発症日]],テーブル310122[[#This Row],[日時]],テーブル13[[#All],[年代]],"")</f>
        <v>0</v>
      </c>
      <c r="Q69" s="59">
        <f>テーブル310122[[#This Row],[10歳未満]]</f>
        <v>0</v>
      </c>
      <c r="R69" s="59">
        <f>SUM(テーブル310122[[#This Row],[10代]:[30代]])</f>
        <v>0</v>
      </c>
      <c r="S69" s="59">
        <f>SUM(テーブル310122[[#This Row],[40代]:[50代]])</f>
        <v>0</v>
      </c>
      <c r="T69" s="59">
        <f>SUM(テーブル310122[[#This Row],[60代]:[90代]])</f>
        <v>0</v>
      </c>
    </row>
    <row r="70" spans="1:20">
      <c r="A70" s="54">
        <f t="shared" si="3"/>
        <v>43955</v>
      </c>
      <c r="B70" s="1" t="str">
        <f t="shared" ref="B70:B133" si="4">IF(AND(MONTH(A70)=1,DAY(A70)=1),YEAR(A70)&amp;"年","")</f>
        <v/>
      </c>
      <c r="C70" s="57" t="str">
        <f t="shared" ref="C70:C133" si="5">IF(DAY(A70)=1,MONTH(A70)&amp;"月","")</f>
        <v/>
      </c>
      <c r="D70" s="57" t="str">
        <f t="shared" ref="D70:D133" si="6">DAY(A70)&amp;"日"</f>
        <v>4日</v>
      </c>
      <c r="E70" s="57">
        <f>COUNTIF(テーブル13[[#All],[発症日]],テーブル310122[[#This Row],[日時]])</f>
        <v>0</v>
      </c>
      <c r="F70" s="57">
        <f>COUNTIFS(テーブル13[[#All],[発症日]],テーブル310122[[#This Row],[日時]],テーブル13[[#All],[年代]],F$1)</f>
        <v>0</v>
      </c>
      <c r="G70" s="59">
        <f>COUNTIFS(テーブル13[[#All],[発症日]],テーブル310122[[#This Row],[日時]],テーブル13[[#All],[年代]],G$1)</f>
        <v>0</v>
      </c>
      <c r="H70" s="59">
        <f>COUNTIFS(テーブル13[[#All],[発症日]],テーブル310122[[#This Row],[日時]],テーブル13[[#All],[年代]],H$1)</f>
        <v>0</v>
      </c>
      <c r="I70" s="59">
        <f>COUNTIFS(テーブル13[[#All],[発症日]],テーブル310122[[#This Row],[日時]],テーブル13[[#All],[年代]],I$1)</f>
        <v>0</v>
      </c>
      <c r="J70" s="59">
        <f>COUNTIFS(テーブル13[[#All],[発症日]],テーブル310122[[#This Row],[日時]],テーブル13[[#All],[年代]],J$1)</f>
        <v>0</v>
      </c>
      <c r="K70" s="59">
        <f>COUNTIFS(テーブル13[[#All],[発症日]],テーブル310122[[#This Row],[日時]],テーブル13[[#All],[年代]],K$1)</f>
        <v>0</v>
      </c>
      <c r="L70" s="59">
        <f>COUNTIFS(テーブル13[[#All],[発症日]],テーブル310122[[#This Row],[日時]],テーブル13[[#All],[年代]],L$1)</f>
        <v>0</v>
      </c>
      <c r="M70" s="59">
        <f>COUNTIFS(テーブル13[[#All],[発症日]],テーブル310122[[#This Row],[日時]],テーブル13[[#All],[年代]],M$1)</f>
        <v>0</v>
      </c>
      <c r="N70" s="59">
        <f>COUNTIFS(テーブル13[[#All],[発症日]],テーブル310122[[#This Row],[日時]],テーブル13[[#All],[年代]],N$1)</f>
        <v>0</v>
      </c>
      <c r="O70" s="59">
        <f>COUNTIFS(テーブル13[[#All],[発症日]],テーブル310122[[#This Row],[日時]],テーブル13[[#All],[年代]],O$1)</f>
        <v>0</v>
      </c>
      <c r="P70" s="59">
        <f>COUNTIFS(テーブル13[[#All],[発症日]],テーブル310122[[#This Row],[日時]],テーブル13[[#All],[年代]],"")</f>
        <v>0</v>
      </c>
      <c r="Q70" s="59">
        <f>テーブル310122[[#This Row],[10歳未満]]</f>
        <v>0</v>
      </c>
      <c r="R70" s="59">
        <f>SUM(テーブル310122[[#This Row],[10代]:[30代]])</f>
        <v>0</v>
      </c>
      <c r="S70" s="59">
        <f>SUM(テーブル310122[[#This Row],[40代]:[50代]])</f>
        <v>0</v>
      </c>
      <c r="T70" s="59">
        <f>SUM(テーブル310122[[#This Row],[60代]:[90代]])</f>
        <v>0</v>
      </c>
    </row>
    <row r="71" spans="1:20">
      <c r="A71" s="54">
        <f t="shared" si="3"/>
        <v>43956</v>
      </c>
      <c r="B71" s="1" t="str">
        <f t="shared" si="4"/>
        <v/>
      </c>
      <c r="C71" s="57" t="str">
        <f t="shared" si="5"/>
        <v/>
      </c>
      <c r="D71" s="57" t="str">
        <f t="shared" si="6"/>
        <v>5日</v>
      </c>
      <c r="E71" s="57">
        <f>COUNTIF(テーブル13[[#All],[発症日]],テーブル310122[[#This Row],[日時]])</f>
        <v>0</v>
      </c>
      <c r="F71" s="57">
        <f>COUNTIFS(テーブル13[[#All],[発症日]],テーブル310122[[#This Row],[日時]],テーブル13[[#All],[年代]],F$1)</f>
        <v>0</v>
      </c>
      <c r="G71" s="59">
        <f>COUNTIFS(テーブル13[[#All],[発症日]],テーブル310122[[#This Row],[日時]],テーブル13[[#All],[年代]],G$1)</f>
        <v>0</v>
      </c>
      <c r="H71" s="59">
        <f>COUNTIFS(テーブル13[[#All],[発症日]],テーブル310122[[#This Row],[日時]],テーブル13[[#All],[年代]],H$1)</f>
        <v>0</v>
      </c>
      <c r="I71" s="59">
        <f>COUNTIFS(テーブル13[[#All],[発症日]],テーブル310122[[#This Row],[日時]],テーブル13[[#All],[年代]],I$1)</f>
        <v>0</v>
      </c>
      <c r="J71" s="59">
        <f>COUNTIFS(テーブル13[[#All],[発症日]],テーブル310122[[#This Row],[日時]],テーブル13[[#All],[年代]],J$1)</f>
        <v>0</v>
      </c>
      <c r="K71" s="59">
        <f>COUNTIFS(テーブル13[[#All],[発症日]],テーブル310122[[#This Row],[日時]],テーブル13[[#All],[年代]],K$1)</f>
        <v>0</v>
      </c>
      <c r="L71" s="59">
        <f>COUNTIFS(テーブル13[[#All],[発症日]],テーブル310122[[#This Row],[日時]],テーブル13[[#All],[年代]],L$1)</f>
        <v>0</v>
      </c>
      <c r="M71" s="59">
        <f>COUNTIFS(テーブル13[[#All],[発症日]],テーブル310122[[#This Row],[日時]],テーブル13[[#All],[年代]],M$1)</f>
        <v>0</v>
      </c>
      <c r="N71" s="59">
        <f>COUNTIFS(テーブル13[[#All],[発症日]],テーブル310122[[#This Row],[日時]],テーブル13[[#All],[年代]],N$1)</f>
        <v>0</v>
      </c>
      <c r="O71" s="59">
        <f>COUNTIFS(テーブル13[[#All],[発症日]],テーブル310122[[#This Row],[日時]],テーブル13[[#All],[年代]],O$1)</f>
        <v>0</v>
      </c>
      <c r="P71" s="59">
        <f>COUNTIFS(テーブル13[[#All],[発症日]],テーブル310122[[#This Row],[日時]],テーブル13[[#All],[年代]],"")</f>
        <v>0</v>
      </c>
      <c r="Q71" s="59">
        <f>テーブル310122[[#This Row],[10歳未満]]</f>
        <v>0</v>
      </c>
      <c r="R71" s="59">
        <f>SUM(テーブル310122[[#This Row],[10代]:[30代]])</f>
        <v>0</v>
      </c>
      <c r="S71" s="59">
        <f>SUM(テーブル310122[[#This Row],[40代]:[50代]])</f>
        <v>0</v>
      </c>
      <c r="T71" s="59">
        <f>SUM(テーブル310122[[#This Row],[60代]:[90代]])</f>
        <v>0</v>
      </c>
    </row>
    <row r="72" spans="1:20">
      <c r="A72" s="54">
        <f t="shared" ref="A72:A135" si="7">A71+1</f>
        <v>43957</v>
      </c>
      <c r="B72" s="1" t="str">
        <f t="shared" si="4"/>
        <v/>
      </c>
      <c r="C72" s="57" t="str">
        <f t="shared" si="5"/>
        <v/>
      </c>
      <c r="D72" s="57" t="str">
        <f t="shared" si="6"/>
        <v>6日</v>
      </c>
      <c r="E72" s="57">
        <f>COUNTIF(テーブル13[[#All],[発症日]],テーブル310122[[#This Row],[日時]])</f>
        <v>0</v>
      </c>
      <c r="F72" s="57">
        <f>COUNTIFS(テーブル13[[#All],[発症日]],テーブル310122[[#This Row],[日時]],テーブル13[[#All],[年代]],F$1)</f>
        <v>0</v>
      </c>
      <c r="G72" s="59">
        <f>COUNTIFS(テーブル13[[#All],[発症日]],テーブル310122[[#This Row],[日時]],テーブル13[[#All],[年代]],G$1)</f>
        <v>0</v>
      </c>
      <c r="H72" s="59">
        <f>COUNTIFS(テーブル13[[#All],[発症日]],テーブル310122[[#This Row],[日時]],テーブル13[[#All],[年代]],H$1)</f>
        <v>0</v>
      </c>
      <c r="I72" s="59">
        <f>COUNTIFS(テーブル13[[#All],[発症日]],テーブル310122[[#This Row],[日時]],テーブル13[[#All],[年代]],I$1)</f>
        <v>0</v>
      </c>
      <c r="J72" s="59">
        <f>COUNTIFS(テーブル13[[#All],[発症日]],テーブル310122[[#This Row],[日時]],テーブル13[[#All],[年代]],J$1)</f>
        <v>0</v>
      </c>
      <c r="K72" s="59">
        <f>COUNTIFS(テーブル13[[#All],[発症日]],テーブル310122[[#This Row],[日時]],テーブル13[[#All],[年代]],K$1)</f>
        <v>0</v>
      </c>
      <c r="L72" s="59">
        <f>COUNTIFS(テーブル13[[#All],[発症日]],テーブル310122[[#This Row],[日時]],テーブル13[[#All],[年代]],L$1)</f>
        <v>0</v>
      </c>
      <c r="M72" s="59">
        <f>COUNTIFS(テーブル13[[#All],[発症日]],テーブル310122[[#This Row],[日時]],テーブル13[[#All],[年代]],M$1)</f>
        <v>0</v>
      </c>
      <c r="N72" s="59">
        <f>COUNTIFS(テーブル13[[#All],[発症日]],テーブル310122[[#This Row],[日時]],テーブル13[[#All],[年代]],N$1)</f>
        <v>0</v>
      </c>
      <c r="O72" s="59">
        <f>COUNTIFS(テーブル13[[#All],[発症日]],テーブル310122[[#This Row],[日時]],テーブル13[[#All],[年代]],O$1)</f>
        <v>0</v>
      </c>
      <c r="P72" s="59">
        <f>COUNTIFS(テーブル13[[#All],[発症日]],テーブル310122[[#This Row],[日時]],テーブル13[[#All],[年代]],"")</f>
        <v>0</v>
      </c>
      <c r="Q72" s="59">
        <f>テーブル310122[[#This Row],[10歳未満]]</f>
        <v>0</v>
      </c>
      <c r="R72" s="59">
        <f>SUM(テーブル310122[[#This Row],[10代]:[30代]])</f>
        <v>0</v>
      </c>
      <c r="S72" s="59">
        <f>SUM(テーブル310122[[#This Row],[40代]:[50代]])</f>
        <v>0</v>
      </c>
      <c r="T72" s="59">
        <f>SUM(テーブル310122[[#This Row],[60代]:[90代]])</f>
        <v>0</v>
      </c>
    </row>
    <row r="73" spans="1:20">
      <c r="A73" s="54">
        <f t="shared" si="7"/>
        <v>43958</v>
      </c>
      <c r="B73" s="1" t="str">
        <f t="shared" si="4"/>
        <v/>
      </c>
      <c r="C73" s="57" t="str">
        <f t="shared" si="5"/>
        <v/>
      </c>
      <c r="D73" s="57" t="str">
        <f t="shared" si="6"/>
        <v>7日</v>
      </c>
      <c r="E73" s="57">
        <f>COUNTIF(テーブル13[[#All],[発症日]],テーブル310122[[#This Row],[日時]])</f>
        <v>0</v>
      </c>
      <c r="F73" s="57">
        <f>COUNTIFS(テーブル13[[#All],[発症日]],テーブル310122[[#This Row],[日時]],テーブル13[[#All],[年代]],F$1)</f>
        <v>0</v>
      </c>
      <c r="G73" s="59">
        <f>COUNTIFS(テーブル13[[#All],[発症日]],テーブル310122[[#This Row],[日時]],テーブル13[[#All],[年代]],G$1)</f>
        <v>0</v>
      </c>
      <c r="H73" s="59">
        <f>COUNTIFS(テーブル13[[#All],[発症日]],テーブル310122[[#This Row],[日時]],テーブル13[[#All],[年代]],H$1)</f>
        <v>0</v>
      </c>
      <c r="I73" s="59">
        <f>COUNTIFS(テーブル13[[#All],[発症日]],テーブル310122[[#This Row],[日時]],テーブル13[[#All],[年代]],I$1)</f>
        <v>0</v>
      </c>
      <c r="J73" s="59">
        <f>COUNTIFS(テーブル13[[#All],[発症日]],テーブル310122[[#This Row],[日時]],テーブル13[[#All],[年代]],J$1)</f>
        <v>0</v>
      </c>
      <c r="K73" s="59">
        <f>COUNTIFS(テーブル13[[#All],[発症日]],テーブル310122[[#This Row],[日時]],テーブル13[[#All],[年代]],K$1)</f>
        <v>0</v>
      </c>
      <c r="L73" s="59">
        <f>COUNTIFS(テーブル13[[#All],[発症日]],テーブル310122[[#This Row],[日時]],テーブル13[[#All],[年代]],L$1)</f>
        <v>0</v>
      </c>
      <c r="M73" s="59">
        <f>COUNTIFS(テーブル13[[#All],[発症日]],テーブル310122[[#This Row],[日時]],テーブル13[[#All],[年代]],M$1)</f>
        <v>0</v>
      </c>
      <c r="N73" s="59">
        <f>COUNTIFS(テーブル13[[#All],[発症日]],テーブル310122[[#This Row],[日時]],テーブル13[[#All],[年代]],N$1)</f>
        <v>0</v>
      </c>
      <c r="O73" s="59">
        <f>COUNTIFS(テーブル13[[#All],[発症日]],テーブル310122[[#This Row],[日時]],テーブル13[[#All],[年代]],O$1)</f>
        <v>0</v>
      </c>
      <c r="P73" s="59">
        <f>COUNTIFS(テーブル13[[#All],[発症日]],テーブル310122[[#This Row],[日時]],テーブル13[[#All],[年代]],"")</f>
        <v>0</v>
      </c>
      <c r="Q73" s="59">
        <f>テーブル310122[[#This Row],[10歳未満]]</f>
        <v>0</v>
      </c>
      <c r="R73" s="59">
        <f>SUM(テーブル310122[[#This Row],[10代]:[30代]])</f>
        <v>0</v>
      </c>
      <c r="S73" s="59">
        <f>SUM(テーブル310122[[#This Row],[40代]:[50代]])</f>
        <v>0</v>
      </c>
      <c r="T73" s="59">
        <f>SUM(テーブル310122[[#This Row],[60代]:[90代]])</f>
        <v>0</v>
      </c>
    </row>
    <row r="74" spans="1:20">
      <c r="A74" s="54">
        <f t="shared" si="7"/>
        <v>43959</v>
      </c>
      <c r="B74" s="1" t="str">
        <f t="shared" si="4"/>
        <v/>
      </c>
      <c r="C74" s="57" t="str">
        <f t="shared" si="5"/>
        <v/>
      </c>
      <c r="D74" s="57" t="str">
        <f t="shared" si="6"/>
        <v>8日</v>
      </c>
      <c r="E74" s="57">
        <f>COUNTIF(テーブル13[[#All],[発症日]],テーブル310122[[#This Row],[日時]])</f>
        <v>0</v>
      </c>
      <c r="F74" s="57">
        <f>COUNTIFS(テーブル13[[#All],[発症日]],テーブル310122[[#This Row],[日時]],テーブル13[[#All],[年代]],F$1)</f>
        <v>0</v>
      </c>
      <c r="G74" s="59">
        <f>COUNTIFS(テーブル13[[#All],[発症日]],テーブル310122[[#This Row],[日時]],テーブル13[[#All],[年代]],G$1)</f>
        <v>0</v>
      </c>
      <c r="H74" s="59">
        <f>COUNTIFS(テーブル13[[#All],[発症日]],テーブル310122[[#This Row],[日時]],テーブル13[[#All],[年代]],H$1)</f>
        <v>0</v>
      </c>
      <c r="I74" s="59">
        <f>COUNTIFS(テーブル13[[#All],[発症日]],テーブル310122[[#This Row],[日時]],テーブル13[[#All],[年代]],I$1)</f>
        <v>0</v>
      </c>
      <c r="J74" s="59">
        <f>COUNTIFS(テーブル13[[#All],[発症日]],テーブル310122[[#This Row],[日時]],テーブル13[[#All],[年代]],J$1)</f>
        <v>0</v>
      </c>
      <c r="K74" s="59">
        <f>COUNTIFS(テーブル13[[#All],[発症日]],テーブル310122[[#This Row],[日時]],テーブル13[[#All],[年代]],K$1)</f>
        <v>0</v>
      </c>
      <c r="L74" s="59">
        <f>COUNTIFS(テーブル13[[#All],[発症日]],テーブル310122[[#This Row],[日時]],テーブル13[[#All],[年代]],L$1)</f>
        <v>0</v>
      </c>
      <c r="M74" s="59">
        <f>COUNTIFS(テーブル13[[#All],[発症日]],テーブル310122[[#This Row],[日時]],テーブル13[[#All],[年代]],M$1)</f>
        <v>0</v>
      </c>
      <c r="N74" s="59">
        <f>COUNTIFS(テーブル13[[#All],[発症日]],テーブル310122[[#This Row],[日時]],テーブル13[[#All],[年代]],N$1)</f>
        <v>0</v>
      </c>
      <c r="O74" s="59">
        <f>COUNTIFS(テーブル13[[#All],[発症日]],テーブル310122[[#This Row],[日時]],テーブル13[[#All],[年代]],O$1)</f>
        <v>0</v>
      </c>
      <c r="P74" s="59">
        <f>COUNTIFS(テーブル13[[#All],[発症日]],テーブル310122[[#This Row],[日時]],テーブル13[[#All],[年代]],"")</f>
        <v>0</v>
      </c>
      <c r="Q74" s="59">
        <f>テーブル310122[[#This Row],[10歳未満]]</f>
        <v>0</v>
      </c>
      <c r="R74" s="59">
        <f>SUM(テーブル310122[[#This Row],[10代]:[30代]])</f>
        <v>0</v>
      </c>
      <c r="S74" s="59">
        <f>SUM(テーブル310122[[#This Row],[40代]:[50代]])</f>
        <v>0</v>
      </c>
      <c r="T74" s="59">
        <f>SUM(テーブル310122[[#This Row],[60代]:[90代]])</f>
        <v>0</v>
      </c>
    </row>
    <row r="75" spans="1:20">
      <c r="A75" s="54">
        <f t="shared" si="7"/>
        <v>43960</v>
      </c>
      <c r="B75" s="1" t="str">
        <f t="shared" si="4"/>
        <v/>
      </c>
      <c r="C75" s="57" t="str">
        <f t="shared" si="5"/>
        <v/>
      </c>
      <c r="D75" s="57" t="str">
        <f t="shared" si="6"/>
        <v>9日</v>
      </c>
      <c r="E75" s="57">
        <f>COUNTIF(テーブル13[[#All],[発症日]],テーブル310122[[#This Row],[日時]])</f>
        <v>0</v>
      </c>
      <c r="F75" s="57">
        <f>COUNTIFS(テーブル13[[#All],[発症日]],テーブル310122[[#This Row],[日時]],テーブル13[[#All],[年代]],F$1)</f>
        <v>0</v>
      </c>
      <c r="G75" s="59">
        <f>COUNTIFS(テーブル13[[#All],[発症日]],テーブル310122[[#This Row],[日時]],テーブル13[[#All],[年代]],G$1)</f>
        <v>0</v>
      </c>
      <c r="H75" s="59">
        <f>COUNTIFS(テーブル13[[#All],[発症日]],テーブル310122[[#This Row],[日時]],テーブル13[[#All],[年代]],H$1)</f>
        <v>0</v>
      </c>
      <c r="I75" s="59">
        <f>COUNTIFS(テーブル13[[#All],[発症日]],テーブル310122[[#This Row],[日時]],テーブル13[[#All],[年代]],I$1)</f>
        <v>0</v>
      </c>
      <c r="J75" s="59">
        <f>COUNTIFS(テーブル13[[#All],[発症日]],テーブル310122[[#This Row],[日時]],テーブル13[[#All],[年代]],J$1)</f>
        <v>0</v>
      </c>
      <c r="K75" s="59">
        <f>COUNTIFS(テーブル13[[#All],[発症日]],テーブル310122[[#This Row],[日時]],テーブル13[[#All],[年代]],K$1)</f>
        <v>0</v>
      </c>
      <c r="L75" s="59">
        <f>COUNTIFS(テーブル13[[#All],[発症日]],テーブル310122[[#This Row],[日時]],テーブル13[[#All],[年代]],L$1)</f>
        <v>0</v>
      </c>
      <c r="M75" s="59">
        <f>COUNTIFS(テーブル13[[#All],[発症日]],テーブル310122[[#This Row],[日時]],テーブル13[[#All],[年代]],M$1)</f>
        <v>0</v>
      </c>
      <c r="N75" s="59">
        <f>COUNTIFS(テーブル13[[#All],[発症日]],テーブル310122[[#This Row],[日時]],テーブル13[[#All],[年代]],N$1)</f>
        <v>0</v>
      </c>
      <c r="O75" s="59">
        <f>COUNTIFS(テーブル13[[#All],[発症日]],テーブル310122[[#This Row],[日時]],テーブル13[[#All],[年代]],O$1)</f>
        <v>0</v>
      </c>
      <c r="P75" s="59">
        <f>COUNTIFS(テーブル13[[#All],[発症日]],テーブル310122[[#This Row],[日時]],テーブル13[[#All],[年代]],"")</f>
        <v>0</v>
      </c>
      <c r="Q75" s="59">
        <f>テーブル310122[[#This Row],[10歳未満]]</f>
        <v>0</v>
      </c>
      <c r="R75" s="59">
        <f>SUM(テーブル310122[[#This Row],[10代]:[30代]])</f>
        <v>0</v>
      </c>
      <c r="S75" s="59">
        <f>SUM(テーブル310122[[#This Row],[40代]:[50代]])</f>
        <v>0</v>
      </c>
      <c r="T75" s="59">
        <f>SUM(テーブル310122[[#This Row],[60代]:[90代]])</f>
        <v>0</v>
      </c>
    </row>
    <row r="76" spans="1:20">
      <c r="A76" s="54">
        <f t="shared" si="7"/>
        <v>43961</v>
      </c>
      <c r="B76" s="1" t="str">
        <f t="shared" si="4"/>
        <v/>
      </c>
      <c r="C76" s="57" t="str">
        <f t="shared" si="5"/>
        <v/>
      </c>
      <c r="D76" s="57" t="str">
        <f t="shared" si="6"/>
        <v>10日</v>
      </c>
      <c r="E76" s="57">
        <f>COUNTIF(テーブル13[[#All],[発症日]],テーブル310122[[#This Row],[日時]])</f>
        <v>0</v>
      </c>
      <c r="F76" s="57">
        <f>COUNTIFS(テーブル13[[#All],[発症日]],テーブル310122[[#This Row],[日時]],テーブル13[[#All],[年代]],F$1)</f>
        <v>0</v>
      </c>
      <c r="G76" s="59">
        <f>COUNTIFS(テーブル13[[#All],[発症日]],テーブル310122[[#This Row],[日時]],テーブル13[[#All],[年代]],G$1)</f>
        <v>0</v>
      </c>
      <c r="H76" s="59">
        <f>COUNTIFS(テーブル13[[#All],[発症日]],テーブル310122[[#This Row],[日時]],テーブル13[[#All],[年代]],H$1)</f>
        <v>0</v>
      </c>
      <c r="I76" s="59">
        <f>COUNTIFS(テーブル13[[#All],[発症日]],テーブル310122[[#This Row],[日時]],テーブル13[[#All],[年代]],I$1)</f>
        <v>0</v>
      </c>
      <c r="J76" s="59">
        <f>COUNTIFS(テーブル13[[#All],[発症日]],テーブル310122[[#This Row],[日時]],テーブル13[[#All],[年代]],J$1)</f>
        <v>0</v>
      </c>
      <c r="K76" s="59">
        <f>COUNTIFS(テーブル13[[#All],[発症日]],テーブル310122[[#This Row],[日時]],テーブル13[[#All],[年代]],K$1)</f>
        <v>0</v>
      </c>
      <c r="L76" s="59">
        <f>COUNTIFS(テーブル13[[#All],[発症日]],テーブル310122[[#This Row],[日時]],テーブル13[[#All],[年代]],L$1)</f>
        <v>0</v>
      </c>
      <c r="M76" s="59">
        <f>COUNTIFS(テーブル13[[#All],[発症日]],テーブル310122[[#This Row],[日時]],テーブル13[[#All],[年代]],M$1)</f>
        <v>0</v>
      </c>
      <c r="N76" s="59">
        <f>COUNTIFS(テーブル13[[#All],[発症日]],テーブル310122[[#This Row],[日時]],テーブル13[[#All],[年代]],N$1)</f>
        <v>0</v>
      </c>
      <c r="O76" s="59">
        <f>COUNTIFS(テーブル13[[#All],[発症日]],テーブル310122[[#This Row],[日時]],テーブル13[[#All],[年代]],O$1)</f>
        <v>0</v>
      </c>
      <c r="P76" s="59">
        <f>COUNTIFS(テーブル13[[#All],[発症日]],テーブル310122[[#This Row],[日時]],テーブル13[[#All],[年代]],"")</f>
        <v>0</v>
      </c>
      <c r="Q76" s="59">
        <f>テーブル310122[[#This Row],[10歳未満]]</f>
        <v>0</v>
      </c>
      <c r="R76" s="59">
        <f>SUM(テーブル310122[[#This Row],[10代]:[30代]])</f>
        <v>0</v>
      </c>
      <c r="S76" s="59">
        <f>SUM(テーブル310122[[#This Row],[40代]:[50代]])</f>
        <v>0</v>
      </c>
      <c r="T76" s="59">
        <f>SUM(テーブル310122[[#This Row],[60代]:[90代]])</f>
        <v>0</v>
      </c>
    </row>
    <row r="77" spans="1:20">
      <c r="A77" s="54">
        <f t="shared" si="7"/>
        <v>43962</v>
      </c>
      <c r="B77" s="1" t="str">
        <f t="shared" si="4"/>
        <v/>
      </c>
      <c r="C77" s="57" t="str">
        <f t="shared" si="5"/>
        <v/>
      </c>
      <c r="D77" s="57" t="str">
        <f t="shared" si="6"/>
        <v>11日</v>
      </c>
      <c r="E77" s="57">
        <f>COUNTIF(テーブル13[[#All],[発症日]],テーブル310122[[#This Row],[日時]])</f>
        <v>0</v>
      </c>
      <c r="F77" s="57">
        <f>COUNTIFS(テーブル13[[#All],[発症日]],テーブル310122[[#This Row],[日時]],テーブル13[[#All],[年代]],F$1)</f>
        <v>0</v>
      </c>
      <c r="G77" s="59">
        <f>COUNTIFS(テーブル13[[#All],[発症日]],テーブル310122[[#This Row],[日時]],テーブル13[[#All],[年代]],G$1)</f>
        <v>0</v>
      </c>
      <c r="H77" s="59">
        <f>COUNTIFS(テーブル13[[#All],[発症日]],テーブル310122[[#This Row],[日時]],テーブル13[[#All],[年代]],H$1)</f>
        <v>0</v>
      </c>
      <c r="I77" s="59">
        <f>COUNTIFS(テーブル13[[#All],[発症日]],テーブル310122[[#This Row],[日時]],テーブル13[[#All],[年代]],I$1)</f>
        <v>0</v>
      </c>
      <c r="J77" s="59">
        <f>COUNTIFS(テーブル13[[#All],[発症日]],テーブル310122[[#This Row],[日時]],テーブル13[[#All],[年代]],J$1)</f>
        <v>0</v>
      </c>
      <c r="K77" s="59">
        <f>COUNTIFS(テーブル13[[#All],[発症日]],テーブル310122[[#This Row],[日時]],テーブル13[[#All],[年代]],K$1)</f>
        <v>0</v>
      </c>
      <c r="L77" s="59">
        <f>COUNTIFS(テーブル13[[#All],[発症日]],テーブル310122[[#This Row],[日時]],テーブル13[[#All],[年代]],L$1)</f>
        <v>0</v>
      </c>
      <c r="M77" s="59">
        <f>COUNTIFS(テーブル13[[#All],[発症日]],テーブル310122[[#This Row],[日時]],テーブル13[[#All],[年代]],M$1)</f>
        <v>0</v>
      </c>
      <c r="N77" s="59">
        <f>COUNTIFS(テーブル13[[#All],[発症日]],テーブル310122[[#This Row],[日時]],テーブル13[[#All],[年代]],N$1)</f>
        <v>0</v>
      </c>
      <c r="O77" s="59">
        <f>COUNTIFS(テーブル13[[#All],[発症日]],テーブル310122[[#This Row],[日時]],テーブル13[[#All],[年代]],O$1)</f>
        <v>0</v>
      </c>
      <c r="P77" s="59">
        <f>COUNTIFS(テーブル13[[#All],[発症日]],テーブル310122[[#This Row],[日時]],テーブル13[[#All],[年代]],"")</f>
        <v>0</v>
      </c>
      <c r="Q77" s="59">
        <f>テーブル310122[[#This Row],[10歳未満]]</f>
        <v>0</v>
      </c>
      <c r="R77" s="59">
        <f>SUM(テーブル310122[[#This Row],[10代]:[30代]])</f>
        <v>0</v>
      </c>
      <c r="S77" s="59">
        <f>SUM(テーブル310122[[#This Row],[40代]:[50代]])</f>
        <v>0</v>
      </c>
      <c r="T77" s="59">
        <f>SUM(テーブル310122[[#This Row],[60代]:[90代]])</f>
        <v>0</v>
      </c>
    </row>
    <row r="78" spans="1:20">
      <c r="A78" s="54">
        <f t="shared" si="7"/>
        <v>43963</v>
      </c>
      <c r="B78" s="1" t="str">
        <f t="shared" si="4"/>
        <v/>
      </c>
      <c r="C78" s="57" t="str">
        <f t="shared" si="5"/>
        <v/>
      </c>
      <c r="D78" s="57" t="str">
        <f t="shared" si="6"/>
        <v>12日</v>
      </c>
      <c r="E78" s="57">
        <f>COUNTIF(テーブル13[[#All],[発症日]],テーブル310122[[#This Row],[日時]])</f>
        <v>0</v>
      </c>
      <c r="F78" s="57">
        <f>COUNTIFS(テーブル13[[#All],[発症日]],テーブル310122[[#This Row],[日時]],テーブル13[[#All],[年代]],F$1)</f>
        <v>0</v>
      </c>
      <c r="G78" s="59">
        <f>COUNTIFS(テーブル13[[#All],[発症日]],テーブル310122[[#This Row],[日時]],テーブル13[[#All],[年代]],G$1)</f>
        <v>0</v>
      </c>
      <c r="H78" s="59">
        <f>COUNTIFS(テーブル13[[#All],[発症日]],テーブル310122[[#This Row],[日時]],テーブル13[[#All],[年代]],H$1)</f>
        <v>0</v>
      </c>
      <c r="I78" s="59">
        <f>COUNTIFS(テーブル13[[#All],[発症日]],テーブル310122[[#This Row],[日時]],テーブル13[[#All],[年代]],I$1)</f>
        <v>0</v>
      </c>
      <c r="J78" s="59">
        <f>COUNTIFS(テーブル13[[#All],[発症日]],テーブル310122[[#This Row],[日時]],テーブル13[[#All],[年代]],J$1)</f>
        <v>0</v>
      </c>
      <c r="K78" s="59">
        <f>COUNTIFS(テーブル13[[#All],[発症日]],テーブル310122[[#This Row],[日時]],テーブル13[[#All],[年代]],K$1)</f>
        <v>0</v>
      </c>
      <c r="L78" s="59">
        <f>COUNTIFS(テーブル13[[#All],[発症日]],テーブル310122[[#This Row],[日時]],テーブル13[[#All],[年代]],L$1)</f>
        <v>0</v>
      </c>
      <c r="M78" s="59">
        <f>COUNTIFS(テーブル13[[#All],[発症日]],テーブル310122[[#This Row],[日時]],テーブル13[[#All],[年代]],M$1)</f>
        <v>0</v>
      </c>
      <c r="N78" s="59">
        <f>COUNTIFS(テーブル13[[#All],[発症日]],テーブル310122[[#This Row],[日時]],テーブル13[[#All],[年代]],N$1)</f>
        <v>0</v>
      </c>
      <c r="O78" s="59">
        <f>COUNTIFS(テーブル13[[#All],[発症日]],テーブル310122[[#This Row],[日時]],テーブル13[[#All],[年代]],O$1)</f>
        <v>0</v>
      </c>
      <c r="P78" s="59">
        <f>COUNTIFS(テーブル13[[#All],[発症日]],テーブル310122[[#This Row],[日時]],テーブル13[[#All],[年代]],"")</f>
        <v>0</v>
      </c>
      <c r="Q78" s="59">
        <f>テーブル310122[[#This Row],[10歳未満]]</f>
        <v>0</v>
      </c>
      <c r="R78" s="59">
        <f>SUM(テーブル310122[[#This Row],[10代]:[30代]])</f>
        <v>0</v>
      </c>
      <c r="S78" s="59">
        <f>SUM(テーブル310122[[#This Row],[40代]:[50代]])</f>
        <v>0</v>
      </c>
      <c r="T78" s="59">
        <f>SUM(テーブル310122[[#This Row],[60代]:[90代]])</f>
        <v>0</v>
      </c>
    </row>
    <row r="79" spans="1:20">
      <c r="A79" s="54">
        <f t="shared" si="7"/>
        <v>43964</v>
      </c>
      <c r="B79" s="1" t="str">
        <f t="shared" si="4"/>
        <v/>
      </c>
      <c r="C79" s="57" t="str">
        <f t="shared" si="5"/>
        <v/>
      </c>
      <c r="D79" s="57" t="str">
        <f t="shared" si="6"/>
        <v>13日</v>
      </c>
      <c r="E79" s="57">
        <f>COUNTIF(テーブル13[[#All],[発症日]],テーブル310122[[#This Row],[日時]])</f>
        <v>0</v>
      </c>
      <c r="F79" s="57">
        <f>COUNTIFS(テーブル13[[#All],[発症日]],テーブル310122[[#This Row],[日時]],テーブル13[[#All],[年代]],F$1)</f>
        <v>0</v>
      </c>
      <c r="G79" s="59">
        <f>COUNTIFS(テーブル13[[#All],[発症日]],テーブル310122[[#This Row],[日時]],テーブル13[[#All],[年代]],G$1)</f>
        <v>0</v>
      </c>
      <c r="H79" s="59">
        <f>COUNTIFS(テーブル13[[#All],[発症日]],テーブル310122[[#This Row],[日時]],テーブル13[[#All],[年代]],H$1)</f>
        <v>0</v>
      </c>
      <c r="I79" s="59">
        <f>COUNTIFS(テーブル13[[#All],[発症日]],テーブル310122[[#This Row],[日時]],テーブル13[[#All],[年代]],I$1)</f>
        <v>0</v>
      </c>
      <c r="J79" s="59">
        <f>COUNTIFS(テーブル13[[#All],[発症日]],テーブル310122[[#This Row],[日時]],テーブル13[[#All],[年代]],J$1)</f>
        <v>0</v>
      </c>
      <c r="K79" s="59">
        <f>COUNTIFS(テーブル13[[#All],[発症日]],テーブル310122[[#This Row],[日時]],テーブル13[[#All],[年代]],K$1)</f>
        <v>0</v>
      </c>
      <c r="L79" s="59">
        <f>COUNTIFS(テーブル13[[#All],[発症日]],テーブル310122[[#This Row],[日時]],テーブル13[[#All],[年代]],L$1)</f>
        <v>0</v>
      </c>
      <c r="M79" s="59">
        <f>COUNTIFS(テーブル13[[#All],[発症日]],テーブル310122[[#This Row],[日時]],テーブル13[[#All],[年代]],M$1)</f>
        <v>0</v>
      </c>
      <c r="N79" s="59">
        <f>COUNTIFS(テーブル13[[#All],[発症日]],テーブル310122[[#This Row],[日時]],テーブル13[[#All],[年代]],N$1)</f>
        <v>0</v>
      </c>
      <c r="O79" s="59">
        <f>COUNTIFS(テーブル13[[#All],[発症日]],テーブル310122[[#This Row],[日時]],テーブル13[[#All],[年代]],O$1)</f>
        <v>0</v>
      </c>
      <c r="P79" s="59">
        <f>COUNTIFS(テーブル13[[#All],[発症日]],テーブル310122[[#This Row],[日時]],テーブル13[[#All],[年代]],"")</f>
        <v>0</v>
      </c>
      <c r="Q79" s="59">
        <f>テーブル310122[[#This Row],[10歳未満]]</f>
        <v>0</v>
      </c>
      <c r="R79" s="59">
        <f>SUM(テーブル310122[[#This Row],[10代]:[30代]])</f>
        <v>0</v>
      </c>
      <c r="S79" s="59">
        <f>SUM(テーブル310122[[#This Row],[40代]:[50代]])</f>
        <v>0</v>
      </c>
      <c r="T79" s="59">
        <f>SUM(テーブル310122[[#This Row],[60代]:[90代]])</f>
        <v>0</v>
      </c>
    </row>
    <row r="80" spans="1:20">
      <c r="A80" s="54">
        <f t="shared" si="7"/>
        <v>43965</v>
      </c>
      <c r="B80" s="1" t="str">
        <f t="shared" si="4"/>
        <v/>
      </c>
      <c r="C80" s="57" t="str">
        <f t="shared" si="5"/>
        <v/>
      </c>
      <c r="D80" s="57" t="str">
        <f t="shared" si="6"/>
        <v>14日</v>
      </c>
      <c r="E80" s="57">
        <f>COUNTIF(テーブル13[[#All],[発症日]],テーブル310122[[#This Row],[日時]])</f>
        <v>0</v>
      </c>
      <c r="F80" s="57">
        <f>COUNTIFS(テーブル13[[#All],[発症日]],テーブル310122[[#This Row],[日時]],テーブル13[[#All],[年代]],F$1)</f>
        <v>0</v>
      </c>
      <c r="G80" s="59">
        <f>COUNTIFS(テーブル13[[#All],[発症日]],テーブル310122[[#This Row],[日時]],テーブル13[[#All],[年代]],G$1)</f>
        <v>0</v>
      </c>
      <c r="H80" s="59">
        <f>COUNTIFS(テーブル13[[#All],[発症日]],テーブル310122[[#This Row],[日時]],テーブル13[[#All],[年代]],H$1)</f>
        <v>0</v>
      </c>
      <c r="I80" s="59">
        <f>COUNTIFS(テーブル13[[#All],[発症日]],テーブル310122[[#This Row],[日時]],テーブル13[[#All],[年代]],I$1)</f>
        <v>0</v>
      </c>
      <c r="J80" s="59">
        <f>COUNTIFS(テーブル13[[#All],[発症日]],テーブル310122[[#This Row],[日時]],テーブル13[[#All],[年代]],J$1)</f>
        <v>0</v>
      </c>
      <c r="K80" s="59">
        <f>COUNTIFS(テーブル13[[#All],[発症日]],テーブル310122[[#This Row],[日時]],テーブル13[[#All],[年代]],K$1)</f>
        <v>0</v>
      </c>
      <c r="L80" s="59">
        <f>COUNTIFS(テーブル13[[#All],[発症日]],テーブル310122[[#This Row],[日時]],テーブル13[[#All],[年代]],L$1)</f>
        <v>0</v>
      </c>
      <c r="M80" s="59">
        <f>COUNTIFS(テーブル13[[#All],[発症日]],テーブル310122[[#This Row],[日時]],テーブル13[[#All],[年代]],M$1)</f>
        <v>0</v>
      </c>
      <c r="N80" s="59">
        <f>COUNTIFS(テーブル13[[#All],[発症日]],テーブル310122[[#This Row],[日時]],テーブル13[[#All],[年代]],N$1)</f>
        <v>0</v>
      </c>
      <c r="O80" s="59">
        <f>COUNTIFS(テーブル13[[#All],[発症日]],テーブル310122[[#This Row],[日時]],テーブル13[[#All],[年代]],O$1)</f>
        <v>0</v>
      </c>
      <c r="P80" s="59">
        <f>COUNTIFS(テーブル13[[#All],[発症日]],テーブル310122[[#This Row],[日時]],テーブル13[[#All],[年代]],"")</f>
        <v>0</v>
      </c>
      <c r="Q80" s="59">
        <f>テーブル310122[[#This Row],[10歳未満]]</f>
        <v>0</v>
      </c>
      <c r="R80" s="59">
        <f>SUM(テーブル310122[[#This Row],[10代]:[30代]])</f>
        <v>0</v>
      </c>
      <c r="S80" s="59">
        <f>SUM(テーブル310122[[#This Row],[40代]:[50代]])</f>
        <v>0</v>
      </c>
      <c r="T80" s="59">
        <f>SUM(テーブル310122[[#This Row],[60代]:[90代]])</f>
        <v>0</v>
      </c>
    </row>
    <row r="81" spans="1:20">
      <c r="A81" s="54">
        <f t="shared" si="7"/>
        <v>43966</v>
      </c>
      <c r="B81" s="1" t="str">
        <f t="shared" si="4"/>
        <v/>
      </c>
      <c r="C81" s="57" t="str">
        <f t="shared" si="5"/>
        <v/>
      </c>
      <c r="D81" s="57" t="str">
        <f t="shared" si="6"/>
        <v>15日</v>
      </c>
      <c r="E81" s="57">
        <f>COUNTIF(テーブル13[[#All],[発症日]],テーブル310122[[#This Row],[日時]])</f>
        <v>0</v>
      </c>
      <c r="F81" s="57">
        <f>COUNTIFS(テーブル13[[#All],[発症日]],テーブル310122[[#This Row],[日時]],テーブル13[[#All],[年代]],F$1)</f>
        <v>0</v>
      </c>
      <c r="G81" s="59">
        <f>COUNTIFS(テーブル13[[#All],[発症日]],テーブル310122[[#This Row],[日時]],テーブル13[[#All],[年代]],G$1)</f>
        <v>0</v>
      </c>
      <c r="H81" s="59">
        <f>COUNTIFS(テーブル13[[#All],[発症日]],テーブル310122[[#This Row],[日時]],テーブル13[[#All],[年代]],H$1)</f>
        <v>0</v>
      </c>
      <c r="I81" s="59">
        <f>COUNTIFS(テーブル13[[#All],[発症日]],テーブル310122[[#This Row],[日時]],テーブル13[[#All],[年代]],I$1)</f>
        <v>0</v>
      </c>
      <c r="J81" s="59">
        <f>COUNTIFS(テーブル13[[#All],[発症日]],テーブル310122[[#This Row],[日時]],テーブル13[[#All],[年代]],J$1)</f>
        <v>0</v>
      </c>
      <c r="K81" s="59">
        <f>COUNTIFS(テーブル13[[#All],[発症日]],テーブル310122[[#This Row],[日時]],テーブル13[[#All],[年代]],K$1)</f>
        <v>0</v>
      </c>
      <c r="L81" s="59">
        <f>COUNTIFS(テーブル13[[#All],[発症日]],テーブル310122[[#This Row],[日時]],テーブル13[[#All],[年代]],L$1)</f>
        <v>0</v>
      </c>
      <c r="M81" s="59">
        <f>COUNTIFS(テーブル13[[#All],[発症日]],テーブル310122[[#This Row],[日時]],テーブル13[[#All],[年代]],M$1)</f>
        <v>0</v>
      </c>
      <c r="N81" s="59">
        <f>COUNTIFS(テーブル13[[#All],[発症日]],テーブル310122[[#This Row],[日時]],テーブル13[[#All],[年代]],N$1)</f>
        <v>0</v>
      </c>
      <c r="O81" s="59">
        <f>COUNTIFS(テーブル13[[#All],[発症日]],テーブル310122[[#This Row],[日時]],テーブル13[[#All],[年代]],O$1)</f>
        <v>0</v>
      </c>
      <c r="P81" s="59">
        <f>COUNTIFS(テーブル13[[#All],[発症日]],テーブル310122[[#This Row],[日時]],テーブル13[[#All],[年代]],"")</f>
        <v>0</v>
      </c>
      <c r="Q81" s="59">
        <f>テーブル310122[[#This Row],[10歳未満]]</f>
        <v>0</v>
      </c>
      <c r="R81" s="59">
        <f>SUM(テーブル310122[[#This Row],[10代]:[30代]])</f>
        <v>0</v>
      </c>
      <c r="S81" s="59">
        <f>SUM(テーブル310122[[#This Row],[40代]:[50代]])</f>
        <v>0</v>
      </c>
      <c r="T81" s="59">
        <f>SUM(テーブル310122[[#This Row],[60代]:[90代]])</f>
        <v>0</v>
      </c>
    </row>
    <row r="82" spans="1:20">
      <c r="A82" s="54">
        <f t="shared" si="7"/>
        <v>43967</v>
      </c>
      <c r="B82" s="1" t="str">
        <f t="shared" si="4"/>
        <v/>
      </c>
      <c r="C82" s="57" t="str">
        <f t="shared" si="5"/>
        <v/>
      </c>
      <c r="D82" s="57" t="str">
        <f t="shared" si="6"/>
        <v>16日</v>
      </c>
      <c r="E82" s="57">
        <f>COUNTIF(テーブル13[[#All],[発症日]],テーブル310122[[#This Row],[日時]])</f>
        <v>0</v>
      </c>
      <c r="F82" s="57">
        <f>COUNTIFS(テーブル13[[#All],[発症日]],テーブル310122[[#This Row],[日時]],テーブル13[[#All],[年代]],F$1)</f>
        <v>0</v>
      </c>
      <c r="G82" s="59">
        <f>COUNTIFS(テーブル13[[#All],[発症日]],テーブル310122[[#This Row],[日時]],テーブル13[[#All],[年代]],G$1)</f>
        <v>0</v>
      </c>
      <c r="H82" s="59">
        <f>COUNTIFS(テーブル13[[#All],[発症日]],テーブル310122[[#This Row],[日時]],テーブル13[[#All],[年代]],H$1)</f>
        <v>0</v>
      </c>
      <c r="I82" s="59">
        <f>COUNTIFS(テーブル13[[#All],[発症日]],テーブル310122[[#This Row],[日時]],テーブル13[[#All],[年代]],I$1)</f>
        <v>0</v>
      </c>
      <c r="J82" s="59">
        <f>COUNTIFS(テーブル13[[#All],[発症日]],テーブル310122[[#This Row],[日時]],テーブル13[[#All],[年代]],J$1)</f>
        <v>0</v>
      </c>
      <c r="K82" s="59">
        <f>COUNTIFS(テーブル13[[#All],[発症日]],テーブル310122[[#This Row],[日時]],テーブル13[[#All],[年代]],K$1)</f>
        <v>0</v>
      </c>
      <c r="L82" s="59">
        <f>COUNTIFS(テーブル13[[#All],[発症日]],テーブル310122[[#This Row],[日時]],テーブル13[[#All],[年代]],L$1)</f>
        <v>0</v>
      </c>
      <c r="M82" s="59">
        <f>COUNTIFS(テーブル13[[#All],[発症日]],テーブル310122[[#This Row],[日時]],テーブル13[[#All],[年代]],M$1)</f>
        <v>0</v>
      </c>
      <c r="N82" s="59">
        <f>COUNTIFS(テーブル13[[#All],[発症日]],テーブル310122[[#This Row],[日時]],テーブル13[[#All],[年代]],N$1)</f>
        <v>0</v>
      </c>
      <c r="O82" s="59">
        <f>COUNTIFS(テーブル13[[#All],[発症日]],テーブル310122[[#This Row],[日時]],テーブル13[[#All],[年代]],O$1)</f>
        <v>0</v>
      </c>
      <c r="P82" s="59">
        <f>COUNTIFS(テーブル13[[#All],[発症日]],テーブル310122[[#This Row],[日時]],テーブル13[[#All],[年代]],"")</f>
        <v>0</v>
      </c>
      <c r="Q82" s="59">
        <f>テーブル310122[[#This Row],[10歳未満]]</f>
        <v>0</v>
      </c>
      <c r="R82" s="59">
        <f>SUM(テーブル310122[[#This Row],[10代]:[30代]])</f>
        <v>0</v>
      </c>
      <c r="S82" s="59">
        <f>SUM(テーブル310122[[#This Row],[40代]:[50代]])</f>
        <v>0</v>
      </c>
      <c r="T82" s="59">
        <f>SUM(テーブル310122[[#This Row],[60代]:[90代]])</f>
        <v>0</v>
      </c>
    </row>
    <row r="83" spans="1:20">
      <c r="A83" s="54">
        <f t="shared" si="7"/>
        <v>43968</v>
      </c>
      <c r="B83" s="1" t="str">
        <f t="shared" si="4"/>
        <v/>
      </c>
      <c r="C83" s="57" t="str">
        <f t="shared" si="5"/>
        <v/>
      </c>
      <c r="D83" s="57" t="str">
        <f t="shared" si="6"/>
        <v>17日</v>
      </c>
      <c r="E83" s="57">
        <f>COUNTIF(テーブル13[[#All],[発症日]],テーブル310122[[#This Row],[日時]])</f>
        <v>1</v>
      </c>
      <c r="F83" s="57">
        <f>COUNTIFS(テーブル13[[#All],[発症日]],テーブル310122[[#This Row],[日時]],テーブル13[[#All],[年代]],F$1)</f>
        <v>0</v>
      </c>
      <c r="G83" s="59">
        <f>COUNTIFS(テーブル13[[#All],[発症日]],テーブル310122[[#This Row],[日時]],テーブル13[[#All],[年代]],G$1)</f>
        <v>0</v>
      </c>
      <c r="H83" s="59">
        <f>COUNTIFS(テーブル13[[#All],[発症日]],テーブル310122[[#This Row],[日時]],テーブル13[[#All],[年代]],H$1)</f>
        <v>1</v>
      </c>
      <c r="I83" s="59">
        <f>COUNTIFS(テーブル13[[#All],[発症日]],テーブル310122[[#This Row],[日時]],テーブル13[[#All],[年代]],I$1)</f>
        <v>0</v>
      </c>
      <c r="J83" s="59">
        <f>COUNTIFS(テーブル13[[#All],[発症日]],テーブル310122[[#This Row],[日時]],テーブル13[[#All],[年代]],J$1)</f>
        <v>0</v>
      </c>
      <c r="K83" s="59">
        <f>COUNTIFS(テーブル13[[#All],[発症日]],テーブル310122[[#This Row],[日時]],テーブル13[[#All],[年代]],K$1)</f>
        <v>0</v>
      </c>
      <c r="L83" s="59">
        <f>COUNTIFS(テーブル13[[#All],[発症日]],テーブル310122[[#This Row],[日時]],テーブル13[[#All],[年代]],L$1)</f>
        <v>0</v>
      </c>
      <c r="M83" s="59">
        <f>COUNTIFS(テーブル13[[#All],[発症日]],テーブル310122[[#This Row],[日時]],テーブル13[[#All],[年代]],M$1)</f>
        <v>0</v>
      </c>
      <c r="N83" s="59">
        <f>COUNTIFS(テーブル13[[#All],[発症日]],テーブル310122[[#This Row],[日時]],テーブル13[[#All],[年代]],N$1)</f>
        <v>0</v>
      </c>
      <c r="O83" s="59">
        <f>COUNTIFS(テーブル13[[#All],[発症日]],テーブル310122[[#This Row],[日時]],テーブル13[[#All],[年代]],O$1)</f>
        <v>0</v>
      </c>
      <c r="P83" s="59">
        <f>COUNTIFS(テーブル13[[#All],[発症日]],テーブル310122[[#This Row],[日時]],テーブル13[[#All],[年代]],"")</f>
        <v>0</v>
      </c>
      <c r="Q83" s="59">
        <f>テーブル310122[[#This Row],[10歳未満]]</f>
        <v>0</v>
      </c>
      <c r="R83" s="59">
        <f>SUM(テーブル310122[[#This Row],[10代]:[30代]])</f>
        <v>1</v>
      </c>
      <c r="S83" s="59">
        <f>SUM(テーブル310122[[#This Row],[40代]:[50代]])</f>
        <v>0</v>
      </c>
      <c r="T83" s="59">
        <f>SUM(テーブル310122[[#This Row],[60代]:[90代]])</f>
        <v>0</v>
      </c>
    </row>
    <row r="84" spans="1:20">
      <c r="A84" s="54">
        <f t="shared" si="7"/>
        <v>43969</v>
      </c>
      <c r="B84" s="1" t="str">
        <f t="shared" si="4"/>
        <v/>
      </c>
      <c r="C84" s="57" t="str">
        <f t="shared" si="5"/>
        <v/>
      </c>
      <c r="D84" s="57" t="str">
        <f t="shared" si="6"/>
        <v>18日</v>
      </c>
      <c r="E84" s="57">
        <f>COUNTIF(テーブル13[[#All],[発症日]],テーブル310122[[#This Row],[日時]])</f>
        <v>0</v>
      </c>
      <c r="F84" s="57">
        <f>COUNTIFS(テーブル13[[#All],[発症日]],テーブル310122[[#This Row],[日時]],テーブル13[[#All],[年代]],F$1)</f>
        <v>0</v>
      </c>
      <c r="G84" s="59">
        <f>COUNTIFS(テーブル13[[#All],[発症日]],テーブル310122[[#This Row],[日時]],テーブル13[[#All],[年代]],G$1)</f>
        <v>0</v>
      </c>
      <c r="H84" s="59">
        <f>COUNTIFS(テーブル13[[#All],[発症日]],テーブル310122[[#This Row],[日時]],テーブル13[[#All],[年代]],H$1)</f>
        <v>0</v>
      </c>
      <c r="I84" s="59">
        <f>COUNTIFS(テーブル13[[#All],[発症日]],テーブル310122[[#This Row],[日時]],テーブル13[[#All],[年代]],I$1)</f>
        <v>0</v>
      </c>
      <c r="J84" s="59">
        <f>COUNTIFS(テーブル13[[#All],[発症日]],テーブル310122[[#This Row],[日時]],テーブル13[[#All],[年代]],J$1)</f>
        <v>0</v>
      </c>
      <c r="K84" s="59">
        <f>COUNTIFS(テーブル13[[#All],[発症日]],テーブル310122[[#This Row],[日時]],テーブル13[[#All],[年代]],K$1)</f>
        <v>0</v>
      </c>
      <c r="L84" s="59">
        <f>COUNTIFS(テーブル13[[#All],[発症日]],テーブル310122[[#This Row],[日時]],テーブル13[[#All],[年代]],L$1)</f>
        <v>0</v>
      </c>
      <c r="M84" s="59">
        <f>COUNTIFS(テーブル13[[#All],[発症日]],テーブル310122[[#This Row],[日時]],テーブル13[[#All],[年代]],M$1)</f>
        <v>0</v>
      </c>
      <c r="N84" s="59">
        <f>COUNTIFS(テーブル13[[#All],[発症日]],テーブル310122[[#This Row],[日時]],テーブル13[[#All],[年代]],N$1)</f>
        <v>0</v>
      </c>
      <c r="O84" s="59">
        <f>COUNTIFS(テーブル13[[#All],[発症日]],テーブル310122[[#This Row],[日時]],テーブル13[[#All],[年代]],O$1)</f>
        <v>0</v>
      </c>
      <c r="P84" s="59">
        <f>COUNTIFS(テーブル13[[#All],[発症日]],テーブル310122[[#This Row],[日時]],テーブル13[[#All],[年代]],"")</f>
        <v>0</v>
      </c>
      <c r="Q84" s="59">
        <f>テーブル310122[[#This Row],[10歳未満]]</f>
        <v>0</v>
      </c>
      <c r="R84" s="59">
        <f>SUM(テーブル310122[[#This Row],[10代]:[30代]])</f>
        <v>0</v>
      </c>
      <c r="S84" s="59">
        <f>SUM(テーブル310122[[#This Row],[40代]:[50代]])</f>
        <v>0</v>
      </c>
      <c r="T84" s="59">
        <f>SUM(テーブル310122[[#This Row],[60代]:[90代]])</f>
        <v>0</v>
      </c>
    </row>
    <row r="85" spans="1:20">
      <c r="A85" s="54">
        <f t="shared" si="7"/>
        <v>43970</v>
      </c>
      <c r="B85" s="1" t="str">
        <f t="shared" si="4"/>
        <v/>
      </c>
      <c r="C85" s="57" t="str">
        <f t="shared" si="5"/>
        <v/>
      </c>
      <c r="D85" s="57" t="str">
        <f t="shared" si="6"/>
        <v>19日</v>
      </c>
      <c r="E85" s="57">
        <f>COUNTIF(テーブル13[[#All],[発症日]],テーブル310122[[#This Row],[日時]])</f>
        <v>0</v>
      </c>
      <c r="F85" s="57">
        <f>COUNTIFS(テーブル13[[#All],[発症日]],テーブル310122[[#This Row],[日時]],テーブル13[[#All],[年代]],F$1)</f>
        <v>0</v>
      </c>
      <c r="G85" s="59">
        <f>COUNTIFS(テーブル13[[#All],[発症日]],テーブル310122[[#This Row],[日時]],テーブル13[[#All],[年代]],G$1)</f>
        <v>0</v>
      </c>
      <c r="H85" s="59">
        <f>COUNTIFS(テーブル13[[#All],[発症日]],テーブル310122[[#This Row],[日時]],テーブル13[[#All],[年代]],H$1)</f>
        <v>0</v>
      </c>
      <c r="I85" s="59">
        <f>COUNTIFS(テーブル13[[#All],[発症日]],テーブル310122[[#This Row],[日時]],テーブル13[[#All],[年代]],I$1)</f>
        <v>0</v>
      </c>
      <c r="J85" s="59">
        <f>COUNTIFS(テーブル13[[#All],[発症日]],テーブル310122[[#This Row],[日時]],テーブル13[[#All],[年代]],J$1)</f>
        <v>0</v>
      </c>
      <c r="K85" s="59">
        <f>COUNTIFS(テーブル13[[#All],[発症日]],テーブル310122[[#This Row],[日時]],テーブル13[[#All],[年代]],K$1)</f>
        <v>0</v>
      </c>
      <c r="L85" s="59">
        <f>COUNTIFS(テーブル13[[#All],[発症日]],テーブル310122[[#This Row],[日時]],テーブル13[[#All],[年代]],L$1)</f>
        <v>0</v>
      </c>
      <c r="M85" s="59">
        <f>COUNTIFS(テーブル13[[#All],[発症日]],テーブル310122[[#This Row],[日時]],テーブル13[[#All],[年代]],M$1)</f>
        <v>0</v>
      </c>
      <c r="N85" s="59">
        <f>COUNTIFS(テーブル13[[#All],[発症日]],テーブル310122[[#This Row],[日時]],テーブル13[[#All],[年代]],N$1)</f>
        <v>0</v>
      </c>
      <c r="O85" s="59">
        <f>COUNTIFS(テーブル13[[#All],[発症日]],テーブル310122[[#This Row],[日時]],テーブル13[[#All],[年代]],O$1)</f>
        <v>0</v>
      </c>
      <c r="P85" s="59">
        <f>COUNTIFS(テーブル13[[#All],[発症日]],テーブル310122[[#This Row],[日時]],テーブル13[[#All],[年代]],"")</f>
        <v>0</v>
      </c>
      <c r="Q85" s="59">
        <f>テーブル310122[[#This Row],[10歳未満]]</f>
        <v>0</v>
      </c>
      <c r="R85" s="59">
        <f>SUM(テーブル310122[[#This Row],[10代]:[30代]])</f>
        <v>0</v>
      </c>
      <c r="S85" s="59">
        <f>SUM(テーブル310122[[#This Row],[40代]:[50代]])</f>
        <v>0</v>
      </c>
      <c r="T85" s="59">
        <f>SUM(テーブル310122[[#This Row],[60代]:[90代]])</f>
        <v>0</v>
      </c>
    </row>
    <row r="86" spans="1:20">
      <c r="A86" s="54">
        <f t="shared" si="7"/>
        <v>43971</v>
      </c>
      <c r="B86" s="1" t="str">
        <f t="shared" si="4"/>
        <v/>
      </c>
      <c r="C86" s="57" t="str">
        <f t="shared" si="5"/>
        <v/>
      </c>
      <c r="D86" s="57" t="str">
        <f t="shared" si="6"/>
        <v>20日</v>
      </c>
      <c r="E86" s="57">
        <f>COUNTIF(テーブル13[[#All],[発症日]],テーブル310122[[#This Row],[日時]])</f>
        <v>2</v>
      </c>
      <c r="F86" s="57">
        <f>COUNTIFS(テーブル13[[#All],[発症日]],テーブル310122[[#This Row],[日時]],テーブル13[[#All],[年代]],F$1)</f>
        <v>0</v>
      </c>
      <c r="G86" s="59">
        <f>COUNTIFS(テーブル13[[#All],[発症日]],テーブル310122[[#This Row],[日時]],テーブル13[[#All],[年代]],G$1)</f>
        <v>0</v>
      </c>
      <c r="H86" s="59">
        <f>COUNTIFS(テーブル13[[#All],[発症日]],テーブル310122[[#This Row],[日時]],テーブル13[[#All],[年代]],H$1)</f>
        <v>2</v>
      </c>
      <c r="I86" s="59">
        <f>COUNTIFS(テーブル13[[#All],[発症日]],テーブル310122[[#This Row],[日時]],テーブル13[[#All],[年代]],I$1)</f>
        <v>0</v>
      </c>
      <c r="J86" s="59">
        <f>COUNTIFS(テーブル13[[#All],[発症日]],テーブル310122[[#This Row],[日時]],テーブル13[[#All],[年代]],J$1)</f>
        <v>0</v>
      </c>
      <c r="K86" s="59">
        <f>COUNTIFS(テーブル13[[#All],[発症日]],テーブル310122[[#This Row],[日時]],テーブル13[[#All],[年代]],K$1)</f>
        <v>0</v>
      </c>
      <c r="L86" s="59">
        <f>COUNTIFS(テーブル13[[#All],[発症日]],テーブル310122[[#This Row],[日時]],テーブル13[[#All],[年代]],L$1)</f>
        <v>0</v>
      </c>
      <c r="M86" s="59">
        <f>COUNTIFS(テーブル13[[#All],[発症日]],テーブル310122[[#This Row],[日時]],テーブル13[[#All],[年代]],M$1)</f>
        <v>0</v>
      </c>
      <c r="N86" s="59">
        <f>COUNTIFS(テーブル13[[#All],[発症日]],テーブル310122[[#This Row],[日時]],テーブル13[[#All],[年代]],N$1)</f>
        <v>0</v>
      </c>
      <c r="O86" s="59">
        <f>COUNTIFS(テーブル13[[#All],[発症日]],テーブル310122[[#This Row],[日時]],テーブル13[[#All],[年代]],O$1)</f>
        <v>0</v>
      </c>
      <c r="P86" s="59">
        <f>COUNTIFS(テーブル13[[#All],[発症日]],テーブル310122[[#This Row],[日時]],テーブル13[[#All],[年代]],"")</f>
        <v>0</v>
      </c>
      <c r="Q86" s="59">
        <f>テーブル310122[[#This Row],[10歳未満]]</f>
        <v>0</v>
      </c>
      <c r="R86" s="59">
        <f>SUM(テーブル310122[[#This Row],[10代]:[30代]])</f>
        <v>2</v>
      </c>
      <c r="S86" s="59">
        <f>SUM(テーブル310122[[#This Row],[40代]:[50代]])</f>
        <v>0</v>
      </c>
      <c r="T86" s="59">
        <f>SUM(テーブル310122[[#This Row],[60代]:[90代]])</f>
        <v>0</v>
      </c>
    </row>
    <row r="87" spans="1:20">
      <c r="A87" s="54">
        <f t="shared" si="7"/>
        <v>43972</v>
      </c>
      <c r="B87" s="1" t="str">
        <f t="shared" si="4"/>
        <v/>
      </c>
      <c r="C87" s="57" t="str">
        <f t="shared" si="5"/>
        <v/>
      </c>
      <c r="D87" s="57" t="str">
        <f t="shared" si="6"/>
        <v>21日</v>
      </c>
      <c r="E87" s="57">
        <f>COUNTIF(テーブル13[[#All],[発症日]],テーブル310122[[#This Row],[日時]])</f>
        <v>0</v>
      </c>
      <c r="F87" s="57">
        <f>COUNTIFS(テーブル13[[#All],[発症日]],テーブル310122[[#This Row],[日時]],テーブル13[[#All],[年代]],F$1)</f>
        <v>0</v>
      </c>
      <c r="G87" s="59">
        <f>COUNTIFS(テーブル13[[#All],[発症日]],テーブル310122[[#This Row],[日時]],テーブル13[[#All],[年代]],G$1)</f>
        <v>0</v>
      </c>
      <c r="H87" s="59">
        <f>COUNTIFS(テーブル13[[#All],[発症日]],テーブル310122[[#This Row],[日時]],テーブル13[[#All],[年代]],H$1)</f>
        <v>0</v>
      </c>
      <c r="I87" s="59">
        <f>COUNTIFS(テーブル13[[#All],[発症日]],テーブル310122[[#This Row],[日時]],テーブル13[[#All],[年代]],I$1)</f>
        <v>0</v>
      </c>
      <c r="J87" s="59">
        <f>COUNTIFS(テーブル13[[#All],[発症日]],テーブル310122[[#This Row],[日時]],テーブル13[[#All],[年代]],J$1)</f>
        <v>0</v>
      </c>
      <c r="K87" s="59">
        <f>COUNTIFS(テーブル13[[#All],[発症日]],テーブル310122[[#This Row],[日時]],テーブル13[[#All],[年代]],K$1)</f>
        <v>0</v>
      </c>
      <c r="L87" s="59">
        <f>COUNTIFS(テーブル13[[#All],[発症日]],テーブル310122[[#This Row],[日時]],テーブル13[[#All],[年代]],L$1)</f>
        <v>0</v>
      </c>
      <c r="M87" s="59">
        <f>COUNTIFS(テーブル13[[#All],[発症日]],テーブル310122[[#This Row],[日時]],テーブル13[[#All],[年代]],M$1)</f>
        <v>0</v>
      </c>
      <c r="N87" s="59">
        <f>COUNTIFS(テーブル13[[#All],[発症日]],テーブル310122[[#This Row],[日時]],テーブル13[[#All],[年代]],N$1)</f>
        <v>0</v>
      </c>
      <c r="O87" s="59">
        <f>COUNTIFS(テーブル13[[#All],[発症日]],テーブル310122[[#This Row],[日時]],テーブル13[[#All],[年代]],O$1)</f>
        <v>0</v>
      </c>
      <c r="P87" s="59">
        <f>COUNTIFS(テーブル13[[#All],[発症日]],テーブル310122[[#This Row],[日時]],テーブル13[[#All],[年代]],"")</f>
        <v>0</v>
      </c>
      <c r="Q87" s="59">
        <f>テーブル310122[[#This Row],[10歳未満]]</f>
        <v>0</v>
      </c>
      <c r="R87" s="59">
        <f>SUM(テーブル310122[[#This Row],[10代]:[30代]])</f>
        <v>0</v>
      </c>
      <c r="S87" s="59">
        <f>SUM(テーブル310122[[#This Row],[40代]:[50代]])</f>
        <v>0</v>
      </c>
      <c r="T87" s="59">
        <f>SUM(テーブル310122[[#This Row],[60代]:[90代]])</f>
        <v>0</v>
      </c>
    </row>
    <row r="88" spans="1:20">
      <c r="A88" s="54">
        <f t="shared" si="7"/>
        <v>43973</v>
      </c>
      <c r="B88" s="1" t="str">
        <f t="shared" si="4"/>
        <v/>
      </c>
      <c r="C88" s="57" t="str">
        <f t="shared" si="5"/>
        <v/>
      </c>
      <c r="D88" s="57" t="str">
        <f t="shared" si="6"/>
        <v>22日</v>
      </c>
      <c r="E88" s="57">
        <f>COUNTIF(テーブル13[[#All],[発症日]],テーブル310122[[#This Row],[日時]])</f>
        <v>0</v>
      </c>
      <c r="F88" s="57">
        <f>COUNTIFS(テーブル13[[#All],[発症日]],テーブル310122[[#This Row],[日時]],テーブル13[[#All],[年代]],F$1)</f>
        <v>0</v>
      </c>
      <c r="G88" s="59">
        <f>COUNTIFS(テーブル13[[#All],[発症日]],テーブル310122[[#This Row],[日時]],テーブル13[[#All],[年代]],G$1)</f>
        <v>0</v>
      </c>
      <c r="H88" s="59">
        <f>COUNTIFS(テーブル13[[#All],[発症日]],テーブル310122[[#This Row],[日時]],テーブル13[[#All],[年代]],H$1)</f>
        <v>0</v>
      </c>
      <c r="I88" s="59">
        <f>COUNTIFS(テーブル13[[#All],[発症日]],テーブル310122[[#This Row],[日時]],テーブル13[[#All],[年代]],I$1)</f>
        <v>0</v>
      </c>
      <c r="J88" s="59">
        <f>COUNTIFS(テーブル13[[#All],[発症日]],テーブル310122[[#This Row],[日時]],テーブル13[[#All],[年代]],J$1)</f>
        <v>0</v>
      </c>
      <c r="K88" s="59">
        <f>COUNTIFS(テーブル13[[#All],[発症日]],テーブル310122[[#This Row],[日時]],テーブル13[[#All],[年代]],K$1)</f>
        <v>0</v>
      </c>
      <c r="L88" s="59">
        <f>COUNTIFS(テーブル13[[#All],[発症日]],テーブル310122[[#This Row],[日時]],テーブル13[[#All],[年代]],L$1)</f>
        <v>0</v>
      </c>
      <c r="M88" s="59">
        <f>COUNTIFS(テーブル13[[#All],[発症日]],テーブル310122[[#This Row],[日時]],テーブル13[[#All],[年代]],M$1)</f>
        <v>0</v>
      </c>
      <c r="N88" s="59">
        <f>COUNTIFS(テーブル13[[#All],[発症日]],テーブル310122[[#This Row],[日時]],テーブル13[[#All],[年代]],N$1)</f>
        <v>0</v>
      </c>
      <c r="O88" s="59">
        <f>COUNTIFS(テーブル13[[#All],[発症日]],テーブル310122[[#This Row],[日時]],テーブル13[[#All],[年代]],O$1)</f>
        <v>0</v>
      </c>
      <c r="P88" s="59">
        <f>COUNTIFS(テーブル13[[#All],[発症日]],テーブル310122[[#This Row],[日時]],テーブル13[[#All],[年代]],"")</f>
        <v>0</v>
      </c>
      <c r="Q88" s="59">
        <f>テーブル310122[[#This Row],[10歳未満]]</f>
        <v>0</v>
      </c>
      <c r="R88" s="59">
        <f>SUM(テーブル310122[[#This Row],[10代]:[30代]])</f>
        <v>0</v>
      </c>
      <c r="S88" s="59">
        <f>SUM(テーブル310122[[#This Row],[40代]:[50代]])</f>
        <v>0</v>
      </c>
      <c r="T88" s="59">
        <f>SUM(テーブル310122[[#This Row],[60代]:[90代]])</f>
        <v>0</v>
      </c>
    </row>
    <row r="89" spans="1:20">
      <c r="A89" s="54">
        <f t="shared" si="7"/>
        <v>43974</v>
      </c>
      <c r="B89" s="1" t="str">
        <f t="shared" si="4"/>
        <v/>
      </c>
      <c r="C89" s="57" t="str">
        <f t="shared" si="5"/>
        <v/>
      </c>
      <c r="D89" s="57" t="str">
        <f t="shared" si="6"/>
        <v>23日</v>
      </c>
      <c r="E89" s="57">
        <f>COUNTIF(テーブル13[[#All],[発症日]],テーブル310122[[#This Row],[日時]])</f>
        <v>0</v>
      </c>
      <c r="F89" s="57">
        <f>COUNTIFS(テーブル13[[#All],[発症日]],テーブル310122[[#This Row],[日時]],テーブル13[[#All],[年代]],F$1)</f>
        <v>0</v>
      </c>
      <c r="G89" s="59">
        <f>COUNTIFS(テーブル13[[#All],[発症日]],テーブル310122[[#This Row],[日時]],テーブル13[[#All],[年代]],G$1)</f>
        <v>0</v>
      </c>
      <c r="H89" s="59">
        <f>COUNTIFS(テーブル13[[#All],[発症日]],テーブル310122[[#This Row],[日時]],テーブル13[[#All],[年代]],H$1)</f>
        <v>0</v>
      </c>
      <c r="I89" s="59">
        <f>COUNTIFS(テーブル13[[#All],[発症日]],テーブル310122[[#This Row],[日時]],テーブル13[[#All],[年代]],I$1)</f>
        <v>0</v>
      </c>
      <c r="J89" s="59">
        <f>COUNTIFS(テーブル13[[#All],[発症日]],テーブル310122[[#This Row],[日時]],テーブル13[[#All],[年代]],J$1)</f>
        <v>0</v>
      </c>
      <c r="K89" s="59">
        <f>COUNTIFS(テーブル13[[#All],[発症日]],テーブル310122[[#This Row],[日時]],テーブル13[[#All],[年代]],K$1)</f>
        <v>0</v>
      </c>
      <c r="L89" s="59">
        <f>COUNTIFS(テーブル13[[#All],[発症日]],テーブル310122[[#This Row],[日時]],テーブル13[[#All],[年代]],L$1)</f>
        <v>0</v>
      </c>
      <c r="M89" s="59">
        <f>COUNTIFS(テーブル13[[#All],[発症日]],テーブル310122[[#This Row],[日時]],テーブル13[[#All],[年代]],M$1)</f>
        <v>0</v>
      </c>
      <c r="N89" s="59">
        <f>COUNTIFS(テーブル13[[#All],[発症日]],テーブル310122[[#This Row],[日時]],テーブル13[[#All],[年代]],N$1)</f>
        <v>0</v>
      </c>
      <c r="O89" s="59">
        <f>COUNTIFS(テーブル13[[#All],[発症日]],テーブル310122[[#This Row],[日時]],テーブル13[[#All],[年代]],O$1)</f>
        <v>0</v>
      </c>
      <c r="P89" s="59">
        <f>COUNTIFS(テーブル13[[#All],[発症日]],テーブル310122[[#This Row],[日時]],テーブル13[[#All],[年代]],"")</f>
        <v>0</v>
      </c>
      <c r="Q89" s="59">
        <f>テーブル310122[[#This Row],[10歳未満]]</f>
        <v>0</v>
      </c>
      <c r="R89" s="59">
        <f>SUM(テーブル310122[[#This Row],[10代]:[30代]])</f>
        <v>0</v>
      </c>
      <c r="S89" s="59">
        <f>SUM(テーブル310122[[#This Row],[40代]:[50代]])</f>
        <v>0</v>
      </c>
      <c r="T89" s="59">
        <f>SUM(テーブル310122[[#This Row],[60代]:[90代]])</f>
        <v>0</v>
      </c>
    </row>
    <row r="90" spans="1:20">
      <c r="A90" s="54">
        <f t="shared" si="7"/>
        <v>43975</v>
      </c>
      <c r="B90" s="1" t="str">
        <f t="shared" si="4"/>
        <v/>
      </c>
      <c r="C90" s="57" t="str">
        <f t="shared" si="5"/>
        <v/>
      </c>
      <c r="D90" s="57" t="str">
        <f t="shared" si="6"/>
        <v>24日</v>
      </c>
      <c r="E90" s="57">
        <f>COUNTIF(テーブル13[[#All],[発症日]],テーブル310122[[#This Row],[日時]])</f>
        <v>0</v>
      </c>
      <c r="F90" s="57">
        <f>COUNTIFS(テーブル13[[#All],[発症日]],テーブル310122[[#This Row],[日時]],テーブル13[[#All],[年代]],F$1)</f>
        <v>0</v>
      </c>
      <c r="G90" s="59">
        <f>COUNTIFS(テーブル13[[#All],[発症日]],テーブル310122[[#This Row],[日時]],テーブル13[[#All],[年代]],G$1)</f>
        <v>0</v>
      </c>
      <c r="H90" s="59">
        <f>COUNTIFS(テーブル13[[#All],[発症日]],テーブル310122[[#This Row],[日時]],テーブル13[[#All],[年代]],H$1)</f>
        <v>0</v>
      </c>
      <c r="I90" s="59">
        <f>COUNTIFS(テーブル13[[#All],[発症日]],テーブル310122[[#This Row],[日時]],テーブル13[[#All],[年代]],I$1)</f>
        <v>0</v>
      </c>
      <c r="J90" s="59">
        <f>COUNTIFS(テーブル13[[#All],[発症日]],テーブル310122[[#This Row],[日時]],テーブル13[[#All],[年代]],J$1)</f>
        <v>0</v>
      </c>
      <c r="K90" s="59">
        <f>COUNTIFS(テーブル13[[#All],[発症日]],テーブル310122[[#This Row],[日時]],テーブル13[[#All],[年代]],K$1)</f>
        <v>0</v>
      </c>
      <c r="L90" s="59">
        <f>COUNTIFS(テーブル13[[#All],[発症日]],テーブル310122[[#This Row],[日時]],テーブル13[[#All],[年代]],L$1)</f>
        <v>0</v>
      </c>
      <c r="M90" s="59">
        <f>COUNTIFS(テーブル13[[#All],[発症日]],テーブル310122[[#This Row],[日時]],テーブル13[[#All],[年代]],M$1)</f>
        <v>0</v>
      </c>
      <c r="N90" s="59">
        <f>COUNTIFS(テーブル13[[#All],[発症日]],テーブル310122[[#This Row],[日時]],テーブル13[[#All],[年代]],N$1)</f>
        <v>0</v>
      </c>
      <c r="O90" s="59">
        <f>COUNTIFS(テーブル13[[#All],[発症日]],テーブル310122[[#This Row],[日時]],テーブル13[[#All],[年代]],O$1)</f>
        <v>0</v>
      </c>
      <c r="P90" s="59">
        <f>COUNTIFS(テーブル13[[#All],[発症日]],テーブル310122[[#This Row],[日時]],テーブル13[[#All],[年代]],"")</f>
        <v>0</v>
      </c>
      <c r="Q90" s="59">
        <f>テーブル310122[[#This Row],[10歳未満]]</f>
        <v>0</v>
      </c>
      <c r="R90" s="59">
        <f>SUM(テーブル310122[[#This Row],[10代]:[30代]])</f>
        <v>0</v>
      </c>
      <c r="S90" s="59">
        <f>SUM(テーブル310122[[#This Row],[40代]:[50代]])</f>
        <v>0</v>
      </c>
      <c r="T90" s="59">
        <f>SUM(テーブル310122[[#This Row],[60代]:[90代]])</f>
        <v>0</v>
      </c>
    </row>
    <row r="91" spans="1:20">
      <c r="A91" s="54">
        <f t="shared" si="7"/>
        <v>43976</v>
      </c>
      <c r="B91" s="1" t="str">
        <f t="shared" si="4"/>
        <v/>
      </c>
      <c r="C91" s="57" t="str">
        <f t="shared" si="5"/>
        <v/>
      </c>
      <c r="D91" s="57" t="str">
        <f t="shared" si="6"/>
        <v>25日</v>
      </c>
      <c r="E91" s="57">
        <f>COUNTIF(テーブル13[[#All],[発症日]],テーブル310122[[#This Row],[日時]])</f>
        <v>0</v>
      </c>
      <c r="F91" s="57">
        <f>COUNTIFS(テーブル13[[#All],[発症日]],テーブル310122[[#This Row],[日時]],テーブル13[[#All],[年代]],F$1)</f>
        <v>0</v>
      </c>
      <c r="G91" s="59">
        <f>COUNTIFS(テーブル13[[#All],[発症日]],テーブル310122[[#This Row],[日時]],テーブル13[[#All],[年代]],G$1)</f>
        <v>0</v>
      </c>
      <c r="H91" s="59">
        <f>COUNTIFS(テーブル13[[#All],[発症日]],テーブル310122[[#This Row],[日時]],テーブル13[[#All],[年代]],H$1)</f>
        <v>0</v>
      </c>
      <c r="I91" s="59">
        <f>COUNTIFS(テーブル13[[#All],[発症日]],テーブル310122[[#This Row],[日時]],テーブル13[[#All],[年代]],I$1)</f>
        <v>0</v>
      </c>
      <c r="J91" s="59">
        <f>COUNTIFS(テーブル13[[#All],[発症日]],テーブル310122[[#This Row],[日時]],テーブル13[[#All],[年代]],J$1)</f>
        <v>0</v>
      </c>
      <c r="K91" s="59">
        <f>COUNTIFS(テーブル13[[#All],[発症日]],テーブル310122[[#This Row],[日時]],テーブル13[[#All],[年代]],K$1)</f>
        <v>0</v>
      </c>
      <c r="L91" s="59">
        <f>COUNTIFS(テーブル13[[#All],[発症日]],テーブル310122[[#This Row],[日時]],テーブル13[[#All],[年代]],L$1)</f>
        <v>0</v>
      </c>
      <c r="M91" s="59">
        <f>COUNTIFS(テーブル13[[#All],[発症日]],テーブル310122[[#This Row],[日時]],テーブル13[[#All],[年代]],M$1)</f>
        <v>0</v>
      </c>
      <c r="N91" s="59">
        <f>COUNTIFS(テーブル13[[#All],[発症日]],テーブル310122[[#This Row],[日時]],テーブル13[[#All],[年代]],N$1)</f>
        <v>0</v>
      </c>
      <c r="O91" s="59">
        <f>COUNTIFS(テーブル13[[#All],[発症日]],テーブル310122[[#This Row],[日時]],テーブル13[[#All],[年代]],O$1)</f>
        <v>0</v>
      </c>
      <c r="P91" s="59">
        <f>COUNTIFS(テーブル13[[#All],[発症日]],テーブル310122[[#This Row],[日時]],テーブル13[[#All],[年代]],"")</f>
        <v>0</v>
      </c>
      <c r="Q91" s="59">
        <f>テーブル310122[[#This Row],[10歳未満]]</f>
        <v>0</v>
      </c>
      <c r="R91" s="59">
        <f>SUM(テーブル310122[[#This Row],[10代]:[30代]])</f>
        <v>0</v>
      </c>
      <c r="S91" s="59">
        <f>SUM(テーブル310122[[#This Row],[40代]:[50代]])</f>
        <v>0</v>
      </c>
      <c r="T91" s="59">
        <f>SUM(テーブル310122[[#This Row],[60代]:[90代]])</f>
        <v>0</v>
      </c>
    </row>
    <row r="92" spans="1:20">
      <c r="A92" s="54">
        <f t="shared" si="7"/>
        <v>43977</v>
      </c>
      <c r="B92" s="1" t="str">
        <f t="shared" si="4"/>
        <v/>
      </c>
      <c r="C92" s="57" t="str">
        <f t="shared" si="5"/>
        <v/>
      </c>
      <c r="D92" s="57" t="str">
        <f t="shared" si="6"/>
        <v>26日</v>
      </c>
      <c r="E92" s="57">
        <f>COUNTIF(テーブル13[[#All],[発症日]],テーブル310122[[#This Row],[日時]])</f>
        <v>0</v>
      </c>
      <c r="F92" s="57">
        <f>COUNTIFS(テーブル13[[#All],[発症日]],テーブル310122[[#This Row],[日時]],テーブル13[[#All],[年代]],F$1)</f>
        <v>0</v>
      </c>
      <c r="G92" s="59">
        <f>COUNTIFS(テーブル13[[#All],[発症日]],テーブル310122[[#This Row],[日時]],テーブル13[[#All],[年代]],G$1)</f>
        <v>0</v>
      </c>
      <c r="H92" s="59">
        <f>COUNTIFS(テーブル13[[#All],[発症日]],テーブル310122[[#This Row],[日時]],テーブル13[[#All],[年代]],H$1)</f>
        <v>0</v>
      </c>
      <c r="I92" s="59">
        <f>COUNTIFS(テーブル13[[#All],[発症日]],テーブル310122[[#This Row],[日時]],テーブル13[[#All],[年代]],I$1)</f>
        <v>0</v>
      </c>
      <c r="J92" s="59">
        <f>COUNTIFS(テーブル13[[#All],[発症日]],テーブル310122[[#This Row],[日時]],テーブル13[[#All],[年代]],J$1)</f>
        <v>0</v>
      </c>
      <c r="K92" s="59">
        <f>COUNTIFS(テーブル13[[#All],[発症日]],テーブル310122[[#This Row],[日時]],テーブル13[[#All],[年代]],K$1)</f>
        <v>0</v>
      </c>
      <c r="L92" s="59">
        <f>COUNTIFS(テーブル13[[#All],[発症日]],テーブル310122[[#This Row],[日時]],テーブル13[[#All],[年代]],L$1)</f>
        <v>0</v>
      </c>
      <c r="M92" s="59">
        <f>COUNTIFS(テーブル13[[#All],[発症日]],テーブル310122[[#This Row],[日時]],テーブル13[[#All],[年代]],M$1)</f>
        <v>0</v>
      </c>
      <c r="N92" s="59">
        <f>COUNTIFS(テーブル13[[#All],[発症日]],テーブル310122[[#This Row],[日時]],テーブル13[[#All],[年代]],N$1)</f>
        <v>0</v>
      </c>
      <c r="O92" s="59">
        <f>COUNTIFS(テーブル13[[#All],[発症日]],テーブル310122[[#This Row],[日時]],テーブル13[[#All],[年代]],O$1)</f>
        <v>0</v>
      </c>
      <c r="P92" s="59">
        <f>COUNTIFS(テーブル13[[#All],[発症日]],テーブル310122[[#This Row],[日時]],テーブル13[[#All],[年代]],"")</f>
        <v>0</v>
      </c>
      <c r="Q92" s="59">
        <f>テーブル310122[[#This Row],[10歳未満]]</f>
        <v>0</v>
      </c>
      <c r="R92" s="59">
        <f>SUM(テーブル310122[[#This Row],[10代]:[30代]])</f>
        <v>0</v>
      </c>
      <c r="S92" s="59">
        <f>SUM(テーブル310122[[#This Row],[40代]:[50代]])</f>
        <v>0</v>
      </c>
      <c r="T92" s="59">
        <f>SUM(テーブル310122[[#This Row],[60代]:[90代]])</f>
        <v>0</v>
      </c>
    </row>
    <row r="93" spans="1:20">
      <c r="A93" s="54">
        <f t="shared" si="7"/>
        <v>43978</v>
      </c>
      <c r="B93" s="1" t="str">
        <f t="shared" si="4"/>
        <v/>
      </c>
      <c r="C93" s="57" t="str">
        <f t="shared" si="5"/>
        <v/>
      </c>
      <c r="D93" s="57" t="str">
        <f t="shared" si="6"/>
        <v>27日</v>
      </c>
      <c r="E93" s="57">
        <f>COUNTIF(テーブル13[[#All],[発症日]],テーブル310122[[#This Row],[日時]])</f>
        <v>0</v>
      </c>
      <c r="F93" s="57">
        <f>COUNTIFS(テーブル13[[#All],[発症日]],テーブル310122[[#This Row],[日時]],テーブル13[[#All],[年代]],F$1)</f>
        <v>0</v>
      </c>
      <c r="G93" s="59">
        <f>COUNTIFS(テーブル13[[#All],[発症日]],テーブル310122[[#This Row],[日時]],テーブル13[[#All],[年代]],G$1)</f>
        <v>0</v>
      </c>
      <c r="H93" s="59">
        <f>COUNTIFS(テーブル13[[#All],[発症日]],テーブル310122[[#This Row],[日時]],テーブル13[[#All],[年代]],H$1)</f>
        <v>0</v>
      </c>
      <c r="I93" s="59">
        <f>COUNTIFS(テーブル13[[#All],[発症日]],テーブル310122[[#This Row],[日時]],テーブル13[[#All],[年代]],I$1)</f>
        <v>0</v>
      </c>
      <c r="J93" s="59">
        <f>COUNTIFS(テーブル13[[#All],[発症日]],テーブル310122[[#This Row],[日時]],テーブル13[[#All],[年代]],J$1)</f>
        <v>0</v>
      </c>
      <c r="K93" s="59">
        <f>COUNTIFS(テーブル13[[#All],[発症日]],テーブル310122[[#This Row],[日時]],テーブル13[[#All],[年代]],K$1)</f>
        <v>0</v>
      </c>
      <c r="L93" s="59">
        <f>COUNTIFS(テーブル13[[#All],[発症日]],テーブル310122[[#This Row],[日時]],テーブル13[[#All],[年代]],L$1)</f>
        <v>0</v>
      </c>
      <c r="M93" s="59">
        <f>COUNTIFS(テーブル13[[#All],[発症日]],テーブル310122[[#This Row],[日時]],テーブル13[[#All],[年代]],M$1)</f>
        <v>0</v>
      </c>
      <c r="N93" s="59">
        <f>COUNTIFS(テーブル13[[#All],[発症日]],テーブル310122[[#This Row],[日時]],テーブル13[[#All],[年代]],N$1)</f>
        <v>0</v>
      </c>
      <c r="O93" s="59">
        <f>COUNTIFS(テーブル13[[#All],[発症日]],テーブル310122[[#This Row],[日時]],テーブル13[[#All],[年代]],O$1)</f>
        <v>0</v>
      </c>
      <c r="P93" s="59">
        <f>COUNTIFS(テーブル13[[#All],[発症日]],テーブル310122[[#This Row],[日時]],テーブル13[[#All],[年代]],"")</f>
        <v>0</v>
      </c>
      <c r="Q93" s="59">
        <f>テーブル310122[[#This Row],[10歳未満]]</f>
        <v>0</v>
      </c>
      <c r="R93" s="59">
        <f>SUM(テーブル310122[[#This Row],[10代]:[30代]])</f>
        <v>0</v>
      </c>
      <c r="S93" s="59">
        <f>SUM(テーブル310122[[#This Row],[40代]:[50代]])</f>
        <v>0</v>
      </c>
      <c r="T93" s="59">
        <f>SUM(テーブル310122[[#This Row],[60代]:[90代]])</f>
        <v>0</v>
      </c>
    </row>
    <row r="94" spans="1:20">
      <c r="A94" s="54">
        <f t="shared" si="7"/>
        <v>43979</v>
      </c>
      <c r="B94" s="1" t="str">
        <f t="shared" si="4"/>
        <v/>
      </c>
      <c r="C94" s="57" t="str">
        <f t="shared" si="5"/>
        <v/>
      </c>
      <c r="D94" s="57" t="str">
        <f t="shared" si="6"/>
        <v>28日</v>
      </c>
      <c r="E94" s="57">
        <f>COUNTIF(テーブル13[[#All],[発症日]],テーブル310122[[#This Row],[日時]])</f>
        <v>0</v>
      </c>
      <c r="F94" s="57">
        <f>COUNTIFS(テーブル13[[#All],[発症日]],テーブル310122[[#This Row],[日時]],テーブル13[[#All],[年代]],F$1)</f>
        <v>0</v>
      </c>
      <c r="G94" s="59">
        <f>COUNTIFS(テーブル13[[#All],[発症日]],テーブル310122[[#This Row],[日時]],テーブル13[[#All],[年代]],G$1)</f>
        <v>0</v>
      </c>
      <c r="H94" s="59">
        <f>COUNTIFS(テーブル13[[#All],[発症日]],テーブル310122[[#This Row],[日時]],テーブル13[[#All],[年代]],H$1)</f>
        <v>0</v>
      </c>
      <c r="I94" s="59">
        <f>COUNTIFS(テーブル13[[#All],[発症日]],テーブル310122[[#This Row],[日時]],テーブル13[[#All],[年代]],I$1)</f>
        <v>0</v>
      </c>
      <c r="J94" s="59">
        <f>COUNTIFS(テーブル13[[#All],[発症日]],テーブル310122[[#This Row],[日時]],テーブル13[[#All],[年代]],J$1)</f>
        <v>0</v>
      </c>
      <c r="K94" s="59">
        <f>COUNTIFS(テーブル13[[#All],[発症日]],テーブル310122[[#This Row],[日時]],テーブル13[[#All],[年代]],K$1)</f>
        <v>0</v>
      </c>
      <c r="L94" s="59">
        <f>COUNTIFS(テーブル13[[#All],[発症日]],テーブル310122[[#This Row],[日時]],テーブル13[[#All],[年代]],L$1)</f>
        <v>0</v>
      </c>
      <c r="M94" s="59">
        <f>COUNTIFS(テーブル13[[#All],[発症日]],テーブル310122[[#This Row],[日時]],テーブル13[[#All],[年代]],M$1)</f>
        <v>0</v>
      </c>
      <c r="N94" s="59">
        <f>COUNTIFS(テーブル13[[#All],[発症日]],テーブル310122[[#This Row],[日時]],テーブル13[[#All],[年代]],N$1)</f>
        <v>0</v>
      </c>
      <c r="O94" s="59">
        <f>COUNTIFS(テーブル13[[#All],[発症日]],テーブル310122[[#This Row],[日時]],テーブル13[[#All],[年代]],O$1)</f>
        <v>0</v>
      </c>
      <c r="P94" s="59">
        <f>COUNTIFS(テーブル13[[#All],[発症日]],テーブル310122[[#This Row],[日時]],テーブル13[[#All],[年代]],"")</f>
        <v>0</v>
      </c>
      <c r="Q94" s="59">
        <f>テーブル310122[[#This Row],[10歳未満]]</f>
        <v>0</v>
      </c>
      <c r="R94" s="59">
        <f>SUM(テーブル310122[[#This Row],[10代]:[30代]])</f>
        <v>0</v>
      </c>
      <c r="S94" s="59">
        <f>SUM(テーブル310122[[#This Row],[40代]:[50代]])</f>
        <v>0</v>
      </c>
      <c r="T94" s="59">
        <f>SUM(テーブル310122[[#This Row],[60代]:[90代]])</f>
        <v>0</v>
      </c>
    </row>
    <row r="95" spans="1:20">
      <c r="A95" s="54">
        <f t="shared" si="7"/>
        <v>43980</v>
      </c>
      <c r="B95" s="1" t="str">
        <f t="shared" si="4"/>
        <v/>
      </c>
      <c r="C95" s="57" t="str">
        <f t="shared" si="5"/>
        <v/>
      </c>
      <c r="D95" s="57" t="str">
        <f t="shared" si="6"/>
        <v>29日</v>
      </c>
      <c r="E95" s="57">
        <f>COUNTIF(テーブル13[[#All],[発症日]],テーブル310122[[#This Row],[日時]])</f>
        <v>0</v>
      </c>
      <c r="F95" s="57">
        <f>COUNTIFS(テーブル13[[#All],[発症日]],テーブル310122[[#This Row],[日時]],テーブル13[[#All],[年代]],F$1)</f>
        <v>0</v>
      </c>
      <c r="G95" s="59">
        <f>COUNTIFS(テーブル13[[#All],[発症日]],テーブル310122[[#This Row],[日時]],テーブル13[[#All],[年代]],G$1)</f>
        <v>0</v>
      </c>
      <c r="H95" s="59">
        <f>COUNTIFS(テーブル13[[#All],[発症日]],テーブル310122[[#This Row],[日時]],テーブル13[[#All],[年代]],H$1)</f>
        <v>0</v>
      </c>
      <c r="I95" s="59">
        <f>COUNTIFS(テーブル13[[#All],[発症日]],テーブル310122[[#This Row],[日時]],テーブル13[[#All],[年代]],I$1)</f>
        <v>0</v>
      </c>
      <c r="J95" s="59">
        <f>COUNTIFS(テーブル13[[#All],[発症日]],テーブル310122[[#This Row],[日時]],テーブル13[[#All],[年代]],J$1)</f>
        <v>0</v>
      </c>
      <c r="K95" s="59">
        <f>COUNTIFS(テーブル13[[#All],[発症日]],テーブル310122[[#This Row],[日時]],テーブル13[[#All],[年代]],K$1)</f>
        <v>0</v>
      </c>
      <c r="L95" s="59">
        <f>COUNTIFS(テーブル13[[#All],[発症日]],テーブル310122[[#This Row],[日時]],テーブル13[[#All],[年代]],L$1)</f>
        <v>0</v>
      </c>
      <c r="M95" s="59">
        <f>COUNTIFS(テーブル13[[#All],[発症日]],テーブル310122[[#This Row],[日時]],テーブル13[[#All],[年代]],M$1)</f>
        <v>0</v>
      </c>
      <c r="N95" s="59">
        <f>COUNTIFS(テーブル13[[#All],[発症日]],テーブル310122[[#This Row],[日時]],テーブル13[[#All],[年代]],N$1)</f>
        <v>0</v>
      </c>
      <c r="O95" s="59">
        <f>COUNTIFS(テーブル13[[#All],[発症日]],テーブル310122[[#This Row],[日時]],テーブル13[[#All],[年代]],O$1)</f>
        <v>0</v>
      </c>
      <c r="P95" s="59">
        <f>COUNTIFS(テーブル13[[#All],[発症日]],テーブル310122[[#This Row],[日時]],テーブル13[[#All],[年代]],"")</f>
        <v>0</v>
      </c>
      <c r="Q95" s="59">
        <f>テーブル310122[[#This Row],[10歳未満]]</f>
        <v>0</v>
      </c>
      <c r="R95" s="59">
        <f>SUM(テーブル310122[[#This Row],[10代]:[30代]])</f>
        <v>0</v>
      </c>
      <c r="S95" s="59">
        <f>SUM(テーブル310122[[#This Row],[40代]:[50代]])</f>
        <v>0</v>
      </c>
      <c r="T95" s="59">
        <f>SUM(テーブル310122[[#This Row],[60代]:[90代]])</f>
        <v>0</v>
      </c>
    </row>
    <row r="96" spans="1:20">
      <c r="A96" s="54">
        <f t="shared" si="7"/>
        <v>43981</v>
      </c>
      <c r="B96" s="1" t="str">
        <f t="shared" si="4"/>
        <v/>
      </c>
      <c r="C96" s="57" t="str">
        <f t="shared" si="5"/>
        <v/>
      </c>
      <c r="D96" s="57" t="str">
        <f t="shared" si="6"/>
        <v>30日</v>
      </c>
      <c r="E96" s="57">
        <f>COUNTIF(テーブル13[[#All],[発症日]],テーブル310122[[#This Row],[日時]])</f>
        <v>0</v>
      </c>
      <c r="F96" s="57">
        <f>COUNTIFS(テーブル13[[#All],[発症日]],テーブル310122[[#This Row],[日時]],テーブル13[[#All],[年代]],F$1)</f>
        <v>0</v>
      </c>
      <c r="G96" s="59">
        <f>COUNTIFS(テーブル13[[#All],[発症日]],テーブル310122[[#This Row],[日時]],テーブル13[[#All],[年代]],G$1)</f>
        <v>0</v>
      </c>
      <c r="H96" s="59">
        <f>COUNTIFS(テーブル13[[#All],[発症日]],テーブル310122[[#This Row],[日時]],テーブル13[[#All],[年代]],H$1)</f>
        <v>0</v>
      </c>
      <c r="I96" s="59">
        <f>COUNTIFS(テーブル13[[#All],[発症日]],テーブル310122[[#This Row],[日時]],テーブル13[[#All],[年代]],I$1)</f>
        <v>0</v>
      </c>
      <c r="J96" s="59">
        <f>COUNTIFS(テーブル13[[#All],[発症日]],テーブル310122[[#This Row],[日時]],テーブル13[[#All],[年代]],J$1)</f>
        <v>0</v>
      </c>
      <c r="K96" s="59">
        <f>COUNTIFS(テーブル13[[#All],[発症日]],テーブル310122[[#This Row],[日時]],テーブル13[[#All],[年代]],K$1)</f>
        <v>0</v>
      </c>
      <c r="L96" s="59">
        <f>COUNTIFS(テーブル13[[#All],[発症日]],テーブル310122[[#This Row],[日時]],テーブル13[[#All],[年代]],L$1)</f>
        <v>0</v>
      </c>
      <c r="M96" s="59">
        <f>COUNTIFS(テーブル13[[#All],[発症日]],テーブル310122[[#This Row],[日時]],テーブル13[[#All],[年代]],M$1)</f>
        <v>0</v>
      </c>
      <c r="N96" s="59">
        <f>COUNTIFS(テーブル13[[#All],[発症日]],テーブル310122[[#This Row],[日時]],テーブル13[[#All],[年代]],N$1)</f>
        <v>0</v>
      </c>
      <c r="O96" s="59">
        <f>COUNTIFS(テーブル13[[#All],[発症日]],テーブル310122[[#This Row],[日時]],テーブル13[[#All],[年代]],O$1)</f>
        <v>0</v>
      </c>
      <c r="P96" s="59">
        <f>COUNTIFS(テーブル13[[#All],[発症日]],テーブル310122[[#This Row],[日時]],テーブル13[[#All],[年代]],"")</f>
        <v>0</v>
      </c>
      <c r="Q96" s="59">
        <f>テーブル310122[[#This Row],[10歳未満]]</f>
        <v>0</v>
      </c>
      <c r="R96" s="59">
        <f>SUM(テーブル310122[[#This Row],[10代]:[30代]])</f>
        <v>0</v>
      </c>
      <c r="S96" s="59">
        <f>SUM(テーブル310122[[#This Row],[40代]:[50代]])</f>
        <v>0</v>
      </c>
      <c r="T96" s="59">
        <f>SUM(テーブル310122[[#This Row],[60代]:[90代]])</f>
        <v>0</v>
      </c>
    </row>
    <row r="97" spans="1:20">
      <c r="A97" s="54">
        <f t="shared" si="7"/>
        <v>43982</v>
      </c>
      <c r="B97" s="1" t="str">
        <f t="shared" si="4"/>
        <v/>
      </c>
      <c r="C97" s="57" t="str">
        <f t="shared" si="5"/>
        <v/>
      </c>
      <c r="D97" s="57" t="str">
        <f t="shared" si="6"/>
        <v>31日</v>
      </c>
      <c r="E97" s="57">
        <f>COUNTIF(テーブル13[[#All],[発症日]],テーブル310122[[#This Row],[日時]])</f>
        <v>0</v>
      </c>
      <c r="F97" s="57">
        <f>COUNTIFS(テーブル13[[#All],[発症日]],テーブル310122[[#This Row],[日時]],テーブル13[[#All],[年代]],F$1)</f>
        <v>0</v>
      </c>
      <c r="G97" s="59">
        <f>COUNTIFS(テーブル13[[#All],[発症日]],テーブル310122[[#This Row],[日時]],テーブル13[[#All],[年代]],G$1)</f>
        <v>0</v>
      </c>
      <c r="H97" s="59">
        <f>COUNTIFS(テーブル13[[#All],[発症日]],テーブル310122[[#This Row],[日時]],テーブル13[[#All],[年代]],H$1)</f>
        <v>0</v>
      </c>
      <c r="I97" s="59">
        <f>COUNTIFS(テーブル13[[#All],[発症日]],テーブル310122[[#This Row],[日時]],テーブル13[[#All],[年代]],I$1)</f>
        <v>0</v>
      </c>
      <c r="J97" s="59">
        <f>COUNTIFS(テーブル13[[#All],[発症日]],テーブル310122[[#This Row],[日時]],テーブル13[[#All],[年代]],J$1)</f>
        <v>0</v>
      </c>
      <c r="K97" s="59">
        <f>COUNTIFS(テーブル13[[#All],[発症日]],テーブル310122[[#This Row],[日時]],テーブル13[[#All],[年代]],K$1)</f>
        <v>0</v>
      </c>
      <c r="L97" s="59">
        <f>COUNTIFS(テーブル13[[#All],[発症日]],テーブル310122[[#This Row],[日時]],テーブル13[[#All],[年代]],L$1)</f>
        <v>0</v>
      </c>
      <c r="M97" s="59">
        <f>COUNTIFS(テーブル13[[#All],[発症日]],テーブル310122[[#This Row],[日時]],テーブル13[[#All],[年代]],M$1)</f>
        <v>0</v>
      </c>
      <c r="N97" s="59">
        <f>COUNTIFS(テーブル13[[#All],[発症日]],テーブル310122[[#This Row],[日時]],テーブル13[[#All],[年代]],N$1)</f>
        <v>0</v>
      </c>
      <c r="O97" s="59">
        <f>COUNTIFS(テーブル13[[#All],[発症日]],テーブル310122[[#This Row],[日時]],テーブル13[[#All],[年代]],O$1)</f>
        <v>0</v>
      </c>
      <c r="P97" s="59">
        <f>COUNTIFS(テーブル13[[#All],[発症日]],テーブル310122[[#This Row],[日時]],テーブル13[[#All],[年代]],"")</f>
        <v>0</v>
      </c>
      <c r="Q97" s="59">
        <f>テーブル310122[[#This Row],[10歳未満]]</f>
        <v>0</v>
      </c>
      <c r="R97" s="59">
        <f>SUM(テーブル310122[[#This Row],[10代]:[30代]])</f>
        <v>0</v>
      </c>
      <c r="S97" s="59">
        <f>SUM(テーブル310122[[#This Row],[40代]:[50代]])</f>
        <v>0</v>
      </c>
      <c r="T97" s="59">
        <f>SUM(テーブル310122[[#This Row],[60代]:[90代]])</f>
        <v>0</v>
      </c>
    </row>
    <row r="98" spans="1:20">
      <c r="A98" s="54">
        <f t="shared" si="7"/>
        <v>43983</v>
      </c>
      <c r="B98" s="1" t="str">
        <f t="shared" si="4"/>
        <v/>
      </c>
      <c r="C98" s="57" t="str">
        <f t="shared" si="5"/>
        <v>6月</v>
      </c>
      <c r="D98" s="57" t="str">
        <f t="shared" si="6"/>
        <v>1日</v>
      </c>
      <c r="E98" s="57">
        <f>COUNTIF(テーブル13[[#All],[発症日]],テーブル310122[[#This Row],[日時]])</f>
        <v>0</v>
      </c>
      <c r="F98" s="57">
        <f>COUNTIFS(テーブル13[[#All],[発症日]],テーブル310122[[#This Row],[日時]],テーブル13[[#All],[年代]],F$1)</f>
        <v>0</v>
      </c>
      <c r="G98" s="59">
        <f>COUNTIFS(テーブル13[[#All],[発症日]],テーブル310122[[#This Row],[日時]],テーブル13[[#All],[年代]],G$1)</f>
        <v>0</v>
      </c>
      <c r="H98" s="59">
        <f>COUNTIFS(テーブル13[[#All],[発症日]],テーブル310122[[#This Row],[日時]],テーブル13[[#All],[年代]],H$1)</f>
        <v>0</v>
      </c>
      <c r="I98" s="59">
        <f>COUNTIFS(テーブル13[[#All],[発症日]],テーブル310122[[#This Row],[日時]],テーブル13[[#All],[年代]],I$1)</f>
        <v>0</v>
      </c>
      <c r="J98" s="59">
        <f>COUNTIFS(テーブル13[[#All],[発症日]],テーブル310122[[#This Row],[日時]],テーブル13[[#All],[年代]],J$1)</f>
        <v>0</v>
      </c>
      <c r="K98" s="59">
        <f>COUNTIFS(テーブル13[[#All],[発症日]],テーブル310122[[#This Row],[日時]],テーブル13[[#All],[年代]],K$1)</f>
        <v>0</v>
      </c>
      <c r="L98" s="59">
        <f>COUNTIFS(テーブル13[[#All],[発症日]],テーブル310122[[#This Row],[日時]],テーブル13[[#All],[年代]],L$1)</f>
        <v>0</v>
      </c>
      <c r="M98" s="59">
        <f>COUNTIFS(テーブル13[[#All],[発症日]],テーブル310122[[#This Row],[日時]],テーブル13[[#All],[年代]],M$1)</f>
        <v>0</v>
      </c>
      <c r="N98" s="59">
        <f>COUNTIFS(テーブル13[[#All],[発症日]],テーブル310122[[#This Row],[日時]],テーブル13[[#All],[年代]],N$1)</f>
        <v>0</v>
      </c>
      <c r="O98" s="59">
        <f>COUNTIFS(テーブル13[[#All],[発症日]],テーブル310122[[#This Row],[日時]],テーブル13[[#All],[年代]],O$1)</f>
        <v>0</v>
      </c>
      <c r="P98" s="59">
        <f>COUNTIFS(テーブル13[[#All],[発症日]],テーブル310122[[#This Row],[日時]],テーブル13[[#All],[年代]],"")</f>
        <v>0</v>
      </c>
      <c r="Q98" s="59">
        <f>テーブル310122[[#This Row],[10歳未満]]</f>
        <v>0</v>
      </c>
      <c r="R98" s="59">
        <f>SUM(テーブル310122[[#This Row],[10代]:[30代]])</f>
        <v>0</v>
      </c>
      <c r="S98" s="59">
        <f>SUM(テーブル310122[[#This Row],[40代]:[50代]])</f>
        <v>0</v>
      </c>
      <c r="T98" s="59">
        <f>SUM(テーブル310122[[#This Row],[60代]:[90代]])</f>
        <v>0</v>
      </c>
    </row>
    <row r="99" spans="1:20">
      <c r="A99" s="54">
        <f t="shared" si="7"/>
        <v>43984</v>
      </c>
      <c r="B99" s="1" t="str">
        <f t="shared" si="4"/>
        <v/>
      </c>
      <c r="C99" s="57" t="str">
        <f t="shared" si="5"/>
        <v/>
      </c>
      <c r="D99" s="57" t="str">
        <f t="shared" si="6"/>
        <v>2日</v>
      </c>
      <c r="E99" s="57">
        <f>COUNTIF(テーブル13[[#All],[発症日]],テーブル310122[[#This Row],[日時]])</f>
        <v>0</v>
      </c>
      <c r="F99" s="57">
        <f>COUNTIFS(テーブル13[[#All],[発症日]],テーブル310122[[#This Row],[日時]],テーブル13[[#All],[年代]],F$1)</f>
        <v>0</v>
      </c>
      <c r="G99" s="59">
        <f>COUNTIFS(テーブル13[[#All],[発症日]],テーブル310122[[#This Row],[日時]],テーブル13[[#All],[年代]],G$1)</f>
        <v>0</v>
      </c>
      <c r="H99" s="59">
        <f>COUNTIFS(テーブル13[[#All],[発症日]],テーブル310122[[#This Row],[日時]],テーブル13[[#All],[年代]],H$1)</f>
        <v>0</v>
      </c>
      <c r="I99" s="59">
        <f>COUNTIFS(テーブル13[[#All],[発症日]],テーブル310122[[#This Row],[日時]],テーブル13[[#All],[年代]],I$1)</f>
        <v>0</v>
      </c>
      <c r="J99" s="59">
        <f>COUNTIFS(テーブル13[[#All],[発症日]],テーブル310122[[#This Row],[日時]],テーブル13[[#All],[年代]],J$1)</f>
        <v>0</v>
      </c>
      <c r="K99" s="59">
        <f>COUNTIFS(テーブル13[[#All],[発症日]],テーブル310122[[#This Row],[日時]],テーブル13[[#All],[年代]],K$1)</f>
        <v>0</v>
      </c>
      <c r="L99" s="59">
        <f>COUNTIFS(テーブル13[[#All],[発症日]],テーブル310122[[#This Row],[日時]],テーブル13[[#All],[年代]],L$1)</f>
        <v>0</v>
      </c>
      <c r="M99" s="59">
        <f>COUNTIFS(テーブル13[[#All],[発症日]],テーブル310122[[#This Row],[日時]],テーブル13[[#All],[年代]],M$1)</f>
        <v>0</v>
      </c>
      <c r="N99" s="59">
        <f>COUNTIFS(テーブル13[[#All],[発症日]],テーブル310122[[#This Row],[日時]],テーブル13[[#All],[年代]],N$1)</f>
        <v>0</v>
      </c>
      <c r="O99" s="59">
        <f>COUNTIFS(テーブル13[[#All],[発症日]],テーブル310122[[#This Row],[日時]],テーブル13[[#All],[年代]],O$1)</f>
        <v>0</v>
      </c>
      <c r="P99" s="59">
        <f>COUNTIFS(テーブル13[[#All],[発症日]],テーブル310122[[#This Row],[日時]],テーブル13[[#All],[年代]],"")</f>
        <v>0</v>
      </c>
      <c r="Q99" s="59">
        <f>テーブル310122[[#This Row],[10歳未満]]</f>
        <v>0</v>
      </c>
      <c r="R99" s="59">
        <f>SUM(テーブル310122[[#This Row],[10代]:[30代]])</f>
        <v>0</v>
      </c>
      <c r="S99" s="59">
        <f>SUM(テーブル310122[[#This Row],[40代]:[50代]])</f>
        <v>0</v>
      </c>
      <c r="T99" s="59">
        <f>SUM(テーブル310122[[#This Row],[60代]:[90代]])</f>
        <v>0</v>
      </c>
    </row>
    <row r="100" spans="1:20">
      <c r="A100" s="54">
        <f t="shared" si="7"/>
        <v>43985</v>
      </c>
      <c r="B100" s="1" t="str">
        <f t="shared" si="4"/>
        <v/>
      </c>
      <c r="C100" s="57" t="str">
        <f t="shared" si="5"/>
        <v/>
      </c>
      <c r="D100" s="57" t="str">
        <f t="shared" si="6"/>
        <v>3日</v>
      </c>
      <c r="E100" s="57">
        <f>COUNTIF(テーブル13[[#All],[発症日]],テーブル310122[[#This Row],[日時]])</f>
        <v>0</v>
      </c>
      <c r="F100" s="57">
        <f>COUNTIFS(テーブル13[[#All],[発症日]],テーブル310122[[#This Row],[日時]],テーブル13[[#All],[年代]],F$1)</f>
        <v>0</v>
      </c>
      <c r="G100" s="59">
        <f>COUNTIFS(テーブル13[[#All],[発症日]],テーブル310122[[#This Row],[日時]],テーブル13[[#All],[年代]],G$1)</f>
        <v>0</v>
      </c>
      <c r="H100" s="59">
        <f>COUNTIFS(テーブル13[[#All],[発症日]],テーブル310122[[#This Row],[日時]],テーブル13[[#All],[年代]],H$1)</f>
        <v>0</v>
      </c>
      <c r="I100" s="59">
        <f>COUNTIFS(テーブル13[[#All],[発症日]],テーブル310122[[#This Row],[日時]],テーブル13[[#All],[年代]],I$1)</f>
        <v>0</v>
      </c>
      <c r="J100" s="59">
        <f>COUNTIFS(テーブル13[[#All],[発症日]],テーブル310122[[#This Row],[日時]],テーブル13[[#All],[年代]],J$1)</f>
        <v>0</v>
      </c>
      <c r="K100" s="59">
        <f>COUNTIFS(テーブル13[[#All],[発症日]],テーブル310122[[#This Row],[日時]],テーブル13[[#All],[年代]],K$1)</f>
        <v>0</v>
      </c>
      <c r="L100" s="59">
        <f>COUNTIFS(テーブル13[[#All],[発症日]],テーブル310122[[#This Row],[日時]],テーブル13[[#All],[年代]],L$1)</f>
        <v>0</v>
      </c>
      <c r="M100" s="59">
        <f>COUNTIFS(テーブル13[[#All],[発症日]],テーブル310122[[#This Row],[日時]],テーブル13[[#All],[年代]],M$1)</f>
        <v>0</v>
      </c>
      <c r="N100" s="59">
        <f>COUNTIFS(テーブル13[[#All],[発症日]],テーブル310122[[#This Row],[日時]],テーブル13[[#All],[年代]],N$1)</f>
        <v>0</v>
      </c>
      <c r="O100" s="59">
        <f>COUNTIFS(テーブル13[[#All],[発症日]],テーブル310122[[#This Row],[日時]],テーブル13[[#All],[年代]],O$1)</f>
        <v>0</v>
      </c>
      <c r="P100" s="59">
        <f>COUNTIFS(テーブル13[[#All],[発症日]],テーブル310122[[#This Row],[日時]],テーブル13[[#All],[年代]],"")</f>
        <v>0</v>
      </c>
      <c r="Q100" s="59">
        <f>テーブル310122[[#This Row],[10歳未満]]</f>
        <v>0</v>
      </c>
      <c r="R100" s="59">
        <f>SUM(テーブル310122[[#This Row],[10代]:[30代]])</f>
        <v>0</v>
      </c>
      <c r="S100" s="59">
        <f>SUM(テーブル310122[[#This Row],[40代]:[50代]])</f>
        <v>0</v>
      </c>
      <c r="T100" s="59">
        <f>SUM(テーブル310122[[#This Row],[60代]:[90代]])</f>
        <v>0</v>
      </c>
    </row>
    <row r="101" spans="1:20">
      <c r="A101" s="54">
        <f t="shared" si="7"/>
        <v>43986</v>
      </c>
      <c r="B101" s="1" t="str">
        <f t="shared" si="4"/>
        <v/>
      </c>
      <c r="C101" s="57" t="str">
        <f t="shared" si="5"/>
        <v/>
      </c>
      <c r="D101" s="57" t="str">
        <f t="shared" si="6"/>
        <v>4日</v>
      </c>
      <c r="E101" s="57">
        <f>COUNTIF(テーブル13[[#All],[発症日]],テーブル310122[[#This Row],[日時]])</f>
        <v>0</v>
      </c>
      <c r="F101" s="57">
        <f>COUNTIFS(テーブル13[[#All],[発症日]],テーブル310122[[#This Row],[日時]],テーブル13[[#All],[年代]],F$1)</f>
        <v>0</v>
      </c>
      <c r="G101" s="59">
        <f>COUNTIFS(テーブル13[[#All],[発症日]],テーブル310122[[#This Row],[日時]],テーブル13[[#All],[年代]],G$1)</f>
        <v>0</v>
      </c>
      <c r="H101" s="59">
        <f>COUNTIFS(テーブル13[[#All],[発症日]],テーブル310122[[#This Row],[日時]],テーブル13[[#All],[年代]],H$1)</f>
        <v>0</v>
      </c>
      <c r="I101" s="59">
        <f>COUNTIFS(テーブル13[[#All],[発症日]],テーブル310122[[#This Row],[日時]],テーブル13[[#All],[年代]],I$1)</f>
        <v>0</v>
      </c>
      <c r="J101" s="59">
        <f>COUNTIFS(テーブル13[[#All],[発症日]],テーブル310122[[#This Row],[日時]],テーブル13[[#All],[年代]],J$1)</f>
        <v>0</v>
      </c>
      <c r="K101" s="59">
        <f>COUNTIFS(テーブル13[[#All],[発症日]],テーブル310122[[#This Row],[日時]],テーブル13[[#All],[年代]],K$1)</f>
        <v>0</v>
      </c>
      <c r="L101" s="59">
        <f>COUNTIFS(テーブル13[[#All],[発症日]],テーブル310122[[#This Row],[日時]],テーブル13[[#All],[年代]],L$1)</f>
        <v>0</v>
      </c>
      <c r="M101" s="59">
        <f>COUNTIFS(テーブル13[[#All],[発症日]],テーブル310122[[#This Row],[日時]],テーブル13[[#All],[年代]],M$1)</f>
        <v>0</v>
      </c>
      <c r="N101" s="59">
        <f>COUNTIFS(テーブル13[[#All],[発症日]],テーブル310122[[#This Row],[日時]],テーブル13[[#All],[年代]],N$1)</f>
        <v>0</v>
      </c>
      <c r="O101" s="59">
        <f>COUNTIFS(テーブル13[[#All],[発症日]],テーブル310122[[#This Row],[日時]],テーブル13[[#All],[年代]],O$1)</f>
        <v>0</v>
      </c>
      <c r="P101" s="59">
        <f>COUNTIFS(テーブル13[[#All],[発症日]],テーブル310122[[#This Row],[日時]],テーブル13[[#All],[年代]],"")</f>
        <v>0</v>
      </c>
      <c r="Q101" s="59">
        <f>テーブル310122[[#This Row],[10歳未満]]</f>
        <v>0</v>
      </c>
      <c r="R101" s="59">
        <f>SUM(テーブル310122[[#This Row],[10代]:[30代]])</f>
        <v>0</v>
      </c>
      <c r="S101" s="59">
        <f>SUM(テーブル310122[[#This Row],[40代]:[50代]])</f>
        <v>0</v>
      </c>
      <c r="T101" s="59">
        <f>SUM(テーブル310122[[#This Row],[60代]:[90代]])</f>
        <v>0</v>
      </c>
    </row>
    <row r="102" spans="1:20">
      <c r="A102" s="54">
        <f t="shared" si="7"/>
        <v>43987</v>
      </c>
      <c r="B102" s="1" t="str">
        <f t="shared" si="4"/>
        <v/>
      </c>
      <c r="C102" s="57" t="str">
        <f t="shared" si="5"/>
        <v/>
      </c>
      <c r="D102" s="57" t="str">
        <f t="shared" si="6"/>
        <v>5日</v>
      </c>
      <c r="E102" s="57">
        <f>COUNTIF(テーブル13[[#All],[発症日]],テーブル310122[[#This Row],[日時]])</f>
        <v>0</v>
      </c>
      <c r="F102" s="57">
        <f>COUNTIFS(テーブル13[[#All],[発症日]],テーブル310122[[#This Row],[日時]],テーブル13[[#All],[年代]],F$1)</f>
        <v>0</v>
      </c>
      <c r="G102" s="59">
        <f>COUNTIFS(テーブル13[[#All],[発症日]],テーブル310122[[#This Row],[日時]],テーブル13[[#All],[年代]],G$1)</f>
        <v>0</v>
      </c>
      <c r="H102" s="59">
        <f>COUNTIFS(テーブル13[[#All],[発症日]],テーブル310122[[#This Row],[日時]],テーブル13[[#All],[年代]],H$1)</f>
        <v>0</v>
      </c>
      <c r="I102" s="59">
        <f>COUNTIFS(テーブル13[[#All],[発症日]],テーブル310122[[#This Row],[日時]],テーブル13[[#All],[年代]],I$1)</f>
        <v>0</v>
      </c>
      <c r="J102" s="59">
        <f>COUNTIFS(テーブル13[[#All],[発症日]],テーブル310122[[#This Row],[日時]],テーブル13[[#All],[年代]],J$1)</f>
        <v>0</v>
      </c>
      <c r="K102" s="59">
        <f>COUNTIFS(テーブル13[[#All],[発症日]],テーブル310122[[#This Row],[日時]],テーブル13[[#All],[年代]],K$1)</f>
        <v>0</v>
      </c>
      <c r="L102" s="59">
        <f>COUNTIFS(テーブル13[[#All],[発症日]],テーブル310122[[#This Row],[日時]],テーブル13[[#All],[年代]],L$1)</f>
        <v>0</v>
      </c>
      <c r="M102" s="59">
        <f>COUNTIFS(テーブル13[[#All],[発症日]],テーブル310122[[#This Row],[日時]],テーブル13[[#All],[年代]],M$1)</f>
        <v>0</v>
      </c>
      <c r="N102" s="59">
        <f>COUNTIFS(テーブル13[[#All],[発症日]],テーブル310122[[#This Row],[日時]],テーブル13[[#All],[年代]],N$1)</f>
        <v>0</v>
      </c>
      <c r="O102" s="59">
        <f>COUNTIFS(テーブル13[[#All],[発症日]],テーブル310122[[#This Row],[日時]],テーブル13[[#All],[年代]],O$1)</f>
        <v>0</v>
      </c>
      <c r="P102" s="59">
        <f>COUNTIFS(テーブル13[[#All],[発症日]],テーブル310122[[#This Row],[日時]],テーブル13[[#All],[年代]],"")</f>
        <v>0</v>
      </c>
      <c r="Q102" s="59">
        <f>テーブル310122[[#This Row],[10歳未満]]</f>
        <v>0</v>
      </c>
      <c r="R102" s="59">
        <f>SUM(テーブル310122[[#This Row],[10代]:[30代]])</f>
        <v>0</v>
      </c>
      <c r="S102" s="59">
        <f>SUM(テーブル310122[[#This Row],[40代]:[50代]])</f>
        <v>0</v>
      </c>
      <c r="T102" s="59">
        <f>SUM(テーブル310122[[#This Row],[60代]:[90代]])</f>
        <v>0</v>
      </c>
    </row>
    <row r="103" spans="1:20">
      <c r="A103" s="54">
        <f t="shared" si="7"/>
        <v>43988</v>
      </c>
      <c r="B103" s="1" t="str">
        <f t="shared" si="4"/>
        <v/>
      </c>
      <c r="C103" s="57" t="str">
        <f t="shared" si="5"/>
        <v/>
      </c>
      <c r="D103" s="57" t="str">
        <f t="shared" si="6"/>
        <v>6日</v>
      </c>
      <c r="E103" s="57">
        <f>COUNTIF(テーブル13[[#All],[発症日]],テーブル310122[[#This Row],[日時]])</f>
        <v>0</v>
      </c>
      <c r="F103" s="57">
        <f>COUNTIFS(テーブル13[[#All],[発症日]],テーブル310122[[#This Row],[日時]],テーブル13[[#All],[年代]],F$1)</f>
        <v>0</v>
      </c>
      <c r="G103" s="59">
        <f>COUNTIFS(テーブル13[[#All],[発症日]],テーブル310122[[#This Row],[日時]],テーブル13[[#All],[年代]],G$1)</f>
        <v>0</v>
      </c>
      <c r="H103" s="59">
        <f>COUNTIFS(テーブル13[[#All],[発症日]],テーブル310122[[#This Row],[日時]],テーブル13[[#All],[年代]],H$1)</f>
        <v>0</v>
      </c>
      <c r="I103" s="59">
        <f>COUNTIFS(テーブル13[[#All],[発症日]],テーブル310122[[#This Row],[日時]],テーブル13[[#All],[年代]],I$1)</f>
        <v>0</v>
      </c>
      <c r="J103" s="59">
        <f>COUNTIFS(テーブル13[[#All],[発症日]],テーブル310122[[#This Row],[日時]],テーブル13[[#All],[年代]],J$1)</f>
        <v>0</v>
      </c>
      <c r="K103" s="59">
        <f>COUNTIFS(テーブル13[[#All],[発症日]],テーブル310122[[#This Row],[日時]],テーブル13[[#All],[年代]],K$1)</f>
        <v>0</v>
      </c>
      <c r="L103" s="59">
        <f>COUNTIFS(テーブル13[[#All],[発症日]],テーブル310122[[#This Row],[日時]],テーブル13[[#All],[年代]],L$1)</f>
        <v>0</v>
      </c>
      <c r="M103" s="59">
        <f>COUNTIFS(テーブル13[[#All],[発症日]],テーブル310122[[#This Row],[日時]],テーブル13[[#All],[年代]],M$1)</f>
        <v>0</v>
      </c>
      <c r="N103" s="59">
        <f>COUNTIFS(テーブル13[[#All],[発症日]],テーブル310122[[#This Row],[日時]],テーブル13[[#All],[年代]],N$1)</f>
        <v>0</v>
      </c>
      <c r="O103" s="59">
        <f>COUNTIFS(テーブル13[[#All],[発症日]],テーブル310122[[#This Row],[日時]],テーブル13[[#All],[年代]],O$1)</f>
        <v>0</v>
      </c>
      <c r="P103" s="59">
        <f>COUNTIFS(テーブル13[[#All],[発症日]],テーブル310122[[#This Row],[日時]],テーブル13[[#All],[年代]],"")</f>
        <v>0</v>
      </c>
      <c r="Q103" s="59">
        <f>テーブル310122[[#This Row],[10歳未満]]</f>
        <v>0</v>
      </c>
      <c r="R103" s="59">
        <f>SUM(テーブル310122[[#This Row],[10代]:[30代]])</f>
        <v>0</v>
      </c>
      <c r="S103" s="59">
        <f>SUM(テーブル310122[[#This Row],[40代]:[50代]])</f>
        <v>0</v>
      </c>
      <c r="T103" s="59">
        <f>SUM(テーブル310122[[#This Row],[60代]:[90代]])</f>
        <v>0</v>
      </c>
    </row>
    <row r="104" spans="1:20">
      <c r="A104" s="54">
        <f t="shared" si="7"/>
        <v>43989</v>
      </c>
      <c r="B104" s="1" t="str">
        <f t="shared" si="4"/>
        <v/>
      </c>
      <c r="C104" s="57" t="str">
        <f t="shared" si="5"/>
        <v/>
      </c>
      <c r="D104" s="57" t="str">
        <f t="shared" si="6"/>
        <v>7日</v>
      </c>
      <c r="E104" s="57">
        <f>COUNTIF(テーブル13[[#All],[発症日]],テーブル310122[[#This Row],[日時]])</f>
        <v>0</v>
      </c>
      <c r="F104" s="57">
        <f>COUNTIFS(テーブル13[[#All],[発症日]],テーブル310122[[#This Row],[日時]],テーブル13[[#All],[年代]],F$1)</f>
        <v>0</v>
      </c>
      <c r="G104" s="59">
        <f>COUNTIFS(テーブル13[[#All],[発症日]],テーブル310122[[#This Row],[日時]],テーブル13[[#All],[年代]],G$1)</f>
        <v>0</v>
      </c>
      <c r="H104" s="59">
        <f>COUNTIFS(テーブル13[[#All],[発症日]],テーブル310122[[#This Row],[日時]],テーブル13[[#All],[年代]],H$1)</f>
        <v>0</v>
      </c>
      <c r="I104" s="59">
        <f>COUNTIFS(テーブル13[[#All],[発症日]],テーブル310122[[#This Row],[日時]],テーブル13[[#All],[年代]],I$1)</f>
        <v>0</v>
      </c>
      <c r="J104" s="59">
        <f>COUNTIFS(テーブル13[[#All],[発症日]],テーブル310122[[#This Row],[日時]],テーブル13[[#All],[年代]],J$1)</f>
        <v>0</v>
      </c>
      <c r="K104" s="59">
        <f>COUNTIFS(テーブル13[[#All],[発症日]],テーブル310122[[#This Row],[日時]],テーブル13[[#All],[年代]],K$1)</f>
        <v>0</v>
      </c>
      <c r="L104" s="59">
        <f>COUNTIFS(テーブル13[[#All],[発症日]],テーブル310122[[#This Row],[日時]],テーブル13[[#All],[年代]],L$1)</f>
        <v>0</v>
      </c>
      <c r="M104" s="59">
        <f>COUNTIFS(テーブル13[[#All],[発症日]],テーブル310122[[#This Row],[日時]],テーブル13[[#All],[年代]],M$1)</f>
        <v>0</v>
      </c>
      <c r="N104" s="59">
        <f>COUNTIFS(テーブル13[[#All],[発症日]],テーブル310122[[#This Row],[日時]],テーブル13[[#All],[年代]],N$1)</f>
        <v>0</v>
      </c>
      <c r="O104" s="59">
        <f>COUNTIFS(テーブル13[[#All],[発症日]],テーブル310122[[#This Row],[日時]],テーブル13[[#All],[年代]],O$1)</f>
        <v>0</v>
      </c>
      <c r="P104" s="59">
        <f>COUNTIFS(テーブル13[[#All],[発症日]],テーブル310122[[#This Row],[日時]],テーブル13[[#All],[年代]],"")</f>
        <v>0</v>
      </c>
      <c r="Q104" s="59">
        <f>テーブル310122[[#This Row],[10歳未満]]</f>
        <v>0</v>
      </c>
      <c r="R104" s="59">
        <f>SUM(テーブル310122[[#This Row],[10代]:[30代]])</f>
        <v>0</v>
      </c>
      <c r="S104" s="59">
        <f>SUM(テーブル310122[[#This Row],[40代]:[50代]])</f>
        <v>0</v>
      </c>
      <c r="T104" s="59">
        <f>SUM(テーブル310122[[#This Row],[60代]:[90代]])</f>
        <v>0</v>
      </c>
    </row>
    <row r="105" spans="1:20">
      <c r="A105" s="54">
        <f t="shared" si="7"/>
        <v>43990</v>
      </c>
      <c r="B105" s="1" t="str">
        <f t="shared" si="4"/>
        <v/>
      </c>
      <c r="C105" s="57" t="str">
        <f t="shared" si="5"/>
        <v/>
      </c>
      <c r="D105" s="57" t="str">
        <f t="shared" si="6"/>
        <v>8日</v>
      </c>
      <c r="E105" s="57">
        <f>COUNTIF(テーブル13[[#All],[発症日]],テーブル310122[[#This Row],[日時]])</f>
        <v>0</v>
      </c>
      <c r="F105" s="57">
        <f>COUNTIFS(テーブル13[[#All],[発症日]],テーブル310122[[#This Row],[日時]],テーブル13[[#All],[年代]],F$1)</f>
        <v>0</v>
      </c>
      <c r="G105" s="59">
        <f>COUNTIFS(テーブル13[[#All],[発症日]],テーブル310122[[#This Row],[日時]],テーブル13[[#All],[年代]],G$1)</f>
        <v>0</v>
      </c>
      <c r="H105" s="59">
        <f>COUNTIFS(テーブル13[[#All],[発症日]],テーブル310122[[#This Row],[日時]],テーブル13[[#All],[年代]],H$1)</f>
        <v>0</v>
      </c>
      <c r="I105" s="59">
        <f>COUNTIFS(テーブル13[[#All],[発症日]],テーブル310122[[#This Row],[日時]],テーブル13[[#All],[年代]],I$1)</f>
        <v>0</v>
      </c>
      <c r="J105" s="59">
        <f>COUNTIFS(テーブル13[[#All],[発症日]],テーブル310122[[#This Row],[日時]],テーブル13[[#All],[年代]],J$1)</f>
        <v>0</v>
      </c>
      <c r="K105" s="59">
        <f>COUNTIFS(テーブル13[[#All],[発症日]],テーブル310122[[#This Row],[日時]],テーブル13[[#All],[年代]],K$1)</f>
        <v>0</v>
      </c>
      <c r="L105" s="59">
        <f>COUNTIFS(テーブル13[[#All],[発症日]],テーブル310122[[#This Row],[日時]],テーブル13[[#All],[年代]],L$1)</f>
        <v>0</v>
      </c>
      <c r="M105" s="59">
        <f>COUNTIFS(テーブル13[[#All],[発症日]],テーブル310122[[#This Row],[日時]],テーブル13[[#All],[年代]],M$1)</f>
        <v>0</v>
      </c>
      <c r="N105" s="59">
        <f>COUNTIFS(テーブル13[[#All],[発症日]],テーブル310122[[#This Row],[日時]],テーブル13[[#All],[年代]],N$1)</f>
        <v>0</v>
      </c>
      <c r="O105" s="59">
        <f>COUNTIFS(テーブル13[[#All],[発症日]],テーブル310122[[#This Row],[日時]],テーブル13[[#All],[年代]],O$1)</f>
        <v>0</v>
      </c>
      <c r="P105" s="59">
        <f>COUNTIFS(テーブル13[[#All],[発症日]],テーブル310122[[#This Row],[日時]],テーブル13[[#All],[年代]],"")</f>
        <v>0</v>
      </c>
      <c r="Q105" s="59">
        <f>テーブル310122[[#This Row],[10歳未満]]</f>
        <v>0</v>
      </c>
      <c r="R105" s="59">
        <f>SUM(テーブル310122[[#This Row],[10代]:[30代]])</f>
        <v>0</v>
      </c>
      <c r="S105" s="59">
        <f>SUM(テーブル310122[[#This Row],[40代]:[50代]])</f>
        <v>0</v>
      </c>
      <c r="T105" s="59">
        <f>SUM(テーブル310122[[#This Row],[60代]:[90代]])</f>
        <v>0</v>
      </c>
    </row>
    <row r="106" spans="1:20">
      <c r="A106" s="54">
        <f t="shared" si="7"/>
        <v>43991</v>
      </c>
      <c r="B106" s="1" t="str">
        <f t="shared" si="4"/>
        <v/>
      </c>
      <c r="C106" s="57" t="str">
        <f t="shared" si="5"/>
        <v/>
      </c>
      <c r="D106" s="57" t="str">
        <f t="shared" si="6"/>
        <v>9日</v>
      </c>
      <c r="E106" s="57">
        <f>COUNTIF(テーブル13[[#All],[発症日]],テーブル310122[[#This Row],[日時]])</f>
        <v>0</v>
      </c>
      <c r="F106" s="57">
        <f>COUNTIFS(テーブル13[[#All],[発症日]],テーブル310122[[#This Row],[日時]],テーブル13[[#All],[年代]],F$1)</f>
        <v>0</v>
      </c>
      <c r="G106" s="59">
        <f>COUNTIFS(テーブル13[[#All],[発症日]],テーブル310122[[#This Row],[日時]],テーブル13[[#All],[年代]],G$1)</f>
        <v>0</v>
      </c>
      <c r="H106" s="59">
        <f>COUNTIFS(テーブル13[[#All],[発症日]],テーブル310122[[#This Row],[日時]],テーブル13[[#All],[年代]],H$1)</f>
        <v>0</v>
      </c>
      <c r="I106" s="59">
        <f>COUNTIFS(テーブル13[[#All],[発症日]],テーブル310122[[#This Row],[日時]],テーブル13[[#All],[年代]],I$1)</f>
        <v>0</v>
      </c>
      <c r="J106" s="59">
        <f>COUNTIFS(テーブル13[[#All],[発症日]],テーブル310122[[#This Row],[日時]],テーブル13[[#All],[年代]],J$1)</f>
        <v>0</v>
      </c>
      <c r="K106" s="59">
        <f>COUNTIFS(テーブル13[[#All],[発症日]],テーブル310122[[#This Row],[日時]],テーブル13[[#All],[年代]],K$1)</f>
        <v>0</v>
      </c>
      <c r="L106" s="59">
        <f>COUNTIFS(テーブル13[[#All],[発症日]],テーブル310122[[#This Row],[日時]],テーブル13[[#All],[年代]],L$1)</f>
        <v>0</v>
      </c>
      <c r="M106" s="59">
        <f>COUNTIFS(テーブル13[[#All],[発症日]],テーブル310122[[#This Row],[日時]],テーブル13[[#All],[年代]],M$1)</f>
        <v>0</v>
      </c>
      <c r="N106" s="59">
        <f>COUNTIFS(テーブル13[[#All],[発症日]],テーブル310122[[#This Row],[日時]],テーブル13[[#All],[年代]],N$1)</f>
        <v>0</v>
      </c>
      <c r="O106" s="59">
        <f>COUNTIFS(テーブル13[[#All],[発症日]],テーブル310122[[#This Row],[日時]],テーブル13[[#All],[年代]],O$1)</f>
        <v>0</v>
      </c>
      <c r="P106" s="59">
        <f>COUNTIFS(テーブル13[[#All],[発症日]],テーブル310122[[#This Row],[日時]],テーブル13[[#All],[年代]],"")</f>
        <v>0</v>
      </c>
      <c r="Q106" s="59">
        <f>テーブル310122[[#This Row],[10歳未満]]</f>
        <v>0</v>
      </c>
      <c r="R106" s="59">
        <f>SUM(テーブル310122[[#This Row],[10代]:[30代]])</f>
        <v>0</v>
      </c>
      <c r="S106" s="59">
        <f>SUM(テーブル310122[[#This Row],[40代]:[50代]])</f>
        <v>0</v>
      </c>
      <c r="T106" s="59">
        <f>SUM(テーブル310122[[#This Row],[60代]:[90代]])</f>
        <v>0</v>
      </c>
    </row>
    <row r="107" spans="1:20">
      <c r="A107" s="54">
        <f t="shared" si="7"/>
        <v>43992</v>
      </c>
      <c r="B107" s="1" t="str">
        <f t="shared" si="4"/>
        <v/>
      </c>
      <c r="C107" s="57" t="str">
        <f t="shared" si="5"/>
        <v/>
      </c>
      <c r="D107" s="57" t="str">
        <f t="shared" si="6"/>
        <v>10日</v>
      </c>
      <c r="E107" s="57">
        <f>COUNTIF(テーブル13[[#All],[発症日]],テーブル310122[[#This Row],[日時]])</f>
        <v>0</v>
      </c>
      <c r="F107" s="57">
        <f>COUNTIFS(テーブル13[[#All],[発症日]],テーブル310122[[#This Row],[日時]],テーブル13[[#All],[年代]],F$1)</f>
        <v>0</v>
      </c>
      <c r="G107" s="59">
        <f>COUNTIFS(テーブル13[[#All],[発症日]],テーブル310122[[#This Row],[日時]],テーブル13[[#All],[年代]],G$1)</f>
        <v>0</v>
      </c>
      <c r="H107" s="59">
        <f>COUNTIFS(テーブル13[[#All],[発症日]],テーブル310122[[#This Row],[日時]],テーブル13[[#All],[年代]],H$1)</f>
        <v>0</v>
      </c>
      <c r="I107" s="59">
        <f>COUNTIFS(テーブル13[[#All],[発症日]],テーブル310122[[#This Row],[日時]],テーブル13[[#All],[年代]],I$1)</f>
        <v>0</v>
      </c>
      <c r="J107" s="59">
        <f>COUNTIFS(テーブル13[[#All],[発症日]],テーブル310122[[#This Row],[日時]],テーブル13[[#All],[年代]],J$1)</f>
        <v>0</v>
      </c>
      <c r="K107" s="59">
        <f>COUNTIFS(テーブル13[[#All],[発症日]],テーブル310122[[#This Row],[日時]],テーブル13[[#All],[年代]],K$1)</f>
        <v>0</v>
      </c>
      <c r="L107" s="59">
        <f>COUNTIFS(テーブル13[[#All],[発症日]],テーブル310122[[#This Row],[日時]],テーブル13[[#All],[年代]],L$1)</f>
        <v>0</v>
      </c>
      <c r="M107" s="59">
        <f>COUNTIFS(テーブル13[[#All],[発症日]],テーブル310122[[#This Row],[日時]],テーブル13[[#All],[年代]],M$1)</f>
        <v>0</v>
      </c>
      <c r="N107" s="59">
        <f>COUNTIFS(テーブル13[[#All],[発症日]],テーブル310122[[#This Row],[日時]],テーブル13[[#All],[年代]],N$1)</f>
        <v>0</v>
      </c>
      <c r="O107" s="59">
        <f>COUNTIFS(テーブル13[[#All],[発症日]],テーブル310122[[#This Row],[日時]],テーブル13[[#All],[年代]],O$1)</f>
        <v>0</v>
      </c>
      <c r="P107" s="59">
        <f>COUNTIFS(テーブル13[[#All],[発症日]],テーブル310122[[#This Row],[日時]],テーブル13[[#All],[年代]],"")</f>
        <v>0</v>
      </c>
      <c r="Q107" s="59">
        <f>テーブル310122[[#This Row],[10歳未満]]</f>
        <v>0</v>
      </c>
      <c r="R107" s="59">
        <f>SUM(テーブル310122[[#This Row],[10代]:[30代]])</f>
        <v>0</v>
      </c>
      <c r="S107" s="59">
        <f>SUM(テーブル310122[[#This Row],[40代]:[50代]])</f>
        <v>0</v>
      </c>
      <c r="T107" s="59">
        <f>SUM(テーブル310122[[#This Row],[60代]:[90代]])</f>
        <v>0</v>
      </c>
    </row>
    <row r="108" spans="1:20">
      <c r="A108" s="54">
        <f t="shared" si="7"/>
        <v>43993</v>
      </c>
      <c r="B108" s="1" t="str">
        <f t="shared" si="4"/>
        <v/>
      </c>
      <c r="C108" s="57" t="str">
        <f t="shared" si="5"/>
        <v/>
      </c>
      <c r="D108" s="57" t="str">
        <f t="shared" si="6"/>
        <v>11日</v>
      </c>
      <c r="E108" s="57">
        <f>COUNTIF(テーブル13[[#All],[発症日]],テーブル310122[[#This Row],[日時]])</f>
        <v>0</v>
      </c>
      <c r="F108" s="57">
        <f>COUNTIFS(テーブル13[[#All],[発症日]],テーブル310122[[#This Row],[日時]],テーブル13[[#All],[年代]],F$1)</f>
        <v>0</v>
      </c>
      <c r="G108" s="59">
        <f>COUNTIFS(テーブル13[[#All],[発症日]],テーブル310122[[#This Row],[日時]],テーブル13[[#All],[年代]],G$1)</f>
        <v>0</v>
      </c>
      <c r="H108" s="59">
        <f>COUNTIFS(テーブル13[[#All],[発症日]],テーブル310122[[#This Row],[日時]],テーブル13[[#All],[年代]],H$1)</f>
        <v>0</v>
      </c>
      <c r="I108" s="59">
        <f>COUNTIFS(テーブル13[[#All],[発症日]],テーブル310122[[#This Row],[日時]],テーブル13[[#All],[年代]],I$1)</f>
        <v>0</v>
      </c>
      <c r="J108" s="59">
        <f>COUNTIFS(テーブル13[[#All],[発症日]],テーブル310122[[#This Row],[日時]],テーブル13[[#All],[年代]],J$1)</f>
        <v>0</v>
      </c>
      <c r="K108" s="59">
        <f>COUNTIFS(テーブル13[[#All],[発症日]],テーブル310122[[#This Row],[日時]],テーブル13[[#All],[年代]],K$1)</f>
        <v>0</v>
      </c>
      <c r="L108" s="59">
        <f>COUNTIFS(テーブル13[[#All],[発症日]],テーブル310122[[#This Row],[日時]],テーブル13[[#All],[年代]],L$1)</f>
        <v>0</v>
      </c>
      <c r="M108" s="59">
        <f>COUNTIFS(テーブル13[[#All],[発症日]],テーブル310122[[#This Row],[日時]],テーブル13[[#All],[年代]],M$1)</f>
        <v>0</v>
      </c>
      <c r="N108" s="59">
        <f>COUNTIFS(テーブル13[[#All],[発症日]],テーブル310122[[#This Row],[日時]],テーブル13[[#All],[年代]],N$1)</f>
        <v>0</v>
      </c>
      <c r="O108" s="59">
        <f>COUNTIFS(テーブル13[[#All],[発症日]],テーブル310122[[#This Row],[日時]],テーブル13[[#All],[年代]],O$1)</f>
        <v>0</v>
      </c>
      <c r="P108" s="59">
        <f>COUNTIFS(テーブル13[[#All],[発症日]],テーブル310122[[#This Row],[日時]],テーブル13[[#All],[年代]],"")</f>
        <v>0</v>
      </c>
      <c r="Q108" s="59">
        <f>テーブル310122[[#This Row],[10歳未満]]</f>
        <v>0</v>
      </c>
      <c r="R108" s="59">
        <f>SUM(テーブル310122[[#This Row],[10代]:[30代]])</f>
        <v>0</v>
      </c>
      <c r="S108" s="59">
        <f>SUM(テーブル310122[[#This Row],[40代]:[50代]])</f>
        <v>0</v>
      </c>
      <c r="T108" s="59">
        <f>SUM(テーブル310122[[#This Row],[60代]:[90代]])</f>
        <v>0</v>
      </c>
    </row>
    <row r="109" spans="1:20">
      <c r="A109" s="54">
        <f t="shared" si="7"/>
        <v>43994</v>
      </c>
      <c r="B109" s="1" t="str">
        <f t="shared" si="4"/>
        <v/>
      </c>
      <c r="C109" s="57" t="str">
        <f t="shared" si="5"/>
        <v/>
      </c>
      <c r="D109" s="57" t="str">
        <f t="shared" si="6"/>
        <v>12日</v>
      </c>
      <c r="E109" s="57">
        <f>COUNTIF(テーブル13[[#All],[発症日]],テーブル310122[[#This Row],[日時]])</f>
        <v>0</v>
      </c>
      <c r="F109" s="57">
        <f>COUNTIFS(テーブル13[[#All],[発症日]],テーブル310122[[#This Row],[日時]],テーブル13[[#All],[年代]],F$1)</f>
        <v>0</v>
      </c>
      <c r="G109" s="59">
        <f>COUNTIFS(テーブル13[[#All],[発症日]],テーブル310122[[#This Row],[日時]],テーブル13[[#All],[年代]],G$1)</f>
        <v>0</v>
      </c>
      <c r="H109" s="59">
        <f>COUNTIFS(テーブル13[[#All],[発症日]],テーブル310122[[#This Row],[日時]],テーブル13[[#All],[年代]],H$1)</f>
        <v>0</v>
      </c>
      <c r="I109" s="59">
        <f>COUNTIFS(テーブル13[[#All],[発症日]],テーブル310122[[#This Row],[日時]],テーブル13[[#All],[年代]],I$1)</f>
        <v>0</v>
      </c>
      <c r="J109" s="59">
        <f>COUNTIFS(テーブル13[[#All],[発症日]],テーブル310122[[#This Row],[日時]],テーブル13[[#All],[年代]],J$1)</f>
        <v>0</v>
      </c>
      <c r="K109" s="59">
        <f>COUNTIFS(テーブル13[[#All],[発症日]],テーブル310122[[#This Row],[日時]],テーブル13[[#All],[年代]],K$1)</f>
        <v>0</v>
      </c>
      <c r="L109" s="59">
        <f>COUNTIFS(テーブル13[[#All],[発症日]],テーブル310122[[#This Row],[日時]],テーブル13[[#All],[年代]],L$1)</f>
        <v>0</v>
      </c>
      <c r="M109" s="59">
        <f>COUNTIFS(テーブル13[[#All],[発症日]],テーブル310122[[#This Row],[日時]],テーブル13[[#All],[年代]],M$1)</f>
        <v>0</v>
      </c>
      <c r="N109" s="59">
        <f>COUNTIFS(テーブル13[[#All],[発症日]],テーブル310122[[#This Row],[日時]],テーブル13[[#All],[年代]],N$1)</f>
        <v>0</v>
      </c>
      <c r="O109" s="59">
        <f>COUNTIFS(テーブル13[[#All],[発症日]],テーブル310122[[#This Row],[日時]],テーブル13[[#All],[年代]],O$1)</f>
        <v>0</v>
      </c>
      <c r="P109" s="59">
        <f>COUNTIFS(テーブル13[[#All],[発症日]],テーブル310122[[#This Row],[日時]],テーブル13[[#All],[年代]],"")</f>
        <v>0</v>
      </c>
      <c r="Q109" s="59">
        <f>テーブル310122[[#This Row],[10歳未満]]</f>
        <v>0</v>
      </c>
      <c r="R109" s="59">
        <f>SUM(テーブル310122[[#This Row],[10代]:[30代]])</f>
        <v>0</v>
      </c>
      <c r="S109" s="59">
        <f>SUM(テーブル310122[[#This Row],[40代]:[50代]])</f>
        <v>0</v>
      </c>
      <c r="T109" s="59">
        <f>SUM(テーブル310122[[#This Row],[60代]:[90代]])</f>
        <v>0</v>
      </c>
    </row>
    <row r="110" spans="1:20">
      <c r="A110" s="54">
        <f t="shared" si="7"/>
        <v>43995</v>
      </c>
      <c r="B110" s="1" t="str">
        <f t="shared" si="4"/>
        <v/>
      </c>
      <c r="C110" s="57" t="str">
        <f t="shared" si="5"/>
        <v/>
      </c>
      <c r="D110" s="57" t="str">
        <f t="shared" si="6"/>
        <v>13日</v>
      </c>
      <c r="E110" s="57">
        <f>COUNTIF(テーブル13[[#All],[発症日]],テーブル310122[[#This Row],[日時]])</f>
        <v>0</v>
      </c>
      <c r="F110" s="57">
        <f>COUNTIFS(テーブル13[[#All],[発症日]],テーブル310122[[#This Row],[日時]],テーブル13[[#All],[年代]],F$1)</f>
        <v>0</v>
      </c>
      <c r="G110" s="59">
        <f>COUNTIFS(テーブル13[[#All],[発症日]],テーブル310122[[#This Row],[日時]],テーブル13[[#All],[年代]],G$1)</f>
        <v>0</v>
      </c>
      <c r="H110" s="59">
        <f>COUNTIFS(テーブル13[[#All],[発症日]],テーブル310122[[#This Row],[日時]],テーブル13[[#All],[年代]],H$1)</f>
        <v>0</v>
      </c>
      <c r="I110" s="59">
        <f>COUNTIFS(テーブル13[[#All],[発症日]],テーブル310122[[#This Row],[日時]],テーブル13[[#All],[年代]],I$1)</f>
        <v>0</v>
      </c>
      <c r="J110" s="59">
        <f>COUNTIFS(テーブル13[[#All],[発症日]],テーブル310122[[#This Row],[日時]],テーブル13[[#All],[年代]],J$1)</f>
        <v>0</v>
      </c>
      <c r="K110" s="59">
        <f>COUNTIFS(テーブル13[[#All],[発症日]],テーブル310122[[#This Row],[日時]],テーブル13[[#All],[年代]],K$1)</f>
        <v>0</v>
      </c>
      <c r="L110" s="59">
        <f>COUNTIFS(テーブル13[[#All],[発症日]],テーブル310122[[#This Row],[日時]],テーブル13[[#All],[年代]],L$1)</f>
        <v>0</v>
      </c>
      <c r="M110" s="59">
        <f>COUNTIFS(テーブル13[[#All],[発症日]],テーブル310122[[#This Row],[日時]],テーブル13[[#All],[年代]],M$1)</f>
        <v>0</v>
      </c>
      <c r="N110" s="59">
        <f>COUNTIFS(テーブル13[[#All],[発症日]],テーブル310122[[#This Row],[日時]],テーブル13[[#All],[年代]],N$1)</f>
        <v>0</v>
      </c>
      <c r="O110" s="59">
        <f>COUNTIFS(テーブル13[[#All],[発症日]],テーブル310122[[#This Row],[日時]],テーブル13[[#All],[年代]],O$1)</f>
        <v>0</v>
      </c>
      <c r="P110" s="59">
        <f>COUNTIFS(テーブル13[[#All],[発症日]],テーブル310122[[#This Row],[日時]],テーブル13[[#All],[年代]],"")</f>
        <v>0</v>
      </c>
      <c r="Q110" s="59">
        <f>テーブル310122[[#This Row],[10歳未満]]</f>
        <v>0</v>
      </c>
      <c r="R110" s="59">
        <f>SUM(テーブル310122[[#This Row],[10代]:[30代]])</f>
        <v>0</v>
      </c>
      <c r="S110" s="59">
        <f>SUM(テーブル310122[[#This Row],[40代]:[50代]])</f>
        <v>0</v>
      </c>
      <c r="T110" s="59">
        <f>SUM(テーブル310122[[#This Row],[60代]:[90代]])</f>
        <v>0</v>
      </c>
    </row>
    <row r="111" spans="1:20">
      <c r="A111" s="54">
        <f t="shared" si="7"/>
        <v>43996</v>
      </c>
      <c r="B111" s="1" t="str">
        <f t="shared" si="4"/>
        <v/>
      </c>
      <c r="C111" s="57" t="str">
        <f t="shared" si="5"/>
        <v/>
      </c>
      <c r="D111" s="57" t="str">
        <f t="shared" si="6"/>
        <v>14日</v>
      </c>
      <c r="E111" s="57">
        <f>COUNTIF(テーブル13[[#All],[発症日]],テーブル310122[[#This Row],[日時]])</f>
        <v>0</v>
      </c>
      <c r="F111" s="57">
        <f>COUNTIFS(テーブル13[[#All],[発症日]],テーブル310122[[#This Row],[日時]],テーブル13[[#All],[年代]],F$1)</f>
        <v>0</v>
      </c>
      <c r="G111" s="59">
        <f>COUNTIFS(テーブル13[[#All],[発症日]],テーブル310122[[#This Row],[日時]],テーブル13[[#All],[年代]],G$1)</f>
        <v>0</v>
      </c>
      <c r="H111" s="59">
        <f>COUNTIFS(テーブル13[[#All],[発症日]],テーブル310122[[#This Row],[日時]],テーブル13[[#All],[年代]],H$1)</f>
        <v>0</v>
      </c>
      <c r="I111" s="59">
        <f>COUNTIFS(テーブル13[[#All],[発症日]],テーブル310122[[#This Row],[日時]],テーブル13[[#All],[年代]],I$1)</f>
        <v>0</v>
      </c>
      <c r="J111" s="59">
        <f>COUNTIFS(テーブル13[[#All],[発症日]],テーブル310122[[#This Row],[日時]],テーブル13[[#All],[年代]],J$1)</f>
        <v>0</v>
      </c>
      <c r="K111" s="59">
        <f>COUNTIFS(テーブル13[[#All],[発症日]],テーブル310122[[#This Row],[日時]],テーブル13[[#All],[年代]],K$1)</f>
        <v>0</v>
      </c>
      <c r="L111" s="59">
        <f>COUNTIFS(テーブル13[[#All],[発症日]],テーブル310122[[#This Row],[日時]],テーブル13[[#All],[年代]],L$1)</f>
        <v>0</v>
      </c>
      <c r="M111" s="59">
        <f>COUNTIFS(テーブル13[[#All],[発症日]],テーブル310122[[#This Row],[日時]],テーブル13[[#All],[年代]],M$1)</f>
        <v>0</v>
      </c>
      <c r="N111" s="59">
        <f>COUNTIFS(テーブル13[[#All],[発症日]],テーブル310122[[#This Row],[日時]],テーブル13[[#All],[年代]],N$1)</f>
        <v>0</v>
      </c>
      <c r="O111" s="59">
        <f>COUNTIFS(テーブル13[[#All],[発症日]],テーブル310122[[#This Row],[日時]],テーブル13[[#All],[年代]],O$1)</f>
        <v>0</v>
      </c>
      <c r="P111" s="59">
        <f>COUNTIFS(テーブル13[[#All],[発症日]],テーブル310122[[#This Row],[日時]],テーブル13[[#All],[年代]],"")</f>
        <v>0</v>
      </c>
      <c r="Q111" s="59">
        <f>テーブル310122[[#This Row],[10歳未満]]</f>
        <v>0</v>
      </c>
      <c r="R111" s="59">
        <f>SUM(テーブル310122[[#This Row],[10代]:[30代]])</f>
        <v>0</v>
      </c>
      <c r="S111" s="59">
        <f>SUM(テーブル310122[[#This Row],[40代]:[50代]])</f>
        <v>0</v>
      </c>
      <c r="T111" s="59">
        <f>SUM(テーブル310122[[#This Row],[60代]:[90代]])</f>
        <v>0</v>
      </c>
    </row>
    <row r="112" spans="1:20">
      <c r="A112" s="54">
        <f t="shared" si="7"/>
        <v>43997</v>
      </c>
      <c r="B112" s="1" t="str">
        <f t="shared" si="4"/>
        <v/>
      </c>
      <c r="C112" s="57" t="str">
        <f t="shared" si="5"/>
        <v/>
      </c>
      <c r="D112" s="57" t="str">
        <f t="shared" si="6"/>
        <v>15日</v>
      </c>
      <c r="E112" s="57">
        <f>COUNTIF(テーブル13[[#All],[発症日]],テーブル310122[[#This Row],[日時]])</f>
        <v>0</v>
      </c>
      <c r="F112" s="57">
        <f>COUNTIFS(テーブル13[[#All],[発症日]],テーブル310122[[#This Row],[日時]],テーブル13[[#All],[年代]],F$1)</f>
        <v>0</v>
      </c>
      <c r="G112" s="59">
        <f>COUNTIFS(テーブル13[[#All],[発症日]],テーブル310122[[#This Row],[日時]],テーブル13[[#All],[年代]],G$1)</f>
        <v>0</v>
      </c>
      <c r="H112" s="59">
        <f>COUNTIFS(テーブル13[[#All],[発症日]],テーブル310122[[#This Row],[日時]],テーブル13[[#All],[年代]],H$1)</f>
        <v>0</v>
      </c>
      <c r="I112" s="59">
        <f>COUNTIFS(テーブル13[[#All],[発症日]],テーブル310122[[#This Row],[日時]],テーブル13[[#All],[年代]],I$1)</f>
        <v>0</v>
      </c>
      <c r="J112" s="59">
        <f>COUNTIFS(テーブル13[[#All],[発症日]],テーブル310122[[#This Row],[日時]],テーブル13[[#All],[年代]],J$1)</f>
        <v>0</v>
      </c>
      <c r="K112" s="59">
        <f>COUNTIFS(テーブル13[[#All],[発症日]],テーブル310122[[#This Row],[日時]],テーブル13[[#All],[年代]],K$1)</f>
        <v>0</v>
      </c>
      <c r="L112" s="59">
        <f>COUNTIFS(テーブル13[[#All],[発症日]],テーブル310122[[#This Row],[日時]],テーブル13[[#All],[年代]],L$1)</f>
        <v>0</v>
      </c>
      <c r="M112" s="59">
        <f>COUNTIFS(テーブル13[[#All],[発症日]],テーブル310122[[#This Row],[日時]],テーブル13[[#All],[年代]],M$1)</f>
        <v>0</v>
      </c>
      <c r="N112" s="59">
        <f>COUNTIFS(テーブル13[[#All],[発症日]],テーブル310122[[#This Row],[日時]],テーブル13[[#All],[年代]],N$1)</f>
        <v>0</v>
      </c>
      <c r="O112" s="59">
        <f>COUNTIFS(テーブル13[[#All],[発症日]],テーブル310122[[#This Row],[日時]],テーブル13[[#All],[年代]],O$1)</f>
        <v>0</v>
      </c>
      <c r="P112" s="59">
        <f>COUNTIFS(テーブル13[[#All],[発症日]],テーブル310122[[#This Row],[日時]],テーブル13[[#All],[年代]],"")</f>
        <v>0</v>
      </c>
      <c r="Q112" s="59">
        <f>テーブル310122[[#This Row],[10歳未満]]</f>
        <v>0</v>
      </c>
      <c r="R112" s="59">
        <f>SUM(テーブル310122[[#This Row],[10代]:[30代]])</f>
        <v>0</v>
      </c>
      <c r="S112" s="59">
        <f>SUM(テーブル310122[[#This Row],[40代]:[50代]])</f>
        <v>0</v>
      </c>
      <c r="T112" s="59">
        <f>SUM(テーブル310122[[#This Row],[60代]:[90代]])</f>
        <v>0</v>
      </c>
    </row>
    <row r="113" spans="1:20">
      <c r="A113" s="54">
        <f t="shared" si="7"/>
        <v>43998</v>
      </c>
      <c r="B113" s="1" t="str">
        <f t="shared" si="4"/>
        <v/>
      </c>
      <c r="C113" s="57" t="str">
        <f t="shared" si="5"/>
        <v/>
      </c>
      <c r="D113" s="57" t="str">
        <f t="shared" si="6"/>
        <v>16日</v>
      </c>
      <c r="E113" s="57">
        <f>COUNTIF(テーブル13[[#All],[発症日]],テーブル310122[[#This Row],[日時]])</f>
        <v>0</v>
      </c>
      <c r="F113" s="57">
        <f>COUNTIFS(テーブル13[[#All],[発症日]],テーブル310122[[#This Row],[日時]],テーブル13[[#All],[年代]],F$1)</f>
        <v>0</v>
      </c>
      <c r="G113" s="59">
        <f>COUNTIFS(テーブル13[[#All],[発症日]],テーブル310122[[#This Row],[日時]],テーブル13[[#All],[年代]],G$1)</f>
        <v>0</v>
      </c>
      <c r="H113" s="59">
        <f>COUNTIFS(テーブル13[[#All],[発症日]],テーブル310122[[#This Row],[日時]],テーブル13[[#All],[年代]],H$1)</f>
        <v>0</v>
      </c>
      <c r="I113" s="59">
        <f>COUNTIFS(テーブル13[[#All],[発症日]],テーブル310122[[#This Row],[日時]],テーブル13[[#All],[年代]],I$1)</f>
        <v>0</v>
      </c>
      <c r="J113" s="59">
        <f>COUNTIFS(テーブル13[[#All],[発症日]],テーブル310122[[#This Row],[日時]],テーブル13[[#All],[年代]],J$1)</f>
        <v>0</v>
      </c>
      <c r="K113" s="59">
        <f>COUNTIFS(テーブル13[[#All],[発症日]],テーブル310122[[#This Row],[日時]],テーブル13[[#All],[年代]],K$1)</f>
        <v>0</v>
      </c>
      <c r="L113" s="59">
        <f>COUNTIFS(テーブル13[[#All],[発症日]],テーブル310122[[#This Row],[日時]],テーブル13[[#All],[年代]],L$1)</f>
        <v>0</v>
      </c>
      <c r="M113" s="59">
        <f>COUNTIFS(テーブル13[[#All],[発症日]],テーブル310122[[#This Row],[日時]],テーブル13[[#All],[年代]],M$1)</f>
        <v>0</v>
      </c>
      <c r="N113" s="59">
        <f>COUNTIFS(テーブル13[[#All],[発症日]],テーブル310122[[#This Row],[日時]],テーブル13[[#All],[年代]],N$1)</f>
        <v>0</v>
      </c>
      <c r="O113" s="59">
        <f>COUNTIFS(テーブル13[[#All],[発症日]],テーブル310122[[#This Row],[日時]],テーブル13[[#All],[年代]],O$1)</f>
        <v>0</v>
      </c>
      <c r="P113" s="59">
        <f>COUNTIFS(テーブル13[[#All],[発症日]],テーブル310122[[#This Row],[日時]],テーブル13[[#All],[年代]],"")</f>
        <v>0</v>
      </c>
      <c r="Q113" s="59">
        <f>テーブル310122[[#This Row],[10歳未満]]</f>
        <v>0</v>
      </c>
      <c r="R113" s="59">
        <f>SUM(テーブル310122[[#This Row],[10代]:[30代]])</f>
        <v>0</v>
      </c>
      <c r="S113" s="59">
        <f>SUM(テーブル310122[[#This Row],[40代]:[50代]])</f>
        <v>0</v>
      </c>
      <c r="T113" s="59">
        <f>SUM(テーブル310122[[#This Row],[60代]:[90代]])</f>
        <v>0</v>
      </c>
    </row>
    <row r="114" spans="1:20">
      <c r="A114" s="54">
        <f t="shared" si="7"/>
        <v>43999</v>
      </c>
      <c r="B114" s="1" t="str">
        <f t="shared" si="4"/>
        <v/>
      </c>
      <c r="C114" s="57" t="str">
        <f t="shared" si="5"/>
        <v/>
      </c>
      <c r="D114" s="57" t="str">
        <f t="shared" si="6"/>
        <v>17日</v>
      </c>
      <c r="E114" s="57">
        <f>COUNTIF(テーブル13[[#All],[発症日]],テーブル310122[[#This Row],[日時]])</f>
        <v>0</v>
      </c>
      <c r="F114" s="57">
        <f>COUNTIFS(テーブル13[[#All],[発症日]],テーブル310122[[#This Row],[日時]],テーブル13[[#All],[年代]],F$1)</f>
        <v>0</v>
      </c>
      <c r="G114" s="59">
        <f>COUNTIFS(テーブル13[[#All],[発症日]],テーブル310122[[#This Row],[日時]],テーブル13[[#All],[年代]],G$1)</f>
        <v>0</v>
      </c>
      <c r="H114" s="59">
        <f>COUNTIFS(テーブル13[[#All],[発症日]],テーブル310122[[#This Row],[日時]],テーブル13[[#All],[年代]],H$1)</f>
        <v>0</v>
      </c>
      <c r="I114" s="59">
        <f>COUNTIFS(テーブル13[[#All],[発症日]],テーブル310122[[#This Row],[日時]],テーブル13[[#All],[年代]],I$1)</f>
        <v>0</v>
      </c>
      <c r="J114" s="59">
        <f>COUNTIFS(テーブル13[[#All],[発症日]],テーブル310122[[#This Row],[日時]],テーブル13[[#All],[年代]],J$1)</f>
        <v>0</v>
      </c>
      <c r="K114" s="59">
        <f>COUNTIFS(テーブル13[[#All],[発症日]],テーブル310122[[#This Row],[日時]],テーブル13[[#All],[年代]],K$1)</f>
        <v>0</v>
      </c>
      <c r="L114" s="59">
        <f>COUNTIFS(テーブル13[[#All],[発症日]],テーブル310122[[#This Row],[日時]],テーブル13[[#All],[年代]],L$1)</f>
        <v>0</v>
      </c>
      <c r="M114" s="59">
        <f>COUNTIFS(テーブル13[[#All],[発症日]],テーブル310122[[#This Row],[日時]],テーブル13[[#All],[年代]],M$1)</f>
        <v>0</v>
      </c>
      <c r="N114" s="59">
        <f>COUNTIFS(テーブル13[[#All],[発症日]],テーブル310122[[#This Row],[日時]],テーブル13[[#All],[年代]],N$1)</f>
        <v>0</v>
      </c>
      <c r="O114" s="59">
        <f>COUNTIFS(テーブル13[[#All],[発症日]],テーブル310122[[#This Row],[日時]],テーブル13[[#All],[年代]],O$1)</f>
        <v>0</v>
      </c>
      <c r="P114" s="59">
        <f>COUNTIFS(テーブル13[[#All],[発症日]],テーブル310122[[#This Row],[日時]],テーブル13[[#All],[年代]],"")</f>
        <v>0</v>
      </c>
      <c r="Q114" s="59">
        <f>テーブル310122[[#This Row],[10歳未満]]</f>
        <v>0</v>
      </c>
      <c r="R114" s="59">
        <f>SUM(テーブル310122[[#This Row],[10代]:[30代]])</f>
        <v>0</v>
      </c>
      <c r="S114" s="59">
        <f>SUM(テーブル310122[[#This Row],[40代]:[50代]])</f>
        <v>0</v>
      </c>
      <c r="T114" s="59">
        <f>SUM(テーブル310122[[#This Row],[60代]:[90代]])</f>
        <v>0</v>
      </c>
    </row>
    <row r="115" spans="1:20">
      <c r="A115" s="54">
        <f t="shared" si="7"/>
        <v>44000</v>
      </c>
      <c r="B115" s="1" t="str">
        <f t="shared" si="4"/>
        <v/>
      </c>
      <c r="C115" s="57" t="str">
        <f t="shared" si="5"/>
        <v/>
      </c>
      <c r="D115" s="57" t="str">
        <f t="shared" si="6"/>
        <v>18日</v>
      </c>
      <c r="E115" s="57">
        <f>COUNTIF(テーブル13[[#All],[発症日]],テーブル310122[[#This Row],[日時]])</f>
        <v>0</v>
      </c>
      <c r="F115" s="57">
        <f>COUNTIFS(テーブル13[[#All],[発症日]],テーブル310122[[#This Row],[日時]],テーブル13[[#All],[年代]],F$1)</f>
        <v>0</v>
      </c>
      <c r="G115" s="59">
        <f>COUNTIFS(テーブル13[[#All],[発症日]],テーブル310122[[#This Row],[日時]],テーブル13[[#All],[年代]],G$1)</f>
        <v>0</v>
      </c>
      <c r="H115" s="59">
        <f>COUNTIFS(テーブル13[[#All],[発症日]],テーブル310122[[#This Row],[日時]],テーブル13[[#All],[年代]],H$1)</f>
        <v>0</v>
      </c>
      <c r="I115" s="59">
        <f>COUNTIFS(テーブル13[[#All],[発症日]],テーブル310122[[#This Row],[日時]],テーブル13[[#All],[年代]],I$1)</f>
        <v>0</v>
      </c>
      <c r="J115" s="59">
        <f>COUNTIFS(テーブル13[[#All],[発症日]],テーブル310122[[#This Row],[日時]],テーブル13[[#All],[年代]],J$1)</f>
        <v>0</v>
      </c>
      <c r="K115" s="59">
        <f>COUNTIFS(テーブル13[[#All],[発症日]],テーブル310122[[#This Row],[日時]],テーブル13[[#All],[年代]],K$1)</f>
        <v>0</v>
      </c>
      <c r="L115" s="59">
        <f>COUNTIFS(テーブル13[[#All],[発症日]],テーブル310122[[#This Row],[日時]],テーブル13[[#All],[年代]],L$1)</f>
        <v>0</v>
      </c>
      <c r="M115" s="59">
        <f>COUNTIFS(テーブル13[[#All],[発症日]],テーブル310122[[#This Row],[日時]],テーブル13[[#All],[年代]],M$1)</f>
        <v>0</v>
      </c>
      <c r="N115" s="59">
        <f>COUNTIFS(テーブル13[[#All],[発症日]],テーブル310122[[#This Row],[日時]],テーブル13[[#All],[年代]],N$1)</f>
        <v>0</v>
      </c>
      <c r="O115" s="59">
        <f>COUNTIFS(テーブル13[[#All],[発症日]],テーブル310122[[#This Row],[日時]],テーブル13[[#All],[年代]],O$1)</f>
        <v>0</v>
      </c>
      <c r="P115" s="59">
        <f>COUNTIFS(テーブル13[[#All],[発症日]],テーブル310122[[#This Row],[日時]],テーブル13[[#All],[年代]],"")</f>
        <v>0</v>
      </c>
      <c r="Q115" s="59">
        <f>テーブル310122[[#This Row],[10歳未満]]</f>
        <v>0</v>
      </c>
      <c r="R115" s="59">
        <f>SUM(テーブル310122[[#This Row],[10代]:[30代]])</f>
        <v>0</v>
      </c>
      <c r="S115" s="59">
        <f>SUM(テーブル310122[[#This Row],[40代]:[50代]])</f>
        <v>0</v>
      </c>
      <c r="T115" s="59">
        <f>SUM(テーブル310122[[#This Row],[60代]:[90代]])</f>
        <v>0</v>
      </c>
    </row>
    <row r="116" spans="1:20">
      <c r="A116" s="54">
        <f t="shared" si="7"/>
        <v>44001</v>
      </c>
      <c r="B116" s="1" t="str">
        <f t="shared" si="4"/>
        <v/>
      </c>
      <c r="C116" s="57" t="str">
        <f t="shared" si="5"/>
        <v/>
      </c>
      <c r="D116" s="57" t="str">
        <f t="shared" si="6"/>
        <v>19日</v>
      </c>
      <c r="E116" s="57">
        <f>COUNTIF(テーブル13[[#All],[発症日]],テーブル310122[[#This Row],[日時]])</f>
        <v>0</v>
      </c>
      <c r="F116" s="57">
        <f>COUNTIFS(テーブル13[[#All],[発症日]],テーブル310122[[#This Row],[日時]],テーブル13[[#All],[年代]],F$1)</f>
        <v>0</v>
      </c>
      <c r="G116" s="59">
        <f>COUNTIFS(テーブル13[[#All],[発症日]],テーブル310122[[#This Row],[日時]],テーブル13[[#All],[年代]],G$1)</f>
        <v>0</v>
      </c>
      <c r="H116" s="59">
        <f>COUNTIFS(テーブル13[[#All],[発症日]],テーブル310122[[#This Row],[日時]],テーブル13[[#All],[年代]],H$1)</f>
        <v>0</v>
      </c>
      <c r="I116" s="59">
        <f>COUNTIFS(テーブル13[[#All],[発症日]],テーブル310122[[#This Row],[日時]],テーブル13[[#All],[年代]],I$1)</f>
        <v>0</v>
      </c>
      <c r="J116" s="59">
        <f>COUNTIFS(テーブル13[[#All],[発症日]],テーブル310122[[#This Row],[日時]],テーブル13[[#All],[年代]],J$1)</f>
        <v>0</v>
      </c>
      <c r="K116" s="59">
        <f>COUNTIFS(テーブル13[[#All],[発症日]],テーブル310122[[#This Row],[日時]],テーブル13[[#All],[年代]],K$1)</f>
        <v>0</v>
      </c>
      <c r="L116" s="59">
        <f>COUNTIFS(テーブル13[[#All],[発症日]],テーブル310122[[#This Row],[日時]],テーブル13[[#All],[年代]],L$1)</f>
        <v>0</v>
      </c>
      <c r="M116" s="59">
        <f>COUNTIFS(テーブル13[[#All],[発症日]],テーブル310122[[#This Row],[日時]],テーブル13[[#All],[年代]],M$1)</f>
        <v>0</v>
      </c>
      <c r="N116" s="59">
        <f>COUNTIFS(テーブル13[[#All],[発症日]],テーブル310122[[#This Row],[日時]],テーブル13[[#All],[年代]],N$1)</f>
        <v>0</v>
      </c>
      <c r="O116" s="59">
        <f>COUNTIFS(テーブル13[[#All],[発症日]],テーブル310122[[#This Row],[日時]],テーブル13[[#All],[年代]],O$1)</f>
        <v>0</v>
      </c>
      <c r="P116" s="59">
        <f>COUNTIFS(テーブル13[[#All],[発症日]],テーブル310122[[#This Row],[日時]],テーブル13[[#All],[年代]],"")</f>
        <v>0</v>
      </c>
      <c r="Q116" s="59">
        <f>テーブル310122[[#This Row],[10歳未満]]</f>
        <v>0</v>
      </c>
      <c r="R116" s="59">
        <f>SUM(テーブル310122[[#This Row],[10代]:[30代]])</f>
        <v>0</v>
      </c>
      <c r="S116" s="59">
        <f>SUM(テーブル310122[[#This Row],[40代]:[50代]])</f>
        <v>0</v>
      </c>
      <c r="T116" s="59">
        <f>SUM(テーブル310122[[#This Row],[60代]:[90代]])</f>
        <v>0</v>
      </c>
    </row>
    <row r="117" spans="1:20">
      <c r="A117" s="54">
        <f t="shared" si="7"/>
        <v>44002</v>
      </c>
      <c r="B117" s="1" t="str">
        <f t="shared" si="4"/>
        <v/>
      </c>
      <c r="C117" s="57" t="str">
        <f t="shared" si="5"/>
        <v/>
      </c>
      <c r="D117" s="57" t="str">
        <f t="shared" si="6"/>
        <v>20日</v>
      </c>
      <c r="E117" s="57">
        <f>COUNTIF(テーブル13[[#All],[発症日]],テーブル310122[[#This Row],[日時]])</f>
        <v>0</v>
      </c>
      <c r="F117" s="57">
        <f>COUNTIFS(テーブル13[[#All],[発症日]],テーブル310122[[#This Row],[日時]],テーブル13[[#All],[年代]],F$1)</f>
        <v>0</v>
      </c>
      <c r="G117" s="59">
        <f>COUNTIFS(テーブル13[[#All],[発症日]],テーブル310122[[#This Row],[日時]],テーブル13[[#All],[年代]],G$1)</f>
        <v>0</v>
      </c>
      <c r="H117" s="59">
        <f>COUNTIFS(テーブル13[[#All],[発症日]],テーブル310122[[#This Row],[日時]],テーブル13[[#All],[年代]],H$1)</f>
        <v>0</v>
      </c>
      <c r="I117" s="59">
        <f>COUNTIFS(テーブル13[[#All],[発症日]],テーブル310122[[#This Row],[日時]],テーブル13[[#All],[年代]],I$1)</f>
        <v>0</v>
      </c>
      <c r="J117" s="59">
        <f>COUNTIFS(テーブル13[[#All],[発症日]],テーブル310122[[#This Row],[日時]],テーブル13[[#All],[年代]],J$1)</f>
        <v>0</v>
      </c>
      <c r="K117" s="59">
        <f>COUNTIFS(テーブル13[[#All],[発症日]],テーブル310122[[#This Row],[日時]],テーブル13[[#All],[年代]],K$1)</f>
        <v>0</v>
      </c>
      <c r="L117" s="59">
        <f>COUNTIFS(テーブル13[[#All],[発症日]],テーブル310122[[#This Row],[日時]],テーブル13[[#All],[年代]],L$1)</f>
        <v>0</v>
      </c>
      <c r="M117" s="59">
        <f>COUNTIFS(テーブル13[[#All],[発症日]],テーブル310122[[#This Row],[日時]],テーブル13[[#All],[年代]],M$1)</f>
        <v>0</v>
      </c>
      <c r="N117" s="59">
        <f>COUNTIFS(テーブル13[[#All],[発症日]],テーブル310122[[#This Row],[日時]],テーブル13[[#All],[年代]],N$1)</f>
        <v>0</v>
      </c>
      <c r="O117" s="59">
        <f>COUNTIFS(テーブル13[[#All],[発症日]],テーブル310122[[#This Row],[日時]],テーブル13[[#All],[年代]],O$1)</f>
        <v>0</v>
      </c>
      <c r="P117" s="59">
        <f>COUNTIFS(テーブル13[[#All],[発症日]],テーブル310122[[#This Row],[日時]],テーブル13[[#All],[年代]],"")</f>
        <v>0</v>
      </c>
      <c r="Q117" s="59">
        <f>テーブル310122[[#This Row],[10歳未満]]</f>
        <v>0</v>
      </c>
      <c r="R117" s="59">
        <f>SUM(テーブル310122[[#This Row],[10代]:[30代]])</f>
        <v>0</v>
      </c>
      <c r="S117" s="59">
        <f>SUM(テーブル310122[[#This Row],[40代]:[50代]])</f>
        <v>0</v>
      </c>
      <c r="T117" s="59">
        <f>SUM(テーブル310122[[#This Row],[60代]:[90代]])</f>
        <v>0</v>
      </c>
    </row>
    <row r="118" spans="1:20">
      <c r="A118" s="54">
        <f t="shared" si="7"/>
        <v>44003</v>
      </c>
      <c r="B118" s="1" t="str">
        <f t="shared" si="4"/>
        <v/>
      </c>
      <c r="C118" s="57" t="str">
        <f t="shared" si="5"/>
        <v/>
      </c>
      <c r="D118" s="57" t="str">
        <f t="shared" si="6"/>
        <v>21日</v>
      </c>
      <c r="E118" s="57">
        <f>COUNTIF(テーブル13[[#All],[発症日]],テーブル310122[[#This Row],[日時]])</f>
        <v>0</v>
      </c>
      <c r="F118" s="57">
        <f>COUNTIFS(テーブル13[[#All],[発症日]],テーブル310122[[#This Row],[日時]],テーブル13[[#All],[年代]],F$1)</f>
        <v>0</v>
      </c>
      <c r="G118" s="59">
        <f>COUNTIFS(テーブル13[[#All],[発症日]],テーブル310122[[#This Row],[日時]],テーブル13[[#All],[年代]],G$1)</f>
        <v>0</v>
      </c>
      <c r="H118" s="59">
        <f>COUNTIFS(テーブル13[[#All],[発症日]],テーブル310122[[#This Row],[日時]],テーブル13[[#All],[年代]],H$1)</f>
        <v>0</v>
      </c>
      <c r="I118" s="59">
        <f>COUNTIFS(テーブル13[[#All],[発症日]],テーブル310122[[#This Row],[日時]],テーブル13[[#All],[年代]],I$1)</f>
        <v>0</v>
      </c>
      <c r="J118" s="59">
        <f>COUNTIFS(テーブル13[[#All],[発症日]],テーブル310122[[#This Row],[日時]],テーブル13[[#All],[年代]],J$1)</f>
        <v>0</v>
      </c>
      <c r="K118" s="59">
        <f>COUNTIFS(テーブル13[[#All],[発症日]],テーブル310122[[#This Row],[日時]],テーブル13[[#All],[年代]],K$1)</f>
        <v>0</v>
      </c>
      <c r="L118" s="59">
        <f>COUNTIFS(テーブル13[[#All],[発症日]],テーブル310122[[#This Row],[日時]],テーブル13[[#All],[年代]],L$1)</f>
        <v>0</v>
      </c>
      <c r="M118" s="59">
        <f>COUNTIFS(テーブル13[[#All],[発症日]],テーブル310122[[#This Row],[日時]],テーブル13[[#All],[年代]],M$1)</f>
        <v>0</v>
      </c>
      <c r="N118" s="59">
        <f>COUNTIFS(テーブル13[[#All],[発症日]],テーブル310122[[#This Row],[日時]],テーブル13[[#All],[年代]],N$1)</f>
        <v>0</v>
      </c>
      <c r="O118" s="59">
        <f>COUNTIFS(テーブル13[[#All],[発症日]],テーブル310122[[#This Row],[日時]],テーブル13[[#All],[年代]],O$1)</f>
        <v>0</v>
      </c>
      <c r="P118" s="59">
        <f>COUNTIFS(テーブル13[[#All],[発症日]],テーブル310122[[#This Row],[日時]],テーブル13[[#All],[年代]],"")</f>
        <v>0</v>
      </c>
      <c r="Q118" s="59">
        <f>テーブル310122[[#This Row],[10歳未満]]</f>
        <v>0</v>
      </c>
      <c r="R118" s="59">
        <f>SUM(テーブル310122[[#This Row],[10代]:[30代]])</f>
        <v>0</v>
      </c>
      <c r="S118" s="59">
        <f>SUM(テーブル310122[[#This Row],[40代]:[50代]])</f>
        <v>0</v>
      </c>
      <c r="T118" s="59">
        <f>SUM(テーブル310122[[#This Row],[60代]:[90代]])</f>
        <v>0</v>
      </c>
    </row>
    <row r="119" spans="1:20">
      <c r="A119" s="54">
        <f t="shared" si="7"/>
        <v>44004</v>
      </c>
      <c r="B119" s="1" t="str">
        <f t="shared" si="4"/>
        <v/>
      </c>
      <c r="C119" s="57" t="str">
        <f t="shared" si="5"/>
        <v/>
      </c>
      <c r="D119" s="57" t="str">
        <f t="shared" si="6"/>
        <v>22日</v>
      </c>
      <c r="E119" s="57">
        <f>COUNTIF(テーブル13[[#All],[発症日]],テーブル310122[[#This Row],[日時]])</f>
        <v>0</v>
      </c>
      <c r="F119" s="57">
        <f>COUNTIFS(テーブル13[[#All],[発症日]],テーブル310122[[#This Row],[日時]],テーブル13[[#All],[年代]],F$1)</f>
        <v>0</v>
      </c>
      <c r="G119" s="59">
        <f>COUNTIFS(テーブル13[[#All],[発症日]],テーブル310122[[#This Row],[日時]],テーブル13[[#All],[年代]],G$1)</f>
        <v>0</v>
      </c>
      <c r="H119" s="59">
        <f>COUNTIFS(テーブル13[[#All],[発症日]],テーブル310122[[#This Row],[日時]],テーブル13[[#All],[年代]],H$1)</f>
        <v>0</v>
      </c>
      <c r="I119" s="59">
        <f>COUNTIFS(テーブル13[[#All],[発症日]],テーブル310122[[#This Row],[日時]],テーブル13[[#All],[年代]],I$1)</f>
        <v>0</v>
      </c>
      <c r="J119" s="59">
        <f>COUNTIFS(テーブル13[[#All],[発症日]],テーブル310122[[#This Row],[日時]],テーブル13[[#All],[年代]],J$1)</f>
        <v>0</v>
      </c>
      <c r="K119" s="59">
        <f>COUNTIFS(テーブル13[[#All],[発症日]],テーブル310122[[#This Row],[日時]],テーブル13[[#All],[年代]],K$1)</f>
        <v>0</v>
      </c>
      <c r="L119" s="59">
        <f>COUNTIFS(テーブル13[[#All],[発症日]],テーブル310122[[#This Row],[日時]],テーブル13[[#All],[年代]],L$1)</f>
        <v>0</v>
      </c>
      <c r="M119" s="59">
        <f>COUNTIFS(テーブル13[[#All],[発症日]],テーブル310122[[#This Row],[日時]],テーブル13[[#All],[年代]],M$1)</f>
        <v>0</v>
      </c>
      <c r="N119" s="59">
        <f>COUNTIFS(テーブル13[[#All],[発症日]],テーブル310122[[#This Row],[日時]],テーブル13[[#All],[年代]],N$1)</f>
        <v>0</v>
      </c>
      <c r="O119" s="59">
        <f>COUNTIFS(テーブル13[[#All],[発症日]],テーブル310122[[#This Row],[日時]],テーブル13[[#All],[年代]],O$1)</f>
        <v>0</v>
      </c>
      <c r="P119" s="59">
        <f>COUNTIFS(テーブル13[[#All],[発症日]],テーブル310122[[#This Row],[日時]],テーブル13[[#All],[年代]],"")</f>
        <v>0</v>
      </c>
      <c r="Q119" s="59">
        <f>テーブル310122[[#This Row],[10歳未満]]</f>
        <v>0</v>
      </c>
      <c r="R119" s="59">
        <f>SUM(テーブル310122[[#This Row],[10代]:[30代]])</f>
        <v>0</v>
      </c>
      <c r="S119" s="59">
        <f>SUM(テーブル310122[[#This Row],[40代]:[50代]])</f>
        <v>0</v>
      </c>
      <c r="T119" s="59">
        <f>SUM(テーブル310122[[#This Row],[60代]:[90代]])</f>
        <v>0</v>
      </c>
    </row>
    <row r="120" spans="1:20">
      <c r="A120" s="54">
        <f t="shared" si="7"/>
        <v>44005</v>
      </c>
      <c r="B120" s="1" t="str">
        <f t="shared" si="4"/>
        <v/>
      </c>
      <c r="C120" s="57" t="str">
        <f t="shared" si="5"/>
        <v/>
      </c>
      <c r="D120" s="57" t="str">
        <f t="shared" si="6"/>
        <v>23日</v>
      </c>
      <c r="E120" s="57">
        <f>COUNTIF(テーブル13[[#All],[発症日]],テーブル310122[[#This Row],[日時]])</f>
        <v>0</v>
      </c>
      <c r="F120" s="57">
        <f>COUNTIFS(テーブル13[[#All],[発症日]],テーブル310122[[#This Row],[日時]],テーブル13[[#All],[年代]],F$1)</f>
        <v>0</v>
      </c>
      <c r="G120" s="59">
        <f>COUNTIFS(テーブル13[[#All],[発症日]],テーブル310122[[#This Row],[日時]],テーブル13[[#All],[年代]],G$1)</f>
        <v>0</v>
      </c>
      <c r="H120" s="59">
        <f>COUNTIFS(テーブル13[[#All],[発症日]],テーブル310122[[#This Row],[日時]],テーブル13[[#All],[年代]],H$1)</f>
        <v>0</v>
      </c>
      <c r="I120" s="59">
        <f>COUNTIFS(テーブル13[[#All],[発症日]],テーブル310122[[#This Row],[日時]],テーブル13[[#All],[年代]],I$1)</f>
        <v>0</v>
      </c>
      <c r="J120" s="59">
        <f>COUNTIFS(テーブル13[[#All],[発症日]],テーブル310122[[#This Row],[日時]],テーブル13[[#All],[年代]],J$1)</f>
        <v>0</v>
      </c>
      <c r="K120" s="59">
        <f>COUNTIFS(テーブル13[[#All],[発症日]],テーブル310122[[#This Row],[日時]],テーブル13[[#All],[年代]],K$1)</f>
        <v>0</v>
      </c>
      <c r="L120" s="59">
        <f>COUNTIFS(テーブル13[[#All],[発症日]],テーブル310122[[#This Row],[日時]],テーブル13[[#All],[年代]],L$1)</f>
        <v>0</v>
      </c>
      <c r="M120" s="59">
        <f>COUNTIFS(テーブル13[[#All],[発症日]],テーブル310122[[#This Row],[日時]],テーブル13[[#All],[年代]],M$1)</f>
        <v>0</v>
      </c>
      <c r="N120" s="59">
        <f>COUNTIFS(テーブル13[[#All],[発症日]],テーブル310122[[#This Row],[日時]],テーブル13[[#All],[年代]],N$1)</f>
        <v>0</v>
      </c>
      <c r="O120" s="59">
        <f>COUNTIFS(テーブル13[[#All],[発症日]],テーブル310122[[#This Row],[日時]],テーブル13[[#All],[年代]],O$1)</f>
        <v>0</v>
      </c>
      <c r="P120" s="59">
        <f>COUNTIFS(テーブル13[[#All],[発症日]],テーブル310122[[#This Row],[日時]],テーブル13[[#All],[年代]],"")</f>
        <v>0</v>
      </c>
      <c r="Q120" s="59">
        <f>テーブル310122[[#This Row],[10歳未満]]</f>
        <v>0</v>
      </c>
      <c r="R120" s="59">
        <f>SUM(テーブル310122[[#This Row],[10代]:[30代]])</f>
        <v>0</v>
      </c>
      <c r="S120" s="59">
        <f>SUM(テーブル310122[[#This Row],[40代]:[50代]])</f>
        <v>0</v>
      </c>
      <c r="T120" s="59">
        <f>SUM(テーブル310122[[#This Row],[60代]:[90代]])</f>
        <v>0</v>
      </c>
    </row>
    <row r="121" spans="1:20">
      <c r="A121" s="54">
        <f t="shared" si="7"/>
        <v>44006</v>
      </c>
      <c r="B121" s="1" t="str">
        <f t="shared" si="4"/>
        <v/>
      </c>
      <c r="C121" s="57" t="str">
        <f t="shared" si="5"/>
        <v/>
      </c>
      <c r="D121" s="57" t="str">
        <f t="shared" si="6"/>
        <v>24日</v>
      </c>
      <c r="E121" s="57">
        <f>COUNTIF(テーブル13[[#All],[発症日]],テーブル310122[[#This Row],[日時]])</f>
        <v>0</v>
      </c>
      <c r="F121" s="57">
        <f>COUNTIFS(テーブル13[[#All],[発症日]],テーブル310122[[#This Row],[日時]],テーブル13[[#All],[年代]],F$1)</f>
        <v>0</v>
      </c>
      <c r="G121" s="59">
        <f>COUNTIFS(テーブル13[[#All],[発症日]],テーブル310122[[#This Row],[日時]],テーブル13[[#All],[年代]],G$1)</f>
        <v>0</v>
      </c>
      <c r="H121" s="59">
        <f>COUNTIFS(テーブル13[[#All],[発症日]],テーブル310122[[#This Row],[日時]],テーブル13[[#All],[年代]],H$1)</f>
        <v>0</v>
      </c>
      <c r="I121" s="59">
        <f>COUNTIFS(テーブル13[[#All],[発症日]],テーブル310122[[#This Row],[日時]],テーブル13[[#All],[年代]],I$1)</f>
        <v>0</v>
      </c>
      <c r="J121" s="59">
        <f>COUNTIFS(テーブル13[[#All],[発症日]],テーブル310122[[#This Row],[日時]],テーブル13[[#All],[年代]],J$1)</f>
        <v>0</v>
      </c>
      <c r="K121" s="59">
        <f>COUNTIFS(テーブル13[[#All],[発症日]],テーブル310122[[#This Row],[日時]],テーブル13[[#All],[年代]],K$1)</f>
        <v>0</v>
      </c>
      <c r="L121" s="59">
        <f>COUNTIFS(テーブル13[[#All],[発症日]],テーブル310122[[#This Row],[日時]],テーブル13[[#All],[年代]],L$1)</f>
        <v>0</v>
      </c>
      <c r="M121" s="59">
        <f>COUNTIFS(テーブル13[[#All],[発症日]],テーブル310122[[#This Row],[日時]],テーブル13[[#All],[年代]],M$1)</f>
        <v>0</v>
      </c>
      <c r="N121" s="59">
        <f>COUNTIFS(テーブル13[[#All],[発症日]],テーブル310122[[#This Row],[日時]],テーブル13[[#All],[年代]],N$1)</f>
        <v>0</v>
      </c>
      <c r="O121" s="59">
        <f>COUNTIFS(テーブル13[[#All],[発症日]],テーブル310122[[#This Row],[日時]],テーブル13[[#All],[年代]],O$1)</f>
        <v>0</v>
      </c>
      <c r="P121" s="59">
        <f>COUNTIFS(テーブル13[[#All],[発症日]],テーブル310122[[#This Row],[日時]],テーブル13[[#All],[年代]],"")</f>
        <v>0</v>
      </c>
      <c r="Q121" s="59">
        <f>テーブル310122[[#This Row],[10歳未満]]</f>
        <v>0</v>
      </c>
      <c r="R121" s="59">
        <f>SUM(テーブル310122[[#This Row],[10代]:[30代]])</f>
        <v>0</v>
      </c>
      <c r="S121" s="59">
        <f>SUM(テーブル310122[[#This Row],[40代]:[50代]])</f>
        <v>0</v>
      </c>
      <c r="T121" s="59">
        <f>SUM(テーブル310122[[#This Row],[60代]:[90代]])</f>
        <v>0</v>
      </c>
    </row>
    <row r="122" spans="1:20">
      <c r="A122" s="54">
        <f t="shared" si="7"/>
        <v>44007</v>
      </c>
      <c r="B122" s="1" t="str">
        <f t="shared" si="4"/>
        <v/>
      </c>
      <c r="C122" s="57" t="str">
        <f t="shared" si="5"/>
        <v/>
      </c>
      <c r="D122" s="57" t="str">
        <f t="shared" si="6"/>
        <v>25日</v>
      </c>
      <c r="E122" s="57">
        <f>COUNTIF(テーブル13[[#All],[発症日]],テーブル310122[[#This Row],[日時]])</f>
        <v>0</v>
      </c>
      <c r="F122" s="57">
        <f>COUNTIFS(テーブル13[[#All],[発症日]],テーブル310122[[#This Row],[日時]],テーブル13[[#All],[年代]],F$1)</f>
        <v>0</v>
      </c>
      <c r="G122" s="59">
        <f>COUNTIFS(テーブル13[[#All],[発症日]],テーブル310122[[#This Row],[日時]],テーブル13[[#All],[年代]],G$1)</f>
        <v>0</v>
      </c>
      <c r="H122" s="59">
        <f>COUNTIFS(テーブル13[[#All],[発症日]],テーブル310122[[#This Row],[日時]],テーブル13[[#All],[年代]],H$1)</f>
        <v>0</v>
      </c>
      <c r="I122" s="59">
        <f>COUNTIFS(テーブル13[[#All],[発症日]],テーブル310122[[#This Row],[日時]],テーブル13[[#All],[年代]],I$1)</f>
        <v>0</v>
      </c>
      <c r="J122" s="59">
        <f>COUNTIFS(テーブル13[[#All],[発症日]],テーブル310122[[#This Row],[日時]],テーブル13[[#All],[年代]],J$1)</f>
        <v>0</v>
      </c>
      <c r="K122" s="59">
        <f>COUNTIFS(テーブル13[[#All],[発症日]],テーブル310122[[#This Row],[日時]],テーブル13[[#All],[年代]],K$1)</f>
        <v>0</v>
      </c>
      <c r="L122" s="59">
        <f>COUNTIFS(テーブル13[[#All],[発症日]],テーブル310122[[#This Row],[日時]],テーブル13[[#All],[年代]],L$1)</f>
        <v>0</v>
      </c>
      <c r="M122" s="59">
        <f>COUNTIFS(テーブル13[[#All],[発症日]],テーブル310122[[#This Row],[日時]],テーブル13[[#All],[年代]],M$1)</f>
        <v>0</v>
      </c>
      <c r="N122" s="59">
        <f>COUNTIFS(テーブル13[[#All],[発症日]],テーブル310122[[#This Row],[日時]],テーブル13[[#All],[年代]],N$1)</f>
        <v>0</v>
      </c>
      <c r="O122" s="59">
        <f>COUNTIFS(テーブル13[[#All],[発症日]],テーブル310122[[#This Row],[日時]],テーブル13[[#All],[年代]],O$1)</f>
        <v>0</v>
      </c>
      <c r="P122" s="59">
        <f>COUNTIFS(テーブル13[[#All],[発症日]],テーブル310122[[#This Row],[日時]],テーブル13[[#All],[年代]],"")</f>
        <v>0</v>
      </c>
      <c r="Q122" s="59">
        <f>テーブル310122[[#This Row],[10歳未満]]</f>
        <v>0</v>
      </c>
      <c r="R122" s="59">
        <f>SUM(テーブル310122[[#This Row],[10代]:[30代]])</f>
        <v>0</v>
      </c>
      <c r="S122" s="59">
        <f>SUM(テーブル310122[[#This Row],[40代]:[50代]])</f>
        <v>0</v>
      </c>
      <c r="T122" s="59">
        <f>SUM(テーブル310122[[#This Row],[60代]:[90代]])</f>
        <v>0</v>
      </c>
    </row>
    <row r="123" spans="1:20">
      <c r="A123" s="54">
        <f t="shared" si="7"/>
        <v>44008</v>
      </c>
      <c r="B123" s="1" t="str">
        <f t="shared" si="4"/>
        <v/>
      </c>
      <c r="C123" s="57" t="str">
        <f t="shared" si="5"/>
        <v/>
      </c>
      <c r="D123" s="57" t="str">
        <f t="shared" si="6"/>
        <v>26日</v>
      </c>
      <c r="E123" s="57">
        <f>COUNTIF(テーブル13[[#All],[発症日]],テーブル310122[[#This Row],[日時]])</f>
        <v>0</v>
      </c>
      <c r="F123" s="57">
        <f>COUNTIFS(テーブル13[[#All],[発症日]],テーブル310122[[#This Row],[日時]],テーブル13[[#All],[年代]],F$1)</f>
        <v>0</v>
      </c>
      <c r="G123" s="59">
        <f>COUNTIFS(テーブル13[[#All],[発症日]],テーブル310122[[#This Row],[日時]],テーブル13[[#All],[年代]],G$1)</f>
        <v>0</v>
      </c>
      <c r="H123" s="59">
        <f>COUNTIFS(テーブル13[[#All],[発症日]],テーブル310122[[#This Row],[日時]],テーブル13[[#All],[年代]],H$1)</f>
        <v>0</v>
      </c>
      <c r="I123" s="59">
        <f>COUNTIFS(テーブル13[[#All],[発症日]],テーブル310122[[#This Row],[日時]],テーブル13[[#All],[年代]],I$1)</f>
        <v>0</v>
      </c>
      <c r="J123" s="59">
        <f>COUNTIFS(テーブル13[[#All],[発症日]],テーブル310122[[#This Row],[日時]],テーブル13[[#All],[年代]],J$1)</f>
        <v>0</v>
      </c>
      <c r="K123" s="59">
        <f>COUNTIFS(テーブル13[[#All],[発症日]],テーブル310122[[#This Row],[日時]],テーブル13[[#All],[年代]],K$1)</f>
        <v>0</v>
      </c>
      <c r="L123" s="59">
        <f>COUNTIFS(テーブル13[[#All],[発症日]],テーブル310122[[#This Row],[日時]],テーブル13[[#All],[年代]],L$1)</f>
        <v>0</v>
      </c>
      <c r="M123" s="59">
        <f>COUNTIFS(テーブル13[[#All],[発症日]],テーブル310122[[#This Row],[日時]],テーブル13[[#All],[年代]],M$1)</f>
        <v>0</v>
      </c>
      <c r="N123" s="59">
        <f>COUNTIFS(テーブル13[[#All],[発症日]],テーブル310122[[#This Row],[日時]],テーブル13[[#All],[年代]],N$1)</f>
        <v>0</v>
      </c>
      <c r="O123" s="59">
        <f>COUNTIFS(テーブル13[[#All],[発症日]],テーブル310122[[#This Row],[日時]],テーブル13[[#All],[年代]],O$1)</f>
        <v>0</v>
      </c>
      <c r="P123" s="59">
        <f>COUNTIFS(テーブル13[[#All],[発症日]],テーブル310122[[#This Row],[日時]],テーブル13[[#All],[年代]],"")</f>
        <v>0</v>
      </c>
      <c r="Q123" s="59">
        <f>テーブル310122[[#This Row],[10歳未満]]</f>
        <v>0</v>
      </c>
      <c r="R123" s="59">
        <f>SUM(テーブル310122[[#This Row],[10代]:[30代]])</f>
        <v>0</v>
      </c>
      <c r="S123" s="59">
        <f>SUM(テーブル310122[[#This Row],[40代]:[50代]])</f>
        <v>0</v>
      </c>
      <c r="T123" s="59">
        <f>SUM(テーブル310122[[#This Row],[60代]:[90代]])</f>
        <v>0</v>
      </c>
    </row>
    <row r="124" spans="1:20">
      <c r="A124" s="54">
        <f t="shared" si="7"/>
        <v>44009</v>
      </c>
      <c r="B124" s="1" t="str">
        <f t="shared" si="4"/>
        <v/>
      </c>
      <c r="C124" s="57" t="str">
        <f t="shared" si="5"/>
        <v/>
      </c>
      <c r="D124" s="57" t="str">
        <f t="shared" si="6"/>
        <v>27日</v>
      </c>
      <c r="E124" s="57">
        <f>COUNTIF(テーブル13[[#All],[発症日]],テーブル310122[[#This Row],[日時]])</f>
        <v>0</v>
      </c>
      <c r="F124" s="57">
        <f>COUNTIFS(テーブル13[[#All],[発症日]],テーブル310122[[#This Row],[日時]],テーブル13[[#All],[年代]],F$1)</f>
        <v>0</v>
      </c>
      <c r="G124" s="59">
        <f>COUNTIFS(テーブル13[[#All],[発症日]],テーブル310122[[#This Row],[日時]],テーブル13[[#All],[年代]],G$1)</f>
        <v>0</v>
      </c>
      <c r="H124" s="59">
        <f>COUNTIFS(テーブル13[[#All],[発症日]],テーブル310122[[#This Row],[日時]],テーブル13[[#All],[年代]],H$1)</f>
        <v>0</v>
      </c>
      <c r="I124" s="59">
        <f>COUNTIFS(テーブル13[[#All],[発症日]],テーブル310122[[#This Row],[日時]],テーブル13[[#All],[年代]],I$1)</f>
        <v>0</v>
      </c>
      <c r="J124" s="59">
        <f>COUNTIFS(テーブル13[[#All],[発症日]],テーブル310122[[#This Row],[日時]],テーブル13[[#All],[年代]],J$1)</f>
        <v>0</v>
      </c>
      <c r="K124" s="59">
        <f>COUNTIFS(テーブル13[[#All],[発症日]],テーブル310122[[#This Row],[日時]],テーブル13[[#All],[年代]],K$1)</f>
        <v>0</v>
      </c>
      <c r="L124" s="59">
        <f>COUNTIFS(テーブル13[[#All],[発症日]],テーブル310122[[#This Row],[日時]],テーブル13[[#All],[年代]],L$1)</f>
        <v>0</v>
      </c>
      <c r="M124" s="59">
        <f>COUNTIFS(テーブル13[[#All],[発症日]],テーブル310122[[#This Row],[日時]],テーブル13[[#All],[年代]],M$1)</f>
        <v>0</v>
      </c>
      <c r="N124" s="59">
        <f>COUNTIFS(テーブル13[[#All],[発症日]],テーブル310122[[#This Row],[日時]],テーブル13[[#All],[年代]],N$1)</f>
        <v>0</v>
      </c>
      <c r="O124" s="59">
        <f>COUNTIFS(テーブル13[[#All],[発症日]],テーブル310122[[#This Row],[日時]],テーブル13[[#All],[年代]],O$1)</f>
        <v>0</v>
      </c>
      <c r="P124" s="59">
        <f>COUNTIFS(テーブル13[[#All],[発症日]],テーブル310122[[#This Row],[日時]],テーブル13[[#All],[年代]],"")</f>
        <v>0</v>
      </c>
      <c r="Q124" s="59">
        <f>テーブル310122[[#This Row],[10歳未満]]</f>
        <v>0</v>
      </c>
      <c r="R124" s="59">
        <f>SUM(テーブル310122[[#This Row],[10代]:[30代]])</f>
        <v>0</v>
      </c>
      <c r="S124" s="59">
        <f>SUM(テーブル310122[[#This Row],[40代]:[50代]])</f>
        <v>0</v>
      </c>
      <c r="T124" s="59">
        <f>SUM(テーブル310122[[#This Row],[60代]:[90代]])</f>
        <v>0</v>
      </c>
    </row>
    <row r="125" spans="1:20">
      <c r="A125" s="54">
        <f t="shared" si="7"/>
        <v>44010</v>
      </c>
      <c r="B125" s="1" t="str">
        <f t="shared" si="4"/>
        <v/>
      </c>
      <c r="C125" s="57" t="str">
        <f t="shared" si="5"/>
        <v/>
      </c>
      <c r="D125" s="57" t="str">
        <f t="shared" si="6"/>
        <v>28日</v>
      </c>
      <c r="E125" s="57">
        <f>COUNTIF(テーブル13[[#All],[発症日]],テーブル310122[[#This Row],[日時]])</f>
        <v>0</v>
      </c>
      <c r="F125" s="57">
        <f>COUNTIFS(テーブル13[[#All],[発症日]],テーブル310122[[#This Row],[日時]],テーブル13[[#All],[年代]],F$1)</f>
        <v>0</v>
      </c>
      <c r="G125" s="59">
        <f>COUNTIFS(テーブル13[[#All],[発症日]],テーブル310122[[#This Row],[日時]],テーブル13[[#All],[年代]],G$1)</f>
        <v>0</v>
      </c>
      <c r="H125" s="59">
        <f>COUNTIFS(テーブル13[[#All],[発症日]],テーブル310122[[#This Row],[日時]],テーブル13[[#All],[年代]],H$1)</f>
        <v>0</v>
      </c>
      <c r="I125" s="59">
        <f>COUNTIFS(テーブル13[[#All],[発症日]],テーブル310122[[#This Row],[日時]],テーブル13[[#All],[年代]],I$1)</f>
        <v>0</v>
      </c>
      <c r="J125" s="59">
        <f>COUNTIFS(テーブル13[[#All],[発症日]],テーブル310122[[#This Row],[日時]],テーブル13[[#All],[年代]],J$1)</f>
        <v>0</v>
      </c>
      <c r="K125" s="59">
        <f>COUNTIFS(テーブル13[[#All],[発症日]],テーブル310122[[#This Row],[日時]],テーブル13[[#All],[年代]],K$1)</f>
        <v>0</v>
      </c>
      <c r="L125" s="59">
        <f>COUNTIFS(テーブル13[[#All],[発症日]],テーブル310122[[#This Row],[日時]],テーブル13[[#All],[年代]],L$1)</f>
        <v>0</v>
      </c>
      <c r="M125" s="59">
        <f>COUNTIFS(テーブル13[[#All],[発症日]],テーブル310122[[#This Row],[日時]],テーブル13[[#All],[年代]],M$1)</f>
        <v>0</v>
      </c>
      <c r="N125" s="59">
        <f>COUNTIFS(テーブル13[[#All],[発症日]],テーブル310122[[#This Row],[日時]],テーブル13[[#All],[年代]],N$1)</f>
        <v>0</v>
      </c>
      <c r="O125" s="59">
        <f>COUNTIFS(テーブル13[[#All],[発症日]],テーブル310122[[#This Row],[日時]],テーブル13[[#All],[年代]],O$1)</f>
        <v>0</v>
      </c>
      <c r="P125" s="59">
        <f>COUNTIFS(テーブル13[[#All],[発症日]],テーブル310122[[#This Row],[日時]],テーブル13[[#All],[年代]],"")</f>
        <v>0</v>
      </c>
      <c r="Q125" s="59">
        <f>テーブル310122[[#This Row],[10歳未満]]</f>
        <v>0</v>
      </c>
      <c r="R125" s="59">
        <f>SUM(テーブル310122[[#This Row],[10代]:[30代]])</f>
        <v>0</v>
      </c>
      <c r="S125" s="59">
        <f>SUM(テーブル310122[[#This Row],[40代]:[50代]])</f>
        <v>0</v>
      </c>
      <c r="T125" s="59">
        <f>SUM(テーブル310122[[#This Row],[60代]:[90代]])</f>
        <v>0</v>
      </c>
    </row>
    <row r="126" spans="1:20">
      <c r="A126" s="54">
        <f t="shared" si="7"/>
        <v>44011</v>
      </c>
      <c r="B126" s="1" t="str">
        <f t="shared" si="4"/>
        <v/>
      </c>
      <c r="C126" s="57" t="str">
        <f t="shared" si="5"/>
        <v/>
      </c>
      <c r="D126" s="57" t="str">
        <f t="shared" si="6"/>
        <v>29日</v>
      </c>
      <c r="E126" s="57">
        <f>COUNTIF(テーブル13[[#All],[発症日]],テーブル310122[[#This Row],[日時]])</f>
        <v>0</v>
      </c>
      <c r="F126" s="57">
        <f>COUNTIFS(テーブル13[[#All],[発症日]],テーブル310122[[#This Row],[日時]],テーブル13[[#All],[年代]],F$1)</f>
        <v>0</v>
      </c>
      <c r="G126" s="59">
        <f>COUNTIFS(テーブル13[[#All],[発症日]],テーブル310122[[#This Row],[日時]],テーブル13[[#All],[年代]],G$1)</f>
        <v>0</v>
      </c>
      <c r="H126" s="59">
        <f>COUNTIFS(テーブル13[[#All],[発症日]],テーブル310122[[#This Row],[日時]],テーブル13[[#All],[年代]],H$1)</f>
        <v>0</v>
      </c>
      <c r="I126" s="59">
        <f>COUNTIFS(テーブル13[[#All],[発症日]],テーブル310122[[#This Row],[日時]],テーブル13[[#All],[年代]],I$1)</f>
        <v>0</v>
      </c>
      <c r="J126" s="59">
        <f>COUNTIFS(テーブル13[[#All],[発症日]],テーブル310122[[#This Row],[日時]],テーブル13[[#All],[年代]],J$1)</f>
        <v>0</v>
      </c>
      <c r="K126" s="59">
        <f>COUNTIFS(テーブル13[[#All],[発症日]],テーブル310122[[#This Row],[日時]],テーブル13[[#All],[年代]],K$1)</f>
        <v>0</v>
      </c>
      <c r="L126" s="59">
        <f>COUNTIFS(テーブル13[[#All],[発症日]],テーブル310122[[#This Row],[日時]],テーブル13[[#All],[年代]],L$1)</f>
        <v>0</v>
      </c>
      <c r="M126" s="59">
        <f>COUNTIFS(テーブル13[[#All],[発症日]],テーブル310122[[#This Row],[日時]],テーブル13[[#All],[年代]],M$1)</f>
        <v>0</v>
      </c>
      <c r="N126" s="59">
        <f>COUNTIFS(テーブル13[[#All],[発症日]],テーブル310122[[#This Row],[日時]],テーブル13[[#All],[年代]],N$1)</f>
        <v>0</v>
      </c>
      <c r="O126" s="59">
        <f>COUNTIFS(テーブル13[[#All],[発症日]],テーブル310122[[#This Row],[日時]],テーブル13[[#All],[年代]],O$1)</f>
        <v>0</v>
      </c>
      <c r="P126" s="59">
        <f>COUNTIFS(テーブル13[[#All],[発症日]],テーブル310122[[#This Row],[日時]],テーブル13[[#All],[年代]],"")</f>
        <v>0</v>
      </c>
      <c r="Q126" s="59">
        <f>テーブル310122[[#This Row],[10歳未満]]</f>
        <v>0</v>
      </c>
      <c r="R126" s="59">
        <f>SUM(テーブル310122[[#This Row],[10代]:[30代]])</f>
        <v>0</v>
      </c>
      <c r="S126" s="59">
        <f>SUM(テーブル310122[[#This Row],[40代]:[50代]])</f>
        <v>0</v>
      </c>
      <c r="T126" s="59">
        <f>SUM(テーブル310122[[#This Row],[60代]:[90代]])</f>
        <v>0</v>
      </c>
    </row>
    <row r="127" spans="1:20">
      <c r="A127" s="54">
        <f t="shared" si="7"/>
        <v>44012</v>
      </c>
      <c r="B127" s="1" t="str">
        <f t="shared" si="4"/>
        <v/>
      </c>
      <c r="C127" s="57" t="str">
        <f t="shared" si="5"/>
        <v/>
      </c>
      <c r="D127" s="57" t="str">
        <f t="shared" si="6"/>
        <v>30日</v>
      </c>
      <c r="E127" s="57">
        <f>COUNTIF(テーブル13[[#All],[発症日]],テーブル310122[[#This Row],[日時]])</f>
        <v>0</v>
      </c>
      <c r="F127" s="57">
        <f>COUNTIFS(テーブル13[[#All],[発症日]],テーブル310122[[#This Row],[日時]],テーブル13[[#All],[年代]],F$1)</f>
        <v>0</v>
      </c>
      <c r="G127" s="59">
        <f>COUNTIFS(テーブル13[[#All],[発症日]],テーブル310122[[#This Row],[日時]],テーブル13[[#All],[年代]],G$1)</f>
        <v>0</v>
      </c>
      <c r="H127" s="59">
        <f>COUNTIFS(テーブル13[[#All],[発症日]],テーブル310122[[#This Row],[日時]],テーブル13[[#All],[年代]],H$1)</f>
        <v>0</v>
      </c>
      <c r="I127" s="59">
        <f>COUNTIFS(テーブル13[[#All],[発症日]],テーブル310122[[#This Row],[日時]],テーブル13[[#All],[年代]],I$1)</f>
        <v>0</v>
      </c>
      <c r="J127" s="59">
        <f>COUNTIFS(テーブル13[[#All],[発症日]],テーブル310122[[#This Row],[日時]],テーブル13[[#All],[年代]],J$1)</f>
        <v>0</v>
      </c>
      <c r="K127" s="59">
        <f>COUNTIFS(テーブル13[[#All],[発症日]],テーブル310122[[#This Row],[日時]],テーブル13[[#All],[年代]],K$1)</f>
        <v>0</v>
      </c>
      <c r="L127" s="59">
        <f>COUNTIFS(テーブル13[[#All],[発症日]],テーブル310122[[#This Row],[日時]],テーブル13[[#All],[年代]],L$1)</f>
        <v>0</v>
      </c>
      <c r="M127" s="59">
        <f>COUNTIFS(テーブル13[[#All],[発症日]],テーブル310122[[#This Row],[日時]],テーブル13[[#All],[年代]],M$1)</f>
        <v>0</v>
      </c>
      <c r="N127" s="59">
        <f>COUNTIFS(テーブル13[[#All],[発症日]],テーブル310122[[#This Row],[日時]],テーブル13[[#All],[年代]],N$1)</f>
        <v>0</v>
      </c>
      <c r="O127" s="59">
        <f>COUNTIFS(テーブル13[[#All],[発症日]],テーブル310122[[#This Row],[日時]],テーブル13[[#All],[年代]],O$1)</f>
        <v>0</v>
      </c>
      <c r="P127" s="59">
        <f>COUNTIFS(テーブル13[[#All],[発症日]],テーブル310122[[#This Row],[日時]],テーブル13[[#All],[年代]],"")</f>
        <v>0</v>
      </c>
      <c r="Q127" s="59">
        <f>テーブル310122[[#This Row],[10歳未満]]</f>
        <v>0</v>
      </c>
      <c r="R127" s="59">
        <f>SUM(テーブル310122[[#This Row],[10代]:[30代]])</f>
        <v>0</v>
      </c>
      <c r="S127" s="59">
        <f>SUM(テーブル310122[[#This Row],[40代]:[50代]])</f>
        <v>0</v>
      </c>
      <c r="T127" s="59">
        <f>SUM(テーブル310122[[#This Row],[60代]:[90代]])</f>
        <v>0</v>
      </c>
    </row>
    <row r="128" spans="1:20">
      <c r="A128" s="54">
        <f t="shared" si="7"/>
        <v>44013</v>
      </c>
      <c r="B128" s="1" t="str">
        <f t="shared" si="4"/>
        <v/>
      </c>
      <c r="C128" s="57" t="str">
        <f t="shared" si="5"/>
        <v>7月</v>
      </c>
      <c r="D128" s="57" t="str">
        <f t="shared" si="6"/>
        <v>1日</v>
      </c>
      <c r="E128" s="57">
        <f>COUNTIF(テーブル13[[#All],[発症日]],テーブル310122[[#This Row],[日時]])</f>
        <v>0</v>
      </c>
      <c r="F128" s="57">
        <f>COUNTIFS(テーブル13[[#All],[発症日]],テーブル310122[[#This Row],[日時]],テーブル13[[#All],[年代]],F$1)</f>
        <v>0</v>
      </c>
      <c r="G128" s="59">
        <f>COUNTIFS(テーブル13[[#All],[発症日]],テーブル310122[[#This Row],[日時]],テーブル13[[#All],[年代]],G$1)</f>
        <v>0</v>
      </c>
      <c r="H128" s="59">
        <f>COUNTIFS(テーブル13[[#All],[発症日]],テーブル310122[[#This Row],[日時]],テーブル13[[#All],[年代]],H$1)</f>
        <v>0</v>
      </c>
      <c r="I128" s="59">
        <f>COUNTIFS(テーブル13[[#All],[発症日]],テーブル310122[[#This Row],[日時]],テーブル13[[#All],[年代]],I$1)</f>
        <v>0</v>
      </c>
      <c r="J128" s="59">
        <f>COUNTIFS(テーブル13[[#All],[発症日]],テーブル310122[[#This Row],[日時]],テーブル13[[#All],[年代]],J$1)</f>
        <v>0</v>
      </c>
      <c r="K128" s="59">
        <f>COUNTIFS(テーブル13[[#All],[発症日]],テーブル310122[[#This Row],[日時]],テーブル13[[#All],[年代]],K$1)</f>
        <v>0</v>
      </c>
      <c r="L128" s="59">
        <f>COUNTIFS(テーブル13[[#All],[発症日]],テーブル310122[[#This Row],[日時]],テーブル13[[#All],[年代]],L$1)</f>
        <v>0</v>
      </c>
      <c r="M128" s="59">
        <f>COUNTIFS(テーブル13[[#All],[発症日]],テーブル310122[[#This Row],[日時]],テーブル13[[#All],[年代]],M$1)</f>
        <v>0</v>
      </c>
      <c r="N128" s="59">
        <f>COUNTIFS(テーブル13[[#All],[発症日]],テーブル310122[[#This Row],[日時]],テーブル13[[#All],[年代]],N$1)</f>
        <v>0</v>
      </c>
      <c r="O128" s="59">
        <f>COUNTIFS(テーブル13[[#All],[発症日]],テーブル310122[[#This Row],[日時]],テーブル13[[#All],[年代]],O$1)</f>
        <v>0</v>
      </c>
      <c r="P128" s="59">
        <f>COUNTIFS(テーブル13[[#All],[発症日]],テーブル310122[[#This Row],[日時]],テーブル13[[#All],[年代]],"")</f>
        <v>0</v>
      </c>
      <c r="Q128" s="59">
        <f>テーブル310122[[#This Row],[10歳未満]]</f>
        <v>0</v>
      </c>
      <c r="R128" s="59">
        <f>SUM(テーブル310122[[#This Row],[10代]:[30代]])</f>
        <v>0</v>
      </c>
      <c r="S128" s="59">
        <f>SUM(テーブル310122[[#This Row],[40代]:[50代]])</f>
        <v>0</v>
      </c>
      <c r="T128" s="59">
        <f>SUM(テーブル310122[[#This Row],[60代]:[90代]])</f>
        <v>0</v>
      </c>
    </row>
    <row r="129" spans="1:20">
      <c r="A129" s="54">
        <f t="shared" si="7"/>
        <v>44014</v>
      </c>
      <c r="B129" s="1" t="str">
        <f t="shared" si="4"/>
        <v/>
      </c>
      <c r="C129" s="57" t="str">
        <f t="shared" si="5"/>
        <v/>
      </c>
      <c r="D129" s="57" t="str">
        <f t="shared" si="6"/>
        <v>2日</v>
      </c>
      <c r="E129" s="57">
        <f>COUNTIF(テーブル13[[#All],[発症日]],テーブル310122[[#This Row],[日時]])</f>
        <v>0</v>
      </c>
      <c r="F129" s="57">
        <f>COUNTIFS(テーブル13[[#All],[発症日]],テーブル310122[[#This Row],[日時]],テーブル13[[#All],[年代]],F$1)</f>
        <v>0</v>
      </c>
      <c r="G129" s="59">
        <f>COUNTIFS(テーブル13[[#All],[発症日]],テーブル310122[[#This Row],[日時]],テーブル13[[#All],[年代]],G$1)</f>
        <v>0</v>
      </c>
      <c r="H129" s="59">
        <f>COUNTIFS(テーブル13[[#All],[発症日]],テーブル310122[[#This Row],[日時]],テーブル13[[#All],[年代]],H$1)</f>
        <v>0</v>
      </c>
      <c r="I129" s="59">
        <f>COUNTIFS(テーブル13[[#All],[発症日]],テーブル310122[[#This Row],[日時]],テーブル13[[#All],[年代]],I$1)</f>
        <v>0</v>
      </c>
      <c r="J129" s="59">
        <f>COUNTIFS(テーブル13[[#All],[発症日]],テーブル310122[[#This Row],[日時]],テーブル13[[#All],[年代]],J$1)</f>
        <v>0</v>
      </c>
      <c r="K129" s="59">
        <f>COUNTIFS(テーブル13[[#All],[発症日]],テーブル310122[[#This Row],[日時]],テーブル13[[#All],[年代]],K$1)</f>
        <v>0</v>
      </c>
      <c r="L129" s="59">
        <f>COUNTIFS(テーブル13[[#All],[発症日]],テーブル310122[[#This Row],[日時]],テーブル13[[#All],[年代]],L$1)</f>
        <v>0</v>
      </c>
      <c r="M129" s="59">
        <f>COUNTIFS(テーブル13[[#All],[発症日]],テーブル310122[[#This Row],[日時]],テーブル13[[#All],[年代]],M$1)</f>
        <v>0</v>
      </c>
      <c r="N129" s="59">
        <f>COUNTIFS(テーブル13[[#All],[発症日]],テーブル310122[[#This Row],[日時]],テーブル13[[#All],[年代]],N$1)</f>
        <v>0</v>
      </c>
      <c r="O129" s="59">
        <f>COUNTIFS(テーブル13[[#All],[発症日]],テーブル310122[[#This Row],[日時]],テーブル13[[#All],[年代]],O$1)</f>
        <v>0</v>
      </c>
      <c r="P129" s="59">
        <f>COUNTIFS(テーブル13[[#All],[発症日]],テーブル310122[[#This Row],[日時]],テーブル13[[#All],[年代]],"")</f>
        <v>0</v>
      </c>
      <c r="Q129" s="59">
        <f>テーブル310122[[#This Row],[10歳未満]]</f>
        <v>0</v>
      </c>
      <c r="R129" s="59">
        <f>SUM(テーブル310122[[#This Row],[10代]:[30代]])</f>
        <v>0</v>
      </c>
      <c r="S129" s="59">
        <f>SUM(テーブル310122[[#This Row],[40代]:[50代]])</f>
        <v>0</v>
      </c>
      <c r="T129" s="59">
        <f>SUM(テーブル310122[[#This Row],[60代]:[90代]])</f>
        <v>0</v>
      </c>
    </row>
    <row r="130" spans="1:20">
      <c r="A130" s="54">
        <f t="shared" si="7"/>
        <v>44015</v>
      </c>
      <c r="B130" s="1" t="str">
        <f t="shared" si="4"/>
        <v/>
      </c>
      <c r="C130" s="57" t="str">
        <f t="shared" si="5"/>
        <v/>
      </c>
      <c r="D130" s="57" t="str">
        <f t="shared" si="6"/>
        <v>3日</v>
      </c>
      <c r="E130" s="57">
        <f>COUNTIF(テーブル13[[#All],[発症日]],テーブル310122[[#This Row],[日時]])</f>
        <v>0</v>
      </c>
      <c r="F130" s="57">
        <f>COUNTIFS(テーブル13[[#All],[発症日]],テーブル310122[[#This Row],[日時]],テーブル13[[#All],[年代]],F$1)</f>
        <v>0</v>
      </c>
      <c r="G130" s="59">
        <f>COUNTIFS(テーブル13[[#All],[発症日]],テーブル310122[[#This Row],[日時]],テーブル13[[#All],[年代]],G$1)</f>
        <v>0</v>
      </c>
      <c r="H130" s="59">
        <f>COUNTIFS(テーブル13[[#All],[発症日]],テーブル310122[[#This Row],[日時]],テーブル13[[#All],[年代]],H$1)</f>
        <v>0</v>
      </c>
      <c r="I130" s="59">
        <f>COUNTIFS(テーブル13[[#All],[発症日]],テーブル310122[[#This Row],[日時]],テーブル13[[#All],[年代]],I$1)</f>
        <v>0</v>
      </c>
      <c r="J130" s="59">
        <f>COUNTIFS(テーブル13[[#All],[発症日]],テーブル310122[[#This Row],[日時]],テーブル13[[#All],[年代]],J$1)</f>
        <v>0</v>
      </c>
      <c r="K130" s="59">
        <f>COUNTIFS(テーブル13[[#All],[発症日]],テーブル310122[[#This Row],[日時]],テーブル13[[#All],[年代]],K$1)</f>
        <v>0</v>
      </c>
      <c r="L130" s="59">
        <f>COUNTIFS(テーブル13[[#All],[発症日]],テーブル310122[[#This Row],[日時]],テーブル13[[#All],[年代]],L$1)</f>
        <v>0</v>
      </c>
      <c r="M130" s="59">
        <f>COUNTIFS(テーブル13[[#All],[発症日]],テーブル310122[[#This Row],[日時]],テーブル13[[#All],[年代]],M$1)</f>
        <v>0</v>
      </c>
      <c r="N130" s="59">
        <f>COUNTIFS(テーブル13[[#All],[発症日]],テーブル310122[[#This Row],[日時]],テーブル13[[#All],[年代]],N$1)</f>
        <v>0</v>
      </c>
      <c r="O130" s="59">
        <f>COUNTIFS(テーブル13[[#All],[発症日]],テーブル310122[[#This Row],[日時]],テーブル13[[#All],[年代]],O$1)</f>
        <v>0</v>
      </c>
      <c r="P130" s="59">
        <f>COUNTIFS(テーブル13[[#All],[発症日]],テーブル310122[[#This Row],[日時]],テーブル13[[#All],[年代]],"")</f>
        <v>0</v>
      </c>
      <c r="Q130" s="59">
        <f>テーブル310122[[#This Row],[10歳未満]]</f>
        <v>0</v>
      </c>
      <c r="R130" s="59">
        <f>SUM(テーブル310122[[#This Row],[10代]:[30代]])</f>
        <v>0</v>
      </c>
      <c r="S130" s="59">
        <f>SUM(テーブル310122[[#This Row],[40代]:[50代]])</f>
        <v>0</v>
      </c>
      <c r="T130" s="59">
        <f>SUM(テーブル310122[[#This Row],[60代]:[90代]])</f>
        <v>0</v>
      </c>
    </row>
    <row r="131" spans="1:20">
      <c r="A131" s="54">
        <f t="shared" si="7"/>
        <v>44016</v>
      </c>
      <c r="B131" s="1" t="str">
        <f t="shared" si="4"/>
        <v/>
      </c>
      <c r="C131" s="57" t="str">
        <f t="shared" si="5"/>
        <v/>
      </c>
      <c r="D131" s="57" t="str">
        <f t="shared" si="6"/>
        <v>4日</v>
      </c>
      <c r="E131" s="57">
        <f>COUNTIF(テーブル13[[#All],[発症日]],テーブル310122[[#This Row],[日時]])</f>
        <v>0</v>
      </c>
      <c r="F131" s="57">
        <f>COUNTIFS(テーブル13[[#All],[発症日]],テーブル310122[[#This Row],[日時]],テーブル13[[#All],[年代]],F$1)</f>
        <v>0</v>
      </c>
      <c r="G131" s="59">
        <f>COUNTIFS(テーブル13[[#All],[発症日]],テーブル310122[[#This Row],[日時]],テーブル13[[#All],[年代]],G$1)</f>
        <v>0</v>
      </c>
      <c r="H131" s="59">
        <f>COUNTIFS(テーブル13[[#All],[発症日]],テーブル310122[[#This Row],[日時]],テーブル13[[#All],[年代]],H$1)</f>
        <v>0</v>
      </c>
      <c r="I131" s="59">
        <f>COUNTIFS(テーブル13[[#All],[発症日]],テーブル310122[[#This Row],[日時]],テーブル13[[#All],[年代]],I$1)</f>
        <v>0</v>
      </c>
      <c r="J131" s="59">
        <f>COUNTIFS(テーブル13[[#All],[発症日]],テーブル310122[[#This Row],[日時]],テーブル13[[#All],[年代]],J$1)</f>
        <v>0</v>
      </c>
      <c r="K131" s="59">
        <f>COUNTIFS(テーブル13[[#All],[発症日]],テーブル310122[[#This Row],[日時]],テーブル13[[#All],[年代]],K$1)</f>
        <v>0</v>
      </c>
      <c r="L131" s="59">
        <f>COUNTIFS(テーブル13[[#All],[発症日]],テーブル310122[[#This Row],[日時]],テーブル13[[#All],[年代]],L$1)</f>
        <v>0</v>
      </c>
      <c r="M131" s="59">
        <f>COUNTIFS(テーブル13[[#All],[発症日]],テーブル310122[[#This Row],[日時]],テーブル13[[#All],[年代]],M$1)</f>
        <v>0</v>
      </c>
      <c r="N131" s="59">
        <f>COUNTIFS(テーブル13[[#All],[発症日]],テーブル310122[[#This Row],[日時]],テーブル13[[#All],[年代]],N$1)</f>
        <v>0</v>
      </c>
      <c r="O131" s="59">
        <f>COUNTIFS(テーブル13[[#All],[発症日]],テーブル310122[[#This Row],[日時]],テーブル13[[#All],[年代]],O$1)</f>
        <v>0</v>
      </c>
      <c r="P131" s="59">
        <f>COUNTIFS(テーブル13[[#All],[発症日]],テーブル310122[[#This Row],[日時]],テーブル13[[#All],[年代]],"")</f>
        <v>0</v>
      </c>
      <c r="Q131" s="59">
        <f>テーブル310122[[#This Row],[10歳未満]]</f>
        <v>0</v>
      </c>
      <c r="R131" s="59">
        <f>SUM(テーブル310122[[#This Row],[10代]:[30代]])</f>
        <v>0</v>
      </c>
      <c r="S131" s="59">
        <f>SUM(テーブル310122[[#This Row],[40代]:[50代]])</f>
        <v>0</v>
      </c>
      <c r="T131" s="59">
        <f>SUM(テーブル310122[[#This Row],[60代]:[90代]])</f>
        <v>0</v>
      </c>
    </row>
    <row r="132" spans="1:20">
      <c r="A132" s="54">
        <f t="shared" si="7"/>
        <v>44017</v>
      </c>
      <c r="B132" s="1" t="str">
        <f t="shared" si="4"/>
        <v/>
      </c>
      <c r="C132" s="57" t="str">
        <f t="shared" si="5"/>
        <v/>
      </c>
      <c r="D132" s="57" t="str">
        <f t="shared" si="6"/>
        <v>5日</v>
      </c>
      <c r="E132" s="57">
        <f>COUNTIF(テーブル13[[#All],[発症日]],テーブル310122[[#This Row],[日時]])</f>
        <v>0</v>
      </c>
      <c r="F132" s="57">
        <f>COUNTIFS(テーブル13[[#All],[発症日]],テーブル310122[[#This Row],[日時]],テーブル13[[#All],[年代]],F$1)</f>
        <v>0</v>
      </c>
      <c r="G132" s="59">
        <f>COUNTIFS(テーブル13[[#All],[発症日]],テーブル310122[[#This Row],[日時]],テーブル13[[#All],[年代]],G$1)</f>
        <v>0</v>
      </c>
      <c r="H132" s="59">
        <f>COUNTIFS(テーブル13[[#All],[発症日]],テーブル310122[[#This Row],[日時]],テーブル13[[#All],[年代]],H$1)</f>
        <v>0</v>
      </c>
      <c r="I132" s="59">
        <f>COUNTIFS(テーブル13[[#All],[発症日]],テーブル310122[[#This Row],[日時]],テーブル13[[#All],[年代]],I$1)</f>
        <v>0</v>
      </c>
      <c r="J132" s="59">
        <f>COUNTIFS(テーブル13[[#All],[発症日]],テーブル310122[[#This Row],[日時]],テーブル13[[#All],[年代]],J$1)</f>
        <v>0</v>
      </c>
      <c r="K132" s="59">
        <f>COUNTIFS(テーブル13[[#All],[発症日]],テーブル310122[[#This Row],[日時]],テーブル13[[#All],[年代]],K$1)</f>
        <v>0</v>
      </c>
      <c r="L132" s="59">
        <f>COUNTIFS(テーブル13[[#All],[発症日]],テーブル310122[[#This Row],[日時]],テーブル13[[#All],[年代]],L$1)</f>
        <v>0</v>
      </c>
      <c r="M132" s="59">
        <f>COUNTIFS(テーブル13[[#All],[発症日]],テーブル310122[[#This Row],[日時]],テーブル13[[#All],[年代]],M$1)</f>
        <v>0</v>
      </c>
      <c r="N132" s="59">
        <f>COUNTIFS(テーブル13[[#All],[発症日]],テーブル310122[[#This Row],[日時]],テーブル13[[#All],[年代]],N$1)</f>
        <v>0</v>
      </c>
      <c r="O132" s="59">
        <f>COUNTIFS(テーブル13[[#All],[発症日]],テーブル310122[[#This Row],[日時]],テーブル13[[#All],[年代]],O$1)</f>
        <v>0</v>
      </c>
      <c r="P132" s="59">
        <f>COUNTIFS(テーブル13[[#All],[発症日]],テーブル310122[[#This Row],[日時]],テーブル13[[#All],[年代]],"")</f>
        <v>0</v>
      </c>
      <c r="Q132" s="59">
        <f>テーブル310122[[#This Row],[10歳未満]]</f>
        <v>0</v>
      </c>
      <c r="R132" s="59">
        <f>SUM(テーブル310122[[#This Row],[10代]:[30代]])</f>
        <v>0</v>
      </c>
      <c r="S132" s="59">
        <f>SUM(テーブル310122[[#This Row],[40代]:[50代]])</f>
        <v>0</v>
      </c>
      <c r="T132" s="59">
        <f>SUM(テーブル310122[[#This Row],[60代]:[90代]])</f>
        <v>0</v>
      </c>
    </row>
    <row r="133" spans="1:20">
      <c r="A133" s="54">
        <f t="shared" si="7"/>
        <v>44018</v>
      </c>
      <c r="B133" s="1" t="str">
        <f t="shared" si="4"/>
        <v/>
      </c>
      <c r="C133" s="57" t="str">
        <f t="shared" si="5"/>
        <v/>
      </c>
      <c r="D133" s="57" t="str">
        <f t="shared" si="6"/>
        <v>6日</v>
      </c>
      <c r="E133" s="57">
        <f>COUNTIF(テーブル13[[#All],[発症日]],テーブル310122[[#This Row],[日時]])</f>
        <v>0</v>
      </c>
      <c r="F133" s="57">
        <f>COUNTIFS(テーブル13[[#All],[発症日]],テーブル310122[[#This Row],[日時]],テーブル13[[#All],[年代]],F$1)</f>
        <v>0</v>
      </c>
      <c r="G133" s="59">
        <f>COUNTIFS(テーブル13[[#All],[発症日]],テーブル310122[[#This Row],[日時]],テーブル13[[#All],[年代]],G$1)</f>
        <v>0</v>
      </c>
      <c r="H133" s="59">
        <f>COUNTIFS(テーブル13[[#All],[発症日]],テーブル310122[[#This Row],[日時]],テーブル13[[#All],[年代]],H$1)</f>
        <v>0</v>
      </c>
      <c r="I133" s="59">
        <f>COUNTIFS(テーブル13[[#All],[発症日]],テーブル310122[[#This Row],[日時]],テーブル13[[#All],[年代]],I$1)</f>
        <v>0</v>
      </c>
      <c r="J133" s="59">
        <f>COUNTIFS(テーブル13[[#All],[発症日]],テーブル310122[[#This Row],[日時]],テーブル13[[#All],[年代]],J$1)</f>
        <v>0</v>
      </c>
      <c r="K133" s="59">
        <f>COUNTIFS(テーブル13[[#All],[発症日]],テーブル310122[[#This Row],[日時]],テーブル13[[#All],[年代]],K$1)</f>
        <v>0</v>
      </c>
      <c r="L133" s="59">
        <f>COUNTIFS(テーブル13[[#All],[発症日]],テーブル310122[[#This Row],[日時]],テーブル13[[#All],[年代]],L$1)</f>
        <v>0</v>
      </c>
      <c r="M133" s="59">
        <f>COUNTIFS(テーブル13[[#All],[発症日]],テーブル310122[[#This Row],[日時]],テーブル13[[#All],[年代]],M$1)</f>
        <v>0</v>
      </c>
      <c r="N133" s="59">
        <f>COUNTIFS(テーブル13[[#All],[発症日]],テーブル310122[[#This Row],[日時]],テーブル13[[#All],[年代]],N$1)</f>
        <v>0</v>
      </c>
      <c r="O133" s="59">
        <f>COUNTIFS(テーブル13[[#All],[発症日]],テーブル310122[[#This Row],[日時]],テーブル13[[#All],[年代]],O$1)</f>
        <v>0</v>
      </c>
      <c r="P133" s="59">
        <f>COUNTIFS(テーブル13[[#All],[発症日]],テーブル310122[[#This Row],[日時]],テーブル13[[#All],[年代]],"")</f>
        <v>0</v>
      </c>
      <c r="Q133" s="59">
        <f>テーブル310122[[#This Row],[10歳未満]]</f>
        <v>0</v>
      </c>
      <c r="R133" s="59">
        <f>SUM(テーブル310122[[#This Row],[10代]:[30代]])</f>
        <v>0</v>
      </c>
      <c r="S133" s="59">
        <f>SUM(テーブル310122[[#This Row],[40代]:[50代]])</f>
        <v>0</v>
      </c>
      <c r="T133" s="59">
        <f>SUM(テーブル310122[[#This Row],[60代]:[90代]])</f>
        <v>0</v>
      </c>
    </row>
    <row r="134" spans="1:20">
      <c r="A134" s="54">
        <f t="shared" si="7"/>
        <v>44019</v>
      </c>
      <c r="B134" s="1" t="str">
        <f t="shared" ref="B134:B197" si="8">IF(AND(MONTH(A134)=1,DAY(A134)=1),YEAR(A134)&amp;"年","")</f>
        <v/>
      </c>
      <c r="C134" s="57" t="str">
        <f t="shared" ref="C134:C197" si="9">IF(DAY(A134)=1,MONTH(A134)&amp;"月","")</f>
        <v/>
      </c>
      <c r="D134" s="57" t="str">
        <f t="shared" ref="D134:D197" si="10">DAY(A134)&amp;"日"</f>
        <v>7日</v>
      </c>
      <c r="E134" s="57">
        <f>COUNTIF(テーブル13[[#All],[発症日]],テーブル310122[[#This Row],[日時]])</f>
        <v>0</v>
      </c>
      <c r="F134" s="57">
        <f>COUNTIFS(テーブル13[[#All],[発症日]],テーブル310122[[#This Row],[日時]],テーブル13[[#All],[年代]],F$1)</f>
        <v>0</v>
      </c>
      <c r="G134" s="59">
        <f>COUNTIFS(テーブル13[[#All],[発症日]],テーブル310122[[#This Row],[日時]],テーブル13[[#All],[年代]],G$1)</f>
        <v>0</v>
      </c>
      <c r="H134" s="59">
        <f>COUNTIFS(テーブル13[[#All],[発症日]],テーブル310122[[#This Row],[日時]],テーブル13[[#All],[年代]],H$1)</f>
        <v>0</v>
      </c>
      <c r="I134" s="59">
        <f>COUNTIFS(テーブル13[[#All],[発症日]],テーブル310122[[#This Row],[日時]],テーブル13[[#All],[年代]],I$1)</f>
        <v>0</v>
      </c>
      <c r="J134" s="59">
        <f>COUNTIFS(テーブル13[[#All],[発症日]],テーブル310122[[#This Row],[日時]],テーブル13[[#All],[年代]],J$1)</f>
        <v>0</v>
      </c>
      <c r="K134" s="59">
        <f>COUNTIFS(テーブル13[[#All],[発症日]],テーブル310122[[#This Row],[日時]],テーブル13[[#All],[年代]],K$1)</f>
        <v>0</v>
      </c>
      <c r="L134" s="59">
        <f>COUNTIFS(テーブル13[[#All],[発症日]],テーブル310122[[#This Row],[日時]],テーブル13[[#All],[年代]],L$1)</f>
        <v>0</v>
      </c>
      <c r="M134" s="59">
        <f>COUNTIFS(テーブル13[[#All],[発症日]],テーブル310122[[#This Row],[日時]],テーブル13[[#All],[年代]],M$1)</f>
        <v>0</v>
      </c>
      <c r="N134" s="59">
        <f>COUNTIFS(テーブル13[[#All],[発症日]],テーブル310122[[#This Row],[日時]],テーブル13[[#All],[年代]],N$1)</f>
        <v>0</v>
      </c>
      <c r="O134" s="59">
        <f>COUNTIFS(テーブル13[[#All],[発症日]],テーブル310122[[#This Row],[日時]],テーブル13[[#All],[年代]],O$1)</f>
        <v>0</v>
      </c>
      <c r="P134" s="59">
        <f>COUNTIFS(テーブル13[[#All],[発症日]],テーブル310122[[#This Row],[日時]],テーブル13[[#All],[年代]],"")</f>
        <v>0</v>
      </c>
      <c r="Q134" s="59">
        <f>テーブル310122[[#This Row],[10歳未満]]</f>
        <v>0</v>
      </c>
      <c r="R134" s="59">
        <f>SUM(テーブル310122[[#This Row],[10代]:[30代]])</f>
        <v>0</v>
      </c>
      <c r="S134" s="59">
        <f>SUM(テーブル310122[[#This Row],[40代]:[50代]])</f>
        <v>0</v>
      </c>
      <c r="T134" s="59">
        <f>SUM(テーブル310122[[#This Row],[60代]:[90代]])</f>
        <v>0</v>
      </c>
    </row>
    <row r="135" spans="1:20">
      <c r="A135" s="54">
        <f t="shared" si="7"/>
        <v>44020</v>
      </c>
      <c r="B135" s="1" t="str">
        <f t="shared" si="8"/>
        <v/>
      </c>
      <c r="C135" s="57" t="str">
        <f t="shared" si="9"/>
        <v/>
      </c>
      <c r="D135" s="57" t="str">
        <f t="shared" si="10"/>
        <v>8日</v>
      </c>
      <c r="E135" s="57">
        <f>COUNTIF(テーブル13[[#All],[発症日]],テーブル310122[[#This Row],[日時]])</f>
        <v>0</v>
      </c>
      <c r="F135" s="57">
        <f>COUNTIFS(テーブル13[[#All],[発症日]],テーブル310122[[#This Row],[日時]],テーブル13[[#All],[年代]],F$1)</f>
        <v>0</v>
      </c>
      <c r="G135" s="59">
        <f>COUNTIFS(テーブル13[[#All],[発症日]],テーブル310122[[#This Row],[日時]],テーブル13[[#All],[年代]],G$1)</f>
        <v>0</v>
      </c>
      <c r="H135" s="59">
        <f>COUNTIFS(テーブル13[[#All],[発症日]],テーブル310122[[#This Row],[日時]],テーブル13[[#All],[年代]],H$1)</f>
        <v>0</v>
      </c>
      <c r="I135" s="59">
        <f>COUNTIFS(テーブル13[[#All],[発症日]],テーブル310122[[#This Row],[日時]],テーブル13[[#All],[年代]],I$1)</f>
        <v>0</v>
      </c>
      <c r="J135" s="59">
        <f>COUNTIFS(テーブル13[[#All],[発症日]],テーブル310122[[#This Row],[日時]],テーブル13[[#All],[年代]],J$1)</f>
        <v>0</v>
      </c>
      <c r="K135" s="59">
        <f>COUNTIFS(テーブル13[[#All],[発症日]],テーブル310122[[#This Row],[日時]],テーブル13[[#All],[年代]],K$1)</f>
        <v>0</v>
      </c>
      <c r="L135" s="59">
        <f>COUNTIFS(テーブル13[[#All],[発症日]],テーブル310122[[#This Row],[日時]],テーブル13[[#All],[年代]],L$1)</f>
        <v>0</v>
      </c>
      <c r="M135" s="59">
        <f>COUNTIFS(テーブル13[[#All],[発症日]],テーブル310122[[#This Row],[日時]],テーブル13[[#All],[年代]],M$1)</f>
        <v>0</v>
      </c>
      <c r="N135" s="59">
        <f>COUNTIFS(テーブル13[[#All],[発症日]],テーブル310122[[#This Row],[日時]],テーブル13[[#All],[年代]],N$1)</f>
        <v>0</v>
      </c>
      <c r="O135" s="59">
        <f>COUNTIFS(テーブル13[[#All],[発症日]],テーブル310122[[#This Row],[日時]],テーブル13[[#All],[年代]],O$1)</f>
        <v>0</v>
      </c>
      <c r="P135" s="59">
        <f>COUNTIFS(テーブル13[[#All],[発症日]],テーブル310122[[#This Row],[日時]],テーブル13[[#All],[年代]],"")</f>
        <v>0</v>
      </c>
      <c r="Q135" s="59">
        <f>テーブル310122[[#This Row],[10歳未満]]</f>
        <v>0</v>
      </c>
      <c r="R135" s="59">
        <f>SUM(テーブル310122[[#This Row],[10代]:[30代]])</f>
        <v>0</v>
      </c>
      <c r="S135" s="59">
        <f>SUM(テーブル310122[[#This Row],[40代]:[50代]])</f>
        <v>0</v>
      </c>
      <c r="T135" s="59">
        <f>SUM(テーブル310122[[#This Row],[60代]:[90代]])</f>
        <v>0</v>
      </c>
    </row>
    <row r="136" spans="1:20">
      <c r="A136" s="54">
        <f t="shared" ref="A136:A199" si="11">A135+1</f>
        <v>44021</v>
      </c>
      <c r="B136" s="1" t="str">
        <f t="shared" si="8"/>
        <v/>
      </c>
      <c r="C136" s="57" t="str">
        <f t="shared" si="9"/>
        <v/>
      </c>
      <c r="D136" s="57" t="str">
        <f t="shared" si="10"/>
        <v>9日</v>
      </c>
      <c r="E136" s="57">
        <f>COUNTIF(テーブル13[[#All],[発症日]],テーブル310122[[#This Row],[日時]])</f>
        <v>0</v>
      </c>
      <c r="F136" s="57">
        <f>COUNTIFS(テーブル13[[#All],[発症日]],テーブル310122[[#This Row],[日時]],テーブル13[[#All],[年代]],F$1)</f>
        <v>0</v>
      </c>
      <c r="G136" s="59">
        <f>COUNTIFS(テーブル13[[#All],[発症日]],テーブル310122[[#This Row],[日時]],テーブル13[[#All],[年代]],G$1)</f>
        <v>0</v>
      </c>
      <c r="H136" s="59">
        <f>COUNTIFS(テーブル13[[#All],[発症日]],テーブル310122[[#This Row],[日時]],テーブル13[[#All],[年代]],H$1)</f>
        <v>0</v>
      </c>
      <c r="I136" s="59">
        <f>COUNTIFS(テーブル13[[#All],[発症日]],テーブル310122[[#This Row],[日時]],テーブル13[[#All],[年代]],I$1)</f>
        <v>0</v>
      </c>
      <c r="J136" s="59">
        <f>COUNTIFS(テーブル13[[#All],[発症日]],テーブル310122[[#This Row],[日時]],テーブル13[[#All],[年代]],J$1)</f>
        <v>0</v>
      </c>
      <c r="K136" s="59">
        <f>COUNTIFS(テーブル13[[#All],[発症日]],テーブル310122[[#This Row],[日時]],テーブル13[[#All],[年代]],K$1)</f>
        <v>0</v>
      </c>
      <c r="L136" s="59">
        <f>COUNTIFS(テーブル13[[#All],[発症日]],テーブル310122[[#This Row],[日時]],テーブル13[[#All],[年代]],L$1)</f>
        <v>0</v>
      </c>
      <c r="M136" s="59">
        <f>COUNTIFS(テーブル13[[#All],[発症日]],テーブル310122[[#This Row],[日時]],テーブル13[[#All],[年代]],M$1)</f>
        <v>0</v>
      </c>
      <c r="N136" s="59">
        <f>COUNTIFS(テーブル13[[#All],[発症日]],テーブル310122[[#This Row],[日時]],テーブル13[[#All],[年代]],N$1)</f>
        <v>0</v>
      </c>
      <c r="O136" s="59">
        <f>COUNTIFS(テーブル13[[#All],[発症日]],テーブル310122[[#This Row],[日時]],テーブル13[[#All],[年代]],O$1)</f>
        <v>0</v>
      </c>
      <c r="P136" s="59">
        <f>COUNTIFS(テーブル13[[#All],[発症日]],テーブル310122[[#This Row],[日時]],テーブル13[[#All],[年代]],"")</f>
        <v>0</v>
      </c>
      <c r="Q136" s="59">
        <f>テーブル310122[[#This Row],[10歳未満]]</f>
        <v>0</v>
      </c>
      <c r="R136" s="59">
        <f>SUM(テーブル310122[[#This Row],[10代]:[30代]])</f>
        <v>0</v>
      </c>
      <c r="S136" s="59">
        <f>SUM(テーブル310122[[#This Row],[40代]:[50代]])</f>
        <v>0</v>
      </c>
      <c r="T136" s="59">
        <f>SUM(テーブル310122[[#This Row],[60代]:[90代]])</f>
        <v>0</v>
      </c>
    </row>
    <row r="137" spans="1:20">
      <c r="A137" s="54">
        <f t="shared" si="11"/>
        <v>44022</v>
      </c>
      <c r="B137" s="1" t="str">
        <f t="shared" si="8"/>
        <v/>
      </c>
      <c r="C137" s="57" t="str">
        <f t="shared" si="9"/>
        <v/>
      </c>
      <c r="D137" s="57" t="str">
        <f t="shared" si="10"/>
        <v>10日</v>
      </c>
      <c r="E137" s="57">
        <f>COUNTIF(テーブル13[[#All],[発症日]],テーブル310122[[#This Row],[日時]])</f>
        <v>0</v>
      </c>
      <c r="F137" s="57">
        <f>COUNTIFS(テーブル13[[#All],[発症日]],テーブル310122[[#This Row],[日時]],テーブル13[[#All],[年代]],F$1)</f>
        <v>0</v>
      </c>
      <c r="G137" s="59">
        <f>COUNTIFS(テーブル13[[#All],[発症日]],テーブル310122[[#This Row],[日時]],テーブル13[[#All],[年代]],G$1)</f>
        <v>0</v>
      </c>
      <c r="H137" s="59">
        <f>COUNTIFS(テーブル13[[#All],[発症日]],テーブル310122[[#This Row],[日時]],テーブル13[[#All],[年代]],H$1)</f>
        <v>0</v>
      </c>
      <c r="I137" s="59">
        <f>COUNTIFS(テーブル13[[#All],[発症日]],テーブル310122[[#This Row],[日時]],テーブル13[[#All],[年代]],I$1)</f>
        <v>0</v>
      </c>
      <c r="J137" s="59">
        <f>COUNTIFS(テーブル13[[#All],[発症日]],テーブル310122[[#This Row],[日時]],テーブル13[[#All],[年代]],J$1)</f>
        <v>0</v>
      </c>
      <c r="K137" s="59">
        <f>COUNTIFS(テーブル13[[#All],[発症日]],テーブル310122[[#This Row],[日時]],テーブル13[[#All],[年代]],K$1)</f>
        <v>0</v>
      </c>
      <c r="L137" s="59">
        <f>COUNTIFS(テーブル13[[#All],[発症日]],テーブル310122[[#This Row],[日時]],テーブル13[[#All],[年代]],L$1)</f>
        <v>0</v>
      </c>
      <c r="M137" s="59">
        <f>COUNTIFS(テーブル13[[#All],[発症日]],テーブル310122[[#This Row],[日時]],テーブル13[[#All],[年代]],M$1)</f>
        <v>0</v>
      </c>
      <c r="N137" s="59">
        <f>COUNTIFS(テーブル13[[#All],[発症日]],テーブル310122[[#This Row],[日時]],テーブル13[[#All],[年代]],N$1)</f>
        <v>0</v>
      </c>
      <c r="O137" s="59">
        <f>COUNTIFS(テーブル13[[#All],[発症日]],テーブル310122[[#This Row],[日時]],テーブル13[[#All],[年代]],O$1)</f>
        <v>0</v>
      </c>
      <c r="P137" s="59">
        <f>COUNTIFS(テーブル13[[#All],[発症日]],テーブル310122[[#This Row],[日時]],テーブル13[[#All],[年代]],"")</f>
        <v>0</v>
      </c>
      <c r="Q137" s="59">
        <f>テーブル310122[[#This Row],[10歳未満]]</f>
        <v>0</v>
      </c>
      <c r="R137" s="59">
        <f>SUM(テーブル310122[[#This Row],[10代]:[30代]])</f>
        <v>0</v>
      </c>
      <c r="S137" s="59">
        <f>SUM(テーブル310122[[#This Row],[40代]:[50代]])</f>
        <v>0</v>
      </c>
      <c r="T137" s="59">
        <f>SUM(テーブル310122[[#This Row],[60代]:[90代]])</f>
        <v>0</v>
      </c>
    </row>
    <row r="138" spans="1:20">
      <c r="A138" s="54">
        <f t="shared" si="11"/>
        <v>44023</v>
      </c>
      <c r="B138" s="1" t="str">
        <f t="shared" si="8"/>
        <v/>
      </c>
      <c r="C138" s="57" t="str">
        <f t="shared" si="9"/>
        <v/>
      </c>
      <c r="D138" s="57" t="str">
        <f t="shared" si="10"/>
        <v>11日</v>
      </c>
      <c r="E138" s="57">
        <f>COUNTIF(テーブル13[[#All],[発症日]],テーブル310122[[#This Row],[日時]])</f>
        <v>0</v>
      </c>
      <c r="F138" s="57">
        <f>COUNTIFS(テーブル13[[#All],[発症日]],テーブル310122[[#This Row],[日時]],テーブル13[[#All],[年代]],F$1)</f>
        <v>0</v>
      </c>
      <c r="G138" s="59">
        <f>COUNTIFS(テーブル13[[#All],[発症日]],テーブル310122[[#This Row],[日時]],テーブル13[[#All],[年代]],G$1)</f>
        <v>0</v>
      </c>
      <c r="H138" s="59">
        <f>COUNTIFS(テーブル13[[#All],[発症日]],テーブル310122[[#This Row],[日時]],テーブル13[[#All],[年代]],H$1)</f>
        <v>0</v>
      </c>
      <c r="I138" s="59">
        <f>COUNTIFS(テーブル13[[#All],[発症日]],テーブル310122[[#This Row],[日時]],テーブル13[[#All],[年代]],I$1)</f>
        <v>0</v>
      </c>
      <c r="J138" s="59">
        <f>COUNTIFS(テーブル13[[#All],[発症日]],テーブル310122[[#This Row],[日時]],テーブル13[[#All],[年代]],J$1)</f>
        <v>0</v>
      </c>
      <c r="K138" s="59">
        <f>COUNTIFS(テーブル13[[#All],[発症日]],テーブル310122[[#This Row],[日時]],テーブル13[[#All],[年代]],K$1)</f>
        <v>0</v>
      </c>
      <c r="L138" s="59">
        <f>COUNTIFS(テーブル13[[#All],[発症日]],テーブル310122[[#This Row],[日時]],テーブル13[[#All],[年代]],L$1)</f>
        <v>0</v>
      </c>
      <c r="M138" s="59">
        <f>COUNTIFS(テーブル13[[#All],[発症日]],テーブル310122[[#This Row],[日時]],テーブル13[[#All],[年代]],M$1)</f>
        <v>0</v>
      </c>
      <c r="N138" s="59">
        <f>COUNTIFS(テーブル13[[#All],[発症日]],テーブル310122[[#This Row],[日時]],テーブル13[[#All],[年代]],N$1)</f>
        <v>0</v>
      </c>
      <c r="O138" s="59">
        <f>COUNTIFS(テーブル13[[#All],[発症日]],テーブル310122[[#This Row],[日時]],テーブル13[[#All],[年代]],O$1)</f>
        <v>0</v>
      </c>
      <c r="P138" s="59">
        <f>COUNTIFS(テーブル13[[#All],[発症日]],テーブル310122[[#This Row],[日時]],テーブル13[[#All],[年代]],"")</f>
        <v>0</v>
      </c>
      <c r="Q138" s="59">
        <f>テーブル310122[[#This Row],[10歳未満]]</f>
        <v>0</v>
      </c>
      <c r="R138" s="59">
        <f>SUM(テーブル310122[[#This Row],[10代]:[30代]])</f>
        <v>0</v>
      </c>
      <c r="S138" s="59">
        <f>SUM(テーブル310122[[#This Row],[40代]:[50代]])</f>
        <v>0</v>
      </c>
      <c r="T138" s="59">
        <f>SUM(テーブル310122[[#This Row],[60代]:[90代]])</f>
        <v>0</v>
      </c>
    </row>
    <row r="139" spans="1:20">
      <c r="A139" s="54">
        <f t="shared" si="11"/>
        <v>44024</v>
      </c>
      <c r="B139" s="1" t="str">
        <f t="shared" si="8"/>
        <v/>
      </c>
      <c r="C139" s="57" t="str">
        <f t="shared" si="9"/>
        <v/>
      </c>
      <c r="D139" s="57" t="str">
        <f t="shared" si="10"/>
        <v>12日</v>
      </c>
      <c r="E139" s="57">
        <f>COUNTIF(テーブル13[[#All],[発症日]],テーブル310122[[#This Row],[日時]])</f>
        <v>0</v>
      </c>
      <c r="F139" s="57">
        <f>COUNTIFS(テーブル13[[#All],[発症日]],テーブル310122[[#This Row],[日時]],テーブル13[[#All],[年代]],F$1)</f>
        <v>0</v>
      </c>
      <c r="G139" s="59">
        <f>COUNTIFS(テーブル13[[#All],[発症日]],テーブル310122[[#This Row],[日時]],テーブル13[[#All],[年代]],G$1)</f>
        <v>0</v>
      </c>
      <c r="H139" s="59">
        <f>COUNTIFS(テーブル13[[#All],[発症日]],テーブル310122[[#This Row],[日時]],テーブル13[[#All],[年代]],H$1)</f>
        <v>0</v>
      </c>
      <c r="I139" s="59">
        <f>COUNTIFS(テーブル13[[#All],[発症日]],テーブル310122[[#This Row],[日時]],テーブル13[[#All],[年代]],I$1)</f>
        <v>0</v>
      </c>
      <c r="J139" s="59">
        <f>COUNTIFS(テーブル13[[#All],[発症日]],テーブル310122[[#This Row],[日時]],テーブル13[[#All],[年代]],J$1)</f>
        <v>0</v>
      </c>
      <c r="K139" s="59">
        <f>COUNTIFS(テーブル13[[#All],[発症日]],テーブル310122[[#This Row],[日時]],テーブル13[[#All],[年代]],K$1)</f>
        <v>0</v>
      </c>
      <c r="L139" s="59">
        <f>COUNTIFS(テーブル13[[#All],[発症日]],テーブル310122[[#This Row],[日時]],テーブル13[[#All],[年代]],L$1)</f>
        <v>0</v>
      </c>
      <c r="M139" s="59">
        <f>COUNTIFS(テーブル13[[#All],[発症日]],テーブル310122[[#This Row],[日時]],テーブル13[[#All],[年代]],M$1)</f>
        <v>0</v>
      </c>
      <c r="N139" s="59">
        <f>COUNTIFS(テーブル13[[#All],[発症日]],テーブル310122[[#This Row],[日時]],テーブル13[[#All],[年代]],N$1)</f>
        <v>0</v>
      </c>
      <c r="O139" s="59">
        <f>COUNTIFS(テーブル13[[#All],[発症日]],テーブル310122[[#This Row],[日時]],テーブル13[[#All],[年代]],O$1)</f>
        <v>0</v>
      </c>
      <c r="P139" s="59">
        <f>COUNTIFS(テーブル13[[#All],[発症日]],テーブル310122[[#This Row],[日時]],テーブル13[[#All],[年代]],"")</f>
        <v>0</v>
      </c>
      <c r="Q139" s="59">
        <f>テーブル310122[[#This Row],[10歳未満]]</f>
        <v>0</v>
      </c>
      <c r="R139" s="59">
        <f>SUM(テーブル310122[[#This Row],[10代]:[30代]])</f>
        <v>0</v>
      </c>
      <c r="S139" s="59">
        <f>SUM(テーブル310122[[#This Row],[40代]:[50代]])</f>
        <v>0</v>
      </c>
      <c r="T139" s="59">
        <f>SUM(テーブル310122[[#This Row],[60代]:[90代]])</f>
        <v>0</v>
      </c>
    </row>
    <row r="140" spans="1:20">
      <c r="A140" s="54">
        <f t="shared" si="11"/>
        <v>44025</v>
      </c>
      <c r="B140" s="1" t="str">
        <f t="shared" si="8"/>
        <v/>
      </c>
      <c r="C140" s="57" t="str">
        <f t="shared" si="9"/>
        <v/>
      </c>
      <c r="D140" s="57" t="str">
        <f t="shared" si="10"/>
        <v>13日</v>
      </c>
      <c r="E140" s="57">
        <f>COUNTIF(テーブル13[[#All],[発症日]],テーブル310122[[#This Row],[日時]])</f>
        <v>0</v>
      </c>
      <c r="F140" s="57">
        <f>COUNTIFS(テーブル13[[#All],[発症日]],テーブル310122[[#This Row],[日時]],テーブル13[[#All],[年代]],F$1)</f>
        <v>0</v>
      </c>
      <c r="G140" s="59">
        <f>COUNTIFS(テーブル13[[#All],[発症日]],テーブル310122[[#This Row],[日時]],テーブル13[[#All],[年代]],G$1)</f>
        <v>0</v>
      </c>
      <c r="H140" s="59">
        <f>COUNTIFS(テーブル13[[#All],[発症日]],テーブル310122[[#This Row],[日時]],テーブル13[[#All],[年代]],H$1)</f>
        <v>0</v>
      </c>
      <c r="I140" s="59">
        <f>COUNTIFS(テーブル13[[#All],[発症日]],テーブル310122[[#This Row],[日時]],テーブル13[[#All],[年代]],I$1)</f>
        <v>0</v>
      </c>
      <c r="J140" s="59">
        <f>COUNTIFS(テーブル13[[#All],[発症日]],テーブル310122[[#This Row],[日時]],テーブル13[[#All],[年代]],J$1)</f>
        <v>0</v>
      </c>
      <c r="K140" s="59">
        <f>COUNTIFS(テーブル13[[#All],[発症日]],テーブル310122[[#This Row],[日時]],テーブル13[[#All],[年代]],K$1)</f>
        <v>0</v>
      </c>
      <c r="L140" s="59">
        <f>COUNTIFS(テーブル13[[#All],[発症日]],テーブル310122[[#This Row],[日時]],テーブル13[[#All],[年代]],L$1)</f>
        <v>0</v>
      </c>
      <c r="M140" s="59">
        <f>COUNTIFS(テーブル13[[#All],[発症日]],テーブル310122[[#This Row],[日時]],テーブル13[[#All],[年代]],M$1)</f>
        <v>0</v>
      </c>
      <c r="N140" s="59">
        <f>COUNTIFS(テーブル13[[#All],[発症日]],テーブル310122[[#This Row],[日時]],テーブル13[[#All],[年代]],N$1)</f>
        <v>0</v>
      </c>
      <c r="O140" s="59">
        <f>COUNTIFS(テーブル13[[#All],[発症日]],テーブル310122[[#This Row],[日時]],テーブル13[[#All],[年代]],O$1)</f>
        <v>0</v>
      </c>
      <c r="P140" s="59">
        <f>COUNTIFS(テーブル13[[#All],[発症日]],テーブル310122[[#This Row],[日時]],テーブル13[[#All],[年代]],"")</f>
        <v>0</v>
      </c>
      <c r="Q140" s="59">
        <f>テーブル310122[[#This Row],[10歳未満]]</f>
        <v>0</v>
      </c>
      <c r="R140" s="59">
        <f>SUM(テーブル310122[[#This Row],[10代]:[30代]])</f>
        <v>0</v>
      </c>
      <c r="S140" s="59">
        <f>SUM(テーブル310122[[#This Row],[40代]:[50代]])</f>
        <v>0</v>
      </c>
      <c r="T140" s="59">
        <f>SUM(テーブル310122[[#This Row],[60代]:[90代]])</f>
        <v>0</v>
      </c>
    </row>
    <row r="141" spans="1:20">
      <c r="A141" s="54">
        <f t="shared" si="11"/>
        <v>44026</v>
      </c>
      <c r="B141" s="1" t="str">
        <f t="shared" si="8"/>
        <v/>
      </c>
      <c r="C141" s="57" t="str">
        <f t="shared" si="9"/>
        <v/>
      </c>
      <c r="D141" s="57" t="str">
        <f t="shared" si="10"/>
        <v>14日</v>
      </c>
      <c r="E141" s="57">
        <f>COUNTIF(テーブル13[[#All],[発症日]],テーブル310122[[#This Row],[日時]])</f>
        <v>0</v>
      </c>
      <c r="F141" s="57">
        <f>COUNTIFS(テーブル13[[#All],[発症日]],テーブル310122[[#This Row],[日時]],テーブル13[[#All],[年代]],F$1)</f>
        <v>0</v>
      </c>
      <c r="G141" s="59">
        <f>COUNTIFS(テーブル13[[#All],[発症日]],テーブル310122[[#This Row],[日時]],テーブル13[[#All],[年代]],G$1)</f>
        <v>0</v>
      </c>
      <c r="H141" s="59">
        <f>COUNTIFS(テーブル13[[#All],[発症日]],テーブル310122[[#This Row],[日時]],テーブル13[[#All],[年代]],H$1)</f>
        <v>0</v>
      </c>
      <c r="I141" s="59">
        <f>COUNTIFS(テーブル13[[#All],[発症日]],テーブル310122[[#This Row],[日時]],テーブル13[[#All],[年代]],I$1)</f>
        <v>0</v>
      </c>
      <c r="J141" s="59">
        <f>COUNTIFS(テーブル13[[#All],[発症日]],テーブル310122[[#This Row],[日時]],テーブル13[[#All],[年代]],J$1)</f>
        <v>0</v>
      </c>
      <c r="K141" s="59">
        <f>COUNTIFS(テーブル13[[#All],[発症日]],テーブル310122[[#This Row],[日時]],テーブル13[[#All],[年代]],K$1)</f>
        <v>0</v>
      </c>
      <c r="L141" s="59">
        <f>COUNTIFS(テーブル13[[#All],[発症日]],テーブル310122[[#This Row],[日時]],テーブル13[[#All],[年代]],L$1)</f>
        <v>0</v>
      </c>
      <c r="M141" s="59">
        <f>COUNTIFS(テーブル13[[#All],[発症日]],テーブル310122[[#This Row],[日時]],テーブル13[[#All],[年代]],M$1)</f>
        <v>0</v>
      </c>
      <c r="N141" s="59">
        <f>COUNTIFS(テーブル13[[#All],[発症日]],テーブル310122[[#This Row],[日時]],テーブル13[[#All],[年代]],N$1)</f>
        <v>0</v>
      </c>
      <c r="O141" s="59">
        <f>COUNTIFS(テーブル13[[#All],[発症日]],テーブル310122[[#This Row],[日時]],テーブル13[[#All],[年代]],O$1)</f>
        <v>0</v>
      </c>
      <c r="P141" s="59">
        <f>COUNTIFS(テーブル13[[#All],[発症日]],テーブル310122[[#This Row],[日時]],テーブル13[[#All],[年代]],"")</f>
        <v>0</v>
      </c>
      <c r="Q141" s="59">
        <f>テーブル310122[[#This Row],[10歳未満]]</f>
        <v>0</v>
      </c>
      <c r="R141" s="59">
        <f>SUM(テーブル310122[[#This Row],[10代]:[30代]])</f>
        <v>0</v>
      </c>
      <c r="S141" s="59">
        <f>SUM(テーブル310122[[#This Row],[40代]:[50代]])</f>
        <v>0</v>
      </c>
      <c r="T141" s="59">
        <f>SUM(テーブル310122[[#This Row],[60代]:[90代]])</f>
        <v>0</v>
      </c>
    </row>
    <row r="142" spans="1:20">
      <c r="A142" s="54">
        <f t="shared" si="11"/>
        <v>44027</v>
      </c>
      <c r="B142" s="1" t="str">
        <f t="shared" si="8"/>
        <v/>
      </c>
      <c r="C142" s="57" t="str">
        <f t="shared" si="9"/>
        <v/>
      </c>
      <c r="D142" s="57" t="str">
        <f t="shared" si="10"/>
        <v>15日</v>
      </c>
      <c r="E142" s="57">
        <f>COUNTIF(テーブル13[[#All],[発症日]],テーブル310122[[#This Row],[日時]])</f>
        <v>0</v>
      </c>
      <c r="F142" s="57">
        <f>COUNTIFS(テーブル13[[#All],[発症日]],テーブル310122[[#This Row],[日時]],テーブル13[[#All],[年代]],F$1)</f>
        <v>0</v>
      </c>
      <c r="G142" s="59">
        <f>COUNTIFS(テーブル13[[#All],[発症日]],テーブル310122[[#This Row],[日時]],テーブル13[[#All],[年代]],G$1)</f>
        <v>0</v>
      </c>
      <c r="H142" s="59">
        <f>COUNTIFS(テーブル13[[#All],[発症日]],テーブル310122[[#This Row],[日時]],テーブル13[[#All],[年代]],H$1)</f>
        <v>0</v>
      </c>
      <c r="I142" s="59">
        <f>COUNTIFS(テーブル13[[#All],[発症日]],テーブル310122[[#This Row],[日時]],テーブル13[[#All],[年代]],I$1)</f>
        <v>0</v>
      </c>
      <c r="J142" s="59">
        <f>COUNTIFS(テーブル13[[#All],[発症日]],テーブル310122[[#This Row],[日時]],テーブル13[[#All],[年代]],J$1)</f>
        <v>0</v>
      </c>
      <c r="K142" s="59">
        <f>COUNTIFS(テーブル13[[#All],[発症日]],テーブル310122[[#This Row],[日時]],テーブル13[[#All],[年代]],K$1)</f>
        <v>0</v>
      </c>
      <c r="L142" s="59">
        <f>COUNTIFS(テーブル13[[#All],[発症日]],テーブル310122[[#This Row],[日時]],テーブル13[[#All],[年代]],L$1)</f>
        <v>0</v>
      </c>
      <c r="M142" s="59">
        <f>COUNTIFS(テーブル13[[#All],[発症日]],テーブル310122[[#This Row],[日時]],テーブル13[[#All],[年代]],M$1)</f>
        <v>0</v>
      </c>
      <c r="N142" s="59">
        <f>COUNTIFS(テーブル13[[#All],[発症日]],テーブル310122[[#This Row],[日時]],テーブル13[[#All],[年代]],N$1)</f>
        <v>0</v>
      </c>
      <c r="O142" s="59">
        <f>COUNTIFS(テーブル13[[#All],[発症日]],テーブル310122[[#This Row],[日時]],テーブル13[[#All],[年代]],O$1)</f>
        <v>0</v>
      </c>
      <c r="P142" s="59">
        <f>COUNTIFS(テーブル13[[#All],[発症日]],テーブル310122[[#This Row],[日時]],テーブル13[[#All],[年代]],"")</f>
        <v>0</v>
      </c>
      <c r="Q142" s="59">
        <f>テーブル310122[[#This Row],[10歳未満]]</f>
        <v>0</v>
      </c>
      <c r="R142" s="59">
        <f>SUM(テーブル310122[[#This Row],[10代]:[30代]])</f>
        <v>0</v>
      </c>
      <c r="S142" s="59">
        <f>SUM(テーブル310122[[#This Row],[40代]:[50代]])</f>
        <v>0</v>
      </c>
      <c r="T142" s="59">
        <f>SUM(テーブル310122[[#This Row],[60代]:[90代]])</f>
        <v>0</v>
      </c>
    </row>
    <row r="143" spans="1:20">
      <c r="A143" s="54">
        <f t="shared" si="11"/>
        <v>44028</v>
      </c>
      <c r="B143" s="1" t="str">
        <f t="shared" si="8"/>
        <v/>
      </c>
      <c r="C143" s="57" t="str">
        <f t="shared" si="9"/>
        <v/>
      </c>
      <c r="D143" s="57" t="str">
        <f t="shared" si="10"/>
        <v>16日</v>
      </c>
      <c r="E143" s="57">
        <f>COUNTIF(テーブル13[[#All],[発症日]],テーブル310122[[#This Row],[日時]])</f>
        <v>0</v>
      </c>
      <c r="F143" s="57">
        <f>COUNTIFS(テーブル13[[#All],[発症日]],テーブル310122[[#This Row],[日時]],テーブル13[[#All],[年代]],F$1)</f>
        <v>0</v>
      </c>
      <c r="G143" s="59">
        <f>COUNTIFS(テーブル13[[#All],[発症日]],テーブル310122[[#This Row],[日時]],テーブル13[[#All],[年代]],G$1)</f>
        <v>0</v>
      </c>
      <c r="H143" s="59">
        <f>COUNTIFS(テーブル13[[#All],[発症日]],テーブル310122[[#This Row],[日時]],テーブル13[[#All],[年代]],H$1)</f>
        <v>0</v>
      </c>
      <c r="I143" s="59">
        <f>COUNTIFS(テーブル13[[#All],[発症日]],テーブル310122[[#This Row],[日時]],テーブル13[[#All],[年代]],I$1)</f>
        <v>0</v>
      </c>
      <c r="J143" s="59">
        <f>COUNTIFS(テーブル13[[#All],[発症日]],テーブル310122[[#This Row],[日時]],テーブル13[[#All],[年代]],J$1)</f>
        <v>0</v>
      </c>
      <c r="K143" s="59">
        <f>COUNTIFS(テーブル13[[#All],[発症日]],テーブル310122[[#This Row],[日時]],テーブル13[[#All],[年代]],K$1)</f>
        <v>0</v>
      </c>
      <c r="L143" s="59">
        <f>COUNTIFS(テーブル13[[#All],[発症日]],テーブル310122[[#This Row],[日時]],テーブル13[[#All],[年代]],L$1)</f>
        <v>0</v>
      </c>
      <c r="M143" s="59">
        <f>COUNTIFS(テーブル13[[#All],[発症日]],テーブル310122[[#This Row],[日時]],テーブル13[[#All],[年代]],M$1)</f>
        <v>0</v>
      </c>
      <c r="N143" s="59">
        <f>COUNTIFS(テーブル13[[#All],[発症日]],テーブル310122[[#This Row],[日時]],テーブル13[[#All],[年代]],N$1)</f>
        <v>0</v>
      </c>
      <c r="O143" s="59">
        <f>COUNTIFS(テーブル13[[#All],[発症日]],テーブル310122[[#This Row],[日時]],テーブル13[[#All],[年代]],O$1)</f>
        <v>0</v>
      </c>
      <c r="P143" s="59">
        <f>COUNTIFS(テーブル13[[#All],[発症日]],テーブル310122[[#This Row],[日時]],テーブル13[[#All],[年代]],"")</f>
        <v>0</v>
      </c>
      <c r="Q143" s="59">
        <f>テーブル310122[[#This Row],[10歳未満]]</f>
        <v>0</v>
      </c>
      <c r="R143" s="59">
        <f>SUM(テーブル310122[[#This Row],[10代]:[30代]])</f>
        <v>0</v>
      </c>
      <c r="S143" s="59">
        <f>SUM(テーブル310122[[#This Row],[40代]:[50代]])</f>
        <v>0</v>
      </c>
      <c r="T143" s="59">
        <f>SUM(テーブル310122[[#This Row],[60代]:[90代]])</f>
        <v>0</v>
      </c>
    </row>
    <row r="144" spans="1:20">
      <c r="A144" s="54">
        <f t="shared" si="11"/>
        <v>44029</v>
      </c>
      <c r="B144" s="1" t="str">
        <f t="shared" si="8"/>
        <v/>
      </c>
      <c r="C144" s="57" t="str">
        <f t="shared" si="9"/>
        <v/>
      </c>
      <c r="D144" s="57" t="str">
        <f t="shared" si="10"/>
        <v>17日</v>
      </c>
      <c r="E144" s="57">
        <f>COUNTIF(テーブル13[[#All],[発症日]],テーブル310122[[#This Row],[日時]])</f>
        <v>0</v>
      </c>
      <c r="F144" s="57">
        <f>COUNTIFS(テーブル13[[#All],[発症日]],テーブル310122[[#This Row],[日時]],テーブル13[[#All],[年代]],F$1)</f>
        <v>0</v>
      </c>
      <c r="G144" s="59">
        <f>COUNTIFS(テーブル13[[#All],[発症日]],テーブル310122[[#This Row],[日時]],テーブル13[[#All],[年代]],G$1)</f>
        <v>0</v>
      </c>
      <c r="H144" s="59">
        <f>COUNTIFS(テーブル13[[#All],[発症日]],テーブル310122[[#This Row],[日時]],テーブル13[[#All],[年代]],H$1)</f>
        <v>0</v>
      </c>
      <c r="I144" s="59">
        <f>COUNTIFS(テーブル13[[#All],[発症日]],テーブル310122[[#This Row],[日時]],テーブル13[[#All],[年代]],I$1)</f>
        <v>0</v>
      </c>
      <c r="J144" s="59">
        <f>COUNTIFS(テーブル13[[#All],[発症日]],テーブル310122[[#This Row],[日時]],テーブル13[[#All],[年代]],J$1)</f>
        <v>0</v>
      </c>
      <c r="K144" s="59">
        <f>COUNTIFS(テーブル13[[#All],[発症日]],テーブル310122[[#This Row],[日時]],テーブル13[[#All],[年代]],K$1)</f>
        <v>0</v>
      </c>
      <c r="L144" s="59">
        <f>COUNTIFS(テーブル13[[#All],[発症日]],テーブル310122[[#This Row],[日時]],テーブル13[[#All],[年代]],L$1)</f>
        <v>0</v>
      </c>
      <c r="M144" s="59">
        <f>COUNTIFS(テーブル13[[#All],[発症日]],テーブル310122[[#This Row],[日時]],テーブル13[[#All],[年代]],M$1)</f>
        <v>0</v>
      </c>
      <c r="N144" s="59">
        <f>COUNTIFS(テーブル13[[#All],[発症日]],テーブル310122[[#This Row],[日時]],テーブル13[[#All],[年代]],N$1)</f>
        <v>0</v>
      </c>
      <c r="O144" s="59">
        <f>COUNTIFS(テーブル13[[#All],[発症日]],テーブル310122[[#This Row],[日時]],テーブル13[[#All],[年代]],O$1)</f>
        <v>0</v>
      </c>
      <c r="P144" s="59">
        <f>COUNTIFS(テーブル13[[#All],[発症日]],テーブル310122[[#This Row],[日時]],テーブル13[[#All],[年代]],"")</f>
        <v>0</v>
      </c>
      <c r="Q144" s="59">
        <f>テーブル310122[[#This Row],[10歳未満]]</f>
        <v>0</v>
      </c>
      <c r="R144" s="59">
        <f>SUM(テーブル310122[[#This Row],[10代]:[30代]])</f>
        <v>0</v>
      </c>
      <c r="S144" s="59">
        <f>SUM(テーブル310122[[#This Row],[40代]:[50代]])</f>
        <v>0</v>
      </c>
      <c r="T144" s="59">
        <f>SUM(テーブル310122[[#This Row],[60代]:[90代]])</f>
        <v>0</v>
      </c>
    </row>
    <row r="145" spans="1:20">
      <c r="A145" s="54">
        <f t="shared" si="11"/>
        <v>44030</v>
      </c>
      <c r="B145" s="1" t="str">
        <f t="shared" si="8"/>
        <v/>
      </c>
      <c r="C145" s="57" t="str">
        <f t="shared" si="9"/>
        <v/>
      </c>
      <c r="D145" s="57" t="str">
        <f t="shared" si="10"/>
        <v>18日</v>
      </c>
      <c r="E145" s="57">
        <f>COUNTIF(テーブル13[[#All],[発症日]],テーブル310122[[#This Row],[日時]])</f>
        <v>0</v>
      </c>
      <c r="F145" s="57">
        <f>COUNTIFS(テーブル13[[#All],[発症日]],テーブル310122[[#This Row],[日時]],テーブル13[[#All],[年代]],F$1)</f>
        <v>0</v>
      </c>
      <c r="G145" s="59">
        <f>COUNTIFS(テーブル13[[#All],[発症日]],テーブル310122[[#This Row],[日時]],テーブル13[[#All],[年代]],G$1)</f>
        <v>0</v>
      </c>
      <c r="H145" s="59">
        <f>COUNTIFS(テーブル13[[#All],[発症日]],テーブル310122[[#This Row],[日時]],テーブル13[[#All],[年代]],H$1)</f>
        <v>0</v>
      </c>
      <c r="I145" s="59">
        <f>COUNTIFS(テーブル13[[#All],[発症日]],テーブル310122[[#This Row],[日時]],テーブル13[[#All],[年代]],I$1)</f>
        <v>0</v>
      </c>
      <c r="J145" s="59">
        <f>COUNTIFS(テーブル13[[#All],[発症日]],テーブル310122[[#This Row],[日時]],テーブル13[[#All],[年代]],J$1)</f>
        <v>0</v>
      </c>
      <c r="K145" s="59">
        <f>COUNTIFS(テーブル13[[#All],[発症日]],テーブル310122[[#This Row],[日時]],テーブル13[[#All],[年代]],K$1)</f>
        <v>0</v>
      </c>
      <c r="L145" s="59">
        <f>COUNTIFS(テーブル13[[#All],[発症日]],テーブル310122[[#This Row],[日時]],テーブル13[[#All],[年代]],L$1)</f>
        <v>0</v>
      </c>
      <c r="M145" s="59">
        <f>COUNTIFS(テーブル13[[#All],[発症日]],テーブル310122[[#This Row],[日時]],テーブル13[[#All],[年代]],M$1)</f>
        <v>0</v>
      </c>
      <c r="N145" s="59">
        <f>COUNTIFS(テーブル13[[#All],[発症日]],テーブル310122[[#This Row],[日時]],テーブル13[[#All],[年代]],N$1)</f>
        <v>0</v>
      </c>
      <c r="O145" s="59">
        <f>COUNTIFS(テーブル13[[#All],[発症日]],テーブル310122[[#This Row],[日時]],テーブル13[[#All],[年代]],O$1)</f>
        <v>0</v>
      </c>
      <c r="P145" s="59">
        <f>COUNTIFS(テーブル13[[#All],[発症日]],テーブル310122[[#This Row],[日時]],テーブル13[[#All],[年代]],"")</f>
        <v>0</v>
      </c>
      <c r="Q145" s="59">
        <f>テーブル310122[[#This Row],[10歳未満]]</f>
        <v>0</v>
      </c>
      <c r="R145" s="59">
        <f>SUM(テーブル310122[[#This Row],[10代]:[30代]])</f>
        <v>0</v>
      </c>
      <c r="S145" s="59">
        <f>SUM(テーブル310122[[#This Row],[40代]:[50代]])</f>
        <v>0</v>
      </c>
      <c r="T145" s="59">
        <f>SUM(テーブル310122[[#This Row],[60代]:[90代]])</f>
        <v>0</v>
      </c>
    </row>
    <row r="146" spans="1:20">
      <c r="A146" s="54">
        <f t="shared" si="11"/>
        <v>44031</v>
      </c>
      <c r="B146" s="1" t="str">
        <f t="shared" si="8"/>
        <v/>
      </c>
      <c r="C146" s="57" t="str">
        <f t="shared" si="9"/>
        <v/>
      </c>
      <c r="D146" s="57" t="str">
        <f t="shared" si="10"/>
        <v>19日</v>
      </c>
      <c r="E146" s="57">
        <f>COUNTIF(テーブル13[[#All],[発症日]],テーブル310122[[#This Row],[日時]])</f>
        <v>0</v>
      </c>
      <c r="F146" s="57">
        <f>COUNTIFS(テーブル13[[#All],[発症日]],テーブル310122[[#This Row],[日時]],テーブル13[[#All],[年代]],F$1)</f>
        <v>0</v>
      </c>
      <c r="G146" s="59">
        <f>COUNTIFS(テーブル13[[#All],[発症日]],テーブル310122[[#This Row],[日時]],テーブル13[[#All],[年代]],G$1)</f>
        <v>0</v>
      </c>
      <c r="H146" s="59">
        <f>COUNTIFS(テーブル13[[#All],[発症日]],テーブル310122[[#This Row],[日時]],テーブル13[[#All],[年代]],H$1)</f>
        <v>0</v>
      </c>
      <c r="I146" s="59">
        <f>COUNTIFS(テーブル13[[#All],[発症日]],テーブル310122[[#This Row],[日時]],テーブル13[[#All],[年代]],I$1)</f>
        <v>0</v>
      </c>
      <c r="J146" s="59">
        <f>COUNTIFS(テーブル13[[#All],[発症日]],テーブル310122[[#This Row],[日時]],テーブル13[[#All],[年代]],J$1)</f>
        <v>0</v>
      </c>
      <c r="K146" s="59">
        <f>COUNTIFS(テーブル13[[#All],[発症日]],テーブル310122[[#This Row],[日時]],テーブル13[[#All],[年代]],K$1)</f>
        <v>0</v>
      </c>
      <c r="L146" s="59">
        <f>COUNTIFS(テーブル13[[#All],[発症日]],テーブル310122[[#This Row],[日時]],テーブル13[[#All],[年代]],L$1)</f>
        <v>0</v>
      </c>
      <c r="M146" s="59">
        <f>COUNTIFS(テーブル13[[#All],[発症日]],テーブル310122[[#This Row],[日時]],テーブル13[[#All],[年代]],M$1)</f>
        <v>0</v>
      </c>
      <c r="N146" s="59">
        <f>COUNTIFS(テーブル13[[#All],[発症日]],テーブル310122[[#This Row],[日時]],テーブル13[[#All],[年代]],N$1)</f>
        <v>0</v>
      </c>
      <c r="O146" s="59">
        <f>COUNTIFS(テーブル13[[#All],[発症日]],テーブル310122[[#This Row],[日時]],テーブル13[[#All],[年代]],O$1)</f>
        <v>0</v>
      </c>
      <c r="P146" s="59">
        <f>COUNTIFS(テーブル13[[#All],[発症日]],テーブル310122[[#This Row],[日時]],テーブル13[[#All],[年代]],"")</f>
        <v>0</v>
      </c>
      <c r="Q146" s="59">
        <f>テーブル310122[[#This Row],[10歳未満]]</f>
        <v>0</v>
      </c>
      <c r="R146" s="59">
        <f>SUM(テーブル310122[[#This Row],[10代]:[30代]])</f>
        <v>0</v>
      </c>
      <c r="S146" s="59">
        <f>SUM(テーブル310122[[#This Row],[40代]:[50代]])</f>
        <v>0</v>
      </c>
      <c r="T146" s="59">
        <f>SUM(テーブル310122[[#This Row],[60代]:[90代]])</f>
        <v>0</v>
      </c>
    </row>
    <row r="147" spans="1:20">
      <c r="A147" s="54">
        <f t="shared" si="11"/>
        <v>44032</v>
      </c>
      <c r="B147" s="1" t="str">
        <f t="shared" si="8"/>
        <v/>
      </c>
      <c r="C147" s="57" t="str">
        <f t="shared" si="9"/>
        <v/>
      </c>
      <c r="D147" s="57" t="str">
        <f t="shared" si="10"/>
        <v>20日</v>
      </c>
      <c r="E147" s="57">
        <f>COUNTIF(テーブル13[[#All],[発症日]],テーブル310122[[#This Row],[日時]])</f>
        <v>0</v>
      </c>
      <c r="F147" s="57">
        <f>COUNTIFS(テーブル13[[#All],[発症日]],テーブル310122[[#This Row],[日時]],テーブル13[[#All],[年代]],F$1)</f>
        <v>0</v>
      </c>
      <c r="G147" s="59">
        <f>COUNTIFS(テーブル13[[#All],[発症日]],テーブル310122[[#This Row],[日時]],テーブル13[[#All],[年代]],G$1)</f>
        <v>0</v>
      </c>
      <c r="H147" s="59">
        <f>COUNTIFS(テーブル13[[#All],[発症日]],テーブル310122[[#This Row],[日時]],テーブル13[[#All],[年代]],H$1)</f>
        <v>0</v>
      </c>
      <c r="I147" s="59">
        <f>COUNTIFS(テーブル13[[#All],[発症日]],テーブル310122[[#This Row],[日時]],テーブル13[[#All],[年代]],I$1)</f>
        <v>0</v>
      </c>
      <c r="J147" s="59">
        <f>COUNTIFS(テーブル13[[#All],[発症日]],テーブル310122[[#This Row],[日時]],テーブル13[[#All],[年代]],J$1)</f>
        <v>0</v>
      </c>
      <c r="K147" s="59">
        <f>COUNTIFS(テーブル13[[#All],[発症日]],テーブル310122[[#This Row],[日時]],テーブル13[[#All],[年代]],K$1)</f>
        <v>0</v>
      </c>
      <c r="L147" s="59">
        <f>COUNTIFS(テーブル13[[#All],[発症日]],テーブル310122[[#This Row],[日時]],テーブル13[[#All],[年代]],L$1)</f>
        <v>0</v>
      </c>
      <c r="M147" s="59">
        <f>COUNTIFS(テーブル13[[#All],[発症日]],テーブル310122[[#This Row],[日時]],テーブル13[[#All],[年代]],M$1)</f>
        <v>0</v>
      </c>
      <c r="N147" s="59">
        <f>COUNTIFS(テーブル13[[#All],[発症日]],テーブル310122[[#This Row],[日時]],テーブル13[[#All],[年代]],N$1)</f>
        <v>0</v>
      </c>
      <c r="O147" s="59">
        <f>COUNTIFS(テーブル13[[#All],[発症日]],テーブル310122[[#This Row],[日時]],テーブル13[[#All],[年代]],O$1)</f>
        <v>0</v>
      </c>
      <c r="P147" s="59">
        <f>COUNTIFS(テーブル13[[#All],[発症日]],テーブル310122[[#This Row],[日時]],テーブル13[[#All],[年代]],"")</f>
        <v>0</v>
      </c>
      <c r="Q147" s="59">
        <f>テーブル310122[[#This Row],[10歳未満]]</f>
        <v>0</v>
      </c>
      <c r="R147" s="59">
        <f>SUM(テーブル310122[[#This Row],[10代]:[30代]])</f>
        <v>0</v>
      </c>
      <c r="S147" s="59">
        <f>SUM(テーブル310122[[#This Row],[40代]:[50代]])</f>
        <v>0</v>
      </c>
      <c r="T147" s="59">
        <f>SUM(テーブル310122[[#This Row],[60代]:[90代]])</f>
        <v>0</v>
      </c>
    </row>
    <row r="148" spans="1:20">
      <c r="A148" s="54">
        <f t="shared" si="11"/>
        <v>44033</v>
      </c>
      <c r="B148" s="1" t="str">
        <f t="shared" si="8"/>
        <v/>
      </c>
      <c r="C148" s="57" t="str">
        <f t="shared" si="9"/>
        <v/>
      </c>
      <c r="D148" s="57" t="str">
        <f t="shared" si="10"/>
        <v>21日</v>
      </c>
      <c r="E148" s="57">
        <f>COUNTIF(テーブル13[[#All],[発症日]],テーブル310122[[#This Row],[日時]])</f>
        <v>0</v>
      </c>
      <c r="F148" s="57">
        <f>COUNTIFS(テーブル13[[#All],[発症日]],テーブル310122[[#This Row],[日時]],テーブル13[[#All],[年代]],F$1)</f>
        <v>0</v>
      </c>
      <c r="G148" s="59">
        <f>COUNTIFS(テーブル13[[#All],[発症日]],テーブル310122[[#This Row],[日時]],テーブル13[[#All],[年代]],G$1)</f>
        <v>0</v>
      </c>
      <c r="H148" s="59">
        <f>COUNTIFS(テーブル13[[#All],[発症日]],テーブル310122[[#This Row],[日時]],テーブル13[[#All],[年代]],H$1)</f>
        <v>0</v>
      </c>
      <c r="I148" s="59">
        <f>COUNTIFS(テーブル13[[#All],[発症日]],テーブル310122[[#This Row],[日時]],テーブル13[[#All],[年代]],I$1)</f>
        <v>0</v>
      </c>
      <c r="J148" s="59">
        <f>COUNTIFS(テーブル13[[#All],[発症日]],テーブル310122[[#This Row],[日時]],テーブル13[[#All],[年代]],J$1)</f>
        <v>0</v>
      </c>
      <c r="K148" s="59">
        <f>COUNTIFS(テーブル13[[#All],[発症日]],テーブル310122[[#This Row],[日時]],テーブル13[[#All],[年代]],K$1)</f>
        <v>0</v>
      </c>
      <c r="L148" s="59">
        <f>COUNTIFS(テーブル13[[#All],[発症日]],テーブル310122[[#This Row],[日時]],テーブル13[[#All],[年代]],L$1)</f>
        <v>0</v>
      </c>
      <c r="M148" s="59">
        <f>COUNTIFS(テーブル13[[#All],[発症日]],テーブル310122[[#This Row],[日時]],テーブル13[[#All],[年代]],M$1)</f>
        <v>0</v>
      </c>
      <c r="N148" s="59">
        <f>COUNTIFS(テーブル13[[#All],[発症日]],テーブル310122[[#This Row],[日時]],テーブル13[[#All],[年代]],N$1)</f>
        <v>0</v>
      </c>
      <c r="O148" s="59">
        <f>COUNTIFS(テーブル13[[#All],[発症日]],テーブル310122[[#This Row],[日時]],テーブル13[[#All],[年代]],O$1)</f>
        <v>0</v>
      </c>
      <c r="P148" s="59">
        <f>COUNTIFS(テーブル13[[#All],[発症日]],テーブル310122[[#This Row],[日時]],テーブル13[[#All],[年代]],"")</f>
        <v>0</v>
      </c>
      <c r="Q148" s="59">
        <f>テーブル310122[[#This Row],[10歳未満]]</f>
        <v>0</v>
      </c>
      <c r="R148" s="59">
        <f>SUM(テーブル310122[[#This Row],[10代]:[30代]])</f>
        <v>0</v>
      </c>
      <c r="S148" s="59">
        <f>SUM(テーブル310122[[#This Row],[40代]:[50代]])</f>
        <v>0</v>
      </c>
      <c r="T148" s="59">
        <f>SUM(テーブル310122[[#This Row],[60代]:[90代]])</f>
        <v>0</v>
      </c>
    </row>
    <row r="149" spans="1:20">
      <c r="A149" s="54">
        <f t="shared" si="11"/>
        <v>44034</v>
      </c>
      <c r="B149" s="1" t="str">
        <f t="shared" si="8"/>
        <v/>
      </c>
      <c r="C149" s="57" t="str">
        <f t="shared" si="9"/>
        <v/>
      </c>
      <c r="D149" s="57" t="str">
        <f t="shared" si="10"/>
        <v>22日</v>
      </c>
      <c r="E149" s="57">
        <f>COUNTIF(テーブル13[[#All],[発症日]],テーブル310122[[#This Row],[日時]])</f>
        <v>0</v>
      </c>
      <c r="F149" s="57">
        <f>COUNTIFS(テーブル13[[#All],[発症日]],テーブル310122[[#This Row],[日時]],テーブル13[[#All],[年代]],F$1)</f>
        <v>0</v>
      </c>
      <c r="G149" s="59">
        <f>COUNTIFS(テーブル13[[#All],[発症日]],テーブル310122[[#This Row],[日時]],テーブル13[[#All],[年代]],G$1)</f>
        <v>0</v>
      </c>
      <c r="H149" s="59">
        <f>COUNTIFS(テーブル13[[#All],[発症日]],テーブル310122[[#This Row],[日時]],テーブル13[[#All],[年代]],H$1)</f>
        <v>0</v>
      </c>
      <c r="I149" s="59">
        <f>COUNTIFS(テーブル13[[#All],[発症日]],テーブル310122[[#This Row],[日時]],テーブル13[[#All],[年代]],I$1)</f>
        <v>0</v>
      </c>
      <c r="J149" s="59">
        <f>COUNTIFS(テーブル13[[#All],[発症日]],テーブル310122[[#This Row],[日時]],テーブル13[[#All],[年代]],J$1)</f>
        <v>0</v>
      </c>
      <c r="K149" s="59">
        <f>COUNTIFS(テーブル13[[#All],[発症日]],テーブル310122[[#This Row],[日時]],テーブル13[[#All],[年代]],K$1)</f>
        <v>0</v>
      </c>
      <c r="L149" s="59">
        <f>COUNTIFS(テーブル13[[#All],[発症日]],テーブル310122[[#This Row],[日時]],テーブル13[[#All],[年代]],L$1)</f>
        <v>0</v>
      </c>
      <c r="M149" s="59">
        <f>COUNTIFS(テーブル13[[#All],[発症日]],テーブル310122[[#This Row],[日時]],テーブル13[[#All],[年代]],M$1)</f>
        <v>0</v>
      </c>
      <c r="N149" s="59">
        <f>COUNTIFS(テーブル13[[#All],[発症日]],テーブル310122[[#This Row],[日時]],テーブル13[[#All],[年代]],N$1)</f>
        <v>0</v>
      </c>
      <c r="O149" s="59">
        <f>COUNTIFS(テーブル13[[#All],[発症日]],テーブル310122[[#This Row],[日時]],テーブル13[[#All],[年代]],O$1)</f>
        <v>0</v>
      </c>
      <c r="P149" s="59">
        <f>COUNTIFS(テーブル13[[#All],[発症日]],テーブル310122[[#This Row],[日時]],テーブル13[[#All],[年代]],"")</f>
        <v>0</v>
      </c>
      <c r="Q149" s="59">
        <f>テーブル310122[[#This Row],[10歳未満]]</f>
        <v>0</v>
      </c>
      <c r="R149" s="59">
        <f>SUM(テーブル310122[[#This Row],[10代]:[30代]])</f>
        <v>0</v>
      </c>
      <c r="S149" s="59">
        <f>SUM(テーブル310122[[#This Row],[40代]:[50代]])</f>
        <v>0</v>
      </c>
      <c r="T149" s="59">
        <f>SUM(テーブル310122[[#This Row],[60代]:[90代]])</f>
        <v>0</v>
      </c>
    </row>
    <row r="150" spans="1:20">
      <c r="A150" s="54">
        <f t="shared" si="11"/>
        <v>44035</v>
      </c>
      <c r="B150" s="1" t="str">
        <f t="shared" si="8"/>
        <v/>
      </c>
      <c r="C150" s="57" t="str">
        <f t="shared" si="9"/>
        <v/>
      </c>
      <c r="D150" s="57" t="str">
        <f t="shared" si="10"/>
        <v>23日</v>
      </c>
      <c r="E150" s="57">
        <f>COUNTIF(テーブル13[[#All],[発症日]],テーブル310122[[#This Row],[日時]])</f>
        <v>0</v>
      </c>
      <c r="F150" s="57">
        <f>COUNTIFS(テーブル13[[#All],[発症日]],テーブル310122[[#This Row],[日時]],テーブル13[[#All],[年代]],F$1)</f>
        <v>0</v>
      </c>
      <c r="G150" s="59">
        <f>COUNTIFS(テーブル13[[#All],[発症日]],テーブル310122[[#This Row],[日時]],テーブル13[[#All],[年代]],G$1)</f>
        <v>0</v>
      </c>
      <c r="H150" s="59">
        <f>COUNTIFS(テーブル13[[#All],[発症日]],テーブル310122[[#This Row],[日時]],テーブル13[[#All],[年代]],H$1)</f>
        <v>0</v>
      </c>
      <c r="I150" s="59">
        <f>COUNTIFS(テーブル13[[#All],[発症日]],テーブル310122[[#This Row],[日時]],テーブル13[[#All],[年代]],I$1)</f>
        <v>0</v>
      </c>
      <c r="J150" s="59">
        <f>COUNTIFS(テーブル13[[#All],[発症日]],テーブル310122[[#This Row],[日時]],テーブル13[[#All],[年代]],J$1)</f>
        <v>0</v>
      </c>
      <c r="K150" s="59">
        <f>COUNTIFS(テーブル13[[#All],[発症日]],テーブル310122[[#This Row],[日時]],テーブル13[[#All],[年代]],K$1)</f>
        <v>0</v>
      </c>
      <c r="L150" s="59">
        <f>COUNTIFS(テーブル13[[#All],[発症日]],テーブル310122[[#This Row],[日時]],テーブル13[[#All],[年代]],L$1)</f>
        <v>0</v>
      </c>
      <c r="M150" s="59">
        <f>COUNTIFS(テーブル13[[#All],[発症日]],テーブル310122[[#This Row],[日時]],テーブル13[[#All],[年代]],M$1)</f>
        <v>0</v>
      </c>
      <c r="N150" s="59">
        <f>COUNTIFS(テーブル13[[#All],[発症日]],テーブル310122[[#This Row],[日時]],テーブル13[[#All],[年代]],N$1)</f>
        <v>0</v>
      </c>
      <c r="O150" s="59">
        <f>COUNTIFS(テーブル13[[#All],[発症日]],テーブル310122[[#This Row],[日時]],テーブル13[[#All],[年代]],O$1)</f>
        <v>0</v>
      </c>
      <c r="P150" s="59">
        <f>COUNTIFS(テーブル13[[#All],[発症日]],テーブル310122[[#This Row],[日時]],テーブル13[[#All],[年代]],"")</f>
        <v>0</v>
      </c>
      <c r="Q150" s="59">
        <f>テーブル310122[[#This Row],[10歳未満]]</f>
        <v>0</v>
      </c>
      <c r="R150" s="59">
        <f>SUM(テーブル310122[[#This Row],[10代]:[30代]])</f>
        <v>0</v>
      </c>
      <c r="S150" s="59">
        <f>SUM(テーブル310122[[#This Row],[40代]:[50代]])</f>
        <v>0</v>
      </c>
      <c r="T150" s="59">
        <f>SUM(テーブル310122[[#This Row],[60代]:[90代]])</f>
        <v>0</v>
      </c>
    </row>
    <row r="151" spans="1:20">
      <c r="A151" s="54">
        <f t="shared" si="11"/>
        <v>44036</v>
      </c>
      <c r="B151" s="1" t="str">
        <f t="shared" si="8"/>
        <v/>
      </c>
      <c r="C151" s="57" t="str">
        <f t="shared" si="9"/>
        <v/>
      </c>
      <c r="D151" s="57" t="str">
        <f t="shared" si="10"/>
        <v>24日</v>
      </c>
      <c r="E151" s="57">
        <f>COUNTIF(テーブル13[[#All],[発症日]],テーブル310122[[#This Row],[日時]])</f>
        <v>0</v>
      </c>
      <c r="F151" s="57">
        <f>COUNTIFS(テーブル13[[#All],[発症日]],テーブル310122[[#This Row],[日時]],テーブル13[[#All],[年代]],F$1)</f>
        <v>0</v>
      </c>
      <c r="G151" s="59">
        <f>COUNTIFS(テーブル13[[#All],[発症日]],テーブル310122[[#This Row],[日時]],テーブル13[[#All],[年代]],G$1)</f>
        <v>0</v>
      </c>
      <c r="H151" s="59">
        <f>COUNTIFS(テーブル13[[#All],[発症日]],テーブル310122[[#This Row],[日時]],テーブル13[[#All],[年代]],H$1)</f>
        <v>0</v>
      </c>
      <c r="I151" s="59">
        <f>COUNTIFS(テーブル13[[#All],[発症日]],テーブル310122[[#This Row],[日時]],テーブル13[[#All],[年代]],I$1)</f>
        <v>0</v>
      </c>
      <c r="J151" s="59">
        <f>COUNTIFS(テーブル13[[#All],[発症日]],テーブル310122[[#This Row],[日時]],テーブル13[[#All],[年代]],J$1)</f>
        <v>0</v>
      </c>
      <c r="K151" s="59">
        <f>COUNTIFS(テーブル13[[#All],[発症日]],テーブル310122[[#This Row],[日時]],テーブル13[[#All],[年代]],K$1)</f>
        <v>0</v>
      </c>
      <c r="L151" s="59">
        <f>COUNTIFS(テーブル13[[#All],[発症日]],テーブル310122[[#This Row],[日時]],テーブル13[[#All],[年代]],L$1)</f>
        <v>0</v>
      </c>
      <c r="M151" s="59">
        <f>COUNTIFS(テーブル13[[#All],[発症日]],テーブル310122[[#This Row],[日時]],テーブル13[[#All],[年代]],M$1)</f>
        <v>0</v>
      </c>
      <c r="N151" s="59">
        <f>COUNTIFS(テーブル13[[#All],[発症日]],テーブル310122[[#This Row],[日時]],テーブル13[[#All],[年代]],N$1)</f>
        <v>0</v>
      </c>
      <c r="O151" s="59">
        <f>COUNTIFS(テーブル13[[#All],[発症日]],テーブル310122[[#This Row],[日時]],テーブル13[[#All],[年代]],O$1)</f>
        <v>0</v>
      </c>
      <c r="P151" s="59">
        <f>COUNTIFS(テーブル13[[#All],[発症日]],テーブル310122[[#This Row],[日時]],テーブル13[[#All],[年代]],"")</f>
        <v>0</v>
      </c>
      <c r="Q151" s="59">
        <f>テーブル310122[[#This Row],[10歳未満]]</f>
        <v>0</v>
      </c>
      <c r="R151" s="59">
        <f>SUM(テーブル310122[[#This Row],[10代]:[30代]])</f>
        <v>0</v>
      </c>
      <c r="S151" s="59">
        <f>SUM(テーブル310122[[#This Row],[40代]:[50代]])</f>
        <v>0</v>
      </c>
      <c r="T151" s="59">
        <f>SUM(テーブル310122[[#This Row],[60代]:[90代]])</f>
        <v>0</v>
      </c>
    </row>
    <row r="152" spans="1:20">
      <c r="A152" s="54">
        <f t="shared" si="11"/>
        <v>44037</v>
      </c>
      <c r="B152" s="1" t="str">
        <f t="shared" si="8"/>
        <v/>
      </c>
      <c r="C152" s="57" t="str">
        <f t="shared" si="9"/>
        <v/>
      </c>
      <c r="D152" s="57" t="str">
        <f t="shared" si="10"/>
        <v>25日</v>
      </c>
      <c r="E152" s="57">
        <f>COUNTIF(テーブル13[[#All],[発症日]],テーブル310122[[#This Row],[日時]])</f>
        <v>0</v>
      </c>
      <c r="F152" s="57">
        <f>COUNTIFS(テーブル13[[#All],[発症日]],テーブル310122[[#This Row],[日時]],テーブル13[[#All],[年代]],F$1)</f>
        <v>0</v>
      </c>
      <c r="G152" s="59">
        <f>COUNTIFS(テーブル13[[#All],[発症日]],テーブル310122[[#This Row],[日時]],テーブル13[[#All],[年代]],G$1)</f>
        <v>0</v>
      </c>
      <c r="H152" s="59">
        <f>COUNTIFS(テーブル13[[#All],[発症日]],テーブル310122[[#This Row],[日時]],テーブル13[[#All],[年代]],H$1)</f>
        <v>0</v>
      </c>
      <c r="I152" s="59">
        <f>COUNTIFS(テーブル13[[#All],[発症日]],テーブル310122[[#This Row],[日時]],テーブル13[[#All],[年代]],I$1)</f>
        <v>0</v>
      </c>
      <c r="J152" s="59">
        <f>COUNTIFS(テーブル13[[#All],[発症日]],テーブル310122[[#This Row],[日時]],テーブル13[[#All],[年代]],J$1)</f>
        <v>0</v>
      </c>
      <c r="K152" s="59">
        <f>COUNTIFS(テーブル13[[#All],[発症日]],テーブル310122[[#This Row],[日時]],テーブル13[[#All],[年代]],K$1)</f>
        <v>0</v>
      </c>
      <c r="L152" s="59">
        <f>COUNTIFS(テーブル13[[#All],[発症日]],テーブル310122[[#This Row],[日時]],テーブル13[[#All],[年代]],L$1)</f>
        <v>0</v>
      </c>
      <c r="M152" s="59">
        <f>COUNTIFS(テーブル13[[#All],[発症日]],テーブル310122[[#This Row],[日時]],テーブル13[[#All],[年代]],M$1)</f>
        <v>0</v>
      </c>
      <c r="N152" s="59">
        <f>COUNTIFS(テーブル13[[#All],[発症日]],テーブル310122[[#This Row],[日時]],テーブル13[[#All],[年代]],N$1)</f>
        <v>0</v>
      </c>
      <c r="O152" s="59">
        <f>COUNTIFS(テーブル13[[#All],[発症日]],テーブル310122[[#This Row],[日時]],テーブル13[[#All],[年代]],O$1)</f>
        <v>0</v>
      </c>
      <c r="P152" s="59">
        <f>COUNTIFS(テーブル13[[#All],[発症日]],テーブル310122[[#This Row],[日時]],テーブル13[[#All],[年代]],"")</f>
        <v>0</v>
      </c>
      <c r="Q152" s="59">
        <f>テーブル310122[[#This Row],[10歳未満]]</f>
        <v>0</v>
      </c>
      <c r="R152" s="59">
        <f>SUM(テーブル310122[[#This Row],[10代]:[30代]])</f>
        <v>0</v>
      </c>
      <c r="S152" s="59">
        <f>SUM(テーブル310122[[#This Row],[40代]:[50代]])</f>
        <v>0</v>
      </c>
      <c r="T152" s="59">
        <f>SUM(テーブル310122[[#This Row],[60代]:[90代]])</f>
        <v>0</v>
      </c>
    </row>
    <row r="153" spans="1:20">
      <c r="A153" s="54">
        <f t="shared" si="11"/>
        <v>44038</v>
      </c>
      <c r="B153" s="1" t="str">
        <f t="shared" si="8"/>
        <v/>
      </c>
      <c r="C153" s="57" t="str">
        <f t="shared" si="9"/>
        <v/>
      </c>
      <c r="D153" s="57" t="str">
        <f t="shared" si="10"/>
        <v>26日</v>
      </c>
      <c r="E153" s="57">
        <f>COUNTIF(テーブル13[[#All],[発症日]],テーブル310122[[#This Row],[日時]])</f>
        <v>0</v>
      </c>
      <c r="F153" s="57">
        <f>COUNTIFS(テーブル13[[#All],[発症日]],テーブル310122[[#This Row],[日時]],テーブル13[[#All],[年代]],F$1)</f>
        <v>0</v>
      </c>
      <c r="G153" s="59">
        <f>COUNTIFS(テーブル13[[#All],[発症日]],テーブル310122[[#This Row],[日時]],テーブル13[[#All],[年代]],G$1)</f>
        <v>0</v>
      </c>
      <c r="H153" s="59">
        <f>COUNTIFS(テーブル13[[#All],[発症日]],テーブル310122[[#This Row],[日時]],テーブル13[[#All],[年代]],H$1)</f>
        <v>0</v>
      </c>
      <c r="I153" s="59">
        <f>COUNTIFS(テーブル13[[#All],[発症日]],テーブル310122[[#This Row],[日時]],テーブル13[[#All],[年代]],I$1)</f>
        <v>0</v>
      </c>
      <c r="J153" s="59">
        <f>COUNTIFS(テーブル13[[#All],[発症日]],テーブル310122[[#This Row],[日時]],テーブル13[[#All],[年代]],J$1)</f>
        <v>0</v>
      </c>
      <c r="K153" s="59">
        <f>COUNTIFS(テーブル13[[#All],[発症日]],テーブル310122[[#This Row],[日時]],テーブル13[[#All],[年代]],K$1)</f>
        <v>0</v>
      </c>
      <c r="L153" s="59">
        <f>COUNTIFS(テーブル13[[#All],[発症日]],テーブル310122[[#This Row],[日時]],テーブル13[[#All],[年代]],L$1)</f>
        <v>0</v>
      </c>
      <c r="M153" s="59">
        <f>COUNTIFS(テーブル13[[#All],[発症日]],テーブル310122[[#This Row],[日時]],テーブル13[[#All],[年代]],M$1)</f>
        <v>0</v>
      </c>
      <c r="N153" s="59">
        <f>COUNTIFS(テーブル13[[#All],[発症日]],テーブル310122[[#This Row],[日時]],テーブル13[[#All],[年代]],N$1)</f>
        <v>0</v>
      </c>
      <c r="O153" s="59">
        <f>COUNTIFS(テーブル13[[#All],[発症日]],テーブル310122[[#This Row],[日時]],テーブル13[[#All],[年代]],O$1)</f>
        <v>0</v>
      </c>
      <c r="P153" s="59">
        <f>COUNTIFS(テーブル13[[#All],[発症日]],テーブル310122[[#This Row],[日時]],テーブル13[[#All],[年代]],"")</f>
        <v>0</v>
      </c>
      <c r="Q153" s="59">
        <f>テーブル310122[[#This Row],[10歳未満]]</f>
        <v>0</v>
      </c>
      <c r="R153" s="59">
        <f>SUM(テーブル310122[[#This Row],[10代]:[30代]])</f>
        <v>0</v>
      </c>
      <c r="S153" s="59">
        <f>SUM(テーブル310122[[#This Row],[40代]:[50代]])</f>
        <v>0</v>
      </c>
      <c r="T153" s="59">
        <f>SUM(テーブル310122[[#This Row],[60代]:[90代]])</f>
        <v>0</v>
      </c>
    </row>
    <row r="154" spans="1:20">
      <c r="A154" s="54">
        <f t="shared" si="11"/>
        <v>44039</v>
      </c>
      <c r="B154" s="1" t="str">
        <f t="shared" si="8"/>
        <v/>
      </c>
      <c r="C154" s="57" t="str">
        <f t="shared" si="9"/>
        <v/>
      </c>
      <c r="D154" s="57" t="str">
        <f t="shared" si="10"/>
        <v>27日</v>
      </c>
      <c r="E154" s="57">
        <f>COUNTIF(テーブル13[[#All],[発症日]],テーブル310122[[#This Row],[日時]])</f>
        <v>0</v>
      </c>
      <c r="F154" s="57">
        <f>COUNTIFS(テーブル13[[#All],[発症日]],テーブル310122[[#This Row],[日時]],テーブル13[[#All],[年代]],F$1)</f>
        <v>0</v>
      </c>
      <c r="G154" s="59">
        <f>COUNTIFS(テーブル13[[#All],[発症日]],テーブル310122[[#This Row],[日時]],テーブル13[[#All],[年代]],G$1)</f>
        <v>0</v>
      </c>
      <c r="H154" s="59">
        <f>COUNTIFS(テーブル13[[#All],[発症日]],テーブル310122[[#This Row],[日時]],テーブル13[[#All],[年代]],H$1)</f>
        <v>0</v>
      </c>
      <c r="I154" s="59">
        <f>COUNTIFS(テーブル13[[#All],[発症日]],テーブル310122[[#This Row],[日時]],テーブル13[[#All],[年代]],I$1)</f>
        <v>0</v>
      </c>
      <c r="J154" s="59">
        <f>COUNTIFS(テーブル13[[#All],[発症日]],テーブル310122[[#This Row],[日時]],テーブル13[[#All],[年代]],J$1)</f>
        <v>0</v>
      </c>
      <c r="K154" s="59">
        <f>COUNTIFS(テーブル13[[#All],[発症日]],テーブル310122[[#This Row],[日時]],テーブル13[[#All],[年代]],K$1)</f>
        <v>0</v>
      </c>
      <c r="L154" s="59">
        <f>COUNTIFS(テーブル13[[#All],[発症日]],テーブル310122[[#This Row],[日時]],テーブル13[[#All],[年代]],L$1)</f>
        <v>0</v>
      </c>
      <c r="M154" s="59">
        <f>COUNTIFS(テーブル13[[#All],[発症日]],テーブル310122[[#This Row],[日時]],テーブル13[[#All],[年代]],M$1)</f>
        <v>0</v>
      </c>
      <c r="N154" s="59">
        <f>COUNTIFS(テーブル13[[#All],[発症日]],テーブル310122[[#This Row],[日時]],テーブル13[[#All],[年代]],N$1)</f>
        <v>0</v>
      </c>
      <c r="O154" s="59">
        <f>COUNTIFS(テーブル13[[#All],[発症日]],テーブル310122[[#This Row],[日時]],テーブル13[[#All],[年代]],O$1)</f>
        <v>0</v>
      </c>
      <c r="P154" s="59">
        <f>COUNTIFS(テーブル13[[#All],[発症日]],テーブル310122[[#This Row],[日時]],テーブル13[[#All],[年代]],"")</f>
        <v>0</v>
      </c>
      <c r="Q154" s="59">
        <f>テーブル310122[[#This Row],[10歳未満]]</f>
        <v>0</v>
      </c>
      <c r="R154" s="59">
        <f>SUM(テーブル310122[[#This Row],[10代]:[30代]])</f>
        <v>0</v>
      </c>
      <c r="S154" s="59">
        <f>SUM(テーブル310122[[#This Row],[40代]:[50代]])</f>
        <v>0</v>
      </c>
      <c r="T154" s="59">
        <f>SUM(テーブル310122[[#This Row],[60代]:[90代]])</f>
        <v>0</v>
      </c>
    </row>
    <row r="155" spans="1:20">
      <c r="A155" s="54">
        <f t="shared" si="11"/>
        <v>44040</v>
      </c>
      <c r="B155" s="1" t="str">
        <f t="shared" si="8"/>
        <v/>
      </c>
      <c r="C155" s="57" t="str">
        <f t="shared" si="9"/>
        <v/>
      </c>
      <c r="D155" s="57" t="str">
        <f t="shared" si="10"/>
        <v>28日</v>
      </c>
      <c r="E155" s="57">
        <f>COUNTIF(テーブル13[[#All],[発症日]],テーブル310122[[#This Row],[日時]])</f>
        <v>0</v>
      </c>
      <c r="F155" s="57">
        <f>COUNTIFS(テーブル13[[#All],[発症日]],テーブル310122[[#This Row],[日時]],テーブル13[[#All],[年代]],F$1)</f>
        <v>0</v>
      </c>
      <c r="G155" s="59">
        <f>COUNTIFS(テーブル13[[#All],[発症日]],テーブル310122[[#This Row],[日時]],テーブル13[[#All],[年代]],G$1)</f>
        <v>0</v>
      </c>
      <c r="H155" s="59">
        <f>COUNTIFS(テーブル13[[#All],[発症日]],テーブル310122[[#This Row],[日時]],テーブル13[[#All],[年代]],H$1)</f>
        <v>0</v>
      </c>
      <c r="I155" s="59">
        <f>COUNTIFS(テーブル13[[#All],[発症日]],テーブル310122[[#This Row],[日時]],テーブル13[[#All],[年代]],I$1)</f>
        <v>0</v>
      </c>
      <c r="J155" s="59">
        <f>COUNTIFS(テーブル13[[#All],[発症日]],テーブル310122[[#This Row],[日時]],テーブル13[[#All],[年代]],J$1)</f>
        <v>0</v>
      </c>
      <c r="K155" s="59">
        <f>COUNTIFS(テーブル13[[#All],[発症日]],テーブル310122[[#This Row],[日時]],テーブル13[[#All],[年代]],K$1)</f>
        <v>0</v>
      </c>
      <c r="L155" s="59">
        <f>COUNTIFS(テーブル13[[#All],[発症日]],テーブル310122[[#This Row],[日時]],テーブル13[[#All],[年代]],L$1)</f>
        <v>0</v>
      </c>
      <c r="M155" s="59">
        <f>COUNTIFS(テーブル13[[#All],[発症日]],テーブル310122[[#This Row],[日時]],テーブル13[[#All],[年代]],M$1)</f>
        <v>0</v>
      </c>
      <c r="N155" s="59">
        <f>COUNTIFS(テーブル13[[#All],[発症日]],テーブル310122[[#This Row],[日時]],テーブル13[[#All],[年代]],N$1)</f>
        <v>0</v>
      </c>
      <c r="O155" s="59">
        <f>COUNTIFS(テーブル13[[#All],[発症日]],テーブル310122[[#This Row],[日時]],テーブル13[[#All],[年代]],O$1)</f>
        <v>0</v>
      </c>
      <c r="P155" s="59">
        <f>COUNTIFS(テーブル13[[#All],[発症日]],テーブル310122[[#This Row],[日時]],テーブル13[[#All],[年代]],"")</f>
        <v>0</v>
      </c>
      <c r="Q155" s="59">
        <f>テーブル310122[[#This Row],[10歳未満]]</f>
        <v>0</v>
      </c>
      <c r="R155" s="59">
        <f>SUM(テーブル310122[[#This Row],[10代]:[30代]])</f>
        <v>0</v>
      </c>
      <c r="S155" s="59">
        <f>SUM(テーブル310122[[#This Row],[40代]:[50代]])</f>
        <v>0</v>
      </c>
      <c r="T155" s="59">
        <f>SUM(テーブル310122[[#This Row],[60代]:[90代]])</f>
        <v>0</v>
      </c>
    </row>
    <row r="156" spans="1:20">
      <c r="A156" s="54">
        <f t="shared" si="11"/>
        <v>44041</v>
      </c>
      <c r="B156" s="1" t="str">
        <f t="shared" si="8"/>
        <v/>
      </c>
      <c r="C156" s="57" t="str">
        <f t="shared" si="9"/>
        <v/>
      </c>
      <c r="D156" s="57" t="str">
        <f t="shared" si="10"/>
        <v>29日</v>
      </c>
      <c r="E156" s="57">
        <f>COUNTIF(テーブル13[[#All],[発症日]],テーブル310122[[#This Row],[日時]])</f>
        <v>0</v>
      </c>
      <c r="F156" s="57">
        <f>COUNTIFS(テーブル13[[#All],[発症日]],テーブル310122[[#This Row],[日時]],テーブル13[[#All],[年代]],F$1)</f>
        <v>0</v>
      </c>
      <c r="G156" s="59">
        <f>COUNTIFS(テーブル13[[#All],[発症日]],テーブル310122[[#This Row],[日時]],テーブル13[[#All],[年代]],G$1)</f>
        <v>0</v>
      </c>
      <c r="H156" s="59">
        <f>COUNTIFS(テーブル13[[#All],[発症日]],テーブル310122[[#This Row],[日時]],テーブル13[[#All],[年代]],H$1)</f>
        <v>0</v>
      </c>
      <c r="I156" s="59">
        <f>COUNTIFS(テーブル13[[#All],[発症日]],テーブル310122[[#This Row],[日時]],テーブル13[[#All],[年代]],I$1)</f>
        <v>0</v>
      </c>
      <c r="J156" s="59">
        <f>COUNTIFS(テーブル13[[#All],[発症日]],テーブル310122[[#This Row],[日時]],テーブル13[[#All],[年代]],J$1)</f>
        <v>0</v>
      </c>
      <c r="K156" s="59">
        <f>COUNTIFS(テーブル13[[#All],[発症日]],テーブル310122[[#This Row],[日時]],テーブル13[[#All],[年代]],K$1)</f>
        <v>0</v>
      </c>
      <c r="L156" s="59">
        <f>COUNTIFS(テーブル13[[#All],[発症日]],テーブル310122[[#This Row],[日時]],テーブル13[[#All],[年代]],L$1)</f>
        <v>0</v>
      </c>
      <c r="M156" s="59">
        <f>COUNTIFS(テーブル13[[#All],[発症日]],テーブル310122[[#This Row],[日時]],テーブル13[[#All],[年代]],M$1)</f>
        <v>0</v>
      </c>
      <c r="N156" s="59">
        <f>COUNTIFS(テーブル13[[#All],[発症日]],テーブル310122[[#This Row],[日時]],テーブル13[[#All],[年代]],N$1)</f>
        <v>0</v>
      </c>
      <c r="O156" s="59">
        <f>COUNTIFS(テーブル13[[#All],[発症日]],テーブル310122[[#This Row],[日時]],テーブル13[[#All],[年代]],O$1)</f>
        <v>0</v>
      </c>
      <c r="P156" s="59">
        <f>COUNTIFS(テーブル13[[#All],[発症日]],テーブル310122[[#This Row],[日時]],テーブル13[[#All],[年代]],"")</f>
        <v>0</v>
      </c>
      <c r="Q156" s="59">
        <f>テーブル310122[[#This Row],[10歳未満]]</f>
        <v>0</v>
      </c>
      <c r="R156" s="59">
        <f>SUM(テーブル310122[[#This Row],[10代]:[30代]])</f>
        <v>0</v>
      </c>
      <c r="S156" s="59">
        <f>SUM(テーブル310122[[#This Row],[40代]:[50代]])</f>
        <v>0</v>
      </c>
      <c r="T156" s="59">
        <f>SUM(テーブル310122[[#This Row],[60代]:[90代]])</f>
        <v>0</v>
      </c>
    </row>
    <row r="157" spans="1:20">
      <c r="A157" s="54">
        <f t="shared" si="11"/>
        <v>44042</v>
      </c>
      <c r="B157" s="1" t="str">
        <f t="shared" si="8"/>
        <v/>
      </c>
      <c r="C157" s="57" t="str">
        <f t="shared" si="9"/>
        <v/>
      </c>
      <c r="D157" s="57" t="str">
        <f t="shared" si="10"/>
        <v>30日</v>
      </c>
      <c r="E157" s="57">
        <f>COUNTIF(テーブル13[[#All],[発症日]],テーブル310122[[#This Row],[日時]])</f>
        <v>0</v>
      </c>
      <c r="F157" s="57">
        <f>COUNTIFS(テーブル13[[#All],[発症日]],テーブル310122[[#This Row],[日時]],テーブル13[[#All],[年代]],F$1)</f>
        <v>0</v>
      </c>
      <c r="G157" s="59">
        <f>COUNTIFS(テーブル13[[#All],[発症日]],テーブル310122[[#This Row],[日時]],テーブル13[[#All],[年代]],G$1)</f>
        <v>0</v>
      </c>
      <c r="H157" s="59">
        <f>COUNTIFS(テーブル13[[#All],[発症日]],テーブル310122[[#This Row],[日時]],テーブル13[[#All],[年代]],H$1)</f>
        <v>0</v>
      </c>
      <c r="I157" s="59">
        <f>COUNTIFS(テーブル13[[#All],[発症日]],テーブル310122[[#This Row],[日時]],テーブル13[[#All],[年代]],I$1)</f>
        <v>0</v>
      </c>
      <c r="J157" s="59">
        <f>COUNTIFS(テーブル13[[#All],[発症日]],テーブル310122[[#This Row],[日時]],テーブル13[[#All],[年代]],J$1)</f>
        <v>0</v>
      </c>
      <c r="K157" s="59">
        <f>COUNTIFS(テーブル13[[#All],[発症日]],テーブル310122[[#This Row],[日時]],テーブル13[[#All],[年代]],K$1)</f>
        <v>0</v>
      </c>
      <c r="L157" s="59">
        <f>COUNTIFS(テーブル13[[#All],[発症日]],テーブル310122[[#This Row],[日時]],テーブル13[[#All],[年代]],L$1)</f>
        <v>0</v>
      </c>
      <c r="M157" s="59">
        <f>COUNTIFS(テーブル13[[#All],[発症日]],テーブル310122[[#This Row],[日時]],テーブル13[[#All],[年代]],M$1)</f>
        <v>0</v>
      </c>
      <c r="N157" s="59">
        <f>COUNTIFS(テーブル13[[#All],[発症日]],テーブル310122[[#This Row],[日時]],テーブル13[[#All],[年代]],N$1)</f>
        <v>0</v>
      </c>
      <c r="O157" s="59">
        <f>COUNTIFS(テーブル13[[#All],[発症日]],テーブル310122[[#This Row],[日時]],テーブル13[[#All],[年代]],O$1)</f>
        <v>0</v>
      </c>
      <c r="P157" s="59">
        <f>COUNTIFS(テーブル13[[#All],[発症日]],テーブル310122[[#This Row],[日時]],テーブル13[[#All],[年代]],"")</f>
        <v>0</v>
      </c>
      <c r="Q157" s="59">
        <f>テーブル310122[[#This Row],[10歳未満]]</f>
        <v>0</v>
      </c>
      <c r="R157" s="59">
        <f>SUM(テーブル310122[[#This Row],[10代]:[30代]])</f>
        <v>0</v>
      </c>
      <c r="S157" s="59">
        <f>SUM(テーブル310122[[#This Row],[40代]:[50代]])</f>
        <v>0</v>
      </c>
      <c r="T157" s="59">
        <f>SUM(テーブル310122[[#This Row],[60代]:[90代]])</f>
        <v>0</v>
      </c>
    </row>
    <row r="158" spans="1:20">
      <c r="A158" s="54">
        <f t="shared" si="11"/>
        <v>44043</v>
      </c>
      <c r="B158" s="1" t="str">
        <f t="shared" si="8"/>
        <v/>
      </c>
      <c r="C158" s="57" t="str">
        <f t="shared" si="9"/>
        <v/>
      </c>
      <c r="D158" s="57" t="str">
        <f t="shared" si="10"/>
        <v>31日</v>
      </c>
      <c r="E158" s="57">
        <f>COUNTIF(テーブル13[[#All],[発症日]],テーブル310122[[#This Row],[日時]])</f>
        <v>0</v>
      </c>
      <c r="F158" s="57">
        <f>COUNTIFS(テーブル13[[#All],[発症日]],テーブル310122[[#This Row],[日時]],テーブル13[[#All],[年代]],F$1)</f>
        <v>0</v>
      </c>
      <c r="G158" s="59">
        <f>COUNTIFS(テーブル13[[#All],[発症日]],テーブル310122[[#This Row],[日時]],テーブル13[[#All],[年代]],G$1)</f>
        <v>0</v>
      </c>
      <c r="H158" s="59">
        <f>COUNTIFS(テーブル13[[#All],[発症日]],テーブル310122[[#This Row],[日時]],テーブル13[[#All],[年代]],H$1)</f>
        <v>0</v>
      </c>
      <c r="I158" s="59">
        <f>COUNTIFS(テーブル13[[#All],[発症日]],テーブル310122[[#This Row],[日時]],テーブル13[[#All],[年代]],I$1)</f>
        <v>0</v>
      </c>
      <c r="J158" s="59">
        <f>COUNTIFS(テーブル13[[#All],[発症日]],テーブル310122[[#This Row],[日時]],テーブル13[[#All],[年代]],J$1)</f>
        <v>0</v>
      </c>
      <c r="K158" s="59">
        <f>COUNTIFS(テーブル13[[#All],[発症日]],テーブル310122[[#This Row],[日時]],テーブル13[[#All],[年代]],K$1)</f>
        <v>0</v>
      </c>
      <c r="L158" s="59">
        <f>COUNTIFS(テーブル13[[#All],[発症日]],テーブル310122[[#This Row],[日時]],テーブル13[[#All],[年代]],L$1)</f>
        <v>0</v>
      </c>
      <c r="M158" s="59">
        <f>COUNTIFS(テーブル13[[#All],[発症日]],テーブル310122[[#This Row],[日時]],テーブル13[[#All],[年代]],M$1)</f>
        <v>0</v>
      </c>
      <c r="N158" s="59">
        <f>COUNTIFS(テーブル13[[#All],[発症日]],テーブル310122[[#This Row],[日時]],テーブル13[[#All],[年代]],N$1)</f>
        <v>0</v>
      </c>
      <c r="O158" s="59">
        <f>COUNTIFS(テーブル13[[#All],[発症日]],テーブル310122[[#This Row],[日時]],テーブル13[[#All],[年代]],O$1)</f>
        <v>0</v>
      </c>
      <c r="P158" s="59">
        <f>COUNTIFS(テーブル13[[#All],[発症日]],テーブル310122[[#This Row],[日時]],テーブル13[[#All],[年代]],"")</f>
        <v>0</v>
      </c>
      <c r="Q158" s="59">
        <f>テーブル310122[[#This Row],[10歳未満]]</f>
        <v>0</v>
      </c>
      <c r="R158" s="59">
        <f>SUM(テーブル310122[[#This Row],[10代]:[30代]])</f>
        <v>0</v>
      </c>
      <c r="S158" s="59">
        <f>SUM(テーブル310122[[#This Row],[40代]:[50代]])</f>
        <v>0</v>
      </c>
      <c r="T158" s="59">
        <f>SUM(テーブル310122[[#This Row],[60代]:[90代]])</f>
        <v>0</v>
      </c>
    </row>
    <row r="159" spans="1:20">
      <c r="A159" s="54">
        <f t="shared" si="11"/>
        <v>44044</v>
      </c>
      <c r="B159" s="1" t="str">
        <f t="shared" si="8"/>
        <v/>
      </c>
      <c r="C159" s="57" t="str">
        <f t="shared" si="9"/>
        <v>8月</v>
      </c>
      <c r="D159" s="57" t="str">
        <f t="shared" si="10"/>
        <v>1日</v>
      </c>
      <c r="E159" s="57">
        <f>COUNTIF(テーブル13[[#All],[発症日]],テーブル310122[[#This Row],[日時]])</f>
        <v>0</v>
      </c>
      <c r="F159" s="57">
        <f>COUNTIFS(テーブル13[[#All],[発症日]],テーブル310122[[#This Row],[日時]],テーブル13[[#All],[年代]],F$1)</f>
        <v>0</v>
      </c>
      <c r="G159" s="59">
        <f>COUNTIFS(テーブル13[[#All],[発症日]],テーブル310122[[#This Row],[日時]],テーブル13[[#All],[年代]],G$1)</f>
        <v>0</v>
      </c>
      <c r="H159" s="59">
        <f>COUNTIFS(テーブル13[[#All],[発症日]],テーブル310122[[#This Row],[日時]],テーブル13[[#All],[年代]],H$1)</f>
        <v>0</v>
      </c>
      <c r="I159" s="59">
        <f>COUNTIFS(テーブル13[[#All],[発症日]],テーブル310122[[#This Row],[日時]],テーブル13[[#All],[年代]],I$1)</f>
        <v>0</v>
      </c>
      <c r="J159" s="59">
        <f>COUNTIFS(テーブル13[[#All],[発症日]],テーブル310122[[#This Row],[日時]],テーブル13[[#All],[年代]],J$1)</f>
        <v>0</v>
      </c>
      <c r="K159" s="59">
        <f>COUNTIFS(テーブル13[[#All],[発症日]],テーブル310122[[#This Row],[日時]],テーブル13[[#All],[年代]],K$1)</f>
        <v>0</v>
      </c>
      <c r="L159" s="59">
        <f>COUNTIFS(テーブル13[[#All],[発症日]],テーブル310122[[#This Row],[日時]],テーブル13[[#All],[年代]],L$1)</f>
        <v>0</v>
      </c>
      <c r="M159" s="59">
        <f>COUNTIFS(テーブル13[[#All],[発症日]],テーブル310122[[#This Row],[日時]],テーブル13[[#All],[年代]],M$1)</f>
        <v>0</v>
      </c>
      <c r="N159" s="59">
        <f>COUNTIFS(テーブル13[[#All],[発症日]],テーブル310122[[#This Row],[日時]],テーブル13[[#All],[年代]],N$1)</f>
        <v>0</v>
      </c>
      <c r="O159" s="59">
        <f>COUNTIFS(テーブル13[[#All],[発症日]],テーブル310122[[#This Row],[日時]],テーブル13[[#All],[年代]],O$1)</f>
        <v>0</v>
      </c>
      <c r="P159" s="59">
        <f>COUNTIFS(テーブル13[[#All],[発症日]],テーブル310122[[#This Row],[日時]],テーブル13[[#All],[年代]],"")</f>
        <v>0</v>
      </c>
      <c r="Q159" s="59">
        <f>テーブル310122[[#This Row],[10歳未満]]</f>
        <v>0</v>
      </c>
      <c r="R159" s="59">
        <f>SUM(テーブル310122[[#This Row],[10代]:[30代]])</f>
        <v>0</v>
      </c>
      <c r="S159" s="59">
        <f>SUM(テーブル310122[[#This Row],[40代]:[50代]])</f>
        <v>0</v>
      </c>
      <c r="T159" s="59">
        <f>SUM(テーブル310122[[#This Row],[60代]:[90代]])</f>
        <v>0</v>
      </c>
    </row>
    <row r="160" spans="1:20">
      <c r="A160" s="54">
        <f t="shared" si="11"/>
        <v>44045</v>
      </c>
      <c r="B160" s="1" t="str">
        <f t="shared" si="8"/>
        <v/>
      </c>
      <c r="C160" s="57" t="str">
        <f t="shared" si="9"/>
        <v/>
      </c>
      <c r="D160" s="57" t="str">
        <f t="shared" si="10"/>
        <v>2日</v>
      </c>
      <c r="E160" s="57">
        <f>COUNTIF(テーブル13[[#All],[発症日]],テーブル310122[[#This Row],[日時]])</f>
        <v>0</v>
      </c>
      <c r="F160" s="57">
        <f>COUNTIFS(テーブル13[[#All],[発症日]],テーブル310122[[#This Row],[日時]],テーブル13[[#All],[年代]],F$1)</f>
        <v>0</v>
      </c>
      <c r="G160" s="59">
        <f>COUNTIFS(テーブル13[[#All],[発症日]],テーブル310122[[#This Row],[日時]],テーブル13[[#All],[年代]],G$1)</f>
        <v>0</v>
      </c>
      <c r="H160" s="59">
        <f>COUNTIFS(テーブル13[[#All],[発症日]],テーブル310122[[#This Row],[日時]],テーブル13[[#All],[年代]],H$1)</f>
        <v>0</v>
      </c>
      <c r="I160" s="59">
        <f>COUNTIFS(テーブル13[[#All],[発症日]],テーブル310122[[#This Row],[日時]],テーブル13[[#All],[年代]],I$1)</f>
        <v>0</v>
      </c>
      <c r="J160" s="59">
        <f>COUNTIFS(テーブル13[[#All],[発症日]],テーブル310122[[#This Row],[日時]],テーブル13[[#All],[年代]],J$1)</f>
        <v>0</v>
      </c>
      <c r="K160" s="59">
        <f>COUNTIFS(テーブル13[[#All],[発症日]],テーブル310122[[#This Row],[日時]],テーブル13[[#All],[年代]],K$1)</f>
        <v>0</v>
      </c>
      <c r="L160" s="59">
        <f>COUNTIFS(テーブル13[[#All],[発症日]],テーブル310122[[#This Row],[日時]],テーブル13[[#All],[年代]],L$1)</f>
        <v>0</v>
      </c>
      <c r="M160" s="59">
        <f>COUNTIFS(テーブル13[[#All],[発症日]],テーブル310122[[#This Row],[日時]],テーブル13[[#All],[年代]],M$1)</f>
        <v>0</v>
      </c>
      <c r="N160" s="59">
        <f>COUNTIFS(テーブル13[[#All],[発症日]],テーブル310122[[#This Row],[日時]],テーブル13[[#All],[年代]],N$1)</f>
        <v>0</v>
      </c>
      <c r="O160" s="59">
        <f>COUNTIFS(テーブル13[[#All],[発症日]],テーブル310122[[#This Row],[日時]],テーブル13[[#All],[年代]],O$1)</f>
        <v>0</v>
      </c>
      <c r="P160" s="59">
        <f>COUNTIFS(テーブル13[[#All],[発症日]],テーブル310122[[#This Row],[日時]],テーブル13[[#All],[年代]],"")</f>
        <v>0</v>
      </c>
      <c r="Q160" s="59">
        <f>テーブル310122[[#This Row],[10歳未満]]</f>
        <v>0</v>
      </c>
      <c r="R160" s="59">
        <f>SUM(テーブル310122[[#This Row],[10代]:[30代]])</f>
        <v>0</v>
      </c>
      <c r="S160" s="59">
        <f>SUM(テーブル310122[[#This Row],[40代]:[50代]])</f>
        <v>0</v>
      </c>
      <c r="T160" s="59">
        <f>SUM(テーブル310122[[#This Row],[60代]:[90代]])</f>
        <v>0</v>
      </c>
    </row>
    <row r="161" spans="1:20">
      <c r="A161" s="54">
        <f t="shared" si="11"/>
        <v>44046</v>
      </c>
      <c r="B161" s="1" t="str">
        <f t="shared" si="8"/>
        <v/>
      </c>
      <c r="C161" s="57" t="str">
        <f t="shared" si="9"/>
        <v/>
      </c>
      <c r="D161" s="57" t="str">
        <f t="shared" si="10"/>
        <v>3日</v>
      </c>
      <c r="E161" s="57">
        <f>COUNTIF(テーブル13[[#All],[発症日]],テーブル310122[[#This Row],[日時]])</f>
        <v>0</v>
      </c>
      <c r="F161" s="57">
        <f>COUNTIFS(テーブル13[[#All],[発症日]],テーブル310122[[#This Row],[日時]],テーブル13[[#All],[年代]],F$1)</f>
        <v>0</v>
      </c>
      <c r="G161" s="59">
        <f>COUNTIFS(テーブル13[[#All],[発症日]],テーブル310122[[#This Row],[日時]],テーブル13[[#All],[年代]],G$1)</f>
        <v>0</v>
      </c>
      <c r="H161" s="59">
        <f>COUNTIFS(テーブル13[[#All],[発症日]],テーブル310122[[#This Row],[日時]],テーブル13[[#All],[年代]],H$1)</f>
        <v>0</v>
      </c>
      <c r="I161" s="59">
        <f>COUNTIFS(テーブル13[[#All],[発症日]],テーブル310122[[#This Row],[日時]],テーブル13[[#All],[年代]],I$1)</f>
        <v>0</v>
      </c>
      <c r="J161" s="59">
        <f>COUNTIFS(テーブル13[[#All],[発症日]],テーブル310122[[#This Row],[日時]],テーブル13[[#All],[年代]],J$1)</f>
        <v>0</v>
      </c>
      <c r="K161" s="59">
        <f>COUNTIFS(テーブル13[[#All],[発症日]],テーブル310122[[#This Row],[日時]],テーブル13[[#All],[年代]],K$1)</f>
        <v>0</v>
      </c>
      <c r="L161" s="59">
        <f>COUNTIFS(テーブル13[[#All],[発症日]],テーブル310122[[#This Row],[日時]],テーブル13[[#All],[年代]],L$1)</f>
        <v>0</v>
      </c>
      <c r="M161" s="59">
        <f>COUNTIFS(テーブル13[[#All],[発症日]],テーブル310122[[#This Row],[日時]],テーブル13[[#All],[年代]],M$1)</f>
        <v>0</v>
      </c>
      <c r="N161" s="59">
        <f>COUNTIFS(テーブル13[[#All],[発症日]],テーブル310122[[#This Row],[日時]],テーブル13[[#All],[年代]],N$1)</f>
        <v>0</v>
      </c>
      <c r="O161" s="59">
        <f>COUNTIFS(テーブル13[[#All],[発症日]],テーブル310122[[#This Row],[日時]],テーブル13[[#All],[年代]],O$1)</f>
        <v>0</v>
      </c>
      <c r="P161" s="59">
        <f>COUNTIFS(テーブル13[[#All],[発症日]],テーブル310122[[#This Row],[日時]],テーブル13[[#All],[年代]],"")</f>
        <v>0</v>
      </c>
      <c r="Q161" s="59">
        <f>テーブル310122[[#This Row],[10歳未満]]</f>
        <v>0</v>
      </c>
      <c r="R161" s="59">
        <f>SUM(テーブル310122[[#This Row],[10代]:[30代]])</f>
        <v>0</v>
      </c>
      <c r="S161" s="59">
        <f>SUM(テーブル310122[[#This Row],[40代]:[50代]])</f>
        <v>0</v>
      </c>
      <c r="T161" s="59">
        <f>SUM(テーブル310122[[#This Row],[60代]:[90代]])</f>
        <v>0</v>
      </c>
    </row>
    <row r="162" spans="1:20">
      <c r="A162" s="54">
        <f t="shared" si="11"/>
        <v>44047</v>
      </c>
      <c r="B162" s="1" t="str">
        <f t="shared" si="8"/>
        <v/>
      </c>
      <c r="C162" s="57" t="str">
        <f t="shared" si="9"/>
        <v/>
      </c>
      <c r="D162" s="57" t="str">
        <f t="shared" si="10"/>
        <v>4日</v>
      </c>
      <c r="E162" s="57">
        <f>COUNTIF(テーブル13[[#All],[発症日]],テーブル310122[[#This Row],[日時]])</f>
        <v>0</v>
      </c>
      <c r="F162" s="57">
        <f>COUNTIFS(テーブル13[[#All],[発症日]],テーブル310122[[#This Row],[日時]],テーブル13[[#All],[年代]],F$1)</f>
        <v>0</v>
      </c>
      <c r="G162" s="59">
        <f>COUNTIFS(テーブル13[[#All],[発症日]],テーブル310122[[#This Row],[日時]],テーブル13[[#All],[年代]],G$1)</f>
        <v>0</v>
      </c>
      <c r="H162" s="59">
        <f>COUNTIFS(テーブル13[[#All],[発症日]],テーブル310122[[#This Row],[日時]],テーブル13[[#All],[年代]],H$1)</f>
        <v>0</v>
      </c>
      <c r="I162" s="59">
        <f>COUNTIFS(テーブル13[[#All],[発症日]],テーブル310122[[#This Row],[日時]],テーブル13[[#All],[年代]],I$1)</f>
        <v>0</v>
      </c>
      <c r="J162" s="59">
        <f>COUNTIFS(テーブル13[[#All],[発症日]],テーブル310122[[#This Row],[日時]],テーブル13[[#All],[年代]],J$1)</f>
        <v>0</v>
      </c>
      <c r="K162" s="59">
        <f>COUNTIFS(テーブル13[[#All],[発症日]],テーブル310122[[#This Row],[日時]],テーブル13[[#All],[年代]],K$1)</f>
        <v>0</v>
      </c>
      <c r="L162" s="59">
        <f>COUNTIFS(テーブル13[[#All],[発症日]],テーブル310122[[#This Row],[日時]],テーブル13[[#All],[年代]],L$1)</f>
        <v>0</v>
      </c>
      <c r="M162" s="59">
        <f>COUNTIFS(テーブル13[[#All],[発症日]],テーブル310122[[#This Row],[日時]],テーブル13[[#All],[年代]],M$1)</f>
        <v>0</v>
      </c>
      <c r="N162" s="59">
        <f>COUNTIFS(テーブル13[[#All],[発症日]],テーブル310122[[#This Row],[日時]],テーブル13[[#All],[年代]],N$1)</f>
        <v>0</v>
      </c>
      <c r="O162" s="59">
        <f>COUNTIFS(テーブル13[[#All],[発症日]],テーブル310122[[#This Row],[日時]],テーブル13[[#All],[年代]],O$1)</f>
        <v>0</v>
      </c>
      <c r="P162" s="59">
        <f>COUNTIFS(テーブル13[[#All],[発症日]],テーブル310122[[#This Row],[日時]],テーブル13[[#All],[年代]],"")</f>
        <v>0</v>
      </c>
      <c r="Q162" s="59">
        <f>テーブル310122[[#This Row],[10歳未満]]</f>
        <v>0</v>
      </c>
      <c r="R162" s="59">
        <f>SUM(テーブル310122[[#This Row],[10代]:[30代]])</f>
        <v>0</v>
      </c>
      <c r="S162" s="59">
        <f>SUM(テーブル310122[[#This Row],[40代]:[50代]])</f>
        <v>0</v>
      </c>
      <c r="T162" s="59">
        <f>SUM(テーブル310122[[#This Row],[60代]:[90代]])</f>
        <v>0</v>
      </c>
    </row>
    <row r="163" spans="1:20">
      <c r="A163" s="54">
        <f t="shared" si="11"/>
        <v>44048</v>
      </c>
      <c r="B163" s="1" t="str">
        <f t="shared" si="8"/>
        <v/>
      </c>
      <c r="C163" s="57" t="str">
        <f t="shared" si="9"/>
        <v/>
      </c>
      <c r="D163" s="57" t="str">
        <f t="shared" si="10"/>
        <v>5日</v>
      </c>
      <c r="E163" s="57">
        <f>COUNTIF(テーブル13[[#All],[発症日]],テーブル310122[[#This Row],[日時]])</f>
        <v>0</v>
      </c>
      <c r="F163" s="57">
        <f>COUNTIFS(テーブル13[[#All],[発症日]],テーブル310122[[#This Row],[日時]],テーブル13[[#All],[年代]],F$1)</f>
        <v>0</v>
      </c>
      <c r="G163" s="59">
        <f>COUNTIFS(テーブル13[[#All],[発症日]],テーブル310122[[#This Row],[日時]],テーブル13[[#All],[年代]],G$1)</f>
        <v>0</v>
      </c>
      <c r="H163" s="59">
        <f>COUNTIFS(テーブル13[[#All],[発症日]],テーブル310122[[#This Row],[日時]],テーブル13[[#All],[年代]],H$1)</f>
        <v>0</v>
      </c>
      <c r="I163" s="59">
        <f>COUNTIFS(テーブル13[[#All],[発症日]],テーブル310122[[#This Row],[日時]],テーブル13[[#All],[年代]],I$1)</f>
        <v>0</v>
      </c>
      <c r="J163" s="59">
        <f>COUNTIFS(テーブル13[[#All],[発症日]],テーブル310122[[#This Row],[日時]],テーブル13[[#All],[年代]],J$1)</f>
        <v>0</v>
      </c>
      <c r="K163" s="59">
        <f>COUNTIFS(テーブル13[[#All],[発症日]],テーブル310122[[#This Row],[日時]],テーブル13[[#All],[年代]],K$1)</f>
        <v>0</v>
      </c>
      <c r="L163" s="59">
        <f>COUNTIFS(テーブル13[[#All],[発症日]],テーブル310122[[#This Row],[日時]],テーブル13[[#All],[年代]],L$1)</f>
        <v>0</v>
      </c>
      <c r="M163" s="59">
        <f>COUNTIFS(テーブル13[[#All],[発症日]],テーブル310122[[#This Row],[日時]],テーブル13[[#All],[年代]],M$1)</f>
        <v>0</v>
      </c>
      <c r="N163" s="59">
        <f>COUNTIFS(テーブル13[[#All],[発症日]],テーブル310122[[#This Row],[日時]],テーブル13[[#All],[年代]],N$1)</f>
        <v>0</v>
      </c>
      <c r="O163" s="59">
        <f>COUNTIFS(テーブル13[[#All],[発症日]],テーブル310122[[#This Row],[日時]],テーブル13[[#All],[年代]],O$1)</f>
        <v>0</v>
      </c>
      <c r="P163" s="59">
        <f>COUNTIFS(テーブル13[[#All],[発症日]],テーブル310122[[#This Row],[日時]],テーブル13[[#All],[年代]],"")</f>
        <v>0</v>
      </c>
      <c r="Q163" s="59">
        <f>テーブル310122[[#This Row],[10歳未満]]</f>
        <v>0</v>
      </c>
      <c r="R163" s="59">
        <f>SUM(テーブル310122[[#This Row],[10代]:[30代]])</f>
        <v>0</v>
      </c>
      <c r="S163" s="59">
        <f>SUM(テーブル310122[[#This Row],[40代]:[50代]])</f>
        <v>0</v>
      </c>
      <c r="T163" s="59">
        <f>SUM(テーブル310122[[#This Row],[60代]:[90代]])</f>
        <v>0</v>
      </c>
    </row>
    <row r="164" spans="1:20">
      <c r="A164" s="54">
        <f t="shared" si="11"/>
        <v>44049</v>
      </c>
      <c r="B164" s="1" t="str">
        <f t="shared" si="8"/>
        <v/>
      </c>
      <c r="C164" s="57" t="str">
        <f t="shared" si="9"/>
        <v/>
      </c>
      <c r="D164" s="57" t="str">
        <f t="shared" si="10"/>
        <v>6日</v>
      </c>
      <c r="E164" s="57">
        <f>COUNTIF(テーブル13[[#All],[発症日]],テーブル310122[[#This Row],[日時]])</f>
        <v>0</v>
      </c>
      <c r="F164" s="57">
        <f>COUNTIFS(テーブル13[[#All],[発症日]],テーブル310122[[#This Row],[日時]],テーブル13[[#All],[年代]],F$1)</f>
        <v>0</v>
      </c>
      <c r="G164" s="59">
        <f>COUNTIFS(テーブル13[[#All],[発症日]],テーブル310122[[#This Row],[日時]],テーブル13[[#All],[年代]],G$1)</f>
        <v>0</v>
      </c>
      <c r="H164" s="59">
        <f>COUNTIFS(テーブル13[[#All],[発症日]],テーブル310122[[#This Row],[日時]],テーブル13[[#All],[年代]],H$1)</f>
        <v>0</v>
      </c>
      <c r="I164" s="59">
        <f>COUNTIFS(テーブル13[[#All],[発症日]],テーブル310122[[#This Row],[日時]],テーブル13[[#All],[年代]],I$1)</f>
        <v>0</v>
      </c>
      <c r="J164" s="59">
        <f>COUNTIFS(テーブル13[[#All],[発症日]],テーブル310122[[#This Row],[日時]],テーブル13[[#All],[年代]],J$1)</f>
        <v>0</v>
      </c>
      <c r="K164" s="59">
        <f>COUNTIFS(テーブル13[[#All],[発症日]],テーブル310122[[#This Row],[日時]],テーブル13[[#All],[年代]],K$1)</f>
        <v>0</v>
      </c>
      <c r="L164" s="59">
        <f>COUNTIFS(テーブル13[[#All],[発症日]],テーブル310122[[#This Row],[日時]],テーブル13[[#All],[年代]],L$1)</f>
        <v>0</v>
      </c>
      <c r="M164" s="59">
        <f>COUNTIFS(テーブル13[[#All],[発症日]],テーブル310122[[#This Row],[日時]],テーブル13[[#All],[年代]],M$1)</f>
        <v>0</v>
      </c>
      <c r="N164" s="59">
        <f>COUNTIFS(テーブル13[[#All],[発症日]],テーブル310122[[#This Row],[日時]],テーブル13[[#All],[年代]],N$1)</f>
        <v>0</v>
      </c>
      <c r="O164" s="59">
        <f>COUNTIFS(テーブル13[[#All],[発症日]],テーブル310122[[#This Row],[日時]],テーブル13[[#All],[年代]],O$1)</f>
        <v>0</v>
      </c>
      <c r="P164" s="59">
        <f>COUNTIFS(テーブル13[[#All],[発症日]],テーブル310122[[#This Row],[日時]],テーブル13[[#All],[年代]],"")</f>
        <v>0</v>
      </c>
      <c r="Q164" s="59">
        <f>テーブル310122[[#This Row],[10歳未満]]</f>
        <v>0</v>
      </c>
      <c r="R164" s="59">
        <f>SUM(テーブル310122[[#This Row],[10代]:[30代]])</f>
        <v>0</v>
      </c>
      <c r="S164" s="59">
        <f>SUM(テーブル310122[[#This Row],[40代]:[50代]])</f>
        <v>0</v>
      </c>
      <c r="T164" s="59">
        <f>SUM(テーブル310122[[#This Row],[60代]:[90代]])</f>
        <v>0</v>
      </c>
    </row>
    <row r="165" spans="1:20">
      <c r="A165" s="54">
        <f t="shared" si="11"/>
        <v>44050</v>
      </c>
      <c r="B165" s="1" t="str">
        <f t="shared" si="8"/>
        <v/>
      </c>
      <c r="C165" s="57" t="str">
        <f t="shared" si="9"/>
        <v/>
      </c>
      <c r="D165" s="57" t="str">
        <f t="shared" si="10"/>
        <v>7日</v>
      </c>
      <c r="E165" s="57">
        <f>COUNTIF(テーブル13[[#All],[発症日]],テーブル310122[[#This Row],[日時]])</f>
        <v>0</v>
      </c>
      <c r="F165" s="57">
        <f>COUNTIFS(テーブル13[[#All],[発症日]],テーブル310122[[#This Row],[日時]],テーブル13[[#All],[年代]],F$1)</f>
        <v>0</v>
      </c>
      <c r="G165" s="59">
        <f>COUNTIFS(テーブル13[[#All],[発症日]],テーブル310122[[#This Row],[日時]],テーブル13[[#All],[年代]],G$1)</f>
        <v>0</v>
      </c>
      <c r="H165" s="59">
        <f>COUNTIFS(テーブル13[[#All],[発症日]],テーブル310122[[#This Row],[日時]],テーブル13[[#All],[年代]],H$1)</f>
        <v>0</v>
      </c>
      <c r="I165" s="59">
        <f>COUNTIFS(テーブル13[[#All],[発症日]],テーブル310122[[#This Row],[日時]],テーブル13[[#All],[年代]],I$1)</f>
        <v>0</v>
      </c>
      <c r="J165" s="59">
        <f>COUNTIFS(テーブル13[[#All],[発症日]],テーブル310122[[#This Row],[日時]],テーブル13[[#All],[年代]],J$1)</f>
        <v>0</v>
      </c>
      <c r="K165" s="59">
        <f>COUNTIFS(テーブル13[[#All],[発症日]],テーブル310122[[#This Row],[日時]],テーブル13[[#All],[年代]],K$1)</f>
        <v>0</v>
      </c>
      <c r="L165" s="59">
        <f>COUNTIFS(テーブル13[[#All],[発症日]],テーブル310122[[#This Row],[日時]],テーブル13[[#All],[年代]],L$1)</f>
        <v>0</v>
      </c>
      <c r="M165" s="59">
        <f>COUNTIFS(テーブル13[[#All],[発症日]],テーブル310122[[#This Row],[日時]],テーブル13[[#All],[年代]],M$1)</f>
        <v>0</v>
      </c>
      <c r="N165" s="59">
        <f>COUNTIFS(テーブル13[[#All],[発症日]],テーブル310122[[#This Row],[日時]],テーブル13[[#All],[年代]],N$1)</f>
        <v>0</v>
      </c>
      <c r="O165" s="59">
        <f>COUNTIFS(テーブル13[[#All],[発症日]],テーブル310122[[#This Row],[日時]],テーブル13[[#All],[年代]],O$1)</f>
        <v>0</v>
      </c>
      <c r="P165" s="59">
        <f>COUNTIFS(テーブル13[[#All],[発症日]],テーブル310122[[#This Row],[日時]],テーブル13[[#All],[年代]],"")</f>
        <v>0</v>
      </c>
      <c r="Q165" s="59">
        <f>テーブル310122[[#This Row],[10歳未満]]</f>
        <v>0</v>
      </c>
      <c r="R165" s="59">
        <f>SUM(テーブル310122[[#This Row],[10代]:[30代]])</f>
        <v>0</v>
      </c>
      <c r="S165" s="59">
        <f>SUM(テーブル310122[[#This Row],[40代]:[50代]])</f>
        <v>0</v>
      </c>
      <c r="T165" s="59">
        <f>SUM(テーブル310122[[#This Row],[60代]:[90代]])</f>
        <v>0</v>
      </c>
    </row>
    <row r="166" spans="1:20">
      <c r="A166" s="54">
        <f t="shared" si="11"/>
        <v>44051</v>
      </c>
      <c r="B166" s="1" t="str">
        <f t="shared" si="8"/>
        <v/>
      </c>
      <c r="C166" s="57" t="str">
        <f t="shared" si="9"/>
        <v/>
      </c>
      <c r="D166" s="57" t="str">
        <f t="shared" si="10"/>
        <v>8日</v>
      </c>
      <c r="E166" s="57">
        <f>COUNTIF(テーブル13[[#All],[発症日]],テーブル310122[[#This Row],[日時]])</f>
        <v>0</v>
      </c>
      <c r="F166" s="57">
        <f>COUNTIFS(テーブル13[[#All],[発症日]],テーブル310122[[#This Row],[日時]],テーブル13[[#All],[年代]],F$1)</f>
        <v>0</v>
      </c>
      <c r="G166" s="59">
        <f>COUNTIFS(テーブル13[[#All],[発症日]],テーブル310122[[#This Row],[日時]],テーブル13[[#All],[年代]],G$1)</f>
        <v>0</v>
      </c>
      <c r="H166" s="59">
        <f>COUNTIFS(テーブル13[[#All],[発症日]],テーブル310122[[#This Row],[日時]],テーブル13[[#All],[年代]],H$1)</f>
        <v>0</v>
      </c>
      <c r="I166" s="59">
        <f>COUNTIFS(テーブル13[[#All],[発症日]],テーブル310122[[#This Row],[日時]],テーブル13[[#All],[年代]],I$1)</f>
        <v>0</v>
      </c>
      <c r="J166" s="59">
        <f>COUNTIFS(テーブル13[[#All],[発症日]],テーブル310122[[#This Row],[日時]],テーブル13[[#All],[年代]],J$1)</f>
        <v>0</v>
      </c>
      <c r="K166" s="59">
        <f>COUNTIFS(テーブル13[[#All],[発症日]],テーブル310122[[#This Row],[日時]],テーブル13[[#All],[年代]],K$1)</f>
        <v>0</v>
      </c>
      <c r="L166" s="59">
        <f>COUNTIFS(テーブル13[[#All],[発症日]],テーブル310122[[#This Row],[日時]],テーブル13[[#All],[年代]],L$1)</f>
        <v>0</v>
      </c>
      <c r="M166" s="59">
        <f>COUNTIFS(テーブル13[[#All],[発症日]],テーブル310122[[#This Row],[日時]],テーブル13[[#All],[年代]],M$1)</f>
        <v>0</v>
      </c>
      <c r="N166" s="59">
        <f>COUNTIFS(テーブル13[[#All],[発症日]],テーブル310122[[#This Row],[日時]],テーブル13[[#All],[年代]],N$1)</f>
        <v>0</v>
      </c>
      <c r="O166" s="59">
        <f>COUNTIFS(テーブル13[[#All],[発症日]],テーブル310122[[#This Row],[日時]],テーブル13[[#All],[年代]],O$1)</f>
        <v>0</v>
      </c>
      <c r="P166" s="59">
        <f>COUNTIFS(テーブル13[[#All],[発症日]],テーブル310122[[#This Row],[日時]],テーブル13[[#All],[年代]],"")</f>
        <v>0</v>
      </c>
      <c r="Q166" s="59">
        <f>テーブル310122[[#This Row],[10歳未満]]</f>
        <v>0</v>
      </c>
      <c r="R166" s="59">
        <f>SUM(テーブル310122[[#This Row],[10代]:[30代]])</f>
        <v>0</v>
      </c>
      <c r="S166" s="59">
        <f>SUM(テーブル310122[[#This Row],[40代]:[50代]])</f>
        <v>0</v>
      </c>
      <c r="T166" s="59">
        <f>SUM(テーブル310122[[#This Row],[60代]:[90代]])</f>
        <v>0</v>
      </c>
    </row>
    <row r="167" spans="1:20">
      <c r="A167" s="54">
        <f t="shared" si="11"/>
        <v>44052</v>
      </c>
      <c r="B167" s="1" t="str">
        <f t="shared" si="8"/>
        <v/>
      </c>
      <c r="C167" s="57" t="str">
        <f t="shared" si="9"/>
        <v/>
      </c>
      <c r="D167" s="57" t="str">
        <f t="shared" si="10"/>
        <v>9日</v>
      </c>
      <c r="E167" s="57">
        <f>COUNTIF(テーブル13[[#All],[発症日]],テーブル310122[[#This Row],[日時]])</f>
        <v>0</v>
      </c>
      <c r="F167" s="57">
        <f>COUNTIFS(テーブル13[[#All],[発症日]],テーブル310122[[#This Row],[日時]],テーブル13[[#All],[年代]],F$1)</f>
        <v>0</v>
      </c>
      <c r="G167" s="59">
        <f>COUNTIFS(テーブル13[[#All],[発症日]],テーブル310122[[#This Row],[日時]],テーブル13[[#All],[年代]],G$1)</f>
        <v>0</v>
      </c>
      <c r="H167" s="59">
        <f>COUNTIFS(テーブル13[[#All],[発症日]],テーブル310122[[#This Row],[日時]],テーブル13[[#All],[年代]],H$1)</f>
        <v>0</v>
      </c>
      <c r="I167" s="59">
        <f>COUNTIFS(テーブル13[[#All],[発症日]],テーブル310122[[#This Row],[日時]],テーブル13[[#All],[年代]],I$1)</f>
        <v>0</v>
      </c>
      <c r="J167" s="59">
        <f>COUNTIFS(テーブル13[[#All],[発症日]],テーブル310122[[#This Row],[日時]],テーブル13[[#All],[年代]],J$1)</f>
        <v>0</v>
      </c>
      <c r="K167" s="59">
        <f>COUNTIFS(テーブル13[[#All],[発症日]],テーブル310122[[#This Row],[日時]],テーブル13[[#All],[年代]],K$1)</f>
        <v>0</v>
      </c>
      <c r="L167" s="59">
        <f>COUNTIFS(テーブル13[[#All],[発症日]],テーブル310122[[#This Row],[日時]],テーブル13[[#All],[年代]],L$1)</f>
        <v>0</v>
      </c>
      <c r="M167" s="59">
        <f>COUNTIFS(テーブル13[[#All],[発症日]],テーブル310122[[#This Row],[日時]],テーブル13[[#All],[年代]],M$1)</f>
        <v>0</v>
      </c>
      <c r="N167" s="59">
        <f>COUNTIFS(テーブル13[[#All],[発症日]],テーブル310122[[#This Row],[日時]],テーブル13[[#All],[年代]],N$1)</f>
        <v>0</v>
      </c>
      <c r="O167" s="59">
        <f>COUNTIFS(テーブル13[[#All],[発症日]],テーブル310122[[#This Row],[日時]],テーブル13[[#All],[年代]],O$1)</f>
        <v>0</v>
      </c>
      <c r="P167" s="59">
        <f>COUNTIFS(テーブル13[[#All],[発症日]],テーブル310122[[#This Row],[日時]],テーブル13[[#All],[年代]],"")</f>
        <v>0</v>
      </c>
      <c r="Q167" s="59">
        <f>テーブル310122[[#This Row],[10歳未満]]</f>
        <v>0</v>
      </c>
      <c r="R167" s="59">
        <f>SUM(テーブル310122[[#This Row],[10代]:[30代]])</f>
        <v>0</v>
      </c>
      <c r="S167" s="59">
        <f>SUM(テーブル310122[[#This Row],[40代]:[50代]])</f>
        <v>0</v>
      </c>
      <c r="T167" s="59">
        <f>SUM(テーブル310122[[#This Row],[60代]:[90代]])</f>
        <v>0</v>
      </c>
    </row>
    <row r="168" spans="1:20">
      <c r="A168" s="54">
        <f t="shared" si="11"/>
        <v>44053</v>
      </c>
      <c r="B168" s="1" t="str">
        <f t="shared" si="8"/>
        <v/>
      </c>
      <c r="C168" s="57" t="str">
        <f t="shared" si="9"/>
        <v/>
      </c>
      <c r="D168" s="57" t="str">
        <f t="shared" si="10"/>
        <v>10日</v>
      </c>
      <c r="E168" s="57">
        <f>COUNTIF(テーブル13[[#All],[発症日]],テーブル310122[[#This Row],[日時]])</f>
        <v>0</v>
      </c>
      <c r="F168" s="57">
        <f>COUNTIFS(テーブル13[[#All],[発症日]],テーブル310122[[#This Row],[日時]],テーブル13[[#All],[年代]],F$1)</f>
        <v>0</v>
      </c>
      <c r="G168" s="59">
        <f>COUNTIFS(テーブル13[[#All],[発症日]],テーブル310122[[#This Row],[日時]],テーブル13[[#All],[年代]],G$1)</f>
        <v>0</v>
      </c>
      <c r="H168" s="59">
        <f>COUNTIFS(テーブル13[[#All],[発症日]],テーブル310122[[#This Row],[日時]],テーブル13[[#All],[年代]],H$1)</f>
        <v>0</v>
      </c>
      <c r="I168" s="59">
        <f>COUNTIFS(テーブル13[[#All],[発症日]],テーブル310122[[#This Row],[日時]],テーブル13[[#All],[年代]],I$1)</f>
        <v>0</v>
      </c>
      <c r="J168" s="59">
        <f>COUNTIFS(テーブル13[[#All],[発症日]],テーブル310122[[#This Row],[日時]],テーブル13[[#All],[年代]],J$1)</f>
        <v>0</v>
      </c>
      <c r="K168" s="59">
        <f>COUNTIFS(テーブル13[[#All],[発症日]],テーブル310122[[#This Row],[日時]],テーブル13[[#All],[年代]],K$1)</f>
        <v>0</v>
      </c>
      <c r="L168" s="59">
        <f>COUNTIFS(テーブル13[[#All],[発症日]],テーブル310122[[#This Row],[日時]],テーブル13[[#All],[年代]],L$1)</f>
        <v>0</v>
      </c>
      <c r="M168" s="59">
        <f>COUNTIFS(テーブル13[[#All],[発症日]],テーブル310122[[#This Row],[日時]],テーブル13[[#All],[年代]],M$1)</f>
        <v>0</v>
      </c>
      <c r="N168" s="59">
        <f>COUNTIFS(テーブル13[[#All],[発症日]],テーブル310122[[#This Row],[日時]],テーブル13[[#All],[年代]],N$1)</f>
        <v>0</v>
      </c>
      <c r="O168" s="59">
        <f>COUNTIFS(テーブル13[[#All],[発症日]],テーブル310122[[#This Row],[日時]],テーブル13[[#All],[年代]],O$1)</f>
        <v>0</v>
      </c>
      <c r="P168" s="59">
        <f>COUNTIFS(テーブル13[[#All],[発症日]],テーブル310122[[#This Row],[日時]],テーブル13[[#All],[年代]],"")</f>
        <v>0</v>
      </c>
      <c r="Q168" s="59">
        <f>テーブル310122[[#This Row],[10歳未満]]</f>
        <v>0</v>
      </c>
      <c r="R168" s="59">
        <f>SUM(テーブル310122[[#This Row],[10代]:[30代]])</f>
        <v>0</v>
      </c>
      <c r="S168" s="59">
        <f>SUM(テーブル310122[[#This Row],[40代]:[50代]])</f>
        <v>0</v>
      </c>
      <c r="T168" s="59">
        <f>SUM(テーブル310122[[#This Row],[60代]:[90代]])</f>
        <v>0</v>
      </c>
    </row>
    <row r="169" spans="1:20">
      <c r="A169" s="54">
        <f t="shared" si="11"/>
        <v>44054</v>
      </c>
      <c r="B169" s="1" t="str">
        <f t="shared" si="8"/>
        <v/>
      </c>
      <c r="C169" s="57" t="str">
        <f t="shared" si="9"/>
        <v/>
      </c>
      <c r="D169" s="57" t="str">
        <f t="shared" si="10"/>
        <v>11日</v>
      </c>
      <c r="E169" s="57">
        <f>COUNTIF(テーブル13[[#All],[発症日]],テーブル310122[[#This Row],[日時]])</f>
        <v>0</v>
      </c>
      <c r="F169" s="57">
        <f>COUNTIFS(テーブル13[[#All],[発症日]],テーブル310122[[#This Row],[日時]],テーブル13[[#All],[年代]],F$1)</f>
        <v>0</v>
      </c>
      <c r="G169" s="59">
        <f>COUNTIFS(テーブル13[[#All],[発症日]],テーブル310122[[#This Row],[日時]],テーブル13[[#All],[年代]],G$1)</f>
        <v>0</v>
      </c>
      <c r="H169" s="59">
        <f>COUNTIFS(テーブル13[[#All],[発症日]],テーブル310122[[#This Row],[日時]],テーブル13[[#All],[年代]],H$1)</f>
        <v>0</v>
      </c>
      <c r="I169" s="59">
        <f>COUNTIFS(テーブル13[[#All],[発症日]],テーブル310122[[#This Row],[日時]],テーブル13[[#All],[年代]],I$1)</f>
        <v>0</v>
      </c>
      <c r="J169" s="59">
        <f>COUNTIFS(テーブル13[[#All],[発症日]],テーブル310122[[#This Row],[日時]],テーブル13[[#All],[年代]],J$1)</f>
        <v>0</v>
      </c>
      <c r="K169" s="59">
        <f>COUNTIFS(テーブル13[[#All],[発症日]],テーブル310122[[#This Row],[日時]],テーブル13[[#All],[年代]],K$1)</f>
        <v>0</v>
      </c>
      <c r="L169" s="59">
        <f>COUNTIFS(テーブル13[[#All],[発症日]],テーブル310122[[#This Row],[日時]],テーブル13[[#All],[年代]],L$1)</f>
        <v>0</v>
      </c>
      <c r="M169" s="59">
        <f>COUNTIFS(テーブル13[[#All],[発症日]],テーブル310122[[#This Row],[日時]],テーブル13[[#All],[年代]],M$1)</f>
        <v>0</v>
      </c>
      <c r="N169" s="59">
        <f>COUNTIFS(テーブル13[[#All],[発症日]],テーブル310122[[#This Row],[日時]],テーブル13[[#All],[年代]],N$1)</f>
        <v>0</v>
      </c>
      <c r="O169" s="59">
        <f>COUNTIFS(テーブル13[[#All],[発症日]],テーブル310122[[#This Row],[日時]],テーブル13[[#All],[年代]],O$1)</f>
        <v>0</v>
      </c>
      <c r="P169" s="59">
        <f>COUNTIFS(テーブル13[[#All],[発症日]],テーブル310122[[#This Row],[日時]],テーブル13[[#All],[年代]],"")</f>
        <v>0</v>
      </c>
      <c r="Q169" s="59">
        <f>テーブル310122[[#This Row],[10歳未満]]</f>
        <v>0</v>
      </c>
      <c r="R169" s="59">
        <f>SUM(テーブル310122[[#This Row],[10代]:[30代]])</f>
        <v>0</v>
      </c>
      <c r="S169" s="59">
        <f>SUM(テーブル310122[[#This Row],[40代]:[50代]])</f>
        <v>0</v>
      </c>
      <c r="T169" s="59">
        <f>SUM(テーブル310122[[#This Row],[60代]:[90代]])</f>
        <v>0</v>
      </c>
    </row>
    <row r="170" spans="1:20">
      <c r="A170" s="54">
        <f t="shared" si="11"/>
        <v>44055</v>
      </c>
      <c r="B170" s="1" t="str">
        <f t="shared" si="8"/>
        <v/>
      </c>
      <c r="C170" s="57" t="str">
        <f t="shared" si="9"/>
        <v/>
      </c>
      <c r="D170" s="57" t="str">
        <f t="shared" si="10"/>
        <v>12日</v>
      </c>
      <c r="E170" s="57">
        <f>COUNTIF(テーブル13[[#All],[発症日]],テーブル310122[[#This Row],[日時]])</f>
        <v>0</v>
      </c>
      <c r="F170" s="57">
        <f>COUNTIFS(テーブル13[[#All],[発症日]],テーブル310122[[#This Row],[日時]],テーブル13[[#All],[年代]],F$1)</f>
        <v>0</v>
      </c>
      <c r="G170" s="59">
        <f>COUNTIFS(テーブル13[[#All],[発症日]],テーブル310122[[#This Row],[日時]],テーブル13[[#All],[年代]],G$1)</f>
        <v>0</v>
      </c>
      <c r="H170" s="59">
        <f>COUNTIFS(テーブル13[[#All],[発症日]],テーブル310122[[#This Row],[日時]],テーブル13[[#All],[年代]],H$1)</f>
        <v>0</v>
      </c>
      <c r="I170" s="59">
        <f>COUNTIFS(テーブル13[[#All],[発症日]],テーブル310122[[#This Row],[日時]],テーブル13[[#All],[年代]],I$1)</f>
        <v>0</v>
      </c>
      <c r="J170" s="59">
        <f>COUNTIFS(テーブル13[[#All],[発症日]],テーブル310122[[#This Row],[日時]],テーブル13[[#All],[年代]],J$1)</f>
        <v>0</v>
      </c>
      <c r="K170" s="59">
        <f>COUNTIFS(テーブル13[[#All],[発症日]],テーブル310122[[#This Row],[日時]],テーブル13[[#All],[年代]],K$1)</f>
        <v>0</v>
      </c>
      <c r="L170" s="59">
        <f>COUNTIFS(テーブル13[[#All],[発症日]],テーブル310122[[#This Row],[日時]],テーブル13[[#All],[年代]],L$1)</f>
        <v>0</v>
      </c>
      <c r="M170" s="59">
        <f>COUNTIFS(テーブル13[[#All],[発症日]],テーブル310122[[#This Row],[日時]],テーブル13[[#All],[年代]],M$1)</f>
        <v>0</v>
      </c>
      <c r="N170" s="59">
        <f>COUNTIFS(テーブル13[[#All],[発症日]],テーブル310122[[#This Row],[日時]],テーブル13[[#All],[年代]],N$1)</f>
        <v>0</v>
      </c>
      <c r="O170" s="59">
        <f>COUNTIFS(テーブル13[[#All],[発症日]],テーブル310122[[#This Row],[日時]],テーブル13[[#All],[年代]],O$1)</f>
        <v>0</v>
      </c>
      <c r="P170" s="59">
        <f>COUNTIFS(テーブル13[[#All],[発症日]],テーブル310122[[#This Row],[日時]],テーブル13[[#All],[年代]],"")</f>
        <v>0</v>
      </c>
      <c r="Q170" s="59">
        <f>テーブル310122[[#This Row],[10歳未満]]</f>
        <v>0</v>
      </c>
      <c r="R170" s="59">
        <f>SUM(テーブル310122[[#This Row],[10代]:[30代]])</f>
        <v>0</v>
      </c>
      <c r="S170" s="59">
        <f>SUM(テーブル310122[[#This Row],[40代]:[50代]])</f>
        <v>0</v>
      </c>
      <c r="T170" s="59">
        <f>SUM(テーブル310122[[#This Row],[60代]:[90代]])</f>
        <v>0</v>
      </c>
    </row>
    <row r="171" spans="1:20">
      <c r="A171" s="54">
        <f t="shared" si="11"/>
        <v>44056</v>
      </c>
      <c r="B171" s="1" t="str">
        <f t="shared" si="8"/>
        <v/>
      </c>
      <c r="C171" s="57" t="str">
        <f t="shared" si="9"/>
        <v/>
      </c>
      <c r="D171" s="57" t="str">
        <f t="shared" si="10"/>
        <v>13日</v>
      </c>
      <c r="E171" s="57">
        <f>COUNTIF(テーブル13[[#All],[発症日]],テーブル310122[[#This Row],[日時]])</f>
        <v>0</v>
      </c>
      <c r="F171" s="57">
        <f>COUNTIFS(テーブル13[[#All],[発症日]],テーブル310122[[#This Row],[日時]],テーブル13[[#All],[年代]],F$1)</f>
        <v>0</v>
      </c>
      <c r="G171" s="59">
        <f>COUNTIFS(テーブル13[[#All],[発症日]],テーブル310122[[#This Row],[日時]],テーブル13[[#All],[年代]],G$1)</f>
        <v>0</v>
      </c>
      <c r="H171" s="59">
        <f>COUNTIFS(テーブル13[[#All],[発症日]],テーブル310122[[#This Row],[日時]],テーブル13[[#All],[年代]],H$1)</f>
        <v>0</v>
      </c>
      <c r="I171" s="59">
        <f>COUNTIFS(テーブル13[[#All],[発症日]],テーブル310122[[#This Row],[日時]],テーブル13[[#All],[年代]],I$1)</f>
        <v>0</v>
      </c>
      <c r="J171" s="59">
        <f>COUNTIFS(テーブル13[[#All],[発症日]],テーブル310122[[#This Row],[日時]],テーブル13[[#All],[年代]],J$1)</f>
        <v>0</v>
      </c>
      <c r="K171" s="59">
        <f>COUNTIFS(テーブル13[[#All],[発症日]],テーブル310122[[#This Row],[日時]],テーブル13[[#All],[年代]],K$1)</f>
        <v>0</v>
      </c>
      <c r="L171" s="59">
        <f>COUNTIFS(テーブル13[[#All],[発症日]],テーブル310122[[#This Row],[日時]],テーブル13[[#All],[年代]],L$1)</f>
        <v>0</v>
      </c>
      <c r="M171" s="59">
        <f>COUNTIFS(テーブル13[[#All],[発症日]],テーブル310122[[#This Row],[日時]],テーブル13[[#All],[年代]],M$1)</f>
        <v>0</v>
      </c>
      <c r="N171" s="59">
        <f>COUNTIFS(テーブル13[[#All],[発症日]],テーブル310122[[#This Row],[日時]],テーブル13[[#All],[年代]],N$1)</f>
        <v>0</v>
      </c>
      <c r="O171" s="59">
        <f>COUNTIFS(テーブル13[[#All],[発症日]],テーブル310122[[#This Row],[日時]],テーブル13[[#All],[年代]],O$1)</f>
        <v>0</v>
      </c>
      <c r="P171" s="59">
        <f>COUNTIFS(テーブル13[[#All],[発症日]],テーブル310122[[#This Row],[日時]],テーブル13[[#All],[年代]],"")</f>
        <v>0</v>
      </c>
      <c r="Q171" s="59">
        <f>テーブル310122[[#This Row],[10歳未満]]</f>
        <v>0</v>
      </c>
      <c r="R171" s="59">
        <f>SUM(テーブル310122[[#This Row],[10代]:[30代]])</f>
        <v>0</v>
      </c>
      <c r="S171" s="59">
        <f>SUM(テーブル310122[[#This Row],[40代]:[50代]])</f>
        <v>0</v>
      </c>
      <c r="T171" s="59">
        <f>SUM(テーブル310122[[#This Row],[60代]:[90代]])</f>
        <v>0</v>
      </c>
    </row>
    <row r="172" spans="1:20">
      <c r="A172" s="54">
        <f t="shared" si="11"/>
        <v>44057</v>
      </c>
      <c r="B172" s="1" t="str">
        <f t="shared" si="8"/>
        <v/>
      </c>
      <c r="C172" s="57" t="str">
        <f t="shared" si="9"/>
        <v/>
      </c>
      <c r="D172" s="57" t="str">
        <f t="shared" si="10"/>
        <v>14日</v>
      </c>
      <c r="E172" s="57">
        <f>COUNTIF(テーブル13[[#All],[発症日]],テーブル310122[[#This Row],[日時]])</f>
        <v>0</v>
      </c>
      <c r="F172" s="57">
        <f>COUNTIFS(テーブル13[[#All],[発症日]],テーブル310122[[#This Row],[日時]],テーブル13[[#All],[年代]],F$1)</f>
        <v>0</v>
      </c>
      <c r="G172" s="59">
        <f>COUNTIFS(テーブル13[[#All],[発症日]],テーブル310122[[#This Row],[日時]],テーブル13[[#All],[年代]],G$1)</f>
        <v>0</v>
      </c>
      <c r="H172" s="59">
        <f>COUNTIFS(テーブル13[[#All],[発症日]],テーブル310122[[#This Row],[日時]],テーブル13[[#All],[年代]],H$1)</f>
        <v>0</v>
      </c>
      <c r="I172" s="59">
        <f>COUNTIFS(テーブル13[[#All],[発症日]],テーブル310122[[#This Row],[日時]],テーブル13[[#All],[年代]],I$1)</f>
        <v>0</v>
      </c>
      <c r="J172" s="59">
        <f>COUNTIFS(テーブル13[[#All],[発症日]],テーブル310122[[#This Row],[日時]],テーブル13[[#All],[年代]],J$1)</f>
        <v>0</v>
      </c>
      <c r="K172" s="59">
        <f>COUNTIFS(テーブル13[[#All],[発症日]],テーブル310122[[#This Row],[日時]],テーブル13[[#All],[年代]],K$1)</f>
        <v>0</v>
      </c>
      <c r="L172" s="59">
        <f>COUNTIFS(テーブル13[[#All],[発症日]],テーブル310122[[#This Row],[日時]],テーブル13[[#All],[年代]],L$1)</f>
        <v>0</v>
      </c>
      <c r="M172" s="59">
        <f>COUNTIFS(テーブル13[[#All],[発症日]],テーブル310122[[#This Row],[日時]],テーブル13[[#All],[年代]],M$1)</f>
        <v>0</v>
      </c>
      <c r="N172" s="59">
        <f>COUNTIFS(テーブル13[[#All],[発症日]],テーブル310122[[#This Row],[日時]],テーブル13[[#All],[年代]],N$1)</f>
        <v>0</v>
      </c>
      <c r="O172" s="59">
        <f>COUNTIFS(テーブル13[[#All],[発症日]],テーブル310122[[#This Row],[日時]],テーブル13[[#All],[年代]],O$1)</f>
        <v>0</v>
      </c>
      <c r="P172" s="59">
        <f>COUNTIFS(テーブル13[[#All],[発症日]],テーブル310122[[#This Row],[日時]],テーブル13[[#All],[年代]],"")</f>
        <v>0</v>
      </c>
      <c r="Q172" s="59">
        <f>テーブル310122[[#This Row],[10歳未満]]</f>
        <v>0</v>
      </c>
      <c r="R172" s="59">
        <f>SUM(テーブル310122[[#This Row],[10代]:[30代]])</f>
        <v>0</v>
      </c>
      <c r="S172" s="59">
        <f>SUM(テーブル310122[[#This Row],[40代]:[50代]])</f>
        <v>0</v>
      </c>
      <c r="T172" s="59">
        <f>SUM(テーブル310122[[#This Row],[60代]:[90代]])</f>
        <v>0</v>
      </c>
    </row>
    <row r="173" spans="1:20">
      <c r="A173" s="54">
        <f t="shared" si="11"/>
        <v>44058</v>
      </c>
      <c r="B173" s="1" t="str">
        <f t="shared" si="8"/>
        <v/>
      </c>
      <c r="C173" s="57" t="str">
        <f t="shared" si="9"/>
        <v/>
      </c>
      <c r="D173" s="57" t="str">
        <f t="shared" si="10"/>
        <v>15日</v>
      </c>
      <c r="E173" s="57">
        <f>COUNTIF(テーブル13[[#All],[発症日]],テーブル310122[[#This Row],[日時]])</f>
        <v>0</v>
      </c>
      <c r="F173" s="57">
        <f>COUNTIFS(テーブル13[[#All],[発症日]],テーブル310122[[#This Row],[日時]],テーブル13[[#All],[年代]],F$1)</f>
        <v>0</v>
      </c>
      <c r="G173" s="59">
        <f>COUNTIFS(テーブル13[[#All],[発症日]],テーブル310122[[#This Row],[日時]],テーブル13[[#All],[年代]],G$1)</f>
        <v>0</v>
      </c>
      <c r="H173" s="59">
        <f>COUNTIFS(テーブル13[[#All],[発症日]],テーブル310122[[#This Row],[日時]],テーブル13[[#All],[年代]],H$1)</f>
        <v>0</v>
      </c>
      <c r="I173" s="59">
        <f>COUNTIFS(テーブル13[[#All],[発症日]],テーブル310122[[#This Row],[日時]],テーブル13[[#All],[年代]],I$1)</f>
        <v>0</v>
      </c>
      <c r="J173" s="59">
        <f>COUNTIFS(テーブル13[[#All],[発症日]],テーブル310122[[#This Row],[日時]],テーブル13[[#All],[年代]],J$1)</f>
        <v>0</v>
      </c>
      <c r="K173" s="59">
        <f>COUNTIFS(テーブル13[[#All],[発症日]],テーブル310122[[#This Row],[日時]],テーブル13[[#All],[年代]],K$1)</f>
        <v>0</v>
      </c>
      <c r="L173" s="59">
        <f>COUNTIFS(テーブル13[[#All],[発症日]],テーブル310122[[#This Row],[日時]],テーブル13[[#All],[年代]],L$1)</f>
        <v>0</v>
      </c>
      <c r="M173" s="59">
        <f>COUNTIFS(テーブル13[[#All],[発症日]],テーブル310122[[#This Row],[日時]],テーブル13[[#All],[年代]],M$1)</f>
        <v>0</v>
      </c>
      <c r="N173" s="59">
        <f>COUNTIFS(テーブル13[[#All],[発症日]],テーブル310122[[#This Row],[日時]],テーブル13[[#All],[年代]],N$1)</f>
        <v>0</v>
      </c>
      <c r="O173" s="59">
        <f>COUNTIFS(テーブル13[[#All],[発症日]],テーブル310122[[#This Row],[日時]],テーブル13[[#All],[年代]],O$1)</f>
        <v>0</v>
      </c>
      <c r="P173" s="59">
        <f>COUNTIFS(テーブル13[[#All],[発症日]],テーブル310122[[#This Row],[日時]],テーブル13[[#All],[年代]],"")</f>
        <v>0</v>
      </c>
      <c r="Q173" s="59">
        <f>テーブル310122[[#This Row],[10歳未満]]</f>
        <v>0</v>
      </c>
      <c r="R173" s="59">
        <f>SUM(テーブル310122[[#This Row],[10代]:[30代]])</f>
        <v>0</v>
      </c>
      <c r="S173" s="59">
        <f>SUM(テーブル310122[[#This Row],[40代]:[50代]])</f>
        <v>0</v>
      </c>
      <c r="T173" s="59">
        <f>SUM(テーブル310122[[#This Row],[60代]:[90代]])</f>
        <v>0</v>
      </c>
    </row>
    <row r="174" spans="1:20">
      <c r="A174" s="54">
        <f t="shared" si="11"/>
        <v>44059</v>
      </c>
      <c r="B174" s="1" t="str">
        <f t="shared" si="8"/>
        <v/>
      </c>
      <c r="C174" s="57" t="str">
        <f t="shared" si="9"/>
        <v/>
      </c>
      <c r="D174" s="57" t="str">
        <f t="shared" si="10"/>
        <v>16日</v>
      </c>
      <c r="E174" s="57">
        <f>COUNTIF(テーブル13[[#All],[発症日]],テーブル310122[[#This Row],[日時]])</f>
        <v>0</v>
      </c>
      <c r="F174" s="57">
        <f>COUNTIFS(テーブル13[[#All],[発症日]],テーブル310122[[#This Row],[日時]],テーブル13[[#All],[年代]],F$1)</f>
        <v>0</v>
      </c>
      <c r="G174" s="59">
        <f>COUNTIFS(テーブル13[[#All],[発症日]],テーブル310122[[#This Row],[日時]],テーブル13[[#All],[年代]],G$1)</f>
        <v>0</v>
      </c>
      <c r="H174" s="59">
        <f>COUNTIFS(テーブル13[[#All],[発症日]],テーブル310122[[#This Row],[日時]],テーブル13[[#All],[年代]],H$1)</f>
        <v>0</v>
      </c>
      <c r="I174" s="59">
        <f>COUNTIFS(テーブル13[[#All],[発症日]],テーブル310122[[#This Row],[日時]],テーブル13[[#All],[年代]],I$1)</f>
        <v>0</v>
      </c>
      <c r="J174" s="59">
        <f>COUNTIFS(テーブル13[[#All],[発症日]],テーブル310122[[#This Row],[日時]],テーブル13[[#All],[年代]],J$1)</f>
        <v>0</v>
      </c>
      <c r="K174" s="59">
        <f>COUNTIFS(テーブル13[[#All],[発症日]],テーブル310122[[#This Row],[日時]],テーブル13[[#All],[年代]],K$1)</f>
        <v>0</v>
      </c>
      <c r="L174" s="59">
        <f>COUNTIFS(テーブル13[[#All],[発症日]],テーブル310122[[#This Row],[日時]],テーブル13[[#All],[年代]],L$1)</f>
        <v>0</v>
      </c>
      <c r="M174" s="59">
        <f>COUNTIFS(テーブル13[[#All],[発症日]],テーブル310122[[#This Row],[日時]],テーブル13[[#All],[年代]],M$1)</f>
        <v>0</v>
      </c>
      <c r="N174" s="59">
        <f>COUNTIFS(テーブル13[[#All],[発症日]],テーブル310122[[#This Row],[日時]],テーブル13[[#All],[年代]],N$1)</f>
        <v>0</v>
      </c>
      <c r="O174" s="59">
        <f>COUNTIFS(テーブル13[[#All],[発症日]],テーブル310122[[#This Row],[日時]],テーブル13[[#All],[年代]],O$1)</f>
        <v>0</v>
      </c>
      <c r="P174" s="59">
        <f>COUNTIFS(テーブル13[[#All],[発症日]],テーブル310122[[#This Row],[日時]],テーブル13[[#All],[年代]],"")</f>
        <v>0</v>
      </c>
      <c r="Q174" s="59">
        <f>テーブル310122[[#This Row],[10歳未満]]</f>
        <v>0</v>
      </c>
      <c r="R174" s="59">
        <f>SUM(テーブル310122[[#This Row],[10代]:[30代]])</f>
        <v>0</v>
      </c>
      <c r="S174" s="59">
        <f>SUM(テーブル310122[[#This Row],[40代]:[50代]])</f>
        <v>0</v>
      </c>
      <c r="T174" s="59">
        <f>SUM(テーブル310122[[#This Row],[60代]:[90代]])</f>
        <v>0</v>
      </c>
    </row>
    <row r="175" spans="1:20">
      <c r="A175" s="54">
        <f t="shared" si="11"/>
        <v>44060</v>
      </c>
      <c r="B175" s="1" t="str">
        <f t="shared" si="8"/>
        <v/>
      </c>
      <c r="C175" s="57" t="str">
        <f t="shared" si="9"/>
        <v/>
      </c>
      <c r="D175" s="57" t="str">
        <f t="shared" si="10"/>
        <v>17日</v>
      </c>
      <c r="E175" s="57">
        <f>COUNTIF(テーブル13[[#All],[発症日]],テーブル310122[[#This Row],[日時]])</f>
        <v>0</v>
      </c>
      <c r="F175" s="57">
        <f>COUNTIFS(テーブル13[[#All],[発症日]],テーブル310122[[#This Row],[日時]],テーブル13[[#All],[年代]],F$1)</f>
        <v>0</v>
      </c>
      <c r="G175" s="59">
        <f>COUNTIFS(テーブル13[[#All],[発症日]],テーブル310122[[#This Row],[日時]],テーブル13[[#All],[年代]],G$1)</f>
        <v>0</v>
      </c>
      <c r="H175" s="59">
        <f>COUNTIFS(テーブル13[[#All],[発症日]],テーブル310122[[#This Row],[日時]],テーブル13[[#All],[年代]],H$1)</f>
        <v>0</v>
      </c>
      <c r="I175" s="59">
        <f>COUNTIFS(テーブル13[[#All],[発症日]],テーブル310122[[#This Row],[日時]],テーブル13[[#All],[年代]],I$1)</f>
        <v>0</v>
      </c>
      <c r="J175" s="59">
        <f>COUNTIFS(テーブル13[[#All],[発症日]],テーブル310122[[#This Row],[日時]],テーブル13[[#All],[年代]],J$1)</f>
        <v>0</v>
      </c>
      <c r="K175" s="59">
        <f>COUNTIFS(テーブル13[[#All],[発症日]],テーブル310122[[#This Row],[日時]],テーブル13[[#All],[年代]],K$1)</f>
        <v>0</v>
      </c>
      <c r="L175" s="59">
        <f>COUNTIFS(テーブル13[[#All],[発症日]],テーブル310122[[#This Row],[日時]],テーブル13[[#All],[年代]],L$1)</f>
        <v>0</v>
      </c>
      <c r="M175" s="59">
        <f>COUNTIFS(テーブル13[[#All],[発症日]],テーブル310122[[#This Row],[日時]],テーブル13[[#All],[年代]],M$1)</f>
        <v>0</v>
      </c>
      <c r="N175" s="59">
        <f>COUNTIFS(テーブル13[[#All],[発症日]],テーブル310122[[#This Row],[日時]],テーブル13[[#All],[年代]],N$1)</f>
        <v>0</v>
      </c>
      <c r="O175" s="59">
        <f>COUNTIFS(テーブル13[[#All],[発症日]],テーブル310122[[#This Row],[日時]],テーブル13[[#All],[年代]],O$1)</f>
        <v>0</v>
      </c>
      <c r="P175" s="59">
        <f>COUNTIFS(テーブル13[[#All],[発症日]],テーブル310122[[#This Row],[日時]],テーブル13[[#All],[年代]],"")</f>
        <v>0</v>
      </c>
      <c r="Q175" s="59">
        <f>テーブル310122[[#This Row],[10歳未満]]</f>
        <v>0</v>
      </c>
      <c r="R175" s="59">
        <f>SUM(テーブル310122[[#This Row],[10代]:[30代]])</f>
        <v>0</v>
      </c>
      <c r="S175" s="59">
        <f>SUM(テーブル310122[[#This Row],[40代]:[50代]])</f>
        <v>0</v>
      </c>
      <c r="T175" s="59">
        <f>SUM(テーブル310122[[#This Row],[60代]:[90代]])</f>
        <v>0</v>
      </c>
    </row>
    <row r="176" spans="1:20">
      <c r="A176" s="54">
        <f t="shared" si="11"/>
        <v>44061</v>
      </c>
      <c r="B176" s="1" t="str">
        <f t="shared" si="8"/>
        <v/>
      </c>
      <c r="C176" s="57" t="str">
        <f t="shared" si="9"/>
        <v/>
      </c>
      <c r="D176" s="57" t="str">
        <f t="shared" si="10"/>
        <v>18日</v>
      </c>
      <c r="E176" s="57">
        <f>COUNTIF(テーブル13[[#All],[発症日]],テーブル310122[[#This Row],[日時]])</f>
        <v>0</v>
      </c>
      <c r="F176" s="57">
        <f>COUNTIFS(テーブル13[[#All],[発症日]],テーブル310122[[#This Row],[日時]],テーブル13[[#All],[年代]],F$1)</f>
        <v>0</v>
      </c>
      <c r="G176" s="59">
        <f>COUNTIFS(テーブル13[[#All],[発症日]],テーブル310122[[#This Row],[日時]],テーブル13[[#All],[年代]],G$1)</f>
        <v>0</v>
      </c>
      <c r="H176" s="59">
        <f>COUNTIFS(テーブル13[[#All],[発症日]],テーブル310122[[#This Row],[日時]],テーブル13[[#All],[年代]],H$1)</f>
        <v>0</v>
      </c>
      <c r="I176" s="59">
        <f>COUNTIFS(テーブル13[[#All],[発症日]],テーブル310122[[#This Row],[日時]],テーブル13[[#All],[年代]],I$1)</f>
        <v>0</v>
      </c>
      <c r="J176" s="59">
        <f>COUNTIFS(テーブル13[[#All],[発症日]],テーブル310122[[#This Row],[日時]],テーブル13[[#All],[年代]],J$1)</f>
        <v>0</v>
      </c>
      <c r="K176" s="59">
        <f>COUNTIFS(テーブル13[[#All],[発症日]],テーブル310122[[#This Row],[日時]],テーブル13[[#All],[年代]],K$1)</f>
        <v>0</v>
      </c>
      <c r="L176" s="59">
        <f>COUNTIFS(テーブル13[[#All],[発症日]],テーブル310122[[#This Row],[日時]],テーブル13[[#All],[年代]],L$1)</f>
        <v>0</v>
      </c>
      <c r="M176" s="59">
        <f>COUNTIFS(テーブル13[[#All],[発症日]],テーブル310122[[#This Row],[日時]],テーブル13[[#All],[年代]],M$1)</f>
        <v>0</v>
      </c>
      <c r="N176" s="59">
        <f>COUNTIFS(テーブル13[[#All],[発症日]],テーブル310122[[#This Row],[日時]],テーブル13[[#All],[年代]],N$1)</f>
        <v>0</v>
      </c>
      <c r="O176" s="59">
        <f>COUNTIFS(テーブル13[[#All],[発症日]],テーブル310122[[#This Row],[日時]],テーブル13[[#All],[年代]],O$1)</f>
        <v>0</v>
      </c>
      <c r="P176" s="59">
        <f>COUNTIFS(テーブル13[[#All],[発症日]],テーブル310122[[#This Row],[日時]],テーブル13[[#All],[年代]],"")</f>
        <v>0</v>
      </c>
      <c r="Q176" s="59">
        <f>テーブル310122[[#This Row],[10歳未満]]</f>
        <v>0</v>
      </c>
      <c r="R176" s="59">
        <f>SUM(テーブル310122[[#This Row],[10代]:[30代]])</f>
        <v>0</v>
      </c>
      <c r="S176" s="59">
        <f>SUM(テーブル310122[[#This Row],[40代]:[50代]])</f>
        <v>0</v>
      </c>
      <c r="T176" s="59">
        <f>SUM(テーブル310122[[#This Row],[60代]:[90代]])</f>
        <v>0</v>
      </c>
    </row>
    <row r="177" spans="1:20">
      <c r="A177" s="54">
        <f t="shared" si="11"/>
        <v>44062</v>
      </c>
      <c r="B177" s="1" t="str">
        <f t="shared" si="8"/>
        <v/>
      </c>
      <c r="C177" s="57" t="str">
        <f t="shared" si="9"/>
        <v/>
      </c>
      <c r="D177" s="57" t="str">
        <f t="shared" si="10"/>
        <v>19日</v>
      </c>
      <c r="E177" s="57">
        <f>COUNTIF(テーブル13[[#All],[発症日]],テーブル310122[[#This Row],[日時]])</f>
        <v>0</v>
      </c>
      <c r="F177" s="57">
        <f>COUNTIFS(テーブル13[[#All],[発症日]],テーブル310122[[#This Row],[日時]],テーブル13[[#All],[年代]],F$1)</f>
        <v>0</v>
      </c>
      <c r="G177" s="59">
        <f>COUNTIFS(テーブル13[[#All],[発症日]],テーブル310122[[#This Row],[日時]],テーブル13[[#All],[年代]],G$1)</f>
        <v>0</v>
      </c>
      <c r="H177" s="59">
        <f>COUNTIFS(テーブル13[[#All],[発症日]],テーブル310122[[#This Row],[日時]],テーブル13[[#All],[年代]],H$1)</f>
        <v>0</v>
      </c>
      <c r="I177" s="59">
        <f>COUNTIFS(テーブル13[[#All],[発症日]],テーブル310122[[#This Row],[日時]],テーブル13[[#All],[年代]],I$1)</f>
        <v>0</v>
      </c>
      <c r="J177" s="59">
        <f>COUNTIFS(テーブル13[[#All],[発症日]],テーブル310122[[#This Row],[日時]],テーブル13[[#All],[年代]],J$1)</f>
        <v>0</v>
      </c>
      <c r="K177" s="59">
        <f>COUNTIFS(テーブル13[[#All],[発症日]],テーブル310122[[#This Row],[日時]],テーブル13[[#All],[年代]],K$1)</f>
        <v>0</v>
      </c>
      <c r="L177" s="59">
        <f>COUNTIFS(テーブル13[[#All],[発症日]],テーブル310122[[#This Row],[日時]],テーブル13[[#All],[年代]],L$1)</f>
        <v>0</v>
      </c>
      <c r="M177" s="59">
        <f>COUNTIFS(テーブル13[[#All],[発症日]],テーブル310122[[#This Row],[日時]],テーブル13[[#All],[年代]],M$1)</f>
        <v>0</v>
      </c>
      <c r="N177" s="59">
        <f>COUNTIFS(テーブル13[[#All],[発症日]],テーブル310122[[#This Row],[日時]],テーブル13[[#All],[年代]],N$1)</f>
        <v>0</v>
      </c>
      <c r="O177" s="59">
        <f>COUNTIFS(テーブル13[[#All],[発症日]],テーブル310122[[#This Row],[日時]],テーブル13[[#All],[年代]],O$1)</f>
        <v>0</v>
      </c>
      <c r="P177" s="59">
        <f>COUNTIFS(テーブル13[[#All],[発症日]],テーブル310122[[#This Row],[日時]],テーブル13[[#All],[年代]],"")</f>
        <v>0</v>
      </c>
      <c r="Q177" s="59">
        <f>テーブル310122[[#This Row],[10歳未満]]</f>
        <v>0</v>
      </c>
      <c r="R177" s="59">
        <f>SUM(テーブル310122[[#This Row],[10代]:[30代]])</f>
        <v>0</v>
      </c>
      <c r="S177" s="59">
        <f>SUM(テーブル310122[[#This Row],[40代]:[50代]])</f>
        <v>0</v>
      </c>
      <c r="T177" s="59">
        <f>SUM(テーブル310122[[#This Row],[60代]:[90代]])</f>
        <v>0</v>
      </c>
    </row>
    <row r="178" spans="1:20">
      <c r="A178" s="54">
        <f t="shared" si="11"/>
        <v>44063</v>
      </c>
      <c r="B178" s="1" t="str">
        <f t="shared" si="8"/>
        <v/>
      </c>
      <c r="C178" s="57" t="str">
        <f t="shared" si="9"/>
        <v/>
      </c>
      <c r="D178" s="57" t="str">
        <f t="shared" si="10"/>
        <v>20日</v>
      </c>
      <c r="E178" s="57">
        <f>COUNTIF(テーブル13[[#All],[発症日]],テーブル310122[[#This Row],[日時]])</f>
        <v>0</v>
      </c>
      <c r="F178" s="57">
        <f>COUNTIFS(テーブル13[[#All],[発症日]],テーブル310122[[#This Row],[日時]],テーブル13[[#All],[年代]],F$1)</f>
        <v>0</v>
      </c>
      <c r="G178" s="59">
        <f>COUNTIFS(テーブル13[[#All],[発症日]],テーブル310122[[#This Row],[日時]],テーブル13[[#All],[年代]],G$1)</f>
        <v>0</v>
      </c>
      <c r="H178" s="59">
        <f>COUNTIFS(テーブル13[[#All],[発症日]],テーブル310122[[#This Row],[日時]],テーブル13[[#All],[年代]],H$1)</f>
        <v>0</v>
      </c>
      <c r="I178" s="59">
        <f>COUNTIFS(テーブル13[[#All],[発症日]],テーブル310122[[#This Row],[日時]],テーブル13[[#All],[年代]],I$1)</f>
        <v>0</v>
      </c>
      <c r="J178" s="59">
        <f>COUNTIFS(テーブル13[[#All],[発症日]],テーブル310122[[#This Row],[日時]],テーブル13[[#All],[年代]],J$1)</f>
        <v>0</v>
      </c>
      <c r="K178" s="59">
        <f>COUNTIFS(テーブル13[[#All],[発症日]],テーブル310122[[#This Row],[日時]],テーブル13[[#All],[年代]],K$1)</f>
        <v>0</v>
      </c>
      <c r="L178" s="59">
        <f>COUNTIFS(テーブル13[[#All],[発症日]],テーブル310122[[#This Row],[日時]],テーブル13[[#All],[年代]],L$1)</f>
        <v>0</v>
      </c>
      <c r="M178" s="59">
        <f>COUNTIFS(テーブル13[[#All],[発症日]],テーブル310122[[#This Row],[日時]],テーブル13[[#All],[年代]],M$1)</f>
        <v>0</v>
      </c>
      <c r="N178" s="59">
        <f>COUNTIFS(テーブル13[[#All],[発症日]],テーブル310122[[#This Row],[日時]],テーブル13[[#All],[年代]],N$1)</f>
        <v>0</v>
      </c>
      <c r="O178" s="59">
        <f>COUNTIFS(テーブル13[[#All],[発症日]],テーブル310122[[#This Row],[日時]],テーブル13[[#All],[年代]],O$1)</f>
        <v>0</v>
      </c>
      <c r="P178" s="59">
        <f>COUNTIFS(テーブル13[[#All],[発症日]],テーブル310122[[#This Row],[日時]],テーブル13[[#All],[年代]],"")</f>
        <v>0</v>
      </c>
      <c r="Q178" s="59">
        <f>テーブル310122[[#This Row],[10歳未満]]</f>
        <v>0</v>
      </c>
      <c r="R178" s="59">
        <f>SUM(テーブル310122[[#This Row],[10代]:[30代]])</f>
        <v>0</v>
      </c>
      <c r="S178" s="59">
        <f>SUM(テーブル310122[[#This Row],[40代]:[50代]])</f>
        <v>0</v>
      </c>
      <c r="T178" s="59">
        <f>SUM(テーブル310122[[#This Row],[60代]:[90代]])</f>
        <v>0</v>
      </c>
    </row>
    <row r="179" spans="1:20">
      <c r="A179" s="54">
        <f t="shared" si="11"/>
        <v>44064</v>
      </c>
      <c r="B179" s="1" t="str">
        <f t="shared" si="8"/>
        <v/>
      </c>
      <c r="C179" s="57" t="str">
        <f t="shared" si="9"/>
        <v/>
      </c>
      <c r="D179" s="57" t="str">
        <f t="shared" si="10"/>
        <v>21日</v>
      </c>
      <c r="E179" s="57">
        <f>COUNTIF(テーブル13[[#All],[発症日]],テーブル310122[[#This Row],[日時]])</f>
        <v>0</v>
      </c>
      <c r="F179" s="57">
        <f>COUNTIFS(テーブル13[[#All],[発症日]],テーブル310122[[#This Row],[日時]],テーブル13[[#All],[年代]],F$1)</f>
        <v>0</v>
      </c>
      <c r="G179" s="59">
        <f>COUNTIFS(テーブル13[[#All],[発症日]],テーブル310122[[#This Row],[日時]],テーブル13[[#All],[年代]],G$1)</f>
        <v>0</v>
      </c>
      <c r="H179" s="59">
        <f>COUNTIFS(テーブル13[[#All],[発症日]],テーブル310122[[#This Row],[日時]],テーブル13[[#All],[年代]],H$1)</f>
        <v>0</v>
      </c>
      <c r="I179" s="59">
        <f>COUNTIFS(テーブル13[[#All],[発症日]],テーブル310122[[#This Row],[日時]],テーブル13[[#All],[年代]],I$1)</f>
        <v>0</v>
      </c>
      <c r="J179" s="59">
        <f>COUNTIFS(テーブル13[[#All],[発症日]],テーブル310122[[#This Row],[日時]],テーブル13[[#All],[年代]],J$1)</f>
        <v>0</v>
      </c>
      <c r="K179" s="59">
        <f>COUNTIFS(テーブル13[[#All],[発症日]],テーブル310122[[#This Row],[日時]],テーブル13[[#All],[年代]],K$1)</f>
        <v>0</v>
      </c>
      <c r="L179" s="59">
        <f>COUNTIFS(テーブル13[[#All],[発症日]],テーブル310122[[#This Row],[日時]],テーブル13[[#All],[年代]],L$1)</f>
        <v>0</v>
      </c>
      <c r="M179" s="59">
        <f>COUNTIFS(テーブル13[[#All],[発症日]],テーブル310122[[#This Row],[日時]],テーブル13[[#All],[年代]],M$1)</f>
        <v>0</v>
      </c>
      <c r="N179" s="59">
        <f>COUNTIFS(テーブル13[[#All],[発症日]],テーブル310122[[#This Row],[日時]],テーブル13[[#All],[年代]],N$1)</f>
        <v>0</v>
      </c>
      <c r="O179" s="59">
        <f>COUNTIFS(テーブル13[[#All],[発症日]],テーブル310122[[#This Row],[日時]],テーブル13[[#All],[年代]],O$1)</f>
        <v>0</v>
      </c>
      <c r="P179" s="59">
        <f>COUNTIFS(テーブル13[[#All],[発症日]],テーブル310122[[#This Row],[日時]],テーブル13[[#All],[年代]],"")</f>
        <v>0</v>
      </c>
      <c r="Q179" s="59">
        <f>テーブル310122[[#This Row],[10歳未満]]</f>
        <v>0</v>
      </c>
      <c r="R179" s="59">
        <f>SUM(テーブル310122[[#This Row],[10代]:[30代]])</f>
        <v>0</v>
      </c>
      <c r="S179" s="59">
        <f>SUM(テーブル310122[[#This Row],[40代]:[50代]])</f>
        <v>0</v>
      </c>
      <c r="T179" s="59">
        <f>SUM(テーブル310122[[#This Row],[60代]:[90代]])</f>
        <v>0</v>
      </c>
    </row>
    <row r="180" spans="1:20">
      <c r="A180" s="54">
        <f t="shared" si="11"/>
        <v>44065</v>
      </c>
      <c r="B180" s="1" t="str">
        <f t="shared" si="8"/>
        <v/>
      </c>
      <c r="C180" s="57" t="str">
        <f t="shared" si="9"/>
        <v/>
      </c>
      <c r="D180" s="57" t="str">
        <f t="shared" si="10"/>
        <v>22日</v>
      </c>
      <c r="E180" s="57">
        <f>COUNTIF(テーブル13[[#All],[発症日]],テーブル310122[[#This Row],[日時]])</f>
        <v>0</v>
      </c>
      <c r="F180" s="57">
        <f>COUNTIFS(テーブル13[[#All],[発症日]],テーブル310122[[#This Row],[日時]],テーブル13[[#All],[年代]],F$1)</f>
        <v>0</v>
      </c>
      <c r="G180" s="59">
        <f>COUNTIFS(テーブル13[[#All],[発症日]],テーブル310122[[#This Row],[日時]],テーブル13[[#All],[年代]],G$1)</f>
        <v>0</v>
      </c>
      <c r="H180" s="59">
        <f>COUNTIFS(テーブル13[[#All],[発症日]],テーブル310122[[#This Row],[日時]],テーブル13[[#All],[年代]],H$1)</f>
        <v>0</v>
      </c>
      <c r="I180" s="59">
        <f>COUNTIFS(テーブル13[[#All],[発症日]],テーブル310122[[#This Row],[日時]],テーブル13[[#All],[年代]],I$1)</f>
        <v>0</v>
      </c>
      <c r="J180" s="59">
        <f>COUNTIFS(テーブル13[[#All],[発症日]],テーブル310122[[#This Row],[日時]],テーブル13[[#All],[年代]],J$1)</f>
        <v>0</v>
      </c>
      <c r="K180" s="59">
        <f>COUNTIFS(テーブル13[[#All],[発症日]],テーブル310122[[#This Row],[日時]],テーブル13[[#All],[年代]],K$1)</f>
        <v>0</v>
      </c>
      <c r="L180" s="59">
        <f>COUNTIFS(テーブル13[[#All],[発症日]],テーブル310122[[#This Row],[日時]],テーブル13[[#All],[年代]],L$1)</f>
        <v>0</v>
      </c>
      <c r="M180" s="59">
        <f>COUNTIFS(テーブル13[[#All],[発症日]],テーブル310122[[#This Row],[日時]],テーブル13[[#All],[年代]],M$1)</f>
        <v>0</v>
      </c>
      <c r="N180" s="59">
        <f>COUNTIFS(テーブル13[[#All],[発症日]],テーブル310122[[#This Row],[日時]],テーブル13[[#All],[年代]],N$1)</f>
        <v>0</v>
      </c>
      <c r="O180" s="59">
        <f>COUNTIFS(テーブル13[[#All],[発症日]],テーブル310122[[#This Row],[日時]],テーブル13[[#All],[年代]],O$1)</f>
        <v>0</v>
      </c>
      <c r="P180" s="59">
        <f>COUNTIFS(テーブル13[[#All],[発症日]],テーブル310122[[#This Row],[日時]],テーブル13[[#All],[年代]],"")</f>
        <v>0</v>
      </c>
      <c r="Q180" s="59">
        <f>テーブル310122[[#This Row],[10歳未満]]</f>
        <v>0</v>
      </c>
      <c r="R180" s="59">
        <f>SUM(テーブル310122[[#This Row],[10代]:[30代]])</f>
        <v>0</v>
      </c>
      <c r="S180" s="59">
        <f>SUM(テーブル310122[[#This Row],[40代]:[50代]])</f>
        <v>0</v>
      </c>
      <c r="T180" s="59">
        <f>SUM(テーブル310122[[#This Row],[60代]:[90代]])</f>
        <v>0</v>
      </c>
    </row>
    <row r="181" spans="1:20">
      <c r="A181" s="54">
        <f t="shared" si="11"/>
        <v>44066</v>
      </c>
      <c r="B181" s="1" t="str">
        <f t="shared" si="8"/>
        <v/>
      </c>
      <c r="C181" s="57" t="str">
        <f t="shared" si="9"/>
        <v/>
      </c>
      <c r="D181" s="57" t="str">
        <f t="shared" si="10"/>
        <v>23日</v>
      </c>
      <c r="E181" s="57">
        <f>COUNTIF(テーブル13[[#All],[発症日]],テーブル310122[[#This Row],[日時]])</f>
        <v>0</v>
      </c>
      <c r="F181" s="57">
        <f>COUNTIFS(テーブル13[[#All],[発症日]],テーブル310122[[#This Row],[日時]],テーブル13[[#All],[年代]],F$1)</f>
        <v>0</v>
      </c>
      <c r="G181" s="59">
        <f>COUNTIFS(テーブル13[[#All],[発症日]],テーブル310122[[#This Row],[日時]],テーブル13[[#All],[年代]],G$1)</f>
        <v>0</v>
      </c>
      <c r="H181" s="59">
        <f>COUNTIFS(テーブル13[[#All],[発症日]],テーブル310122[[#This Row],[日時]],テーブル13[[#All],[年代]],H$1)</f>
        <v>0</v>
      </c>
      <c r="I181" s="59">
        <f>COUNTIFS(テーブル13[[#All],[発症日]],テーブル310122[[#This Row],[日時]],テーブル13[[#All],[年代]],I$1)</f>
        <v>0</v>
      </c>
      <c r="J181" s="59">
        <f>COUNTIFS(テーブル13[[#All],[発症日]],テーブル310122[[#This Row],[日時]],テーブル13[[#All],[年代]],J$1)</f>
        <v>0</v>
      </c>
      <c r="K181" s="59">
        <f>COUNTIFS(テーブル13[[#All],[発症日]],テーブル310122[[#This Row],[日時]],テーブル13[[#All],[年代]],K$1)</f>
        <v>0</v>
      </c>
      <c r="L181" s="59">
        <f>COUNTIFS(テーブル13[[#All],[発症日]],テーブル310122[[#This Row],[日時]],テーブル13[[#All],[年代]],L$1)</f>
        <v>0</v>
      </c>
      <c r="M181" s="59">
        <f>COUNTIFS(テーブル13[[#All],[発症日]],テーブル310122[[#This Row],[日時]],テーブル13[[#All],[年代]],M$1)</f>
        <v>0</v>
      </c>
      <c r="N181" s="59">
        <f>COUNTIFS(テーブル13[[#All],[発症日]],テーブル310122[[#This Row],[日時]],テーブル13[[#All],[年代]],N$1)</f>
        <v>0</v>
      </c>
      <c r="O181" s="59">
        <f>COUNTIFS(テーブル13[[#All],[発症日]],テーブル310122[[#This Row],[日時]],テーブル13[[#All],[年代]],O$1)</f>
        <v>0</v>
      </c>
      <c r="P181" s="59">
        <f>COUNTIFS(テーブル13[[#All],[発症日]],テーブル310122[[#This Row],[日時]],テーブル13[[#All],[年代]],"")</f>
        <v>0</v>
      </c>
      <c r="Q181" s="59">
        <f>テーブル310122[[#This Row],[10歳未満]]</f>
        <v>0</v>
      </c>
      <c r="R181" s="59">
        <f>SUM(テーブル310122[[#This Row],[10代]:[30代]])</f>
        <v>0</v>
      </c>
      <c r="S181" s="59">
        <f>SUM(テーブル310122[[#This Row],[40代]:[50代]])</f>
        <v>0</v>
      </c>
      <c r="T181" s="59">
        <f>SUM(テーブル310122[[#This Row],[60代]:[90代]])</f>
        <v>0</v>
      </c>
    </row>
    <row r="182" spans="1:20">
      <c r="A182" s="54">
        <f t="shared" si="11"/>
        <v>44067</v>
      </c>
      <c r="B182" s="1" t="str">
        <f t="shared" si="8"/>
        <v/>
      </c>
      <c r="C182" s="57" t="str">
        <f t="shared" si="9"/>
        <v/>
      </c>
      <c r="D182" s="57" t="str">
        <f t="shared" si="10"/>
        <v>24日</v>
      </c>
      <c r="E182" s="57">
        <f>COUNTIF(テーブル13[[#All],[発症日]],テーブル310122[[#This Row],[日時]])</f>
        <v>0</v>
      </c>
      <c r="F182" s="57">
        <f>COUNTIFS(テーブル13[[#All],[発症日]],テーブル310122[[#This Row],[日時]],テーブル13[[#All],[年代]],F$1)</f>
        <v>0</v>
      </c>
      <c r="G182" s="59">
        <f>COUNTIFS(テーブル13[[#All],[発症日]],テーブル310122[[#This Row],[日時]],テーブル13[[#All],[年代]],G$1)</f>
        <v>0</v>
      </c>
      <c r="H182" s="59">
        <f>COUNTIFS(テーブル13[[#All],[発症日]],テーブル310122[[#This Row],[日時]],テーブル13[[#All],[年代]],H$1)</f>
        <v>0</v>
      </c>
      <c r="I182" s="59">
        <f>COUNTIFS(テーブル13[[#All],[発症日]],テーブル310122[[#This Row],[日時]],テーブル13[[#All],[年代]],I$1)</f>
        <v>0</v>
      </c>
      <c r="J182" s="59">
        <f>COUNTIFS(テーブル13[[#All],[発症日]],テーブル310122[[#This Row],[日時]],テーブル13[[#All],[年代]],J$1)</f>
        <v>0</v>
      </c>
      <c r="K182" s="59">
        <f>COUNTIFS(テーブル13[[#All],[発症日]],テーブル310122[[#This Row],[日時]],テーブル13[[#All],[年代]],K$1)</f>
        <v>0</v>
      </c>
      <c r="L182" s="59">
        <f>COUNTIFS(テーブル13[[#All],[発症日]],テーブル310122[[#This Row],[日時]],テーブル13[[#All],[年代]],L$1)</f>
        <v>0</v>
      </c>
      <c r="M182" s="59">
        <f>COUNTIFS(テーブル13[[#All],[発症日]],テーブル310122[[#This Row],[日時]],テーブル13[[#All],[年代]],M$1)</f>
        <v>0</v>
      </c>
      <c r="N182" s="59">
        <f>COUNTIFS(テーブル13[[#All],[発症日]],テーブル310122[[#This Row],[日時]],テーブル13[[#All],[年代]],N$1)</f>
        <v>0</v>
      </c>
      <c r="O182" s="59">
        <f>COUNTIFS(テーブル13[[#All],[発症日]],テーブル310122[[#This Row],[日時]],テーブル13[[#All],[年代]],O$1)</f>
        <v>0</v>
      </c>
      <c r="P182" s="59">
        <f>COUNTIFS(テーブル13[[#All],[発症日]],テーブル310122[[#This Row],[日時]],テーブル13[[#All],[年代]],"")</f>
        <v>0</v>
      </c>
      <c r="Q182" s="59">
        <f>テーブル310122[[#This Row],[10歳未満]]</f>
        <v>0</v>
      </c>
      <c r="R182" s="59">
        <f>SUM(テーブル310122[[#This Row],[10代]:[30代]])</f>
        <v>0</v>
      </c>
      <c r="S182" s="59">
        <f>SUM(テーブル310122[[#This Row],[40代]:[50代]])</f>
        <v>0</v>
      </c>
      <c r="T182" s="59">
        <f>SUM(テーブル310122[[#This Row],[60代]:[90代]])</f>
        <v>0</v>
      </c>
    </row>
    <row r="183" spans="1:20">
      <c r="A183" s="54">
        <f t="shared" si="11"/>
        <v>44068</v>
      </c>
      <c r="B183" s="1" t="str">
        <f t="shared" si="8"/>
        <v/>
      </c>
      <c r="C183" s="57" t="str">
        <f t="shared" si="9"/>
        <v/>
      </c>
      <c r="D183" s="57" t="str">
        <f t="shared" si="10"/>
        <v>25日</v>
      </c>
      <c r="E183" s="57">
        <f>COUNTIF(テーブル13[[#All],[発症日]],テーブル310122[[#This Row],[日時]])</f>
        <v>0</v>
      </c>
      <c r="F183" s="57">
        <f>COUNTIFS(テーブル13[[#All],[発症日]],テーブル310122[[#This Row],[日時]],テーブル13[[#All],[年代]],F$1)</f>
        <v>0</v>
      </c>
      <c r="G183" s="59">
        <f>COUNTIFS(テーブル13[[#All],[発症日]],テーブル310122[[#This Row],[日時]],テーブル13[[#All],[年代]],G$1)</f>
        <v>0</v>
      </c>
      <c r="H183" s="59">
        <f>COUNTIFS(テーブル13[[#All],[発症日]],テーブル310122[[#This Row],[日時]],テーブル13[[#All],[年代]],H$1)</f>
        <v>0</v>
      </c>
      <c r="I183" s="59">
        <f>COUNTIFS(テーブル13[[#All],[発症日]],テーブル310122[[#This Row],[日時]],テーブル13[[#All],[年代]],I$1)</f>
        <v>0</v>
      </c>
      <c r="J183" s="59">
        <f>COUNTIFS(テーブル13[[#All],[発症日]],テーブル310122[[#This Row],[日時]],テーブル13[[#All],[年代]],J$1)</f>
        <v>0</v>
      </c>
      <c r="K183" s="59">
        <f>COUNTIFS(テーブル13[[#All],[発症日]],テーブル310122[[#This Row],[日時]],テーブル13[[#All],[年代]],K$1)</f>
        <v>0</v>
      </c>
      <c r="L183" s="59">
        <f>COUNTIFS(テーブル13[[#All],[発症日]],テーブル310122[[#This Row],[日時]],テーブル13[[#All],[年代]],L$1)</f>
        <v>0</v>
      </c>
      <c r="M183" s="59">
        <f>COUNTIFS(テーブル13[[#All],[発症日]],テーブル310122[[#This Row],[日時]],テーブル13[[#All],[年代]],M$1)</f>
        <v>0</v>
      </c>
      <c r="N183" s="59">
        <f>COUNTIFS(テーブル13[[#All],[発症日]],テーブル310122[[#This Row],[日時]],テーブル13[[#All],[年代]],N$1)</f>
        <v>0</v>
      </c>
      <c r="O183" s="59">
        <f>COUNTIFS(テーブル13[[#All],[発症日]],テーブル310122[[#This Row],[日時]],テーブル13[[#All],[年代]],O$1)</f>
        <v>0</v>
      </c>
      <c r="P183" s="59">
        <f>COUNTIFS(テーブル13[[#All],[発症日]],テーブル310122[[#This Row],[日時]],テーブル13[[#All],[年代]],"")</f>
        <v>0</v>
      </c>
      <c r="Q183" s="59">
        <f>テーブル310122[[#This Row],[10歳未満]]</f>
        <v>0</v>
      </c>
      <c r="R183" s="59">
        <f>SUM(テーブル310122[[#This Row],[10代]:[30代]])</f>
        <v>0</v>
      </c>
      <c r="S183" s="59">
        <f>SUM(テーブル310122[[#This Row],[40代]:[50代]])</f>
        <v>0</v>
      </c>
      <c r="T183" s="59">
        <f>SUM(テーブル310122[[#This Row],[60代]:[90代]])</f>
        <v>0</v>
      </c>
    </row>
    <row r="184" spans="1:20">
      <c r="A184" s="54">
        <f t="shared" si="11"/>
        <v>44069</v>
      </c>
      <c r="B184" s="1" t="str">
        <f t="shared" si="8"/>
        <v/>
      </c>
      <c r="C184" s="57" t="str">
        <f t="shared" si="9"/>
        <v/>
      </c>
      <c r="D184" s="57" t="str">
        <f t="shared" si="10"/>
        <v>26日</v>
      </c>
      <c r="E184" s="57">
        <f>COUNTIF(テーブル13[[#All],[発症日]],テーブル310122[[#This Row],[日時]])</f>
        <v>0</v>
      </c>
      <c r="F184" s="57">
        <f>COUNTIFS(テーブル13[[#All],[発症日]],テーブル310122[[#This Row],[日時]],テーブル13[[#All],[年代]],F$1)</f>
        <v>0</v>
      </c>
      <c r="G184" s="59">
        <f>COUNTIFS(テーブル13[[#All],[発症日]],テーブル310122[[#This Row],[日時]],テーブル13[[#All],[年代]],G$1)</f>
        <v>0</v>
      </c>
      <c r="H184" s="59">
        <f>COUNTIFS(テーブル13[[#All],[発症日]],テーブル310122[[#This Row],[日時]],テーブル13[[#All],[年代]],H$1)</f>
        <v>0</v>
      </c>
      <c r="I184" s="59">
        <f>COUNTIFS(テーブル13[[#All],[発症日]],テーブル310122[[#This Row],[日時]],テーブル13[[#All],[年代]],I$1)</f>
        <v>0</v>
      </c>
      <c r="J184" s="59">
        <f>COUNTIFS(テーブル13[[#All],[発症日]],テーブル310122[[#This Row],[日時]],テーブル13[[#All],[年代]],J$1)</f>
        <v>0</v>
      </c>
      <c r="K184" s="59">
        <f>COUNTIFS(テーブル13[[#All],[発症日]],テーブル310122[[#This Row],[日時]],テーブル13[[#All],[年代]],K$1)</f>
        <v>0</v>
      </c>
      <c r="L184" s="59">
        <f>COUNTIFS(テーブル13[[#All],[発症日]],テーブル310122[[#This Row],[日時]],テーブル13[[#All],[年代]],L$1)</f>
        <v>0</v>
      </c>
      <c r="M184" s="59">
        <f>COUNTIFS(テーブル13[[#All],[発症日]],テーブル310122[[#This Row],[日時]],テーブル13[[#All],[年代]],M$1)</f>
        <v>0</v>
      </c>
      <c r="N184" s="59">
        <f>COUNTIFS(テーブル13[[#All],[発症日]],テーブル310122[[#This Row],[日時]],テーブル13[[#All],[年代]],N$1)</f>
        <v>0</v>
      </c>
      <c r="O184" s="59">
        <f>COUNTIFS(テーブル13[[#All],[発症日]],テーブル310122[[#This Row],[日時]],テーブル13[[#All],[年代]],O$1)</f>
        <v>0</v>
      </c>
      <c r="P184" s="59">
        <f>COUNTIFS(テーブル13[[#All],[発症日]],テーブル310122[[#This Row],[日時]],テーブル13[[#All],[年代]],"")</f>
        <v>0</v>
      </c>
      <c r="Q184" s="59">
        <f>テーブル310122[[#This Row],[10歳未満]]</f>
        <v>0</v>
      </c>
      <c r="R184" s="59">
        <f>SUM(テーブル310122[[#This Row],[10代]:[30代]])</f>
        <v>0</v>
      </c>
      <c r="S184" s="59">
        <f>SUM(テーブル310122[[#This Row],[40代]:[50代]])</f>
        <v>0</v>
      </c>
      <c r="T184" s="59">
        <f>SUM(テーブル310122[[#This Row],[60代]:[90代]])</f>
        <v>0</v>
      </c>
    </row>
    <row r="185" spans="1:20">
      <c r="A185" s="54">
        <f t="shared" si="11"/>
        <v>44070</v>
      </c>
      <c r="B185" s="1" t="str">
        <f t="shared" si="8"/>
        <v/>
      </c>
      <c r="C185" s="57" t="str">
        <f t="shared" si="9"/>
        <v/>
      </c>
      <c r="D185" s="57" t="str">
        <f t="shared" si="10"/>
        <v>27日</v>
      </c>
      <c r="E185" s="57">
        <f>COUNTIF(テーブル13[[#All],[発症日]],テーブル310122[[#This Row],[日時]])</f>
        <v>0</v>
      </c>
      <c r="F185" s="57">
        <f>COUNTIFS(テーブル13[[#All],[発症日]],テーブル310122[[#This Row],[日時]],テーブル13[[#All],[年代]],F$1)</f>
        <v>0</v>
      </c>
      <c r="G185" s="59">
        <f>COUNTIFS(テーブル13[[#All],[発症日]],テーブル310122[[#This Row],[日時]],テーブル13[[#All],[年代]],G$1)</f>
        <v>0</v>
      </c>
      <c r="H185" s="59">
        <f>COUNTIFS(テーブル13[[#All],[発症日]],テーブル310122[[#This Row],[日時]],テーブル13[[#All],[年代]],H$1)</f>
        <v>0</v>
      </c>
      <c r="I185" s="59">
        <f>COUNTIFS(テーブル13[[#All],[発症日]],テーブル310122[[#This Row],[日時]],テーブル13[[#All],[年代]],I$1)</f>
        <v>0</v>
      </c>
      <c r="J185" s="59">
        <f>COUNTIFS(テーブル13[[#All],[発症日]],テーブル310122[[#This Row],[日時]],テーブル13[[#All],[年代]],J$1)</f>
        <v>0</v>
      </c>
      <c r="K185" s="59">
        <f>COUNTIFS(テーブル13[[#All],[発症日]],テーブル310122[[#This Row],[日時]],テーブル13[[#All],[年代]],K$1)</f>
        <v>0</v>
      </c>
      <c r="L185" s="59">
        <f>COUNTIFS(テーブル13[[#All],[発症日]],テーブル310122[[#This Row],[日時]],テーブル13[[#All],[年代]],L$1)</f>
        <v>0</v>
      </c>
      <c r="M185" s="59">
        <f>COUNTIFS(テーブル13[[#All],[発症日]],テーブル310122[[#This Row],[日時]],テーブル13[[#All],[年代]],M$1)</f>
        <v>0</v>
      </c>
      <c r="N185" s="59">
        <f>COUNTIFS(テーブル13[[#All],[発症日]],テーブル310122[[#This Row],[日時]],テーブル13[[#All],[年代]],N$1)</f>
        <v>0</v>
      </c>
      <c r="O185" s="59">
        <f>COUNTIFS(テーブル13[[#All],[発症日]],テーブル310122[[#This Row],[日時]],テーブル13[[#All],[年代]],O$1)</f>
        <v>0</v>
      </c>
      <c r="P185" s="59">
        <f>COUNTIFS(テーブル13[[#All],[発症日]],テーブル310122[[#This Row],[日時]],テーブル13[[#All],[年代]],"")</f>
        <v>0</v>
      </c>
      <c r="Q185" s="59">
        <f>テーブル310122[[#This Row],[10歳未満]]</f>
        <v>0</v>
      </c>
      <c r="R185" s="59">
        <f>SUM(テーブル310122[[#This Row],[10代]:[30代]])</f>
        <v>0</v>
      </c>
      <c r="S185" s="59">
        <f>SUM(テーブル310122[[#This Row],[40代]:[50代]])</f>
        <v>0</v>
      </c>
      <c r="T185" s="59">
        <f>SUM(テーブル310122[[#This Row],[60代]:[90代]])</f>
        <v>0</v>
      </c>
    </row>
    <row r="186" spans="1:20">
      <c r="A186" s="54">
        <f t="shared" si="11"/>
        <v>44071</v>
      </c>
      <c r="B186" s="1" t="str">
        <f t="shared" si="8"/>
        <v/>
      </c>
      <c r="C186" s="57" t="str">
        <f t="shared" si="9"/>
        <v/>
      </c>
      <c r="D186" s="57" t="str">
        <f t="shared" si="10"/>
        <v>28日</v>
      </c>
      <c r="E186" s="57">
        <f>COUNTIF(テーブル13[[#All],[発症日]],テーブル310122[[#This Row],[日時]])</f>
        <v>1</v>
      </c>
      <c r="F186" s="57">
        <f>COUNTIFS(テーブル13[[#All],[発症日]],テーブル310122[[#This Row],[日時]],テーブル13[[#All],[年代]],F$1)</f>
        <v>0</v>
      </c>
      <c r="G186" s="59">
        <f>COUNTIFS(テーブル13[[#All],[発症日]],テーブル310122[[#This Row],[日時]],テーブル13[[#All],[年代]],G$1)</f>
        <v>0</v>
      </c>
      <c r="H186" s="59">
        <f>COUNTIFS(テーブル13[[#All],[発症日]],テーブル310122[[#This Row],[日時]],テーブル13[[#All],[年代]],H$1)</f>
        <v>1</v>
      </c>
      <c r="I186" s="59">
        <f>COUNTIFS(テーブル13[[#All],[発症日]],テーブル310122[[#This Row],[日時]],テーブル13[[#All],[年代]],I$1)</f>
        <v>0</v>
      </c>
      <c r="J186" s="59">
        <f>COUNTIFS(テーブル13[[#All],[発症日]],テーブル310122[[#This Row],[日時]],テーブル13[[#All],[年代]],J$1)</f>
        <v>0</v>
      </c>
      <c r="K186" s="59">
        <f>COUNTIFS(テーブル13[[#All],[発症日]],テーブル310122[[#This Row],[日時]],テーブル13[[#All],[年代]],K$1)</f>
        <v>0</v>
      </c>
      <c r="L186" s="59">
        <f>COUNTIFS(テーブル13[[#All],[発症日]],テーブル310122[[#This Row],[日時]],テーブル13[[#All],[年代]],L$1)</f>
        <v>0</v>
      </c>
      <c r="M186" s="59">
        <f>COUNTIFS(テーブル13[[#All],[発症日]],テーブル310122[[#This Row],[日時]],テーブル13[[#All],[年代]],M$1)</f>
        <v>0</v>
      </c>
      <c r="N186" s="59">
        <f>COUNTIFS(テーブル13[[#All],[発症日]],テーブル310122[[#This Row],[日時]],テーブル13[[#All],[年代]],N$1)</f>
        <v>0</v>
      </c>
      <c r="O186" s="59">
        <f>COUNTIFS(テーブル13[[#All],[発症日]],テーブル310122[[#This Row],[日時]],テーブル13[[#All],[年代]],O$1)</f>
        <v>0</v>
      </c>
      <c r="P186" s="59">
        <f>COUNTIFS(テーブル13[[#All],[発症日]],テーブル310122[[#This Row],[日時]],テーブル13[[#All],[年代]],"")</f>
        <v>0</v>
      </c>
      <c r="Q186" s="59">
        <f>テーブル310122[[#This Row],[10歳未満]]</f>
        <v>0</v>
      </c>
      <c r="R186" s="59">
        <f>SUM(テーブル310122[[#This Row],[10代]:[30代]])</f>
        <v>1</v>
      </c>
      <c r="S186" s="59">
        <f>SUM(テーブル310122[[#This Row],[40代]:[50代]])</f>
        <v>0</v>
      </c>
      <c r="T186" s="59">
        <f>SUM(テーブル310122[[#This Row],[60代]:[90代]])</f>
        <v>0</v>
      </c>
    </row>
    <row r="187" spans="1:20">
      <c r="A187" s="54">
        <f t="shared" si="11"/>
        <v>44072</v>
      </c>
      <c r="B187" s="1" t="str">
        <f t="shared" si="8"/>
        <v/>
      </c>
      <c r="C187" s="57" t="str">
        <f t="shared" si="9"/>
        <v/>
      </c>
      <c r="D187" s="57" t="str">
        <f t="shared" si="10"/>
        <v>29日</v>
      </c>
      <c r="E187" s="57">
        <f>COUNTIF(テーブル13[[#All],[発症日]],テーブル310122[[#This Row],[日時]])</f>
        <v>0</v>
      </c>
      <c r="F187" s="57">
        <f>COUNTIFS(テーブル13[[#All],[発症日]],テーブル310122[[#This Row],[日時]],テーブル13[[#All],[年代]],F$1)</f>
        <v>0</v>
      </c>
      <c r="G187" s="59">
        <f>COUNTIFS(テーブル13[[#All],[発症日]],テーブル310122[[#This Row],[日時]],テーブル13[[#All],[年代]],G$1)</f>
        <v>0</v>
      </c>
      <c r="H187" s="59">
        <f>COUNTIFS(テーブル13[[#All],[発症日]],テーブル310122[[#This Row],[日時]],テーブル13[[#All],[年代]],H$1)</f>
        <v>0</v>
      </c>
      <c r="I187" s="59">
        <f>COUNTIFS(テーブル13[[#All],[発症日]],テーブル310122[[#This Row],[日時]],テーブル13[[#All],[年代]],I$1)</f>
        <v>0</v>
      </c>
      <c r="J187" s="59">
        <f>COUNTIFS(テーブル13[[#All],[発症日]],テーブル310122[[#This Row],[日時]],テーブル13[[#All],[年代]],J$1)</f>
        <v>0</v>
      </c>
      <c r="K187" s="59">
        <f>COUNTIFS(テーブル13[[#All],[発症日]],テーブル310122[[#This Row],[日時]],テーブル13[[#All],[年代]],K$1)</f>
        <v>0</v>
      </c>
      <c r="L187" s="59">
        <f>COUNTIFS(テーブル13[[#All],[発症日]],テーブル310122[[#This Row],[日時]],テーブル13[[#All],[年代]],L$1)</f>
        <v>0</v>
      </c>
      <c r="M187" s="59">
        <f>COUNTIFS(テーブル13[[#All],[発症日]],テーブル310122[[#This Row],[日時]],テーブル13[[#All],[年代]],M$1)</f>
        <v>0</v>
      </c>
      <c r="N187" s="59">
        <f>COUNTIFS(テーブル13[[#All],[発症日]],テーブル310122[[#This Row],[日時]],テーブル13[[#All],[年代]],N$1)</f>
        <v>0</v>
      </c>
      <c r="O187" s="59">
        <f>COUNTIFS(テーブル13[[#All],[発症日]],テーブル310122[[#This Row],[日時]],テーブル13[[#All],[年代]],O$1)</f>
        <v>0</v>
      </c>
      <c r="P187" s="59">
        <f>COUNTIFS(テーブル13[[#All],[発症日]],テーブル310122[[#This Row],[日時]],テーブル13[[#All],[年代]],"")</f>
        <v>0</v>
      </c>
      <c r="Q187" s="59">
        <f>テーブル310122[[#This Row],[10歳未満]]</f>
        <v>0</v>
      </c>
      <c r="R187" s="59">
        <f>SUM(テーブル310122[[#This Row],[10代]:[30代]])</f>
        <v>0</v>
      </c>
      <c r="S187" s="59">
        <f>SUM(テーブル310122[[#This Row],[40代]:[50代]])</f>
        <v>0</v>
      </c>
      <c r="T187" s="59">
        <f>SUM(テーブル310122[[#This Row],[60代]:[90代]])</f>
        <v>0</v>
      </c>
    </row>
    <row r="188" spans="1:20">
      <c r="A188" s="54">
        <f t="shared" si="11"/>
        <v>44073</v>
      </c>
      <c r="B188" s="1" t="str">
        <f t="shared" si="8"/>
        <v/>
      </c>
      <c r="C188" s="57" t="str">
        <f t="shared" si="9"/>
        <v/>
      </c>
      <c r="D188" s="57" t="str">
        <f t="shared" si="10"/>
        <v>30日</v>
      </c>
      <c r="E188" s="57">
        <f>COUNTIF(テーブル13[[#All],[発症日]],テーブル310122[[#This Row],[日時]])</f>
        <v>0</v>
      </c>
      <c r="F188" s="57">
        <f>COUNTIFS(テーブル13[[#All],[発症日]],テーブル310122[[#This Row],[日時]],テーブル13[[#All],[年代]],F$1)</f>
        <v>0</v>
      </c>
      <c r="G188" s="59">
        <f>COUNTIFS(テーブル13[[#All],[発症日]],テーブル310122[[#This Row],[日時]],テーブル13[[#All],[年代]],G$1)</f>
        <v>0</v>
      </c>
      <c r="H188" s="59">
        <f>COUNTIFS(テーブル13[[#All],[発症日]],テーブル310122[[#This Row],[日時]],テーブル13[[#All],[年代]],H$1)</f>
        <v>0</v>
      </c>
      <c r="I188" s="59">
        <f>COUNTIFS(テーブル13[[#All],[発症日]],テーブル310122[[#This Row],[日時]],テーブル13[[#All],[年代]],I$1)</f>
        <v>0</v>
      </c>
      <c r="J188" s="59">
        <f>COUNTIFS(テーブル13[[#All],[発症日]],テーブル310122[[#This Row],[日時]],テーブル13[[#All],[年代]],J$1)</f>
        <v>0</v>
      </c>
      <c r="K188" s="59">
        <f>COUNTIFS(テーブル13[[#All],[発症日]],テーブル310122[[#This Row],[日時]],テーブル13[[#All],[年代]],K$1)</f>
        <v>0</v>
      </c>
      <c r="L188" s="59">
        <f>COUNTIFS(テーブル13[[#All],[発症日]],テーブル310122[[#This Row],[日時]],テーブル13[[#All],[年代]],L$1)</f>
        <v>0</v>
      </c>
      <c r="M188" s="59">
        <f>COUNTIFS(テーブル13[[#All],[発症日]],テーブル310122[[#This Row],[日時]],テーブル13[[#All],[年代]],M$1)</f>
        <v>0</v>
      </c>
      <c r="N188" s="59">
        <f>COUNTIFS(テーブル13[[#All],[発症日]],テーブル310122[[#This Row],[日時]],テーブル13[[#All],[年代]],N$1)</f>
        <v>0</v>
      </c>
      <c r="O188" s="59">
        <f>COUNTIFS(テーブル13[[#All],[発症日]],テーブル310122[[#This Row],[日時]],テーブル13[[#All],[年代]],O$1)</f>
        <v>0</v>
      </c>
      <c r="P188" s="59">
        <f>COUNTIFS(テーブル13[[#All],[発症日]],テーブル310122[[#This Row],[日時]],テーブル13[[#All],[年代]],"")</f>
        <v>0</v>
      </c>
      <c r="Q188" s="59">
        <f>テーブル310122[[#This Row],[10歳未満]]</f>
        <v>0</v>
      </c>
      <c r="R188" s="59">
        <f>SUM(テーブル310122[[#This Row],[10代]:[30代]])</f>
        <v>0</v>
      </c>
      <c r="S188" s="59">
        <f>SUM(テーブル310122[[#This Row],[40代]:[50代]])</f>
        <v>0</v>
      </c>
      <c r="T188" s="59">
        <f>SUM(テーブル310122[[#This Row],[60代]:[90代]])</f>
        <v>0</v>
      </c>
    </row>
    <row r="189" spans="1:20">
      <c r="A189" s="54">
        <f t="shared" si="11"/>
        <v>44074</v>
      </c>
      <c r="B189" s="1" t="str">
        <f t="shared" si="8"/>
        <v/>
      </c>
      <c r="C189" s="57" t="str">
        <f t="shared" si="9"/>
        <v/>
      </c>
      <c r="D189" s="57" t="str">
        <f t="shared" si="10"/>
        <v>31日</v>
      </c>
      <c r="E189" s="57">
        <f>COUNTIF(テーブル13[[#All],[発症日]],テーブル310122[[#This Row],[日時]])</f>
        <v>0</v>
      </c>
      <c r="F189" s="57">
        <f>COUNTIFS(テーブル13[[#All],[発症日]],テーブル310122[[#This Row],[日時]],テーブル13[[#All],[年代]],F$1)</f>
        <v>0</v>
      </c>
      <c r="G189" s="59">
        <f>COUNTIFS(テーブル13[[#All],[発症日]],テーブル310122[[#This Row],[日時]],テーブル13[[#All],[年代]],G$1)</f>
        <v>0</v>
      </c>
      <c r="H189" s="59">
        <f>COUNTIFS(テーブル13[[#All],[発症日]],テーブル310122[[#This Row],[日時]],テーブル13[[#All],[年代]],H$1)</f>
        <v>0</v>
      </c>
      <c r="I189" s="59">
        <f>COUNTIFS(テーブル13[[#All],[発症日]],テーブル310122[[#This Row],[日時]],テーブル13[[#All],[年代]],I$1)</f>
        <v>0</v>
      </c>
      <c r="J189" s="59">
        <f>COUNTIFS(テーブル13[[#All],[発症日]],テーブル310122[[#This Row],[日時]],テーブル13[[#All],[年代]],J$1)</f>
        <v>0</v>
      </c>
      <c r="K189" s="59">
        <f>COUNTIFS(テーブル13[[#All],[発症日]],テーブル310122[[#This Row],[日時]],テーブル13[[#All],[年代]],K$1)</f>
        <v>0</v>
      </c>
      <c r="L189" s="59">
        <f>COUNTIFS(テーブル13[[#All],[発症日]],テーブル310122[[#This Row],[日時]],テーブル13[[#All],[年代]],L$1)</f>
        <v>0</v>
      </c>
      <c r="M189" s="59">
        <f>COUNTIFS(テーブル13[[#All],[発症日]],テーブル310122[[#This Row],[日時]],テーブル13[[#All],[年代]],M$1)</f>
        <v>0</v>
      </c>
      <c r="N189" s="59">
        <f>COUNTIFS(テーブル13[[#All],[発症日]],テーブル310122[[#This Row],[日時]],テーブル13[[#All],[年代]],N$1)</f>
        <v>0</v>
      </c>
      <c r="O189" s="59">
        <f>COUNTIFS(テーブル13[[#All],[発症日]],テーブル310122[[#This Row],[日時]],テーブル13[[#All],[年代]],O$1)</f>
        <v>0</v>
      </c>
      <c r="P189" s="59">
        <f>COUNTIFS(テーブル13[[#All],[発症日]],テーブル310122[[#This Row],[日時]],テーブル13[[#All],[年代]],"")</f>
        <v>0</v>
      </c>
      <c r="Q189" s="59">
        <f>テーブル310122[[#This Row],[10歳未満]]</f>
        <v>0</v>
      </c>
      <c r="R189" s="59">
        <f>SUM(テーブル310122[[#This Row],[10代]:[30代]])</f>
        <v>0</v>
      </c>
      <c r="S189" s="59">
        <f>SUM(テーブル310122[[#This Row],[40代]:[50代]])</f>
        <v>0</v>
      </c>
      <c r="T189" s="59">
        <f>SUM(テーブル310122[[#This Row],[60代]:[90代]])</f>
        <v>0</v>
      </c>
    </row>
    <row r="190" spans="1:20">
      <c r="A190" s="54">
        <f t="shared" si="11"/>
        <v>44075</v>
      </c>
      <c r="B190" s="1" t="str">
        <f t="shared" si="8"/>
        <v/>
      </c>
      <c r="C190" s="57" t="str">
        <f t="shared" si="9"/>
        <v>9月</v>
      </c>
      <c r="D190" s="57" t="str">
        <f t="shared" si="10"/>
        <v>1日</v>
      </c>
      <c r="E190" s="57">
        <f>COUNTIF(テーブル13[[#All],[発症日]],テーブル310122[[#This Row],[日時]])</f>
        <v>0</v>
      </c>
      <c r="F190" s="57">
        <f>COUNTIFS(テーブル13[[#All],[発症日]],テーブル310122[[#This Row],[日時]],テーブル13[[#All],[年代]],F$1)</f>
        <v>0</v>
      </c>
      <c r="G190" s="59">
        <f>COUNTIFS(テーブル13[[#All],[発症日]],テーブル310122[[#This Row],[日時]],テーブル13[[#All],[年代]],G$1)</f>
        <v>0</v>
      </c>
      <c r="H190" s="59">
        <f>COUNTIFS(テーブル13[[#All],[発症日]],テーブル310122[[#This Row],[日時]],テーブル13[[#All],[年代]],H$1)</f>
        <v>0</v>
      </c>
      <c r="I190" s="59">
        <f>COUNTIFS(テーブル13[[#All],[発症日]],テーブル310122[[#This Row],[日時]],テーブル13[[#All],[年代]],I$1)</f>
        <v>0</v>
      </c>
      <c r="J190" s="59">
        <f>COUNTIFS(テーブル13[[#All],[発症日]],テーブル310122[[#This Row],[日時]],テーブル13[[#All],[年代]],J$1)</f>
        <v>0</v>
      </c>
      <c r="K190" s="59">
        <f>COUNTIFS(テーブル13[[#All],[発症日]],テーブル310122[[#This Row],[日時]],テーブル13[[#All],[年代]],K$1)</f>
        <v>0</v>
      </c>
      <c r="L190" s="59">
        <f>COUNTIFS(テーブル13[[#All],[発症日]],テーブル310122[[#This Row],[日時]],テーブル13[[#All],[年代]],L$1)</f>
        <v>0</v>
      </c>
      <c r="M190" s="59">
        <f>COUNTIFS(テーブル13[[#All],[発症日]],テーブル310122[[#This Row],[日時]],テーブル13[[#All],[年代]],M$1)</f>
        <v>0</v>
      </c>
      <c r="N190" s="59">
        <f>COUNTIFS(テーブル13[[#All],[発症日]],テーブル310122[[#This Row],[日時]],テーブル13[[#All],[年代]],N$1)</f>
        <v>0</v>
      </c>
      <c r="O190" s="59">
        <f>COUNTIFS(テーブル13[[#All],[発症日]],テーブル310122[[#This Row],[日時]],テーブル13[[#All],[年代]],O$1)</f>
        <v>0</v>
      </c>
      <c r="P190" s="59">
        <f>COUNTIFS(テーブル13[[#All],[発症日]],テーブル310122[[#This Row],[日時]],テーブル13[[#All],[年代]],"")</f>
        <v>0</v>
      </c>
      <c r="Q190" s="59">
        <f>テーブル310122[[#This Row],[10歳未満]]</f>
        <v>0</v>
      </c>
      <c r="R190" s="59">
        <f>SUM(テーブル310122[[#This Row],[10代]:[30代]])</f>
        <v>0</v>
      </c>
      <c r="S190" s="59">
        <f>SUM(テーブル310122[[#This Row],[40代]:[50代]])</f>
        <v>0</v>
      </c>
      <c r="T190" s="59">
        <f>SUM(テーブル310122[[#This Row],[60代]:[90代]])</f>
        <v>0</v>
      </c>
    </row>
    <row r="191" spans="1:20">
      <c r="A191" s="54">
        <f t="shared" si="11"/>
        <v>44076</v>
      </c>
      <c r="B191" s="1" t="str">
        <f t="shared" si="8"/>
        <v/>
      </c>
      <c r="C191" s="57" t="str">
        <f t="shared" si="9"/>
        <v/>
      </c>
      <c r="D191" s="57" t="str">
        <f t="shared" si="10"/>
        <v>2日</v>
      </c>
      <c r="E191" s="57">
        <f>COUNTIF(テーブル13[[#All],[発症日]],テーブル310122[[#This Row],[日時]])</f>
        <v>0</v>
      </c>
      <c r="F191" s="57">
        <f>COUNTIFS(テーブル13[[#All],[発症日]],テーブル310122[[#This Row],[日時]],テーブル13[[#All],[年代]],F$1)</f>
        <v>0</v>
      </c>
      <c r="G191" s="59">
        <f>COUNTIFS(テーブル13[[#All],[発症日]],テーブル310122[[#This Row],[日時]],テーブル13[[#All],[年代]],G$1)</f>
        <v>0</v>
      </c>
      <c r="H191" s="59">
        <f>COUNTIFS(テーブル13[[#All],[発症日]],テーブル310122[[#This Row],[日時]],テーブル13[[#All],[年代]],H$1)</f>
        <v>0</v>
      </c>
      <c r="I191" s="59">
        <f>COUNTIFS(テーブル13[[#All],[発症日]],テーブル310122[[#This Row],[日時]],テーブル13[[#All],[年代]],I$1)</f>
        <v>0</v>
      </c>
      <c r="J191" s="59">
        <f>COUNTIFS(テーブル13[[#All],[発症日]],テーブル310122[[#This Row],[日時]],テーブル13[[#All],[年代]],J$1)</f>
        <v>0</v>
      </c>
      <c r="K191" s="59">
        <f>COUNTIFS(テーブル13[[#All],[発症日]],テーブル310122[[#This Row],[日時]],テーブル13[[#All],[年代]],K$1)</f>
        <v>0</v>
      </c>
      <c r="L191" s="59">
        <f>COUNTIFS(テーブル13[[#All],[発症日]],テーブル310122[[#This Row],[日時]],テーブル13[[#All],[年代]],L$1)</f>
        <v>0</v>
      </c>
      <c r="M191" s="59">
        <f>COUNTIFS(テーブル13[[#All],[発症日]],テーブル310122[[#This Row],[日時]],テーブル13[[#All],[年代]],M$1)</f>
        <v>0</v>
      </c>
      <c r="N191" s="59">
        <f>COUNTIFS(テーブル13[[#All],[発症日]],テーブル310122[[#This Row],[日時]],テーブル13[[#All],[年代]],N$1)</f>
        <v>0</v>
      </c>
      <c r="O191" s="59">
        <f>COUNTIFS(テーブル13[[#All],[発症日]],テーブル310122[[#This Row],[日時]],テーブル13[[#All],[年代]],O$1)</f>
        <v>0</v>
      </c>
      <c r="P191" s="59">
        <f>COUNTIFS(テーブル13[[#All],[発症日]],テーブル310122[[#This Row],[日時]],テーブル13[[#All],[年代]],"")</f>
        <v>0</v>
      </c>
      <c r="Q191" s="59">
        <f>テーブル310122[[#This Row],[10歳未満]]</f>
        <v>0</v>
      </c>
      <c r="R191" s="59">
        <f>SUM(テーブル310122[[#This Row],[10代]:[30代]])</f>
        <v>0</v>
      </c>
      <c r="S191" s="59">
        <f>SUM(テーブル310122[[#This Row],[40代]:[50代]])</f>
        <v>0</v>
      </c>
      <c r="T191" s="59">
        <f>SUM(テーブル310122[[#This Row],[60代]:[90代]])</f>
        <v>0</v>
      </c>
    </row>
    <row r="192" spans="1:20">
      <c r="A192" s="54">
        <f t="shared" si="11"/>
        <v>44077</v>
      </c>
      <c r="B192" s="1" t="str">
        <f t="shared" si="8"/>
        <v/>
      </c>
      <c r="C192" s="57" t="str">
        <f t="shared" si="9"/>
        <v/>
      </c>
      <c r="D192" s="57" t="str">
        <f t="shared" si="10"/>
        <v>3日</v>
      </c>
      <c r="E192" s="57">
        <f>COUNTIF(テーブル13[[#All],[発症日]],テーブル310122[[#This Row],[日時]])</f>
        <v>0</v>
      </c>
      <c r="F192" s="57">
        <f>COUNTIFS(テーブル13[[#All],[発症日]],テーブル310122[[#This Row],[日時]],テーブル13[[#All],[年代]],F$1)</f>
        <v>0</v>
      </c>
      <c r="G192" s="59">
        <f>COUNTIFS(テーブル13[[#All],[発症日]],テーブル310122[[#This Row],[日時]],テーブル13[[#All],[年代]],G$1)</f>
        <v>0</v>
      </c>
      <c r="H192" s="59">
        <f>COUNTIFS(テーブル13[[#All],[発症日]],テーブル310122[[#This Row],[日時]],テーブル13[[#All],[年代]],H$1)</f>
        <v>0</v>
      </c>
      <c r="I192" s="59">
        <f>COUNTIFS(テーブル13[[#All],[発症日]],テーブル310122[[#This Row],[日時]],テーブル13[[#All],[年代]],I$1)</f>
        <v>0</v>
      </c>
      <c r="J192" s="59">
        <f>COUNTIFS(テーブル13[[#All],[発症日]],テーブル310122[[#This Row],[日時]],テーブル13[[#All],[年代]],J$1)</f>
        <v>0</v>
      </c>
      <c r="K192" s="59">
        <f>COUNTIFS(テーブル13[[#All],[発症日]],テーブル310122[[#This Row],[日時]],テーブル13[[#All],[年代]],K$1)</f>
        <v>0</v>
      </c>
      <c r="L192" s="59">
        <f>COUNTIFS(テーブル13[[#All],[発症日]],テーブル310122[[#This Row],[日時]],テーブル13[[#All],[年代]],L$1)</f>
        <v>0</v>
      </c>
      <c r="M192" s="59">
        <f>COUNTIFS(テーブル13[[#All],[発症日]],テーブル310122[[#This Row],[日時]],テーブル13[[#All],[年代]],M$1)</f>
        <v>0</v>
      </c>
      <c r="N192" s="59">
        <f>COUNTIFS(テーブル13[[#All],[発症日]],テーブル310122[[#This Row],[日時]],テーブル13[[#All],[年代]],N$1)</f>
        <v>0</v>
      </c>
      <c r="O192" s="59">
        <f>COUNTIFS(テーブル13[[#All],[発症日]],テーブル310122[[#This Row],[日時]],テーブル13[[#All],[年代]],O$1)</f>
        <v>0</v>
      </c>
      <c r="P192" s="59">
        <f>COUNTIFS(テーブル13[[#All],[発症日]],テーブル310122[[#This Row],[日時]],テーブル13[[#All],[年代]],"")</f>
        <v>0</v>
      </c>
      <c r="Q192" s="59">
        <f>テーブル310122[[#This Row],[10歳未満]]</f>
        <v>0</v>
      </c>
      <c r="R192" s="59">
        <f>SUM(テーブル310122[[#This Row],[10代]:[30代]])</f>
        <v>0</v>
      </c>
      <c r="S192" s="59">
        <f>SUM(テーブル310122[[#This Row],[40代]:[50代]])</f>
        <v>0</v>
      </c>
      <c r="T192" s="59">
        <f>SUM(テーブル310122[[#This Row],[60代]:[90代]])</f>
        <v>0</v>
      </c>
    </row>
    <row r="193" spans="1:20">
      <c r="A193" s="54">
        <f t="shared" si="11"/>
        <v>44078</v>
      </c>
      <c r="B193" s="1" t="str">
        <f t="shared" si="8"/>
        <v/>
      </c>
      <c r="C193" s="57" t="str">
        <f t="shared" si="9"/>
        <v/>
      </c>
      <c r="D193" s="57" t="str">
        <f t="shared" si="10"/>
        <v>4日</v>
      </c>
      <c r="E193" s="57">
        <f>COUNTIF(テーブル13[[#All],[発症日]],テーブル310122[[#This Row],[日時]])</f>
        <v>0</v>
      </c>
      <c r="F193" s="57">
        <f>COUNTIFS(テーブル13[[#All],[発症日]],テーブル310122[[#This Row],[日時]],テーブル13[[#All],[年代]],F$1)</f>
        <v>0</v>
      </c>
      <c r="G193" s="59">
        <f>COUNTIFS(テーブル13[[#All],[発症日]],テーブル310122[[#This Row],[日時]],テーブル13[[#All],[年代]],G$1)</f>
        <v>0</v>
      </c>
      <c r="H193" s="59">
        <f>COUNTIFS(テーブル13[[#All],[発症日]],テーブル310122[[#This Row],[日時]],テーブル13[[#All],[年代]],H$1)</f>
        <v>0</v>
      </c>
      <c r="I193" s="59">
        <f>COUNTIFS(テーブル13[[#All],[発症日]],テーブル310122[[#This Row],[日時]],テーブル13[[#All],[年代]],I$1)</f>
        <v>0</v>
      </c>
      <c r="J193" s="59">
        <f>COUNTIFS(テーブル13[[#All],[発症日]],テーブル310122[[#This Row],[日時]],テーブル13[[#All],[年代]],J$1)</f>
        <v>0</v>
      </c>
      <c r="K193" s="59">
        <f>COUNTIFS(テーブル13[[#All],[発症日]],テーブル310122[[#This Row],[日時]],テーブル13[[#All],[年代]],K$1)</f>
        <v>0</v>
      </c>
      <c r="L193" s="59">
        <f>COUNTIFS(テーブル13[[#All],[発症日]],テーブル310122[[#This Row],[日時]],テーブル13[[#All],[年代]],L$1)</f>
        <v>0</v>
      </c>
      <c r="M193" s="59">
        <f>COUNTIFS(テーブル13[[#All],[発症日]],テーブル310122[[#This Row],[日時]],テーブル13[[#All],[年代]],M$1)</f>
        <v>0</v>
      </c>
      <c r="N193" s="59">
        <f>COUNTIFS(テーブル13[[#All],[発症日]],テーブル310122[[#This Row],[日時]],テーブル13[[#All],[年代]],N$1)</f>
        <v>0</v>
      </c>
      <c r="O193" s="59">
        <f>COUNTIFS(テーブル13[[#All],[発症日]],テーブル310122[[#This Row],[日時]],テーブル13[[#All],[年代]],O$1)</f>
        <v>0</v>
      </c>
      <c r="P193" s="59">
        <f>COUNTIFS(テーブル13[[#All],[発症日]],テーブル310122[[#This Row],[日時]],テーブル13[[#All],[年代]],"")</f>
        <v>0</v>
      </c>
      <c r="Q193" s="59">
        <f>テーブル310122[[#This Row],[10歳未満]]</f>
        <v>0</v>
      </c>
      <c r="R193" s="59">
        <f>SUM(テーブル310122[[#This Row],[10代]:[30代]])</f>
        <v>0</v>
      </c>
      <c r="S193" s="59">
        <f>SUM(テーブル310122[[#This Row],[40代]:[50代]])</f>
        <v>0</v>
      </c>
      <c r="T193" s="59">
        <f>SUM(テーブル310122[[#This Row],[60代]:[90代]])</f>
        <v>0</v>
      </c>
    </row>
    <row r="194" spans="1:20">
      <c r="A194" s="54">
        <f t="shared" si="11"/>
        <v>44079</v>
      </c>
      <c r="B194" s="1" t="str">
        <f t="shared" si="8"/>
        <v/>
      </c>
      <c r="C194" s="57" t="str">
        <f t="shared" si="9"/>
        <v/>
      </c>
      <c r="D194" s="57" t="str">
        <f t="shared" si="10"/>
        <v>5日</v>
      </c>
      <c r="E194" s="57">
        <f>COUNTIF(テーブル13[[#All],[発症日]],テーブル310122[[#This Row],[日時]])</f>
        <v>0</v>
      </c>
      <c r="F194" s="57">
        <f>COUNTIFS(テーブル13[[#All],[発症日]],テーブル310122[[#This Row],[日時]],テーブル13[[#All],[年代]],F$1)</f>
        <v>0</v>
      </c>
      <c r="G194" s="59">
        <f>COUNTIFS(テーブル13[[#All],[発症日]],テーブル310122[[#This Row],[日時]],テーブル13[[#All],[年代]],G$1)</f>
        <v>0</v>
      </c>
      <c r="H194" s="59">
        <f>COUNTIFS(テーブル13[[#All],[発症日]],テーブル310122[[#This Row],[日時]],テーブル13[[#All],[年代]],H$1)</f>
        <v>0</v>
      </c>
      <c r="I194" s="59">
        <f>COUNTIFS(テーブル13[[#All],[発症日]],テーブル310122[[#This Row],[日時]],テーブル13[[#All],[年代]],I$1)</f>
        <v>0</v>
      </c>
      <c r="J194" s="59">
        <f>COUNTIFS(テーブル13[[#All],[発症日]],テーブル310122[[#This Row],[日時]],テーブル13[[#All],[年代]],J$1)</f>
        <v>0</v>
      </c>
      <c r="K194" s="59">
        <f>COUNTIFS(テーブル13[[#All],[発症日]],テーブル310122[[#This Row],[日時]],テーブル13[[#All],[年代]],K$1)</f>
        <v>0</v>
      </c>
      <c r="L194" s="59">
        <f>COUNTIFS(テーブル13[[#All],[発症日]],テーブル310122[[#This Row],[日時]],テーブル13[[#All],[年代]],L$1)</f>
        <v>0</v>
      </c>
      <c r="M194" s="59">
        <f>COUNTIFS(テーブル13[[#All],[発症日]],テーブル310122[[#This Row],[日時]],テーブル13[[#All],[年代]],M$1)</f>
        <v>0</v>
      </c>
      <c r="N194" s="59">
        <f>COUNTIFS(テーブル13[[#All],[発症日]],テーブル310122[[#This Row],[日時]],テーブル13[[#All],[年代]],N$1)</f>
        <v>0</v>
      </c>
      <c r="O194" s="59">
        <f>COUNTIFS(テーブル13[[#All],[発症日]],テーブル310122[[#This Row],[日時]],テーブル13[[#All],[年代]],O$1)</f>
        <v>0</v>
      </c>
      <c r="P194" s="59">
        <f>COUNTIFS(テーブル13[[#All],[発症日]],テーブル310122[[#This Row],[日時]],テーブル13[[#All],[年代]],"")</f>
        <v>0</v>
      </c>
      <c r="Q194" s="59">
        <f>テーブル310122[[#This Row],[10歳未満]]</f>
        <v>0</v>
      </c>
      <c r="R194" s="59">
        <f>SUM(テーブル310122[[#This Row],[10代]:[30代]])</f>
        <v>0</v>
      </c>
      <c r="S194" s="59">
        <f>SUM(テーブル310122[[#This Row],[40代]:[50代]])</f>
        <v>0</v>
      </c>
      <c r="T194" s="59">
        <f>SUM(テーブル310122[[#This Row],[60代]:[90代]])</f>
        <v>0</v>
      </c>
    </row>
    <row r="195" spans="1:20">
      <c r="A195" s="54">
        <f t="shared" si="11"/>
        <v>44080</v>
      </c>
      <c r="B195" s="1" t="str">
        <f t="shared" si="8"/>
        <v/>
      </c>
      <c r="C195" s="57" t="str">
        <f t="shared" si="9"/>
        <v/>
      </c>
      <c r="D195" s="57" t="str">
        <f t="shared" si="10"/>
        <v>6日</v>
      </c>
      <c r="E195" s="57">
        <f>COUNTIF(テーブル13[[#All],[発症日]],テーブル310122[[#This Row],[日時]])</f>
        <v>0</v>
      </c>
      <c r="F195" s="57">
        <f>COUNTIFS(テーブル13[[#All],[発症日]],テーブル310122[[#This Row],[日時]],テーブル13[[#All],[年代]],F$1)</f>
        <v>0</v>
      </c>
      <c r="G195" s="59">
        <f>COUNTIFS(テーブル13[[#All],[発症日]],テーブル310122[[#This Row],[日時]],テーブル13[[#All],[年代]],G$1)</f>
        <v>0</v>
      </c>
      <c r="H195" s="59">
        <f>COUNTIFS(テーブル13[[#All],[発症日]],テーブル310122[[#This Row],[日時]],テーブル13[[#All],[年代]],H$1)</f>
        <v>0</v>
      </c>
      <c r="I195" s="59">
        <f>COUNTIFS(テーブル13[[#All],[発症日]],テーブル310122[[#This Row],[日時]],テーブル13[[#All],[年代]],I$1)</f>
        <v>0</v>
      </c>
      <c r="J195" s="59">
        <f>COUNTIFS(テーブル13[[#All],[発症日]],テーブル310122[[#This Row],[日時]],テーブル13[[#All],[年代]],J$1)</f>
        <v>0</v>
      </c>
      <c r="K195" s="59">
        <f>COUNTIFS(テーブル13[[#All],[発症日]],テーブル310122[[#This Row],[日時]],テーブル13[[#All],[年代]],K$1)</f>
        <v>0</v>
      </c>
      <c r="L195" s="59">
        <f>COUNTIFS(テーブル13[[#All],[発症日]],テーブル310122[[#This Row],[日時]],テーブル13[[#All],[年代]],L$1)</f>
        <v>0</v>
      </c>
      <c r="M195" s="59">
        <f>COUNTIFS(テーブル13[[#All],[発症日]],テーブル310122[[#This Row],[日時]],テーブル13[[#All],[年代]],M$1)</f>
        <v>0</v>
      </c>
      <c r="N195" s="59">
        <f>COUNTIFS(テーブル13[[#All],[発症日]],テーブル310122[[#This Row],[日時]],テーブル13[[#All],[年代]],N$1)</f>
        <v>0</v>
      </c>
      <c r="O195" s="59">
        <f>COUNTIFS(テーブル13[[#All],[発症日]],テーブル310122[[#This Row],[日時]],テーブル13[[#All],[年代]],O$1)</f>
        <v>0</v>
      </c>
      <c r="P195" s="59">
        <f>COUNTIFS(テーブル13[[#All],[発症日]],テーブル310122[[#This Row],[日時]],テーブル13[[#All],[年代]],"")</f>
        <v>0</v>
      </c>
      <c r="Q195" s="59">
        <f>テーブル310122[[#This Row],[10歳未満]]</f>
        <v>0</v>
      </c>
      <c r="R195" s="59">
        <f>SUM(テーブル310122[[#This Row],[10代]:[30代]])</f>
        <v>0</v>
      </c>
      <c r="S195" s="59">
        <f>SUM(テーブル310122[[#This Row],[40代]:[50代]])</f>
        <v>0</v>
      </c>
      <c r="T195" s="59">
        <f>SUM(テーブル310122[[#This Row],[60代]:[90代]])</f>
        <v>0</v>
      </c>
    </row>
    <row r="196" spans="1:20">
      <c r="A196" s="54">
        <f t="shared" si="11"/>
        <v>44081</v>
      </c>
      <c r="B196" s="1" t="str">
        <f t="shared" si="8"/>
        <v/>
      </c>
      <c r="C196" s="57" t="str">
        <f t="shared" si="9"/>
        <v/>
      </c>
      <c r="D196" s="57" t="str">
        <f t="shared" si="10"/>
        <v>7日</v>
      </c>
      <c r="E196" s="57">
        <f>COUNTIF(テーブル13[[#All],[発症日]],テーブル310122[[#This Row],[日時]])</f>
        <v>0</v>
      </c>
      <c r="F196" s="57">
        <f>COUNTIFS(テーブル13[[#All],[発症日]],テーブル310122[[#This Row],[日時]],テーブル13[[#All],[年代]],F$1)</f>
        <v>0</v>
      </c>
      <c r="G196" s="59">
        <f>COUNTIFS(テーブル13[[#All],[発症日]],テーブル310122[[#This Row],[日時]],テーブル13[[#All],[年代]],G$1)</f>
        <v>0</v>
      </c>
      <c r="H196" s="59">
        <f>COUNTIFS(テーブル13[[#All],[発症日]],テーブル310122[[#This Row],[日時]],テーブル13[[#All],[年代]],H$1)</f>
        <v>0</v>
      </c>
      <c r="I196" s="59">
        <f>COUNTIFS(テーブル13[[#All],[発症日]],テーブル310122[[#This Row],[日時]],テーブル13[[#All],[年代]],I$1)</f>
        <v>0</v>
      </c>
      <c r="J196" s="59">
        <f>COUNTIFS(テーブル13[[#All],[発症日]],テーブル310122[[#This Row],[日時]],テーブル13[[#All],[年代]],J$1)</f>
        <v>0</v>
      </c>
      <c r="K196" s="59">
        <f>COUNTIFS(テーブル13[[#All],[発症日]],テーブル310122[[#This Row],[日時]],テーブル13[[#All],[年代]],K$1)</f>
        <v>0</v>
      </c>
      <c r="L196" s="59">
        <f>COUNTIFS(テーブル13[[#All],[発症日]],テーブル310122[[#This Row],[日時]],テーブル13[[#All],[年代]],L$1)</f>
        <v>0</v>
      </c>
      <c r="M196" s="59">
        <f>COUNTIFS(テーブル13[[#All],[発症日]],テーブル310122[[#This Row],[日時]],テーブル13[[#All],[年代]],M$1)</f>
        <v>0</v>
      </c>
      <c r="N196" s="59">
        <f>COUNTIFS(テーブル13[[#All],[発症日]],テーブル310122[[#This Row],[日時]],テーブル13[[#All],[年代]],N$1)</f>
        <v>0</v>
      </c>
      <c r="O196" s="59">
        <f>COUNTIFS(テーブル13[[#All],[発症日]],テーブル310122[[#This Row],[日時]],テーブル13[[#All],[年代]],O$1)</f>
        <v>0</v>
      </c>
      <c r="P196" s="59">
        <f>COUNTIFS(テーブル13[[#All],[発症日]],テーブル310122[[#This Row],[日時]],テーブル13[[#All],[年代]],"")</f>
        <v>0</v>
      </c>
      <c r="Q196" s="59">
        <f>テーブル310122[[#This Row],[10歳未満]]</f>
        <v>0</v>
      </c>
      <c r="R196" s="59">
        <f>SUM(テーブル310122[[#This Row],[10代]:[30代]])</f>
        <v>0</v>
      </c>
      <c r="S196" s="59">
        <f>SUM(テーブル310122[[#This Row],[40代]:[50代]])</f>
        <v>0</v>
      </c>
      <c r="T196" s="59">
        <f>SUM(テーブル310122[[#This Row],[60代]:[90代]])</f>
        <v>0</v>
      </c>
    </row>
    <row r="197" spans="1:20">
      <c r="A197" s="54">
        <f t="shared" si="11"/>
        <v>44082</v>
      </c>
      <c r="B197" s="1" t="str">
        <f t="shared" si="8"/>
        <v/>
      </c>
      <c r="C197" s="57" t="str">
        <f t="shared" si="9"/>
        <v/>
      </c>
      <c r="D197" s="57" t="str">
        <f t="shared" si="10"/>
        <v>8日</v>
      </c>
      <c r="E197" s="57">
        <f>COUNTIF(テーブル13[[#All],[発症日]],テーブル310122[[#This Row],[日時]])</f>
        <v>0</v>
      </c>
      <c r="F197" s="57">
        <f>COUNTIFS(テーブル13[[#All],[発症日]],テーブル310122[[#This Row],[日時]],テーブル13[[#All],[年代]],F$1)</f>
        <v>0</v>
      </c>
      <c r="G197" s="59">
        <f>COUNTIFS(テーブル13[[#All],[発症日]],テーブル310122[[#This Row],[日時]],テーブル13[[#All],[年代]],G$1)</f>
        <v>0</v>
      </c>
      <c r="H197" s="59">
        <f>COUNTIFS(テーブル13[[#All],[発症日]],テーブル310122[[#This Row],[日時]],テーブル13[[#All],[年代]],H$1)</f>
        <v>0</v>
      </c>
      <c r="I197" s="59">
        <f>COUNTIFS(テーブル13[[#All],[発症日]],テーブル310122[[#This Row],[日時]],テーブル13[[#All],[年代]],I$1)</f>
        <v>0</v>
      </c>
      <c r="J197" s="59">
        <f>COUNTIFS(テーブル13[[#All],[発症日]],テーブル310122[[#This Row],[日時]],テーブル13[[#All],[年代]],J$1)</f>
        <v>0</v>
      </c>
      <c r="K197" s="59">
        <f>COUNTIFS(テーブル13[[#All],[発症日]],テーブル310122[[#This Row],[日時]],テーブル13[[#All],[年代]],K$1)</f>
        <v>0</v>
      </c>
      <c r="L197" s="59">
        <f>COUNTIFS(テーブル13[[#All],[発症日]],テーブル310122[[#This Row],[日時]],テーブル13[[#All],[年代]],L$1)</f>
        <v>0</v>
      </c>
      <c r="M197" s="59">
        <f>COUNTIFS(テーブル13[[#All],[発症日]],テーブル310122[[#This Row],[日時]],テーブル13[[#All],[年代]],M$1)</f>
        <v>0</v>
      </c>
      <c r="N197" s="59">
        <f>COUNTIFS(テーブル13[[#All],[発症日]],テーブル310122[[#This Row],[日時]],テーブル13[[#All],[年代]],N$1)</f>
        <v>0</v>
      </c>
      <c r="O197" s="59">
        <f>COUNTIFS(テーブル13[[#All],[発症日]],テーブル310122[[#This Row],[日時]],テーブル13[[#All],[年代]],O$1)</f>
        <v>0</v>
      </c>
      <c r="P197" s="59">
        <f>COUNTIFS(テーブル13[[#All],[発症日]],テーブル310122[[#This Row],[日時]],テーブル13[[#All],[年代]],"")</f>
        <v>0</v>
      </c>
      <c r="Q197" s="59">
        <f>テーブル310122[[#This Row],[10歳未満]]</f>
        <v>0</v>
      </c>
      <c r="R197" s="59">
        <f>SUM(テーブル310122[[#This Row],[10代]:[30代]])</f>
        <v>0</v>
      </c>
      <c r="S197" s="59">
        <f>SUM(テーブル310122[[#This Row],[40代]:[50代]])</f>
        <v>0</v>
      </c>
      <c r="T197" s="59">
        <f>SUM(テーブル310122[[#This Row],[60代]:[90代]])</f>
        <v>0</v>
      </c>
    </row>
    <row r="198" spans="1:20">
      <c r="A198" s="54">
        <f t="shared" si="11"/>
        <v>44083</v>
      </c>
      <c r="B198" s="1" t="str">
        <f t="shared" ref="B198:B261" si="12">IF(AND(MONTH(A198)=1,DAY(A198)=1),YEAR(A198)&amp;"年","")</f>
        <v/>
      </c>
      <c r="C198" s="57" t="str">
        <f t="shared" ref="C198:C261" si="13">IF(DAY(A198)=1,MONTH(A198)&amp;"月","")</f>
        <v/>
      </c>
      <c r="D198" s="57" t="str">
        <f t="shared" ref="D198:D261" si="14">DAY(A198)&amp;"日"</f>
        <v>9日</v>
      </c>
      <c r="E198" s="57">
        <f>COUNTIF(テーブル13[[#All],[発症日]],テーブル310122[[#This Row],[日時]])</f>
        <v>0</v>
      </c>
      <c r="F198" s="57">
        <f>COUNTIFS(テーブル13[[#All],[発症日]],テーブル310122[[#This Row],[日時]],テーブル13[[#All],[年代]],F$1)</f>
        <v>0</v>
      </c>
      <c r="G198" s="59">
        <f>COUNTIFS(テーブル13[[#All],[発症日]],テーブル310122[[#This Row],[日時]],テーブル13[[#All],[年代]],G$1)</f>
        <v>0</v>
      </c>
      <c r="H198" s="59">
        <f>COUNTIFS(テーブル13[[#All],[発症日]],テーブル310122[[#This Row],[日時]],テーブル13[[#All],[年代]],H$1)</f>
        <v>0</v>
      </c>
      <c r="I198" s="59">
        <f>COUNTIFS(テーブル13[[#All],[発症日]],テーブル310122[[#This Row],[日時]],テーブル13[[#All],[年代]],I$1)</f>
        <v>0</v>
      </c>
      <c r="J198" s="59">
        <f>COUNTIFS(テーブル13[[#All],[発症日]],テーブル310122[[#This Row],[日時]],テーブル13[[#All],[年代]],J$1)</f>
        <v>0</v>
      </c>
      <c r="K198" s="59">
        <f>COUNTIFS(テーブル13[[#All],[発症日]],テーブル310122[[#This Row],[日時]],テーブル13[[#All],[年代]],K$1)</f>
        <v>0</v>
      </c>
      <c r="L198" s="59">
        <f>COUNTIFS(テーブル13[[#All],[発症日]],テーブル310122[[#This Row],[日時]],テーブル13[[#All],[年代]],L$1)</f>
        <v>0</v>
      </c>
      <c r="M198" s="59">
        <f>COUNTIFS(テーブル13[[#All],[発症日]],テーブル310122[[#This Row],[日時]],テーブル13[[#All],[年代]],M$1)</f>
        <v>0</v>
      </c>
      <c r="N198" s="59">
        <f>COUNTIFS(テーブル13[[#All],[発症日]],テーブル310122[[#This Row],[日時]],テーブル13[[#All],[年代]],N$1)</f>
        <v>0</v>
      </c>
      <c r="O198" s="59">
        <f>COUNTIFS(テーブル13[[#All],[発症日]],テーブル310122[[#This Row],[日時]],テーブル13[[#All],[年代]],O$1)</f>
        <v>0</v>
      </c>
      <c r="P198" s="59">
        <f>COUNTIFS(テーブル13[[#All],[発症日]],テーブル310122[[#This Row],[日時]],テーブル13[[#All],[年代]],"")</f>
        <v>0</v>
      </c>
      <c r="Q198" s="59">
        <f>テーブル310122[[#This Row],[10歳未満]]</f>
        <v>0</v>
      </c>
      <c r="R198" s="59">
        <f>SUM(テーブル310122[[#This Row],[10代]:[30代]])</f>
        <v>0</v>
      </c>
      <c r="S198" s="59">
        <f>SUM(テーブル310122[[#This Row],[40代]:[50代]])</f>
        <v>0</v>
      </c>
      <c r="T198" s="59">
        <f>SUM(テーブル310122[[#This Row],[60代]:[90代]])</f>
        <v>0</v>
      </c>
    </row>
    <row r="199" spans="1:20">
      <c r="A199" s="54">
        <f t="shared" si="11"/>
        <v>44084</v>
      </c>
      <c r="B199" s="1" t="str">
        <f t="shared" si="12"/>
        <v/>
      </c>
      <c r="C199" s="57" t="str">
        <f t="shared" si="13"/>
        <v/>
      </c>
      <c r="D199" s="57" t="str">
        <f t="shared" si="14"/>
        <v>10日</v>
      </c>
      <c r="E199" s="57">
        <f>COUNTIF(テーブル13[[#All],[発症日]],テーブル310122[[#This Row],[日時]])</f>
        <v>0</v>
      </c>
      <c r="F199" s="57">
        <f>COUNTIFS(テーブル13[[#All],[発症日]],テーブル310122[[#This Row],[日時]],テーブル13[[#All],[年代]],F$1)</f>
        <v>0</v>
      </c>
      <c r="G199" s="59">
        <f>COUNTIFS(テーブル13[[#All],[発症日]],テーブル310122[[#This Row],[日時]],テーブル13[[#All],[年代]],G$1)</f>
        <v>0</v>
      </c>
      <c r="H199" s="59">
        <f>COUNTIFS(テーブル13[[#All],[発症日]],テーブル310122[[#This Row],[日時]],テーブル13[[#All],[年代]],H$1)</f>
        <v>0</v>
      </c>
      <c r="I199" s="59">
        <f>COUNTIFS(テーブル13[[#All],[発症日]],テーブル310122[[#This Row],[日時]],テーブル13[[#All],[年代]],I$1)</f>
        <v>0</v>
      </c>
      <c r="J199" s="59">
        <f>COUNTIFS(テーブル13[[#All],[発症日]],テーブル310122[[#This Row],[日時]],テーブル13[[#All],[年代]],J$1)</f>
        <v>0</v>
      </c>
      <c r="K199" s="59">
        <f>COUNTIFS(テーブル13[[#All],[発症日]],テーブル310122[[#This Row],[日時]],テーブル13[[#All],[年代]],K$1)</f>
        <v>0</v>
      </c>
      <c r="L199" s="59">
        <f>COUNTIFS(テーブル13[[#All],[発症日]],テーブル310122[[#This Row],[日時]],テーブル13[[#All],[年代]],L$1)</f>
        <v>0</v>
      </c>
      <c r="M199" s="59">
        <f>COUNTIFS(テーブル13[[#All],[発症日]],テーブル310122[[#This Row],[日時]],テーブル13[[#All],[年代]],M$1)</f>
        <v>0</v>
      </c>
      <c r="N199" s="59">
        <f>COUNTIFS(テーブル13[[#All],[発症日]],テーブル310122[[#This Row],[日時]],テーブル13[[#All],[年代]],N$1)</f>
        <v>0</v>
      </c>
      <c r="O199" s="59">
        <f>COUNTIFS(テーブル13[[#All],[発症日]],テーブル310122[[#This Row],[日時]],テーブル13[[#All],[年代]],O$1)</f>
        <v>0</v>
      </c>
      <c r="P199" s="59">
        <f>COUNTIFS(テーブル13[[#All],[発症日]],テーブル310122[[#This Row],[日時]],テーブル13[[#All],[年代]],"")</f>
        <v>0</v>
      </c>
      <c r="Q199" s="59">
        <f>テーブル310122[[#This Row],[10歳未満]]</f>
        <v>0</v>
      </c>
      <c r="R199" s="59">
        <f>SUM(テーブル310122[[#This Row],[10代]:[30代]])</f>
        <v>0</v>
      </c>
      <c r="S199" s="59">
        <f>SUM(テーブル310122[[#This Row],[40代]:[50代]])</f>
        <v>0</v>
      </c>
      <c r="T199" s="59">
        <f>SUM(テーブル310122[[#This Row],[60代]:[90代]])</f>
        <v>0</v>
      </c>
    </row>
    <row r="200" spans="1:20">
      <c r="A200" s="54">
        <f t="shared" ref="A200:A263" si="15">A199+1</f>
        <v>44085</v>
      </c>
      <c r="B200" s="1" t="str">
        <f t="shared" si="12"/>
        <v/>
      </c>
      <c r="C200" s="57" t="str">
        <f t="shared" si="13"/>
        <v/>
      </c>
      <c r="D200" s="57" t="str">
        <f t="shared" si="14"/>
        <v>11日</v>
      </c>
      <c r="E200" s="57">
        <f>COUNTIF(テーブル13[[#All],[発症日]],テーブル310122[[#This Row],[日時]])</f>
        <v>3</v>
      </c>
      <c r="F200" s="57">
        <f>COUNTIFS(テーブル13[[#All],[発症日]],テーブル310122[[#This Row],[日時]],テーブル13[[#All],[年代]],F$1)</f>
        <v>0</v>
      </c>
      <c r="G200" s="59">
        <f>COUNTIFS(テーブル13[[#All],[発症日]],テーブル310122[[#This Row],[日時]],テーブル13[[#All],[年代]],G$1)</f>
        <v>0</v>
      </c>
      <c r="H200" s="59">
        <f>COUNTIFS(テーブル13[[#All],[発症日]],テーブル310122[[#This Row],[日時]],テーブル13[[#All],[年代]],H$1)</f>
        <v>0</v>
      </c>
      <c r="I200" s="59">
        <f>COUNTIFS(テーブル13[[#All],[発症日]],テーブル310122[[#This Row],[日時]],テーブル13[[#All],[年代]],I$1)</f>
        <v>0</v>
      </c>
      <c r="J200" s="59">
        <f>COUNTIFS(テーブル13[[#All],[発症日]],テーブル310122[[#This Row],[日時]],テーブル13[[#All],[年代]],J$1)</f>
        <v>0</v>
      </c>
      <c r="K200" s="59">
        <f>COUNTIFS(テーブル13[[#All],[発症日]],テーブル310122[[#This Row],[日時]],テーブル13[[#All],[年代]],K$1)</f>
        <v>1</v>
      </c>
      <c r="L200" s="59">
        <f>COUNTIFS(テーブル13[[#All],[発症日]],テーブル310122[[#This Row],[日時]],テーブル13[[#All],[年代]],L$1)</f>
        <v>2</v>
      </c>
      <c r="M200" s="59">
        <f>COUNTIFS(テーブル13[[#All],[発症日]],テーブル310122[[#This Row],[日時]],テーブル13[[#All],[年代]],M$1)</f>
        <v>0</v>
      </c>
      <c r="N200" s="59">
        <f>COUNTIFS(テーブル13[[#All],[発症日]],テーブル310122[[#This Row],[日時]],テーブル13[[#All],[年代]],N$1)</f>
        <v>0</v>
      </c>
      <c r="O200" s="59">
        <f>COUNTIFS(テーブル13[[#All],[発症日]],テーブル310122[[#This Row],[日時]],テーブル13[[#All],[年代]],O$1)</f>
        <v>0</v>
      </c>
      <c r="P200" s="59">
        <f>COUNTIFS(テーブル13[[#All],[発症日]],テーブル310122[[#This Row],[日時]],テーブル13[[#All],[年代]],"")</f>
        <v>0</v>
      </c>
      <c r="Q200" s="59">
        <f>テーブル310122[[#This Row],[10歳未満]]</f>
        <v>0</v>
      </c>
      <c r="R200" s="59">
        <f>SUM(テーブル310122[[#This Row],[10代]:[30代]])</f>
        <v>0</v>
      </c>
      <c r="S200" s="59">
        <f>SUM(テーブル310122[[#This Row],[40代]:[50代]])</f>
        <v>1</v>
      </c>
      <c r="T200" s="59">
        <f>SUM(テーブル310122[[#This Row],[60代]:[90代]])</f>
        <v>2</v>
      </c>
    </row>
    <row r="201" spans="1:20">
      <c r="A201" s="54">
        <f t="shared" si="15"/>
        <v>44086</v>
      </c>
      <c r="B201" s="1" t="str">
        <f t="shared" si="12"/>
        <v/>
      </c>
      <c r="C201" s="57" t="str">
        <f t="shared" si="13"/>
        <v/>
      </c>
      <c r="D201" s="57" t="str">
        <f t="shared" si="14"/>
        <v>12日</v>
      </c>
      <c r="E201" s="57">
        <f>COUNTIF(テーブル13[[#All],[発症日]],テーブル310122[[#This Row],[日時]])</f>
        <v>0</v>
      </c>
      <c r="F201" s="57">
        <f>COUNTIFS(テーブル13[[#All],[発症日]],テーブル310122[[#This Row],[日時]],テーブル13[[#All],[年代]],F$1)</f>
        <v>0</v>
      </c>
      <c r="G201" s="59">
        <f>COUNTIFS(テーブル13[[#All],[発症日]],テーブル310122[[#This Row],[日時]],テーブル13[[#All],[年代]],G$1)</f>
        <v>0</v>
      </c>
      <c r="H201" s="59">
        <f>COUNTIFS(テーブル13[[#All],[発症日]],テーブル310122[[#This Row],[日時]],テーブル13[[#All],[年代]],H$1)</f>
        <v>0</v>
      </c>
      <c r="I201" s="59">
        <f>COUNTIFS(テーブル13[[#All],[発症日]],テーブル310122[[#This Row],[日時]],テーブル13[[#All],[年代]],I$1)</f>
        <v>0</v>
      </c>
      <c r="J201" s="59">
        <f>COUNTIFS(テーブル13[[#All],[発症日]],テーブル310122[[#This Row],[日時]],テーブル13[[#All],[年代]],J$1)</f>
        <v>0</v>
      </c>
      <c r="K201" s="59">
        <f>COUNTIFS(テーブル13[[#All],[発症日]],テーブル310122[[#This Row],[日時]],テーブル13[[#All],[年代]],K$1)</f>
        <v>0</v>
      </c>
      <c r="L201" s="59">
        <f>COUNTIFS(テーブル13[[#All],[発症日]],テーブル310122[[#This Row],[日時]],テーブル13[[#All],[年代]],L$1)</f>
        <v>0</v>
      </c>
      <c r="M201" s="59">
        <f>COUNTIFS(テーブル13[[#All],[発症日]],テーブル310122[[#This Row],[日時]],テーブル13[[#All],[年代]],M$1)</f>
        <v>0</v>
      </c>
      <c r="N201" s="59">
        <f>COUNTIFS(テーブル13[[#All],[発症日]],テーブル310122[[#This Row],[日時]],テーブル13[[#All],[年代]],N$1)</f>
        <v>0</v>
      </c>
      <c r="O201" s="59">
        <f>COUNTIFS(テーブル13[[#All],[発症日]],テーブル310122[[#This Row],[日時]],テーブル13[[#All],[年代]],O$1)</f>
        <v>0</v>
      </c>
      <c r="P201" s="59">
        <f>COUNTIFS(テーブル13[[#All],[発症日]],テーブル310122[[#This Row],[日時]],テーブル13[[#All],[年代]],"")</f>
        <v>0</v>
      </c>
      <c r="Q201" s="59">
        <f>テーブル310122[[#This Row],[10歳未満]]</f>
        <v>0</v>
      </c>
      <c r="R201" s="59">
        <f>SUM(テーブル310122[[#This Row],[10代]:[30代]])</f>
        <v>0</v>
      </c>
      <c r="S201" s="59">
        <f>SUM(テーブル310122[[#This Row],[40代]:[50代]])</f>
        <v>0</v>
      </c>
      <c r="T201" s="59">
        <f>SUM(テーブル310122[[#This Row],[60代]:[90代]])</f>
        <v>0</v>
      </c>
    </row>
    <row r="202" spans="1:20">
      <c r="A202" s="54">
        <f t="shared" si="15"/>
        <v>44087</v>
      </c>
      <c r="B202" s="1" t="str">
        <f t="shared" si="12"/>
        <v/>
      </c>
      <c r="C202" s="57" t="str">
        <f t="shared" si="13"/>
        <v/>
      </c>
      <c r="D202" s="57" t="str">
        <f t="shared" si="14"/>
        <v>13日</v>
      </c>
      <c r="E202" s="57">
        <f>COUNTIF(テーブル13[[#All],[発症日]],テーブル310122[[#This Row],[日時]])</f>
        <v>0</v>
      </c>
      <c r="F202" s="57">
        <f>COUNTIFS(テーブル13[[#All],[発症日]],テーブル310122[[#This Row],[日時]],テーブル13[[#All],[年代]],F$1)</f>
        <v>0</v>
      </c>
      <c r="G202" s="59">
        <f>COUNTIFS(テーブル13[[#All],[発症日]],テーブル310122[[#This Row],[日時]],テーブル13[[#All],[年代]],G$1)</f>
        <v>0</v>
      </c>
      <c r="H202" s="59">
        <f>COUNTIFS(テーブル13[[#All],[発症日]],テーブル310122[[#This Row],[日時]],テーブル13[[#All],[年代]],H$1)</f>
        <v>0</v>
      </c>
      <c r="I202" s="59">
        <f>COUNTIFS(テーブル13[[#All],[発症日]],テーブル310122[[#This Row],[日時]],テーブル13[[#All],[年代]],I$1)</f>
        <v>0</v>
      </c>
      <c r="J202" s="59">
        <f>COUNTIFS(テーブル13[[#All],[発症日]],テーブル310122[[#This Row],[日時]],テーブル13[[#All],[年代]],J$1)</f>
        <v>0</v>
      </c>
      <c r="K202" s="59">
        <f>COUNTIFS(テーブル13[[#All],[発症日]],テーブル310122[[#This Row],[日時]],テーブル13[[#All],[年代]],K$1)</f>
        <v>0</v>
      </c>
      <c r="L202" s="59">
        <f>COUNTIFS(テーブル13[[#All],[発症日]],テーブル310122[[#This Row],[日時]],テーブル13[[#All],[年代]],L$1)</f>
        <v>0</v>
      </c>
      <c r="M202" s="59">
        <f>COUNTIFS(テーブル13[[#All],[発症日]],テーブル310122[[#This Row],[日時]],テーブル13[[#All],[年代]],M$1)</f>
        <v>0</v>
      </c>
      <c r="N202" s="59">
        <f>COUNTIFS(テーブル13[[#All],[発症日]],テーブル310122[[#This Row],[日時]],テーブル13[[#All],[年代]],N$1)</f>
        <v>0</v>
      </c>
      <c r="O202" s="59">
        <f>COUNTIFS(テーブル13[[#All],[発症日]],テーブル310122[[#This Row],[日時]],テーブル13[[#All],[年代]],O$1)</f>
        <v>0</v>
      </c>
      <c r="P202" s="59">
        <f>COUNTIFS(テーブル13[[#All],[発症日]],テーブル310122[[#This Row],[日時]],テーブル13[[#All],[年代]],"")</f>
        <v>0</v>
      </c>
      <c r="Q202" s="59">
        <f>テーブル310122[[#This Row],[10歳未満]]</f>
        <v>0</v>
      </c>
      <c r="R202" s="59">
        <f>SUM(テーブル310122[[#This Row],[10代]:[30代]])</f>
        <v>0</v>
      </c>
      <c r="S202" s="59">
        <f>SUM(テーブル310122[[#This Row],[40代]:[50代]])</f>
        <v>0</v>
      </c>
      <c r="T202" s="59">
        <f>SUM(テーブル310122[[#This Row],[60代]:[90代]])</f>
        <v>0</v>
      </c>
    </row>
    <row r="203" spans="1:20">
      <c r="A203" s="54">
        <f t="shared" si="15"/>
        <v>44088</v>
      </c>
      <c r="B203" s="1" t="str">
        <f t="shared" si="12"/>
        <v/>
      </c>
      <c r="C203" s="57" t="str">
        <f t="shared" si="13"/>
        <v/>
      </c>
      <c r="D203" s="57" t="str">
        <f t="shared" si="14"/>
        <v>14日</v>
      </c>
      <c r="E203" s="57">
        <f>COUNTIF(テーブル13[[#All],[発症日]],テーブル310122[[#This Row],[日時]])</f>
        <v>0</v>
      </c>
      <c r="F203" s="57">
        <f>COUNTIFS(テーブル13[[#All],[発症日]],テーブル310122[[#This Row],[日時]],テーブル13[[#All],[年代]],F$1)</f>
        <v>0</v>
      </c>
      <c r="G203" s="59">
        <f>COUNTIFS(テーブル13[[#All],[発症日]],テーブル310122[[#This Row],[日時]],テーブル13[[#All],[年代]],G$1)</f>
        <v>0</v>
      </c>
      <c r="H203" s="59">
        <f>COUNTIFS(テーブル13[[#All],[発症日]],テーブル310122[[#This Row],[日時]],テーブル13[[#All],[年代]],H$1)</f>
        <v>0</v>
      </c>
      <c r="I203" s="59">
        <f>COUNTIFS(テーブル13[[#All],[発症日]],テーブル310122[[#This Row],[日時]],テーブル13[[#All],[年代]],I$1)</f>
        <v>0</v>
      </c>
      <c r="J203" s="59">
        <f>COUNTIFS(テーブル13[[#All],[発症日]],テーブル310122[[#This Row],[日時]],テーブル13[[#All],[年代]],J$1)</f>
        <v>0</v>
      </c>
      <c r="K203" s="59">
        <f>COUNTIFS(テーブル13[[#All],[発症日]],テーブル310122[[#This Row],[日時]],テーブル13[[#All],[年代]],K$1)</f>
        <v>0</v>
      </c>
      <c r="L203" s="59">
        <f>COUNTIFS(テーブル13[[#All],[発症日]],テーブル310122[[#This Row],[日時]],テーブル13[[#All],[年代]],L$1)</f>
        <v>0</v>
      </c>
      <c r="M203" s="59">
        <f>COUNTIFS(テーブル13[[#All],[発症日]],テーブル310122[[#This Row],[日時]],テーブル13[[#All],[年代]],M$1)</f>
        <v>0</v>
      </c>
      <c r="N203" s="59">
        <f>COUNTIFS(テーブル13[[#All],[発症日]],テーブル310122[[#This Row],[日時]],テーブル13[[#All],[年代]],N$1)</f>
        <v>0</v>
      </c>
      <c r="O203" s="59">
        <f>COUNTIFS(テーブル13[[#All],[発症日]],テーブル310122[[#This Row],[日時]],テーブル13[[#All],[年代]],O$1)</f>
        <v>0</v>
      </c>
      <c r="P203" s="59">
        <f>COUNTIFS(テーブル13[[#All],[発症日]],テーブル310122[[#This Row],[日時]],テーブル13[[#All],[年代]],"")</f>
        <v>0</v>
      </c>
      <c r="Q203" s="59">
        <f>テーブル310122[[#This Row],[10歳未満]]</f>
        <v>0</v>
      </c>
      <c r="R203" s="59">
        <f>SUM(テーブル310122[[#This Row],[10代]:[30代]])</f>
        <v>0</v>
      </c>
      <c r="S203" s="59">
        <f>SUM(テーブル310122[[#This Row],[40代]:[50代]])</f>
        <v>0</v>
      </c>
      <c r="T203" s="59">
        <f>SUM(テーブル310122[[#This Row],[60代]:[90代]])</f>
        <v>0</v>
      </c>
    </row>
    <row r="204" spans="1:20">
      <c r="A204" s="54">
        <f t="shared" si="15"/>
        <v>44089</v>
      </c>
      <c r="B204" s="1" t="str">
        <f t="shared" si="12"/>
        <v/>
      </c>
      <c r="C204" s="57" t="str">
        <f t="shared" si="13"/>
        <v/>
      </c>
      <c r="D204" s="57" t="str">
        <f t="shared" si="14"/>
        <v>15日</v>
      </c>
      <c r="E204" s="57">
        <f>COUNTIF(テーブル13[[#All],[発症日]],テーブル310122[[#This Row],[日時]])</f>
        <v>0</v>
      </c>
      <c r="F204" s="57">
        <f>COUNTIFS(テーブル13[[#All],[発症日]],テーブル310122[[#This Row],[日時]],テーブル13[[#All],[年代]],F$1)</f>
        <v>0</v>
      </c>
      <c r="G204" s="59">
        <f>COUNTIFS(テーブル13[[#All],[発症日]],テーブル310122[[#This Row],[日時]],テーブル13[[#All],[年代]],G$1)</f>
        <v>0</v>
      </c>
      <c r="H204" s="59">
        <f>COUNTIFS(テーブル13[[#All],[発症日]],テーブル310122[[#This Row],[日時]],テーブル13[[#All],[年代]],H$1)</f>
        <v>0</v>
      </c>
      <c r="I204" s="59">
        <f>COUNTIFS(テーブル13[[#All],[発症日]],テーブル310122[[#This Row],[日時]],テーブル13[[#All],[年代]],I$1)</f>
        <v>0</v>
      </c>
      <c r="J204" s="59">
        <f>COUNTIFS(テーブル13[[#All],[発症日]],テーブル310122[[#This Row],[日時]],テーブル13[[#All],[年代]],J$1)</f>
        <v>0</v>
      </c>
      <c r="K204" s="59">
        <f>COUNTIFS(テーブル13[[#All],[発症日]],テーブル310122[[#This Row],[日時]],テーブル13[[#All],[年代]],K$1)</f>
        <v>0</v>
      </c>
      <c r="L204" s="59">
        <f>COUNTIFS(テーブル13[[#All],[発症日]],テーブル310122[[#This Row],[日時]],テーブル13[[#All],[年代]],L$1)</f>
        <v>0</v>
      </c>
      <c r="M204" s="59">
        <f>COUNTIFS(テーブル13[[#All],[発症日]],テーブル310122[[#This Row],[日時]],テーブル13[[#All],[年代]],M$1)</f>
        <v>0</v>
      </c>
      <c r="N204" s="59">
        <f>COUNTIFS(テーブル13[[#All],[発症日]],テーブル310122[[#This Row],[日時]],テーブル13[[#All],[年代]],N$1)</f>
        <v>0</v>
      </c>
      <c r="O204" s="59">
        <f>COUNTIFS(テーブル13[[#All],[発症日]],テーブル310122[[#This Row],[日時]],テーブル13[[#All],[年代]],O$1)</f>
        <v>0</v>
      </c>
      <c r="P204" s="59">
        <f>COUNTIFS(テーブル13[[#All],[発症日]],テーブル310122[[#This Row],[日時]],テーブル13[[#All],[年代]],"")</f>
        <v>0</v>
      </c>
      <c r="Q204" s="59">
        <f>テーブル310122[[#This Row],[10歳未満]]</f>
        <v>0</v>
      </c>
      <c r="R204" s="59">
        <f>SUM(テーブル310122[[#This Row],[10代]:[30代]])</f>
        <v>0</v>
      </c>
      <c r="S204" s="59">
        <f>SUM(テーブル310122[[#This Row],[40代]:[50代]])</f>
        <v>0</v>
      </c>
      <c r="T204" s="59">
        <f>SUM(テーブル310122[[#This Row],[60代]:[90代]])</f>
        <v>0</v>
      </c>
    </row>
    <row r="205" spans="1:20">
      <c r="A205" s="54">
        <f t="shared" si="15"/>
        <v>44090</v>
      </c>
      <c r="B205" s="1" t="str">
        <f t="shared" si="12"/>
        <v/>
      </c>
      <c r="C205" s="57" t="str">
        <f t="shared" si="13"/>
        <v/>
      </c>
      <c r="D205" s="57" t="str">
        <f t="shared" si="14"/>
        <v>16日</v>
      </c>
      <c r="E205" s="57">
        <f>COUNTIF(テーブル13[[#All],[発症日]],テーブル310122[[#This Row],[日時]])</f>
        <v>0</v>
      </c>
      <c r="F205" s="57">
        <f>COUNTIFS(テーブル13[[#All],[発症日]],テーブル310122[[#This Row],[日時]],テーブル13[[#All],[年代]],F$1)</f>
        <v>0</v>
      </c>
      <c r="G205" s="59">
        <f>COUNTIFS(テーブル13[[#All],[発症日]],テーブル310122[[#This Row],[日時]],テーブル13[[#All],[年代]],G$1)</f>
        <v>0</v>
      </c>
      <c r="H205" s="59">
        <f>COUNTIFS(テーブル13[[#All],[発症日]],テーブル310122[[#This Row],[日時]],テーブル13[[#All],[年代]],H$1)</f>
        <v>0</v>
      </c>
      <c r="I205" s="59">
        <f>COUNTIFS(テーブル13[[#All],[発症日]],テーブル310122[[#This Row],[日時]],テーブル13[[#All],[年代]],I$1)</f>
        <v>0</v>
      </c>
      <c r="J205" s="59">
        <f>COUNTIFS(テーブル13[[#All],[発症日]],テーブル310122[[#This Row],[日時]],テーブル13[[#All],[年代]],J$1)</f>
        <v>0</v>
      </c>
      <c r="K205" s="59">
        <f>COUNTIFS(テーブル13[[#All],[発症日]],テーブル310122[[#This Row],[日時]],テーブル13[[#All],[年代]],K$1)</f>
        <v>0</v>
      </c>
      <c r="L205" s="59">
        <f>COUNTIFS(テーブル13[[#All],[発症日]],テーブル310122[[#This Row],[日時]],テーブル13[[#All],[年代]],L$1)</f>
        <v>0</v>
      </c>
      <c r="M205" s="59">
        <f>COUNTIFS(テーブル13[[#All],[発症日]],テーブル310122[[#This Row],[日時]],テーブル13[[#All],[年代]],M$1)</f>
        <v>0</v>
      </c>
      <c r="N205" s="59">
        <f>COUNTIFS(テーブル13[[#All],[発症日]],テーブル310122[[#This Row],[日時]],テーブル13[[#All],[年代]],N$1)</f>
        <v>0</v>
      </c>
      <c r="O205" s="59">
        <f>COUNTIFS(テーブル13[[#All],[発症日]],テーブル310122[[#This Row],[日時]],テーブル13[[#All],[年代]],O$1)</f>
        <v>0</v>
      </c>
      <c r="P205" s="59">
        <f>COUNTIFS(テーブル13[[#All],[発症日]],テーブル310122[[#This Row],[日時]],テーブル13[[#All],[年代]],"")</f>
        <v>0</v>
      </c>
      <c r="Q205" s="59">
        <f>テーブル310122[[#This Row],[10歳未満]]</f>
        <v>0</v>
      </c>
      <c r="R205" s="59">
        <f>SUM(テーブル310122[[#This Row],[10代]:[30代]])</f>
        <v>0</v>
      </c>
      <c r="S205" s="59">
        <f>SUM(テーブル310122[[#This Row],[40代]:[50代]])</f>
        <v>0</v>
      </c>
      <c r="T205" s="59">
        <f>SUM(テーブル310122[[#This Row],[60代]:[90代]])</f>
        <v>0</v>
      </c>
    </row>
    <row r="206" spans="1:20">
      <c r="A206" s="54">
        <f t="shared" si="15"/>
        <v>44091</v>
      </c>
      <c r="B206" s="1" t="str">
        <f t="shared" si="12"/>
        <v/>
      </c>
      <c r="C206" s="57" t="str">
        <f t="shared" si="13"/>
        <v/>
      </c>
      <c r="D206" s="57" t="str">
        <f t="shared" si="14"/>
        <v>17日</v>
      </c>
      <c r="E206" s="57">
        <f>COUNTIF(テーブル13[[#All],[発症日]],テーブル310122[[#This Row],[日時]])</f>
        <v>0</v>
      </c>
      <c r="F206" s="57">
        <f>COUNTIFS(テーブル13[[#All],[発症日]],テーブル310122[[#This Row],[日時]],テーブル13[[#All],[年代]],F$1)</f>
        <v>0</v>
      </c>
      <c r="G206" s="59">
        <f>COUNTIFS(テーブル13[[#All],[発症日]],テーブル310122[[#This Row],[日時]],テーブル13[[#All],[年代]],G$1)</f>
        <v>0</v>
      </c>
      <c r="H206" s="59">
        <f>COUNTIFS(テーブル13[[#All],[発症日]],テーブル310122[[#This Row],[日時]],テーブル13[[#All],[年代]],H$1)</f>
        <v>0</v>
      </c>
      <c r="I206" s="59">
        <f>COUNTIFS(テーブル13[[#All],[発症日]],テーブル310122[[#This Row],[日時]],テーブル13[[#All],[年代]],I$1)</f>
        <v>0</v>
      </c>
      <c r="J206" s="59">
        <f>COUNTIFS(テーブル13[[#All],[発症日]],テーブル310122[[#This Row],[日時]],テーブル13[[#All],[年代]],J$1)</f>
        <v>0</v>
      </c>
      <c r="K206" s="59">
        <f>COUNTIFS(テーブル13[[#All],[発症日]],テーブル310122[[#This Row],[日時]],テーブル13[[#All],[年代]],K$1)</f>
        <v>0</v>
      </c>
      <c r="L206" s="59">
        <f>COUNTIFS(テーブル13[[#All],[発症日]],テーブル310122[[#This Row],[日時]],テーブル13[[#All],[年代]],L$1)</f>
        <v>0</v>
      </c>
      <c r="M206" s="59">
        <f>COUNTIFS(テーブル13[[#All],[発症日]],テーブル310122[[#This Row],[日時]],テーブル13[[#All],[年代]],M$1)</f>
        <v>0</v>
      </c>
      <c r="N206" s="59">
        <f>COUNTIFS(テーブル13[[#All],[発症日]],テーブル310122[[#This Row],[日時]],テーブル13[[#All],[年代]],N$1)</f>
        <v>0</v>
      </c>
      <c r="O206" s="59">
        <f>COUNTIFS(テーブル13[[#All],[発症日]],テーブル310122[[#This Row],[日時]],テーブル13[[#All],[年代]],O$1)</f>
        <v>0</v>
      </c>
      <c r="P206" s="59">
        <f>COUNTIFS(テーブル13[[#All],[発症日]],テーブル310122[[#This Row],[日時]],テーブル13[[#All],[年代]],"")</f>
        <v>0</v>
      </c>
      <c r="Q206" s="59">
        <f>テーブル310122[[#This Row],[10歳未満]]</f>
        <v>0</v>
      </c>
      <c r="R206" s="59">
        <f>SUM(テーブル310122[[#This Row],[10代]:[30代]])</f>
        <v>0</v>
      </c>
      <c r="S206" s="59">
        <f>SUM(テーブル310122[[#This Row],[40代]:[50代]])</f>
        <v>0</v>
      </c>
      <c r="T206" s="59">
        <f>SUM(テーブル310122[[#This Row],[60代]:[90代]])</f>
        <v>0</v>
      </c>
    </row>
    <row r="207" spans="1:20">
      <c r="A207" s="54">
        <f t="shared" si="15"/>
        <v>44092</v>
      </c>
      <c r="B207" s="1" t="str">
        <f t="shared" si="12"/>
        <v/>
      </c>
      <c r="C207" s="57" t="str">
        <f t="shared" si="13"/>
        <v/>
      </c>
      <c r="D207" s="57" t="str">
        <f t="shared" si="14"/>
        <v>18日</v>
      </c>
      <c r="E207" s="57">
        <f>COUNTIF(テーブル13[[#All],[発症日]],テーブル310122[[#This Row],[日時]])</f>
        <v>0</v>
      </c>
      <c r="F207" s="57">
        <f>COUNTIFS(テーブル13[[#All],[発症日]],テーブル310122[[#This Row],[日時]],テーブル13[[#All],[年代]],F$1)</f>
        <v>0</v>
      </c>
      <c r="G207" s="59">
        <f>COUNTIFS(テーブル13[[#All],[発症日]],テーブル310122[[#This Row],[日時]],テーブル13[[#All],[年代]],G$1)</f>
        <v>0</v>
      </c>
      <c r="H207" s="59">
        <f>COUNTIFS(テーブル13[[#All],[発症日]],テーブル310122[[#This Row],[日時]],テーブル13[[#All],[年代]],H$1)</f>
        <v>0</v>
      </c>
      <c r="I207" s="59">
        <f>COUNTIFS(テーブル13[[#All],[発症日]],テーブル310122[[#This Row],[日時]],テーブル13[[#All],[年代]],I$1)</f>
        <v>0</v>
      </c>
      <c r="J207" s="59">
        <f>COUNTIFS(テーブル13[[#All],[発症日]],テーブル310122[[#This Row],[日時]],テーブル13[[#All],[年代]],J$1)</f>
        <v>0</v>
      </c>
      <c r="K207" s="59">
        <f>COUNTIFS(テーブル13[[#All],[発症日]],テーブル310122[[#This Row],[日時]],テーブル13[[#All],[年代]],K$1)</f>
        <v>0</v>
      </c>
      <c r="L207" s="59">
        <f>COUNTIFS(テーブル13[[#All],[発症日]],テーブル310122[[#This Row],[日時]],テーブル13[[#All],[年代]],L$1)</f>
        <v>0</v>
      </c>
      <c r="M207" s="59">
        <f>COUNTIFS(テーブル13[[#All],[発症日]],テーブル310122[[#This Row],[日時]],テーブル13[[#All],[年代]],M$1)</f>
        <v>0</v>
      </c>
      <c r="N207" s="59">
        <f>COUNTIFS(テーブル13[[#All],[発症日]],テーブル310122[[#This Row],[日時]],テーブル13[[#All],[年代]],N$1)</f>
        <v>0</v>
      </c>
      <c r="O207" s="59">
        <f>COUNTIFS(テーブル13[[#All],[発症日]],テーブル310122[[#This Row],[日時]],テーブル13[[#All],[年代]],O$1)</f>
        <v>0</v>
      </c>
      <c r="P207" s="59">
        <f>COUNTIFS(テーブル13[[#All],[発症日]],テーブル310122[[#This Row],[日時]],テーブル13[[#All],[年代]],"")</f>
        <v>0</v>
      </c>
      <c r="Q207" s="59">
        <f>テーブル310122[[#This Row],[10歳未満]]</f>
        <v>0</v>
      </c>
      <c r="R207" s="59">
        <f>SUM(テーブル310122[[#This Row],[10代]:[30代]])</f>
        <v>0</v>
      </c>
      <c r="S207" s="59">
        <f>SUM(テーブル310122[[#This Row],[40代]:[50代]])</f>
        <v>0</v>
      </c>
      <c r="T207" s="59">
        <f>SUM(テーブル310122[[#This Row],[60代]:[90代]])</f>
        <v>0</v>
      </c>
    </row>
    <row r="208" spans="1:20">
      <c r="A208" s="54">
        <f t="shared" si="15"/>
        <v>44093</v>
      </c>
      <c r="B208" s="1" t="str">
        <f t="shared" si="12"/>
        <v/>
      </c>
      <c r="C208" s="57" t="str">
        <f t="shared" si="13"/>
        <v/>
      </c>
      <c r="D208" s="57" t="str">
        <f t="shared" si="14"/>
        <v>19日</v>
      </c>
      <c r="E208" s="57">
        <f>COUNTIF(テーブル13[[#All],[発症日]],テーブル310122[[#This Row],[日時]])</f>
        <v>0</v>
      </c>
      <c r="F208" s="57">
        <f>COUNTIFS(テーブル13[[#All],[発症日]],テーブル310122[[#This Row],[日時]],テーブル13[[#All],[年代]],F$1)</f>
        <v>0</v>
      </c>
      <c r="G208" s="59">
        <f>COUNTIFS(テーブル13[[#All],[発症日]],テーブル310122[[#This Row],[日時]],テーブル13[[#All],[年代]],G$1)</f>
        <v>0</v>
      </c>
      <c r="H208" s="59">
        <f>COUNTIFS(テーブル13[[#All],[発症日]],テーブル310122[[#This Row],[日時]],テーブル13[[#All],[年代]],H$1)</f>
        <v>0</v>
      </c>
      <c r="I208" s="59">
        <f>COUNTIFS(テーブル13[[#All],[発症日]],テーブル310122[[#This Row],[日時]],テーブル13[[#All],[年代]],I$1)</f>
        <v>0</v>
      </c>
      <c r="J208" s="59">
        <f>COUNTIFS(テーブル13[[#All],[発症日]],テーブル310122[[#This Row],[日時]],テーブル13[[#All],[年代]],J$1)</f>
        <v>0</v>
      </c>
      <c r="K208" s="59">
        <f>COUNTIFS(テーブル13[[#All],[発症日]],テーブル310122[[#This Row],[日時]],テーブル13[[#All],[年代]],K$1)</f>
        <v>0</v>
      </c>
      <c r="L208" s="59">
        <f>COUNTIFS(テーブル13[[#All],[発症日]],テーブル310122[[#This Row],[日時]],テーブル13[[#All],[年代]],L$1)</f>
        <v>0</v>
      </c>
      <c r="M208" s="59">
        <f>COUNTIFS(テーブル13[[#All],[発症日]],テーブル310122[[#This Row],[日時]],テーブル13[[#All],[年代]],M$1)</f>
        <v>0</v>
      </c>
      <c r="N208" s="59">
        <f>COUNTIFS(テーブル13[[#All],[発症日]],テーブル310122[[#This Row],[日時]],テーブル13[[#All],[年代]],N$1)</f>
        <v>0</v>
      </c>
      <c r="O208" s="59">
        <f>COUNTIFS(テーブル13[[#All],[発症日]],テーブル310122[[#This Row],[日時]],テーブル13[[#All],[年代]],O$1)</f>
        <v>0</v>
      </c>
      <c r="P208" s="59">
        <f>COUNTIFS(テーブル13[[#All],[発症日]],テーブル310122[[#This Row],[日時]],テーブル13[[#All],[年代]],"")</f>
        <v>0</v>
      </c>
      <c r="Q208" s="59">
        <f>テーブル310122[[#This Row],[10歳未満]]</f>
        <v>0</v>
      </c>
      <c r="R208" s="59">
        <f>SUM(テーブル310122[[#This Row],[10代]:[30代]])</f>
        <v>0</v>
      </c>
      <c r="S208" s="59">
        <f>SUM(テーブル310122[[#This Row],[40代]:[50代]])</f>
        <v>0</v>
      </c>
      <c r="T208" s="59">
        <f>SUM(テーブル310122[[#This Row],[60代]:[90代]])</f>
        <v>0</v>
      </c>
    </row>
    <row r="209" spans="1:20">
      <c r="A209" s="54">
        <f t="shared" si="15"/>
        <v>44094</v>
      </c>
      <c r="B209" s="1" t="str">
        <f t="shared" si="12"/>
        <v/>
      </c>
      <c r="C209" s="57" t="str">
        <f t="shared" si="13"/>
        <v/>
      </c>
      <c r="D209" s="57" t="str">
        <f t="shared" si="14"/>
        <v>20日</v>
      </c>
      <c r="E209" s="57">
        <f>COUNTIF(テーブル13[[#All],[発症日]],テーブル310122[[#This Row],[日時]])</f>
        <v>0</v>
      </c>
      <c r="F209" s="57">
        <f>COUNTIFS(テーブル13[[#All],[発症日]],テーブル310122[[#This Row],[日時]],テーブル13[[#All],[年代]],F$1)</f>
        <v>0</v>
      </c>
      <c r="G209" s="59">
        <f>COUNTIFS(テーブル13[[#All],[発症日]],テーブル310122[[#This Row],[日時]],テーブル13[[#All],[年代]],G$1)</f>
        <v>0</v>
      </c>
      <c r="H209" s="59">
        <f>COUNTIFS(テーブル13[[#All],[発症日]],テーブル310122[[#This Row],[日時]],テーブル13[[#All],[年代]],H$1)</f>
        <v>0</v>
      </c>
      <c r="I209" s="59">
        <f>COUNTIFS(テーブル13[[#All],[発症日]],テーブル310122[[#This Row],[日時]],テーブル13[[#All],[年代]],I$1)</f>
        <v>0</v>
      </c>
      <c r="J209" s="59">
        <f>COUNTIFS(テーブル13[[#All],[発症日]],テーブル310122[[#This Row],[日時]],テーブル13[[#All],[年代]],J$1)</f>
        <v>0</v>
      </c>
      <c r="K209" s="59">
        <f>COUNTIFS(テーブル13[[#All],[発症日]],テーブル310122[[#This Row],[日時]],テーブル13[[#All],[年代]],K$1)</f>
        <v>0</v>
      </c>
      <c r="L209" s="59">
        <f>COUNTIFS(テーブル13[[#All],[発症日]],テーブル310122[[#This Row],[日時]],テーブル13[[#All],[年代]],L$1)</f>
        <v>0</v>
      </c>
      <c r="M209" s="59">
        <f>COUNTIFS(テーブル13[[#All],[発症日]],テーブル310122[[#This Row],[日時]],テーブル13[[#All],[年代]],M$1)</f>
        <v>0</v>
      </c>
      <c r="N209" s="59">
        <f>COUNTIFS(テーブル13[[#All],[発症日]],テーブル310122[[#This Row],[日時]],テーブル13[[#All],[年代]],N$1)</f>
        <v>0</v>
      </c>
      <c r="O209" s="59">
        <f>COUNTIFS(テーブル13[[#All],[発症日]],テーブル310122[[#This Row],[日時]],テーブル13[[#All],[年代]],O$1)</f>
        <v>0</v>
      </c>
      <c r="P209" s="59">
        <f>COUNTIFS(テーブル13[[#All],[発症日]],テーブル310122[[#This Row],[日時]],テーブル13[[#All],[年代]],"")</f>
        <v>0</v>
      </c>
      <c r="Q209" s="59">
        <f>テーブル310122[[#This Row],[10歳未満]]</f>
        <v>0</v>
      </c>
      <c r="R209" s="59">
        <f>SUM(テーブル310122[[#This Row],[10代]:[30代]])</f>
        <v>0</v>
      </c>
      <c r="S209" s="59">
        <f>SUM(テーブル310122[[#This Row],[40代]:[50代]])</f>
        <v>0</v>
      </c>
      <c r="T209" s="59">
        <f>SUM(テーブル310122[[#This Row],[60代]:[90代]])</f>
        <v>0</v>
      </c>
    </row>
    <row r="210" spans="1:20">
      <c r="A210" s="54">
        <f t="shared" si="15"/>
        <v>44095</v>
      </c>
      <c r="B210" s="1" t="str">
        <f t="shared" si="12"/>
        <v/>
      </c>
      <c r="C210" s="57" t="str">
        <f t="shared" si="13"/>
        <v/>
      </c>
      <c r="D210" s="57" t="str">
        <f t="shared" si="14"/>
        <v>21日</v>
      </c>
      <c r="E210" s="57">
        <f>COUNTIF(テーブル13[[#All],[発症日]],テーブル310122[[#This Row],[日時]])</f>
        <v>0</v>
      </c>
      <c r="F210" s="57">
        <f>COUNTIFS(テーブル13[[#All],[発症日]],テーブル310122[[#This Row],[日時]],テーブル13[[#All],[年代]],F$1)</f>
        <v>0</v>
      </c>
      <c r="G210" s="59">
        <f>COUNTIFS(テーブル13[[#All],[発症日]],テーブル310122[[#This Row],[日時]],テーブル13[[#All],[年代]],G$1)</f>
        <v>0</v>
      </c>
      <c r="H210" s="59">
        <f>COUNTIFS(テーブル13[[#All],[発症日]],テーブル310122[[#This Row],[日時]],テーブル13[[#All],[年代]],H$1)</f>
        <v>0</v>
      </c>
      <c r="I210" s="59">
        <f>COUNTIFS(テーブル13[[#All],[発症日]],テーブル310122[[#This Row],[日時]],テーブル13[[#All],[年代]],I$1)</f>
        <v>0</v>
      </c>
      <c r="J210" s="59">
        <f>COUNTIFS(テーブル13[[#All],[発症日]],テーブル310122[[#This Row],[日時]],テーブル13[[#All],[年代]],J$1)</f>
        <v>0</v>
      </c>
      <c r="K210" s="59">
        <f>COUNTIFS(テーブル13[[#All],[発症日]],テーブル310122[[#This Row],[日時]],テーブル13[[#All],[年代]],K$1)</f>
        <v>0</v>
      </c>
      <c r="L210" s="59">
        <f>COUNTIFS(テーブル13[[#All],[発症日]],テーブル310122[[#This Row],[日時]],テーブル13[[#All],[年代]],L$1)</f>
        <v>0</v>
      </c>
      <c r="M210" s="59">
        <f>COUNTIFS(テーブル13[[#All],[発症日]],テーブル310122[[#This Row],[日時]],テーブル13[[#All],[年代]],M$1)</f>
        <v>0</v>
      </c>
      <c r="N210" s="59">
        <f>COUNTIFS(テーブル13[[#All],[発症日]],テーブル310122[[#This Row],[日時]],テーブル13[[#All],[年代]],N$1)</f>
        <v>0</v>
      </c>
      <c r="O210" s="59">
        <f>COUNTIFS(テーブル13[[#All],[発症日]],テーブル310122[[#This Row],[日時]],テーブル13[[#All],[年代]],O$1)</f>
        <v>0</v>
      </c>
      <c r="P210" s="59">
        <f>COUNTIFS(テーブル13[[#All],[発症日]],テーブル310122[[#This Row],[日時]],テーブル13[[#All],[年代]],"")</f>
        <v>0</v>
      </c>
      <c r="Q210" s="59">
        <f>テーブル310122[[#This Row],[10歳未満]]</f>
        <v>0</v>
      </c>
      <c r="R210" s="59">
        <f>SUM(テーブル310122[[#This Row],[10代]:[30代]])</f>
        <v>0</v>
      </c>
      <c r="S210" s="59">
        <f>SUM(テーブル310122[[#This Row],[40代]:[50代]])</f>
        <v>0</v>
      </c>
      <c r="T210" s="59">
        <f>SUM(テーブル310122[[#This Row],[60代]:[90代]])</f>
        <v>0</v>
      </c>
    </row>
    <row r="211" spans="1:20">
      <c r="A211" s="54">
        <f t="shared" si="15"/>
        <v>44096</v>
      </c>
      <c r="B211" s="1" t="str">
        <f t="shared" si="12"/>
        <v/>
      </c>
      <c r="C211" s="57" t="str">
        <f t="shared" si="13"/>
        <v/>
      </c>
      <c r="D211" s="57" t="str">
        <f t="shared" si="14"/>
        <v>22日</v>
      </c>
      <c r="E211" s="57">
        <f>COUNTIF(テーブル13[[#All],[発症日]],テーブル310122[[#This Row],[日時]])</f>
        <v>0</v>
      </c>
      <c r="F211" s="57">
        <f>COUNTIFS(テーブル13[[#All],[発症日]],テーブル310122[[#This Row],[日時]],テーブル13[[#All],[年代]],F$1)</f>
        <v>0</v>
      </c>
      <c r="G211" s="59">
        <f>COUNTIFS(テーブル13[[#All],[発症日]],テーブル310122[[#This Row],[日時]],テーブル13[[#All],[年代]],G$1)</f>
        <v>0</v>
      </c>
      <c r="H211" s="59">
        <f>COUNTIFS(テーブル13[[#All],[発症日]],テーブル310122[[#This Row],[日時]],テーブル13[[#All],[年代]],H$1)</f>
        <v>0</v>
      </c>
      <c r="I211" s="59">
        <f>COUNTIFS(テーブル13[[#All],[発症日]],テーブル310122[[#This Row],[日時]],テーブル13[[#All],[年代]],I$1)</f>
        <v>0</v>
      </c>
      <c r="J211" s="59">
        <f>COUNTIFS(テーブル13[[#All],[発症日]],テーブル310122[[#This Row],[日時]],テーブル13[[#All],[年代]],J$1)</f>
        <v>0</v>
      </c>
      <c r="K211" s="59">
        <f>COUNTIFS(テーブル13[[#All],[発症日]],テーブル310122[[#This Row],[日時]],テーブル13[[#All],[年代]],K$1)</f>
        <v>0</v>
      </c>
      <c r="L211" s="59">
        <f>COUNTIFS(テーブル13[[#All],[発症日]],テーブル310122[[#This Row],[日時]],テーブル13[[#All],[年代]],L$1)</f>
        <v>0</v>
      </c>
      <c r="M211" s="59">
        <f>COUNTIFS(テーブル13[[#All],[発症日]],テーブル310122[[#This Row],[日時]],テーブル13[[#All],[年代]],M$1)</f>
        <v>0</v>
      </c>
      <c r="N211" s="59">
        <f>COUNTIFS(テーブル13[[#All],[発症日]],テーブル310122[[#This Row],[日時]],テーブル13[[#All],[年代]],N$1)</f>
        <v>0</v>
      </c>
      <c r="O211" s="59">
        <f>COUNTIFS(テーブル13[[#All],[発症日]],テーブル310122[[#This Row],[日時]],テーブル13[[#All],[年代]],O$1)</f>
        <v>0</v>
      </c>
      <c r="P211" s="59">
        <f>COUNTIFS(テーブル13[[#All],[発症日]],テーブル310122[[#This Row],[日時]],テーブル13[[#All],[年代]],"")</f>
        <v>0</v>
      </c>
      <c r="Q211" s="59">
        <f>テーブル310122[[#This Row],[10歳未満]]</f>
        <v>0</v>
      </c>
      <c r="R211" s="59">
        <f>SUM(テーブル310122[[#This Row],[10代]:[30代]])</f>
        <v>0</v>
      </c>
      <c r="S211" s="59">
        <f>SUM(テーブル310122[[#This Row],[40代]:[50代]])</f>
        <v>0</v>
      </c>
      <c r="T211" s="59">
        <f>SUM(テーブル310122[[#This Row],[60代]:[90代]])</f>
        <v>0</v>
      </c>
    </row>
    <row r="212" spans="1:20">
      <c r="A212" s="54">
        <f t="shared" si="15"/>
        <v>44097</v>
      </c>
      <c r="B212" s="1" t="str">
        <f t="shared" si="12"/>
        <v/>
      </c>
      <c r="C212" s="57" t="str">
        <f t="shared" si="13"/>
        <v/>
      </c>
      <c r="D212" s="57" t="str">
        <f t="shared" si="14"/>
        <v>23日</v>
      </c>
      <c r="E212" s="57">
        <f>COUNTIF(テーブル13[[#All],[発症日]],テーブル310122[[#This Row],[日時]])</f>
        <v>0</v>
      </c>
      <c r="F212" s="57">
        <f>COUNTIFS(テーブル13[[#All],[発症日]],テーブル310122[[#This Row],[日時]],テーブル13[[#All],[年代]],F$1)</f>
        <v>0</v>
      </c>
      <c r="G212" s="59">
        <f>COUNTIFS(テーブル13[[#All],[発症日]],テーブル310122[[#This Row],[日時]],テーブル13[[#All],[年代]],G$1)</f>
        <v>0</v>
      </c>
      <c r="H212" s="59">
        <f>COUNTIFS(テーブル13[[#All],[発症日]],テーブル310122[[#This Row],[日時]],テーブル13[[#All],[年代]],H$1)</f>
        <v>0</v>
      </c>
      <c r="I212" s="59">
        <f>COUNTIFS(テーブル13[[#All],[発症日]],テーブル310122[[#This Row],[日時]],テーブル13[[#All],[年代]],I$1)</f>
        <v>0</v>
      </c>
      <c r="J212" s="59">
        <f>COUNTIFS(テーブル13[[#All],[発症日]],テーブル310122[[#This Row],[日時]],テーブル13[[#All],[年代]],J$1)</f>
        <v>0</v>
      </c>
      <c r="K212" s="59">
        <f>COUNTIFS(テーブル13[[#All],[発症日]],テーブル310122[[#This Row],[日時]],テーブル13[[#All],[年代]],K$1)</f>
        <v>0</v>
      </c>
      <c r="L212" s="59">
        <f>COUNTIFS(テーブル13[[#All],[発症日]],テーブル310122[[#This Row],[日時]],テーブル13[[#All],[年代]],L$1)</f>
        <v>0</v>
      </c>
      <c r="M212" s="59">
        <f>COUNTIFS(テーブル13[[#All],[発症日]],テーブル310122[[#This Row],[日時]],テーブル13[[#All],[年代]],M$1)</f>
        <v>0</v>
      </c>
      <c r="N212" s="59">
        <f>COUNTIFS(テーブル13[[#All],[発症日]],テーブル310122[[#This Row],[日時]],テーブル13[[#All],[年代]],N$1)</f>
        <v>0</v>
      </c>
      <c r="O212" s="59">
        <f>COUNTIFS(テーブル13[[#All],[発症日]],テーブル310122[[#This Row],[日時]],テーブル13[[#All],[年代]],O$1)</f>
        <v>0</v>
      </c>
      <c r="P212" s="59">
        <f>COUNTIFS(テーブル13[[#All],[発症日]],テーブル310122[[#This Row],[日時]],テーブル13[[#All],[年代]],"")</f>
        <v>0</v>
      </c>
      <c r="Q212" s="59">
        <f>テーブル310122[[#This Row],[10歳未満]]</f>
        <v>0</v>
      </c>
      <c r="R212" s="59">
        <f>SUM(テーブル310122[[#This Row],[10代]:[30代]])</f>
        <v>0</v>
      </c>
      <c r="S212" s="59">
        <f>SUM(テーブル310122[[#This Row],[40代]:[50代]])</f>
        <v>0</v>
      </c>
      <c r="T212" s="59">
        <f>SUM(テーブル310122[[#This Row],[60代]:[90代]])</f>
        <v>0</v>
      </c>
    </row>
    <row r="213" spans="1:20">
      <c r="A213" s="54">
        <f t="shared" si="15"/>
        <v>44098</v>
      </c>
      <c r="B213" s="1" t="str">
        <f t="shared" si="12"/>
        <v/>
      </c>
      <c r="C213" s="57" t="str">
        <f t="shared" si="13"/>
        <v/>
      </c>
      <c r="D213" s="57" t="str">
        <f t="shared" si="14"/>
        <v>24日</v>
      </c>
      <c r="E213" s="57">
        <f>COUNTIF(テーブル13[[#All],[発症日]],テーブル310122[[#This Row],[日時]])</f>
        <v>0</v>
      </c>
      <c r="F213" s="57">
        <f>COUNTIFS(テーブル13[[#All],[発症日]],テーブル310122[[#This Row],[日時]],テーブル13[[#All],[年代]],F$1)</f>
        <v>0</v>
      </c>
      <c r="G213" s="59">
        <f>COUNTIFS(テーブル13[[#All],[発症日]],テーブル310122[[#This Row],[日時]],テーブル13[[#All],[年代]],G$1)</f>
        <v>0</v>
      </c>
      <c r="H213" s="59">
        <f>COUNTIFS(テーブル13[[#All],[発症日]],テーブル310122[[#This Row],[日時]],テーブル13[[#All],[年代]],H$1)</f>
        <v>0</v>
      </c>
      <c r="I213" s="59">
        <f>COUNTIFS(テーブル13[[#All],[発症日]],テーブル310122[[#This Row],[日時]],テーブル13[[#All],[年代]],I$1)</f>
        <v>0</v>
      </c>
      <c r="J213" s="59">
        <f>COUNTIFS(テーブル13[[#All],[発症日]],テーブル310122[[#This Row],[日時]],テーブル13[[#All],[年代]],J$1)</f>
        <v>0</v>
      </c>
      <c r="K213" s="59">
        <f>COUNTIFS(テーブル13[[#All],[発症日]],テーブル310122[[#This Row],[日時]],テーブル13[[#All],[年代]],K$1)</f>
        <v>0</v>
      </c>
      <c r="L213" s="59">
        <f>COUNTIFS(テーブル13[[#All],[発症日]],テーブル310122[[#This Row],[日時]],テーブル13[[#All],[年代]],L$1)</f>
        <v>0</v>
      </c>
      <c r="M213" s="59">
        <f>COUNTIFS(テーブル13[[#All],[発症日]],テーブル310122[[#This Row],[日時]],テーブル13[[#All],[年代]],M$1)</f>
        <v>0</v>
      </c>
      <c r="N213" s="59">
        <f>COUNTIFS(テーブル13[[#All],[発症日]],テーブル310122[[#This Row],[日時]],テーブル13[[#All],[年代]],N$1)</f>
        <v>0</v>
      </c>
      <c r="O213" s="59">
        <f>COUNTIFS(テーブル13[[#All],[発症日]],テーブル310122[[#This Row],[日時]],テーブル13[[#All],[年代]],O$1)</f>
        <v>0</v>
      </c>
      <c r="P213" s="59">
        <f>COUNTIFS(テーブル13[[#All],[発症日]],テーブル310122[[#This Row],[日時]],テーブル13[[#All],[年代]],"")</f>
        <v>0</v>
      </c>
      <c r="Q213" s="59">
        <f>テーブル310122[[#This Row],[10歳未満]]</f>
        <v>0</v>
      </c>
      <c r="R213" s="59">
        <f>SUM(テーブル310122[[#This Row],[10代]:[30代]])</f>
        <v>0</v>
      </c>
      <c r="S213" s="59">
        <f>SUM(テーブル310122[[#This Row],[40代]:[50代]])</f>
        <v>0</v>
      </c>
      <c r="T213" s="59">
        <f>SUM(テーブル310122[[#This Row],[60代]:[90代]])</f>
        <v>0</v>
      </c>
    </row>
    <row r="214" spans="1:20">
      <c r="A214" s="54">
        <f t="shared" si="15"/>
        <v>44099</v>
      </c>
      <c r="B214" s="1" t="str">
        <f t="shared" si="12"/>
        <v/>
      </c>
      <c r="C214" s="57" t="str">
        <f t="shared" si="13"/>
        <v/>
      </c>
      <c r="D214" s="57" t="str">
        <f t="shared" si="14"/>
        <v>25日</v>
      </c>
      <c r="E214" s="57">
        <f>COUNTIF(テーブル13[[#All],[発症日]],テーブル310122[[#This Row],[日時]])</f>
        <v>0</v>
      </c>
      <c r="F214" s="57">
        <f>COUNTIFS(テーブル13[[#All],[発症日]],テーブル310122[[#This Row],[日時]],テーブル13[[#All],[年代]],F$1)</f>
        <v>0</v>
      </c>
      <c r="G214" s="59">
        <f>COUNTIFS(テーブル13[[#All],[発症日]],テーブル310122[[#This Row],[日時]],テーブル13[[#All],[年代]],G$1)</f>
        <v>0</v>
      </c>
      <c r="H214" s="59">
        <f>COUNTIFS(テーブル13[[#All],[発症日]],テーブル310122[[#This Row],[日時]],テーブル13[[#All],[年代]],H$1)</f>
        <v>0</v>
      </c>
      <c r="I214" s="59">
        <f>COUNTIFS(テーブル13[[#All],[発症日]],テーブル310122[[#This Row],[日時]],テーブル13[[#All],[年代]],I$1)</f>
        <v>0</v>
      </c>
      <c r="J214" s="59">
        <f>COUNTIFS(テーブル13[[#All],[発症日]],テーブル310122[[#This Row],[日時]],テーブル13[[#All],[年代]],J$1)</f>
        <v>0</v>
      </c>
      <c r="K214" s="59">
        <f>COUNTIFS(テーブル13[[#All],[発症日]],テーブル310122[[#This Row],[日時]],テーブル13[[#All],[年代]],K$1)</f>
        <v>0</v>
      </c>
      <c r="L214" s="59">
        <f>COUNTIFS(テーブル13[[#All],[発症日]],テーブル310122[[#This Row],[日時]],テーブル13[[#All],[年代]],L$1)</f>
        <v>0</v>
      </c>
      <c r="M214" s="59">
        <f>COUNTIFS(テーブル13[[#All],[発症日]],テーブル310122[[#This Row],[日時]],テーブル13[[#All],[年代]],M$1)</f>
        <v>0</v>
      </c>
      <c r="N214" s="59">
        <f>COUNTIFS(テーブル13[[#All],[発症日]],テーブル310122[[#This Row],[日時]],テーブル13[[#All],[年代]],N$1)</f>
        <v>0</v>
      </c>
      <c r="O214" s="59">
        <f>COUNTIFS(テーブル13[[#All],[発症日]],テーブル310122[[#This Row],[日時]],テーブル13[[#All],[年代]],O$1)</f>
        <v>0</v>
      </c>
      <c r="P214" s="59">
        <f>COUNTIFS(テーブル13[[#All],[発症日]],テーブル310122[[#This Row],[日時]],テーブル13[[#All],[年代]],"")</f>
        <v>0</v>
      </c>
      <c r="Q214" s="59">
        <f>テーブル310122[[#This Row],[10歳未満]]</f>
        <v>0</v>
      </c>
      <c r="R214" s="59">
        <f>SUM(テーブル310122[[#This Row],[10代]:[30代]])</f>
        <v>0</v>
      </c>
      <c r="S214" s="59">
        <f>SUM(テーブル310122[[#This Row],[40代]:[50代]])</f>
        <v>0</v>
      </c>
      <c r="T214" s="59">
        <f>SUM(テーブル310122[[#This Row],[60代]:[90代]])</f>
        <v>0</v>
      </c>
    </row>
    <row r="215" spans="1:20">
      <c r="A215" s="54">
        <f t="shared" si="15"/>
        <v>44100</v>
      </c>
      <c r="B215" s="1" t="str">
        <f t="shared" si="12"/>
        <v/>
      </c>
      <c r="C215" s="57" t="str">
        <f t="shared" si="13"/>
        <v/>
      </c>
      <c r="D215" s="57" t="str">
        <f t="shared" si="14"/>
        <v>26日</v>
      </c>
      <c r="E215" s="57">
        <f>COUNTIF(テーブル13[[#All],[発症日]],テーブル310122[[#This Row],[日時]])</f>
        <v>0</v>
      </c>
      <c r="F215" s="57">
        <f>COUNTIFS(テーブル13[[#All],[発症日]],テーブル310122[[#This Row],[日時]],テーブル13[[#All],[年代]],F$1)</f>
        <v>0</v>
      </c>
      <c r="G215" s="59">
        <f>COUNTIFS(テーブル13[[#All],[発症日]],テーブル310122[[#This Row],[日時]],テーブル13[[#All],[年代]],G$1)</f>
        <v>0</v>
      </c>
      <c r="H215" s="59">
        <f>COUNTIFS(テーブル13[[#All],[発症日]],テーブル310122[[#This Row],[日時]],テーブル13[[#All],[年代]],H$1)</f>
        <v>0</v>
      </c>
      <c r="I215" s="59">
        <f>COUNTIFS(テーブル13[[#All],[発症日]],テーブル310122[[#This Row],[日時]],テーブル13[[#All],[年代]],I$1)</f>
        <v>0</v>
      </c>
      <c r="J215" s="59">
        <f>COUNTIFS(テーブル13[[#All],[発症日]],テーブル310122[[#This Row],[日時]],テーブル13[[#All],[年代]],J$1)</f>
        <v>0</v>
      </c>
      <c r="K215" s="59">
        <f>COUNTIFS(テーブル13[[#All],[発症日]],テーブル310122[[#This Row],[日時]],テーブル13[[#All],[年代]],K$1)</f>
        <v>0</v>
      </c>
      <c r="L215" s="59">
        <f>COUNTIFS(テーブル13[[#All],[発症日]],テーブル310122[[#This Row],[日時]],テーブル13[[#All],[年代]],L$1)</f>
        <v>0</v>
      </c>
      <c r="M215" s="59">
        <f>COUNTIFS(テーブル13[[#All],[発症日]],テーブル310122[[#This Row],[日時]],テーブル13[[#All],[年代]],M$1)</f>
        <v>0</v>
      </c>
      <c r="N215" s="59">
        <f>COUNTIFS(テーブル13[[#All],[発症日]],テーブル310122[[#This Row],[日時]],テーブル13[[#All],[年代]],N$1)</f>
        <v>0</v>
      </c>
      <c r="O215" s="59">
        <f>COUNTIFS(テーブル13[[#All],[発症日]],テーブル310122[[#This Row],[日時]],テーブル13[[#All],[年代]],O$1)</f>
        <v>0</v>
      </c>
      <c r="P215" s="59">
        <f>COUNTIFS(テーブル13[[#All],[発症日]],テーブル310122[[#This Row],[日時]],テーブル13[[#All],[年代]],"")</f>
        <v>0</v>
      </c>
      <c r="Q215" s="59">
        <f>テーブル310122[[#This Row],[10歳未満]]</f>
        <v>0</v>
      </c>
      <c r="R215" s="59">
        <f>SUM(テーブル310122[[#This Row],[10代]:[30代]])</f>
        <v>0</v>
      </c>
      <c r="S215" s="59">
        <f>SUM(テーブル310122[[#This Row],[40代]:[50代]])</f>
        <v>0</v>
      </c>
      <c r="T215" s="59">
        <f>SUM(テーブル310122[[#This Row],[60代]:[90代]])</f>
        <v>0</v>
      </c>
    </row>
    <row r="216" spans="1:20">
      <c r="A216" s="54">
        <f t="shared" si="15"/>
        <v>44101</v>
      </c>
      <c r="B216" s="1" t="str">
        <f t="shared" si="12"/>
        <v/>
      </c>
      <c r="C216" s="57" t="str">
        <f t="shared" si="13"/>
        <v/>
      </c>
      <c r="D216" s="57" t="str">
        <f t="shared" si="14"/>
        <v>27日</v>
      </c>
      <c r="E216" s="57">
        <f>COUNTIF(テーブル13[[#All],[発症日]],テーブル310122[[#This Row],[日時]])</f>
        <v>0</v>
      </c>
      <c r="F216" s="57">
        <f>COUNTIFS(テーブル13[[#All],[発症日]],テーブル310122[[#This Row],[日時]],テーブル13[[#All],[年代]],F$1)</f>
        <v>0</v>
      </c>
      <c r="G216" s="59">
        <f>COUNTIFS(テーブル13[[#All],[発症日]],テーブル310122[[#This Row],[日時]],テーブル13[[#All],[年代]],G$1)</f>
        <v>0</v>
      </c>
      <c r="H216" s="59">
        <f>COUNTIFS(テーブル13[[#All],[発症日]],テーブル310122[[#This Row],[日時]],テーブル13[[#All],[年代]],H$1)</f>
        <v>0</v>
      </c>
      <c r="I216" s="59">
        <f>COUNTIFS(テーブル13[[#All],[発症日]],テーブル310122[[#This Row],[日時]],テーブル13[[#All],[年代]],I$1)</f>
        <v>0</v>
      </c>
      <c r="J216" s="59">
        <f>COUNTIFS(テーブル13[[#All],[発症日]],テーブル310122[[#This Row],[日時]],テーブル13[[#All],[年代]],J$1)</f>
        <v>0</v>
      </c>
      <c r="K216" s="59">
        <f>COUNTIFS(テーブル13[[#All],[発症日]],テーブル310122[[#This Row],[日時]],テーブル13[[#All],[年代]],K$1)</f>
        <v>0</v>
      </c>
      <c r="L216" s="59">
        <f>COUNTIFS(テーブル13[[#All],[発症日]],テーブル310122[[#This Row],[日時]],テーブル13[[#All],[年代]],L$1)</f>
        <v>0</v>
      </c>
      <c r="M216" s="59">
        <f>COUNTIFS(テーブル13[[#All],[発症日]],テーブル310122[[#This Row],[日時]],テーブル13[[#All],[年代]],M$1)</f>
        <v>0</v>
      </c>
      <c r="N216" s="59">
        <f>COUNTIFS(テーブル13[[#All],[発症日]],テーブル310122[[#This Row],[日時]],テーブル13[[#All],[年代]],N$1)</f>
        <v>0</v>
      </c>
      <c r="O216" s="59">
        <f>COUNTIFS(テーブル13[[#All],[発症日]],テーブル310122[[#This Row],[日時]],テーブル13[[#All],[年代]],O$1)</f>
        <v>0</v>
      </c>
      <c r="P216" s="59">
        <f>COUNTIFS(テーブル13[[#All],[発症日]],テーブル310122[[#This Row],[日時]],テーブル13[[#All],[年代]],"")</f>
        <v>0</v>
      </c>
      <c r="Q216" s="59">
        <f>テーブル310122[[#This Row],[10歳未満]]</f>
        <v>0</v>
      </c>
      <c r="R216" s="59">
        <f>SUM(テーブル310122[[#This Row],[10代]:[30代]])</f>
        <v>0</v>
      </c>
      <c r="S216" s="59">
        <f>SUM(テーブル310122[[#This Row],[40代]:[50代]])</f>
        <v>0</v>
      </c>
      <c r="T216" s="59">
        <f>SUM(テーブル310122[[#This Row],[60代]:[90代]])</f>
        <v>0</v>
      </c>
    </row>
    <row r="217" spans="1:20">
      <c r="A217" s="54">
        <f t="shared" si="15"/>
        <v>44102</v>
      </c>
      <c r="B217" s="1" t="str">
        <f t="shared" si="12"/>
        <v/>
      </c>
      <c r="C217" s="57" t="str">
        <f t="shared" si="13"/>
        <v/>
      </c>
      <c r="D217" s="57" t="str">
        <f t="shared" si="14"/>
        <v>28日</v>
      </c>
      <c r="E217" s="57">
        <f>COUNTIF(テーブル13[[#All],[発症日]],テーブル310122[[#This Row],[日時]])</f>
        <v>0</v>
      </c>
      <c r="F217" s="57">
        <f>COUNTIFS(テーブル13[[#All],[発症日]],テーブル310122[[#This Row],[日時]],テーブル13[[#All],[年代]],F$1)</f>
        <v>0</v>
      </c>
      <c r="G217" s="59">
        <f>COUNTIFS(テーブル13[[#All],[発症日]],テーブル310122[[#This Row],[日時]],テーブル13[[#All],[年代]],G$1)</f>
        <v>0</v>
      </c>
      <c r="H217" s="59">
        <f>COUNTIFS(テーブル13[[#All],[発症日]],テーブル310122[[#This Row],[日時]],テーブル13[[#All],[年代]],H$1)</f>
        <v>0</v>
      </c>
      <c r="I217" s="59">
        <f>COUNTIFS(テーブル13[[#All],[発症日]],テーブル310122[[#This Row],[日時]],テーブル13[[#All],[年代]],I$1)</f>
        <v>0</v>
      </c>
      <c r="J217" s="59">
        <f>COUNTIFS(テーブル13[[#All],[発症日]],テーブル310122[[#This Row],[日時]],テーブル13[[#All],[年代]],J$1)</f>
        <v>0</v>
      </c>
      <c r="K217" s="59">
        <f>COUNTIFS(テーブル13[[#All],[発症日]],テーブル310122[[#This Row],[日時]],テーブル13[[#All],[年代]],K$1)</f>
        <v>0</v>
      </c>
      <c r="L217" s="59">
        <f>COUNTIFS(テーブル13[[#All],[発症日]],テーブル310122[[#This Row],[日時]],テーブル13[[#All],[年代]],L$1)</f>
        <v>0</v>
      </c>
      <c r="M217" s="59">
        <f>COUNTIFS(テーブル13[[#All],[発症日]],テーブル310122[[#This Row],[日時]],テーブル13[[#All],[年代]],M$1)</f>
        <v>0</v>
      </c>
      <c r="N217" s="59">
        <f>COUNTIFS(テーブル13[[#All],[発症日]],テーブル310122[[#This Row],[日時]],テーブル13[[#All],[年代]],N$1)</f>
        <v>0</v>
      </c>
      <c r="O217" s="59">
        <f>COUNTIFS(テーブル13[[#All],[発症日]],テーブル310122[[#This Row],[日時]],テーブル13[[#All],[年代]],O$1)</f>
        <v>0</v>
      </c>
      <c r="P217" s="59">
        <f>COUNTIFS(テーブル13[[#All],[発症日]],テーブル310122[[#This Row],[日時]],テーブル13[[#All],[年代]],"")</f>
        <v>0</v>
      </c>
      <c r="Q217" s="59">
        <f>テーブル310122[[#This Row],[10歳未満]]</f>
        <v>0</v>
      </c>
      <c r="R217" s="59">
        <f>SUM(テーブル310122[[#This Row],[10代]:[30代]])</f>
        <v>0</v>
      </c>
      <c r="S217" s="59">
        <f>SUM(テーブル310122[[#This Row],[40代]:[50代]])</f>
        <v>0</v>
      </c>
      <c r="T217" s="59">
        <f>SUM(テーブル310122[[#This Row],[60代]:[90代]])</f>
        <v>0</v>
      </c>
    </row>
    <row r="218" spans="1:20">
      <c r="A218" s="54">
        <f t="shared" si="15"/>
        <v>44103</v>
      </c>
      <c r="B218" s="1" t="str">
        <f t="shared" si="12"/>
        <v/>
      </c>
      <c r="C218" s="57" t="str">
        <f t="shared" si="13"/>
        <v/>
      </c>
      <c r="D218" s="57" t="str">
        <f t="shared" si="14"/>
        <v>29日</v>
      </c>
      <c r="E218" s="57">
        <f>COUNTIF(テーブル13[[#All],[発症日]],テーブル310122[[#This Row],[日時]])</f>
        <v>1</v>
      </c>
      <c r="F218" s="57">
        <f>COUNTIFS(テーブル13[[#All],[発症日]],テーブル310122[[#This Row],[日時]],テーブル13[[#All],[年代]],F$1)</f>
        <v>0</v>
      </c>
      <c r="G218" s="59">
        <f>COUNTIFS(テーブル13[[#All],[発症日]],テーブル310122[[#This Row],[日時]],テーブル13[[#All],[年代]],G$1)</f>
        <v>0</v>
      </c>
      <c r="H218" s="59">
        <f>COUNTIFS(テーブル13[[#All],[発症日]],テーブル310122[[#This Row],[日時]],テーブル13[[#All],[年代]],H$1)</f>
        <v>0</v>
      </c>
      <c r="I218" s="59">
        <f>COUNTIFS(テーブル13[[#All],[発症日]],テーブル310122[[#This Row],[日時]],テーブル13[[#All],[年代]],I$1)</f>
        <v>0</v>
      </c>
      <c r="J218" s="59">
        <f>COUNTIFS(テーブル13[[#All],[発症日]],テーブル310122[[#This Row],[日時]],テーブル13[[#All],[年代]],J$1)</f>
        <v>0</v>
      </c>
      <c r="K218" s="59">
        <f>COUNTIFS(テーブル13[[#All],[発症日]],テーブル310122[[#This Row],[日時]],テーブル13[[#All],[年代]],K$1)</f>
        <v>1</v>
      </c>
      <c r="L218" s="59">
        <f>COUNTIFS(テーブル13[[#All],[発症日]],テーブル310122[[#This Row],[日時]],テーブル13[[#All],[年代]],L$1)</f>
        <v>0</v>
      </c>
      <c r="M218" s="59">
        <f>COUNTIFS(テーブル13[[#All],[発症日]],テーブル310122[[#This Row],[日時]],テーブル13[[#All],[年代]],M$1)</f>
        <v>0</v>
      </c>
      <c r="N218" s="59">
        <f>COUNTIFS(テーブル13[[#All],[発症日]],テーブル310122[[#This Row],[日時]],テーブル13[[#All],[年代]],N$1)</f>
        <v>0</v>
      </c>
      <c r="O218" s="59">
        <f>COUNTIFS(テーブル13[[#All],[発症日]],テーブル310122[[#This Row],[日時]],テーブル13[[#All],[年代]],O$1)</f>
        <v>0</v>
      </c>
      <c r="P218" s="59">
        <f>COUNTIFS(テーブル13[[#All],[発症日]],テーブル310122[[#This Row],[日時]],テーブル13[[#All],[年代]],"")</f>
        <v>0</v>
      </c>
      <c r="Q218" s="59">
        <f>テーブル310122[[#This Row],[10歳未満]]</f>
        <v>0</v>
      </c>
      <c r="R218" s="59">
        <f>SUM(テーブル310122[[#This Row],[10代]:[30代]])</f>
        <v>0</v>
      </c>
      <c r="S218" s="59">
        <f>SUM(テーブル310122[[#This Row],[40代]:[50代]])</f>
        <v>1</v>
      </c>
      <c r="T218" s="59">
        <f>SUM(テーブル310122[[#This Row],[60代]:[90代]])</f>
        <v>0</v>
      </c>
    </row>
    <row r="219" spans="1:20">
      <c r="A219" s="54">
        <f t="shared" si="15"/>
        <v>44104</v>
      </c>
      <c r="B219" s="1" t="str">
        <f t="shared" si="12"/>
        <v/>
      </c>
      <c r="C219" s="57" t="str">
        <f t="shared" si="13"/>
        <v/>
      </c>
      <c r="D219" s="57" t="str">
        <f t="shared" si="14"/>
        <v>30日</v>
      </c>
      <c r="E219" s="57">
        <f>COUNTIF(テーブル13[[#All],[発症日]],テーブル310122[[#This Row],[日時]])</f>
        <v>0</v>
      </c>
      <c r="F219" s="57">
        <f>COUNTIFS(テーブル13[[#All],[発症日]],テーブル310122[[#This Row],[日時]],テーブル13[[#All],[年代]],F$1)</f>
        <v>0</v>
      </c>
      <c r="G219" s="59">
        <f>COUNTIFS(テーブル13[[#All],[発症日]],テーブル310122[[#This Row],[日時]],テーブル13[[#All],[年代]],G$1)</f>
        <v>0</v>
      </c>
      <c r="H219" s="59">
        <f>COUNTIFS(テーブル13[[#All],[発症日]],テーブル310122[[#This Row],[日時]],テーブル13[[#All],[年代]],H$1)</f>
        <v>0</v>
      </c>
      <c r="I219" s="59">
        <f>COUNTIFS(テーブル13[[#All],[発症日]],テーブル310122[[#This Row],[日時]],テーブル13[[#All],[年代]],I$1)</f>
        <v>0</v>
      </c>
      <c r="J219" s="59">
        <f>COUNTIFS(テーブル13[[#All],[発症日]],テーブル310122[[#This Row],[日時]],テーブル13[[#All],[年代]],J$1)</f>
        <v>0</v>
      </c>
      <c r="K219" s="59">
        <f>COUNTIFS(テーブル13[[#All],[発症日]],テーブル310122[[#This Row],[日時]],テーブル13[[#All],[年代]],K$1)</f>
        <v>0</v>
      </c>
      <c r="L219" s="59">
        <f>COUNTIFS(テーブル13[[#All],[発症日]],テーブル310122[[#This Row],[日時]],テーブル13[[#All],[年代]],L$1)</f>
        <v>0</v>
      </c>
      <c r="M219" s="59">
        <f>COUNTIFS(テーブル13[[#All],[発症日]],テーブル310122[[#This Row],[日時]],テーブル13[[#All],[年代]],M$1)</f>
        <v>0</v>
      </c>
      <c r="N219" s="59">
        <f>COUNTIFS(テーブル13[[#All],[発症日]],テーブル310122[[#This Row],[日時]],テーブル13[[#All],[年代]],N$1)</f>
        <v>0</v>
      </c>
      <c r="O219" s="59">
        <f>COUNTIFS(テーブル13[[#All],[発症日]],テーブル310122[[#This Row],[日時]],テーブル13[[#All],[年代]],O$1)</f>
        <v>0</v>
      </c>
      <c r="P219" s="59">
        <f>COUNTIFS(テーブル13[[#All],[発症日]],テーブル310122[[#This Row],[日時]],テーブル13[[#All],[年代]],"")</f>
        <v>0</v>
      </c>
      <c r="Q219" s="59">
        <f>テーブル310122[[#This Row],[10歳未満]]</f>
        <v>0</v>
      </c>
      <c r="R219" s="59">
        <f>SUM(テーブル310122[[#This Row],[10代]:[30代]])</f>
        <v>0</v>
      </c>
      <c r="S219" s="59">
        <f>SUM(テーブル310122[[#This Row],[40代]:[50代]])</f>
        <v>0</v>
      </c>
      <c r="T219" s="59">
        <f>SUM(テーブル310122[[#This Row],[60代]:[90代]])</f>
        <v>0</v>
      </c>
    </row>
    <row r="220" spans="1:20">
      <c r="A220" s="54">
        <f t="shared" si="15"/>
        <v>44105</v>
      </c>
      <c r="B220" s="1" t="str">
        <f t="shared" si="12"/>
        <v/>
      </c>
      <c r="C220" s="57" t="str">
        <f t="shared" si="13"/>
        <v>10月</v>
      </c>
      <c r="D220" s="57" t="str">
        <f t="shared" si="14"/>
        <v>1日</v>
      </c>
      <c r="E220" s="57">
        <f>COUNTIF(テーブル13[[#All],[発症日]],テーブル310122[[#This Row],[日時]])</f>
        <v>1</v>
      </c>
      <c r="F220" s="57">
        <f>COUNTIFS(テーブル13[[#All],[発症日]],テーブル310122[[#This Row],[日時]],テーブル13[[#All],[年代]],F$1)</f>
        <v>0</v>
      </c>
      <c r="G220" s="59">
        <f>COUNTIFS(テーブル13[[#All],[発症日]],テーブル310122[[#This Row],[日時]],テーブル13[[#All],[年代]],G$1)</f>
        <v>0</v>
      </c>
      <c r="H220" s="59">
        <f>COUNTIFS(テーブル13[[#All],[発症日]],テーブル310122[[#This Row],[日時]],テーブル13[[#All],[年代]],H$1)</f>
        <v>0</v>
      </c>
      <c r="I220" s="59">
        <f>COUNTIFS(テーブル13[[#All],[発症日]],テーブル310122[[#This Row],[日時]],テーブル13[[#All],[年代]],I$1)</f>
        <v>1</v>
      </c>
      <c r="J220" s="59">
        <f>COUNTIFS(テーブル13[[#All],[発症日]],テーブル310122[[#This Row],[日時]],テーブル13[[#All],[年代]],J$1)</f>
        <v>0</v>
      </c>
      <c r="K220" s="59">
        <f>COUNTIFS(テーブル13[[#All],[発症日]],テーブル310122[[#This Row],[日時]],テーブル13[[#All],[年代]],K$1)</f>
        <v>0</v>
      </c>
      <c r="L220" s="59">
        <f>COUNTIFS(テーブル13[[#All],[発症日]],テーブル310122[[#This Row],[日時]],テーブル13[[#All],[年代]],L$1)</f>
        <v>0</v>
      </c>
      <c r="M220" s="59">
        <f>COUNTIFS(テーブル13[[#All],[発症日]],テーブル310122[[#This Row],[日時]],テーブル13[[#All],[年代]],M$1)</f>
        <v>0</v>
      </c>
      <c r="N220" s="59">
        <f>COUNTIFS(テーブル13[[#All],[発症日]],テーブル310122[[#This Row],[日時]],テーブル13[[#All],[年代]],N$1)</f>
        <v>0</v>
      </c>
      <c r="O220" s="59">
        <f>COUNTIFS(テーブル13[[#All],[発症日]],テーブル310122[[#This Row],[日時]],テーブル13[[#All],[年代]],O$1)</f>
        <v>0</v>
      </c>
      <c r="P220" s="59">
        <f>COUNTIFS(テーブル13[[#All],[発症日]],テーブル310122[[#This Row],[日時]],テーブル13[[#All],[年代]],"")</f>
        <v>0</v>
      </c>
      <c r="Q220" s="59">
        <f>テーブル310122[[#This Row],[10歳未満]]</f>
        <v>0</v>
      </c>
      <c r="R220" s="59">
        <f>SUM(テーブル310122[[#This Row],[10代]:[30代]])</f>
        <v>1</v>
      </c>
      <c r="S220" s="59">
        <f>SUM(テーブル310122[[#This Row],[40代]:[50代]])</f>
        <v>0</v>
      </c>
      <c r="T220" s="59">
        <f>SUM(テーブル310122[[#This Row],[60代]:[90代]])</f>
        <v>0</v>
      </c>
    </row>
    <row r="221" spans="1:20">
      <c r="A221" s="54">
        <f t="shared" si="15"/>
        <v>44106</v>
      </c>
      <c r="B221" s="1" t="str">
        <f t="shared" si="12"/>
        <v/>
      </c>
      <c r="C221" s="57" t="str">
        <f t="shared" si="13"/>
        <v/>
      </c>
      <c r="D221" s="57" t="str">
        <f t="shared" si="14"/>
        <v>2日</v>
      </c>
      <c r="E221" s="57">
        <f>COUNTIF(テーブル13[[#All],[発症日]],テーブル310122[[#This Row],[日時]])</f>
        <v>0</v>
      </c>
      <c r="F221" s="57">
        <f>COUNTIFS(テーブル13[[#All],[発症日]],テーブル310122[[#This Row],[日時]],テーブル13[[#All],[年代]],F$1)</f>
        <v>0</v>
      </c>
      <c r="G221" s="59">
        <f>COUNTIFS(テーブル13[[#All],[発症日]],テーブル310122[[#This Row],[日時]],テーブル13[[#All],[年代]],G$1)</f>
        <v>0</v>
      </c>
      <c r="H221" s="59">
        <f>COUNTIFS(テーブル13[[#All],[発症日]],テーブル310122[[#This Row],[日時]],テーブル13[[#All],[年代]],H$1)</f>
        <v>0</v>
      </c>
      <c r="I221" s="59">
        <f>COUNTIFS(テーブル13[[#All],[発症日]],テーブル310122[[#This Row],[日時]],テーブル13[[#All],[年代]],I$1)</f>
        <v>0</v>
      </c>
      <c r="J221" s="59">
        <f>COUNTIFS(テーブル13[[#All],[発症日]],テーブル310122[[#This Row],[日時]],テーブル13[[#All],[年代]],J$1)</f>
        <v>0</v>
      </c>
      <c r="K221" s="59">
        <f>COUNTIFS(テーブル13[[#All],[発症日]],テーブル310122[[#This Row],[日時]],テーブル13[[#All],[年代]],K$1)</f>
        <v>0</v>
      </c>
      <c r="L221" s="59">
        <f>COUNTIFS(テーブル13[[#All],[発症日]],テーブル310122[[#This Row],[日時]],テーブル13[[#All],[年代]],L$1)</f>
        <v>0</v>
      </c>
      <c r="M221" s="59">
        <f>COUNTIFS(テーブル13[[#All],[発症日]],テーブル310122[[#This Row],[日時]],テーブル13[[#All],[年代]],M$1)</f>
        <v>0</v>
      </c>
      <c r="N221" s="59">
        <f>COUNTIFS(テーブル13[[#All],[発症日]],テーブル310122[[#This Row],[日時]],テーブル13[[#All],[年代]],N$1)</f>
        <v>0</v>
      </c>
      <c r="O221" s="59">
        <f>COUNTIFS(テーブル13[[#All],[発症日]],テーブル310122[[#This Row],[日時]],テーブル13[[#All],[年代]],O$1)</f>
        <v>0</v>
      </c>
      <c r="P221" s="59">
        <f>COUNTIFS(テーブル13[[#All],[発症日]],テーブル310122[[#This Row],[日時]],テーブル13[[#All],[年代]],"")</f>
        <v>0</v>
      </c>
      <c r="Q221" s="59">
        <f>テーブル310122[[#This Row],[10歳未満]]</f>
        <v>0</v>
      </c>
      <c r="R221" s="59">
        <f>SUM(テーブル310122[[#This Row],[10代]:[30代]])</f>
        <v>0</v>
      </c>
      <c r="S221" s="59">
        <f>SUM(テーブル310122[[#This Row],[40代]:[50代]])</f>
        <v>0</v>
      </c>
      <c r="T221" s="59">
        <f>SUM(テーブル310122[[#This Row],[60代]:[90代]])</f>
        <v>0</v>
      </c>
    </row>
    <row r="222" spans="1:20">
      <c r="A222" s="54">
        <f t="shared" si="15"/>
        <v>44107</v>
      </c>
      <c r="B222" s="1" t="str">
        <f t="shared" si="12"/>
        <v/>
      </c>
      <c r="C222" s="57" t="str">
        <f t="shared" si="13"/>
        <v/>
      </c>
      <c r="D222" s="57" t="str">
        <f t="shared" si="14"/>
        <v>3日</v>
      </c>
      <c r="E222" s="57">
        <f>COUNTIF(テーブル13[[#All],[発症日]],テーブル310122[[#This Row],[日時]])</f>
        <v>0</v>
      </c>
      <c r="F222" s="57">
        <f>COUNTIFS(テーブル13[[#All],[発症日]],テーブル310122[[#This Row],[日時]],テーブル13[[#All],[年代]],F$1)</f>
        <v>0</v>
      </c>
      <c r="G222" s="59">
        <f>COUNTIFS(テーブル13[[#All],[発症日]],テーブル310122[[#This Row],[日時]],テーブル13[[#All],[年代]],G$1)</f>
        <v>0</v>
      </c>
      <c r="H222" s="59">
        <f>COUNTIFS(テーブル13[[#All],[発症日]],テーブル310122[[#This Row],[日時]],テーブル13[[#All],[年代]],H$1)</f>
        <v>0</v>
      </c>
      <c r="I222" s="59">
        <f>COUNTIFS(テーブル13[[#All],[発症日]],テーブル310122[[#This Row],[日時]],テーブル13[[#All],[年代]],I$1)</f>
        <v>0</v>
      </c>
      <c r="J222" s="59">
        <f>COUNTIFS(テーブル13[[#All],[発症日]],テーブル310122[[#This Row],[日時]],テーブル13[[#All],[年代]],J$1)</f>
        <v>0</v>
      </c>
      <c r="K222" s="59">
        <f>COUNTIFS(テーブル13[[#All],[発症日]],テーブル310122[[#This Row],[日時]],テーブル13[[#All],[年代]],K$1)</f>
        <v>0</v>
      </c>
      <c r="L222" s="59">
        <f>COUNTIFS(テーブル13[[#All],[発症日]],テーブル310122[[#This Row],[日時]],テーブル13[[#All],[年代]],L$1)</f>
        <v>0</v>
      </c>
      <c r="M222" s="59">
        <f>COUNTIFS(テーブル13[[#All],[発症日]],テーブル310122[[#This Row],[日時]],テーブル13[[#All],[年代]],M$1)</f>
        <v>0</v>
      </c>
      <c r="N222" s="59">
        <f>COUNTIFS(テーブル13[[#All],[発症日]],テーブル310122[[#This Row],[日時]],テーブル13[[#All],[年代]],N$1)</f>
        <v>0</v>
      </c>
      <c r="O222" s="59">
        <f>COUNTIFS(テーブル13[[#All],[発症日]],テーブル310122[[#This Row],[日時]],テーブル13[[#All],[年代]],O$1)</f>
        <v>0</v>
      </c>
      <c r="P222" s="59">
        <f>COUNTIFS(テーブル13[[#All],[発症日]],テーブル310122[[#This Row],[日時]],テーブル13[[#All],[年代]],"")</f>
        <v>0</v>
      </c>
      <c r="Q222" s="59">
        <f>テーブル310122[[#This Row],[10歳未満]]</f>
        <v>0</v>
      </c>
      <c r="R222" s="59">
        <f>SUM(テーブル310122[[#This Row],[10代]:[30代]])</f>
        <v>0</v>
      </c>
      <c r="S222" s="59">
        <f>SUM(テーブル310122[[#This Row],[40代]:[50代]])</f>
        <v>0</v>
      </c>
      <c r="T222" s="59">
        <f>SUM(テーブル310122[[#This Row],[60代]:[90代]])</f>
        <v>0</v>
      </c>
    </row>
    <row r="223" spans="1:20">
      <c r="A223" s="54">
        <f t="shared" si="15"/>
        <v>44108</v>
      </c>
      <c r="B223" s="1" t="str">
        <f t="shared" si="12"/>
        <v/>
      </c>
      <c r="C223" s="57" t="str">
        <f t="shared" si="13"/>
        <v/>
      </c>
      <c r="D223" s="57" t="str">
        <f t="shared" si="14"/>
        <v>4日</v>
      </c>
      <c r="E223" s="57">
        <f>COUNTIF(テーブル13[[#All],[発症日]],テーブル310122[[#This Row],[日時]])</f>
        <v>0</v>
      </c>
      <c r="F223" s="57">
        <f>COUNTIFS(テーブル13[[#All],[発症日]],テーブル310122[[#This Row],[日時]],テーブル13[[#All],[年代]],F$1)</f>
        <v>0</v>
      </c>
      <c r="G223" s="59">
        <f>COUNTIFS(テーブル13[[#All],[発症日]],テーブル310122[[#This Row],[日時]],テーブル13[[#All],[年代]],G$1)</f>
        <v>0</v>
      </c>
      <c r="H223" s="59">
        <f>COUNTIFS(テーブル13[[#All],[発症日]],テーブル310122[[#This Row],[日時]],テーブル13[[#All],[年代]],H$1)</f>
        <v>0</v>
      </c>
      <c r="I223" s="59">
        <f>COUNTIFS(テーブル13[[#All],[発症日]],テーブル310122[[#This Row],[日時]],テーブル13[[#All],[年代]],I$1)</f>
        <v>0</v>
      </c>
      <c r="J223" s="59">
        <f>COUNTIFS(テーブル13[[#All],[発症日]],テーブル310122[[#This Row],[日時]],テーブル13[[#All],[年代]],J$1)</f>
        <v>0</v>
      </c>
      <c r="K223" s="59">
        <f>COUNTIFS(テーブル13[[#All],[発症日]],テーブル310122[[#This Row],[日時]],テーブル13[[#All],[年代]],K$1)</f>
        <v>0</v>
      </c>
      <c r="L223" s="59">
        <f>COUNTIFS(テーブル13[[#All],[発症日]],テーブル310122[[#This Row],[日時]],テーブル13[[#All],[年代]],L$1)</f>
        <v>0</v>
      </c>
      <c r="M223" s="59">
        <f>COUNTIFS(テーブル13[[#All],[発症日]],テーブル310122[[#This Row],[日時]],テーブル13[[#All],[年代]],M$1)</f>
        <v>0</v>
      </c>
      <c r="N223" s="59">
        <f>COUNTIFS(テーブル13[[#All],[発症日]],テーブル310122[[#This Row],[日時]],テーブル13[[#All],[年代]],N$1)</f>
        <v>0</v>
      </c>
      <c r="O223" s="59">
        <f>COUNTIFS(テーブル13[[#All],[発症日]],テーブル310122[[#This Row],[日時]],テーブル13[[#All],[年代]],O$1)</f>
        <v>0</v>
      </c>
      <c r="P223" s="59">
        <f>COUNTIFS(テーブル13[[#All],[発症日]],テーブル310122[[#This Row],[日時]],テーブル13[[#All],[年代]],"")</f>
        <v>0</v>
      </c>
      <c r="Q223" s="59">
        <f>テーブル310122[[#This Row],[10歳未満]]</f>
        <v>0</v>
      </c>
      <c r="R223" s="59">
        <f>SUM(テーブル310122[[#This Row],[10代]:[30代]])</f>
        <v>0</v>
      </c>
      <c r="S223" s="59">
        <f>SUM(テーブル310122[[#This Row],[40代]:[50代]])</f>
        <v>0</v>
      </c>
      <c r="T223" s="59">
        <f>SUM(テーブル310122[[#This Row],[60代]:[90代]])</f>
        <v>0</v>
      </c>
    </row>
    <row r="224" spans="1:20">
      <c r="A224" s="54">
        <f t="shared" si="15"/>
        <v>44109</v>
      </c>
      <c r="B224" s="1" t="str">
        <f t="shared" si="12"/>
        <v/>
      </c>
      <c r="C224" s="57" t="str">
        <f t="shared" si="13"/>
        <v/>
      </c>
      <c r="D224" s="57" t="str">
        <f t="shared" si="14"/>
        <v>5日</v>
      </c>
      <c r="E224" s="57">
        <f>COUNTIF(テーブル13[[#All],[発症日]],テーブル310122[[#This Row],[日時]])</f>
        <v>0</v>
      </c>
      <c r="F224" s="57">
        <f>COUNTIFS(テーブル13[[#All],[発症日]],テーブル310122[[#This Row],[日時]],テーブル13[[#All],[年代]],F$1)</f>
        <v>0</v>
      </c>
      <c r="G224" s="59">
        <f>COUNTIFS(テーブル13[[#All],[発症日]],テーブル310122[[#This Row],[日時]],テーブル13[[#All],[年代]],G$1)</f>
        <v>0</v>
      </c>
      <c r="H224" s="59">
        <f>COUNTIFS(テーブル13[[#All],[発症日]],テーブル310122[[#This Row],[日時]],テーブル13[[#All],[年代]],H$1)</f>
        <v>0</v>
      </c>
      <c r="I224" s="59">
        <f>COUNTIFS(テーブル13[[#All],[発症日]],テーブル310122[[#This Row],[日時]],テーブル13[[#All],[年代]],I$1)</f>
        <v>0</v>
      </c>
      <c r="J224" s="59">
        <f>COUNTIFS(テーブル13[[#All],[発症日]],テーブル310122[[#This Row],[日時]],テーブル13[[#All],[年代]],J$1)</f>
        <v>0</v>
      </c>
      <c r="K224" s="59">
        <f>COUNTIFS(テーブル13[[#All],[発症日]],テーブル310122[[#This Row],[日時]],テーブル13[[#All],[年代]],K$1)</f>
        <v>0</v>
      </c>
      <c r="L224" s="59">
        <f>COUNTIFS(テーブル13[[#All],[発症日]],テーブル310122[[#This Row],[日時]],テーブル13[[#All],[年代]],L$1)</f>
        <v>0</v>
      </c>
      <c r="M224" s="59">
        <f>COUNTIFS(テーブル13[[#All],[発症日]],テーブル310122[[#This Row],[日時]],テーブル13[[#All],[年代]],M$1)</f>
        <v>0</v>
      </c>
      <c r="N224" s="59">
        <f>COUNTIFS(テーブル13[[#All],[発症日]],テーブル310122[[#This Row],[日時]],テーブル13[[#All],[年代]],N$1)</f>
        <v>0</v>
      </c>
      <c r="O224" s="59">
        <f>COUNTIFS(テーブル13[[#All],[発症日]],テーブル310122[[#This Row],[日時]],テーブル13[[#All],[年代]],O$1)</f>
        <v>0</v>
      </c>
      <c r="P224" s="59">
        <f>COUNTIFS(テーブル13[[#All],[発症日]],テーブル310122[[#This Row],[日時]],テーブル13[[#All],[年代]],"")</f>
        <v>0</v>
      </c>
      <c r="Q224" s="59">
        <f>テーブル310122[[#This Row],[10歳未満]]</f>
        <v>0</v>
      </c>
      <c r="R224" s="59">
        <f>SUM(テーブル310122[[#This Row],[10代]:[30代]])</f>
        <v>0</v>
      </c>
      <c r="S224" s="59">
        <f>SUM(テーブル310122[[#This Row],[40代]:[50代]])</f>
        <v>0</v>
      </c>
      <c r="T224" s="59">
        <f>SUM(テーブル310122[[#This Row],[60代]:[90代]])</f>
        <v>0</v>
      </c>
    </row>
    <row r="225" spans="1:20">
      <c r="A225" s="54">
        <f t="shared" si="15"/>
        <v>44110</v>
      </c>
      <c r="B225" s="1" t="str">
        <f t="shared" si="12"/>
        <v/>
      </c>
      <c r="C225" s="57" t="str">
        <f t="shared" si="13"/>
        <v/>
      </c>
      <c r="D225" s="57" t="str">
        <f t="shared" si="14"/>
        <v>6日</v>
      </c>
      <c r="E225" s="57">
        <f>COUNTIF(テーブル13[[#All],[発症日]],テーブル310122[[#This Row],[日時]])</f>
        <v>0</v>
      </c>
      <c r="F225" s="57">
        <f>COUNTIFS(テーブル13[[#All],[発症日]],テーブル310122[[#This Row],[日時]],テーブル13[[#All],[年代]],F$1)</f>
        <v>0</v>
      </c>
      <c r="G225" s="59">
        <f>COUNTIFS(テーブル13[[#All],[発症日]],テーブル310122[[#This Row],[日時]],テーブル13[[#All],[年代]],G$1)</f>
        <v>0</v>
      </c>
      <c r="H225" s="59">
        <f>COUNTIFS(テーブル13[[#All],[発症日]],テーブル310122[[#This Row],[日時]],テーブル13[[#All],[年代]],H$1)</f>
        <v>0</v>
      </c>
      <c r="I225" s="59">
        <f>COUNTIFS(テーブル13[[#All],[発症日]],テーブル310122[[#This Row],[日時]],テーブル13[[#All],[年代]],I$1)</f>
        <v>0</v>
      </c>
      <c r="J225" s="59">
        <f>COUNTIFS(テーブル13[[#All],[発症日]],テーブル310122[[#This Row],[日時]],テーブル13[[#All],[年代]],J$1)</f>
        <v>0</v>
      </c>
      <c r="K225" s="59">
        <f>COUNTIFS(テーブル13[[#All],[発症日]],テーブル310122[[#This Row],[日時]],テーブル13[[#All],[年代]],K$1)</f>
        <v>0</v>
      </c>
      <c r="L225" s="59">
        <f>COUNTIFS(テーブル13[[#All],[発症日]],テーブル310122[[#This Row],[日時]],テーブル13[[#All],[年代]],L$1)</f>
        <v>0</v>
      </c>
      <c r="M225" s="59">
        <f>COUNTIFS(テーブル13[[#All],[発症日]],テーブル310122[[#This Row],[日時]],テーブル13[[#All],[年代]],M$1)</f>
        <v>0</v>
      </c>
      <c r="N225" s="59">
        <f>COUNTIFS(テーブル13[[#All],[発症日]],テーブル310122[[#This Row],[日時]],テーブル13[[#All],[年代]],N$1)</f>
        <v>0</v>
      </c>
      <c r="O225" s="59">
        <f>COUNTIFS(テーブル13[[#All],[発症日]],テーブル310122[[#This Row],[日時]],テーブル13[[#All],[年代]],O$1)</f>
        <v>0</v>
      </c>
      <c r="P225" s="59">
        <f>COUNTIFS(テーブル13[[#All],[発症日]],テーブル310122[[#This Row],[日時]],テーブル13[[#All],[年代]],"")</f>
        <v>0</v>
      </c>
      <c r="Q225" s="59">
        <f>テーブル310122[[#This Row],[10歳未満]]</f>
        <v>0</v>
      </c>
      <c r="R225" s="59">
        <f>SUM(テーブル310122[[#This Row],[10代]:[30代]])</f>
        <v>0</v>
      </c>
      <c r="S225" s="59">
        <f>SUM(テーブル310122[[#This Row],[40代]:[50代]])</f>
        <v>0</v>
      </c>
      <c r="T225" s="59">
        <f>SUM(テーブル310122[[#This Row],[60代]:[90代]])</f>
        <v>0</v>
      </c>
    </row>
    <row r="226" spans="1:20">
      <c r="A226" s="54">
        <f t="shared" si="15"/>
        <v>44111</v>
      </c>
      <c r="B226" s="1" t="str">
        <f t="shared" si="12"/>
        <v/>
      </c>
      <c r="C226" s="57" t="str">
        <f t="shared" si="13"/>
        <v/>
      </c>
      <c r="D226" s="57" t="str">
        <f t="shared" si="14"/>
        <v>7日</v>
      </c>
      <c r="E226" s="57">
        <f>COUNTIF(テーブル13[[#All],[発症日]],テーブル310122[[#This Row],[日時]])</f>
        <v>0</v>
      </c>
      <c r="F226" s="57">
        <f>COUNTIFS(テーブル13[[#All],[発症日]],テーブル310122[[#This Row],[日時]],テーブル13[[#All],[年代]],F$1)</f>
        <v>0</v>
      </c>
      <c r="G226" s="59">
        <f>COUNTIFS(テーブル13[[#All],[発症日]],テーブル310122[[#This Row],[日時]],テーブル13[[#All],[年代]],G$1)</f>
        <v>0</v>
      </c>
      <c r="H226" s="59">
        <f>COUNTIFS(テーブル13[[#All],[発症日]],テーブル310122[[#This Row],[日時]],テーブル13[[#All],[年代]],H$1)</f>
        <v>0</v>
      </c>
      <c r="I226" s="59">
        <f>COUNTIFS(テーブル13[[#All],[発症日]],テーブル310122[[#This Row],[日時]],テーブル13[[#All],[年代]],I$1)</f>
        <v>0</v>
      </c>
      <c r="J226" s="59">
        <f>COUNTIFS(テーブル13[[#All],[発症日]],テーブル310122[[#This Row],[日時]],テーブル13[[#All],[年代]],J$1)</f>
        <v>0</v>
      </c>
      <c r="K226" s="59">
        <f>COUNTIFS(テーブル13[[#All],[発症日]],テーブル310122[[#This Row],[日時]],テーブル13[[#All],[年代]],K$1)</f>
        <v>0</v>
      </c>
      <c r="L226" s="59">
        <f>COUNTIFS(テーブル13[[#All],[発症日]],テーブル310122[[#This Row],[日時]],テーブル13[[#All],[年代]],L$1)</f>
        <v>0</v>
      </c>
      <c r="M226" s="59">
        <f>COUNTIFS(テーブル13[[#All],[発症日]],テーブル310122[[#This Row],[日時]],テーブル13[[#All],[年代]],M$1)</f>
        <v>0</v>
      </c>
      <c r="N226" s="59">
        <f>COUNTIFS(テーブル13[[#All],[発症日]],テーブル310122[[#This Row],[日時]],テーブル13[[#All],[年代]],N$1)</f>
        <v>0</v>
      </c>
      <c r="O226" s="59">
        <f>COUNTIFS(テーブル13[[#All],[発症日]],テーブル310122[[#This Row],[日時]],テーブル13[[#All],[年代]],O$1)</f>
        <v>0</v>
      </c>
      <c r="P226" s="59">
        <f>COUNTIFS(テーブル13[[#All],[発症日]],テーブル310122[[#This Row],[日時]],テーブル13[[#All],[年代]],"")</f>
        <v>0</v>
      </c>
      <c r="Q226" s="59">
        <f>テーブル310122[[#This Row],[10歳未満]]</f>
        <v>0</v>
      </c>
      <c r="R226" s="59">
        <f>SUM(テーブル310122[[#This Row],[10代]:[30代]])</f>
        <v>0</v>
      </c>
      <c r="S226" s="59">
        <f>SUM(テーブル310122[[#This Row],[40代]:[50代]])</f>
        <v>0</v>
      </c>
      <c r="T226" s="59">
        <f>SUM(テーブル310122[[#This Row],[60代]:[90代]])</f>
        <v>0</v>
      </c>
    </row>
    <row r="227" spans="1:20">
      <c r="A227" s="54">
        <f t="shared" si="15"/>
        <v>44112</v>
      </c>
      <c r="B227" s="1" t="str">
        <f t="shared" si="12"/>
        <v/>
      </c>
      <c r="C227" s="57" t="str">
        <f t="shared" si="13"/>
        <v/>
      </c>
      <c r="D227" s="57" t="str">
        <f t="shared" si="14"/>
        <v>8日</v>
      </c>
      <c r="E227" s="57">
        <f>COUNTIF(テーブル13[[#All],[発症日]],テーブル310122[[#This Row],[日時]])</f>
        <v>0</v>
      </c>
      <c r="F227" s="57">
        <f>COUNTIFS(テーブル13[[#All],[発症日]],テーブル310122[[#This Row],[日時]],テーブル13[[#All],[年代]],F$1)</f>
        <v>0</v>
      </c>
      <c r="G227" s="59">
        <f>COUNTIFS(テーブル13[[#All],[発症日]],テーブル310122[[#This Row],[日時]],テーブル13[[#All],[年代]],G$1)</f>
        <v>0</v>
      </c>
      <c r="H227" s="59">
        <f>COUNTIFS(テーブル13[[#All],[発症日]],テーブル310122[[#This Row],[日時]],テーブル13[[#All],[年代]],H$1)</f>
        <v>0</v>
      </c>
      <c r="I227" s="59">
        <f>COUNTIFS(テーブル13[[#All],[発症日]],テーブル310122[[#This Row],[日時]],テーブル13[[#All],[年代]],I$1)</f>
        <v>0</v>
      </c>
      <c r="J227" s="59">
        <f>COUNTIFS(テーブル13[[#All],[発症日]],テーブル310122[[#This Row],[日時]],テーブル13[[#All],[年代]],J$1)</f>
        <v>0</v>
      </c>
      <c r="K227" s="59">
        <f>COUNTIFS(テーブル13[[#All],[発症日]],テーブル310122[[#This Row],[日時]],テーブル13[[#All],[年代]],K$1)</f>
        <v>0</v>
      </c>
      <c r="L227" s="59">
        <f>COUNTIFS(テーブル13[[#All],[発症日]],テーブル310122[[#This Row],[日時]],テーブル13[[#All],[年代]],L$1)</f>
        <v>0</v>
      </c>
      <c r="M227" s="59">
        <f>COUNTIFS(テーブル13[[#All],[発症日]],テーブル310122[[#This Row],[日時]],テーブル13[[#All],[年代]],M$1)</f>
        <v>0</v>
      </c>
      <c r="N227" s="59">
        <f>COUNTIFS(テーブル13[[#All],[発症日]],テーブル310122[[#This Row],[日時]],テーブル13[[#All],[年代]],N$1)</f>
        <v>0</v>
      </c>
      <c r="O227" s="59">
        <f>COUNTIFS(テーブル13[[#All],[発症日]],テーブル310122[[#This Row],[日時]],テーブル13[[#All],[年代]],O$1)</f>
        <v>0</v>
      </c>
      <c r="P227" s="59">
        <f>COUNTIFS(テーブル13[[#All],[発症日]],テーブル310122[[#This Row],[日時]],テーブル13[[#All],[年代]],"")</f>
        <v>0</v>
      </c>
      <c r="Q227" s="59">
        <f>テーブル310122[[#This Row],[10歳未満]]</f>
        <v>0</v>
      </c>
      <c r="R227" s="59">
        <f>SUM(テーブル310122[[#This Row],[10代]:[30代]])</f>
        <v>0</v>
      </c>
      <c r="S227" s="59">
        <f>SUM(テーブル310122[[#This Row],[40代]:[50代]])</f>
        <v>0</v>
      </c>
      <c r="T227" s="59">
        <f>SUM(テーブル310122[[#This Row],[60代]:[90代]])</f>
        <v>0</v>
      </c>
    </row>
    <row r="228" spans="1:20">
      <c r="A228" s="54">
        <f t="shared" si="15"/>
        <v>44113</v>
      </c>
      <c r="B228" s="1" t="str">
        <f t="shared" si="12"/>
        <v/>
      </c>
      <c r="C228" s="57" t="str">
        <f t="shared" si="13"/>
        <v/>
      </c>
      <c r="D228" s="57" t="str">
        <f t="shared" si="14"/>
        <v>9日</v>
      </c>
      <c r="E228" s="57">
        <f>COUNTIF(テーブル13[[#All],[発症日]],テーブル310122[[#This Row],[日時]])</f>
        <v>0</v>
      </c>
      <c r="F228" s="57">
        <f>COUNTIFS(テーブル13[[#All],[発症日]],テーブル310122[[#This Row],[日時]],テーブル13[[#All],[年代]],F$1)</f>
        <v>0</v>
      </c>
      <c r="G228" s="59">
        <f>COUNTIFS(テーブル13[[#All],[発症日]],テーブル310122[[#This Row],[日時]],テーブル13[[#All],[年代]],G$1)</f>
        <v>0</v>
      </c>
      <c r="H228" s="59">
        <f>COUNTIFS(テーブル13[[#All],[発症日]],テーブル310122[[#This Row],[日時]],テーブル13[[#All],[年代]],H$1)</f>
        <v>0</v>
      </c>
      <c r="I228" s="59">
        <f>COUNTIFS(テーブル13[[#All],[発症日]],テーブル310122[[#This Row],[日時]],テーブル13[[#All],[年代]],I$1)</f>
        <v>0</v>
      </c>
      <c r="J228" s="59">
        <f>COUNTIFS(テーブル13[[#All],[発症日]],テーブル310122[[#This Row],[日時]],テーブル13[[#All],[年代]],J$1)</f>
        <v>0</v>
      </c>
      <c r="K228" s="59">
        <f>COUNTIFS(テーブル13[[#All],[発症日]],テーブル310122[[#This Row],[日時]],テーブル13[[#All],[年代]],K$1)</f>
        <v>0</v>
      </c>
      <c r="L228" s="59">
        <f>COUNTIFS(テーブル13[[#All],[発症日]],テーブル310122[[#This Row],[日時]],テーブル13[[#All],[年代]],L$1)</f>
        <v>0</v>
      </c>
      <c r="M228" s="59">
        <f>COUNTIFS(テーブル13[[#All],[発症日]],テーブル310122[[#This Row],[日時]],テーブル13[[#All],[年代]],M$1)</f>
        <v>0</v>
      </c>
      <c r="N228" s="59">
        <f>COUNTIFS(テーブル13[[#All],[発症日]],テーブル310122[[#This Row],[日時]],テーブル13[[#All],[年代]],N$1)</f>
        <v>0</v>
      </c>
      <c r="O228" s="59">
        <f>COUNTIFS(テーブル13[[#All],[発症日]],テーブル310122[[#This Row],[日時]],テーブル13[[#All],[年代]],O$1)</f>
        <v>0</v>
      </c>
      <c r="P228" s="59">
        <f>COUNTIFS(テーブル13[[#All],[発症日]],テーブル310122[[#This Row],[日時]],テーブル13[[#All],[年代]],"")</f>
        <v>0</v>
      </c>
      <c r="Q228" s="59">
        <f>テーブル310122[[#This Row],[10歳未満]]</f>
        <v>0</v>
      </c>
      <c r="R228" s="59">
        <f>SUM(テーブル310122[[#This Row],[10代]:[30代]])</f>
        <v>0</v>
      </c>
      <c r="S228" s="59">
        <f>SUM(テーブル310122[[#This Row],[40代]:[50代]])</f>
        <v>0</v>
      </c>
      <c r="T228" s="59">
        <f>SUM(テーブル310122[[#This Row],[60代]:[90代]])</f>
        <v>0</v>
      </c>
    </row>
    <row r="229" spans="1:20">
      <c r="A229" s="54">
        <f t="shared" si="15"/>
        <v>44114</v>
      </c>
      <c r="B229" s="1" t="str">
        <f t="shared" si="12"/>
        <v/>
      </c>
      <c r="C229" s="57" t="str">
        <f t="shared" si="13"/>
        <v/>
      </c>
      <c r="D229" s="57" t="str">
        <f t="shared" si="14"/>
        <v>10日</v>
      </c>
      <c r="E229" s="57">
        <f>COUNTIF(テーブル13[[#All],[発症日]],テーブル310122[[#This Row],[日時]])</f>
        <v>1</v>
      </c>
      <c r="F229" s="57">
        <f>COUNTIFS(テーブル13[[#All],[発症日]],テーブル310122[[#This Row],[日時]],テーブル13[[#All],[年代]],F$1)</f>
        <v>0</v>
      </c>
      <c r="G229" s="59">
        <f>COUNTIFS(テーブル13[[#All],[発症日]],テーブル310122[[#This Row],[日時]],テーブル13[[#All],[年代]],G$1)</f>
        <v>0</v>
      </c>
      <c r="H229" s="59">
        <f>COUNTIFS(テーブル13[[#All],[発症日]],テーブル310122[[#This Row],[日時]],テーブル13[[#All],[年代]],H$1)</f>
        <v>0</v>
      </c>
      <c r="I229" s="59">
        <f>COUNTIFS(テーブル13[[#All],[発症日]],テーブル310122[[#This Row],[日時]],テーブル13[[#All],[年代]],I$1)</f>
        <v>0</v>
      </c>
      <c r="J229" s="59">
        <f>COUNTIFS(テーブル13[[#All],[発症日]],テーブル310122[[#This Row],[日時]],テーブル13[[#All],[年代]],J$1)</f>
        <v>0</v>
      </c>
      <c r="K229" s="59">
        <f>COUNTIFS(テーブル13[[#All],[発症日]],テーブル310122[[#This Row],[日時]],テーブル13[[#All],[年代]],K$1)</f>
        <v>0</v>
      </c>
      <c r="L229" s="59">
        <f>COUNTIFS(テーブル13[[#All],[発症日]],テーブル310122[[#This Row],[日時]],テーブル13[[#All],[年代]],L$1)</f>
        <v>1</v>
      </c>
      <c r="M229" s="59">
        <f>COUNTIFS(テーブル13[[#All],[発症日]],テーブル310122[[#This Row],[日時]],テーブル13[[#All],[年代]],M$1)</f>
        <v>0</v>
      </c>
      <c r="N229" s="59">
        <f>COUNTIFS(テーブル13[[#All],[発症日]],テーブル310122[[#This Row],[日時]],テーブル13[[#All],[年代]],N$1)</f>
        <v>0</v>
      </c>
      <c r="O229" s="59">
        <f>COUNTIFS(テーブル13[[#All],[発症日]],テーブル310122[[#This Row],[日時]],テーブル13[[#All],[年代]],O$1)</f>
        <v>0</v>
      </c>
      <c r="P229" s="59">
        <f>COUNTIFS(テーブル13[[#All],[発症日]],テーブル310122[[#This Row],[日時]],テーブル13[[#All],[年代]],"")</f>
        <v>0</v>
      </c>
      <c r="Q229" s="59">
        <f>テーブル310122[[#This Row],[10歳未満]]</f>
        <v>0</v>
      </c>
      <c r="R229" s="59">
        <f>SUM(テーブル310122[[#This Row],[10代]:[30代]])</f>
        <v>0</v>
      </c>
      <c r="S229" s="59">
        <f>SUM(テーブル310122[[#This Row],[40代]:[50代]])</f>
        <v>0</v>
      </c>
      <c r="T229" s="59">
        <f>SUM(テーブル310122[[#This Row],[60代]:[90代]])</f>
        <v>1</v>
      </c>
    </row>
    <row r="230" spans="1:20">
      <c r="A230" s="54">
        <f t="shared" si="15"/>
        <v>44115</v>
      </c>
      <c r="B230" s="1" t="str">
        <f t="shared" si="12"/>
        <v/>
      </c>
      <c r="C230" s="57" t="str">
        <f t="shared" si="13"/>
        <v/>
      </c>
      <c r="D230" s="57" t="str">
        <f t="shared" si="14"/>
        <v>11日</v>
      </c>
      <c r="E230" s="57">
        <f>COUNTIF(テーブル13[[#All],[発症日]],テーブル310122[[#This Row],[日時]])</f>
        <v>0</v>
      </c>
      <c r="F230" s="57">
        <f>COUNTIFS(テーブル13[[#All],[発症日]],テーブル310122[[#This Row],[日時]],テーブル13[[#All],[年代]],F$1)</f>
        <v>0</v>
      </c>
      <c r="G230" s="59">
        <f>COUNTIFS(テーブル13[[#All],[発症日]],テーブル310122[[#This Row],[日時]],テーブル13[[#All],[年代]],G$1)</f>
        <v>0</v>
      </c>
      <c r="H230" s="59">
        <f>COUNTIFS(テーブル13[[#All],[発症日]],テーブル310122[[#This Row],[日時]],テーブル13[[#All],[年代]],H$1)</f>
        <v>0</v>
      </c>
      <c r="I230" s="59">
        <f>COUNTIFS(テーブル13[[#All],[発症日]],テーブル310122[[#This Row],[日時]],テーブル13[[#All],[年代]],I$1)</f>
        <v>0</v>
      </c>
      <c r="J230" s="59">
        <f>COUNTIFS(テーブル13[[#All],[発症日]],テーブル310122[[#This Row],[日時]],テーブル13[[#All],[年代]],J$1)</f>
        <v>0</v>
      </c>
      <c r="K230" s="59">
        <f>COUNTIFS(テーブル13[[#All],[発症日]],テーブル310122[[#This Row],[日時]],テーブル13[[#All],[年代]],K$1)</f>
        <v>0</v>
      </c>
      <c r="L230" s="59">
        <f>COUNTIFS(テーブル13[[#All],[発症日]],テーブル310122[[#This Row],[日時]],テーブル13[[#All],[年代]],L$1)</f>
        <v>0</v>
      </c>
      <c r="M230" s="59">
        <f>COUNTIFS(テーブル13[[#All],[発症日]],テーブル310122[[#This Row],[日時]],テーブル13[[#All],[年代]],M$1)</f>
        <v>0</v>
      </c>
      <c r="N230" s="59">
        <f>COUNTIFS(テーブル13[[#All],[発症日]],テーブル310122[[#This Row],[日時]],テーブル13[[#All],[年代]],N$1)</f>
        <v>0</v>
      </c>
      <c r="O230" s="59">
        <f>COUNTIFS(テーブル13[[#All],[発症日]],テーブル310122[[#This Row],[日時]],テーブル13[[#All],[年代]],O$1)</f>
        <v>0</v>
      </c>
      <c r="P230" s="59">
        <f>COUNTIFS(テーブル13[[#All],[発症日]],テーブル310122[[#This Row],[日時]],テーブル13[[#All],[年代]],"")</f>
        <v>0</v>
      </c>
      <c r="Q230" s="59">
        <f>テーブル310122[[#This Row],[10歳未満]]</f>
        <v>0</v>
      </c>
      <c r="R230" s="59">
        <f>SUM(テーブル310122[[#This Row],[10代]:[30代]])</f>
        <v>0</v>
      </c>
      <c r="S230" s="59">
        <f>SUM(テーブル310122[[#This Row],[40代]:[50代]])</f>
        <v>0</v>
      </c>
      <c r="T230" s="59">
        <f>SUM(テーブル310122[[#This Row],[60代]:[90代]])</f>
        <v>0</v>
      </c>
    </row>
    <row r="231" spans="1:20">
      <c r="A231" s="54">
        <f t="shared" si="15"/>
        <v>44116</v>
      </c>
      <c r="B231" s="1" t="str">
        <f t="shared" si="12"/>
        <v/>
      </c>
      <c r="C231" s="57" t="str">
        <f t="shared" si="13"/>
        <v/>
      </c>
      <c r="D231" s="57" t="str">
        <f t="shared" si="14"/>
        <v>12日</v>
      </c>
      <c r="E231" s="57">
        <f>COUNTIF(テーブル13[[#All],[発症日]],テーブル310122[[#This Row],[日時]])</f>
        <v>0</v>
      </c>
      <c r="F231" s="57">
        <f>COUNTIFS(テーブル13[[#All],[発症日]],テーブル310122[[#This Row],[日時]],テーブル13[[#All],[年代]],F$1)</f>
        <v>0</v>
      </c>
      <c r="G231" s="59">
        <f>COUNTIFS(テーブル13[[#All],[発症日]],テーブル310122[[#This Row],[日時]],テーブル13[[#All],[年代]],G$1)</f>
        <v>0</v>
      </c>
      <c r="H231" s="59">
        <f>COUNTIFS(テーブル13[[#All],[発症日]],テーブル310122[[#This Row],[日時]],テーブル13[[#All],[年代]],H$1)</f>
        <v>0</v>
      </c>
      <c r="I231" s="59">
        <f>COUNTIFS(テーブル13[[#All],[発症日]],テーブル310122[[#This Row],[日時]],テーブル13[[#All],[年代]],I$1)</f>
        <v>0</v>
      </c>
      <c r="J231" s="59">
        <f>COUNTIFS(テーブル13[[#All],[発症日]],テーブル310122[[#This Row],[日時]],テーブル13[[#All],[年代]],J$1)</f>
        <v>0</v>
      </c>
      <c r="K231" s="59">
        <f>COUNTIFS(テーブル13[[#All],[発症日]],テーブル310122[[#This Row],[日時]],テーブル13[[#All],[年代]],K$1)</f>
        <v>0</v>
      </c>
      <c r="L231" s="59">
        <f>COUNTIFS(テーブル13[[#All],[発症日]],テーブル310122[[#This Row],[日時]],テーブル13[[#All],[年代]],L$1)</f>
        <v>0</v>
      </c>
      <c r="M231" s="59">
        <f>COUNTIFS(テーブル13[[#All],[発症日]],テーブル310122[[#This Row],[日時]],テーブル13[[#All],[年代]],M$1)</f>
        <v>0</v>
      </c>
      <c r="N231" s="59">
        <f>COUNTIFS(テーブル13[[#All],[発症日]],テーブル310122[[#This Row],[日時]],テーブル13[[#All],[年代]],N$1)</f>
        <v>0</v>
      </c>
      <c r="O231" s="59">
        <f>COUNTIFS(テーブル13[[#All],[発症日]],テーブル310122[[#This Row],[日時]],テーブル13[[#All],[年代]],O$1)</f>
        <v>0</v>
      </c>
      <c r="P231" s="59">
        <f>COUNTIFS(テーブル13[[#All],[発症日]],テーブル310122[[#This Row],[日時]],テーブル13[[#All],[年代]],"")</f>
        <v>0</v>
      </c>
      <c r="Q231" s="59">
        <f>テーブル310122[[#This Row],[10歳未満]]</f>
        <v>0</v>
      </c>
      <c r="R231" s="59">
        <f>SUM(テーブル310122[[#This Row],[10代]:[30代]])</f>
        <v>0</v>
      </c>
      <c r="S231" s="59">
        <f>SUM(テーブル310122[[#This Row],[40代]:[50代]])</f>
        <v>0</v>
      </c>
      <c r="T231" s="59">
        <f>SUM(テーブル310122[[#This Row],[60代]:[90代]])</f>
        <v>0</v>
      </c>
    </row>
    <row r="232" spans="1:20">
      <c r="A232" s="54">
        <f t="shared" si="15"/>
        <v>44117</v>
      </c>
      <c r="B232" s="1" t="str">
        <f t="shared" si="12"/>
        <v/>
      </c>
      <c r="C232" s="57" t="str">
        <f t="shared" si="13"/>
        <v/>
      </c>
      <c r="D232" s="57" t="str">
        <f t="shared" si="14"/>
        <v>13日</v>
      </c>
      <c r="E232" s="57">
        <f>COUNTIF(テーブル13[[#All],[発症日]],テーブル310122[[#This Row],[日時]])</f>
        <v>0</v>
      </c>
      <c r="F232" s="57">
        <f>COUNTIFS(テーブル13[[#All],[発症日]],テーブル310122[[#This Row],[日時]],テーブル13[[#All],[年代]],F$1)</f>
        <v>0</v>
      </c>
      <c r="G232" s="59">
        <f>COUNTIFS(テーブル13[[#All],[発症日]],テーブル310122[[#This Row],[日時]],テーブル13[[#All],[年代]],G$1)</f>
        <v>0</v>
      </c>
      <c r="H232" s="59">
        <f>COUNTIFS(テーブル13[[#All],[発症日]],テーブル310122[[#This Row],[日時]],テーブル13[[#All],[年代]],H$1)</f>
        <v>0</v>
      </c>
      <c r="I232" s="59">
        <f>COUNTIFS(テーブル13[[#All],[発症日]],テーブル310122[[#This Row],[日時]],テーブル13[[#All],[年代]],I$1)</f>
        <v>0</v>
      </c>
      <c r="J232" s="59">
        <f>COUNTIFS(テーブル13[[#All],[発症日]],テーブル310122[[#This Row],[日時]],テーブル13[[#All],[年代]],J$1)</f>
        <v>0</v>
      </c>
      <c r="K232" s="59">
        <f>COUNTIFS(テーブル13[[#All],[発症日]],テーブル310122[[#This Row],[日時]],テーブル13[[#All],[年代]],K$1)</f>
        <v>0</v>
      </c>
      <c r="L232" s="59">
        <f>COUNTIFS(テーブル13[[#All],[発症日]],テーブル310122[[#This Row],[日時]],テーブル13[[#All],[年代]],L$1)</f>
        <v>0</v>
      </c>
      <c r="M232" s="59">
        <f>COUNTIFS(テーブル13[[#All],[発症日]],テーブル310122[[#This Row],[日時]],テーブル13[[#All],[年代]],M$1)</f>
        <v>0</v>
      </c>
      <c r="N232" s="59">
        <f>COUNTIFS(テーブル13[[#All],[発症日]],テーブル310122[[#This Row],[日時]],テーブル13[[#All],[年代]],N$1)</f>
        <v>0</v>
      </c>
      <c r="O232" s="59">
        <f>COUNTIFS(テーブル13[[#All],[発症日]],テーブル310122[[#This Row],[日時]],テーブル13[[#All],[年代]],O$1)</f>
        <v>0</v>
      </c>
      <c r="P232" s="59">
        <f>COUNTIFS(テーブル13[[#All],[発症日]],テーブル310122[[#This Row],[日時]],テーブル13[[#All],[年代]],"")</f>
        <v>0</v>
      </c>
      <c r="Q232" s="59">
        <f>テーブル310122[[#This Row],[10歳未満]]</f>
        <v>0</v>
      </c>
      <c r="R232" s="59">
        <f>SUM(テーブル310122[[#This Row],[10代]:[30代]])</f>
        <v>0</v>
      </c>
      <c r="S232" s="59">
        <f>SUM(テーブル310122[[#This Row],[40代]:[50代]])</f>
        <v>0</v>
      </c>
      <c r="T232" s="59">
        <f>SUM(テーブル310122[[#This Row],[60代]:[90代]])</f>
        <v>0</v>
      </c>
    </row>
    <row r="233" spans="1:20">
      <c r="A233" s="54">
        <f t="shared" si="15"/>
        <v>44118</v>
      </c>
      <c r="B233" s="1" t="str">
        <f t="shared" si="12"/>
        <v/>
      </c>
      <c r="C233" s="57" t="str">
        <f t="shared" si="13"/>
        <v/>
      </c>
      <c r="D233" s="57" t="str">
        <f t="shared" si="14"/>
        <v>14日</v>
      </c>
      <c r="E233" s="57">
        <f>COUNTIF(テーブル13[[#All],[発症日]],テーブル310122[[#This Row],[日時]])</f>
        <v>0</v>
      </c>
      <c r="F233" s="57">
        <f>COUNTIFS(テーブル13[[#All],[発症日]],テーブル310122[[#This Row],[日時]],テーブル13[[#All],[年代]],F$1)</f>
        <v>0</v>
      </c>
      <c r="G233" s="59">
        <f>COUNTIFS(テーブル13[[#All],[発症日]],テーブル310122[[#This Row],[日時]],テーブル13[[#All],[年代]],G$1)</f>
        <v>0</v>
      </c>
      <c r="H233" s="59">
        <f>COUNTIFS(テーブル13[[#All],[発症日]],テーブル310122[[#This Row],[日時]],テーブル13[[#All],[年代]],H$1)</f>
        <v>0</v>
      </c>
      <c r="I233" s="59">
        <f>COUNTIFS(テーブル13[[#All],[発症日]],テーブル310122[[#This Row],[日時]],テーブル13[[#All],[年代]],I$1)</f>
        <v>0</v>
      </c>
      <c r="J233" s="59">
        <f>COUNTIFS(テーブル13[[#All],[発症日]],テーブル310122[[#This Row],[日時]],テーブル13[[#All],[年代]],J$1)</f>
        <v>0</v>
      </c>
      <c r="K233" s="59">
        <f>COUNTIFS(テーブル13[[#All],[発症日]],テーブル310122[[#This Row],[日時]],テーブル13[[#All],[年代]],K$1)</f>
        <v>0</v>
      </c>
      <c r="L233" s="59">
        <f>COUNTIFS(テーブル13[[#All],[発症日]],テーブル310122[[#This Row],[日時]],テーブル13[[#All],[年代]],L$1)</f>
        <v>0</v>
      </c>
      <c r="M233" s="59">
        <f>COUNTIFS(テーブル13[[#All],[発症日]],テーブル310122[[#This Row],[日時]],テーブル13[[#All],[年代]],M$1)</f>
        <v>0</v>
      </c>
      <c r="N233" s="59">
        <f>COUNTIFS(テーブル13[[#All],[発症日]],テーブル310122[[#This Row],[日時]],テーブル13[[#All],[年代]],N$1)</f>
        <v>0</v>
      </c>
      <c r="O233" s="59">
        <f>COUNTIFS(テーブル13[[#All],[発症日]],テーブル310122[[#This Row],[日時]],テーブル13[[#All],[年代]],O$1)</f>
        <v>0</v>
      </c>
      <c r="P233" s="59">
        <f>COUNTIFS(テーブル13[[#All],[発症日]],テーブル310122[[#This Row],[日時]],テーブル13[[#All],[年代]],"")</f>
        <v>0</v>
      </c>
      <c r="Q233" s="59">
        <f>テーブル310122[[#This Row],[10歳未満]]</f>
        <v>0</v>
      </c>
      <c r="R233" s="59">
        <f>SUM(テーブル310122[[#This Row],[10代]:[30代]])</f>
        <v>0</v>
      </c>
      <c r="S233" s="59">
        <f>SUM(テーブル310122[[#This Row],[40代]:[50代]])</f>
        <v>0</v>
      </c>
      <c r="T233" s="59">
        <f>SUM(テーブル310122[[#This Row],[60代]:[90代]])</f>
        <v>0</v>
      </c>
    </row>
    <row r="234" spans="1:20">
      <c r="A234" s="54">
        <f t="shared" si="15"/>
        <v>44119</v>
      </c>
      <c r="B234" s="1" t="str">
        <f t="shared" si="12"/>
        <v/>
      </c>
      <c r="C234" s="57" t="str">
        <f t="shared" si="13"/>
        <v/>
      </c>
      <c r="D234" s="57" t="str">
        <f t="shared" si="14"/>
        <v>15日</v>
      </c>
      <c r="E234" s="57">
        <f>COUNTIF(テーブル13[[#All],[発症日]],テーブル310122[[#This Row],[日時]])</f>
        <v>0</v>
      </c>
      <c r="F234" s="57">
        <f>COUNTIFS(テーブル13[[#All],[発症日]],テーブル310122[[#This Row],[日時]],テーブル13[[#All],[年代]],F$1)</f>
        <v>0</v>
      </c>
      <c r="G234" s="59">
        <f>COUNTIFS(テーブル13[[#All],[発症日]],テーブル310122[[#This Row],[日時]],テーブル13[[#All],[年代]],G$1)</f>
        <v>0</v>
      </c>
      <c r="H234" s="59">
        <f>COUNTIFS(テーブル13[[#All],[発症日]],テーブル310122[[#This Row],[日時]],テーブル13[[#All],[年代]],H$1)</f>
        <v>0</v>
      </c>
      <c r="I234" s="59">
        <f>COUNTIFS(テーブル13[[#All],[発症日]],テーブル310122[[#This Row],[日時]],テーブル13[[#All],[年代]],I$1)</f>
        <v>0</v>
      </c>
      <c r="J234" s="59">
        <f>COUNTIFS(テーブル13[[#All],[発症日]],テーブル310122[[#This Row],[日時]],テーブル13[[#All],[年代]],J$1)</f>
        <v>0</v>
      </c>
      <c r="K234" s="59">
        <f>COUNTIFS(テーブル13[[#All],[発症日]],テーブル310122[[#This Row],[日時]],テーブル13[[#All],[年代]],K$1)</f>
        <v>0</v>
      </c>
      <c r="L234" s="59">
        <f>COUNTIFS(テーブル13[[#All],[発症日]],テーブル310122[[#This Row],[日時]],テーブル13[[#All],[年代]],L$1)</f>
        <v>0</v>
      </c>
      <c r="M234" s="59">
        <f>COUNTIFS(テーブル13[[#All],[発症日]],テーブル310122[[#This Row],[日時]],テーブル13[[#All],[年代]],M$1)</f>
        <v>0</v>
      </c>
      <c r="N234" s="59">
        <f>COUNTIFS(テーブル13[[#All],[発症日]],テーブル310122[[#This Row],[日時]],テーブル13[[#All],[年代]],N$1)</f>
        <v>0</v>
      </c>
      <c r="O234" s="59">
        <f>COUNTIFS(テーブル13[[#All],[発症日]],テーブル310122[[#This Row],[日時]],テーブル13[[#All],[年代]],O$1)</f>
        <v>0</v>
      </c>
      <c r="P234" s="59">
        <f>COUNTIFS(テーブル13[[#All],[発症日]],テーブル310122[[#This Row],[日時]],テーブル13[[#All],[年代]],"")</f>
        <v>0</v>
      </c>
      <c r="Q234" s="59">
        <f>テーブル310122[[#This Row],[10歳未満]]</f>
        <v>0</v>
      </c>
      <c r="R234" s="59">
        <f>SUM(テーブル310122[[#This Row],[10代]:[30代]])</f>
        <v>0</v>
      </c>
      <c r="S234" s="59">
        <f>SUM(テーブル310122[[#This Row],[40代]:[50代]])</f>
        <v>0</v>
      </c>
      <c r="T234" s="59">
        <f>SUM(テーブル310122[[#This Row],[60代]:[90代]])</f>
        <v>0</v>
      </c>
    </row>
    <row r="235" spans="1:20">
      <c r="A235" s="54">
        <f t="shared" si="15"/>
        <v>44120</v>
      </c>
      <c r="B235" s="1" t="str">
        <f t="shared" si="12"/>
        <v/>
      </c>
      <c r="C235" s="57" t="str">
        <f t="shared" si="13"/>
        <v/>
      </c>
      <c r="D235" s="57" t="str">
        <f t="shared" si="14"/>
        <v>16日</v>
      </c>
      <c r="E235" s="57">
        <f>COUNTIF(テーブル13[[#All],[発症日]],テーブル310122[[#This Row],[日時]])</f>
        <v>0</v>
      </c>
      <c r="F235" s="57">
        <f>COUNTIFS(テーブル13[[#All],[発症日]],テーブル310122[[#This Row],[日時]],テーブル13[[#All],[年代]],F$1)</f>
        <v>0</v>
      </c>
      <c r="G235" s="59">
        <f>COUNTIFS(テーブル13[[#All],[発症日]],テーブル310122[[#This Row],[日時]],テーブル13[[#All],[年代]],G$1)</f>
        <v>0</v>
      </c>
      <c r="H235" s="59">
        <f>COUNTIFS(テーブル13[[#All],[発症日]],テーブル310122[[#This Row],[日時]],テーブル13[[#All],[年代]],H$1)</f>
        <v>0</v>
      </c>
      <c r="I235" s="59">
        <f>COUNTIFS(テーブル13[[#All],[発症日]],テーブル310122[[#This Row],[日時]],テーブル13[[#All],[年代]],I$1)</f>
        <v>0</v>
      </c>
      <c r="J235" s="59">
        <f>COUNTIFS(テーブル13[[#All],[発症日]],テーブル310122[[#This Row],[日時]],テーブル13[[#All],[年代]],J$1)</f>
        <v>0</v>
      </c>
      <c r="K235" s="59">
        <f>COUNTIFS(テーブル13[[#All],[発症日]],テーブル310122[[#This Row],[日時]],テーブル13[[#All],[年代]],K$1)</f>
        <v>0</v>
      </c>
      <c r="L235" s="59">
        <f>COUNTIFS(テーブル13[[#All],[発症日]],テーブル310122[[#This Row],[日時]],テーブル13[[#All],[年代]],L$1)</f>
        <v>0</v>
      </c>
      <c r="M235" s="59">
        <f>COUNTIFS(テーブル13[[#All],[発症日]],テーブル310122[[#This Row],[日時]],テーブル13[[#All],[年代]],M$1)</f>
        <v>0</v>
      </c>
      <c r="N235" s="59">
        <f>COUNTIFS(テーブル13[[#All],[発症日]],テーブル310122[[#This Row],[日時]],テーブル13[[#All],[年代]],N$1)</f>
        <v>0</v>
      </c>
      <c r="O235" s="59">
        <f>COUNTIFS(テーブル13[[#All],[発症日]],テーブル310122[[#This Row],[日時]],テーブル13[[#All],[年代]],O$1)</f>
        <v>0</v>
      </c>
      <c r="P235" s="59">
        <f>COUNTIFS(テーブル13[[#All],[発症日]],テーブル310122[[#This Row],[日時]],テーブル13[[#All],[年代]],"")</f>
        <v>0</v>
      </c>
      <c r="Q235" s="59">
        <f>テーブル310122[[#This Row],[10歳未満]]</f>
        <v>0</v>
      </c>
      <c r="R235" s="59">
        <f>SUM(テーブル310122[[#This Row],[10代]:[30代]])</f>
        <v>0</v>
      </c>
      <c r="S235" s="59">
        <f>SUM(テーブル310122[[#This Row],[40代]:[50代]])</f>
        <v>0</v>
      </c>
      <c r="T235" s="59">
        <f>SUM(テーブル310122[[#This Row],[60代]:[90代]])</f>
        <v>0</v>
      </c>
    </row>
    <row r="236" spans="1:20">
      <c r="A236" s="54">
        <f t="shared" si="15"/>
        <v>44121</v>
      </c>
      <c r="B236" s="1" t="str">
        <f t="shared" si="12"/>
        <v/>
      </c>
      <c r="C236" s="57" t="str">
        <f t="shared" si="13"/>
        <v/>
      </c>
      <c r="D236" s="57" t="str">
        <f t="shared" si="14"/>
        <v>17日</v>
      </c>
      <c r="E236" s="57">
        <f>COUNTIF(テーブル13[[#All],[発症日]],テーブル310122[[#This Row],[日時]])</f>
        <v>0</v>
      </c>
      <c r="F236" s="57">
        <f>COUNTIFS(テーブル13[[#All],[発症日]],テーブル310122[[#This Row],[日時]],テーブル13[[#All],[年代]],F$1)</f>
        <v>0</v>
      </c>
      <c r="G236" s="59">
        <f>COUNTIFS(テーブル13[[#All],[発症日]],テーブル310122[[#This Row],[日時]],テーブル13[[#All],[年代]],G$1)</f>
        <v>0</v>
      </c>
      <c r="H236" s="59">
        <f>COUNTIFS(テーブル13[[#All],[発症日]],テーブル310122[[#This Row],[日時]],テーブル13[[#All],[年代]],H$1)</f>
        <v>0</v>
      </c>
      <c r="I236" s="59">
        <f>COUNTIFS(テーブル13[[#All],[発症日]],テーブル310122[[#This Row],[日時]],テーブル13[[#All],[年代]],I$1)</f>
        <v>0</v>
      </c>
      <c r="J236" s="59">
        <f>COUNTIFS(テーブル13[[#All],[発症日]],テーブル310122[[#This Row],[日時]],テーブル13[[#All],[年代]],J$1)</f>
        <v>0</v>
      </c>
      <c r="K236" s="59">
        <f>COUNTIFS(テーブル13[[#All],[発症日]],テーブル310122[[#This Row],[日時]],テーブル13[[#All],[年代]],K$1)</f>
        <v>0</v>
      </c>
      <c r="L236" s="59">
        <f>COUNTIFS(テーブル13[[#All],[発症日]],テーブル310122[[#This Row],[日時]],テーブル13[[#All],[年代]],L$1)</f>
        <v>0</v>
      </c>
      <c r="M236" s="59">
        <f>COUNTIFS(テーブル13[[#All],[発症日]],テーブル310122[[#This Row],[日時]],テーブル13[[#All],[年代]],M$1)</f>
        <v>0</v>
      </c>
      <c r="N236" s="59">
        <f>COUNTIFS(テーブル13[[#All],[発症日]],テーブル310122[[#This Row],[日時]],テーブル13[[#All],[年代]],N$1)</f>
        <v>0</v>
      </c>
      <c r="O236" s="59">
        <f>COUNTIFS(テーブル13[[#All],[発症日]],テーブル310122[[#This Row],[日時]],テーブル13[[#All],[年代]],O$1)</f>
        <v>0</v>
      </c>
      <c r="P236" s="59">
        <f>COUNTIFS(テーブル13[[#All],[発症日]],テーブル310122[[#This Row],[日時]],テーブル13[[#All],[年代]],"")</f>
        <v>0</v>
      </c>
      <c r="Q236" s="59">
        <f>テーブル310122[[#This Row],[10歳未満]]</f>
        <v>0</v>
      </c>
      <c r="R236" s="59">
        <f>SUM(テーブル310122[[#This Row],[10代]:[30代]])</f>
        <v>0</v>
      </c>
      <c r="S236" s="59">
        <f>SUM(テーブル310122[[#This Row],[40代]:[50代]])</f>
        <v>0</v>
      </c>
      <c r="T236" s="59">
        <f>SUM(テーブル310122[[#This Row],[60代]:[90代]])</f>
        <v>0</v>
      </c>
    </row>
    <row r="237" spans="1:20">
      <c r="A237" s="54">
        <f t="shared" si="15"/>
        <v>44122</v>
      </c>
      <c r="B237" s="1" t="str">
        <f t="shared" si="12"/>
        <v/>
      </c>
      <c r="C237" s="57" t="str">
        <f t="shared" si="13"/>
        <v/>
      </c>
      <c r="D237" s="57" t="str">
        <f t="shared" si="14"/>
        <v>18日</v>
      </c>
      <c r="E237" s="57">
        <f>COUNTIF(テーブル13[[#All],[発症日]],テーブル310122[[#This Row],[日時]])</f>
        <v>0</v>
      </c>
      <c r="F237" s="57">
        <f>COUNTIFS(テーブル13[[#All],[発症日]],テーブル310122[[#This Row],[日時]],テーブル13[[#All],[年代]],F$1)</f>
        <v>0</v>
      </c>
      <c r="G237" s="59">
        <f>COUNTIFS(テーブル13[[#All],[発症日]],テーブル310122[[#This Row],[日時]],テーブル13[[#All],[年代]],G$1)</f>
        <v>0</v>
      </c>
      <c r="H237" s="59">
        <f>COUNTIFS(テーブル13[[#All],[発症日]],テーブル310122[[#This Row],[日時]],テーブル13[[#All],[年代]],H$1)</f>
        <v>0</v>
      </c>
      <c r="I237" s="59">
        <f>COUNTIFS(テーブル13[[#All],[発症日]],テーブル310122[[#This Row],[日時]],テーブル13[[#All],[年代]],I$1)</f>
        <v>0</v>
      </c>
      <c r="J237" s="59">
        <f>COUNTIFS(テーブル13[[#All],[発症日]],テーブル310122[[#This Row],[日時]],テーブル13[[#All],[年代]],J$1)</f>
        <v>0</v>
      </c>
      <c r="K237" s="59">
        <f>COUNTIFS(テーブル13[[#All],[発症日]],テーブル310122[[#This Row],[日時]],テーブル13[[#All],[年代]],K$1)</f>
        <v>0</v>
      </c>
      <c r="L237" s="59">
        <f>COUNTIFS(テーブル13[[#All],[発症日]],テーブル310122[[#This Row],[日時]],テーブル13[[#All],[年代]],L$1)</f>
        <v>0</v>
      </c>
      <c r="M237" s="59">
        <f>COUNTIFS(テーブル13[[#All],[発症日]],テーブル310122[[#This Row],[日時]],テーブル13[[#All],[年代]],M$1)</f>
        <v>0</v>
      </c>
      <c r="N237" s="59">
        <f>COUNTIFS(テーブル13[[#All],[発症日]],テーブル310122[[#This Row],[日時]],テーブル13[[#All],[年代]],N$1)</f>
        <v>0</v>
      </c>
      <c r="O237" s="59">
        <f>COUNTIFS(テーブル13[[#All],[発症日]],テーブル310122[[#This Row],[日時]],テーブル13[[#All],[年代]],O$1)</f>
        <v>0</v>
      </c>
      <c r="P237" s="59">
        <f>COUNTIFS(テーブル13[[#All],[発症日]],テーブル310122[[#This Row],[日時]],テーブル13[[#All],[年代]],"")</f>
        <v>0</v>
      </c>
      <c r="Q237" s="59">
        <f>テーブル310122[[#This Row],[10歳未満]]</f>
        <v>0</v>
      </c>
      <c r="R237" s="59">
        <f>SUM(テーブル310122[[#This Row],[10代]:[30代]])</f>
        <v>0</v>
      </c>
      <c r="S237" s="59">
        <f>SUM(テーブル310122[[#This Row],[40代]:[50代]])</f>
        <v>0</v>
      </c>
      <c r="T237" s="59">
        <f>SUM(テーブル310122[[#This Row],[60代]:[90代]])</f>
        <v>0</v>
      </c>
    </row>
    <row r="238" spans="1:20">
      <c r="A238" s="54">
        <f t="shared" si="15"/>
        <v>44123</v>
      </c>
      <c r="B238" s="1" t="str">
        <f t="shared" si="12"/>
        <v/>
      </c>
      <c r="C238" s="57" t="str">
        <f t="shared" si="13"/>
        <v/>
      </c>
      <c r="D238" s="57" t="str">
        <f t="shared" si="14"/>
        <v>19日</v>
      </c>
      <c r="E238" s="57">
        <f>COUNTIF(テーブル13[[#All],[発症日]],テーブル310122[[#This Row],[日時]])</f>
        <v>0</v>
      </c>
      <c r="F238" s="57">
        <f>COUNTIFS(テーブル13[[#All],[発症日]],テーブル310122[[#This Row],[日時]],テーブル13[[#All],[年代]],F$1)</f>
        <v>0</v>
      </c>
      <c r="G238" s="59">
        <f>COUNTIFS(テーブル13[[#All],[発症日]],テーブル310122[[#This Row],[日時]],テーブル13[[#All],[年代]],G$1)</f>
        <v>0</v>
      </c>
      <c r="H238" s="59">
        <f>COUNTIFS(テーブル13[[#All],[発症日]],テーブル310122[[#This Row],[日時]],テーブル13[[#All],[年代]],H$1)</f>
        <v>0</v>
      </c>
      <c r="I238" s="59">
        <f>COUNTIFS(テーブル13[[#All],[発症日]],テーブル310122[[#This Row],[日時]],テーブル13[[#All],[年代]],I$1)</f>
        <v>0</v>
      </c>
      <c r="J238" s="59">
        <f>COUNTIFS(テーブル13[[#All],[発症日]],テーブル310122[[#This Row],[日時]],テーブル13[[#All],[年代]],J$1)</f>
        <v>0</v>
      </c>
      <c r="K238" s="59">
        <f>COUNTIFS(テーブル13[[#All],[発症日]],テーブル310122[[#This Row],[日時]],テーブル13[[#All],[年代]],K$1)</f>
        <v>0</v>
      </c>
      <c r="L238" s="59">
        <f>COUNTIFS(テーブル13[[#All],[発症日]],テーブル310122[[#This Row],[日時]],テーブル13[[#All],[年代]],L$1)</f>
        <v>0</v>
      </c>
      <c r="M238" s="59">
        <f>COUNTIFS(テーブル13[[#All],[発症日]],テーブル310122[[#This Row],[日時]],テーブル13[[#All],[年代]],M$1)</f>
        <v>0</v>
      </c>
      <c r="N238" s="59">
        <f>COUNTIFS(テーブル13[[#All],[発症日]],テーブル310122[[#This Row],[日時]],テーブル13[[#All],[年代]],N$1)</f>
        <v>0</v>
      </c>
      <c r="O238" s="59">
        <f>COUNTIFS(テーブル13[[#All],[発症日]],テーブル310122[[#This Row],[日時]],テーブル13[[#All],[年代]],O$1)</f>
        <v>0</v>
      </c>
      <c r="P238" s="59">
        <f>COUNTIFS(テーブル13[[#All],[発症日]],テーブル310122[[#This Row],[日時]],テーブル13[[#All],[年代]],"")</f>
        <v>0</v>
      </c>
      <c r="Q238" s="59">
        <f>テーブル310122[[#This Row],[10歳未満]]</f>
        <v>0</v>
      </c>
      <c r="R238" s="59">
        <f>SUM(テーブル310122[[#This Row],[10代]:[30代]])</f>
        <v>0</v>
      </c>
      <c r="S238" s="59">
        <f>SUM(テーブル310122[[#This Row],[40代]:[50代]])</f>
        <v>0</v>
      </c>
      <c r="T238" s="59">
        <f>SUM(テーブル310122[[#This Row],[60代]:[90代]])</f>
        <v>0</v>
      </c>
    </row>
    <row r="239" spans="1:20">
      <c r="A239" s="54">
        <f t="shared" si="15"/>
        <v>44124</v>
      </c>
      <c r="B239" s="1" t="str">
        <f t="shared" si="12"/>
        <v/>
      </c>
      <c r="C239" s="57" t="str">
        <f t="shared" si="13"/>
        <v/>
      </c>
      <c r="D239" s="57" t="str">
        <f t="shared" si="14"/>
        <v>20日</v>
      </c>
      <c r="E239" s="57">
        <f>COUNTIF(テーブル13[[#All],[発症日]],テーブル310122[[#This Row],[日時]])</f>
        <v>0</v>
      </c>
      <c r="F239" s="57">
        <f>COUNTIFS(テーブル13[[#All],[発症日]],テーブル310122[[#This Row],[日時]],テーブル13[[#All],[年代]],F$1)</f>
        <v>0</v>
      </c>
      <c r="G239" s="59">
        <f>COUNTIFS(テーブル13[[#All],[発症日]],テーブル310122[[#This Row],[日時]],テーブル13[[#All],[年代]],G$1)</f>
        <v>0</v>
      </c>
      <c r="H239" s="59">
        <f>COUNTIFS(テーブル13[[#All],[発症日]],テーブル310122[[#This Row],[日時]],テーブル13[[#All],[年代]],H$1)</f>
        <v>0</v>
      </c>
      <c r="I239" s="59">
        <f>COUNTIFS(テーブル13[[#All],[発症日]],テーブル310122[[#This Row],[日時]],テーブル13[[#All],[年代]],I$1)</f>
        <v>0</v>
      </c>
      <c r="J239" s="59">
        <f>COUNTIFS(テーブル13[[#All],[発症日]],テーブル310122[[#This Row],[日時]],テーブル13[[#All],[年代]],J$1)</f>
        <v>0</v>
      </c>
      <c r="K239" s="59">
        <f>COUNTIFS(テーブル13[[#All],[発症日]],テーブル310122[[#This Row],[日時]],テーブル13[[#All],[年代]],K$1)</f>
        <v>0</v>
      </c>
      <c r="L239" s="59">
        <f>COUNTIFS(テーブル13[[#All],[発症日]],テーブル310122[[#This Row],[日時]],テーブル13[[#All],[年代]],L$1)</f>
        <v>0</v>
      </c>
      <c r="M239" s="59">
        <f>COUNTIFS(テーブル13[[#All],[発症日]],テーブル310122[[#This Row],[日時]],テーブル13[[#All],[年代]],M$1)</f>
        <v>0</v>
      </c>
      <c r="N239" s="59">
        <f>COUNTIFS(テーブル13[[#All],[発症日]],テーブル310122[[#This Row],[日時]],テーブル13[[#All],[年代]],N$1)</f>
        <v>0</v>
      </c>
      <c r="O239" s="59">
        <f>COUNTIFS(テーブル13[[#All],[発症日]],テーブル310122[[#This Row],[日時]],テーブル13[[#All],[年代]],O$1)</f>
        <v>0</v>
      </c>
      <c r="P239" s="59">
        <f>COUNTIFS(テーブル13[[#All],[発症日]],テーブル310122[[#This Row],[日時]],テーブル13[[#All],[年代]],"")</f>
        <v>0</v>
      </c>
      <c r="Q239" s="59">
        <f>テーブル310122[[#This Row],[10歳未満]]</f>
        <v>0</v>
      </c>
      <c r="R239" s="59">
        <f>SUM(テーブル310122[[#This Row],[10代]:[30代]])</f>
        <v>0</v>
      </c>
      <c r="S239" s="59">
        <f>SUM(テーブル310122[[#This Row],[40代]:[50代]])</f>
        <v>0</v>
      </c>
      <c r="T239" s="59">
        <f>SUM(テーブル310122[[#This Row],[60代]:[90代]])</f>
        <v>0</v>
      </c>
    </row>
    <row r="240" spans="1:20">
      <c r="A240" s="54">
        <f t="shared" si="15"/>
        <v>44125</v>
      </c>
      <c r="B240" s="1" t="str">
        <f t="shared" si="12"/>
        <v/>
      </c>
      <c r="C240" s="57" t="str">
        <f t="shared" si="13"/>
        <v/>
      </c>
      <c r="D240" s="57" t="str">
        <f t="shared" si="14"/>
        <v>21日</v>
      </c>
      <c r="E240" s="57">
        <f>COUNTIF(テーブル13[[#All],[発症日]],テーブル310122[[#This Row],[日時]])</f>
        <v>0</v>
      </c>
      <c r="F240" s="57">
        <f>COUNTIFS(テーブル13[[#All],[発症日]],テーブル310122[[#This Row],[日時]],テーブル13[[#All],[年代]],F$1)</f>
        <v>0</v>
      </c>
      <c r="G240" s="59">
        <f>COUNTIFS(テーブル13[[#All],[発症日]],テーブル310122[[#This Row],[日時]],テーブル13[[#All],[年代]],G$1)</f>
        <v>0</v>
      </c>
      <c r="H240" s="59">
        <f>COUNTIFS(テーブル13[[#All],[発症日]],テーブル310122[[#This Row],[日時]],テーブル13[[#All],[年代]],H$1)</f>
        <v>0</v>
      </c>
      <c r="I240" s="59">
        <f>COUNTIFS(テーブル13[[#All],[発症日]],テーブル310122[[#This Row],[日時]],テーブル13[[#All],[年代]],I$1)</f>
        <v>0</v>
      </c>
      <c r="J240" s="59">
        <f>COUNTIFS(テーブル13[[#All],[発症日]],テーブル310122[[#This Row],[日時]],テーブル13[[#All],[年代]],J$1)</f>
        <v>0</v>
      </c>
      <c r="K240" s="59">
        <f>COUNTIFS(テーブル13[[#All],[発症日]],テーブル310122[[#This Row],[日時]],テーブル13[[#All],[年代]],K$1)</f>
        <v>0</v>
      </c>
      <c r="L240" s="59">
        <f>COUNTIFS(テーブル13[[#All],[発症日]],テーブル310122[[#This Row],[日時]],テーブル13[[#All],[年代]],L$1)</f>
        <v>0</v>
      </c>
      <c r="M240" s="59">
        <f>COUNTIFS(テーブル13[[#All],[発症日]],テーブル310122[[#This Row],[日時]],テーブル13[[#All],[年代]],M$1)</f>
        <v>0</v>
      </c>
      <c r="N240" s="59">
        <f>COUNTIFS(テーブル13[[#All],[発症日]],テーブル310122[[#This Row],[日時]],テーブル13[[#All],[年代]],N$1)</f>
        <v>0</v>
      </c>
      <c r="O240" s="59">
        <f>COUNTIFS(テーブル13[[#All],[発症日]],テーブル310122[[#This Row],[日時]],テーブル13[[#All],[年代]],O$1)</f>
        <v>0</v>
      </c>
      <c r="P240" s="59">
        <f>COUNTIFS(テーブル13[[#All],[発症日]],テーブル310122[[#This Row],[日時]],テーブル13[[#All],[年代]],"")</f>
        <v>0</v>
      </c>
      <c r="Q240" s="59">
        <f>テーブル310122[[#This Row],[10歳未満]]</f>
        <v>0</v>
      </c>
      <c r="R240" s="59">
        <f>SUM(テーブル310122[[#This Row],[10代]:[30代]])</f>
        <v>0</v>
      </c>
      <c r="S240" s="59">
        <f>SUM(テーブル310122[[#This Row],[40代]:[50代]])</f>
        <v>0</v>
      </c>
      <c r="T240" s="59">
        <f>SUM(テーブル310122[[#This Row],[60代]:[90代]])</f>
        <v>0</v>
      </c>
    </row>
    <row r="241" spans="1:20">
      <c r="A241" s="54">
        <f t="shared" si="15"/>
        <v>44126</v>
      </c>
      <c r="B241" s="1" t="str">
        <f t="shared" si="12"/>
        <v/>
      </c>
      <c r="C241" s="57" t="str">
        <f t="shared" si="13"/>
        <v/>
      </c>
      <c r="D241" s="57" t="str">
        <f t="shared" si="14"/>
        <v>22日</v>
      </c>
      <c r="E241" s="57">
        <f>COUNTIF(テーブル13[[#All],[発症日]],テーブル310122[[#This Row],[日時]])</f>
        <v>1</v>
      </c>
      <c r="F241" s="57">
        <f>COUNTIFS(テーブル13[[#All],[発症日]],テーブル310122[[#This Row],[日時]],テーブル13[[#All],[年代]],F$1)</f>
        <v>0</v>
      </c>
      <c r="G241" s="59">
        <f>COUNTIFS(テーブル13[[#All],[発症日]],テーブル310122[[#This Row],[日時]],テーブル13[[#All],[年代]],G$1)</f>
        <v>1</v>
      </c>
      <c r="H241" s="59">
        <f>COUNTIFS(テーブル13[[#All],[発症日]],テーブル310122[[#This Row],[日時]],テーブル13[[#All],[年代]],H$1)</f>
        <v>0</v>
      </c>
      <c r="I241" s="59">
        <f>COUNTIFS(テーブル13[[#All],[発症日]],テーブル310122[[#This Row],[日時]],テーブル13[[#All],[年代]],I$1)</f>
        <v>0</v>
      </c>
      <c r="J241" s="59">
        <f>COUNTIFS(テーブル13[[#All],[発症日]],テーブル310122[[#This Row],[日時]],テーブル13[[#All],[年代]],J$1)</f>
        <v>0</v>
      </c>
      <c r="K241" s="59">
        <f>COUNTIFS(テーブル13[[#All],[発症日]],テーブル310122[[#This Row],[日時]],テーブル13[[#All],[年代]],K$1)</f>
        <v>0</v>
      </c>
      <c r="L241" s="59">
        <f>COUNTIFS(テーブル13[[#All],[発症日]],テーブル310122[[#This Row],[日時]],テーブル13[[#All],[年代]],L$1)</f>
        <v>0</v>
      </c>
      <c r="M241" s="59">
        <f>COUNTIFS(テーブル13[[#All],[発症日]],テーブル310122[[#This Row],[日時]],テーブル13[[#All],[年代]],M$1)</f>
        <v>0</v>
      </c>
      <c r="N241" s="59">
        <f>COUNTIFS(テーブル13[[#All],[発症日]],テーブル310122[[#This Row],[日時]],テーブル13[[#All],[年代]],N$1)</f>
        <v>0</v>
      </c>
      <c r="O241" s="59">
        <f>COUNTIFS(テーブル13[[#All],[発症日]],テーブル310122[[#This Row],[日時]],テーブル13[[#All],[年代]],O$1)</f>
        <v>0</v>
      </c>
      <c r="P241" s="59">
        <f>COUNTIFS(テーブル13[[#All],[発症日]],テーブル310122[[#This Row],[日時]],テーブル13[[#All],[年代]],"")</f>
        <v>0</v>
      </c>
      <c r="Q241" s="59">
        <f>テーブル310122[[#This Row],[10歳未満]]</f>
        <v>0</v>
      </c>
      <c r="R241" s="59">
        <f>SUM(テーブル310122[[#This Row],[10代]:[30代]])</f>
        <v>1</v>
      </c>
      <c r="S241" s="59">
        <f>SUM(テーブル310122[[#This Row],[40代]:[50代]])</f>
        <v>0</v>
      </c>
      <c r="T241" s="59">
        <f>SUM(テーブル310122[[#This Row],[60代]:[90代]])</f>
        <v>0</v>
      </c>
    </row>
    <row r="242" spans="1:20">
      <c r="A242" s="54">
        <f t="shared" si="15"/>
        <v>44127</v>
      </c>
      <c r="B242" s="1" t="str">
        <f t="shared" si="12"/>
        <v/>
      </c>
      <c r="C242" s="57" t="str">
        <f t="shared" si="13"/>
        <v/>
      </c>
      <c r="D242" s="57" t="str">
        <f t="shared" si="14"/>
        <v>23日</v>
      </c>
      <c r="E242" s="57">
        <f>COUNTIF(テーブル13[[#All],[発症日]],テーブル310122[[#This Row],[日時]])</f>
        <v>0</v>
      </c>
      <c r="F242" s="57">
        <f>COUNTIFS(テーブル13[[#All],[発症日]],テーブル310122[[#This Row],[日時]],テーブル13[[#All],[年代]],F$1)</f>
        <v>0</v>
      </c>
      <c r="G242" s="59">
        <f>COUNTIFS(テーブル13[[#All],[発症日]],テーブル310122[[#This Row],[日時]],テーブル13[[#All],[年代]],G$1)</f>
        <v>0</v>
      </c>
      <c r="H242" s="59">
        <f>COUNTIFS(テーブル13[[#All],[発症日]],テーブル310122[[#This Row],[日時]],テーブル13[[#All],[年代]],H$1)</f>
        <v>0</v>
      </c>
      <c r="I242" s="59">
        <f>COUNTIFS(テーブル13[[#All],[発症日]],テーブル310122[[#This Row],[日時]],テーブル13[[#All],[年代]],I$1)</f>
        <v>0</v>
      </c>
      <c r="J242" s="59">
        <f>COUNTIFS(テーブル13[[#All],[発症日]],テーブル310122[[#This Row],[日時]],テーブル13[[#All],[年代]],J$1)</f>
        <v>0</v>
      </c>
      <c r="K242" s="59">
        <f>COUNTIFS(テーブル13[[#All],[発症日]],テーブル310122[[#This Row],[日時]],テーブル13[[#All],[年代]],K$1)</f>
        <v>0</v>
      </c>
      <c r="L242" s="59">
        <f>COUNTIFS(テーブル13[[#All],[発症日]],テーブル310122[[#This Row],[日時]],テーブル13[[#All],[年代]],L$1)</f>
        <v>0</v>
      </c>
      <c r="M242" s="59">
        <f>COUNTIFS(テーブル13[[#All],[発症日]],テーブル310122[[#This Row],[日時]],テーブル13[[#All],[年代]],M$1)</f>
        <v>0</v>
      </c>
      <c r="N242" s="59">
        <f>COUNTIFS(テーブル13[[#All],[発症日]],テーブル310122[[#This Row],[日時]],テーブル13[[#All],[年代]],N$1)</f>
        <v>0</v>
      </c>
      <c r="O242" s="59">
        <f>COUNTIFS(テーブル13[[#All],[発症日]],テーブル310122[[#This Row],[日時]],テーブル13[[#All],[年代]],O$1)</f>
        <v>0</v>
      </c>
      <c r="P242" s="59">
        <f>COUNTIFS(テーブル13[[#All],[発症日]],テーブル310122[[#This Row],[日時]],テーブル13[[#All],[年代]],"")</f>
        <v>0</v>
      </c>
      <c r="Q242" s="59">
        <f>テーブル310122[[#This Row],[10歳未満]]</f>
        <v>0</v>
      </c>
      <c r="R242" s="59">
        <f>SUM(テーブル310122[[#This Row],[10代]:[30代]])</f>
        <v>0</v>
      </c>
      <c r="S242" s="59">
        <f>SUM(テーブル310122[[#This Row],[40代]:[50代]])</f>
        <v>0</v>
      </c>
      <c r="T242" s="59">
        <f>SUM(テーブル310122[[#This Row],[60代]:[90代]])</f>
        <v>0</v>
      </c>
    </row>
    <row r="243" spans="1:20">
      <c r="A243" s="54">
        <f t="shared" si="15"/>
        <v>44128</v>
      </c>
      <c r="B243" s="1" t="str">
        <f t="shared" si="12"/>
        <v/>
      </c>
      <c r="C243" s="57" t="str">
        <f t="shared" si="13"/>
        <v/>
      </c>
      <c r="D243" s="57" t="str">
        <f t="shared" si="14"/>
        <v>24日</v>
      </c>
      <c r="E243" s="57">
        <f>COUNTIF(テーブル13[[#All],[発症日]],テーブル310122[[#This Row],[日時]])</f>
        <v>1</v>
      </c>
      <c r="F243" s="57">
        <f>COUNTIFS(テーブル13[[#All],[発症日]],テーブル310122[[#This Row],[日時]],テーブル13[[#All],[年代]],F$1)</f>
        <v>0</v>
      </c>
      <c r="G243" s="59">
        <f>COUNTIFS(テーブル13[[#All],[発症日]],テーブル310122[[#This Row],[日時]],テーブル13[[#All],[年代]],G$1)</f>
        <v>0</v>
      </c>
      <c r="H243" s="59">
        <f>COUNTIFS(テーブル13[[#All],[発症日]],テーブル310122[[#This Row],[日時]],テーブル13[[#All],[年代]],H$1)</f>
        <v>0</v>
      </c>
      <c r="I243" s="59">
        <f>COUNTIFS(テーブル13[[#All],[発症日]],テーブル310122[[#This Row],[日時]],テーブル13[[#All],[年代]],I$1)</f>
        <v>0</v>
      </c>
      <c r="J243" s="59">
        <f>COUNTIFS(テーブル13[[#All],[発症日]],テーブル310122[[#This Row],[日時]],テーブル13[[#All],[年代]],J$1)</f>
        <v>0</v>
      </c>
      <c r="K243" s="59">
        <f>COUNTIFS(テーブル13[[#All],[発症日]],テーブル310122[[#This Row],[日時]],テーブル13[[#All],[年代]],K$1)</f>
        <v>0</v>
      </c>
      <c r="L243" s="59">
        <f>COUNTIFS(テーブル13[[#All],[発症日]],テーブル310122[[#This Row],[日時]],テーブル13[[#All],[年代]],L$1)</f>
        <v>1</v>
      </c>
      <c r="M243" s="59">
        <f>COUNTIFS(テーブル13[[#All],[発症日]],テーブル310122[[#This Row],[日時]],テーブル13[[#All],[年代]],M$1)</f>
        <v>0</v>
      </c>
      <c r="N243" s="59">
        <f>COUNTIFS(テーブル13[[#All],[発症日]],テーブル310122[[#This Row],[日時]],テーブル13[[#All],[年代]],N$1)</f>
        <v>0</v>
      </c>
      <c r="O243" s="59">
        <f>COUNTIFS(テーブル13[[#All],[発症日]],テーブル310122[[#This Row],[日時]],テーブル13[[#All],[年代]],O$1)</f>
        <v>0</v>
      </c>
      <c r="P243" s="59">
        <f>COUNTIFS(テーブル13[[#All],[発症日]],テーブル310122[[#This Row],[日時]],テーブル13[[#All],[年代]],"")</f>
        <v>0</v>
      </c>
      <c r="Q243" s="59">
        <f>テーブル310122[[#This Row],[10歳未満]]</f>
        <v>0</v>
      </c>
      <c r="R243" s="59">
        <f>SUM(テーブル310122[[#This Row],[10代]:[30代]])</f>
        <v>0</v>
      </c>
      <c r="S243" s="59">
        <f>SUM(テーブル310122[[#This Row],[40代]:[50代]])</f>
        <v>0</v>
      </c>
      <c r="T243" s="59">
        <f>SUM(テーブル310122[[#This Row],[60代]:[90代]])</f>
        <v>1</v>
      </c>
    </row>
    <row r="244" spans="1:20">
      <c r="A244" s="54">
        <f t="shared" si="15"/>
        <v>44129</v>
      </c>
      <c r="B244" s="1" t="str">
        <f t="shared" si="12"/>
        <v/>
      </c>
      <c r="C244" s="57" t="str">
        <f t="shared" si="13"/>
        <v/>
      </c>
      <c r="D244" s="57" t="str">
        <f t="shared" si="14"/>
        <v>25日</v>
      </c>
      <c r="E244" s="57">
        <f>COUNTIF(テーブル13[[#All],[発症日]],テーブル310122[[#This Row],[日時]])</f>
        <v>0</v>
      </c>
      <c r="F244" s="57">
        <f>COUNTIFS(テーブル13[[#All],[発症日]],テーブル310122[[#This Row],[日時]],テーブル13[[#All],[年代]],F$1)</f>
        <v>0</v>
      </c>
      <c r="G244" s="59">
        <f>COUNTIFS(テーブル13[[#All],[発症日]],テーブル310122[[#This Row],[日時]],テーブル13[[#All],[年代]],G$1)</f>
        <v>0</v>
      </c>
      <c r="H244" s="59">
        <f>COUNTIFS(テーブル13[[#All],[発症日]],テーブル310122[[#This Row],[日時]],テーブル13[[#All],[年代]],H$1)</f>
        <v>0</v>
      </c>
      <c r="I244" s="59">
        <f>COUNTIFS(テーブル13[[#All],[発症日]],テーブル310122[[#This Row],[日時]],テーブル13[[#All],[年代]],I$1)</f>
        <v>0</v>
      </c>
      <c r="J244" s="59">
        <f>COUNTIFS(テーブル13[[#All],[発症日]],テーブル310122[[#This Row],[日時]],テーブル13[[#All],[年代]],J$1)</f>
        <v>0</v>
      </c>
      <c r="K244" s="59">
        <f>COUNTIFS(テーブル13[[#All],[発症日]],テーブル310122[[#This Row],[日時]],テーブル13[[#All],[年代]],K$1)</f>
        <v>0</v>
      </c>
      <c r="L244" s="59">
        <f>COUNTIFS(テーブル13[[#All],[発症日]],テーブル310122[[#This Row],[日時]],テーブル13[[#All],[年代]],L$1)</f>
        <v>0</v>
      </c>
      <c r="M244" s="59">
        <f>COUNTIFS(テーブル13[[#All],[発症日]],テーブル310122[[#This Row],[日時]],テーブル13[[#All],[年代]],M$1)</f>
        <v>0</v>
      </c>
      <c r="N244" s="59">
        <f>COUNTIFS(テーブル13[[#All],[発症日]],テーブル310122[[#This Row],[日時]],テーブル13[[#All],[年代]],N$1)</f>
        <v>0</v>
      </c>
      <c r="O244" s="59">
        <f>COUNTIFS(テーブル13[[#All],[発症日]],テーブル310122[[#This Row],[日時]],テーブル13[[#All],[年代]],O$1)</f>
        <v>0</v>
      </c>
      <c r="P244" s="59">
        <f>COUNTIFS(テーブル13[[#All],[発症日]],テーブル310122[[#This Row],[日時]],テーブル13[[#All],[年代]],"")</f>
        <v>0</v>
      </c>
      <c r="Q244" s="59">
        <f>テーブル310122[[#This Row],[10歳未満]]</f>
        <v>0</v>
      </c>
      <c r="R244" s="59">
        <f>SUM(テーブル310122[[#This Row],[10代]:[30代]])</f>
        <v>0</v>
      </c>
      <c r="S244" s="59">
        <f>SUM(テーブル310122[[#This Row],[40代]:[50代]])</f>
        <v>0</v>
      </c>
      <c r="T244" s="59">
        <f>SUM(テーブル310122[[#This Row],[60代]:[90代]])</f>
        <v>0</v>
      </c>
    </row>
    <row r="245" spans="1:20">
      <c r="A245" s="54">
        <f t="shared" si="15"/>
        <v>44130</v>
      </c>
      <c r="B245" s="1" t="str">
        <f t="shared" si="12"/>
        <v/>
      </c>
      <c r="C245" s="57" t="str">
        <f t="shared" si="13"/>
        <v/>
      </c>
      <c r="D245" s="57" t="str">
        <f t="shared" si="14"/>
        <v>26日</v>
      </c>
      <c r="E245" s="57">
        <f>COUNTIF(テーブル13[[#All],[発症日]],テーブル310122[[#This Row],[日時]])</f>
        <v>0</v>
      </c>
      <c r="F245" s="57">
        <f>COUNTIFS(テーブル13[[#All],[発症日]],テーブル310122[[#This Row],[日時]],テーブル13[[#All],[年代]],F$1)</f>
        <v>0</v>
      </c>
      <c r="G245" s="59">
        <f>COUNTIFS(テーブル13[[#All],[発症日]],テーブル310122[[#This Row],[日時]],テーブル13[[#All],[年代]],G$1)</f>
        <v>0</v>
      </c>
      <c r="H245" s="59">
        <f>COUNTIFS(テーブル13[[#All],[発症日]],テーブル310122[[#This Row],[日時]],テーブル13[[#All],[年代]],H$1)</f>
        <v>0</v>
      </c>
      <c r="I245" s="59">
        <f>COUNTIFS(テーブル13[[#All],[発症日]],テーブル310122[[#This Row],[日時]],テーブル13[[#All],[年代]],I$1)</f>
        <v>0</v>
      </c>
      <c r="J245" s="59">
        <f>COUNTIFS(テーブル13[[#All],[発症日]],テーブル310122[[#This Row],[日時]],テーブル13[[#All],[年代]],J$1)</f>
        <v>0</v>
      </c>
      <c r="K245" s="59">
        <f>COUNTIFS(テーブル13[[#All],[発症日]],テーブル310122[[#This Row],[日時]],テーブル13[[#All],[年代]],K$1)</f>
        <v>0</v>
      </c>
      <c r="L245" s="59">
        <f>COUNTIFS(テーブル13[[#All],[発症日]],テーブル310122[[#This Row],[日時]],テーブル13[[#All],[年代]],L$1)</f>
        <v>0</v>
      </c>
      <c r="M245" s="59">
        <f>COUNTIFS(テーブル13[[#All],[発症日]],テーブル310122[[#This Row],[日時]],テーブル13[[#All],[年代]],M$1)</f>
        <v>0</v>
      </c>
      <c r="N245" s="59">
        <f>COUNTIFS(テーブル13[[#All],[発症日]],テーブル310122[[#This Row],[日時]],テーブル13[[#All],[年代]],N$1)</f>
        <v>0</v>
      </c>
      <c r="O245" s="59">
        <f>COUNTIFS(テーブル13[[#All],[発症日]],テーブル310122[[#This Row],[日時]],テーブル13[[#All],[年代]],O$1)</f>
        <v>0</v>
      </c>
      <c r="P245" s="59">
        <f>COUNTIFS(テーブル13[[#All],[発症日]],テーブル310122[[#This Row],[日時]],テーブル13[[#All],[年代]],"")</f>
        <v>0</v>
      </c>
      <c r="Q245" s="59">
        <f>テーブル310122[[#This Row],[10歳未満]]</f>
        <v>0</v>
      </c>
      <c r="R245" s="59">
        <f>SUM(テーブル310122[[#This Row],[10代]:[30代]])</f>
        <v>0</v>
      </c>
      <c r="S245" s="59">
        <f>SUM(テーブル310122[[#This Row],[40代]:[50代]])</f>
        <v>0</v>
      </c>
      <c r="T245" s="59">
        <f>SUM(テーブル310122[[#This Row],[60代]:[90代]])</f>
        <v>0</v>
      </c>
    </row>
    <row r="246" spans="1:20">
      <c r="A246" s="54">
        <f t="shared" si="15"/>
        <v>44131</v>
      </c>
      <c r="B246" s="1" t="str">
        <f t="shared" si="12"/>
        <v/>
      </c>
      <c r="C246" s="57" t="str">
        <f t="shared" si="13"/>
        <v/>
      </c>
      <c r="D246" s="57" t="str">
        <f t="shared" si="14"/>
        <v>27日</v>
      </c>
      <c r="E246" s="57">
        <f>COUNTIF(テーブル13[[#All],[発症日]],テーブル310122[[#This Row],[日時]])</f>
        <v>0</v>
      </c>
      <c r="F246" s="57">
        <f>COUNTIFS(テーブル13[[#All],[発症日]],テーブル310122[[#This Row],[日時]],テーブル13[[#All],[年代]],F$1)</f>
        <v>0</v>
      </c>
      <c r="G246" s="59">
        <f>COUNTIFS(テーブル13[[#All],[発症日]],テーブル310122[[#This Row],[日時]],テーブル13[[#All],[年代]],G$1)</f>
        <v>0</v>
      </c>
      <c r="H246" s="59">
        <f>COUNTIFS(テーブル13[[#All],[発症日]],テーブル310122[[#This Row],[日時]],テーブル13[[#All],[年代]],H$1)</f>
        <v>0</v>
      </c>
      <c r="I246" s="59">
        <f>COUNTIFS(テーブル13[[#All],[発症日]],テーブル310122[[#This Row],[日時]],テーブル13[[#All],[年代]],I$1)</f>
        <v>0</v>
      </c>
      <c r="J246" s="59">
        <f>COUNTIFS(テーブル13[[#All],[発症日]],テーブル310122[[#This Row],[日時]],テーブル13[[#All],[年代]],J$1)</f>
        <v>0</v>
      </c>
      <c r="K246" s="59">
        <f>COUNTIFS(テーブル13[[#All],[発症日]],テーブル310122[[#This Row],[日時]],テーブル13[[#All],[年代]],K$1)</f>
        <v>0</v>
      </c>
      <c r="L246" s="59">
        <f>COUNTIFS(テーブル13[[#All],[発症日]],テーブル310122[[#This Row],[日時]],テーブル13[[#All],[年代]],L$1)</f>
        <v>0</v>
      </c>
      <c r="M246" s="59">
        <f>COUNTIFS(テーブル13[[#All],[発症日]],テーブル310122[[#This Row],[日時]],テーブル13[[#All],[年代]],M$1)</f>
        <v>0</v>
      </c>
      <c r="N246" s="59">
        <f>COUNTIFS(テーブル13[[#All],[発症日]],テーブル310122[[#This Row],[日時]],テーブル13[[#All],[年代]],N$1)</f>
        <v>0</v>
      </c>
      <c r="O246" s="59">
        <f>COUNTIFS(テーブル13[[#All],[発症日]],テーブル310122[[#This Row],[日時]],テーブル13[[#All],[年代]],O$1)</f>
        <v>0</v>
      </c>
      <c r="P246" s="59">
        <f>COUNTIFS(テーブル13[[#All],[発症日]],テーブル310122[[#This Row],[日時]],テーブル13[[#All],[年代]],"")</f>
        <v>0</v>
      </c>
      <c r="Q246" s="59">
        <f>テーブル310122[[#This Row],[10歳未満]]</f>
        <v>0</v>
      </c>
      <c r="R246" s="59">
        <f>SUM(テーブル310122[[#This Row],[10代]:[30代]])</f>
        <v>0</v>
      </c>
      <c r="S246" s="59">
        <f>SUM(テーブル310122[[#This Row],[40代]:[50代]])</f>
        <v>0</v>
      </c>
      <c r="T246" s="59">
        <f>SUM(テーブル310122[[#This Row],[60代]:[90代]])</f>
        <v>0</v>
      </c>
    </row>
    <row r="247" spans="1:20">
      <c r="A247" s="54">
        <f t="shared" si="15"/>
        <v>44132</v>
      </c>
      <c r="B247" s="1" t="str">
        <f t="shared" si="12"/>
        <v/>
      </c>
      <c r="C247" s="57" t="str">
        <f t="shared" si="13"/>
        <v/>
      </c>
      <c r="D247" s="57" t="str">
        <f t="shared" si="14"/>
        <v>28日</v>
      </c>
      <c r="E247" s="57">
        <f>COUNTIF(テーブル13[[#All],[発症日]],テーブル310122[[#This Row],[日時]])</f>
        <v>0</v>
      </c>
      <c r="F247" s="57">
        <f>COUNTIFS(テーブル13[[#All],[発症日]],テーブル310122[[#This Row],[日時]],テーブル13[[#All],[年代]],F$1)</f>
        <v>0</v>
      </c>
      <c r="G247" s="59">
        <f>COUNTIFS(テーブル13[[#All],[発症日]],テーブル310122[[#This Row],[日時]],テーブル13[[#All],[年代]],G$1)</f>
        <v>0</v>
      </c>
      <c r="H247" s="59">
        <f>COUNTIFS(テーブル13[[#All],[発症日]],テーブル310122[[#This Row],[日時]],テーブル13[[#All],[年代]],H$1)</f>
        <v>0</v>
      </c>
      <c r="I247" s="59">
        <f>COUNTIFS(テーブル13[[#All],[発症日]],テーブル310122[[#This Row],[日時]],テーブル13[[#All],[年代]],I$1)</f>
        <v>0</v>
      </c>
      <c r="J247" s="59">
        <f>COUNTIFS(テーブル13[[#All],[発症日]],テーブル310122[[#This Row],[日時]],テーブル13[[#All],[年代]],J$1)</f>
        <v>0</v>
      </c>
      <c r="K247" s="59">
        <f>COUNTIFS(テーブル13[[#All],[発症日]],テーブル310122[[#This Row],[日時]],テーブル13[[#All],[年代]],K$1)</f>
        <v>0</v>
      </c>
      <c r="L247" s="59">
        <f>COUNTIFS(テーブル13[[#All],[発症日]],テーブル310122[[#This Row],[日時]],テーブル13[[#All],[年代]],L$1)</f>
        <v>0</v>
      </c>
      <c r="M247" s="59">
        <f>COUNTIFS(テーブル13[[#All],[発症日]],テーブル310122[[#This Row],[日時]],テーブル13[[#All],[年代]],M$1)</f>
        <v>0</v>
      </c>
      <c r="N247" s="59">
        <f>COUNTIFS(テーブル13[[#All],[発症日]],テーブル310122[[#This Row],[日時]],テーブル13[[#All],[年代]],N$1)</f>
        <v>0</v>
      </c>
      <c r="O247" s="59">
        <f>COUNTIFS(テーブル13[[#All],[発症日]],テーブル310122[[#This Row],[日時]],テーブル13[[#All],[年代]],O$1)</f>
        <v>0</v>
      </c>
      <c r="P247" s="59">
        <f>COUNTIFS(テーブル13[[#All],[発症日]],テーブル310122[[#This Row],[日時]],テーブル13[[#All],[年代]],"")</f>
        <v>0</v>
      </c>
      <c r="Q247" s="59">
        <f>テーブル310122[[#This Row],[10歳未満]]</f>
        <v>0</v>
      </c>
      <c r="R247" s="59">
        <f>SUM(テーブル310122[[#This Row],[10代]:[30代]])</f>
        <v>0</v>
      </c>
      <c r="S247" s="59">
        <f>SUM(テーブル310122[[#This Row],[40代]:[50代]])</f>
        <v>0</v>
      </c>
      <c r="T247" s="59">
        <f>SUM(テーブル310122[[#This Row],[60代]:[90代]])</f>
        <v>0</v>
      </c>
    </row>
    <row r="248" spans="1:20">
      <c r="A248" s="54">
        <f t="shared" si="15"/>
        <v>44133</v>
      </c>
      <c r="B248" s="1" t="str">
        <f t="shared" si="12"/>
        <v/>
      </c>
      <c r="C248" s="57" t="str">
        <f t="shared" si="13"/>
        <v/>
      </c>
      <c r="D248" s="57" t="str">
        <f t="shared" si="14"/>
        <v>29日</v>
      </c>
      <c r="E248" s="57">
        <f>COUNTIF(テーブル13[[#All],[発症日]],テーブル310122[[#This Row],[日時]])</f>
        <v>0</v>
      </c>
      <c r="F248" s="57">
        <f>COUNTIFS(テーブル13[[#All],[発症日]],テーブル310122[[#This Row],[日時]],テーブル13[[#All],[年代]],F$1)</f>
        <v>0</v>
      </c>
      <c r="G248" s="59">
        <f>COUNTIFS(テーブル13[[#All],[発症日]],テーブル310122[[#This Row],[日時]],テーブル13[[#All],[年代]],G$1)</f>
        <v>0</v>
      </c>
      <c r="H248" s="59">
        <f>COUNTIFS(テーブル13[[#All],[発症日]],テーブル310122[[#This Row],[日時]],テーブル13[[#All],[年代]],H$1)</f>
        <v>0</v>
      </c>
      <c r="I248" s="59">
        <f>COUNTIFS(テーブル13[[#All],[発症日]],テーブル310122[[#This Row],[日時]],テーブル13[[#All],[年代]],I$1)</f>
        <v>0</v>
      </c>
      <c r="J248" s="59">
        <f>COUNTIFS(テーブル13[[#All],[発症日]],テーブル310122[[#This Row],[日時]],テーブル13[[#All],[年代]],J$1)</f>
        <v>0</v>
      </c>
      <c r="K248" s="59">
        <f>COUNTIFS(テーブル13[[#All],[発症日]],テーブル310122[[#This Row],[日時]],テーブル13[[#All],[年代]],K$1)</f>
        <v>0</v>
      </c>
      <c r="L248" s="59">
        <f>COUNTIFS(テーブル13[[#All],[発症日]],テーブル310122[[#This Row],[日時]],テーブル13[[#All],[年代]],L$1)</f>
        <v>0</v>
      </c>
      <c r="M248" s="59">
        <f>COUNTIFS(テーブル13[[#All],[発症日]],テーブル310122[[#This Row],[日時]],テーブル13[[#All],[年代]],M$1)</f>
        <v>0</v>
      </c>
      <c r="N248" s="59">
        <f>COUNTIFS(テーブル13[[#All],[発症日]],テーブル310122[[#This Row],[日時]],テーブル13[[#All],[年代]],N$1)</f>
        <v>0</v>
      </c>
      <c r="O248" s="59">
        <f>COUNTIFS(テーブル13[[#All],[発症日]],テーブル310122[[#This Row],[日時]],テーブル13[[#All],[年代]],O$1)</f>
        <v>0</v>
      </c>
      <c r="P248" s="59">
        <f>COUNTIFS(テーブル13[[#All],[発症日]],テーブル310122[[#This Row],[日時]],テーブル13[[#All],[年代]],"")</f>
        <v>0</v>
      </c>
      <c r="Q248" s="59">
        <f>テーブル310122[[#This Row],[10歳未満]]</f>
        <v>0</v>
      </c>
      <c r="R248" s="59">
        <f>SUM(テーブル310122[[#This Row],[10代]:[30代]])</f>
        <v>0</v>
      </c>
      <c r="S248" s="59">
        <f>SUM(テーブル310122[[#This Row],[40代]:[50代]])</f>
        <v>0</v>
      </c>
      <c r="T248" s="59">
        <f>SUM(テーブル310122[[#This Row],[60代]:[90代]])</f>
        <v>0</v>
      </c>
    </row>
    <row r="249" spans="1:20">
      <c r="A249" s="54">
        <f t="shared" si="15"/>
        <v>44134</v>
      </c>
      <c r="B249" s="1" t="str">
        <f t="shared" si="12"/>
        <v/>
      </c>
      <c r="C249" s="57" t="str">
        <f t="shared" si="13"/>
        <v/>
      </c>
      <c r="D249" s="57" t="str">
        <f t="shared" si="14"/>
        <v>30日</v>
      </c>
      <c r="E249" s="57">
        <f>COUNTIF(テーブル13[[#All],[発症日]],テーブル310122[[#This Row],[日時]])</f>
        <v>0</v>
      </c>
      <c r="F249" s="57">
        <f>COUNTIFS(テーブル13[[#All],[発症日]],テーブル310122[[#This Row],[日時]],テーブル13[[#All],[年代]],F$1)</f>
        <v>0</v>
      </c>
      <c r="G249" s="59">
        <f>COUNTIFS(テーブル13[[#All],[発症日]],テーブル310122[[#This Row],[日時]],テーブル13[[#All],[年代]],G$1)</f>
        <v>0</v>
      </c>
      <c r="H249" s="59">
        <f>COUNTIFS(テーブル13[[#All],[発症日]],テーブル310122[[#This Row],[日時]],テーブル13[[#All],[年代]],H$1)</f>
        <v>0</v>
      </c>
      <c r="I249" s="59">
        <f>COUNTIFS(テーブル13[[#All],[発症日]],テーブル310122[[#This Row],[日時]],テーブル13[[#All],[年代]],I$1)</f>
        <v>0</v>
      </c>
      <c r="J249" s="59">
        <f>COUNTIFS(テーブル13[[#All],[発症日]],テーブル310122[[#This Row],[日時]],テーブル13[[#All],[年代]],J$1)</f>
        <v>0</v>
      </c>
      <c r="K249" s="59">
        <f>COUNTIFS(テーブル13[[#All],[発症日]],テーブル310122[[#This Row],[日時]],テーブル13[[#All],[年代]],K$1)</f>
        <v>0</v>
      </c>
      <c r="L249" s="59">
        <f>COUNTIFS(テーブル13[[#All],[発症日]],テーブル310122[[#This Row],[日時]],テーブル13[[#All],[年代]],L$1)</f>
        <v>0</v>
      </c>
      <c r="M249" s="59">
        <f>COUNTIFS(テーブル13[[#All],[発症日]],テーブル310122[[#This Row],[日時]],テーブル13[[#All],[年代]],M$1)</f>
        <v>0</v>
      </c>
      <c r="N249" s="59">
        <f>COUNTIFS(テーブル13[[#All],[発症日]],テーブル310122[[#This Row],[日時]],テーブル13[[#All],[年代]],N$1)</f>
        <v>0</v>
      </c>
      <c r="O249" s="59">
        <f>COUNTIFS(テーブル13[[#All],[発症日]],テーブル310122[[#This Row],[日時]],テーブル13[[#All],[年代]],O$1)</f>
        <v>0</v>
      </c>
      <c r="P249" s="59">
        <f>COUNTIFS(テーブル13[[#All],[発症日]],テーブル310122[[#This Row],[日時]],テーブル13[[#All],[年代]],"")</f>
        <v>0</v>
      </c>
      <c r="Q249" s="59">
        <f>テーブル310122[[#This Row],[10歳未満]]</f>
        <v>0</v>
      </c>
      <c r="R249" s="59">
        <f>SUM(テーブル310122[[#This Row],[10代]:[30代]])</f>
        <v>0</v>
      </c>
      <c r="S249" s="59">
        <f>SUM(テーブル310122[[#This Row],[40代]:[50代]])</f>
        <v>0</v>
      </c>
      <c r="T249" s="59">
        <f>SUM(テーブル310122[[#This Row],[60代]:[90代]])</f>
        <v>0</v>
      </c>
    </row>
    <row r="250" spans="1:20">
      <c r="A250" s="54">
        <f t="shared" si="15"/>
        <v>44135</v>
      </c>
      <c r="B250" s="1" t="str">
        <f t="shared" si="12"/>
        <v/>
      </c>
      <c r="C250" s="57" t="str">
        <f t="shared" si="13"/>
        <v/>
      </c>
      <c r="D250" s="57" t="str">
        <f t="shared" si="14"/>
        <v>31日</v>
      </c>
      <c r="E250" s="57">
        <f>COUNTIF(テーブル13[[#All],[発症日]],テーブル310122[[#This Row],[日時]])</f>
        <v>0</v>
      </c>
      <c r="F250" s="57">
        <f>COUNTIFS(テーブル13[[#All],[発症日]],テーブル310122[[#This Row],[日時]],テーブル13[[#All],[年代]],F$1)</f>
        <v>0</v>
      </c>
      <c r="G250" s="59">
        <f>COUNTIFS(テーブル13[[#All],[発症日]],テーブル310122[[#This Row],[日時]],テーブル13[[#All],[年代]],G$1)</f>
        <v>0</v>
      </c>
      <c r="H250" s="59">
        <f>COUNTIFS(テーブル13[[#All],[発症日]],テーブル310122[[#This Row],[日時]],テーブル13[[#All],[年代]],H$1)</f>
        <v>0</v>
      </c>
      <c r="I250" s="59">
        <f>COUNTIFS(テーブル13[[#All],[発症日]],テーブル310122[[#This Row],[日時]],テーブル13[[#All],[年代]],I$1)</f>
        <v>0</v>
      </c>
      <c r="J250" s="59">
        <f>COUNTIFS(テーブル13[[#All],[発症日]],テーブル310122[[#This Row],[日時]],テーブル13[[#All],[年代]],J$1)</f>
        <v>0</v>
      </c>
      <c r="K250" s="59">
        <f>COUNTIFS(テーブル13[[#All],[発症日]],テーブル310122[[#This Row],[日時]],テーブル13[[#All],[年代]],K$1)</f>
        <v>0</v>
      </c>
      <c r="L250" s="59">
        <f>COUNTIFS(テーブル13[[#All],[発症日]],テーブル310122[[#This Row],[日時]],テーブル13[[#All],[年代]],L$1)</f>
        <v>0</v>
      </c>
      <c r="M250" s="59">
        <f>COUNTIFS(テーブル13[[#All],[発症日]],テーブル310122[[#This Row],[日時]],テーブル13[[#All],[年代]],M$1)</f>
        <v>0</v>
      </c>
      <c r="N250" s="59">
        <f>COUNTIFS(テーブル13[[#All],[発症日]],テーブル310122[[#This Row],[日時]],テーブル13[[#All],[年代]],N$1)</f>
        <v>0</v>
      </c>
      <c r="O250" s="59">
        <f>COUNTIFS(テーブル13[[#All],[発症日]],テーブル310122[[#This Row],[日時]],テーブル13[[#All],[年代]],O$1)</f>
        <v>0</v>
      </c>
      <c r="P250" s="59">
        <f>COUNTIFS(テーブル13[[#All],[発症日]],テーブル310122[[#This Row],[日時]],テーブル13[[#All],[年代]],"")</f>
        <v>0</v>
      </c>
      <c r="Q250" s="59">
        <f>テーブル310122[[#This Row],[10歳未満]]</f>
        <v>0</v>
      </c>
      <c r="R250" s="59">
        <f>SUM(テーブル310122[[#This Row],[10代]:[30代]])</f>
        <v>0</v>
      </c>
      <c r="S250" s="59">
        <f>SUM(テーブル310122[[#This Row],[40代]:[50代]])</f>
        <v>0</v>
      </c>
      <c r="T250" s="59">
        <f>SUM(テーブル310122[[#This Row],[60代]:[90代]])</f>
        <v>0</v>
      </c>
    </row>
    <row r="251" spans="1:20">
      <c r="A251" s="54">
        <f t="shared" si="15"/>
        <v>44136</v>
      </c>
      <c r="B251" s="1" t="str">
        <f t="shared" si="12"/>
        <v/>
      </c>
      <c r="C251" s="57" t="str">
        <f t="shared" si="13"/>
        <v>11月</v>
      </c>
      <c r="D251" s="57" t="str">
        <f t="shared" si="14"/>
        <v>1日</v>
      </c>
      <c r="E251" s="57">
        <f>COUNTIF(テーブル13[[#All],[発症日]],テーブル310122[[#This Row],[日時]])</f>
        <v>0</v>
      </c>
      <c r="F251" s="57">
        <f>COUNTIFS(テーブル13[[#All],[発症日]],テーブル310122[[#This Row],[日時]],テーブル13[[#All],[年代]],F$1)</f>
        <v>0</v>
      </c>
      <c r="G251" s="59">
        <f>COUNTIFS(テーブル13[[#All],[発症日]],テーブル310122[[#This Row],[日時]],テーブル13[[#All],[年代]],G$1)</f>
        <v>0</v>
      </c>
      <c r="H251" s="59">
        <f>COUNTIFS(テーブル13[[#All],[発症日]],テーブル310122[[#This Row],[日時]],テーブル13[[#All],[年代]],H$1)</f>
        <v>0</v>
      </c>
      <c r="I251" s="59">
        <f>COUNTIFS(テーブル13[[#All],[発症日]],テーブル310122[[#This Row],[日時]],テーブル13[[#All],[年代]],I$1)</f>
        <v>0</v>
      </c>
      <c r="J251" s="59">
        <f>COUNTIFS(テーブル13[[#All],[発症日]],テーブル310122[[#This Row],[日時]],テーブル13[[#All],[年代]],J$1)</f>
        <v>0</v>
      </c>
      <c r="K251" s="59">
        <f>COUNTIFS(テーブル13[[#All],[発症日]],テーブル310122[[#This Row],[日時]],テーブル13[[#All],[年代]],K$1)</f>
        <v>0</v>
      </c>
      <c r="L251" s="59">
        <f>COUNTIFS(テーブル13[[#All],[発症日]],テーブル310122[[#This Row],[日時]],テーブル13[[#All],[年代]],L$1)</f>
        <v>0</v>
      </c>
      <c r="M251" s="59">
        <f>COUNTIFS(テーブル13[[#All],[発症日]],テーブル310122[[#This Row],[日時]],テーブル13[[#All],[年代]],M$1)</f>
        <v>0</v>
      </c>
      <c r="N251" s="59">
        <f>COUNTIFS(テーブル13[[#All],[発症日]],テーブル310122[[#This Row],[日時]],テーブル13[[#All],[年代]],N$1)</f>
        <v>0</v>
      </c>
      <c r="O251" s="59">
        <f>COUNTIFS(テーブル13[[#All],[発症日]],テーブル310122[[#This Row],[日時]],テーブル13[[#All],[年代]],O$1)</f>
        <v>0</v>
      </c>
      <c r="P251" s="59">
        <f>COUNTIFS(テーブル13[[#All],[発症日]],テーブル310122[[#This Row],[日時]],テーブル13[[#All],[年代]],"")</f>
        <v>0</v>
      </c>
      <c r="Q251" s="59">
        <f>テーブル310122[[#This Row],[10歳未満]]</f>
        <v>0</v>
      </c>
      <c r="R251" s="59">
        <f>SUM(テーブル310122[[#This Row],[10代]:[30代]])</f>
        <v>0</v>
      </c>
      <c r="S251" s="59">
        <f>SUM(テーブル310122[[#This Row],[40代]:[50代]])</f>
        <v>0</v>
      </c>
      <c r="T251" s="59">
        <f>SUM(テーブル310122[[#This Row],[60代]:[90代]])</f>
        <v>0</v>
      </c>
    </row>
    <row r="252" spans="1:20">
      <c r="A252" s="54">
        <f t="shared" si="15"/>
        <v>44137</v>
      </c>
      <c r="B252" s="1" t="str">
        <f t="shared" si="12"/>
        <v/>
      </c>
      <c r="C252" s="57" t="str">
        <f t="shared" si="13"/>
        <v/>
      </c>
      <c r="D252" s="57" t="str">
        <f t="shared" si="14"/>
        <v>2日</v>
      </c>
      <c r="E252" s="57">
        <f>COUNTIF(テーブル13[[#All],[発症日]],テーブル310122[[#This Row],[日時]])</f>
        <v>0</v>
      </c>
      <c r="F252" s="57">
        <f>COUNTIFS(テーブル13[[#All],[発症日]],テーブル310122[[#This Row],[日時]],テーブル13[[#All],[年代]],F$1)</f>
        <v>0</v>
      </c>
      <c r="G252" s="59">
        <f>COUNTIFS(テーブル13[[#All],[発症日]],テーブル310122[[#This Row],[日時]],テーブル13[[#All],[年代]],G$1)</f>
        <v>0</v>
      </c>
      <c r="H252" s="59">
        <f>COUNTIFS(テーブル13[[#All],[発症日]],テーブル310122[[#This Row],[日時]],テーブル13[[#All],[年代]],H$1)</f>
        <v>0</v>
      </c>
      <c r="I252" s="59">
        <f>COUNTIFS(テーブル13[[#All],[発症日]],テーブル310122[[#This Row],[日時]],テーブル13[[#All],[年代]],I$1)</f>
        <v>0</v>
      </c>
      <c r="J252" s="59">
        <f>COUNTIFS(テーブル13[[#All],[発症日]],テーブル310122[[#This Row],[日時]],テーブル13[[#All],[年代]],J$1)</f>
        <v>0</v>
      </c>
      <c r="K252" s="59">
        <f>COUNTIFS(テーブル13[[#All],[発症日]],テーブル310122[[#This Row],[日時]],テーブル13[[#All],[年代]],K$1)</f>
        <v>0</v>
      </c>
      <c r="L252" s="59">
        <f>COUNTIFS(テーブル13[[#All],[発症日]],テーブル310122[[#This Row],[日時]],テーブル13[[#All],[年代]],L$1)</f>
        <v>0</v>
      </c>
      <c r="M252" s="59">
        <f>COUNTIFS(テーブル13[[#All],[発症日]],テーブル310122[[#This Row],[日時]],テーブル13[[#All],[年代]],M$1)</f>
        <v>0</v>
      </c>
      <c r="N252" s="59">
        <f>COUNTIFS(テーブル13[[#All],[発症日]],テーブル310122[[#This Row],[日時]],テーブル13[[#All],[年代]],N$1)</f>
        <v>0</v>
      </c>
      <c r="O252" s="59">
        <f>COUNTIFS(テーブル13[[#All],[発症日]],テーブル310122[[#This Row],[日時]],テーブル13[[#All],[年代]],O$1)</f>
        <v>0</v>
      </c>
      <c r="P252" s="59">
        <f>COUNTIFS(テーブル13[[#All],[発症日]],テーブル310122[[#This Row],[日時]],テーブル13[[#All],[年代]],"")</f>
        <v>0</v>
      </c>
      <c r="Q252" s="59">
        <f>テーブル310122[[#This Row],[10歳未満]]</f>
        <v>0</v>
      </c>
      <c r="R252" s="59">
        <f>SUM(テーブル310122[[#This Row],[10代]:[30代]])</f>
        <v>0</v>
      </c>
      <c r="S252" s="59">
        <f>SUM(テーブル310122[[#This Row],[40代]:[50代]])</f>
        <v>0</v>
      </c>
      <c r="T252" s="59">
        <f>SUM(テーブル310122[[#This Row],[60代]:[90代]])</f>
        <v>0</v>
      </c>
    </row>
    <row r="253" spans="1:20">
      <c r="A253" s="54">
        <f t="shared" si="15"/>
        <v>44138</v>
      </c>
      <c r="B253" s="1" t="str">
        <f t="shared" si="12"/>
        <v/>
      </c>
      <c r="C253" s="57" t="str">
        <f t="shared" si="13"/>
        <v/>
      </c>
      <c r="D253" s="57" t="str">
        <f t="shared" si="14"/>
        <v>3日</v>
      </c>
      <c r="E253" s="57">
        <f>COUNTIF(テーブル13[[#All],[発症日]],テーブル310122[[#This Row],[日時]])</f>
        <v>0</v>
      </c>
      <c r="F253" s="57">
        <f>COUNTIFS(テーブル13[[#All],[発症日]],テーブル310122[[#This Row],[日時]],テーブル13[[#All],[年代]],F$1)</f>
        <v>0</v>
      </c>
      <c r="G253" s="59">
        <f>COUNTIFS(テーブル13[[#All],[発症日]],テーブル310122[[#This Row],[日時]],テーブル13[[#All],[年代]],G$1)</f>
        <v>0</v>
      </c>
      <c r="H253" s="59">
        <f>COUNTIFS(テーブル13[[#All],[発症日]],テーブル310122[[#This Row],[日時]],テーブル13[[#All],[年代]],H$1)</f>
        <v>0</v>
      </c>
      <c r="I253" s="59">
        <f>COUNTIFS(テーブル13[[#All],[発症日]],テーブル310122[[#This Row],[日時]],テーブル13[[#All],[年代]],I$1)</f>
        <v>0</v>
      </c>
      <c r="J253" s="59">
        <f>COUNTIFS(テーブル13[[#All],[発症日]],テーブル310122[[#This Row],[日時]],テーブル13[[#All],[年代]],J$1)</f>
        <v>0</v>
      </c>
      <c r="K253" s="59">
        <f>COUNTIFS(テーブル13[[#All],[発症日]],テーブル310122[[#This Row],[日時]],テーブル13[[#All],[年代]],K$1)</f>
        <v>0</v>
      </c>
      <c r="L253" s="59">
        <f>COUNTIFS(テーブル13[[#All],[発症日]],テーブル310122[[#This Row],[日時]],テーブル13[[#All],[年代]],L$1)</f>
        <v>0</v>
      </c>
      <c r="M253" s="59">
        <f>COUNTIFS(テーブル13[[#All],[発症日]],テーブル310122[[#This Row],[日時]],テーブル13[[#All],[年代]],M$1)</f>
        <v>0</v>
      </c>
      <c r="N253" s="59">
        <f>COUNTIFS(テーブル13[[#All],[発症日]],テーブル310122[[#This Row],[日時]],テーブル13[[#All],[年代]],N$1)</f>
        <v>0</v>
      </c>
      <c r="O253" s="59">
        <f>COUNTIFS(テーブル13[[#All],[発症日]],テーブル310122[[#This Row],[日時]],テーブル13[[#All],[年代]],O$1)</f>
        <v>0</v>
      </c>
      <c r="P253" s="59">
        <f>COUNTIFS(テーブル13[[#All],[発症日]],テーブル310122[[#This Row],[日時]],テーブル13[[#All],[年代]],"")</f>
        <v>0</v>
      </c>
      <c r="Q253" s="59">
        <f>テーブル310122[[#This Row],[10歳未満]]</f>
        <v>0</v>
      </c>
      <c r="R253" s="59">
        <f>SUM(テーブル310122[[#This Row],[10代]:[30代]])</f>
        <v>0</v>
      </c>
      <c r="S253" s="59">
        <f>SUM(テーブル310122[[#This Row],[40代]:[50代]])</f>
        <v>0</v>
      </c>
      <c r="T253" s="59">
        <f>SUM(テーブル310122[[#This Row],[60代]:[90代]])</f>
        <v>0</v>
      </c>
    </row>
    <row r="254" spans="1:20">
      <c r="A254" s="54">
        <f t="shared" si="15"/>
        <v>44139</v>
      </c>
      <c r="B254" s="1" t="str">
        <f t="shared" si="12"/>
        <v/>
      </c>
      <c r="C254" s="57" t="str">
        <f t="shared" si="13"/>
        <v/>
      </c>
      <c r="D254" s="57" t="str">
        <f t="shared" si="14"/>
        <v>4日</v>
      </c>
      <c r="E254" s="57">
        <f>COUNTIF(テーブル13[[#All],[発症日]],テーブル310122[[#This Row],[日時]])</f>
        <v>0</v>
      </c>
      <c r="F254" s="57">
        <f>COUNTIFS(テーブル13[[#All],[発症日]],テーブル310122[[#This Row],[日時]],テーブル13[[#All],[年代]],F$1)</f>
        <v>0</v>
      </c>
      <c r="G254" s="59">
        <f>COUNTIFS(テーブル13[[#All],[発症日]],テーブル310122[[#This Row],[日時]],テーブル13[[#All],[年代]],G$1)</f>
        <v>0</v>
      </c>
      <c r="H254" s="59">
        <f>COUNTIFS(テーブル13[[#All],[発症日]],テーブル310122[[#This Row],[日時]],テーブル13[[#All],[年代]],H$1)</f>
        <v>0</v>
      </c>
      <c r="I254" s="59">
        <f>COUNTIFS(テーブル13[[#All],[発症日]],テーブル310122[[#This Row],[日時]],テーブル13[[#All],[年代]],I$1)</f>
        <v>0</v>
      </c>
      <c r="J254" s="59">
        <f>COUNTIFS(テーブル13[[#All],[発症日]],テーブル310122[[#This Row],[日時]],テーブル13[[#All],[年代]],J$1)</f>
        <v>0</v>
      </c>
      <c r="K254" s="59">
        <f>COUNTIFS(テーブル13[[#All],[発症日]],テーブル310122[[#This Row],[日時]],テーブル13[[#All],[年代]],K$1)</f>
        <v>0</v>
      </c>
      <c r="L254" s="59">
        <f>COUNTIFS(テーブル13[[#All],[発症日]],テーブル310122[[#This Row],[日時]],テーブル13[[#All],[年代]],L$1)</f>
        <v>0</v>
      </c>
      <c r="M254" s="59">
        <f>COUNTIFS(テーブル13[[#All],[発症日]],テーブル310122[[#This Row],[日時]],テーブル13[[#All],[年代]],M$1)</f>
        <v>0</v>
      </c>
      <c r="N254" s="59">
        <f>COUNTIFS(テーブル13[[#All],[発症日]],テーブル310122[[#This Row],[日時]],テーブル13[[#All],[年代]],N$1)</f>
        <v>0</v>
      </c>
      <c r="O254" s="59">
        <f>COUNTIFS(テーブル13[[#All],[発症日]],テーブル310122[[#This Row],[日時]],テーブル13[[#All],[年代]],O$1)</f>
        <v>0</v>
      </c>
      <c r="P254" s="59">
        <f>COUNTIFS(テーブル13[[#All],[発症日]],テーブル310122[[#This Row],[日時]],テーブル13[[#All],[年代]],"")</f>
        <v>0</v>
      </c>
      <c r="Q254" s="59">
        <f>テーブル310122[[#This Row],[10歳未満]]</f>
        <v>0</v>
      </c>
      <c r="R254" s="59">
        <f>SUM(テーブル310122[[#This Row],[10代]:[30代]])</f>
        <v>0</v>
      </c>
      <c r="S254" s="59">
        <f>SUM(テーブル310122[[#This Row],[40代]:[50代]])</f>
        <v>0</v>
      </c>
      <c r="T254" s="59">
        <f>SUM(テーブル310122[[#This Row],[60代]:[90代]])</f>
        <v>0</v>
      </c>
    </row>
    <row r="255" spans="1:20">
      <c r="A255" s="54">
        <f t="shared" si="15"/>
        <v>44140</v>
      </c>
      <c r="B255" s="1" t="str">
        <f t="shared" si="12"/>
        <v/>
      </c>
      <c r="C255" s="57" t="str">
        <f t="shared" si="13"/>
        <v/>
      </c>
      <c r="D255" s="57" t="str">
        <f t="shared" si="14"/>
        <v>5日</v>
      </c>
      <c r="E255" s="57">
        <f>COUNTIF(テーブル13[[#All],[発症日]],テーブル310122[[#This Row],[日時]])</f>
        <v>0</v>
      </c>
      <c r="F255" s="57">
        <f>COUNTIFS(テーブル13[[#All],[発症日]],テーブル310122[[#This Row],[日時]],テーブル13[[#All],[年代]],F$1)</f>
        <v>0</v>
      </c>
      <c r="G255" s="59">
        <f>COUNTIFS(テーブル13[[#All],[発症日]],テーブル310122[[#This Row],[日時]],テーブル13[[#All],[年代]],G$1)</f>
        <v>0</v>
      </c>
      <c r="H255" s="59">
        <f>COUNTIFS(テーブル13[[#All],[発症日]],テーブル310122[[#This Row],[日時]],テーブル13[[#All],[年代]],H$1)</f>
        <v>0</v>
      </c>
      <c r="I255" s="59">
        <f>COUNTIFS(テーブル13[[#All],[発症日]],テーブル310122[[#This Row],[日時]],テーブル13[[#All],[年代]],I$1)</f>
        <v>0</v>
      </c>
      <c r="J255" s="59">
        <f>COUNTIFS(テーブル13[[#All],[発症日]],テーブル310122[[#This Row],[日時]],テーブル13[[#All],[年代]],J$1)</f>
        <v>0</v>
      </c>
      <c r="K255" s="59">
        <f>COUNTIFS(テーブル13[[#All],[発症日]],テーブル310122[[#This Row],[日時]],テーブル13[[#All],[年代]],K$1)</f>
        <v>0</v>
      </c>
      <c r="L255" s="59">
        <f>COUNTIFS(テーブル13[[#All],[発症日]],テーブル310122[[#This Row],[日時]],テーブル13[[#All],[年代]],L$1)</f>
        <v>0</v>
      </c>
      <c r="M255" s="59">
        <f>COUNTIFS(テーブル13[[#All],[発症日]],テーブル310122[[#This Row],[日時]],テーブル13[[#All],[年代]],M$1)</f>
        <v>0</v>
      </c>
      <c r="N255" s="59">
        <f>COUNTIFS(テーブル13[[#All],[発症日]],テーブル310122[[#This Row],[日時]],テーブル13[[#All],[年代]],N$1)</f>
        <v>0</v>
      </c>
      <c r="O255" s="59">
        <f>COUNTIFS(テーブル13[[#All],[発症日]],テーブル310122[[#This Row],[日時]],テーブル13[[#All],[年代]],O$1)</f>
        <v>0</v>
      </c>
      <c r="P255" s="59">
        <f>COUNTIFS(テーブル13[[#All],[発症日]],テーブル310122[[#This Row],[日時]],テーブル13[[#All],[年代]],"")</f>
        <v>0</v>
      </c>
      <c r="Q255" s="59">
        <f>テーブル310122[[#This Row],[10歳未満]]</f>
        <v>0</v>
      </c>
      <c r="R255" s="59">
        <f>SUM(テーブル310122[[#This Row],[10代]:[30代]])</f>
        <v>0</v>
      </c>
      <c r="S255" s="59">
        <f>SUM(テーブル310122[[#This Row],[40代]:[50代]])</f>
        <v>0</v>
      </c>
      <c r="T255" s="59">
        <f>SUM(テーブル310122[[#This Row],[60代]:[90代]])</f>
        <v>0</v>
      </c>
    </row>
    <row r="256" spans="1:20">
      <c r="A256" s="54">
        <f t="shared" si="15"/>
        <v>44141</v>
      </c>
      <c r="B256" s="1" t="str">
        <f t="shared" si="12"/>
        <v/>
      </c>
      <c r="C256" s="57" t="str">
        <f t="shared" si="13"/>
        <v/>
      </c>
      <c r="D256" s="57" t="str">
        <f t="shared" si="14"/>
        <v>6日</v>
      </c>
      <c r="E256" s="57">
        <f>COUNTIF(テーブル13[[#All],[発症日]],テーブル310122[[#This Row],[日時]])</f>
        <v>0</v>
      </c>
      <c r="F256" s="57">
        <f>COUNTIFS(テーブル13[[#All],[発症日]],テーブル310122[[#This Row],[日時]],テーブル13[[#All],[年代]],F$1)</f>
        <v>0</v>
      </c>
      <c r="G256" s="59">
        <f>COUNTIFS(テーブル13[[#All],[発症日]],テーブル310122[[#This Row],[日時]],テーブル13[[#All],[年代]],G$1)</f>
        <v>0</v>
      </c>
      <c r="H256" s="59">
        <f>COUNTIFS(テーブル13[[#All],[発症日]],テーブル310122[[#This Row],[日時]],テーブル13[[#All],[年代]],H$1)</f>
        <v>0</v>
      </c>
      <c r="I256" s="59">
        <f>COUNTIFS(テーブル13[[#All],[発症日]],テーブル310122[[#This Row],[日時]],テーブル13[[#All],[年代]],I$1)</f>
        <v>0</v>
      </c>
      <c r="J256" s="59">
        <f>COUNTIFS(テーブル13[[#All],[発症日]],テーブル310122[[#This Row],[日時]],テーブル13[[#All],[年代]],J$1)</f>
        <v>0</v>
      </c>
      <c r="K256" s="59">
        <f>COUNTIFS(テーブル13[[#All],[発症日]],テーブル310122[[#This Row],[日時]],テーブル13[[#All],[年代]],K$1)</f>
        <v>0</v>
      </c>
      <c r="L256" s="59">
        <f>COUNTIFS(テーブル13[[#All],[発症日]],テーブル310122[[#This Row],[日時]],テーブル13[[#All],[年代]],L$1)</f>
        <v>0</v>
      </c>
      <c r="M256" s="59">
        <f>COUNTIFS(テーブル13[[#All],[発症日]],テーブル310122[[#This Row],[日時]],テーブル13[[#All],[年代]],M$1)</f>
        <v>0</v>
      </c>
      <c r="N256" s="59">
        <f>COUNTIFS(テーブル13[[#All],[発症日]],テーブル310122[[#This Row],[日時]],テーブル13[[#All],[年代]],N$1)</f>
        <v>0</v>
      </c>
      <c r="O256" s="59">
        <f>COUNTIFS(テーブル13[[#All],[発症日]],テーブル310122[[#This Row],[日時]],テーブル13[[#All],[年代]],O$1)</f>
        <v>0</v>
      </c>
      <c r="P256" s="59">
        <f>COUNTIFS(テーブル13[[#All],[発症日]],テーブル310122[[#This Row],[日時]],テーブル13[[#All],[年代]],"")</f>
        <v>0</v>
      </c>
      <c r="Q256" s="59">
        <f>テーブル310122[[#This Row],[10歳未満]]</f>
        <v>0</v>
      </c>
      <c r="R256" s="59">
        <f>SUM(テーブル310122[[#This Row],[10代]:[30代]])</f>
        <v>0</v>
      </c>
      <c r="S256" s="59">
        <f>SUM(テーブル310122[[#This Row],[40代]:[50代]])</f>
        <v>0</v>
      </c>
      <c r="T256" s="59">
        <f>SUM(テーブル310122[[#This Row],[60代]:[90代]])</f>
        <v>0</v>
      </c>
    </row>
    <row r="257" spans="1:20">
      <c r="A257" s="54">
        <f t="shared" si="15"/>
        <v>44142</v>
      </c>
      <c r="B257" s="1" t="str">
        <f t="shared" si="12"/>
        <v/>
      </c>
      <c r="C257" s="57" t="str">
        <f t="shared" si="13"/>
        <v/>
      </c>
      <c r="D257" s="57" t="str">
        <f t="shared" si="14"/>
        <v>7日</v>
      </c>
      <c r="E257" s="57">
        <f>COUNTIF(テーブル13[[#All],[発症日]],テーブル310122[[#This Row],[日時]])</f>
        <v>1</v>
      </c>
      <c r="F257" s="57">
        <f>COUNTIFS(テーブル13[[#All],[発症日]],テーブル310122[[#This Row],[日時]],テーブル13[[#All],[年代]],F$1)</f>
        <v>0</v>
      </c>
      <c r="G257" s="59">
        <f>COUNTIFS(テーブル13[[#All],[発症日]],テーブル310122[[#This Row],[日時]],テーブル13[[#All],[年代]],G$1)</f>
        <v>1</v>
      </c>
      <c r="H257" s="59">
        <f>COUNTIFS(テーブル13[[#All],[発症日]],テーブル310122[[#This Row],[日時]],テーブル13[[#All],[年代]],H$1)</f>
        <v>0</v>
      </c>
      <c r="I257" s="59">
        <f>COUNTIFS(テーブル13[[#All],[発症日]],テーブル310122[[#This Row],[日時]],テーブル13[[#All],[年代]],I$1)</f>
        <v>0</v>
      </c>
      <c r="J257" s="59">
        <f>COUNTIFS(テーブル13[[#All],[発症日]],テーブル310122[[#This Row],[日時]],テーブル13[[#All],[年代]],J$1)</f>
        <v>0</v>
      </c>
      <c r="K257" s="59">
        <f>COUNTIFS(テーブル13[[#All],[発症日]],テーブル310122[[#This Row],[日時]],テーブル13[[#All],[年代]],K$1)</f>
        <v>0</v>
      </c>
      <c r="L257" s="59">
        <f>COUNTIFS(テーブル13[[#All],[発症日]],テーブル310122[[#This Row],[日時]],テーブル13[[#All],[年代]],L$1)</f>
        <v>0</v>
      </c>
      <c r="M257" s="59">
        <f>COUNTIFS(テーブル13[[#All],[発症日]],テーブル310122[[#This Row],[日時]],テーブル13[[#All],[年代]],M$1)</f>
        <v>0</v>
      </c>
      <c r="N257" s="59">
        <f>COUNTIFS(テーブル13[[#All],[発症日]],テーブル310122[[#This Row],[日時]],テーブル13[[#All],[年代]],N$1)</f>
        <v>0</v>
      </c>
      <c r="O257" s="59">
        <f>COUNTIFS(テーブル13[[#All],[発症日]],テーブル310122[[#This Row],[日時]],テーブル13[[#All],[年代]],O$1)</f>
        <v>0</v>
      </c>
      <c r="P257" s="59">
        <f>COUNTIFS(テーブル13[[#All],[発症日]],テーブル310122[[#This Row],[日時]],テーブル13[[#All],[年代]],"")</f>
        <v>0</v>
      </c>
      <c r="Q257" s="59">
        <f>テーブル310122[[#This Row],[10歳未満]]</f>
        <v>0</v>
      </c>
      <c r="R257" s="59">
        <f>SUM(テーブル310122[[#This Row],[10代]:[30代]])</f>
        <v>1</v>
      </c>
      <c r="S257" s="59">
        <f>SUM(テーブル310122[[#This Row],[40代]:[50代]])</f>
        <v>0</v>
      </c>
      <c r="T257" s="59">
        <f>SUM(テーブル310122[[#This Row],[60代]:[90代]])</f>
        <v>0</v>
      </c>
    </row>
    <row r="258" spans="1:20">
      <c r="A258" s="54">
        <f t="shared" si="15"/>
        <v>44143</v>
      </c>
      <c r="B258" s="1" t="str">
        <f t="shared" si="12"/>
        <v/>
      </c>
      <c r="C258" s="57" t="str">
        <f t="shared" si="13"/>
        <v/>
      </c>
      <c r="D258" s="57" t="str">
        <f t="shared" si="14"/>
        <v>8日</v>
      </c>
      <c r="E258" s="57">
        <f>COUNTIF(テーブル13[[#All],[発症日]],テーブル310122[[#This Row],[日時]])</f>
        <v>0</v>
      </c>
      <c r="F258" s="57">
        <f>COUNTIFS(テーブル13[[#All],[発症日]],テーブル310122[[#This Row],[日時]],テーブル13[[#All],[年代]],F$1)</f>
        <v>0</v>
      </c>
      <c r="G258" s="59">
        <f>COUNTIFS(テーブル13[[#All],[発症日]],テーブル310122[[#This Row],[日時]],テーブル13[[#All],[年代]],G$1)</f>
        <v>0</v>
      </c>
      <c r="H258" s="59">
        <f>COUNTIFS(テーブル13[[#All],[発症日]],テーブル310122[[#This Row],[日時]],テーブル13[[#All],[年代]],H$1)</f>
        <v>0</v>
      </c>
      <c r="I258" s="59">
        <f>COUNTIFS(テーブル13[[#All],[発症日]],テーブル310122[[#This Row],[日時]],テーブル13[[#All],[年代]],I$1)</f>
        <v>0</v>
      </c>
      <c r="J258" s="59">
        <f>COUNTIFS(テーブル13[[#All],[発症日]],テーブル310122[[#This Row],[日時]],テーブル13[[#All],[年代]],J$1)</f>
        <v>0</v>
      </c>
      <c r="K258" s="59">
        <f>COUNTIFS(テーブル13[[#All],[発症日]],テーブル310122[[#This Row],[日時]],テーブル13[[#All],[年代]],K$1)</f>
        <v>0</v>
      </c>
      <c r="L258" s="59">
        <f>COUNTIFS(テーブル13[[#All],[発症日]],テーブル310122[[#This Row],[日時]],テーブル13[[#All],[年代]],L$1)</f>
        <v>0</v>
      </c>
      <c r="M258" s="59">
        <f>COUNTIFS(テーブル13[[#All],[発症日]],テーブル310122[[#This Row],[日時]],テーブル13[[#All],[年代]],M$1)</f>
        <v>0</v>
      </c>
      <c r="N258" s="59">
        <f>COUNTIFS(テーブル13[[#All],[発症日]],テーブル310122[[#This Row],[日時]],テーブル13[[#All],[年代]],N$1)</f>
        <v>0</v>
      </c>
      <c r="O258" s="59">
        <f>COUNTIFS(テーブル13[[#All],[発症日]],テーブル310122[[#This Row],[日時]],テーブル13[[#All],[年代]],O$1)</f>
        <v>0</v>
      </c>
      <c r="P258" s="59">
        <f>COUNTIFS(テーブル13[[#All],[発症日]],テーブル310122[[#This Row],[日時]],テーブル13[[#All],[年代]],"")</f>
        <v>0</v>
      </c>
      <c r="Q258" s="59">
        <f>テーブル310122[[#This Row],[10歳未満]]</f>
        <v>0</v>
      </c>
      <c r="R258" s="59">
        <f>SUM(テーブル310122[[#This Row],[10代]:[30代]])</f>
        <v>0</v>
      </c>
      <c r="S258" s="59">
        <f>SUM(テーブル310122[[#This Row],[40代]:[50代]])</f>
        <v>0</v>
      </c>
      <c r="T258" s="59">
        <f>SUM(テーブル310122[[#This Row],[60代]:[90代]])</f>
        <v>0</v>
      </c>
    </row>
    <row r="259" spans="1:20">
      <c r="A259" s="54">
        <f t="shared" si="15"/>
        <v>44144</v>
      </c>
      <c r="B259" s="1" t="str">
        <f t="shared" si="12"/>
        <v/>
      </c>
      <c r="C259" s="57" t="str">
        <f t="shared" si="13"/>
        <v/>
      </c>
      <c r="D259" s="57" t="str">
        <f t="shared" si="14"/>
        <v>9日</v>
      </c>
      <c r="E259" s="57">
        <f>COUNTIF(テーブル13[[#All],[発症日]],テーブル310122[[#This Row],[日時]])</f>
        <v>0</v>
      </c>
      <c r="F259" s="57">
        <f>COUNTIFS(テーブル13[[#All],[発症日]],テーブル310122[[#This Row],[日時]],テーブル13[[#All],[年代]],F$1)</f>
        <v>0</v>
      </c>
      <c r="G259" s="59">
        <f>COUNTIFS(テーブル13[[#All],[発症日]],テーブル310122[[#This Row],[日時]],テーブル13[[#All],[年代]],G$1)</f>
        <v>0</v>
      </c>
      <c r="H259" s="59">
        <f>COUNTIFS(テーブル13[[#All],[発症日]],テーブル310122[[#This Row],[日時]],テーブル13[[#All],[年代]],H$1)</f>
        <v>0</v>
      </c>
      <c r="I259" s="59">
        <f>COUNTIFS(テーブル13[[#All],[発症日]],テーブル310122[[#This Row],[日時]],テーブル13[[#All],[年代]],I$1)</f>
        <v>0</v>
      </c>
      <c r="J259" s="59">
        <f>COUNTIFS(テーブル13[[#All],[発症日]],テーブル310122[[#This Row],[日時]],テーブル13[[#All],[年代]],J$1)</f>
        <v>0</v>
      </c>
      <c r="K259" s="59">
        <f>COUNTIFS(テーブル13[[#All],[発症日]],テーブル310122[[#This Row],[日時]],テーブル13[[#All],[年代]],K$1)</f>
        <v>0</v>
      </c>
      <c r="L259" s="59">
        <f>COUNTIFS(テーブル13[[#All],[発症日]],テーブル310122[[#This Row],[日時]],テーブル13[[#All],[年代]],L$1)</f>
        <v>0</v>
      </c>
      <c r="M259" s="59">
        <f>COUNTIFS(テーブル13[[#All],[発症日]],テーブル310122[[#This Row],[日時]],テーブル13[[#All],[年代]],M$1)</f>
        <v>0</v>
      </c>
      <c r="N259" s="59">
        <f>COUNTIFS(テーブル13[[#All],[発症日]],テーブル310122[[#This Row],[日時]],テーブル13[[#All],[年代]],N$1)</f>
        <v>0</v>
      </c>
      <c r="O259" s="59">
        <f>COUNTIFS(テーブル13[[#All],[発症日]],テーブル310122[[#This Row],[日時]],テーブル13[[#All],[年代]],O$1)</f>
        <v>0</v>
      </c>
      <c r="P259" s="59">
        <f>COUNTIFS(テーブル13[[#All],[発症日]],テーブル310122[[#This Row],[日時]],テーブル13[[#All],[年代]],"")</f>
        <v>0</v>
      </c>
      <c r="Q259" s="59">
        <f>テーブル310122[[#This Row],[10歳未満]]</f>
        <v>0</v>
      </c>
      <c r="R259" s="59">
        <f>SUM(テーブル310122[[#This Row],[10代]:[30代]])</f>
        <v>0</v>
      </c>
      <c r="S259" s="59">
        <f>SUM(テーブル310122[[#This Row],[40代]:[50代]])</f>
        <v>0</v>
      </c>
      <c r="T259" s="59">
        <f>SUM(テーブル310122[[#This Row],[60代]:[90代]])</f>
        <v>0</v>
      </c>
    </row>
    <row r="260" spans="1:20">
      <c r="A260" s="54">
        <f t="shared" si="15"/>
        <v>44145</v>
      </c>
      <c r="B260" s="1" t="str">
        <f t="shared" si="12"/>
        <v/>
      </c>
      <c r="C260" s="57" t="str">
        <f t="shared" si="13"/>
        <v/>
      </c>
      <c r="D260" s="57" t="str">
        <f t="shared" si="14"/>
        <v>10日</v>
      </c>
      <c r="E260" s="57">
        <f>COUNTIF(テーブル13[[#All],[発症日]],テーブル310122[[#This Row],[日時]])</f>
        <v>1</v>
      </c>
      <c r="F260" s="57">
        <f>COUNTIFS(テーブル13[[#All],[発症日]],テーブル310122[[#This Row],[日時]],テーブル13[[#All],[年代]],F$1)</f>
        <v>0</v>
      </c>
      <c r="G260" s="59">
        <f>COUNTIFS(テーブル13[[#All],[発症日]],テーブル310122[[#This Row],[日時]],テーブル13[[#All],[年代]],G$1)</f>
        <v>0</v>
      </c>
      <c r="H260" s="59">
        <f>COUNTIFS(テーブル13[[#All],[発症日]],テーブル310122[[#This Row],[日時]],テーブル13[[#All],[年代]],H$1)</f>
        <v>1</v>
      </c>
      <c r="I260" s="59">
        <f>COUNTIFS(テーブル13[[#All],[発症日]],テーブル310122[[#This Row],[日時]],テーブル13[[#All],[年代]],I$1)</f>
        <v>0</v>
      </c>
      <c r="J260" s="59">
        <f>COUNTIFS(テーブル13[[#All],[発症日]],テーブル310122[[#This Row],[日時]],テーブル13[[#All],[年代]],J$1)</f>
        <v>0</v>
      </c>
      <c r="K260" s="59">
        <f>COUNTIFS(テーブル13[[#All],[発症日]],テーブル310122[[#This Row],[日時]],テーブル13[[#All],[年代]],K$1)</f>
        <v>0</v>
      </c>
      <c r="L260" s="59">
        <f>COUNTIFS(テーブル13[[#All],[発症日]],テーブル310122[[#This Row],[日時]],テーブル13[[#All],[年代]],L$1)</f>
        <v>0</v>
      </c>
      <c r="M260" s="59">
        <f>COUNTIFS(テーブル13[[#All],[発症日]],テーブル310122[[#This Row],[日時]],テーブル13[[#All],[年代]],M$1)</f>
        <v>0</v>
      </c>
      <c r="N260" s="59">
        <f>COUNTIFS(テーブル13[[#All],[発症日]],テーブル310122[[#This Row],[日時]],テーブル13[[#All],[年代]],N$1)</f>
        <v>0</v>
      </c>
      <c r="O260" s="59">
        <f>COUNTIFS(テーブル13[[#All],[発症日]],テーブル310122[[#This Row],[日時]],テーブル13[[#All],[年代]],O$1)</f>
        <v>0</v>
      </c>
      <c r="P260" s="59">
        <f>COUNTIFS(テーブル13[[#All],[発症日]],テーブル310122[[#This Row],[日時]],テーブル13[[#All],[年代]],"")</f>
        <v>0</v>
      </c>
      <c r="Q260" s="59">
        <f>テーブル310122[[#This Row],[10歳未満]]</f>
        <v>0</v>
      </c>
      <c r="R260" s="59">
        <f>SUM(テーブル310122[[#This Row],[10代]:[30代]])</f>
        <v>1</v>
      </c>
      <c r="S260" s="59">
        <f>SUM(テーブル310122[[#This Row],[40代]:[50代]])</f>
        <v>0</v>
      </c>
      <c r="T260" s="59">
        <f>SUM(テーブル310122[[#This Row],[60代]:[90代]])</f>
        <v>0</v>
      </c>
    </row>
    <row r="261" spans="1:20">
      <c r="A261" s="54">
        <f t="shared" si="15"/>
        <v>44146</v>
      </c>
      <c r="B261" s="1" t="str">
        <f t="shared" si="12"/>
        <v/>
      </c>
      <c r="C261" s="57" t="str">
        <f t="shared" si="13"/>
        <v/>
      </c>
      <c r="D261" s="57" t="str">
        <f t="shared" si="14"/>
        <v>11日</v>
      </c>
      <c r="E261" s="57">
        <f>COUNTIF(テーブル13[[#All],[発症日]],テーブル310122[[#This Row],[日時]])</f>
        <v>0</v>
      </c>
      <c r="F261" s="57">
        <f>COUNTIFS(テーブル13[[#All],[発症日]],テーブル310122[[#This Row],[日時]],テーブル13[[#All],[年代]],F$1)</f>
        <v>0</v>
      </c>
      <c r="G261" s="59">
        <f>COUNTIFS(テーブル13[[#All],[発症日]],テーブル310122[[#This Row],[日時]],テーブル13[[#All],[年代]],G$1)</f>
        <v>0</v>
      </c>
      <c r="H261" s="59">
        <f>COUNTIFS(テーブル13[[#All],[発症日]],テーブル310122[[#This Row],[日時]],テーブル13[[#All],[年代]],H$1)</f>
        <v>0</v>
      </c>
      <c r="I261" s="59">
        <f>COUNTIFS(テーブル13[[#All],[発症日]],テーブル310122[[#This Row],[日時]],テーブル13[[#All],[年代]],I$1)</f>
        <v>0</v>
      </c>
      <c r="J261" s="59">
        <f>COUNTIFS(テーブル13[[#All],[発症日]],テーブル310122[[#This Row],[日時]],テーブル13[[#All],[年代]],J$1)</f>
        <v>0</v>
      </c>
      <c r="K261" s="59">
        <f>COUNTIFS(テーブル13[[#All],[発症日]],テーブル310122[[#This Row],[日時]],テーブル13[[#All],[年代]],K$1)</f>
        <v>0</v>
      </c>
      <c r="L261" s="59">
        <f>COUNTIFS(テーブル13[[#All],[発症日]],テーブル310122[[#This Row],[日時]],テーブル13[[#All],[年代]],L$1)</f>
        <v>0</v>
      </c>
      <c r="M261" s="59">
        <f>COUNTIFS(テーブル13[[#All],[発症日]],テーブル310122[[#This Row],[日時]],テーブル13[[#All],[年代]],M$1)</f>
        <v>0</v>
      </c>
      <c r="N261" s="59">
        <f>COUNTIFS(テーブル13[[#All],[発症日]],テーブル310122[[#This Row],[日時]],テーブル13[[#All],[年代]],N$1)</f>
        <v>0</v>
      </c>
      <c r="O261" s="59">
        <f>COUNTIFS(テーブル13[[#All],[発症日]],テーブル310122[[#This Row],[日時]],テーブル13[[#All],[年代]],O$1)</f>
        <v>0</v>
      </c>
      <c r="P261" s="59">
        <f>COUNTIFS(テーブル13[[#All],[発症日]],テーブル310122[[#This Row],[日時]],テーブル13[[#All],[年代]],"")</f>
        <v>0</v>
      </c>
      <c r="Q261" s="59">
        <f>テーブル310122[[#This Row],[10歳未満]]</f>
        <v>0</v>
      </c>
      <c r="R261" s="59">
        <f>SUM(テーブル310122[[#This Row],[10代]:[30代]])</f>
        <v>0</v>
      </c>
      <c r="S261" s="59">
        <f>SUM(テーブル310122[[#This Row],[40代]:[50代]])</f>
        <v>0</v>
      </c>
      <c r="T261" s="59">
        <f>SUM(テーブル310122[[#This Row],[60代]:[90代]])</f>
        <v>0</v>
      </c>
    </row>
    <row r="262" spans="1:20">
      <c r="A262" s="54">
        <f t="shared" si="15"/>
        <v>44147</v>
      </c>
      <c r="B262" s="1" t="str">
        <f t="shared" ref="B262:B325" si="16">IF(AND(MONTH(A262)=1,DAY(A262)=1),YEAR(A262)&amp;"年","")</f>
        <v/>
      </c>
      <c r="C262" s="57" t="str">
        <f t="shared" ref="C262:C325" si="17">IF(DAY(A262)=1,MONTH(A262)&amp;"月","")</f>
        <v/>
      </c>
      <c r="D262" s="57" t="str">
        <f t="shared" ref="D262:D325" si="18">DAY(A262)&amp;"日"</f>
        <v>12日</v>
      </c>
      <c r="E262" s="57">
        <f>COUNTIF(テーブル13[[#All],[発症日]],テーブル310122[[#This Row],[日時]])</f>
        <v>0</v>
      </c>
      <c r="F262" s="57">
        <f>COUNTIFS(テーブル13[[#All],[発症日]],テーブル310122[[#This Row],[日時]],テーブル13[[#All],[年代]],F$1)</f>
        <v>0</v>
      </c>
      <c r="G262" s="59">
        <f>COUNTIFS(テーブル13[[#All],[発症日]],テーブル310122[[#This Row],[日時]],テーブル13[[#All],[年代]],G$1)</f>
        <v>0</v>
      </c>
      <c r="H262" s="59">
        <f>COUNTIFS(テーブル13[[#All],[発症日]],テーブル310122[[#This Row],[日時]],テーブル13[[#All],[年代]],H$1)</f>
        <v>0</v>
      </c>
      <c r="I262" s="59">
        <f>COUNTIFS(テーブル13[[#All],[発症日]],テーブル310122[[#This Row],[日時]],テーブル13[[#All],[年代]],I$1)</f>
        <v>0</v>
      </c>
      <c r="J262" s="59">
        <f>COUNTIFS(テーブル13[[#All],[発症日]],テーブル310122[[#This Row],[日時]],テーブル13[[#All],[年代]],J$1)</f>
        <v>0</v>
      </c>
      <c r="K262" s="59">
        <f>COUNTIFS(テーブル13[[#All],[発症日]],テーブル310122[[#This Row],[日時]],テーブル13[[#All],[年代]],K$1)</f>
        <v>0</v>
      </c>
      <c r="L262" s="59">
        <f>COUNTIFS(テーブル13[[#All],[発症日]],テーブル310122[[#This Row],[日時]],テーブル13[[#All],[年代]],L$1)</f>
        <v>0</v>
      </c>
      <c r="M262" s="59">
        <f>COUNTIFS(テーブル13[[#All],[発症日]],テーブル310122[[#This Row],[日時]],テーブル13[[#All],[年代]],M$1)</f>
        <v>0</v>
      </c>
      <c r="N262" s="59">
        <f>COUNTIFS(テーブル13[[#All],[発症日]],テーブル310122[[#This Row],[日時]],テーブル13[[#All],[年代]],N$1)</f>
        <v>0</v>
      </c>
      <c r="O262" s="59">
        <f>COUNTIFS(テーブル13[[#All],[発症日]],テーブル310122[[#This Row],[日時]],テーブル13[[#All],[年代]],O$1)</f>
        <v>0</v>
      </c>
      <c r="P262" s="59">
        <f>COUNTIFS(テーブル13[[#All],[発症日]],テーブル310122[[#This Row],[日時]],テーブル13[[#All],[年代]],"")</f>
        <v>0</v>
      </c>
      <c r="Q262" s="59">
        <f>テーブル310122[[#This Row],[10歳未満]]</f>
        <v>0</v>
      </c>
      <c r="R262" s="59">
        <f>SUM(テーブル310122[[#This Row],[10代]:[30代]])</f>
        <v>0</v>
      </c>
      <c r="S262" s="59">
        <f>SUM(テーブル310122[[#This Row],[40代]:[50代]])</f>
        <v>0</v>
      </c>
      <c r="T262" s="59">
        <f>SUM(テーブル310122[[#This Row],[60代]:[90代]])</f>
        <v>0</v>
      </c>
    </row>
    <row r="263" spans="1:20">
      <c r="A263" s="54">
        <f t="shared" si="15"/>
        <v>44148</v>
      </c>
      <c r="B263" s="1" t="str">
        <f t="shared" si="16"/>
        <v/>
      </c>
      <c r="C263" s="57" t="str">
        <f t="shared" si="17"/>
        <v/>
      </c>
      <c r="D263" s="57" t="str">
        <f t="shared" si="18"/>
        <v>13日</v>
      </c>
      <c r="E263" s="57">
        <f>COUNTIF(テーブル13[[#All],[発症日]],テーブル310122[[#This Row],[日時]])</f>
        <v>0</v>
      </c>
      <c r="F263" s="57">
        <f>COUNTIFS(テーブル13[[#All],[発症日]],テーブル310122[[#This Row],[日時]],テーブル13[[#All],[年代]],F$1)</f>
        <v>0</v>
      </c>
      <c r="G263" s="59">
        <f>COUNTIFS(テーブル13[[#All],[発症日]],テーブル310122[[#This Row],[日時]],テーブル13[[#All],[年代]],G$1)</f>
        <v>0</v>
      </c>
      <c r="H263" s="59">
        <f>COUNTIFS(テーブル13[[#All],[発症日]],テーブル310122[[#This Row],[日時]],テーブル13[[#All],[年代]],H$1)</f>
        <v>0</v>
      </c>
      <c r="I263" s="59">
        <f>COUNTIFS(テーブル13[[#All],[発症日]],テーブル310122[[#This Row],[日時]],テーブル13[[#All],[年代]],I$1)</f>
        <v>0</v>
      </c>
      <c r="J263" s="59">
        <f>COUNTIFS(テーブル13[[#All],[発症日]],テーブル310122[[#This Row],[日時]],テーブル13[[#All],[年代]],J$1)</f>
        <v>0</v>
      </c>
      <c r="K263" s="59">
        <f>COUNTIFS(テーブル13[[#All],[発症日]],テーブル310122[[#This Row],[日時]],テーブル13[[#All],[年代]],K$1)</f>
        <v>0</v>
      </c>
      <c r="L263" s="59">
        <f>COUNTIFS(テーブル13[[#All],[発症日]],テーブル310122[[#This Row],[日時]],テーブル13[[#All],[年代]],L$1)</f>
        <v>0</v>
      </c>
      <c r="M263" s="59">
        <f>COUNTIFS(テーブル13[[#All],[発症日]],テーブル310122[[#This Row],[日時]],テーブル13[[#All],[年代]],M$1)</f>
        <v>0</v>
      </c>
      <c r="N263" s="59">
        <f>COUNTIFS(テーブル13[[#All],[発症日]],テーブル310122[[#This Row],[日時]],テーブル13[[#All],[年代]],N$1)</f>
        <v>0</v>
      </c>
      <c r="O263" s="59">
        <f>COUNTIFS(テーブル13[[#All],[発症日]],テーブル310122[[#This Row],[日時]],テーブル13[[#All],[年代]],O$1)</f>
        <v>0</v>
      </c>
      <c r="P263" s="59">
        <f>COUNTIFS(テーブル13[[#All],[発症日]],テーブル310122[[#This Row],[日時]],テーブル13[[#All],[年代]],"")</f>
        <v>0</v>
      </c>
      <c r="Q263" s="59">
        <f>テーブル310122[[#This Row],[10歳未満]]</f>
        <v>0</v>
      </c>
      <c r="R263" s="59">
        <f>SUM(テーブル310122[[#This Row],[10代]:[30代]])</f>
        <v>0</v>
      </c>
      <c r="S263" s="59">
        <f>SUM(テーブル310122[[#This Row],[40代]:[50代]])</f>
        <v>0</v>
      </c>
      <c r="T263" s="59">
        <f>SUM(テーブル310122[[#This Row],[60代]:[90代]])</f>
        <v>0</v>
      </c>
    </row>
    <row r="264" spans="1:20">
      <c r="A264" s="54">
        <f t="shared" ref="A264:A327" si="19">A263+1</f>
        <v>44149</v>
      </c>
      <c r="B264" s="1" t="str">
        <f t="shared" si="16"/>
        <v/>
      </c>
      <c r="C264" s="57" t="str">
        <f t="shared" si="17"/>
        <v/>
      </c>
      <c r="D264" s="57" t="str">
        <f t="shared" si="18"/>
        <v>14日</v>
      </c>
      <c r="E264" s="57">
        <f>COUNTIF(テーブル13[[#All],[発症日]],テーブル310122[[#This Row],[日時]])</f>
        <v>1</v>
      </c>
      <c r="F264" s="57">
        <f>COUNTIFS(テーブル13[[#All],[発症日]],テーブル310122[[#This Row],[日時]],テーブル13[[#All],[年代]],F$1)</f>
        <v>0</v>
      </c>
      <c r="G264" s="59">
        <f>COUNTIFS(テーブル13[[#All],[発症日]],テーブル310122[[#This Row],[日時]],テーブル13[[#All],[年代]],G$1)</f>
        <v>0</v>
      </c>
      <c r="H264" s="59">
        <f>COUNTIFS(テーブル13[[#All],[発症日]],テーブル310122[[#This Row],[日時]],テーブル13[[#All],[年代]],H$1)</f>
        <v>1</v>
      </c>
      <c r="I264" s="59">
        <f>COUNTIFS(テーブル13[[#All],[発症日]],テーブル310122[[#This Row],[日時]],テーブル13[[#All],[年代]],I$1)</f>
        <v>0</v>
      </c>
      <c r="J264" s="59">
        <f>COUNTIFS(テーブル13[[#All],[発症日]],テーブル310122[[#This Row],[日時]],テーブル13[[#All],[年代]],J$1)</f>
        <v>0</v>
      </c>
      <c r="K264" s="59">
        <f>COUNTIFS(テーブル13[[#All],[発症日]],テーブル310122[[#This Row],[日時]],テーブル13[[#All],[年代]],K$1)</f>
        <v>0</v>
      </c>
      <c r="L264" s="59">
        <f>COUNTIFS(テーブル13[[#All],[発症日]],テーブル310122[[#This Row],[日時]],テーブル13[[#All],[年代]],L$1)</f>
        <v>0</v>
      </c>
      <c r="M264" s="59">
        <f>COUNTIFS(テーブル13[[#All],[発症日]],テーブル310122[[#This Row],[日時]],テーブル13[[#All],[年代]],M$1)</f>
        <v>0</v>
      </c>
      <c r="N264" s="59">
        <f>COUNTIFS(テーブル13[[#All],[発症日]],テーブル310122[[#This Row],[日時]],テーブル13[[#All],[年代]],N$1)</f>
        <v>0</v>
      </c>
      <c r="O264" s="59">
        <f>COUNTIFS(テーブル13[[#All],[発症日]],テーブル310122[[#This Row],[日時]],テーブル13[[#All],[年代]],O$1)</f>
        <v>0</v>
      </c>
      <c r="P264" s="59">
        <f>COUNTIFS(テーブル13[[#All],[発症日]],テーブル310122[[#This Row],[日時]],テーブル13[[#All],[年代]],"")</f>
        <v>0</v>
      </c>
      <c r="Q264" s="59">
        <f>テーブル310122[[#This Row],[10歳未満]]</f>
        <v>0</v>
      </c>
      <c r="R264" s="59">
        <f>SUM(テーブル310122[[#This Row],[10代]:[30代]])</f>
        <v>1</v>
      </c>
      <c r="S264" s="59">
        <f>SUM(テーブル310122[[#This Row],[40代]:[50代]])</f>
        <v>0</v>
      </c>
      <c r="T264" s="59">
        <f>SUM(テーブル310122[[#This Row],[60代]:[90代]])</f>
        <v>0</v>
      </c>
    </row>
    <row r="265" spans="1:20">
      <c r="A265" s="54">
        <f t="shared" si="19"/>
        <v>44150</v>
      </c>
      <c r="B265" s="1" t="str">
        <f t="shared" si="16"/>
        <v/>
      </c>
      <c r="C265" s="57" t="str">
        <f t="shared" si="17"/>
        <v/>
      </c>
      <c r="D265" s="57" t="str">
        <f t="shared" si="18"/>
        <v>15日</v>
      </c>
      <c r="E265" s="57">
        <f>COUNTIF(テーブル13[[#All],[発症日]],テーブル310122[[#This Row],[日時]])</f>
        <v>0</v>
      </c>
      <c r="F265" s="57">
        <f>COUNTIFS(テーブル13[[#All],[発症日]],テーブル310122[[#This Row],[日時]],テーブル13[[#All],[年代]],F$1)</f>
        <v>0</v>
      </c>
      <c r="G265" s="59">
        <f>COUNTIFS(テーブル13[[#All],[発症日]],テーブル310122[[#This Row],[日時]],テーブル13[[#All],[年代]],G$1)</f>
        <v>0</v>
      </c>
      <c r="H265" s="59">
        <f>COUNTIFS(テーブル13[[#All],[発症日]],テーブル310122[[#This Row],[日時]],テーブル13[[#All],[年代]],H$1)</f>
        <v>0</v>
      </c>
      <c r="I265" s="59">
        <f>COUNTIFS(テーブル13[[#All],[発症日]],テーブル310122[[#This Row],[日時]],テーブル13[[#All],[年代]],I$1)</f>
        <v>0</v>
      </c>
      <c r="J265" s="59">
        <f>COUNTIFS(テーブル13[[#All],[発症日]],テーブル310122[[#This Row],[日時]],テーブル13[[#All],[年代]],J$1)</f>
        <v>0</v>
      </c>
      <c r="K265" s="59">
        <f>COUNTIFS(テーブル13[[#All],[発症日]],テーブル310122[[#This Row],[日時]],テーブル13[[#All],[年代]],K$1)</f>
        <v>0</v>
      </c>
      <c r="L265" s="59">
        <f>COUNTIFS(テーブル13[[#All],[発症日]],テーブル310122[[#This Row],[日時]],テーブル13[[#All],[年代]],L$1)</f>
        <v>0</v>
      </c>
      <c r="M265" s="59">
        <f>COUNTIFS(テーブル13[[#All],[発症日]],テーブル310122[[#This Row],[日時]],テーブル13[[#All],[年代]],M$1)</f>
        <v>0</v>
      </c>
      <c r="N265" s="59">
        <f>COUNTIFS(テーブル13[[#All],[発症日]],テーブル310122[[#This Row],[日時]],テーブル13[[#All],[年代]],N$1)</f>
        <v>0</v>
      </c>
      <c r="O265" s="59">
        <f>COUNTIFS(テーブル13[[#All],[発症日]],テーブル310122[[#This Row],[日時]],テーブル13[[#All],[年代]],O$1)</f>
        <v>0</v>
      </c>
      <c r="P265" s="59">
        <f>COUNTIFS(テーブル13[[#All],[発症日]],テーブル310122[[#This Row],[日時]],テーブル13[[#All],[年代]],"")</f>
        <v>0</v>
      </c>
      <c r="Q265" s="59">
        <f>テーブル310122[[#This Row],[10歳未満]]</f>
        <v>0</v>
      </c>
      <c r="R265" s="59">
        <f>SUM(テーブル310122[[#This Row],[10代]:[30代]])</f>
        <v>0</v>
      </c>
      <c r="S265" s="59">
        <f>SUM(テーブル310122[[#This Row],[40代]:[50代]])</f>
        <v>0</v>
      </c>
      <c r="T265" s="59">
        <f>SUM(テーブル310122[[#This Row],[60代]:[90代]])</f>
        <v>0</v>
      </c>
    </row>
    <row r="266" spans="1:20">
      <c r="A266" s="54">
        <f t="shared" si="19"/>
        <v>44151</v>
      </c>
      <c r="B266" s="1" t="str">
        <f t="shared" si="16"/>
        <v/>
      </c>
      <c r="C266" s="57" t="str">
        <f t="shared" si="17"/>
        <v/>
      </c>
      <c r="D266" s="57" t="str">
        <f t="shared" si="18"/>
        <v>16日</v>
      </c>
      <c r="E266" s="57">
        <f>COUNTIF(テーブル13[[#All],[発症日]],テーブル310122[[#This Row],[日時]])</f>
        <v>0</v>
      </c>
      <c r="F266" s="57">
        <f>COUNTIFS(テーブル13[[#All],[発症日]],テーブル310122[[#This Row],[日時]],テーブル13[[#All],[年代]],F$1)</f>
        <v>0</v>
      </c>
      <c r="G266" s="59">
        <f>COUNTIFS(テーブル13[[#All],[発症日]],テーブル310122[[#This Row],[日時]],テーブル13[[#All],[年代]],G$1)</f>
        <v>0</v>
      </c>
      <c r="H266" s="59">
        <f>COUNTIFS(テーブル13[[#All],[発症日]],テーブル310122[[#This Row],[日時]],テーブル13[[#All],[年代]],H$1)</f>
        <v>0</v>
      </c>
      <c r="I266" s="59">
        <f>COUNTIFS(テーブル13[[#All],[発症日]],テーブル310122[[#This Row],[日時]],テーブル13[[#All],[年代]],I$1)</f>
        <v>0</v>
      </c>
      <c r="J266" s="59">
        <f>COUNTIFS(テーブル13[[#All],[発症日]],テーブル310122[[#This Row],[日時]],テーブル13[[#All],[年代]],J$1)</f>
        <v>0</v>
      </c>
      <c r="K266" s="59">
        <f>COUNTIFS(テーブル13[[#All],[発症日]],テーブル310122[[#This Row],[日時]],テーブル13[[#All],[年代]],K$1)</f>
        <v>0</v>
      </c>
      <c r="L266" s="59">
        <f>COUNTIFS(テーブル13[[#All],[発症日]],テーブル310122[[#This Row],[日時]],テーブル13[[#All],[年代]],L$1)</f>
        <v>0</v>
      </c>
      <c r="M266" s="59">
        <f>COUNTIFS(テーブル13[[#All],[発症日]],テーブル310122[[#This Row],[日時]],テーブル13[[#All],[年代]],M$1)</f>
        <v>0</v>
      </c>
      <c r="N266" s="59">
        <f>COUNTIFS(テーブル13[[#All],[発症日]],テーブル310122[[#This Row],[日時]],テーブル13[[#All],[年代]],N$1)</f>
        <v>0</v>
      </c>
      <c r="O266" s="59">
        <f>COUNTIFS(テーブル13[[#All],[発症日]],テーブル310122[[#This Row],[日時]],テーブル13[[#All],[年代]],O$1)</f>
        <v>0</v>
      </c>
      <c r="P266" s="59">
        <f>COUNTIFS(テーブル13[[#All],[発症日]],テーブル310122[[#This Row],[日時]],テーブル13[[#All],[年代]],"")</f>
        <v>0</v>
      </c>
      <c r="Q266" s="59">
        <f>テーブル310122[[#This Row],[10歳未満]]</f>
        <v>0</v>
      </c>
      <c r="R266" s="59">
        <f>SUM(テーブル310122[[#This Row],[10代]:[30代]])</f>
        <v>0</v>
      </c>
      <c r="S266" s="59">
        <f>SUM(テーブル310122[[#This Row],[40代]:[50代]])</f>
        <v>0</v>
      </c>
      <c r="T266" s="59">
        <f>SUM(テーブル310122[[#This Row],[60代]:[90代]])</f>
        <v>0</v>
      </c>
    </row>
    <row r="267" spans="1:20">
      <c r="A267" s="54">
        <f t="shared" si="19"/>
        <v>44152</v>
      </c>
      <c r="B267" s="1" t="str">
        <f t="shared" si="16"/>
        <v/>
      </c>
      <c r="C267" s="57" t="str">
        <f t="shared" si="17"/>
        <v/>
      </c>
      <c r="D267" s="57" t="str">
        <f t="shared" si="18"/>
        <v>17日</v>
      </c>
      <c r="E267" s="57">
        <f>COUNTIF(テーブル13[[#All],[発症日]],テーブル310122[[#This Row],[日時]])</f>
        <v>1</v>
      </c>
      <c r="F267" s="57">
        <f>COUNTIFS(テーブル13[[#All],[発症日]],テーブル310122[[#This Row],[日時]],テーブル13[[#All],[年代]],F$1)</f>
        <v>0</v>
      </c>
      <c r="G267" s="59">
        <f>COUNTIFS(テーブル13[[#All],[発症日]],テーブル310122[[#This Row],[日時]],テーブル13[[#All],[年代]],G$1)</f>
        <v>0</v>
      </c>
      <c r="H267" s="59">
        <f>COUNTIFS(テーブル13[[#All],[発症日]],テーブル310122[[#This Row],[日時]],テーブル13[[#All],[年代]],H$1)</f>
        <v>1</v>
      </c>
      <c r="I267" s="59">
        <f>COUNTIFS(テーブル13[[#All],[発症日]],テーブル310122[[#This Row],[日時]],テーブル13[[#All],[年代]],I$1)</f>
        <v>0</v>
      </c>
      <c r="J267" s="59">
        <f>COUNTIFS(テーブル13[[#All],[発症日]],テーブル310122[[#This Row],[日時]],テーブル13[[#All],[年代]],J$1)</f>
        <v>0</v>
      </c>
      <c r="K267" s="59">
        <f>COUNTIFS(テーブル13[[#All],[発症日]],テーブル310122[[#This Row],[日時]],テーブル13[[#All],[年代]],K$1)</f>
        <v>0</v>
      </c>
      <c r="L267" s="59">
        <f>COUNTIFS(テーブル13[[#All],[発症日]],テーブル310122[[#This Row],[日時]],テーブル13[[#All],[年代]],L$1)</f>
        <v>0</v>
      </c>
      <c r="M267" s="59">
        <f>COUNTIFS(テーブル13[[#All],[発症日]],テーブル310122[[#This Row],[日時]],テーブル13[[#All],[年代]],M$1)</f>
        <v>0</v>
      </c>
      <c r="N267" s="59">
        <f>COUNTIFS(テーブル13[[#All],[発症日]],テーブル310122[[#This Row],[日時]],テーブル13[[#All],[年代]],N$1)</f>
        <v>0</v>
      </c>
      <c r="O267" s="59">
        <f>COUNTIFS(テーブル13[[#All],[発症日]],テーブル310122[[#This Row],[日時]],テーブル13[[#All],[年代]],O$1)</f>
        <v>0</v>
      </c>
      <c r="P267" s="59">
        <f>COUNTIFS(テーブル13[[#All],[発症日]],テーブル310122[[#This Row],[日時]],テーブル13[[#All],[年代]],"")</f>
        <v>0</v>
      </c>
      <c r="Q267" s="59">
        <f>テーブル310122[[#This Row],[10歳未満]]</f>
        <v>0</v>
      </c>
      <c r="R267" s="59">
        <f>SUM(テーブル310122[[#This Row],[10代]:[30代]])</f>
        <v>1</v>
      </c>
      <c r="S267" s="59">
        <f>SUM(テーブル310122[[#This Row],[40代]:[50代]])</f>
        <v>0</v>
      </c>
      <c r="T267" s="59">
        <f>SUM(テーブル310122[[#This Row],[60代]:[90代]])</f>
        <v>0</v>
      </c>
    </row>
    <row r="268" spans="1:20">
      <c r="A268" s="54">
        <f t="shared" si="19"/>
        <v>44153</v>
      </c>
      <c r="B268" s="1" t="str">
        <f t="shared" si="16"/>
        <v/>
      </c>
      <c r="C268" s="57" t="str">
        <f t="shared" si="17"/>
        <v/>
      </c>
      <c r="D268" s="57" t="str">
        <f t="shared" si="18"/>
        <v>18日</v>
      </c>
      <c r="E268" s="57">
        <f>COUNTIF(テーブル13[[#All],[発症日]],テーブル310122[[#This Row],[日時]])</f>
        <v>0</v>
      </c>
      <c r="F268" s="57">
        <f>COUNTIFS(テーブル13[[#All],[発症日]],テーブル310122[[#This Row],[日時]],テーブル13[[#All],[年代]],F$1)</f>
        <v>0</v>
      </c>
      <c r="G268" s="59">
        <f>COUNTIFS(テーブル13[[#All],[発症日]],テーブル310122[[#This Row],[日時]],テーブル13[[#All],[年代]],G$1)</f>
        <v>0</v>
      </c>
      <c r="H268" s="59">
        <f>COUNTIFS(テーブル13[[#All],[発症日]],テーブル310122[[#This Row],[日時]],テーブル13[[#All],[年代]],H$1)</f>
        <v>0</v>
      </c>
      <c r="I268" s="59">
        <f>COUNTIFS(テーブル13[[#All],[発症日]],テーブル310122[[#This Row],[日時]],テーブル13[[#All],[年代]],I$1)</f>
        <v>0</v>
      </c>
      <c r="J268" s="59">
        <f>COUNTIFS(テーブル13[[#All],[発症日]],テーブル310122[[#This Row],[日時]],テーブル13[[#All],[年代]],J$1)</f>
        <v>0</v>
      </c>
      <c r="K268" s="59">
        <f>COUNTIFS(テーブル13[[#All],[発症日]],テーブル310122[[#This Row],[日時]],テーブル13[[#All],[年代]],K$1)</f>
        <v>0</v>
      </c>
      <c r="L268" s="59">
        <f>COUNTIFS(テーブル13[[#All],[発症日]],テーブル310122[[#This Row],[日時]],テーブル13[[#All],[年代]],L$1)</f>
        <v>0</v>
      </c>
      <c r="M268" s="59">
        <f>COUNTIFS(テーブル13[[#All],[発症日]],テーブル310122[[#This Row],[日時]],テーブル13[[#All],[年代]],M$1)</f>
        <v>0</v>
      </c>
      <c r="N268" s="59">
        <f>COUNTIFS(テーブル13[[#All],[発症日]],テーブル310122[[#This Row],[日時]],テーブル13[[#All],[年代]],N$1)</f>
        <v>0</v>
      </c>
      <c r="O268" s="59">
        <f>COUNTIFS(テーブル13[[#All],[発症日]],テーブル310122[[#This Row],[日時]],テーブル13[[#All],[年代]],O$1)</f>
        <v>0</v>
      </c>
      <c r="P268" s="59">
        <f>COUNTIFS(テーブル13[[#All],[発症日]],テーブル310122[[#This Row],[日時]],テーブル13[[#All],[年代]],"")</f>
        <v>0</v>
      </c>
      <c r="Q268" s="59">
        <f>テーブル310122[[#This Row],[10歳未満]]</f>
        <v>0</v>
      </c>
      <c r="R268" s="59">
        <f>SUM(テーブル310122[[#This Row],[10代]:[30代]])</f>
        <v>0</v>
      </c>
      <c r="S268" s="59">
        <f>SUM(テーブル310122[[#This Row],[40代]:[50代]])</f>
        <v>0</v>
      </c>
      <c r="T268" s="59">
        <f>SUM(テーブル310122[[#This Row],[60代]:[90代]])</f>
        <v>0</v>
      </c>
    </row>
    <row r="269" spans="1:20">
      <c r="A269" s="54">
        <f t="shared" si="19"/>
        <v>44154</v>
      </c>
      <c r="B269" s="1" t="str">
        <f t="shared" si="16"/>
        <v/>
      </c>
      <c r="C269" s="57" t="str">
        <f t="shared" si="17"/>
        <v/>
      </c>
      <c r="D269" s="57" t="str">
        <f t="shared" si="18"/>
        <v>19日</v>
      </c>
      <c r="E269" s="57">
        <f>COUNTIF(テーブル13[[#All],[発症日]],テーブル310122[[#This Row],[日時]])</f>
        <v>0</v>
      </c>
      <c r="F269" s="57">
        <f>COUNTIFS(テーブル13[[#All],[発症日]],テーブル310122[[#This Row],[日時]],テーブル13[[#All],[年代]],F$1)</f>
        <v>0</v>
      </c>
      <c r="G269" s="59">
        <f>COUNTIFS(テーブル13[[#All],[発症日]],テーブル310122[[#This Row],[日時]],テーブル13[[#All],[年代]],G$1)</f>
        <v>0</v>
      </c>
      <c r="H269" s="59">
        <f>COUNTIFS(テーブル13[[#All],[発症日]],テーブル310122[[#This Row],[日時]],テーブル13[[#All],[年代]],H$1)</f>
        <v>0</v>
      </c>
      <c r="I269" s="59">
        <f>COUNTIFS(テーブル13[[#All],[発症日]],テーブル310122[[#This Row],[日時]],テーブル13[[#All],[年代]],I$1)</f>
        <v>0</v>
      </c>
      <c r="J269" s="59">
        <f>COUNTIFS(テーブル13[[#All],[発症日]],テーブル310122[[#This Row],[日時]],テーブル13[[#All],[年代]],J$1)</f>
        <v>0</v>
      </c>
      <c r="K269" s="59">
        <f>COUNTIFS(テーブル13[[#All],[発症日]],テーブル310122[[#This Row],[日時]],テーブル13[[#All],[年代]],K$1)</f>
        <v>0</v>
      </c>
      <c r="L269" s="59">
        <f>COUNTIFS(テーブル13[[#All],[発症日]],テーブル310122[[#This Row],[日時]],テーブル13[[#All],[年代]],L$1)</f>
        <v>0</v>
      </c>
      <c r="M269" s="59">
        <f>COUNTIFS(テーブル13[[#All],[発症日]],テーブル310122[[#This Row],[日時]],テーブル13[[#All],[年代]],M$1)</f>
        <v>0</v>
      </c>
      <c r="N269" s="59">
        <f>COUNTIFS(テーブル13[[#All],[発症日]],テーブル310122[[#This Row],[日時]],テーブル13[[#All],[年代]],N$1)</f>
        <v>0</v>
      </c>
      <c r="O269" s="59">
        <f>COUNTIFS(テーブル13[[#All],[発症日]],テーブル310122[[#This Row],[日時]],テーブル13[[#All],[年代]],O$1)</f>
        <v>0</v>
      </c>
      <c r="P269" s="59">
        <f>COUNTIFS(テーブル13[[#All],[発症日]],テーブル310122[[#This Row],[日時]],テーブル13[[#All],[年代]],"")</f>
        <v>0</v>
      </c>
      <c r="Q269" s="59">
        <f>テーブル310122[[#This Row],[10歳未満]]</f>
        <v>0</v>
      </c>
      <c r="R269" s="59">
        <f>SUM(テーブル310122[[#This Row],[10代]:[30代]])</f>
        <v>0</v>
      </c>
      <c r="S269" s="59">
        <f>SUM(テーブル310122[[#This Row],[40代]:[50代]])</f>
        <v>0</v>
      </c>
      <c r="T269" s="59">
        <f>SUM(テーブル310122[[#This Row],[60代]:[90代]])</f>
        <v>0</v>
      </c>
    </row>
    <row r="270" spans="1:20">
      <c r="A270" s="54">
        <f t="shared" si="19"/>
        <v>44155</v>
      </c>
      <c r="B270" s="1" t="str">
        <f t="shared" si="16"/>
        <v/>
      </c>
      <c r="C270" s="57" t="str">
        <f t="shared" si="17"/>
        <v/>
      </c>
      <c r="D270" s="57" t="str">
        <f t="shared" si="18"/>
        <v>20日</v>
      </c>
      <c r="E270" s="57">
        <f>COUNTIF(テーブル13[[#All],[発症日]],テーブル310122[[#This Row],[日時]])</f>
        <v>0</v>
      </c>
      <c r="F270" s="57">
        <f>COUNTIFS(テーブル13[[#All],[発症日]],テーブル310122[[#This Row],[日時]],テーブル13[[#All],[年代]],F$1)</f>
        <v>0</v>
      </c>
      <c r="G270" s="59">
        <f>COUNTIFS(テーブル13[[#All],[発症日]],テーブル310122[[#This Row],[日時]],テーブル13[[#All],[年代]],G$1)</f>
        <v>0</v>
      </c>
      <c r="H270" s="59">
        <f>COUNTIFS(テーブル13[[#All],[発症日]],テーブル310122[[#This Row],[日時]],テーブル13[[#All],[年代]],H$1)</f>
        <v>0</v>
      </c>
      <c r="I270" s="59">
        <f>COUNTIFS(テーブル13[[#All],[発症日]],テーブル310122[[#This Row],[日時]],テーブル13[[#All],[年代]],I$1)</f>
        <v>0</v>
      </c>
      <c r="J270" s="59">
        <f>COUNTIFS(テーブル13[[#All],[発症日]],テーブル310122[[#This Row],[日時]],テーブル13[[#All],[年代]],J$1)</f>
        <v>0</v>
      </c>
      <c r="K270" s="59">
        <f>COUNTIFS(テーブル13[[#All],[発症日]],テーブル310122[[#This Row],[日時]],テーブル13[[#All],[年代]],K$1)</f>
        <v>0</v>
      </c>
      <c r="L270" s="59">
        <f>COUNTIFS(テーブル13[[#All],[発症日]],テーブル310122[[#This Row],[日時]],テーブル13[[#All],[年代]],L$1)</f>
        <v>0</v>
      </c>
      <c r="M270" s="59">
        <f>COUNTIFS(テーブル13[[#All],[発症日]],テーブル310122[[#This Row],[日時]],テーブル13[[#All],[年代]],M$1)</f>
        <v>0</v>
      </c>
      <c r="N270" s="59">
        <f>COUNTIFS(テーブル13[[#All],[発症日]],テーブル310122[[#This Row],[日時]],テーブル13[[#All],[年代]],N$1)</f>
        <v>0</v>
      </c>
      <c r="O270" s="59">
        <f>COUNTIFS(テーブル13[[#All],[発症日]],テーブル310122[[#This Row],[日時]],テーブル13[[#All],[年代]],O$1)</f>
        <v>0</v>
      </c>
      <c r="P270" s="59">
        <f>COUNTIFS(テーブル13[[#All],[発症日]],テーブル310122[[#This Row],[日時]],テーブル13[[#All],[年代]],"")</f>
        <v>0</v>
      </c>
      <c r="Q270" s="59">
        <f>テーブル310122[[#This Row],[10歳未満]]</f>
        <v>0</v>
      </c>
      <c r="R270" s="59">
        <f>SUM(テーブル310122[[#This Row],[10代]:[30代]])</f>
        <v>0</v>
      </c>
      <c r="S270" s="59">
        <f>SUM(テーブル310122[[#This Row],[40代]:[50代]])</f>
        <v>0</v>
      </c>
      <c r="T270" s="59">
        <f>SUM(テーブル310122[[#This Row],[60代]:[90代]])</f>
        <v>0</v>
      </c>
    </row>
    <row r="271" spans="1:20">
      <c r="A271" s="54">
        <f t="shared" si="19"/>
        <v>44156</v>
      </c>
      <c r="B271" s="1" t="str">
        <f t="shared" si="16"/>
        <v/>
      </c>
      <c r="C271" s="57" t="str">
        <f t="shared" si="17"/>
        <v/>
      </c>
      <c r="D271" s="57" t="str">
        <f t="shared" si="18"/>
        <v>21日</v>
      </c>
      <c r="E271" s="57">
        <f>COUNTIF(テーブル13[[#All],[発症日]],テーブル310122[[#This Row],[日時]])</f>
        <v>2</v>
      </c>
      <c r="F271" s="57">
        <f>COUNTIFS(テーブル13[[#All],[発症日]],テーブル310122[[#This Row],[日時]],テーブル13[[#All],[年代]],F$1)</f>
        <v>0</v>
      </c>
      <c r="G271" s="59">
        <f>COUNTIFS(テーブル13[[#All],[発症日]],テーブル310122[[#This Row],[日時]],テーブル13[[#All],[年代]],G$1)</f>
        <v>0</v>
      </c>
      <c r="H271" s="59">
        <f>COUNTIFS(テーブル13[[#All],[発症日]],テーブル310122[[#This Row],[日時]],テーブル13[[#All],[年代]],H$1)</f>
        <v>1</v>
      </c>
      <c r="I271" s="59">
        <f>COUNTIFS(テーブル13[[#All],[発症日]],テーブル310122[[#This Row],[日時]],テーブル13[[#All],[年代]],I$1)</f>
        <v>0</v>
      </c>
      <c r="J271" s="59">
        <f>COUNTIFS(テーブル13[[#All],[発症日]],テーブル310122[[#This Row],[日時]],テーブル13[[#All],[年代]],J$1)</f>
        <v>1</v>
      </c>
      <c r="K271" s="59">
        <f>COUNTIFS(テーブル13[[#All],[発症日]],テーブル310122[[#This Row],[日時]],テーブル13[[#All],[年代]],K$1)</f>
        <v>0</v>
      </c>
      <c r="L271" s="59">
        <f>COUNTIFS(テーブル13[[#All],[発症日]],テーブル310122[[#This Row],[日時]],テーブル13[[#All],[年代]],L$1)</f>
        <v>0</v>
      </c>
      <c r="M271" s="59">
        <f>COUNTIFS(テーブル13[[#All],[発症日]],テーブル310122[[#This Row],[日時]],テーブル13[[#All],[年代]],M$1)</f>
        <v>0</v>
      </c>
      <c r="N271" s="59">
        <f>COUNTIFS(テーブル13[[#All],[発症日]],テーブル310122[[#This Row],[日時]],テーブル13[[#All],[年代]],N$1)</f>
        <v>0</v>
      </c>
      <c r="O271" s="59">
        <f>COUNTIFS(テーブル13[[#All],[発症日]],テーブル310122[[#This Row],[日時]],テーブル13[[#All],[年代]],O$1)</f>
        <v>0</v>
      </c>
      <c r="P271" s="59">
        <f>COUNTIFS(テーブル13[[#All],[発症日]],テーブル310122[[#This Row],[日時]],テーブル13[[#All],[年代]],"")</f>
        <v>0</v>
      </c>
      <c r="Q271" s="59">
        <f>テーブル310122[[#This Row],[10歳未満]]</f>
        <v>0</v>
      </c>
      <c r="R271" s="59">
        <f>SUM(テーブル310122[[#This Row],[10代]:[30代]])</f>
        <v>1</v>
      </c>
      <c r="S271" s="59">
        <f>SUM(テーブル310122[[#This Row],[40代]:[50代]])</f>
        <v>1</v>
      </c>
      <c r="T271" s="59">
        <f>SUM(テーブル310122[[#This Row],[60代]:[90代]])</f>
        <v>0</v>
      </c>
    </row>
    <row r="272" spans="1:20">
      <c r="A272" s="54">
        <f t="shared" si="19"/>
        <v>44157</v>
      </c>
      <c r="B272" s="1" t="str">
        <f t="shared" si="16"/>
        <v/>
      </c>
      <c r="C272" s="57" t="str">
        <f t="shared" si="17"/>
        <v/>
      </c>
      <c r="D272" s="57" t="str">
        <f t="shared" si="18"/>
        <v>22日</v>
      </c>
      <c r="E272" s="57">
        <f>COUNTIF(テーブル13[[#All],[発症日]],テーブル310122[[#This Row],[日時]])</f>
        <v>1</v>
      </c>
      <c r="F272" s="57">
        <f>COUNTIFS(テーブル13[[#All],[発症日]],テーブル310122[[#This Row],[日時]],テーブル13[[#All],[年代]],F$1)</f>
        <v>0</v>
      </c>
      <c r="G272" s="59">
        <f>COUNTIFS(テーブル13[[#All],[発症日]],テーブル310122[[#This Row],[日時]],テーブル13[[#All],[年代]],G$1)</f>
        <v>1</v>
      </c>
      <c r="H272" s="59">
        <f>COUNTIFS(テーブル13[[#All],[発症日]],テーブル310122[[#This Row],[日時]],テーブル13[[#All],[年代]],H$1)</f>
        <v>0</v>
      </c>
      <c r="I272" s="59">
        <f>COUNTIFS(テーブル13[[#All],[発症日]],テーブル310122[[#This Row],[日時]],テーブル13[[#All],[年代]],I$1)</f>
        <v>0</v>
      </c>
      <c r="J272" s="59">
        <f>COUNTIFS(テーブル13[[#All],[発症日]],テーブル310122[[#This Row],[日時]],テーブル13[[#All],[年代]],J$1)</f>
        <v>0</v>
      </c>
      <c r="K272" s="59">
        <f>COUNTIFS(テーブル13[[#All],[発症日]],テーブル310122[[#This Row],[日時]],テーブル13[[#All],[年代]],K$1)</f>
        <v>0</v>
      </c>
      <c r="L272" s="59">
        <f>COUNTIFS(テーブル13[[#All],[発症日]],テーブル310122[[#This Row],[日時]],テーブル13[[#All],[年代]],L$1)</f>
        <v>0</v>
      </c>
      <c r="M272" s="59">
        <f>COUNTIFS(テーブル13[[#All],[発症日]],テーブル310122[[#This Row],[日時]],テーブル13[[#All],[年代]],M$1)</f>
        <v>0</v>
      </c>
      <c r="N272" s="59">
        <f>COUNTIFS(テーブル13[[#All],[発症日]],テーブル310122[[#This Row],[日時]],テーブル13[[#All],[年代]],N$1)</f>
        <v>0</v>
      </c>
      <c r="O272" s="59">
        <f>COUNTIFS(テーブル13[[#All],[発症日]],テーブル310122[[#This Row],[日時]],テーブル13[[#All],[年代]],O$1)</f>
        <v>0</v>
      </c>
      <c r="P272" s="59">
        <f>COUNTIFS(テーブル13[[#All],[発症日]],テーブル310122[[#This Row],[日時]],テーブル13[[#All],[年代]],"")</f>
        <v>0</v>
      </c>
      <c r="Q272" s="59">
        <f>テーブル310122[[#This Row],[10歳未満]]</f>
        <v>0</v>
      </c>
      <c r="R272" s="59">
        <f>SUM(テーブル310122[[#This Row],[10代]:[30代]])</f>
        <v>1</v>
      </c>
      <c r="S272" s="59">
        <f>SUM(テーブル310122[[#This Row],[40代]:[50代]])</f>
        <v>0</v>
      </c>
      <c r="T272" s="59">
        <f>SUM(テーブル310122[[#This Row],[60代]:[90代]])</f>
        <v>0</v>
      </c>
    </row>
    <row r="273" spans="1:20">
      <c r="A273" s="54">
        <f t="shared" si="19"/>
        <v>44158</v>
      </c>
      <c r="B273" s="1" t="str">
        <f t="shared" si="16"/>
        <v/>
      </c>
      <c r="C273" s="57" t="str">
        <f t="shared" si="17"/>
        <v/>
      </c>
      <c r="D273" s="57" t="str">
        <f t="shared" si="18"/>
        <v>23日</v>
      </c>
      <c r="E273" s="57">
        <f>COUNTIF(テーブル13[[#All],[発症日]],テーブル310122[[#This Row],[日時]])</f>
        <v>0</v>
      </c>
      <c r="F273" s="57">
        <f>COUNTIFS(テーブル13[[#All],[発症日]],テーブル310122[[#This Row],[日時]],テーブル13[[#All],[年代]],F$1)</f>
        <v>0</v>
      </c>
      <c r="G273" s="59">
        <f>COUNTIFS(テーブル13[[#All],[発症日]],テーブル310122[[#This Row],[日時]],テーブル13[[#All],[年代]],G$1)</f>
        <v>0</v>
      </c>
      <c r="H273" s="59">
        <f>COUNTIFS(テーブル13[[#All],[発症日]],テーブル310122[[#This Row],[日時]],テーブル13[[#All],[年代]],H$1)</f>
        <v>0</v>
      </c>
      <c r="I273" s="59">
        <f>COUNTIFS(テーブル13[[#All],[発症日]],テーブル310122[[#This Row],[日時]],テーブル13[[#All],[年代]],I$1)</f>
        <v>0</v>
      </c>
      <c r="J273" s="59">
        <f>COUNTIFS(テーブル13[[#All],[発症日]],テーブル310122[[#This Row],[日時]],テーブル13[[#All],[年代]],J$1)</f>
        <v>0</v>
      </c>
      <c r="K273" s="59">
        <f>COUNTIFS(テーブル13[[#All],[発症日]],テーブル310122[[#This Row],[日時]],テーブル13[[#All],[年代]],K$1)</f>
        <v>0</v>
      </c>
      <c r="L273" s="59">
        <f>COUNTIFS(テーブル13[[#All],[発症日]],テーブル310122[[#This Row],[日時]],テーブル13[[#All],[年代]],L$1)</f>
        <v>0</v>
      </c>
      <c r="M273" s="59">
        <f>COUNTIFS(テーブル13[[#All],[発症日]],テーブル310122[[#This Row],[日時]],テーブル13[[#All],[年代]],M$1)</f>
        <v>0</v>
      </c>
      <c r="N273" s="59">
        <f>COUNTIFS(テーブル13[[#All],[発症日]],テーブル310122[[#This Row],[日時]],テーブル13[[#All],[年代]],N$1)</f>
        <v>0</v>
      </c>
      <c r="O273" s="59">
        <f>COUNTIFS(テーブル13[[#All],[発症日]],テーブル310122[[#This Row],[日時]],テーブル13[[#All],[年代]],O$1)</f>
        <v>0</v>
      </c>
      <c r="P273" s="59">
        <f>COUNTIFS(テーブル13[[#All],[発症日]],テーブル310122[[#This Row],[日時]],テーブル13[[#All],[年代]],"")</f>
        <v>0</v>
      </c>
      <c r="Q273" s="59">
        <f>テーブル310122[[#This Row],[10歳未満]]</f>
        <v>0</v>
      </c>
      <c r="R273" s="59">
        <f>SUM(テーブル310122[[#This Row],[10代]:[30代]])</f>
        <v>0</v>
      </c>
      <c r="S273" s="59">
        <f>SUM(テーブル310122[[#This Row],[40代]:[50代]])</f>
        <v>0</v>
      </c>
      <c r="T273" s="59">
        <f>SUM(テーブル310122[[#This Row],[60代]:[90代]])</f>
        <v>0</v>
      </c>
    </row>
    <row r="274" spans="1:20">
      <c r="A274" s="54">
        <f t="shared" si="19"/>
        <v>44159</v>
      </c>
      <c r="B274" s="1" t="str">
        <f t="shared" si="16"/>
        <v/>
      </c>
      <c r="C274" s="57" t="str">
        <f t="shared" si="17"/>
        <v/>
      </c>
      <c r="D274" s="57" t="str">
        <f t="shared" si="18"/>
        <v>24日</v>
      </c>
      <c r="E274" s="57">
        <f>COUNTIF(テーブル13[[#All],[発症日]],テーブル310122[[#This Row],[日時]])</f>
        <v>0</v>
      </c>
      <c r="F274" s="57">
        <f>COUNTIFS(テーブル13[[#All],[発症日]],テーブル310122[[#This Row],[日時]],テーブル13[[#All],[年代]],F$1)</f>
        <v>0</v>
      </c>
      <c r="G274" s="59">
        <f>COUNTIFS(テーブル13[[#All],[発症日]],テーブル310122[[#This Row],[日時]],テーブル13[[#All],[年代]],G$1)</f>
        <v>0</v>
      </c>
      <c r="H274" s="59">
        <f>COUNTIFS(テーブル13[[#All],[発症日]],テーブル310122[[#This Row],[日時]],テーブル13[[#All],[年代]],H$1)</f>
        <v>0</v>
      </c>
      <c r="I274" s="59">
        <f>COUNTIFS(テーブル13[[#All],[発症日]],テーブル310122[[#This Row],[日時]],テーブル13[[#All],[年代]],I$1)</f>
        <v>0</v>
      </c>
      <c r="J274" s="59">
        <f>COUNTIFS(テーブル13[[#All],[発症日]],テーブル310122[[#This Row],[日時]],テーブル13[[#All],[年代]],J$1)</f>
        <v>0</v>
      </c>
      <c r="K274" s="59">
        <f>COUNTIFS(テーブル13[[#All],[発症日]],テーブル310122[[#This Row],[日時]],テーブル13[[#All],[年代]],K$1)</f>
        <v>0</v>
      </c>
      <c r="L274" s="59">
        <f>COUNTIFS(テーブル13[[#All],[発症日]],テーブル310122[[#This Row],[日時]],テーブル13[[#All],[年代]],L$1)</f>
        <v>0</v>
      </c>
      <c r="M274" s="59">
        <f>COUNTIFS(テーブル13[[#All],[発症日]],テーブル310122[[#This Row],[日時]],テーブル13[[#All],[年代]],M$1)</f>
        <v>0</v>
      </c>
      <c r="N274" s="59">
        <f>COUNTIFS(テーブル13[[#All],[発症日]],テーブル310122[[#This Row],[日時]],テーブル13[[#All],[年代]],N$1)</f>
        <v>0</v>
      </c>
      <c r="O274" s="59">
        <f>COUNTIFS(テーブル13[[#All],[発症日]],テーブル310122[[#This Row],[日時]],テーブル13[[#All],[年代]],O$1)</f>
        <v>0</v>
      </c>
      <c r="P274" s="59">
        <f>COUNTIFS(テーブル13[[#All],[発症日]],テーブル310122[[#This Row],[日時]],テーブル13[[#All],[年代]],"")</f>
        <v>0</v>
      </c>
      <c r="Q274" s="59">
        <f>テーブル310122[[#This Row],[10歳未満]]</f>
        <v>0</v>
      </c>
      <c r="R274" s="59">
        <f>SUM(テーブル310122[[#This Row],[10代]:[30代]])</f>
        <v>0</v>
      </c>
      <c r="S274" s="59">
        <f>SUM(テーブル310122[[#This Row],[40代]:[50代]])</f>
        <v>0</v>
      </c>
      <c r="T274" s="59">
        <f>SUM(テーブル310122[[#This Row],[60代]:[90代]])</f>
        <v>0</v>
      </c>
    </row>
    <row r="275" spans="1:20">
      <c r="A275" s="54">
        <f t="shared" si="19"/>
        <v>44160</v>
      </c>
      <c r="B275" s="1" t="str">
        <f t="shared" si="16"/>
        <v/>
      </c>
      <c r="C275" s="57" t="str">
        <f t="shared" si="17"/>
        <v/>
      </c>
      <c r="D275" s="57" t="str">
        <f t="shared" si="18"/>
        <v>25日</v>
      </c>
      <c r="E275" s="57">
        <f>COUNTIF(テーブル13[[#All],[発症日]],テーブル310122[[#This Row],[日時]])</f>
        <v>1</v>
      </c>
      <c r="F275" s="57">
        <f>COUNTIFS(テーブル13[[#All],[発症日]],テーブル310122[[#This Row],[日時]],テーブル13[[#All],[年代]],F$1)</f>
        <v>0</v>
      </c>
      <c r="G275" s="59">
        <f>COUNTIFS(テーブル13[[#All],[発症日]],テーブル310122[[#This Row],[日時]],テーブル13[[#All],[年代]],G$1)</f>
        <v>0</v>
      </c>
      <c r="H275" s="59">
        <f>COUNTIFS(テーブル13[[#All],[発症日]],テーブル310122[[#This Row],[日時]],テーブル13[[#All],[年代]],H$1)</f>
        <v>0</v>
      </c>
      <c r="I275" s="59">
        <f>COUNTIFS(テーブル13[[#All],[発症日]],テーブル310122[[#This Row],[日時]],テーブル13[[#All],[年代]],I$1)</f>
        <v>0</v>
      </c>
      <c r="J275" s="59">
        <f>COUNTIFS(テーブル13[[#All],[発症日]],テーブル310122[[#This Row],[日時]],テーブル13[[#All],[年代]],J$1)</f>
        <v>0</v>
      </c>
      <c r="K275" s="59">
        <f>COUNTIFS(テーブル13[[#All],[発症日]],テーブル310122[[#This Row],[日時]],テーブル13[[#All],[年代]],K$1)</f>
        <v>1</v>
      </c>
      <c r="L275" s="59">
        <f>COUNTIFS(テーブル13[[#All],[発症日]],テーブル310122[[#This Row],[日時]],テーブル13[[#All],[年代]],L$1)</f>
        <v>0</v>
      </c>
      <c r="M275" s="59">
        <f>COUNTIFS(テーブル13[[#All],[発症日]],テーブル310122[[#This Row],[日時]],テーブル13[[#All],[年代]],M$1)</f>
        <v>0</v>
      </c>
      <c r="N275" s="59">
        <f>COUNTIFS(テーブル13[[#All],[発症日]],テーブル310122[[#This Row],[日時]],テーブル13[[#All],[年代]],N$1)</f>
        <v>0</v>
      </c>
      <c r="O275" s="59">
        <f>COUNTIFS(テーブル13[[#All],[発症日]],テーブル310122[[#This Row],[日時]],テーブル13[[#All],[年代]],O$1)</f>
        <v>0</v>
      </c>
      <c r="P275" s="59">
        <f>COUNTIFS(テーブル13[[#All],[発症日]],テーブル310122[[#This Row],[日時]],テーブル13[[#All],[年代]],"")</f>
        <v>0</v>
      </c>
      <c r="Q275" s="59">
        <f>テーブル310122[[#This Row],[10歳未満]]</f>
        <v>0</v>
      </c>
      <c r="R275" s="59">
        <f>SUM(テーブル310122[[#This Row],[10代]:[30代]])</f>
        <v>0</v>
      </c>
      <c r="S275" s="59">
        <f>SUM(テーブル310122[[#This Row],[40代]:[50代]])</f>
        <v>1</v>
      </c>
      <c r="T275" s="59">
        <f>SUM(テーブル310122[[#This Row],[60代]:[90代]])</f>
        <v>0</v>
      </c>
    </row>
    <row r="276" spans="1:20">
      <c r="A276" s="54">
        <f t="shared" si="19"/>
        <v>44161</v>
      </c>
      <c r="B276" s="1" t="str">
        <f t="shared" si="16"/>
        <v/>
      </c>
      <c r="C276" s="57" t="str">
        <f t="shared" si="17"/>
        <v/>
      </c>
      <c r="D276" s="57" t="str">
        <f t="shared" si="18"/>
        <v>26日</v>
      </c>
      <c r="E276" s="57">
        <f>COUNTIF(テーブル13[[#All],[発症日]],テーブル310122[[#This Row],[日時]])</f>
        <v>1</v>
      </c>
      <c r="F276" s="57">
        <f>COUNTIFS(テーブル13[[#All],[発症日]],テーブル310122[[#This Row],[日時]],テーブル13[[#All],[年代]],F$1)</f>
        <v>0</v>
      </c>
      <c r="G276" s="59">
        <f>COUNTIFS(テーブル13[[#All],[発症日]],テーブル310122[[#This Row],[日時]],テーブル13[[#All],[年代]],G$1)</f>
        <v>0</v>
      </c>
      <c r="H276" s="59">
        <f>COUNTIFS(テーブル13[[#All],[発症日]],テーブル310122[[#This Row],[日時]],テーブル13[[#All],[年代]],H$1)</f>
        <v>0</v>
      </c>
      <c r="I276" s="59">
        <f>COUNTIFS(テーブル13[[#All],[発症日]],テーブル310122[[#This Row],[日時]],テーブル13[[#All],[年代]],I$1)</f>
        <v>0</v>
      </c>
      <c r="J276" s="59">
        <f>COUNTIFS(テーブル13[[#All],[発症日]],テーブル310122[[#This Row],[日時]],テーブル13[[#All],[年代]],J$1)</f>
        <v>0</v>
      </c>
      <c r="K276" s="59">
        <f>COUNTIFS(テーブル13[[#All],[発症日]],テーブル310122[[#This Row],[日時]],テーブル13[[#All],[年代]],K$1)</f>
        <v>0</v>
      </c>
      <c r="L276" s="59">
        <f>COUNTIFS(テーブル13[[#All],[発症日]],テーブル310122[[#This Row],[日時]],テーブル13[[#All],[年代]],L$1)</f>
        <v>0</v>
      </c>
      <c r="M276" s="59">
        <f>COUNTIFS(テーブル13[[#All],[発症日]],テーブル310122[[#This Row],[日時]],テーブル13[[#All],[年代]],M$1)</f>
        <v>1</v>
      </c>
      <c r="N276" s="59">
        <f>COUNTIFS(テーブル13[[#All],[発症日]],テーブル310122[[#This Row],[日時]],テーブル13[[#All],[年代]],N$1)</f>
        <v>0</v>
      </c>
      <c r="O276" s="59">
        <f>COUNTIFS(テーブル13[[#All],[発症日]],テーブル310122[[#This Row],[日時]],テーブル13[[#All],[年代]],O$1)</f>
        <v>0</v>
      </c>
      <c r="P276" s="59">
        <f>COUNTIFS(テーブル13[[#All],[発症日]],テーブル310122[[#This Row],[日時]],テーブル13[[#All],[年代]],"")</f>
        <v>0</v>
      </c>
      <c r="Q276" s="59">
        <f>テーブル310122[[#This Row],[10歳未満]]</f>
        <v>0</v>
      </c>
      <c r="R276" s="59">
        <f>SUM(テーブル310122[[#This Row],[10代]:[30代]])</f>
        <v>0</v>
      </c>
      <c r="S276" s="59">
        <f>SUM(テーブル310122[[#This Row],[40代]:[50代]])</f>
        <v>0</v>
      </c>
      <c r="T276" s="59">
        <f>SUM(テーブル310122[[#This Row],[60代]:[90代]])</f>
        <v>1</v>
      </c>
    </row>
    <row r="277" spans="1:20">
      <c r="A277" s="54">
        <f t="shared" si="19"/>
        <v>44162</v>
      </c>
      <c r="B277" s="1" t="str">
        <f t="shared" si="16"/>
        <v/>
      </c>
      <c r="C277" s="57" t="str">
        <f t="shared" si="17"/>
        <v/>
      </c>
      <c r="D277" s="57" t="str">
        <f t="shared" si="18"/>
        <v>27日</v>
      </c>
      <c r="E277" s="57">
        <f>COUNTIF(テーブル13[[#All],[発症日]],テーブル310122[[#This Row],[日時]])</f>
        <v>0</v>
      </c>
      <c r="F277" s="57">
        <f>COUNTIFS(テーブル13[[#All],[発症日]],テーブル310122[[#This Row],[日時]],テーブル13[[#All],[年代]],F$1)</f>
        <v>0</v>
      </c>
      <c r="G277" s="59">
        <f>COUNTIFS(テーブル13[[#All],[発症日]],テーブル310122[[#This Row],[日時]],テーブル13[[#All],[年代]],G$1)</f>
        <v>0</v>
      </c>
      <c r="H277" s="59">
        <f>COUNTIFS(テーブル13[[#All],[発症日]],テーブル310122[[#This Row],[日時]],テーブル13[[#All],[年代]],H$1)</f>
        <v>0</v>
      </c>
      <c r="I277" s="59">
        <f>COUNTIFS(テーブル13[[#All],[発症日]],テーブル310122[[#This Row],[日時]],テーブル13[[#All],[年代]],I$1)</f>
        <v>0</v>
      </c>
      <c r="J277" s="59">
        <f>COUNTIFS(テーブル13[[#All],[発症日]],テーブル310122[[#This Row],[日時]],テーブル13[[#All],[年代]],J$1)</f>
        <v>0</v>
      </c>
      <c r="K277" s="59">
        <f>COUNTIFS(テーブル13[[#All],[発症日]],テーブル310122[[#This Row],[日時]],テーブル13[[#All],[年代]],K$1)</f>
        <v>0</v>
      </c>
      <c r="L277" s="59">
        <f>COUNTIFS(テーブル13[[#All],[発症日]],テーブル310122[[#This Row],[日時]],テーブル13[[#All],[年代]],L$1)</f>
        <v>0</v>
      </c>
      <c r="M277" s="59">
        <f>COUNTIFS(テーブル13[[#All],[発症日]],テーブル310122[[#This Row],[日時]],テーブル13[[#All],[年代]],M$1)</f>
        <v>0</v>
      </c>
      <c r="N277" s="59">
        <f>COUNTIFS(テーブル13[[#All],[発症日]],テーブル310122[[#This Row],[日時]],テーブル13[[#All],[年代]],N$1)</f>
        <v>0</v>
      </c>
      <c r="O277" s="59">
        <f>COUNTIFS(テーブル13[[#All],[発症日]],テーブル310122[[#This Row],[日時]],テーブル13[[#All],[年代]],O$1)</f>
        <v>0</v>
      </c>
      <c r="P277" s="59">
        <f>COUNTIFS(テーブル13[[#All],[発症日]],テーブル310122[[#This Row],[日時]],テーブル13[[#All],[年代]],"")</f>
        <v>0</v>
      </c>
      <c r="Q277" s="59">
        <f>テーブル310122[[#This Row],[10歳未満]]</f>
        <v>0</v>
      </c>
      <c r="R277" s="59">
        <f>SUM(テーブル310122[[#This Row],[10代]:[30代]])</f>
        <v>0</v>
      </c>
      <c r="S277" s="59">
        <f>SUM(テーブル310122[[#This Row],[40代]:[50代]])</f>
        <v>0</v>
      </c>
      <c r="T277" s="59">
        <f>SUM(テーブル310122[[#This Row],[60代]:[90代]])</f>
        <v>0</v>
      </c>
    </row>
    <row r="278" spans="1:20">
      <c r="A278" s="54">
        <f t="shared" si="19"/>
        <v>44163</v>
      </c>
      <c r="B278" s="1" t="str">
        <f t="shared" si="16"/>
        <v/>
      </c>
      <c r="C278" s="57" t="str">
        <f t="shared" si="17"/>
        <v/>
      </c>
      <c r="D278" s="57" t="str">
        <f t="shared" si="18"/>
        <v>28日</v>
      </c>
      <c r="E278" s="57">
        <f>COUNTIF(テーブル13[[#All],[発症日]],テーブル310122[[#This Row],[日時]])</f>
        <v>0</v>
      </c>
      <c r="F278" s="57">
        <f>COUNTIFS(テーブル13[[#All],[発症日]],テーブル310122[[#This Row],[日時]],テーブル13[[#All],[年代]],F$1)</f>
        <v>0</v>
      </c>
      <c r="G278" s="59">
        <f>COUNTIFS(テーブル13[[#All],[発症日]],テーブル310122[[#This Row],[日時]],テーブル13[[#All],[年代]],G$1)</f>
        <v>0</v>
      </c>
      <c r="H278" s="59">
        <f>COUNTIFS(テーブル13[[#All],[発症日]],テーブル310122[[#This Row],[日時]],テーブル13[[#All],[年代]],H$1)</f>
        <v>0</v>
      </c>
      <c r="I278" s="59">
        <f>COUNTIFS(テーブル13[[#All],[発症日]],テーブル310122[[#This Row],[日時]],テーブル13[[#All],[年代]],I$1)</f>
        <v>0</v>
      </c>
      <c r="J278" s="59">
        <f>COUNTIFS(テーブル13[[#All],[発症日]],テーブル310122[[#This Row],[日時]],テーブル13[[#All],[年代]],J$1)</f>
        <v>0</v>
      </c>
      <c r="K278" s="59">
        <f>COUNTIFS(テーブル13[[#All],[発症日]],テーブル310122[[#This Row],[日時]],テーブル13[[#All],[年代]],K$1)</f>
        <v>0</v>
      </c>
      <c r="L278" s="59">
        <f>COUNTIFS(テーブル13[[#All],[発症日]],テーブル310122[[#This Row],[日時]],テーブル13[[#All],[年代]],L$1)</f>
        <v>0</v>
      </c>
      <c r="M278" s="59">
        <f>COUNTIFS(テーブル13[[#All],[発症日]],テーブル310122[[#This Row],[日時]],テーブル13[[#All],[年代]],M$1)</f>
        <v>0</v>
      </c>
      <c r="N278" s="59">
        <f>COUNTIFS(テーブル13[[#All],[発症日]],テーブル310122[[#This Row],[日時]],テーブル13[[#All],[年代]],N$1)</f>
        <v>0</v>
      </c>
      <c r="O278" s="59">
        <f>COUNTIFS(テーブル13[[#All],[発症日]],テーブル310122[[#This Row],[日時]],テーブル13[[#All],[年代]],O$1)</f>
        <v>0</v>
      </c>
      <c r="P278" s="59">
        <f>COUNTIFS(テーブル13[[#All],[発症日]],テーブル310122[[#This Row],[日時]],テーブル13[[#All],[年代]],"")</f>
        <v>0</v>
      </c>
      <c r="Q278" s="59">
        <f>テーブル310122[[#This Row],[10歳未満]]</f>
        <v>0</v>
      </c>
      <c r="R278" s="59">
        <f>SUM(テーブル310122[[#This Row],[10代]:[30代]])</f>
        <v>0</v>
      </c>
      <c r="S278" s="59">
        <f>SUM(テーブル310122[[#This Row],[40代]:[50代]])</f>
        <v>0</v>
      </c>
      <c r="T278" s="59">
        <f>SUM(テーブル310122[[#This Row],[60代]:[90代]])</f>
        <v>0</v>
      </c>
    </row>
    <row r="279" spans="1:20">
      <c r="A279" s="54">
        <f t="shared" si="19"/>
        <v>44164</v>
      </c>
      <c r="B279" s="1" t="str">
        <f t="shared" si="16"/>
        <v/>
      </c>
      <c r="C279" s="57" t="str">
        <f t="shared" si="17"/>
        <v/>
      </c>
      <c r="D279" s="57" t="str">
        <f t="shared" si="18"/>
        <v>29日</v>
      </c>
      <c r="E279" s="57">
        <f>COUNTIF(テーブル13[[#All],[発症日]],テーブル310122[[#This Row],[日時]])</f>
        <v>0</v>
      </c>
      <c r="F279" s="57">
        <f>COUNTIFS(テーブル13[[#All],[発症日]],テーブル310122[[#This Row],[日時]],テーブル13[[#All],[年代]],F$1)</f>
        <v>0</v>
      </c>
      <c r="G279" s="59">
        <f>COUNTIFS(テーブル13[[#All],[発症日]],テーブル310122[[#This Row],[日時]],テーブル13[[#All],[年代]],G$1)</f>
        <v>0</v>
      </c>
      <c r="H279" s="59">
        <f>COUNTIFS(テーブル13[[#All],[発症日]],テーブル310122[[#This Row],[日時]],テーブル13[[#All],[年代]],H$1)</f>
        <v>0</v>
      </c>
      <c r="I279" s="59">
        <f>COUNTIFS(テーブル13[[#All],[発症日]],テーブル310122[[#This Row],[日時]],テーブル13[[#All],[年代]],I$1)</f>
        <v>0</v>
      </c>
      <c r="J279" s="59">
        <f>COUNTIFS(テーブル13[[#All],[発症日]],テーブル310122[[#This Row],[日時]],テーブル13[[#All],[年代]],J$1)</f>
        <v>0</v>
      </c>
      <c r="K279" s="59">
        <f>COUNTIFS(テーブル13[[#All],[発症日]],テーブル310122[[#This Row],[日時]],テーブル13[[#All],[年代]],K$1)</f>
        <v>0</v>
      </c>
      <c r="L279" s="59">
        <f>COUNTIFS(テーブル13[[#All],[発症日]],テーブル310122[[#This Row],[日時]],テーブル13[[#All],[年代]],L$1)</f>
        <v>0</v>
      </c>
      <c r="M279" s="59">
        <f>COUNTIFS(テーブル13[[#All],[発症日]],テーブル310122[[#This Row],[日時]],テーブル13[[#All],[年代]],M$1)</f>
        <v>0</v>
      </c>
      <c r="N279" s="59">
        <f>COUNTIFS(テーブル13[[#All],[発症日]],テーブル310122[[#This Row],[日時]],テーブル13[[#All],[年代]],N$1)</f>
        <v>0</v>
      </c>
      <c r="O279" s="59">
        <f>COUNTIFS(テーブル13[[#All],[発症日]],テーブル310122[[#This Row],[日時]],テーブル13[[#All],[年代]],O$1)</f>
        <v>0</v>
      </c>
      <c r="P279" s="59">
        <f>COUNTIFS(テーブル13[[#All],[発症日]],テーブル310122[[#This Row],[日時]],テーブル13[[#All],[年代]],"")</f>
        <v>0</v>
      </c>
      <c r="Q279" s="59">
        <f>テーブル310122[[#This Row],[10歳未満]]</f>
        <v>0</v>
      </c>
      <c r="R279" s="59">
        <f>SUM(テーブル310122[[#This Row],[10代]:[30代]])</f>
        <v>0</v>
      </c>
      <c r="S279" s="59">
        <f>SUM(テーブル310122[[#This Row],[40代]:[50代]])</f>
        <v>0</v>
      </c>
      <c r="T279" s="59">
        <f>SUM(テーブル310122[[#This Row],[60代]:[90代]])</f>
        <v>0</v>
      </c>
    </row>
    <row r="280" spans="1:20">
      <c r="A280" s="54">
        <f t="shared" si="19"/>
        <v>44165</v>
      </c>
      <c r="B280" s="1" t="str">
        <f t="shared" si="16"/>
        <v/>
      </c>
      <c r="C280" s="57" t="str">
        <f t="shared" si="17"/>
        <v/>
      </c>
      <c r="D280" s="57" t="str">
        <f t="shared" si="18"/>
        <v>30日</v>
      </c>
      <c r="E280" s="57">
        <f>COUNTIF(テーブル13[[#All],[発症日]],テーブル310122[[#This Row],[日時]])</f>
        <v>0</v>
      </c>
      <c r="F280" s="57">
        <f>COUNTIFS(テーブル13[[#All],[発症日]],テーブル310122[[#This Row],[日時]],テーブル13[[#All],[年代]],F$1)</f>
        <v>0</v>
      </c>
      <c r="G280" s="59">
        <f>COUNTIFS(テーブル13[[#All],[発症日]],テーブル310122[[#This Row],[日時]],テーブル13[[#All],[年代]],G$1)</f>
        <v>0</v>
      </c>
      <c r="H280" s="59">
        <f>COUNTIFS(テーブル13[[#All],[発症日]],テーブル310122[[#This Row],[日時]],テーブル13[[#All],[年代]],H$1)</f>
        <v>0</v>
      </c>
      <c r="I280" s="59">
        <f>COUNTIFS(テーブル13[[#All],[発症日]],テーブル310122[[#This Row],[日時]],テーブル13[[#All],[年代]],I$1)</f>
        <v>0</v>
      </c>
      <c r="J280" s="59">
        <f>COUNTIFS(テーブル13[[#All],[発症日]],テーブル310122[[#This Row],[日時]],テーブル13[[#All],[年代]],J$1)</f>
        <v>0</v>
      </c>
      <c r="K280" s="59">
        <f>COUNTIFS(テーブル13[[#All],[発症日]],テーブル310122[[#This Row],[日時]],テーブル13[[#All],[年代]],K$1)</f>
        <v>0</v>
      </c>
      <c r="L280" s="59">
        <f>COUNTIFS(テーブル13[[#All],[発症日]],テーブル310122[[#This Row],[日時]],テーブル13[[#All],[年代]],L$1)</f>
        <v>0</v>
      </c>
      <c r="M280" s="59">
        <f>COUNTIFS(テーブル13[[#All],[発症日]],テーブル310122[[#This Row],[日時]],テーブル13[[#All],[年代]],M$1)</f>
        <v>0</v>
      </c>
      <c r="N280" s="59">
        <f>COUNTIFS(テーブル13[[#All],[発症日]],テーブル310122[[#This Row],[日時]],テーブル13[[#All],[年代]],N$1)</f>
        <v>0</v>
      </c>
      <c r="O280" s="59">
        <f>COUNTIFS(テーブル13[[#All],[発症日]],テーブル310122[[#This Row],[日時]],テーブル13[[#All],[年代]],O$1)</f>
        <v>0</v>
      </c>
      <c r="P280" s="59">
        <f>COUNTIFS(テーブル13[[#All],[発症日]],テーブル310122[[#This Row],[日時]],テーブル13[[#All],[年代]],"")</f>
        <v>0</v>
      </c>
      <c r="Q280" s="59">
        <f>テーブル310122[[#This Row],[10歳未満]]</f>
        <v>0</v>
      </c>
      <c r="R280" s="59">
        <f>SUM(テーブル310122[[#This Row],[10代]:[30代]])</f>
        <v>0</v>
      </c>
      <c r="S280" s="59">
        <f>SUM(テーブル310122[[#This Row],[40代]:[50代]])</f>
        <v>0</v>
      </c>
      <c r="T280" s="59">
        <f>SUM(テーブル310122[[#This Row],[60代]:[90代]])</f>
        <v>0</v>
      </c>
    </row>
    <row r="281" spans="1:20">
      <c r="A281" s="54">
        <f t="shared" si="19"/>
        <v>44166</v>
      </c>
      <c r="B281" s="1" t="str">
        <f t="shared" si="16"/>
        <v/>
      </c>
      <c r="C281" s="57" t="str">
        <f t="shared" si="17"/>
        <v>12月</v>
      </c>
      <c r="D281" s="57" t="str">
        <f t="shared" si="18"/>
        <v>1日</v>
      </c>
      <c r="E281" s="57">
        <f>COUNTIF(テーブル13[[#All],[発症日]],テーブル310122[[#This Row],[日時]])</f>
        <v>0</v>
      </c>
      <c r="F281" s="57">
        <f>COUNTIFS(テーブル13[[#All],[発症日]],テーブル310122[[#This Row],[日時]],テーブル13[[#All],[年代]],F$1)</f>
        <v>0</v>
      </c>
      <c r="G281" s="59">
        <f>COUNTIFS(テーブル13[[#All],[発症日]],テーブル310122[[#This Row],[日時]],テーブル13[[#All],[年代]],G$1)</f>
        <v>0</v>
      </c>
      <c r="H281" s="59">
        <f>COUNTIFS(テーブル13[[#All],[発症日]],テーブル310122[[#This Row],[日時]],テーブル13[[#All],[年代]],H$1)</f>
        <v>0</v>
      </c>
      <c r="I281" s="59">
        <f>COUNTIFS(テーブル13[[#All],[発症日]],テーブル310122[[#This Row],[日時]],テーブル13[[#All],[年代]],I$1)</f>
        <v>0</v>
      </c>
      <c r="J281" s="59">
        <f>COUNTIFS(テーブル13[[#All],[発症日]],テーブル310122[[#This Row],[日時]],テーブル13[[#All],[年代]],J$1)</f>
        <v>0</v>
      </c>
      <c r="K281" s="59">
        <f>COUNTIFS(テーブル13[[#All],[発症日]],テーブル310122[[#This Row],[日時]],テーブル13[[#All],[年代]],K$1)</f>
        <v>0</v>
      </c>
      <c r="L281" s="59">
        <f>COUNTIFS(テーブル13[[#All],[発症日]],テーブル310122[[#This Row],[日時]],テーブル13[[#All],[年代]],L$1)</f>
        <v>0</v>
      </c>
      <c r="M281" s="59">
        <f>COUNTIFS(テーブル13[[#All],[発症日]],テーブル310122[[#This Row],[日時]],テーブル13[[#All],[年代]],M$1)</f>
        <v>0</v>
      </c>
      <c r="N281" s="59">
        <f>COUNTIFS(テーブル13[[#All],[発症日]],テーブル310122[[#This Row],[日時]],テーブル13[[#All],[年代]],N$1)</f>
        <v>0</v>
      </c>
      <c r="O281" s="59">
        <f>COUNTIFS(テーブル13[[#All],[発症日]],テーブル310122[[#This Row],[日時]],テーブル13[[#All],[年代]],O$1)</f>
        <v>0</v>
      </c>
      <c r="P281" s="59">
        <f>COUNTIFS(テーブル13[[#All],[発症日]],テーブル310122[[#This Row],[日時]],テーブル13[[#All],[年代]],"")</f>
        <v>0</v>
      </c>
      <c r="Q281" s="59">
        <f>テーブル310122[[#This Row],[10歳未満]]</f>
        <v>0</v>
      </c>
      <c r="R281" s="59">
        <f>SUM(テーブル310122[[#This Row],[10代]:[30代]])</f>
        <v>0</v>
      </c>
      <c r="S281" s="59">
        <f>SUM(テーブル310122[[#This Row],[40代]:[50代]])</f>
        <v>0</v>
      </c>
      <c r="T281" s="59">
        <f>SUM(テーブル310122[[#This Row],[60代]:[90代]])</f>
        <v>0</v>
      </c>
    </row>
    <row r="282" spans="1:20">
      <c r="A282" s="54">
        <f t="shared" si="19"/>
        <v>44167</v>
      </c>
      <c r="B282" s="1" t="str">
        <f t="shared" si="16"/>
        <v/>
      </c>
      <c r="C282" s="57" t="str">
        <f t="shared" si="17"/>
        <v/>
      </c>
      <c r="D282" s="57" t="str">
        <f t="shared" si="18"/>
        <v>2日</v>
      </c>
      <c r="E282" s="57">
        <f>COUNTIF(テーブル13[[#All],[発症日]],テーブル310122[[#This Row],[日時]])</f>
        <v>0</v>
      </c>
      <c r="F282" s="57">
        <f>COUNTIFS(テーブル13[[#All],[発症日]],テーブル310122[[#This Row],[日時]],テーブル13[[#All],[年代]],F$1)</f>
        <v>0</v>
      </c>
      <c r="G282" s="59">
        <f>COUNTIFS(テーブル13[[#All],[発症日]],テーブル310122[[#This Row],[日時]],テーブル13[[#All],[年代]],G$1)</f>
        <v>0</v>
      </c>
      <c r="H282" s="59">
        <f>COUNTIFS(テーブル13[[#All],[発症日]],テーブル310122[[#This Row],[日時]],テーブル13[[#All],[年代]],H$1)</f>
        <v>0</v>
      </c>
      <c r="I282" s="59">
        <f>COUNTIFS(テーブル13[[#All],[発症日]],テーブル310122[[#This Row],[日時]],テーブル13[[#All],[年代]],I$1)</f>
        <v>0</v>
      </c>
      <c r="J282" s="59">
        <f>COUNTIFS(テーブル13[[#All],[発症日]],テーブル310122[[#This Row],[日時]],テーブル13[[#All],[年代]],J$1)</f>
        <v>0</v>
      </c>
      <c r="K282" s="59">
        <f>COUNTIFS(テーブル13[[#All],[発症日]],テーブル310122[[#This Row],[日時]],テーブル13[[#All],[年代]],K$1)</f>
        <v>0</v>
      </c>
      <c r="L282" s="59">
        <f>COUNTIFS(テーブル13[[#All],[発症日]],テーブル310122[[#This Row],[日時]],テーブル13[[#All],[年代]],L$1)</f>
        <v>0</v>
      </c>
      <c r="M282" s="59">
        <f>COUNTIFS(テーブル13[[#All],[発症日]],テーブル310122[[#This Row],[日時]],テーブル13[[#All],[年代]],M$1)</f>
        <v>0</v>
      </c>
      <c r="N282" s="59">
        <f>COUNTIFS(テーブル13[[#All],[発症日]],テーブル310122[[#This Row],[日時]],テーブル13[[#All],[年代]],N$1)</f>
        <v>0</v>
      </c>
      <c r="O282" s="59">
        <f>COUNTIFS(テーブル13[[#All],[発症日]],テーブル310122[[#This Row],[日時]],テーブル13[[#All],[年代]],O$1)</f>
        <v>0</v>
      </c>
      <c r="P282" s="59">
        <f>COUNTIFS(テーブル13[[#All],[発症日]],テーブル310122[[#This Row],[日時]],テーブル13[[#All],[年代]],"")</f>
        <v>0</v>
      </c>
      <c r="Q282" s="59">
        <f>テーブル310122[[#This Row],[10歳未満]]</f>
        <v>0</v>
      </c>
      <c r="R282" s="59">
        <f>SUM(テーブル310122[[#This Row],[10代]:[30代]])</f>
        <v>0</v>
      </c>
      <c r="S282" s="59">
        <f>SUM(テーブル310122[[#This Row],[40代]:[50代]])</f>
        <v>0</v>
      </c>
      <c r="T282" s="59">
        <f>SUM(テーブル310122[[#This Row],[60代]:[90代]])</f>
        <v>0</v>
      </c>
    </row>
    <row r="283" spans="1:20">
      <c r="A283" s="54">
        <f t="shared" si="19"/>
        <v>44168</v>
      </c>
      <c r="B283" s="1" t="str">
        <f t="shared" si="16"/>
        <v/>
      </c>
      <c r="C283" s="57" t="str">
        <f t="shared" si="17"/>
        <v/>
      </c>
      <c r="D283" s="57" t="str">
        <f t="shared" si="18"/>
        <v>3日</v>
      </c>
      <c r="E283" s="57">
        <f>COUNTIF(テーブル13[[#All],[発症日]],テーブル310122[[#This Row],[日時]])</f>
        <v>0</v>
      </c>
      <c r="F283" s="57">
        <f>COUNTIFS(テーブル13[[#All],[発症日]],テーブル310122[[#This Row],[日時]],テーブル13[[#All],[年代]],F$1)</f>
        <v>0</v>
      </c>
      <c r="G283" s="59">
        <f>COUNTIFS(テーブル13[[#All],[発症日]],テーブル310122[[#This Row],[日時]],テーブル13[[#All],[年代]],G$1)</f>
        <v>0</v>
      </c>
      <c r="H283" s="59">
        <f>COUNTIFS(テーブル13[[#All],[発症日]],テーブル310122[[#This Row],[日時]],テーブル13[[#All],[年代]],H$1)</f>
        <v>0</v>
      </c>
      <c r="I283" s="59">
        <f>COUNTIFS(テーブル13[[#All],[発症日]],テーブル310122[[#This Row],[日時]],テーブル13[[#All],[年代]],I$1)</f>
        <v>0</v>
      </c>
      <c r="J283" s="59">
        <f>COUNTIFS(テーブル13[[#All],[発症日]],テーブル310122[[#This Row],[日時]],テーブル13[[#All],[年代]],J$1)</f>
        <v>0</v>
      </c>
      <c r="K283" s="59">
        <f>COUNTIFS(テーブル13[[#All],[発症日]],テーブル310122[[#This Row],[日時]],テーブル13[[#All],[年代]],K$1)</f>
        <v>0</v>
      </c>
      <c r="L283" s="59">
        <f>COUNTIFS(テーブル13[[#All],[発症日]],テーブル310122[[#This Row],[日時]],テーブル13[[#All],[年代]],L$1)</f>
        <v>0</v>
      </c>
      <c r="M283" s="59">
        <f>COUNTIFS(テーブル13[[#All],[発症日]],テーブル310122[[#This Row],[日時]],テーブル13[[#All],[年代]],M$1)</f>
        <v>0</v>
      </c>
      <c r="N283" s="59">
        <f>COUNTIFS(テーブル13[[#All],[発症日]],テーブル310122[[#This Row],[日時]],テーブル13[[#All],[年代]],N$1)</f>
        <v>0</v>
      </c>
      <c r="O283" s="59">
        <f>COUNTIFS(テーブル13[[#All],[発症日]],テーブル310122[[#This Row],[日時]],テーブル13[[#All],[年代]],O$1)</f>
        <v>0</v>
      </c>
      <c r="P283" s="59">
        <f>COUNTIFS(テーブル13[[#All],[発症日]],テーブル310122[[#This Row],[日時]],テーブル13[[#All],[年代]],"")</f>
        <v>0</v>
      </c>
      <c r="Q283" s="59">
        <f>テーブル310122[[#This Row],[10歳未満]]</f>
        <v>0</v>
      </c>
      <c r="R283" s="59">
        <f>SUM(テーブル310122[[#This Row],[10代]:[30代]])</f>
        <v>0</v>
      </c>
      <c r="S283" s="59">
        <f>SUM(テーブル310122[[#This Row],[40代]:[50代]])</f>
        <v>0</v>
      </c>
      <c r="T283" s="59">
        <f>SUM(テーブル310122[[#This Row],[60代]:[90代]])</f>
        <v>0</v>
      </c>
    </row>
    <row r="284" spans="1:20">
      <c r="A284" s="54">
        <f t="shared" si="19"/>
        <v>44169</v>
      </c>
      <c r="B284" s="1" t="str">
        <f t="shared" si="16"/>
        <v/>
      </c>
      <c r="C284" s="57" t="str">
        <f t="shared" si="17"/>
        <v/>
      </c>
      <c r="D284" s="57" t="str">
        <f t="shared" si="18"/>
        <v>4日</v>
      </c>
      <c r="E284" s="57">
        <f>COUNTIF(テーブル13[[#All],[発症日]],テーブル310122[[#This Row],[日時]])</f>
        <v>2</v>
      </c>
      <c r="F284" s="57">
        <f>COUNTIFS(テーブル13[[#All],[発症日]],テーブル310122[[#This Row],[日時]],テーブル13[[#All],[年代]],F$1)</f>
        <v>0</v>
      </c>
      <c r="G284" s="59">
        <f>COUNTIFS(テーブル13[[#All],[発症日]],テーブル310122[[#This Row],[日時]],テーブル13[[#All],[年代]],G$1)</f>
        <v>1</v>
      </c>
      <c r="H284" s="59">
        <f>COUNTIFS(テーブル13[[#All],[発症日]],テーブル310122[[#This Row],[日時]],テーブル13[[#All],[年代]],H$1)</f>
        <v>0</v>
      </c>
      <c r="I284" s="59">
        <f>COUNTIFS(テーブル13[[#All],[発症日]],テーブル310122[[#This Row],[日時]],テーブル13[[#All],[年代]],I$1)</f>
        <v>0</v>
      </c>
      <c r="J284" s="59">
        <f>COUNTIFS(テーブル13[[#All],[発症日]],テーブル310122[[#This Row],[日時]],テーブル13[[#All],[年代]],J$1)</f>
        <v>0</v>
      </c>
      <c r="K284" s="59">
        <f>COUNTIFS(テーブル13[[#All],[発症日]],テーブル310122[[#This Row],[日時]],テーブル13[[#All],[年代]],K$1)</f>
        <v>0</v>
      </c>
      <c r="L284" s="59">
        <f>COUNTIFS(テーブル13[[#All],[発症日]],テーブル310122[[#This Row],[日時]],テーブル13[[#All],[年代]],L$1)</f>
        <v>1</v>
      </c>
      <c r="M284" s="59">
        <f>COUNTIFS(テーブル13[[#All],[発症日]],テーブル310122[[#This Row],[日時]],テーブル13[[#All],[年代]],M$1)</f>
        <v>0</v>
      </c>
      <c r="N284" s="59">
        <f>COUNTIFS(テーブル13[[#All],[発症日]],テーブル310122[[#This Row],[日時]],テーブル13[[#All],[年代]],N$1)</f>
        <v>0</v>
      </c>
      <c r="O284" s="59">
        <f>COUNTIFS(テーブル13[[#All],[発症日]],テーブル310122[[#This Row],[日時]],テーブル13[[#All],[年代]],O$1)</f>
        <v>0</v>
      </c>
      <c r="P284" s="59">
        <f>COUNTIFS(テーブル13[[#All],[発症日]],テーブル310122[[#This Row],[日時]],テーブル13[[#All],[年代]],"")</f>
        <v>0</v>
      </c>
      <c r="Q284" s="59">
        <f>テーブル310122[[#This Row],[10歳未満]]</f>
        <v>0</v>
      </c>
      <c r="R284" s="59">
        <f>SUM(テーブル310122[[#This Row],[10代]:[30代]])</f>
        <v>1</v>
      </c>
      <c r="S284" s="59">
        <f>SUM(テーブル310122[[#This Row],[40代]:[50代]])</f>
        <v>0</v>
      </c>
      <c r="T284" s="59">
        <f>SUM(テーブル310122[[#This Row],[60代]:[90代]])</f>
        <v>1</v>
      </c>
    </row>
    <row r="285" spans="1:20">
      <c r="A285" s="54">
        <f t="shared" si="19"/>
        <v>44170</v>
      </c>
      <c r="B285" s="1" t="str">
        <f t="shared" si="16"/>
        <v/>
      </c>
      <c r="C285" s="57" t="str">
        <f t="shared" si="17"/>
        <v/>
      </c>
      <c r="D285" s="57" t="str">
        <f t="shared" si="18"/>
        <v>5日</v>
      </c>
      <c r="E285" s="57">
        <f>COUNTIF(テーブル13[[#All],[発症日]],テーブル310122[[#This Row],[日時]])</f>
        <v>0</v>
      </c>
      <c r="F285" s="57">
        <f>COUNTIFS(テーブル13[[#All],[発症日]],テーブル310122[[#This Row],[日時]],テーブル13[[#All],[年代]],F$1)</f>
        <v>0</v>
      </c>
      <c r="G285" s="59">
        <f>COUNTIFS(テーブル13[[#All],[発症日]],テーブル310122[[#This Row],[日時]],テーブル13[[#All],[年代]],G$1)</f>
        <v>0</v>
      </c>
      <c r="H285" s="59">
        <f>COUNTIFS(テーブル13[[#All],[発症日]],テーブル310122[[#This Row],[日時]],テーブル13[[#All],[年代]],H$1)</f>
        <v>0</v>
      </c>
      <c r="I285" s="59">
        <f>COUNTIFS(テーブル13[[#All],[発症日]],テーブル310122[[#This Row],[日時]],テーブル13[[#All],[年代]],I$1)</f>
        <v>0</v>
      </c>
      <c r="J285" s="59">
        <f>COUNTIFS(テーブル13[[#All],[発症日]],テーブル310122[[#This Row],[日時]],テーブル13[[#All],[年代]],J$1)</f>
        <v>0</v>
      </c>
      <c r="K285" s="59">
        <f>COUNTIFS(テーブル13[[#All],[発症日]],テーブル310122[[#This Row],[日時]],テーブル13[[#All],[年代]],K$1)</f>
        <v>0</v>
      </c>
      <c r="L285" s="59">
        <f>COUNTIFS(テーブル13[[#All],[発症日]],テーブル310122[[#This Row],[日時]],テーブル13[[#All],[年代]],L$1)</f>
        <v>0</v>
      </c>
      <c r="M285" s="59">
        <f>COUNTIFS(テーブル13[[#All],[発症日]],テーブル310122[[#This Row],[日時]],テーブル13[[#All],[年代]],M$1)</f>
        <v>0</v>
      </c>
      <c r="N285" s="59">
        <f>COUNTIFS(テーブル13[[#All],[発症日]],テーブル310122[[#This Row],[日時]],テーブル13[[#All],[年代]],N$1)</f>
        <v>0</v>
      </c>
      <c r="O285" s="59">
        <f>COUNTIFS(テーブル13[[#All],[発症日]],テーブル310122[[#This Row],[日時]],テーブル13[[#All],[年代]],O$1)</f>
        <v>0</v>
      </c>
      <c r="P285" s="59">
        <f>COUNTIFS(テーブル13[[#All],[発症日]],テーブル310122[[#This Row],[日時]],テーブル13[[#All],[年代]],"")</f>
        <v>0</v>
      </c>
      <c r="Q285" s="59">
        <f>テーブル310122[[#This Row],[10歳未満]]</f>
        <v>0</v>
      </c>
      <c r="R285" s="59">
        <f>SUM(テーブル310122[[#This Row],[10代]:[30代]])</f>
        <v>0</v>
      </c>
      <c r="S285" s="59">
        <f>SUM(テーブル310122[[#This Row],[40代]:[50代]])</f>
        <v>0</v>
      </c>
      <c r="T285" s="59">
        <f>SUM(テーブル310122[[#This Row],[60代]:[90代]])</f>
        <v>0</v>
      </c>
    </row>
    <row r="286" spans="1:20">
      <c r="A286" s="54">
        <f t="shared" si="19"/>
        <v>44171</v>
      </c>
      <c r="B286" s="1" t="str">
        <f t="shared" si="16"/>
        <v/>
      </c>
      <c r="C286" s="57" t="str">
        <f t="shared" si="17"/>
        <v/>
      </c>
      <c r="D286" s="57" t="str">
        <f t="shared" si="18"/>
        <v>6日</v>
      </c>
      <c r="E286" s="57">
        <f>COUNTIF(テーブル13[[#All],[発症日]],テーブル310122[[#This Row],[日時]])</f>
        <v>1</v>
      </c>
      <c r="F286" s="57">
        <f>COUNTIFS(テーブル13[[#All],[発症日]],テーブル310122[[#This Row],[日時]],テーブル13[[#All],[年代]],F$1)</f>
        <v>0</v>
      </c>
      <c r="G286" s="59">
        <f>COUNTIFS(テーブル13[[#All],[発症日]],テーブル310122[[#This Row],[日時]],テーブル13[[#All],[年代]],G$1)</f>
        <v>1</v>
      </c>
      <c r="H286" s="59">
        <f>COUNTIFS(テーブル13[[#All],[発症日]],テーブル310122[[#This Row],[日時]],テーブル13[[#All],[年代]],H$1)</f>
        <v>0</v>
      </c>
      <c r="I286" s="59">
        <f>COUNTIFS(テーブル13[[#All],[発症日]],テーブル310122[[#This Row],[日時]],テーブル13[[#All],[年代]],I$1)</f>
        <v>0</v>
      </c>
      <c r="J286" s="59">
        <f>COUNTIFS(テーブル13[[#All],[発症日]],テーブル310122[[#This Row],[日時]],テーブル13[[#All],[年代]],J$1)</f>
        <v>0</v>
      </c>
      <c r="K286" s="59">
        <f>COUNTIFS(テーブル13[[#All],[発症日]],テーブル310122[[#This Row],[日時]],テーブル13[[#All],[年代]],K$1)</f>
        <v>0</v>
      </c>
      <c r="L286" s="59">
        <f>COUNTIFS(テーブル13[[#All],[発症日]],テーブル310122[[#This Row],[日時]],テーブル13[[#All],[年代]],L$1)</f>
        <v>0</v>
      </c>
      <c r="M286" s="59">
        <f>COUNTIFS(テーブル13[[#All],[発症日]],テーブル310122[[#This Row],[日時]],テーブル13[[#All],[年代]],M$1)</f>
        <v>0</v>
      </c>
      <c r="N286" s="59">
        <f>COUNTIFS(テーブル13[[#All],[発症日]],テーブル310122[[#This Row],[日時]],テーブル13[[#All],[年代]],N$1)</f>
        <v>0</v>
      </c>
      <c r="O286" s="59">
        <f>COUNTIFS(テーブル13[[#All],[発症日]],テーブル310122[[#This Row],[日時]],テーブル13[[#All],[年代]],O$1)</f>
        <v>0</v>
      </c>
      <c r="P286" s="59">
        <f>COUNTIFS(テーブル13[[#All],[発症日]],テーブル310122[[#This Row],[日時]],テーブル13[[#All],[年代]],"")</f>
        <v>0</v>
      </c>
      <c r="Q286" s="59">
        <f>テーブル310122[[#This Row],[10歳未満]]</f>
        <v>0</v>
      </c>
      <c r="R286" s="59">
        <f>SUM(テーブル310122[[#This Row],[10代]:[30代]])</f>
        <v>1</v>
      </c>
      <c r="S286" s="59">
        <f>SUM(テーブル310122[[#This Row],[40代]:[50代]])</f>
        <v>0</v>
      </c>
      <c r="T286" s="59">
        <f>SUM(テーブル310122[[#This Row],[60代]:[90代]])</f>
        <v>0</v>
      </c>
    </row>
    <row r="287" spans="1:20">
      <c r="A287" s="54">
        <f t="shared" si="19"/>
        <v>44172</v>
      </c>
      <c r="B287" s="1" t="str">
        <f t="shared" si="16"/>
        <v/>
      </c>
      <c r="C287" s="57" t="str">
        <f t="shared" si="17"/>
        <v/>
      </c>
      <c r="D287" s="57" t="str">
        <f t="shared" si="18"/>
        <v>7日</v>
      </c>
      <c r="E287" s="57">
        <f>COUNTIF(テーブル13[[#All],[発症日]],テーブル310122[[#This Row],[日時]])</f>
        <v>0</v>
      </c>
      <c r="F287" s="57">
        <f>COUNTIFS(テーブル13[[#All],[発症日]],テーブル310122[[#This Row],[日時]],テーブル13[[#All],[年代]],F$1)</f>
        <v>0</v>
      </c>
      <c r="G287" s="59">
        <f>COUNTIFS(テーブル13[[#All],[発症日]],テーブル310122[[#This Row],[日時]],テーブル13[[#All],[年代]],G$1)</f>
        <v>0</v>
      </c>
      <c r="H287" s="59">
        <f>COUNTIFS(テーブル13[[#All],[発症日]],テーブル310122[[#This Row],[日時]],テーブル13[[#All],[年代]],H$1)</f>
        <v>0</v>
      </c>
      <c r="I287" s="59">
        <f>COUNTIFS(テーブル13[[#All],[発症日]],テーブル310122[[#This Row],[日時]],テーブル13[[#All],[年代]],I$1)</f>
        <v>0</v>
      </c>
      <c r="J287" s="59">
        <f>COUNTIFS(テーブル13[[#All],[発症日]],テーブル310122[[#This Row],[日時]],テーブル13[[#All],[年代]],J$1)</f>
        <v>0</v>
      </c>
      <c r="K287" s="59">
        <f>COUNTIFS(テーブル13[[#All],[発症日]],テーブル310122[[#This Row],[日時]],テーブル13[[#All],[年代]],K$1)</f>
        <v>0</v>
      </c>
      <c r="L287" s="59">
        <f>COUNTIFS(テーブル13[[#All],[発症日]],テーブル310122[[#This Row],[日時]],テーブル13[[#All],[年代]],L$1)</f>
        <v>0</v>
      </c>
      <c r="M287" s="59">
        <f>COUNTIFS(テーブル13[[#All],[発症日]],テーブル310122[[#This Row],[日時]],テーブル13[[#All],[年代]],M$1)</f>
        <v>0</v>
      </c>
      <c r="N287" s="59">
        <f>COUNTIFS(テーブル13[[#All],[発症日]],テーブル310122[[#This Row],[日時]],テーブル13[[#All],[年代]],N$1)</f>
        <v>0</v>
      </c>
      <c r="O287" s="59">
        <f>COUNTIFS(テーブル13[[#All],[発症日]],テーブル310122[[#This Row],[日時]],テーブル13[[#All],[年代]],O$1)</f>
        <v>0</v>
      </c>
      <c r="P287" s="59">
        <f>COUNTIFS(テーブル13[[#All],[発症日]],テーブル310122[[#This Row],[日時]],テーブル13[[#All],[年代]],"")</f>
        <v>0</v>
      </c>
      <c r="Q287" s="59">
        <f>テーブル310122[[#This Row],[10歳未満]]</f>
        <v>0</v>
      </c>
      <c r="R287" s="59">
        <f>SUM(テーブル310122[[#This Row],[10代]:[30代]])</f>
        <v>0</v>
      </c>
      <c r="S287" s="59">
        <f>SUM(テーブル310122[[#This Row],[40代]:[50代]])</f>
        <v>0</v>
      </c>
      <c r="T287" s="59">
        <f>SUM(テーブル310122[[#This Row],[60代]:[90代]])</f>
        <v>0</v>
      </c>
    </row>
    <row r="288" spans="1:20">
      <c r="A288" s="54">
        <f t="shared" si="19"/>
        <v>44173</v>
      </c>
      <c r="B288" s="1" t="str">
        <f t="shared" si="16"/>
        <v/>
      </c>
      <c r="C288" s="57" t="str">
        <f t="shared" si="17"/>
        <v/>
      </c>
      <c r="D288" s="57" t="str">
        <f t="shared" si="18"/>
        <v>8日</v>
      </c>
      <c r="E288" s="57">
        <f>COUNTIF(テーブル13[[#All],[発症日]],テーブル310122[[#This Row],[日時]])</f>
        <v>2</v>
      </c>
      <c r="F288" s="57">
        <f>COUNTIFS(テーブル13[[#All],[発症日]],テーブル310122[[#This Row],[日時]],テーブル13[[#All],[年代]],F$1)</f>
        <v>0</v>
      </c>
      <c r="G288" s="59">
        <f>COUNTIFS(テーブル13[[#All],[発症日]],テーブル310122[[#This Row],[日時]],テーブル13[[#All],[年代]],G$1)</f>
        <v>0</v>
      </c>
      <c r="H288" s="59">
        <f>COUNTIFS(テーブル13[[#All],[発症日]],テーブル310122[[#This Row],[日時]],テーブル13[[#All],[年代]],H$1)</f>
        <v>0</v>
      </c>
      <c r="I288" s="59">
        <f>COUNTIFS(テーブル13[[#All],[発症日]],テーブル310122[[#This Row],[日時]],テーブル13[[#All],[年代]],I$1)</f>
        <v>0</v>
      </c>
      <c r="J288" s="59">
        <f>COUNTIFS(テーブル13[[#All],[発症日]],テーブル310122[[#This Row],[日時]],テーブル13[[#All],[年代]],J$1)</f>
        <v>1</v>
      </c>
      <c r="K288" s="59">
        <f>COUNTIFS(テーブル13[[#All],[発症日]],テーブル310122[[#This Row],[日時]],テーブル13[[#All],[年代]],K$1)</f>
        <v>0</v>
      </c>
      <c r="L288" s="59">
        <f>COUNTIFS(テーブル13[[#All],[発症日]],テーブル310122[[#This Row],[日時]],テーブル13[[#All],[年代]],L$1)</f>
        <v>0</v>
      </c>
      <c r="M288" s="59">
        <f>COUNTIFS(テーブル13[[#All],[発症日]],テーブル310122[[#This Row],[日時]],テーブル13[[#All],[年代]],M$1)</f>
        <v>0</v>
      </c>
      <c r="N288" s="59">
        <f>COUNTIFS(テーブル13[[#All],[発症日]],テーブル310122[[#This Row],[日時]],テーブル13[[#All],[年代]],N$1)</f>
        <v>1</v>
      </c>
      <c r="O288" s="59">
        <f>COUNTIFS(テーブル13[[#All],[発症日]],テーブル310122[[#This Row],[日時]],テーブル13[[#All],[年代]],O$1)</f>
        <v>0</v>
      </c>
      <c r="P288" s="59">
        <f>COUNTIFS(テーブル13[[#All],[発症日]],テーブル310122[[#This Row],[日時]],テーブル13[[#All],[年代]],"")</f>
        <v>0</v>
      </c>
      <c r="Q288" s="59">
        <f>テーブル310122[[#This Row],[10歳未満]]</f>
        <v>0</v>
      </c>
      <c r="R288" s="59">
        <f>SUM(テーブル310122[[#This Row],[10代]:[30代]])</f>
        <v>0</v>
      </c>
      <c r="S288" s="59">
        <f>SUM(テーブル310122[[#This Row],[40代]:[50代]])</f>
        <v>1</v>
      </c>
      <c r="T288" s="59">
        <f>SUM(テーブル310122[[#This Row],[60代]:[90代]])</f>
        <v>1</v>
      </c>
    </row>
    <row r="289" spans="1:20">
      <c r="A289" s="54">
        <f t="shared" si="19"/>
        <v>44174</v>
      </c>
      <c r="B289" s="1" t="str">
        <f t="shared" si="16"/>
        <v/>
      </c>
      <c r="C289" s="57" t="str">
        <f t="shared" si="17"/>
        <v/>
      </c>
      <c r="D289" s="57" t="str">
        <f t="shared" si="18"/>
        <v>9日</v>
      </c>
      <c r="E289" s="57">
        <f>COUNTIF(テーブル13[[#All],[発症日]],テーブル310122[[#This Row],[日時]])</f>
        <v>1</v>
      </c>
      <c r="F289" s="57">
        <f>COUNTIFS(テーブル13[[#All],[発症日]],テーブル310122[[#This Row],[日時]],テーブル13[[#All],[年代]],F$1)</f>
        <v>0</v>
      </c>
      <c r="G289" s="59">
        <f>COUNTIFS(テーブル13[[#All],[発症日]],テーブル310122[[#This Row],[日時]],テーブル13[[#All],[年代]],G$1)</f>
        <v>1</v>
      </c>
      <c r="H289" s="59">
        <f>COUNTIFS(テーブル13[[#All],[発症日]],テーブル310122[[#This Row],[日時]],テーブル13[[#All],[年代]],H$1)</f>
        <v>0</v>
      </c>
      <c r="I289" s="59">
        <f>COUNTIFS(テーブル13[[#All],[発症日]],テーブル310122[[#This Row],[日時]],テーブル13[[#All],[年代]],I$1)</f>
        <v>0</v>
      </c>
      <c r="J289" s="59">
        <f>COUNTIFS(テーブル13[[#All],[発症日]],テーブル310122[[#This Row],[日時]],テーブル13[[#All],[年代]],J$1)</f>
        <v>0</v>
      </c>
      <c r="K289" s="59">
        <f>COUNTIFS(テーブル13[[#All],[発症日]],テーブル310122[[#This Row],[日時]],テーブル13[[#All],[年代]],K$1)</f>
        <v>0</v>
      </c>
      <c r="L289" s="59">
        <f>COUNTIFS(テーブル13[[#All],[発症日]],テーブル310122[[#This Row],[日時]],テーブル13[[#All],[年代]],L$1)</f>
        <v>0</v>
      </c>
      <c r="M289" s="59">
        <f>COUNTIFS(テーブル13[[#All],[発症日]],テーブル310122[[#This Row],[日時]],テーブル13[[#All],[年代]],M$1)</f>
        <v>0</v>
      </c>
      <c r="N289" s="59">
        <f>COUNTIFS(テーブル13[[#All],[発症日]],テーブル310122[[#This Row],[日時]],テーブル13[[#All],[年代]],N$1)</f>
        <v>0</v>
      </c>
      <c r="O289" s="59">
        <f>COUNTIFS(テーブル13[[#All],[発症日]],テーブル310122[[#This Row],[日時]],テーブル13[[#All],[年代]],O$1)</f>
        <v>0</v>
      </c>
      <c r="P289" s="59">
        <f>COUNTIFS(テーブル13[[#All],[発症日]],テーブル310122[[#This Row],[日時]],テーブル13[[#All],[年代]],"")</f>
        <v>0</v>
      </c>
      <c r="Q289" s="59">
        <f>テーブル310122[[#This Row],[10歳未満]]</f>
        <v>0</v>
      </c>
      <c r="R289" s="59">
        <f>SUM(テーブル310122[[#This Row],[10代]:[30代]])</f>
        <v>1</v>
      </c>
      <c r="S289" s="59">
        <f>SUM(テーブル310122[[#This Row],[40代]:[50代]])</f>
        <v>0</v>
      </c>
      <c r="T289" s="59">
        <f>SUM(テーブル310122[[#This Row],[60代]:[90代]])</f>
        <v>0</v>
      </c>
    </row>
    <row r="290" spans="1:20">
      <c r="A290" s="54">
        <f t="shared" si="19"/>
        <v>44175</v>
      </c>
      <c r="B290" s="1" t="str">
        <f t="shared" si="16"/>
        <v/>
      </c>
      <c r="C290" s="57" t="str">
        <f t="shared" si="17"/>
        <v/>
      </c>
      <c r="D290" s="57" t="str">
        <f t="shared" si="18"/>
        <v>10日</v>
      </c>
      <c r="E290" s="57">
        <f>COUNTIF(テーブル13[[#All],[発症日]],テーブル310122[[#This Row],[日時]])</f>
        <v>2</v>
      </c>
      <c r="F290" s="57">
        <f>COUNTIFS(テーブル13[[#All],[発症日]],テーブル310122[[#This Row],[日時]],テーブル13[[#All],[年代]],F$1)</f>
        <v>0</v>
      </c>
      <c r="G290" s="59">
        <f>COUNTIFS(テーブル13[[#All],[発症日]],テーブル310122[[#This Row],[日時]],テーブル13[[#All],[年代]],G$1)</f>
        <v>1</v>
      </c>
      <c r="H290" s="59">
        <f>COUNTIFS(テーブル13[[#All],[発症日]],テーブル310122[[#This Row],[日時]],テーブル13[[#All],[年代]],H$1)</f>
        <v>0</v>
      </c>
      <c r="I290" s="59">
        <f>COUNTIFS(テーブル13[[#All],[発症日]],テーブル310122[[#This Row],[日時]],テーブル13[[#All],[年代]],I$1)</f>
        <v>0</v>
      </c>
      <c r="J290" s="59">
        <f>COUNTIFS(テーブル13[[#All],[発症日]],テーブル310122[[#This Row],[日時]],テーブル13[[#All],[年代]],J$1)</f>
        <v>0</v>
      </c>
      <c r="K290" s="59">
        <f>COUNTIFS(テーブル13[[#All],[発症日]],テーブル310122[[#This Row],[日時]],テーブル13[[#All],[年代]],K$1)</f>
        <v>1</v>
      </c>
      <c r="L290" s="59">
        <f>COUNTIFS(テーブル13[[#All],[発症日]],テーブル310122[[#This Row],[日時]],テーブル13[[#All],[年代]],L$1)</f>
        <v>0</v>
      </c>
      <c r="M290" s="59">
        <f>COUNTIFS(テーブル13[[#All],[発症日]],テーブル310122[[#This Row],[日時]],テーブル13[[#All],[年代]],M$1)</f>
        <v>0</v>
      </c>
      <c r="N290" s="59">
        <f>COUNTIFS(テーブル13[[#All],[発症日]],テーブル310122[[#This Row],[日時]],テーブル13[[#All],[年代]],N$1)</f>
        <v>0</v>
      </c>
      <c r="O290" s="59">
        <f>COUNTIFS(テーブル13[[#All],[発症日]],テーブル310122[[#This Row],[日時]],テーブル13[[#All],[年代]],O$1)</f>
        <v>0</v>
      </c>
      <c r="P290" s="59">
        <f>COUNTIFS(テーブル13[[#All],[発症日]],テーブル310122[[#This Row],[日時]],テーブル13[[#All],[年代]],"")</f>
        <v>0</v>
      </c>
      <c r="Q290" s="59">
        <f>テーブル310122[[#This Row],[10歳未満]]</f>
        <v>0</v>
      </c>
      <c r="R290" s="59">
        <f>SUM(テーブル310122[[#This Row],[10代]:[30代]])</f>
        <v>1</v>
      </c>
      <c r="S290" s="59">
        <f>SUM(テーブル310122[[#This Row],[40代]:[50代]])</f>
        <v>1</v>
      </c>
      <c r="T290" s="59">
        <f>SUM(テーブル310122[[#This Row],[60代]:[90代]])</f>
        <v>0</v>
      </c>
    </row>
    <row r="291" spans="1:20">
      <c r="A291" s="54">
        <f t="shared" si="19"/>
        <v>44176</v>
      </c>
      <c r="B291" s="1" t="str">
        <f t="shared" si="16"/>
        <v/>
      </c>
      <c r="C291" s="57" t="str">
        <f t="shared" si="17"/>
        <v/>
      </c>
      <c r="D291" s="57" t="str">
        <f t="shared" si="18"/>
        <v>11日</v>
      </c>
      <c r="E291" s="57">
        <f>COUNTIF(テーブル13[[#All],[発症日]],テーブル310122[[#This Row],[日時]])</f>
        <v>2</v>
      </c>
      <c r="F291" s="57">
        <f>COUNTIFS(テーブル13[[#All],[発症日]],テーブル310122[[#This Row],[日時]],テーブル13[[#All],[年代]],F$1)</f>
        <v>0</v>
      </c>
      <c r="G291" s="59">
        <f>COUNTIFS(テーブル13[[#All],[発症日]],テーブル310122[[#This Row],[日時]],テーブル13[[#All],[年代]],G$1)</f>
        <v>0</v>
      </c>
      <c r="H291" s="59">
        <f>COUNTIFS(テーブル13[[#All],[発症日]],テーブル310122[[#This Row],[日時]],テーブル13[[#All],[年代]],H$1)</f>
        <v>0</v>
      </c>
      <c r="I291" s="59">
        <f>COUNTIFS(テーブル13[[#All],[発症日]],テーブル310122[[#This Row],[日時]],テーブル13[[#All],[年代]],I$1)</f>
        <v>0</v>
      </c>
      <c r="J291" s="59">
        <f>COUNTIFS(テーブル13[[#All],[発症日]],テーブル310122[[#This Row],[日時]],テーブル13[[#All],[年代]],J$1)</f>
        <v>1</v>
      </c>
      <c r="K291" s="59">
        <f>COUNTIFS(テーブル13[[#All],[発症日]],テーブル310122[[#This Row],[日時]],テーブル13[[#All],[年代]],K$1)</f>
        <v>1</v>
      </c>
      <c r="L291" s="59">
        <f>COUNTIFS(テーブル13[[#All],[発症日]],テーブル310122[[#This Row],[日時]],テーブル13[[#All],[年代]],L$1)</f>
        <v>0</v>
      </c>
      <c r="M291" s="59">
        <f>COUNTIFS(テーブル13[[#All],[発症日]],テーブル310122[[#This Row],[日時]],テーブル13[[#All],[年代]],M$1)</f>
        <v>0</v>
      </c>
      <c r="N291" s="59">
        <f>COUNTIFS(テーブル13[[#All],[発症日]],テーブル310122[[#This Row],[日時]],テーブル13[[#All],[年代]],N$1)</f>
        <v>0</v>
      </c>
      <c r="O291" s="59">
        <f>COUNTIFS(テーブル13[[#All],[発症日]],テーブル310122[[#This Row],[日時]],テーブル13[[#All],[年代]],O$1)</f>
        <v>0</v>
      </c>
      <c r="P291" s="59">
        <f>COUNTIFS(テーブル13[[#All],[発症日]],テーブル310122[[#This Row],[日時]],テーブル13[[#All],[年代]],"")</f>
        <v>0</v>
      </c>
      <c r="Q291" s="59">
        <f>テーブル310122[[#This Row],[10歳未満]]</f>
        <v>0</v>
      </c>
      <c r="R291" s="59">
        <f>SUM(テーブル310122[[#This Row],[10代]:[30代]])</f>
        <v>0</v>
      </c>
      <c r="S291" s="59">
        <f>SUM(テーブル310122[[#This Row],[40代]:[50代]])</f>
        <v>2</v>
      </c>
      <c r="T291" s="59">
        <f>SUM(テーブル310122[[#This Row],[60代]:[90代]])</f>
        <v>0</v>
      </c>
    </row>
    <row r="292" spans="1:20">
      <c r="A292" s="54">
        <f t="shared" si="19"/>
        <v>44177</v>
      </c>
      <c r="B292" s="1" t="str">
        <f t="shared" si="16"/>
        <v/>
      </c>
      <c r="C292" s="57" t="str">
        <f t="shared" si="17"/>
        <v/>
      </c>
      <c r="D292" s="57" t="str">
        <f t="shared" si="18"/>
        <v>12日</v>
      </c>
      <c r="E292" s="57">
        <f>COUNTIF(テーブル13[[#All],[発症日]],テーブル310122[[#This Row],[日時]])</f>
        <v>2</v>
      </c>
      <c r="F292" s="57">
        <f>COUNTIFS(テーブル13[[#All],[発症日]],テーブル310122[[#This Row],[日時]],テーブル13[[#All],[年代]],F$1)</f>
        <v>0</v>
      </c>
      <c r="G292" s="59">
        <f>COUNTIFS(テーブル13[[#All],[発症日]],テーブル310122[[#This Row],[日時]],テーブル13[[#All],[年代]],G$1)</f>
        <v>0</v>
      </c>
      <c r="H292" s="59">
        <f>COUNTIFS(テーブル13[[#All],[発症日]],テーブル310122[[#This Row],[日時]],テーブル13[[#All],[年代]],H$1)</f>
        <v>1</v>
      </c>
      <c r="I292" s="59">
        <f>COUNTIFS(テーブル13[[#All],[発症日]],テーブル310122[[#This Row],[日時]],テーブル13[[#All],[年代]],I$1)</f>
        <v>0</v>
      </c>
      <c r="J292" s="59">
        <f>COUNTIFS(テーブル13[[#All],[発症日]],テーブル310122[[#This Row],[日時]],テーブル13[[#All],[年代]],J$1)</f>
        <v>0</v>
      </c>
      <c r="K292" s="59">
        <f>COUNTIFS(テーブル13[[#All],[発症日]],テーブル310122[[#This Row],[日時]],テーブル13[[#All],[年代]],K$1)</f>
        <v>0</v>
      </c>
      <c r="L292" s="59">
        <f>COUNTIFS(テーブル13[[#All],[発症日]],テーブル310122[[#This Row],[日時]],テーブル13[[#All],[年代]],L$1)</f>
        <v>1</v>
      </c>
      <c r="M292" s="59">
        <f>COUNTIFS(テーブル13[[#All],[発症日]],テーブル310122[[#This Row],[日時]],テーブル13[[#All],[年代]],M$1)</f>
        <v>0</v>
      </c>
      <c r="N292" s="59">
        <f>COUNTIFS(テーブル13[[#All],[発症日]],テーブル310122[[#This Row],[日時]],テーブル13[[#All],[年代]],N$1)</f>
        <v>0</v>
      </c>
      <c r="O292" s="59">
        <f>COUNTIFS(テーブル13[[#All],[発症日]],テーブル310122[[#This Row],[日時]],テーブル13[[#All],[年代]],O$1)</f>
        <v>0</v>
      </c>
      <c r="P292" s="59">
        <f>COUNTIFS(テーブル13[[#All],[発症日]],テーブル310122[[#This Row],[日時]],テーブル13[[#All],[年代]],"")</f>
        <v>0</v>
      </c>
      <c r="Q292" s="59">
        <f>テーブル310122[[#This Row],[10歳未満]]</f>
        <v>0</v>
      </c>
      <c r="R292" s="59">
        <f>SUM(テーブル310122[[#This Row],[10代]:[30代]])</f>
        <v>1</v>
      </c>
      <c r="S292" s="59">
        <f>SUM(テーブル310122[[#This Row],[40代]:[50代]])</f>
        <v>0</v>
      </c>
      <c r="T292" s="59">
        <f>SUM(テーブル310122[[#This Row],[60代]:[90代]])</f>
        <v>1</v>
      </c>
    </row>
    <row r="293" spans="1:20">
      <c r="A293" s="54">
        <f t="shared" si="19"/>
        <v>44178</v>
      </c>
      <c r="B293" s="1" t="str">
        <f t="shared" si="16"/>
        <v/>
      </c>
      <c r="C293" s="57" t="str">
        <f t="shared" si="17"/>
        <v/>
      </c>
      <c r="D293" s="57" t="str">
        <f t="shared" si="18"/>
        <v>13日</v>
      </c>
      <c r="E293" s="57">
        <f>COUNTIF(テーブル13[[#All],[発症日]],テーブル310122[[#This Row],[日時]])</f>
        <v>0</v>
      </c>
      <c r="F293" s="57">
        <f>COUNTIFS(テーブル13[[#All],[発症日]],テーブル310122[[#This Row],[日時]],テーブル13[[#All],[年代]],F$1)</f>
        <v>0</v>
      </c>
      <c r="G293" s="59">
        <f>COUNTIFS(テーブル13[[#All],[発症日]],テーブル310122[[#This Row],[日時]],テーブル13[[#All],[年代]],G$1)</f>
        <v>0</v>
      </c>
      <c r="H293" s="59">
        <f>COUNTIFS(テーブル13[[#All],[発症日]],テーブル310122[[#This Row],[日時]],テーブル13[[#All],[年代]],H$1)</f>
        <v>0</v>
      </c>
      <c r="I293" s="59">
        <f>COUNTIFS(テーブル13[[#All],[発症日]],テーブル310122[[#This Row],[日時]],テーブル13[[#All],[年代]],I$1)</f>
        <v>0</v>
      </c>
      <c r="J293" s="59">
        <f>COUNTIFS(テーブル13[[#All],[発症日]],テーブル310122[[#This Row],[日時]],テーブル13[[#All],[年代]],J$1)</f>
        <v>0</v>
      </c>
      <c r="K293" s="59">
        <f>COUNTIFS(テーブル13[[#All],[発症日]],テーブル310122[[#This Row],[日時]],テーブル13[[#All],[年代]],K$1)</f>
        <v>0</v>
      </c>
      <c r="L293" s="59">
        <f>COUNTIFS(テーブル13[[#All],[発症日]],テーブル310122[[#This Row],[日時]],テーブル13[[#All],[年代]],L$1)</f>
        <v>0</v>
      </c>
      <c r="M293" s="59">
        <f>COUNTIFS(テーブル13[[#All],[発症日]],テーブル310122[[#This Row],[日時]],テーブル13[[#All],[年代]],M$1)</f>
        <v>0</v>
      </c>
      <c r="N293" s="59">
        <f>COUNTIFS(テーブル13[[#All],[発症日]],テーブル310122[[#This Row],[日時]],テーブル13[[#All],[年代]],N$1)</f>
        <v>0</v>
      </c>
      <c r="O293" s="59">
        <f>COUNTIFS(テーブル13[[#All],[発症日]],テーブル310122[[#This Row],[日時]],テーブル13[[#All],[年代]],O$1)</f>
        <v>0</v>
      </c>
      <c r="P293" s="59">
        <f>COUNTIFS(テーブル13[[#All],[発症日]],テーブル310122[[#This Row],[日時]],テーブル13[[#All],[年代]],"")</f>
        <v>0</v>
      </c>
      <c r="Q293" s="59">
        <f>テーブル310122[[#This Row],[10歳未満]]</f>
        <v>0</v>
      </c>
      <c r="R293" s="59">
        <f>SUM(テーブル310122[[#This Row],[10代]:[30代]])</f>
        <v>0</v>
      </c>
      <c r="S293" s="59">
        <f>SUM(テーブル310122[[#This Row],[40代]:[50代]])</f>
        <v>0</v>
      </c>
      <c r="T293" s="59">
        <f>SUM(テーブル310122[[#This Row],[60代]:[90代]])</f>
        <v>0</v>
      </c>
    </row>
    <row r="294" spans="1:20">
      <c r="A294" s="54">
        <f t="shared" si="19"/>
        <v>44179</v>
      </c>
      <c r="B294" s="1" t="str">
        <f t="shared" si="16"/>
        <v/>
      </c>
      <c r="C294" s="57" t="str">
        <f t="shared" si="17"/>
        <v/>
      </c>
      <c r="D294" s="57" t="str">
        <f t="shared" si="18"/>
        <v>14日</v>
      </c>
      <c r="E294" s="57">
        <f>COUNTIF(テーブル13[[#All],[発症日]],テーブル310122[[#This Row],[日時]])</f>
        <v>1</v>
      </c>
      <c r="F294" s="57">
        <f>COUNTIFS(テーブル13[[#All],[発症日]],テーブル310122[[#This Row],[日時]],テーブル13[[#All],[年代]],F$1)</f>
        <v>0</v>
      </c>
      <c r="G294" s="59">
        <f>COUNTIFS(テーブル13[[#All],[発症日]],テーブル310122[[#This Row],[日時]],テーブル13[[#All],[年代]],G$1)</f>
        <v>0</v>
      </c>
      <c r="H294" s="59">
        <f>COUNTIFS(テーブル13[[#All],[発症日]],テーブル310122[[#This Row],[日時]],テーブル13[[#All],[年代]],H$1)</f>
        <v>0</v>
      </c>
      <c r="I294" s="59">
        <f>COUNTIFS(テーブル13[[#All],[発症日]],テーブル310122[[#This Row],[日時]],テーブル13[[#All],[年代]],I$1)</f>
        <v>1</v>
      </c>
      <c r="J294" s="59">
        <f>COUNTIFS(テーブル13[[#All],[発症日]],テーブル310122[[#This Row],[日時]],テーブル13[[#All],[年代]],J$1)</f>
        <v>0</v>
      </c>
      <c r="K294" s="59">
        <f>COUNTIFS(テーブル13[[#All],[発症日]],テーブル310122[[#This Row],[日時]],テーブル13[[#All],[年代]],K$1)</f>
        <v>0</v>
      </c>
      <c r="L294" s="59">
        <f>COUNTIFS(テーブル13[[#All],[発症日]],テーブル310122[[#This Row],[日時]],テーブル13[[#All],[年代]],L$1)</f>
        <v>0</v>
      </c>
      <c r="M294" s="59">
        <f>COUNTIFS(テーブル13[[#All],[発症日]],テーブル310122[[#This Row],[日時]],テーブル13[[#All],[年代]],M$1)</f>
        <v>0</v>
      </c>
      <c r="N294" s="59">
        <f>COUNTIFS(テーブル13[[#All],[発症日]],テーブル310122[[#This Row],[日時]],テーブル13[[#All],[年代]],N$1)</f>
        <v>0</v>
      </c>
      <c r="O294" s="59">
        <f>COUNTIFS(テーブル13[[#All],[発症日]],テーブル310122[[#This Row],[日時]],テーブル13[[#All],[年代]],O$1)</f>
        <v>0</v>
      </c>
      <c r="P294" s="59">
        <f>COUNTIFS(テーブル13[[#All],[発症日]],テーブル310122[[#This Row],[日時]],テーブル13[[#All],[年代]],"")</f>
        <v>0</v>
      </c>
      <c r="Q294" s="59">
        <f>テーブル310122[[#This Row],[10歳未満]]</f>
        <v>0</v>
      </c>
      <c r="R294" s="59">
        <f>SUM(テーブル310122[[#This Row],[10代]:[30代]])</f>
        <v>1</v>
      </c>
      <c r="S294" s="59">
        <f>SUM(テーブル310122[[#This Row],[40代]:[50代]])</f>
        <v>0</v>
      </c>
      <c r="T294" s="59">
        <f>SUM(テーブル310122[[#This Row],[60代]:[90代]])</f>
        <v>0</v>
      </c>
    </row>
    <row r="295" spans="1:20">
      <c r="A295" s="54">
        <f t="shared" si="19"/>
        <v>44180</v>
      </c>
      <c r="B295" s="1" t="str">
        <f t="shared" si="16"/>
        <v/>
      </c>
      <c r="C295" s="57" t="str">
        <f t="shared" si="17"/>
        <v/>
      </c>
      <c r="D295" s="57" t="str">
        <f t="shared" si="18"/>
        <v>15日</v>
      </c>
      <c r="E295" s="57">
        <f>COUNTIF(テーブル13[[#All],[発症日]],テーブル310122[[#This Row],[日時]])</f>
        <v>1</v>
      </c>
      <c r="F295" s="57">
        <f>COUNTIFS(テーブル13[[#All],[発症日]],テーブル310122[[#This Row],[日時]],テーブル13[[#All],[年代]],F$1)</f>
        <v>0</v>
      </c>
      <c r="G295" s="59">
        <f>COUNTIFS(テーブル13[[#All],[発症日]],テーブル310122[[#This Row],[日時]],テーブル13[[#All],[年代]],G$1)</f>
        <v>0</v>
      </c>
      <c r="H295" s="59">
        <f>COUNTIFS(テーブル13[[#All],[発症日]],テーブル310122[[#This Row],[日時]],テーブル13[[#All],[年代]],H$1)</f>
        <v>0</v>
      </c>
      <c r="I295" s="59">
        <f>COUNTIFS(テーブル13[[#All],[発症日]],テーブル310122[[#This Row],[日時]],テーブル13[[#All],[年代]],I$1)</f>
        <v>0</v>
      </c>
      <c r="J295" s="59">
        <f>COUNTIFS(テーブル13[[#All],[発症日]],テーブル310122[[#This Row],[日時]],テーブル13[[#All],[年代]],J$1)</f>
        <v>0</v>
      </c>
      <c r="K295" s="59">
        <f>COUNTIFS(テーブル13[[#All],[発症日]],テーブル310122[[#This Row],[日時]],テーブル13[[#All],[年代]],K$1)</f>
        <v>0</v>
      </c>
      <c r="L295" s="59">
        <f>COUNTIFS(テーブル13[[#All],[発症日]],テーブル310122[[#This Row],[日時]],テーブル13[[#All],[年代]],L$1)</f>
        <v>0</v>
      </c>
      <c r="M295" s="59">
        <f>COUNTIFS(テーブル13[[#All],[発症日]],テーブル310122[[#This Row],[日時]],テーブル13[[#All],[年代]],M$1)</f>
        <v>0</v>
      </c>
      <c r="N295" s="59">
        <f>COUNTIFS(テーブル13[[#All],[発症日]],テーブル310122[[#This Row],[日時]],テーブル13[[#All],[年代]],N$1)</f>
        <v>1</v>
      </c>
      <c r="O295" s="59">
        <f>COUNTIFS(テーブル13[[#All],[発症日]],テーブル310122[[#This Row],[日時]],テーブル13[[#All],[年代]],O$1)</f>
        <v>0</v>
      </c>
      <c r="P295" s="59">
        <f>COUNTIFS(テーブル13[[#All],[発症日]],テーブル310122[[#This Row],[日時]],テーブル13[[#All],[年代]],"")</f>
        <v>0</v>
      </c>
      <c r="Q295" s="59">
        <f>テーブル310122[[#This Row],[10歳未満]]</f>
        <v>0</v>
      </c>
      <c r="R295" s="59">
        <f>SUM(テーブル310122[[#This Row],[10代]:[30代]])</f>
        <v>0</v>
      </c>
      <c r="S295" s="59">
        <f>SUM(テーブル310122[[#This Row],[40代]:[50代]])</f>
        <v>0</v>
      </c>
      <c r="T295" s="59">
        <f>SUM(テーブル310122[[#This Row],[60代]:[90代]])</f>
        <v>1</v>
      </c>
    </row>
    <row r="296" spans="1:20">
      <c r="A296" s="54">
        <f t="shared" si="19"/>
        <v>44181</v>
      </c>
      <c r="B296" s="1" t="str">
        <f t="shared" si="16"/>
        <v/>
      </c>
      <c r="C296" s="57" t="str">
        <f t="shared" si="17"/>
        <v/>
      </c>
      <c r="D296" s="57" t="str">
        <f t="shared" si="18"/>
        <v>16日</v>
      </c>
      <c r="E296" s="57">
        <f>COUNTIF(テーブル13[[#All],[発症日]],テーブル310122[[#This Row],[日時]])</f>
        <v>3</v>
      </c>
      <c r="F296" s="57">
        <f>COUNTIFS(テーブル13[[#All],[発症日]],テーブル310122[[#This Row],[日時]],テーブル13[[#All],[年代]],F$1)</f>
        <v>1</v>
      </c>
      <c r="G296" s="59">
        <f>COUNTIFS(テーブル13[[#All],[発症日]],テーブル310122[[#This Row],[日時]],テーブル13[[#All],[年代]],G$1)</f>
        <v>0</v>
      </c>
      <c r="H296" s="59">
        <f>COUNTIFS(テーブル13[[#All],[発症日]],テーブル310122[[#This Row],[日時]],テーブル13[[#All],[年代]],H$1)</f>
        <v>1</v>
      </c>
      <c r="I296" s="59">
        <f>COUNTIFS(テーブル13[[#All],[発症日]],テーブル310122[[#This Row],[日時]],テーブル13[[#All],[年代]],I$1)</f>
        <v>0</v>
      </c>
      <c r="J296" s="59">
        <f>COUNTIFS(テーブル13[[#All],[発症日]],テーブル310122[[#This Row],[日時]],テーブル13[[#All],[年代]],J$1)</f>
        <v>0</v>
      </c>
      <c r="K296" s="59">
        <f>COUNTIFS(テーブル13[[#All],[発症日]],テーブル310122[[#This Row],[日時]],テーブル13[[#All],[年代]],K$1)</f>
        <v>1</v>
      </c>
      <c r="L296" s="59">
        <f>COUNTIFS(テーブル13[[#All],[発症日]],テーブル310122[[#This Row],[日時]],テーブル13[[#All],[年代]],L$1)</f>
        <v>0</v>
      </c>
      <c r="M296" s="59">
        <f>COUNTIFS(テーブル13[[#All],[発症日]],テーブル310122[[#This Row],[日時]],テーブル13[[#All],[年代]],M$1)</f>
        <v>0</v>
      </c>
      <c r="N296" s="59">
        <f>COUNTIFS(テーブル13[[#All],[発症日]],テーブル310122[[#This Row],[日時]],テーブル13[[#All],[年代]],N$1)</f>
        <v>0</v>
      </c>
      <c r="O296" s="59">
        <f>COUNTIFS(テーブル13[[#All],[発症日]],テーブル310122[[#This Row],[日時]],テーブル13[[#All],[年代]],O$1)</f>
        <v>0</v>
      </c>
      <c r="P296" s="59">
        <f>COUNTIFS(テーブル13[[#All],[発症日]],テーブル310122[[#This Row],[日時]],テーブル13[[#All],[年代]],"")</f>
        <v>0</v>
      </c>
      <c r="Q296" s="59">
        <f>テーブル310122[[#This Row],[10歳未満]]</f>
        <v>1</v>
      </c>
      <c r="R296" s="59">
        <f>SUM(テーブル310122[[#This Row],[10代]:[30代]])</f>
        <v>1</v>
      </c>
      <c r="S296" s="59">
        <f>SUM(テーブル310122[[#This Row],[40代]:[50代]])</f>
        <v>1</v>
      </c>
      <c r="T296" s="59">
        <f>SUM(テーブル310122[[#This Row],[60代]:[90代]])</f>
        <v>0</v>
      </c>
    </row>
    <row r="297" spans="1:20">
      <c r="A297" s="54">
        <f t="shared" si="19"/>
        <v>44182</v>
      </c>
      <c r="B297" s="1" t="str">
        <f t="shared" si="16"/>
        <v/>
      </c>
      <c r="C297" s="57" t="str">
        <f t="shared" si="17"/>
        <v/>
      </c>
      <c r="D297" s="57" t="str">
        <f t="shared" si="18"/>
        <v>17日</v>
      </c>
      <c r="E297" s="57">
        <f>COUNTIF(テーブル13[[#All],[発症日]],テーブル310122[[#This Row],[日時]])</f>
        <v>3</v>
      </c>
      <c r="F297" s="57">
        <f>COUNTIFS(テーブル13[[#All],[発症日]],テーブル310122[[#This Row],[日時]],テーブル13[[#All],[年代]],F$1)</f>
        <v>0</v>
      </c>
      <c r="G297" s="59">
        <f>COUNTIFS(テーブル13[[#All],[発症日]],テーブル310122[[#This Row],[日時]],テーブル13[[#All],[年代]],G$1)</f>
        <v>0</v>
      </c>
      <c r="H297" s="59">
        <f>COUNTIFS(テーブル13[[#All],[発症日]],テーブル310122[[#This Row],[日時]],テーブル13[[#All],[年代]],H$1)</f>
        <v>2</v>
      </c>
      <c r="I297" s="59">
        <f>COUNTIFS(テーブル13[[#All],[発症日]],テーブル310122[[#This Row],[日時]],テーブル13[[#All],[年代]],I$1)</f>
        <v>1</v>
      </c>
      <c r="J297" s="59">
        <f>COUNTIFS(テーブル13[[#All],[発症日]],テーブル310122[[#This Row],[日時]],テーブル13[[#All],[年代]],J$1)</f>
        <v>0</v>
      </c>
      <c r="K297" s="59">
        <f>COUNTIFS(テーブル13[[#All],[発症日]],テーブル310122[[#This Row],[日時]],テーブル13[[#All],[年代]],K$1)</f>
        <v>0</v>
      </c>
      <c r="L297" s="59">
        <f>COUNTIFS(テーブル13[[#All],[発症日]],テーブル310122[[#This Row],[日時]],テーブル13[[#All],[年代]],L$1)</f>
        <v>0</v>
      </c>
      <c r="M297" s="59">
        <f>COUNTIFS(テーブル13[[#All],[発症日]],テーブル310122[[#This Row],[日時]],テーブル13[[#All],[年代]],M$1)</f>
        <v>0</v>
      </c>
      <c r="N297" s="59">
        <f>COUNTIFS(テーブル13[[#All],[発症日]],テーブル310122[[#This Row],[日時]],テーブル13[[#All],[年代]],N$1)</f>
        <v>0</v>
      </c>
      <c r="O297" s="59">
        <f>COUNTIFS(テーブル13[[#All],[発症日]],テーブル310122[[#This Row],[日時]],テーブル13[[#All],[年代]],O$1)</f>
        <v>0</v>
      </c>
      <c r="P297" s="59">
        <f>COUNTIFS(テーブル13[[#All],[発症日]],テーブル310122[[#This Row],[日時]],テーブル13[[#All],[年代]],"")</f>
        <v>0</v>
      </c>
      <c r="Q297" s="59">
        <f>テーブル310122[[#This Row],[10歳未満]]</f>
        <v>0</v>
      </c>
      <c r="R297" s="59">
        <f>SUM(テーブル310122[[#This Row],[10代]:[30代]])</f>
        <v>3</v>
      </c>
      <c r="S297" s="59">
        <f>SUM(テーブル310122[[#This Row],[40代]:[50代]])</f>
        <v>0</v>
      </c>
      <c r="T297" s="59">
        <f>SUM(テーブル310122[[#This Row],[60代]:[90代]])</f>
        <v>0</v>
      </c>
    </row>
    <row r="298" spans="1:20">
      <c r="A298" s="54">
        <f t="shared" si="19"/>
        <v>44183</v>
      </c>
      <c r="B298" s="1" t="str">
        <f t="shared" si="16"/>
        <v/>
      </c>
      <c r="C298" s="57" t="str">
        <f t="shared" si="17"/>
        <v/>
      </c>
      <c r="D298" s="57" t="str">
        <f t="shared" si="18"/>
        <v>18日</v>
      </c>
      <c r="E298" s="57">
        <f>COUNTIF(テーブル13[[#All],[発症日]],テーブル310122[[#This Row],[日時]])</f>
        <v>0</v>
      </c>
      <c r="F298" s="57">
        <f>COUNTIFS(テーブル13[[#All],[発症日]],テーブル310122[[#This Row],[日時]],テーブル13[[#All],[年代]],F$1)</f>
        <v>0</v>
      </c>
      <c r="G298" s="59">
        <f>COUNTIFS(テーブル13[[#All],[発症日]],テーブル310122[[#This Row],[日時]],テーブル13[[#All],[年代]],G$1)</f>
        <v>0</v>
      </c>
      <c r="H298" s="59">
        <f>COUNTIFS(テーブル13[[#All],[発症日]],テーブル310122[[#This Row],[日時]],テーブル13[[#All],[年代]],H$1)</f>
        <v>0</v>
      </c>
      <c r="I298" s="59">
        <f>COUNTIFS(テーブル13[[#All],[発症日]],テーブル310122[[#This Row],[日時]],テーブル13[[#All],[年代]],I$1)</f>
        <v>0</v>
      </c>
      <c r="J298" s="59">
        <f>COUNTIFS(テーブル13[[#All],[発症日]],テーブル310122[[#This Row],[日時]],テーブル13[[#All],[年代]],J$1)</f>
        <v>0</v>
      </c>
      <c r="K298" s="59">
        <f>COUNTIFS(テーブル13[[#All],[発症日]],テーブル310122[[#This Row],[日時]],テーブル13[[#All],[年代]],K$1)</f>
        <v>0</v>
      </c>
      <c r="L298" s="59">
        <f>COUNTIFS(テーブル13[[#All],[発症日]],テーブル310122[[#This Row],[日時]],テーブル13[[#All],[年代]],L$1)</f>
        <v>0</v>
      </c>
      <c r="M298" s="59">
        <f>COUNTIFS(テーブル13[[#All],[発症日]],テーブル310122[[#This Row],[日時]],テーブル13[[#All],[年代]],M$1)</f>
        <v>0</v>
      </c>
      <c r="N298" s="59">
        <f>COUNTIFS(テーブル13[[#All],[発症日]],テーブル310122[[#This Row],[日時]],テーブル13[[#All],[年代]],N$1)</f>
        <v>0</v>
      </c>
      <c r="O298" s="59">
        <f>COUNTIFS(テーブル13[[#All],[発症日]],テーブル310122[[#This Row],[日時]],テーブル13[[#All],[年代]],O$1)</f>
        <v>0</v>
      </c>
      <c r="P298" s="59">
        <f>COUNTIFS(テーブル13[[#All],[発症日]],テーブル310122[[#This Row],[日時]],テーブル13[[#All],[年代]],"")</f>
        <v>0</v>
      </c>
      <c r="Q298" s="59">
        <f>テーブル310122[[#This Row],[10歳未満]]</f>
        <v>0</v>
      </c>
      <c r="R298" s="59">
        <f>SUM(テーブル310122[[#This Row],[10代]:[30代]])</f>
        <v>0</v>
      </c>
      <c r="S298" s="59">
        <f>SUM(テーブル310122[[#This Row],[40代]:[50代]])</f>
        <v>0</v>
      </c>
      <c r="T298" s="59">
        <f>SUM(テーブル310122[[#This Row],[60代]:[90代]])</f>
        <v>0</v>
      </c>
    </row>
    <row r="299" spans="1:20">
      <c r="A299" s="54">
        <f t="shared" si="19"/>
        <v>44184</v>
      </c>
      <c r="B299" s="1" t="str">
        <f t="shared" si="16"/>
        <v/>
      </c>
      <c r="C299" s="57" t="str">
        <f t="shared" si="17"/>
        <v/>
      </c>
      <c r="D299" s="57" t="str">
        <f t="shared" si="18"/>
        <v>19日</v>
      </c>
      <c r="E299" s="57">
        <f>COUNTIF(テーブル13[[#All],[発症日]],テーブル310122[[#This Row],[日時]])</f>
        <v>5</v>
      </c>
      <c r="F299" s="57">
        <f>COUNTIFS(テーブル13[[#All],[発症日]],テーブル310122[[#This Row],[日時]],テーブル13[[#All],[年代]],F$1)</f>
        <v>0</v>
      </c>
      <c r="G299" s="59">
        <f>COUNTIFS(テーブル13[[#All],[発症日]],テーブル310122[[#This Row],[日時]],テーブル13[[#All],[年代]],G$1)</f>
        <v>1</v>
      </c>
      <c r="H299" s="59">
        <f>COUNTIFS(テーブル13[[#All],[発症日]],テーブル310122[[#This Row],[日時]],テーブル13[[#All],[年代]],H$1)</f>
        <v>1</v>
      </c>
      <c r="I299" s="59">
        <f>COUNTIFS(テーブル13[[#All],[発症日]],テーブル310122[[#This Row],[日時]],テーブル13[[#All],[年代]],I$1)</f>
        <v>1</v>
      </c>
      <c r="J299" s="59">
        <f>COUNTIFS(テーブル13[[#All],[発症日]],テーブル310122[[#This Row],[日時]],テーブル13[[#All],[年代]],J$1)</f>
        <v>0</v>
      </c>
      <c r="K299" s="59">
        <f>COUNTIFS(テーブル13[[#All],[発症日]],テーブル310122[[#This Row],[日時]],テーブル13[[#All],[年代]],K$1)</f>
        <v>0</v>
      </c>
      <c r="L299" s="59">
        <f>COUNTIFS(テーブル13[[#All],[発症日]],テーブル310122[[#This Row],[日時]],テーブル13[[#All],[年代]],L$1)</f>
        <v>0</v>
      </c>
      <c r="M299" s="59">
        <f>COUNTIFS(テーブル13[[#All],[発症日]],テーブル310122[[#This Row],[日時]],テーブル13[[#All],[年代]],M$1)</f>
        <v>0</v>
      </c>
      <c r="N299" s="59">
        <f>COUNTIFS(テーブル13[[#All],[発症日]],テーブル310122[[#This Row],[日時]],テーブル13[[#All],[年代]],N$1)</f>
        <v>2</v>
      </c>
      <c r="O299" s="59">
        <f>COUNTIFS(テーブル13[[#All],[発症日]],テーブル310122[[#This Row],[日時]],テーブル13[[#All],[年代]],O$1)</f>
        <v>0</v>
      </c>
      <c r="P299" s="59">
        <f>COUNTIFS(テーブル13[[#All],[発症日]],テーブル310122[[#This Row],[日時]],テーブル13[[#All],[年代]],"")</f>
        <v>0</v>
      </c>
      <c r="Q299" s="59">
        <f>テーブル310122[[#This Row],[10歳未満]]</f>
        <v>0</v>
      </c>
      <c r="R299" s="59">
        <f>SUM(テーブル310122[[#This Row],[10代]:[30代]])</f>
        <v>3</v>
      </c>
      <c r="S299" s="59">
        <f>SUM(テーブル310122[[#This Row],[40代]:[50代]])</f>
        <v>0</v>
      </c>
      <c r="T299" s="59">
        <f>SUM(テーブル310122[[#This Row],[60代]:[90代]])</f>
        <v>2</v>
      </c>
    </row>
    <row r="300" spans="1:20">
      <c r="A300" s="54">
        <f t="shared" si="19"/>
        <v>44185</v>
      </c>
      <c r="B300" s="1" t="str">
        <f t="shared" si="16"/>
        <v/>
      </c>
      <c r="C300" s="57" t="str">
        <f t="shared" si="17"/>
        <v/>
      </c>
      <c r="D300" s="57" t="str">
        <f t="shared" si="18"/>
        <v>20日</v>
      </c>
      <c r="E300" s="57">
        <f>COUNTIF(テーブル13[[#All],[発症日]],テーブル310122[[#This Row],[日時]])</f>
        <v>6</v>
      </c>
      <c r="F300" s="57">
        <f>COUNTIFS(テーブル13[[#All],[発症日]],テーブル310122[[#This Row],[日時]],テーブル13[[#All],[年代]],F$1)</f>
        <v>0</v>
      </c>
      <c r="G300" s="59">
        <f>COUNTIFS(テーブル13[[#All],[発症日]],テーブル310122[[#This Row],[日時]],テーブル13[[#All],[年代]],G$1)</f>
        <v>0</v>
      </c>
      <c r="H300" s="59">
        <f>COUNTIFS(テーブル13[[#All],[発症日]],テーブル310122[[#This Row],[日時]],テーブル13[[#All],[年代]],H$1)</f>
        <v>1</v>
      </c>
      <c r="I300" s="59">
        <f>COUNTIFS(テーブル13[[#All],[発症日]],テーブル310122[[#This Row],[日時]],テーブル13[[#All],[年代]],I$1)</f>
        <v>0</v>
      </c>
      <c r="J300" s="59">
        <f>COUNTIFS(テーブル13[[#All],[発症日]],テーブル310122[[#This Row],[日時]],テーブル13[[#All],[年代]],J$1)</f>
        <v>0</v>
      </c>
      <c r="K300" s="59">
        <f>COUNTIFS(テーブル13[[#All],[発症日]],テーブル310122[[#This Row],[日時]],テーブル13[[#All],[年代]],K$1)</f>
        <v>0</v>
      </c>
      <c r="L300" s="59">
        <f>COUNTIFS(テーブル13[[#All],[発症日]],テーブル310122[[#This Row],[日時]],テーブル13[[#All],[年代]],L$1)</f>
        <v>1</v>
      </c>
      <c r="M300" s="59">
        <f>COUNTIFS(テーブル13[[#All],[発症日]],テーブル310122[[#This Row],[日時]],テーブル13[[#All],[年代]],M$1)</f>
        <v>0</v>
      </c>
      <c r="N300" s="59">
        <f>COUNTIFS(テーブル13[[#All],[発症日]],テーブル310122[[#This Row],[日時]],テーブル13[[#All],[年代]],N$1)</f>
        <v>3</v>
      </c>
      <c r="O300" s="59">
        <f>COUNTIFS(テーブル13[[#All],[発症日]],テーブル310122[[#This Row],[日時]],テーブル13[[#All],[年代]],O$1)</f>
        <v>1</v>
      </c>
      <c r="P300" s="59">
        <f>COUNTIFS(テーブル13[[#All],[発症日]],テーブル310122[[#This Row],[日時]],テーブル13[[#All],[年代]],"")</f>
        <v>0</v>
      </c>
      <c r="Q300" s="59">
        <f>テーブル310122[[#This Row],[10歳未満]]</f>
        <v>0</v>
      </c>
      <c r="R300" s="59">
        <f>SUM(テーブル310122[[#This Row],[10代]:[30代]])</f>
        <v>1</v>
      </c>
      <c r="S300" s="59">
        <f>SUM(テーブル310122[[#This Row],[40代]:[50代]])</f>
        <v>0</v>
      </c>
      <c r="T300" s="59">
        <f>SUM(テーブル310122[[#This Row],[60代]:[90代]])</f>
        <v>5</v>
      </c>
    </row>
    <row r="301" spans="1:20">
      <c r="A301" s="54">
        <f t="shared" si="19"/>
        <v>44186</v>
      </c>
      <c r="B301" s="1" t="str">
        <f t="shared" si="16"/>
        <v/>
      </c>
      <c r="C301" s="57" t="str">
        <f t="shared" si="17"/>
        <v/>
      </c>
      <c r="D301" s="57" t="str">
        <f t="shared" si="18"/>
        <v>21日</v>
      </c>
      <c r="E301" s="57">
        <f>COUNTIF(テーブル13[[#All],[発症日]],テーブル310122[[#This Row],[日時]])</f>
        <v>10</v>
      </c>
      <c r="F301" s="57">
        <f>COUNTIFS(テーブル13[[#All],[発症日]],テーブル310122[[#This Row],[日時]],テーブル13[[#All],[年代]],F$1)</f>
        <v>0</v>
      </c>
      <c r="G301" s="59">
        <f>COUNTIFS(テーブル13[[#All],[発症日]],テーブル310122[[#This Row],[日時]],テーブル13[[#All],[年代]],G$1)</f>
        <v>0</v>
      </c>
      <c r="H301" s="59">
        <f>COUNTIFS(テーブル13[[#All],[発症日]],テーブル310122[[#This Row],[日時]],テーブル13[[#All],[年代]],H$1)</f>
        <v>0</v>
      </c>
      <c r="I301" s="59">
        <f>COUNTIFS(テーブル13[[#All],[発症日]],テーブル310122[[#This Row],[日時]],テーブル13[[#All],[年代]],I$1)</f>
        <v>0</v>
      </c>
      <c r="J301" s="59">
        <f>COUNTIFS(テーブル13[[#All],[発症日]],テーブル310122[[#This Row],[日時]],テーブル13[[#All],[年代]],J$1)</f>
        <v>0</v>
      </c>
      <c r="K301" s="59">
        <f>COUNTIFS(テーブル13[[#All],[発症日]],テーブル310122[[#This Row],[日時]],テーブル13[[#All],[年代]],K$1)</f>
        <v>1</v>
      </c>
      <c r="L301" s="59">
        <f>COUNTIFS(テーブル13[[#All],[発症日]],テーブル310122[[#This Row],[日時]],テーブル13[[#All],[年代]],L$1)</f>
        <v>1</v>
      </c>
      <c r="M301" s="59">
        <f>COUNTIFS(テーブル13[[#All],[発症日]],テーブル310122[[#This Row],[日時]],テーブル13[[#All],[年代]],M$1)</f>
        <v>1</v>
      </c>
      <c r="N301" s="59">
        <f>COUNTIFS(テーブル13[[#All],[発症日]],テーブル310122[[#This Row],[日時]],テーブル13[[#All],[年代]],N$1)</f>
        <v>1</v>
      </c>
      <c r="O301" s="59">
        <f>COUNTIFS(テーブル13[[#All],[発症日]],テーブル310122[[#This Row],[日時]],テーブル13[[#All],[年代]],O$1)</f>
        <v>6</v>
      </c>
      <c r="P301" s="59">
        <f>COUNTIFS(テーブル13[[#All],[発症日]],テーブル310122[[#This Row],[日時]],テーブル13[[#All],[年代]],"")</f>
        <v>0</v>
      </c>
      <c r="Q301" s="59">
        <f>テーブル310122[[#This Row],[10歳未満]]</f>
        <v>0</v>
      </c>
      <c r="R301" s="59">
        <f>SUM(テーブル310122[[#This Row],[10代]:[30代]])</f>
        <v>0</v>
      </c>
      <c r="S301" s="59">
        <f>SUM(テーブル310122[[#This Row],[40代]:[50代]])</f>
        <v>1</v>
      </c>
      <c r="T301" s="59">
        <f>SUM(テーブル310122[[#This Row],[60代]:[90代]])</f>
        <v>9</v>
      </c>
    </row>
    <row r="302" spans="1:20">
      <c r="A302" s="54">
        <f t="shared" si="19"/>
        <v>44187</v>
      </c>
      <c r="B302" s="1" t="str">
        <f t="shared" si="16"/>
        <v/>
      </c>
      <c r="C302" s="57" t="str">
        <f t="shared" si="17"/>
        <v/>
      </c>
      <c r="D302" s="57" t="str">
        <f t="shared" si="18"/>
        <v>22日</v>
      </c>
      <c r="E302" s="57">
        <f>COUNTIF(テーブル13[[#All],[発症日]],テーブル310122[[#This Row],[日時]])</f>
        <v>3</v>
      </c>
      <c r="F302" s="57">
        <f>COUNTIFS(テーブル13[[#All],[発症日]],テーブル310122[[#This Row],[日時]],テーブル13[[#All],[年代]],F$1)</f>
        <v>0</v>
      </c>
      <c r="G302" s="59">
        <f>COUNTIFS(テーブル13[[#All],[発症日]],テーブル310122[[#This Row],[日時]],テーブル13[[#All],[年代]],G$1)</f>
        <v>0</v>
      </c>
      <c r="H302" s="59">
        <f>COUNTIFS(テーブル13[[#All],[発症日]],テーブル310122[[#This Row],[日時]],テーブル13[[#All],[年代]],H$1)</f>
        <v>0</v>
      </c>
      <c r="I302" s="59">
        <f>COUNTIFS(テーブル13[[#All],[発症日]],テーブル310122[[#This Row],[日時]],テーブル13[[#All],[年代]],I$1)</f>
        <v>0</v>
      </c>
      <c r="J302" s="59">
        <f>COUNTIFS(テーブル13[[#All],[発症日]],テーブル310122[[#This Row],[日時]],テーブル13[[#All],[年代]],J$1)</f>
        <v>0</v>
      </c>
      <c r="K302" s="59">
        <f>COUNTIFS(テーブル13[[#All],[発症日]],テーブル310122[[#This Row],[日時]],テーブル13[[#All],[年代]],K$1)</f>
        <v>1</v>
      </c>
      <c r="L302" s="59">
        <f>COUNTIFS(テーブル13[[#All],[発症日]],テーブル310122[[#This Row],[日時]],テーブル13[[#All],[年代]],L$1)</f>
        <v>0</v>
      </c>
      <c r="M302" s="59">
        <f>COUNTIFS(テーブル13[[#All],[発症日]],テーブル310122[[#This Row],[日時]],テーブル13[[#All],[年代]],M$1)</f>
        <v>0</v>
      </c>
      <c r="N302" s="59">
        <f>COUNTIFS(テーブル13[[#All],[発症日]],テーブル310122[[#This Row],[日時]],テーブル13[[#All],[年代]],N$1)</f>
        <v>2</v>
      </c>
      <c r="O302" s="59">
        <f>COUNTIFS(テーブル13[[#All],[発症日]],テーブル310122[[#This Row],[日時]],テーブル13[[#All],[年代]],O$1)</f>
        <v>0</v>
      </c>
      <c r="P302" s="59">
        <f>COUNTIFS(テーブル13[[#All],[発症日]],テーブル310122[[#This Row],[日時]],テーブル13[[#All],[年代]],"")</f>
        <v>0</v>
      </c>
      <c r="Q302" s="59">
        <f>テーブル310122[[#This Row],[10歳未満]]</f>
        <v>0</v>
      </c>
      <c r="R302" s="59">
        <f>SUM(テーブル310122[[#This Row],[10代]:[30代]])</f>
        <v>0</v>
      </c>
      <c r="S302" s="59">
        <f>SUM(テーブル310122[[#This Row],[40代]:[50代]])</f>
        <v>1</v>
      </c>
      <c r="T302" s="59">
        <f>SUM(テーブル310122[[#This Row],[60代]:[90代]])</f>
        <v>2</v>
      </c>
    </row>
    <row r="303" spans="1:20">
      <c r="A303" s="54">
        <f t="shared" si="19"/>
        <v>44188</v>
      </c>
      <c r="B303" s="1" t="str">
        <f t="shared" si="16"/>
        <v/>
      </c>
      <c r="C303" s="57" t="str">
        <f t="shared" si="17"/>
        <v/>
      </c>
      <c r="D303" s="57" t="str">
        <f t="shared" si="18"/>
        <v>23日</v>
      </c>
      <c r="E303" s="57">
        <f>COUNTIF(テーブル13[[#All],[発症日]],テーブル310122[[#This Row],[日時]])</f>
        <v>5</v>
      </c>
      <c r="F303" s="57">
        <f>COUNTIFS(テーブル13[[#All],[発症日]],テーブル310122[[#This Row],[日時]],テーブル13[[#All],[年代]],F$1)</f>
        <v>0</v>
      </c>
      <c r="G303" s="59">
        <f>COUNTIFS(テーブル13[[#All],[発症日]],テーブル310122[[#This Row],[日時]],テーブル13[[#All],[年代]],G$1)</f>
        <v>0</v>
      </c>
      <c r="H303" s="59">
        <f>COUNTIFS(テーブル13[[#All],[発症日]],テーブル310122[[#This Row],[日時]],テーブル13[[#All],[年代]],H$1)</f>
        <v>1</v>
      </c>
      <c r="I303" s="59">
        <f>COUNTIFS(テーブル13[[#All],[発症日]],テーブル310122[[#This Row],[日時]],テーブル13[[#All],[年代]],I$1)</f>
        <v>0</v>
      </c>
      <c r="J303" s="59">
        <f>COUNTIFS(テーブル13[[#All],[発症日]],テーブル310122[[#This Row],[日時]],テーブル13[[#All],[年代]],J$1)</f>
        <v>0</v>
      </c>
      <c r="K303" s="59">
        <f>COUNTIFS(テーブル13[[#All],[発症日]],テーブル310122[[#This Row],[日時]],テーブル13[[#All],[年代]],K$1)</f>
        <v>0</v>
      </c>
      <c r="L303" s="59">
        <f>COUNTIFS(テーブル13[[#All],[発症日]],テーブル310122[[#This Row],[日時]],テーブル13[[#All],[年代]],L$1)</f>
        <v>0</v>
      </c>
      <c r="M303" s="59">
        <f>COUNTIFS(テーブル13[[#All],[発症日]],テーブル310122[[#This Row],[日時]],テーブル13[[#All],[年代]],M$1)</f>
        <v>2</v>
      </c>
      <c r="N303" s="59">
        <f>COUNTIFS(テーブル13[[#All],[発症日]],テーブル310122[[#This Row],[日時]],テーブル13[[#All],[年代]],N$1)</f>
        <v>1</v>
      </c>
      <c r="O303" s="59">
        <f>COUNTIFS(テーブル13[[#All],[発症日]],テーブル310122[[#This Row],[日時]],テーブル13[[#All],[年代]],O$1)</f>
        <v>1</v>
      </c>
      <c r="P303" s="59">
        <f>COUNTIFS(テーブル13[[#All],[発症日]],テーブル310122[[#This Row],[日時]],テーブル13[[#All],[年代]],"")</f>
        <v>0</v>
      </c>
      <c r="Q303" s="59">
        <f>テーブル310122[[#This Row],[10歳未満]]</f>
        <v>0</v>
      </c>
      <c r="R303" s="59">
        <f>SUM(テーブル310122[[#This Row],[10代]:[30代]])</f>
        <v>1</v>
      </c>
      <c r="S303" s="59">
        <f>SUM(テーブル310122[[#This Row],[40代]:[50代]])</f>
        <v>0</v>
      </c>
      <c r="T303" s="59">
        <f>SUM(テーブル310122[[#This Row],[60代]:[90代]])</f>
        <v>4</v>
      </c>
    </row>
    <row r="304" spans="1:20">
      <c r="A304" s="54">
        <f t="shared" si="19"/>
        <v>44189</v>
      </c>
      <c r="B304" s="1" t="str">
        <f t="shared" si="16"/>
        <v/>
      </c>
      <c r="C304" s="57" t="str">
        <f t="shared" si="17"/>
        <v/>
      </c>
      <c r="D304" s="57" t="str">
        <f t="shared" si="18"/>
        <v>24日</v>
      </c>
      <c r="E304" s="57">
        <f>COUNTIF(テーブル13[[#All],[発症日]],テーブル310122[[#This Row],[日時]])</f>
        <v>11</v>
      </c>
      <c r="F304" s="57">
        <f>COUNTIFS(テーブル13[[#All],[発症日]],テーブル310122[[#This Row],[日時]],テーブル13[[#All],[年代]],F$1)</f>
        <v>1</v>
      </c>
      <c r="G304" s="59">
        <f>COUNTIFS(テーブル13[[#All],[発症日]],テーブル310122[[#This Row],[日時]],テーブル13[[#All],[年代]],G$1)</f>
        <v>0</v>
      </c>
      <c r="H304" s="59">
        <f>COUNTIFS(テーブル13[[#All],[発症日]],テーブル310122[[#This Row],[日時]],テーブル13[[#All],[年代]],H$1)</f>
        <v>0</v>
      </c>
      <c r="I304" s="59">
        <f>COUNTIFS(テーブル13[[#All],[発症日]],テーブル310122[[#This Row],[日時]],テーブル13[[#All],[年代]],I$1)</f>
        <v>0</v>
      </c>
      <c r="J304" s="59">
        <f>COUNTIFS(テーブル13[[#All],[発症日]],テーブル310122[[#This Row],[日時]],テーブル13[[#All],[年代]],J$1)</f>
        <v>0</v>
      </c>
      <c r="K304" s="59">
        <f>COUNTIFS(テーブル13[[#All],[発症日]],テーブル310122[[#This Row],[日時]],テーブル13[[#All],[年代]],K$1)</f>
        <v>1</v>
      </c>
      <c r="L304" s="59">
        <f>COUNTIFS(テーブル13[[#All],[発症日]],テーブル310122[[#This Row],[日時]],テーブル13[[#All],[年代]],L$1)</f>
        <v>4</v>
      </c>
      <c r="M304" s="59">
        <f>COUNTIFS(テーブル13[[#All],[発症日]],テーブル310122[[#This Row],[日時]],テーブル13[[#All],[年代]],M$1)</f>
        <v>0</v>
      </c>
      <c r="N304" s="59">
        <f>COUNTIFS(テーブル13[[#All],[発症日]],テーブル310122[[#This Row],[日時]],テーブル13[[#All],[年代]],N$1)</f>
        <v>3</v>
      </c>
      <c r="O304" s="59">
        <f>COUNTIFS(テーブル13[[#All],[発症日]],テーブル310122[[#This Row],[日時]],テーブル13[[#All],[年代]],O$1)</f>
        <v>2</v>
      </c>
      <c r="P304" s="59">
        <f>COUNTIFS(テーブル13[[#All],[発症日]],テーブル310122[[#This Row],[日時]],テーブル13[[#All],[年代]],"")</f>
        <v>0</v>
      </c>
      <c r="Q304" s="59">
        <f>テーブル310122[[#This Row],[10歳未満]]</f>
        <v>1</v>
      </c>
      <c r="R304" s="59">
        <f>SUM(テーブル310122[[#This Row],[10代]:[30代]])</f>
        <v>0</v>
      </c>
      <c r="S304" s="59">
        <f>SUM(テーブル310122[[#This Row],[40代]:[50代]])</f>
        <v>1</v>
      </c>
      <c r="T304" s="59">
        <f>SUM(テーブル310122[[#This Row],[60代]:[90代]])</f>
        <v>9</v>
      </c>
    </row>
    <row r="305" spans="1:20">
      <c r="A305" s="54">
        <f t="shared" si="19"/>
        <v>44190</v>
      </c>
      <c r="B305" s="1" t="str">
        <f t="shared" si="16"/>
        <v/>
      </c>
      <c r="C305" s="57" t="str">
        <f t="shared" si="17"/>
        <v/>
      </c>
      <c r="D305" s="57" t="str">
        <f t="shared" si="18"/>
        <v>25日</v>
      </c>
      <c r="E305" s="57">
        <f>COUNTIF(テーブル13[[#All],[発症日]],テーブル310122[[#This Row],[日時]])</f>
        <v>8</v>
      </c>
      <c r="F305" s="57">
        <f>COUNTIFS(テーブル13[[#All],[発症日]],テーブル310122[[#This Row],[日時]],テーブル13[[#All],[年代]],F$1)</f>
        <v>0</v>
      </c>
      <c r="G305" s="59">
        <f>COUNTIFS(テーブル13[[#All],[発症日]],テーブル310122[[#This Row],[日時]],テーブル13[[#All],[年代]],G$1)</f>
        <v>0</v>
      </c>
      <c r="H305" s="59">
        <f>COUNTIFS(テーブル13[[#All],[発症日]],テーブル310122[[#This Row],[日時]],テーブル13[[#All],[年代]],H$1)</f>
        <v>0</v>
      </c>
      <c r="I305" s="59">
        <f>COUNTIFS(テーブル13[[#All],[発症日]],テーブル310122[[#This Row],[日時]],テーブル13[[#All],[年代]],I$1)</f>
        <v>1</v>
      </c>
      <c r="J305" s="59">
        <f>COUNTIFS(テーブル13[[#All],[発症日]],テーブル310122[[#This Row],[日時]],テーブル13[[#All],[年代]],J$1)</f>
        <v>0</v>
      </c>
      <c r="K305" s="59">
        <f>COUNTIFS(テーブル13[[#All],[発症日]],テーブル310122[[#This Row],[日時]],テーブル13[[#All],[年代]],K$1)</f>
        <v>4</v>
      </c>
      <c r="L305" s="59">
        <f>COUNTIFS(テーブル13[[#All],[発症日]],テーブル310122[[#This Row],[日時]],テーブル13[[#All],[年代]],L$1)</f>
        <v>1</v>
      </c>
      <c r="M305" s="59">
        <f>COUNTIFS(テーブル13[[#All],[発症日]],テーブル310122[[#This Row],[日時]],テーブル13[[#All],[年代]],M$1)</f>
        <v>1</v>
      </c>
      <c r="N305" s="59">
        <f>COUNTIFS(テーブル13[[#All],[発症日]],テーブル310122[[#This Row],[日時]],テーブル13[[#All],[年代]],N$1)</f>
        <v>0</v>
      </c>
      <c r="O305" s="59">
        <f>COUNTIFS(テーブル13[[#All],[発症日]],テーブル310122[[#This Row],[日時]],テーブル13[[#All],[年代]],O$1)</f>
        <v>1</v>
      </c>
      <c r="P305" s="59">
        <f>COUNTIFS(テーブル13[[#All],[発症日]],テーブル310122[[#This Row],[日時]],テーブル13[[#All],[年代]],"")</f>
        <v>0</v>
      </c>
      <c r="Q305" s="59">
        <f>テーブル310122[[#This Row],[10歳未満]]</f>
        <v>0</v>
      </c>
      <c r="R305" s="59">
        <f>SUM(テーブル310122[[#This Row],[10代]:[30代]])</f>
        <v>1</v>
      </c>
      <c r="S305" s="59">
        <f>SUM(テーブル310122[[#This Row],[40代]:[50代]])</f>
        <v>4</v>
      </c>
      <c r="T305" s="59">
        <f>SUM(テーブル310122[[#This Row],[60代]:[90代]])</f>
        <v>3</v>
      </c>
    </row>
    <row r="306" spans="1:20">
      <c r="A306" s="54">
        <f t="shared" si="19"/>
        <v>44191</v>
      </c>
      <c r="B306" s="1" t="str">
        <f t="shared" si="16"/>
        <v/>
      </c>
      <c r="C306" s="57" t="str">
        <f t="shared" si="17"/>
        <v/>
      </c>
      <c r="D306" s="57" t="str">
        <f t="shared" si="18"/>
        <v>26日</v>
      </c>
      <c r="E306" s="57">
        <f>COUNTIF(テーブル13[[#All],[発症日]],テーブル310122[[#This Row],[日時]])</f>
        <v>5</v>
      </c>
      <c r="F306" s="57">
        <f>COUNTIFS(テーブル13[[#All],[発症日]],テーブル310122[[#This Row],[日時]],テーブル13[[#All],[年代]],F$1)</f>
        <v>0</v>
      </c>
      <c r="G306" s="59">
        <f>COUNTIFS(テーブル13[[#All],[発症日]],テーブル310122[[#This Row],[日時]],テーブル13[[#All],[年代]],G$1)</f>
        <v>0</v>
      </c>
      <c r="H306" s="59">
        <f>COUNTIFS(テーブル13[[#All],[発症日]],テーブル310122[[#This Row],[日時]],テーブル13[[#All],[年代]],H$1)</f>
        <v>2</v>
      </c>
      <c r="I306" s="59">
        <f>COUNTIFS(テーブル13[[#All],[発症日]],テーブル310122[[#This Row],[日時]],テーブル13[[#All],[年代]],I$1)</f>
        <v>1</v>
      </c>
      <c r="J306" s="59">
        <f>COUNTIFS(テーブル13[[#All],[発症日]],テーブル310122[[#This Row],[日時]],テーブル13[[#All],[年代]],J$1)</f>
        <v>1</v>
      </c>
      <c r="K306" s="59">
        <f>COUNTIFS(テーブル13[[#All],[発症日]],テーブル310122[[#This Row],[日時]],テーブル13[[#All],[年代]],K$1)</f>
        <v>0</v>
      </c>
      <c r="L306" s="59">
        <f>COUNTIFS(テーブル13[[#All],[発症日]],テーブル310122[[#This Row],[日時]],テーブル13[[#All],[年代]],L$1)</f>
        <v>1</v>
      </c>
      <c r="M306" s="59">
        <f>COUNTIFS(テーブル13[[#All],[発症日]],テーブル310122[[#This Row],[日時]],テーブル13[[#All],[年代]],M$1)</f>
        <v>0</v>
      </c>
      <c r="N306" s="59">
        <f>COUNTIFS(テーブル13[[#All],[発症日]],テーブル310122[[#This Row],[日時]],テーブル13[[#All],[年代]],N$1)</f>
        <v>0</v>
      </c>
      <c r="O306" s="59">
        <f>COUNTIFS(テーブル13[[#All],[発症日]],テーブル310122[[#This Row],[日時]],テーブル13[[#All],[年代]],O$1)</f>
        <v>0</v>
      </c>
      <c r="P306" s="59">
        <f>COUNTIFS(テーブル13[[#All],[発症日]],テーブル310122[[#This Row],[日時]],テーブル13[[#All],[年代]],"")</f>
        <v>0</v>
      </c>
      <c r="Q306" s="59">
        <f>テーブル310122[[#This Row],[10歳未満]]</f>
        <v>0</v>
      </c>
      <c r="R306" s="59">
        <f>SUM(テーブル310122[[#This Row],[10代]:[30代]])</f>
        <v>3</v>
      </c>
      <c r="S306" s="59">
        <f>SUM(テーブル310122[[#This Row],[40代]:[50代]])</f>
        <v>1</v>
      </c>
      <c r="T306" s="59">
        <f>SUM(テーブル310122[[#This Row],[60代]:[90代]])</f>
        <v>1</v>
      </c>
    </row>
    <row r="307" spans="1:20">
      <c r="A307" s="54">
        <f t="shared" si="19"/>
        <v>44192</v>
      </c>
      <c r="B307" s="1" t="str">
        <f t="shared" si="16"/>
        <v/>
      </c>
      <c r="C307" s="57" t="str">
        <f t="shared" si="17"/>
        <v/>
      </c>
      <c r="D307" s="57" t="str">
        <f t="shared" si="18"/>
        <v>27日</v>
      </c>
      <c r="E307" s="57">
        <f>COUNTIF(テーブル13[[#All],[発症日]],テーブル310122[[#This Row],[日時]])</f>
        <v>5</v>
      </c>
      <c r="F307" s="57">
        <f>COUNTIFS(テーブル13[[#All],[発症日]],テーブル310122[[#This Row],[日時]],テーブル13[[#All],[年代]],F$1)</f>
        <v>0</v>
      </c>
      <c r="G307" s="59">
        <f>COUNTIFS(テーブル13[[#All],[発症日]],テーブル310122[[#This Row],[日時]],テーブル13[[#All],[年代]],G$1)</f>
        <v>0</v>
      </c>
      <c r="H307" s="59">
        <f>COUNTIFS(テーブル13[[#All],[発症日]],テーブル310122[[#This Row],[日時]],テーブル13[[#All],[年代]],H$1)</f>
        <v>0</v>
      </c>
      <c r="I307" s="59">
        <f>COUNTIFS(テーブル13[[#All],[発症日]],テーブル310122[[#This Row],[日時]],テーブル13[[#All],[年代]],I$1)</f>
        <v>1</v>
      </c>
      <c r="J307" s="59">
        <f>COUNTIFS(テーブル13[[#All],[発症日]],テーブル310122[[#This Row],[日時]],テーブル13[[#All],[年代]],J$1)</f>
        <v>1</v>
      </c>
      <c r="K307" s="59">
        <f>COUNTIFS(テーブル13[[#All],[発症日]],テーブル310122[[#This Row],[日時]],テーブル13[[#All],[年代]],K$1)</f>
        <v>2</v>
      </c>
      <c r="L307" s="59">
        <f>COUNTIFS(テーブル13[[#All],[発症日]],テーブル310122[[#This Row],[日時]],テーブル13[[#All],[年代]],L$1)</f>
        <v>0</v>
      </c>
      <c r="M307" s="59">
        <f>COUNTIFS(テーブル13[[#All],[発症日]],テーブル310122[[#This Row],[日時]],テーブル13[[#All],[年代]],M$1)</f>
        <v>0</v>
      </c>
      <c r="N307" s="59">
        <f>COUNTIFS(テーブル13[[#All],[発症日]],テーブル310122[[#This Row],[日時]],テーブル13[[#All],[年代]],N$1)</f>
        <v>1</v>
      </c>
      <c r="O307" s="59">
        <f>COUNTIFS(テーブル13[[#All],[発症日]],テーブル310122[[#This Row],[日時]],テーブル13[[#All],[年代]],O$1)</f>
        <v>0</v>
      </c>
      <c r="P307" s="59">
        <f>COUNTIFS(テーブル13[[#All],[発症日]],テーブル310122[[#This Row],[日時]],テーブル13[[#All],[年代]],"")</f>
        <v>0</v>
      </c>
      <c r="Q307" s="59">
        <f>テーブル310122[[#This Row],[10歳未満]]</f>
        <v>0</v>
      </c>
      <c r="R307" s="59">
        <f>SUM(テーブル310122[[#This Row],[10代]:[30代]])</f>
        <v>1</v>
      </c>
      <c r="S307" s="59">
        <f>SUM(テーブル310122[[#This Row],[40代]:[50代]])</f>
        <v>3</v>
      </c>
      <c r="T307" s="59">
        <f>SUM(テーブル310122[[#This Row],[60代]:[90代]])</f>
        <v>1</v>
      </c>
    </row>
    <row r="308" spans="1:20">
      <c r="A308" s="54">
        <f t="shared" si="19"/>
        <v>44193</v>
      </c>
      <c r="B308" s="1" t="str">
        <f t="shared" si="16"/>
        <v/>
      </c>
      <c r="C308" s="57" t="str">
        <f t="shared" si="17"/>
        <v/>
      </c>
      <c r="D308" s="57" t="str">
        <f t="shared" si="18"/>
        <v>28日</v>
      </c>
      <c r="E308" s="57">
        <f>COUNTIF(テーブル13[[#All],[発症日]],テーブル310122[[#This Row],[日時]])</f>
        <v>6</v>
      </c>
      <c r="F308" s="57">
        <f>COUNTIFS(テーブル13[[#All],[発症日]],テーブル310122[[#This Row],[日時]],テーブル13[[#All],[年代]],F$1)</f>
        <v>0</v>
      </c>
      <c r="G308" s="59">
        <f>COUNTIFS(テーブル13[[#All],[発症日]],テーブル310122[[#This Row],[日時]],テーブル13[[#All],[年代]],G$1)</f>
        <v>0</v>
      </c>
      <c r="H308" s="59">
        <f>COUNTIFS(テーブル13[[#All],[発症日]],テーブル310122[[#This Row],[日時]],テーブル13[[#All],[年代]],H$1)</f>
        <v>1</v>
      </c>
      <c r="I308" s="59">
        <f>COUNTIFS(テーブル13[[#All],[発症日]],テーブル310122[[#This Row],[日時]],テーブル13[[#All],[年代]],I$1)</f>
        <v>0</v>
      </c>
      <c r="J308" s="59">
        <f>COUNTIFS(テーブル13[[#All],[発症日]],テーブル310122[[#This Row],[日時]],テーブル13[[#All],[年代]],J$1)</f>
        <v>1</v>
      </c>
      <c r="K308" s="59">
        <f>COUNTIFS(テーブル13[[#All],[発症日]],テーブル310122[[#This Row],[日時]],テーブル13[[#All],[年代]],K$1)</f>
        <v>0</v>
      </c>
      <c r="L308" s="59">
        <f>COUNTIFS(テーブル13[[#All],[発症日]],テーブル310122[[#This Row],[日時]],テーブル13[[#All],[年代]],L$1)</f>
        <v>0</v>
      </c>
      <c r="M308" s="59">
        <f>COUNTIFS(テーブル13[[#All],[発症日]],テーブル310122[[#This Row],[日時]],テーブル13[[#All],[年代]],M$1)</f>
        <v>1</v>
      </c>
      <c r="N308" s="59">
        <f>COUNTIFS(テーブル13[[#All],[発症日]],テーブル310122[[#This Row],[日時]],テーブル13[[#All],[年代]],N$1)</f>
        <v>2</v>
      </c>
      <c r="O308" s="59">
        <f>COUNTIFS(テーブル13[[#All],[発症日]],テーブル310122[[#This Row],[日時]],テーブル13[[#All],[年代]],O$1)</f>
        <v>1</v>
      </c>
      <c r="P308" s="59">
        <f>COUNTIFS(テーブル13[[#All],[発症日]],テーブル310122[[#This Row],[日時]],テーブル13[[#All],[年代]],"")</f>
        <v>0</v>
      </c>
      <c r="Q308" s="59">
        <f>テーブル310122[[#This Row],[10歳未満]]</f>
        <v>0</v>
      </c>
      <c r="R308" s="59">
        <f>SUM(テーブル310122[[#This Row],[10代]:[30代]])</f>
        <v>1</v>
      </c>
      <c r="S308" s="59">
        <f>SUM(テーブル310122[[#This Row],[40代]:[50代]])</f>
        <v>1</v>
      </c>
      <c r="T308" s="59">
        <f>SUM(テーブル310122[[#This Row],[60代]:[90代]])</f>
        <v>4</v>
      </c>
    </row>
    <row r="309" spans="1:20">
      <c r="A309" s="54">
        <f t="shared" si="19"/>
        <v>44194</v>
      </c>
      <c r="B309" s="1" t="str">
        <f t="shared" si="16"/>
        <v/>
      </c>
      <c r="C309" s="57" t="str">
        <f t="shared" si="17"/>
        <v/>
      </c>
      <c r="D309" s="57" t="str">
        <f t="shared" si="18"/>
        <v>29日</v>
      </c>
      <c r="E309" s="57">
        <f>COUNTIF(テーブル13[[#All],[発症日]],テーブル310122[[#This Row],[日時]])</f>
        <v>6</v>
      </c>
      <c r="F309" s="57">
        <f>COUNTIFS(テーブル13[[#All],[発症日]],テーブル310122[[#This Row],[日時]],テーブル13[[#All],[年代]],F$1)</f>
        <v>0</v>
      </c>
      <c r="G309" s="59">
        <f>COUNTIFS(テーブル13[[#All],[発症日]],テーブル310122[[#This Row],[日時]],テーブル13[[#All],[年代]],G$1)</f>
        <v>0</v>
      </c>
      <c r="H309" s="59">
        <f>COUNTIFS(テーブル13[[#All],[発症日]],テーブル310122[[#This Row],[日時]],テーブル13[[#All],[年代]],H$1)</f>
        <v>0</v>
      </c>
      <c r="I309" s="59">
        <f>COUNTIFS(テーブル13[[#All],[発症日]],テーブル310122[[#This Row],[日時]],テーブル13[[#All],[年代]],I$1)</f>
        <v>2</v>
      </c>
      <c r="J309" s="59">
        <f>COUNTIFS(テーブル13[[#All],[発症日]],テーブル310122[[#This Row],[日時]],テーブル13[[#All],[年代]],J$1)</f>
        <v>1</v>
      </c>
      <c r="K309" s="59">
        <f>COUNTIFS(テーブル13[[#All],[発症日]],テーブル310122[[#This Row],[日時]],テーブル13[[#All],[年代]],K$1)</f>
        <v>3</v>
      </c>
      <c r="L309" s="59">
        <f>COUNTIFS(テーブル13[[#All],[発症日]],テーブル310122[[#This Row],[日時]],テーブル13[[#All],[年代]],L$1)</f>
        <v>0</v>
      </c>
      <c r="M309" s="59">
        <f>COUNTIFS(テーブル13[[#All],[発症日]],テーブル310122[[#This Row],[日時]],テーブル13[[#All],[年代]],M$1)</f>
        <v>0</v>
      </c>
      <c r="N309" s="59">
        <f>COUNTIFS(テーブル13[[#All],[発症日]],テーブル310122[[#This Row],[日時]],テーブル13[[#All],[年代]],N$1)</f>
        <v>0</v>
      </c>
      <c r="O309" s="59">
        <f>COUNTIFS(テーブル13[[#All],[発症日]],テーブル310122[[#This Row],[日時]],テーブル13[[#All],[年代]],O$1)</f>
        <v>0</v>
      </c>
      <c r="P309" s="59">
        <f>COUNTIFS(テーブル13[[#All],[発症日]],テーブル310122[[#This Row],[日時]],テーブル13[[#All],[年代]],"")</f>
        <v>0</v>
      </c>
      <c r="Q309" s="59">
        <f>テーブル310122[[#This Row],[10歳未満]]</f>
        <v>0</v>
      </c>
      <c r="R309" s="59">
        <f>SUM(テーブル310122[[#This Row],[10代]:[30代]])</f>
        <v>2</v>
      </c>
      <c r="S309" s="59">
        <f>SUM(テーブル310122[[#This Row],[40代]:[50代]])</f>
        <v>4</v>
      </c>
      <c r="T309" s="59">
        <f>SUM(テーブル310122[[#This Row],[60代]:[90代]])</f>
        <v>0</v>
      </c>
    </row>
    <row r="310" spans="1:20">
      <c r="A310" s="54">
        <f t="shared" si="19"/>
        <v>44195</v>
      </c>
      <c r="B310" s="1" t="str">
        <f t="shared" si="16"/>
        <v/>
      </c>
      <c r="C310" s="57" t="str">
        <f t="shared" si="17"/>
        <v/>
      </c>
      <c r="D310" s="57" t="str">
        <f t="shared" si="18"/>
        <v>30日</v>
      </c>
      <c r="E310" s="57">
        <f>COUNTIF(テーブル13[[#All],[発症日]],テーブル310122[[#This Row],[日時]])</f>
        <v>5</v>
      </c>
      <c r="F310" s="57">
        <f>COUNTIFS(テーブル13[[#All],[発症日]],テーブル310122[[#This Row],[日時]],テーブル13[[#All],[年代]],F$1)</f>
        <v>0</v>
      </c>
      <c r="G310" s="59">
        <f>COUNTIFS(テーブル13[[#All],[発症日]],テーブル310122[[#This Row],[日時]],テーブル13[[#All],[年代]],G$1)</f>
        <v>1</v>
      </c>
      <c r="H310" s="59">
        <f>COUNTIFS(テーブル13[[#All],[発症日]],テーブル310122[[#This Row],[日時]],テーブル13[[#All],[年代]],H$1)</f>
        <v>0</v>
      </c>
      <c r="I310" s="59">
        <f>COUNTIFS(テーブル13[[#All],[発症日]],テーブル310122[[#This Row],[日時]],テーブル13[[#All],[年代]],I$1)</f>
        <v>0</v>
      </c>
      <c r="J310" s="59">
        <f>COUNTIFS(テーブル13[[#All],[発症日]],テーブル310122[[#This Row],[日時]],テーブル13[[#All],[年代]],J$1)</f>
        <v>0</v>
      </c>
      <c r="K310" s="59">
        <f>COUNTIFS(テーブル13[[#All],[発症日]],テーブル310122[[#This Row],[日時]],テーブル13[[#All],[年代]],K$1)</f>
        <v>1</v>
      </c>
      <c r="L310" s="59">
        <f>COUNTIFS(テーブル13[[#All],[発症日]],テーブル310122[[#This Row],[日時]],テーブル13[[#All],[年代]],L$1)</f>
        <v>0</v>
      </c>
      <c r="M310" s="59">
        <f>COUNTIFS(テーブル13[[#All],[発症日]],テーブル310122[[#This Row],[日時]],テーブル13[[#All],[年代]],M$1)</f>
        <v>0</v>
      </c>
      <c r="N310" s="59">
        <f>COUNTIFS(テーブル13[[#All],[発症日]],テーブル310122[[#This Row],[日時]],テーブル13[[#All],[年代]],N$1)</f>
        <v>3</v>
      </c>
      <c r="O310" s="59">
        <f>COUNTIFS(テーブル13[[#All],[発症日]],テーブル310122[[#This Row],[日時]],テーブル13[[#All],[年代]],O$1)</f>
        <v>0</v>
      </c>
      <c r="P310" s="59">
        <f>COUNTIFS(テーブル13[[#All],[発症日]],テーブル310122[[#This Row],[日時]],テーブル13[[#All],[年代]],"")</f>
        <v>0</v>
      </c>
      <c r="Q310" s="59">
        <f>テーブル310122[[#This Row],[10歳未満]]</f>
        <v>0</v>
      </c>
      <c r="R310" s="59">
        <f>SUM(テーブル310122[[#This Row],[10代]:[30代]])</f>
        <v>1</v>
      </c>
      <c r="S310" s="59">
        <f>SUM(テーブル310122[[#This Row],[40代]:[50代]])</f>
        <v>1</v>
      </c>
      <c r="T310" s="59">
        <f>SUM(テーブル310122[[#This Row],[60代]:[90代]])</f>
        <v>3</v>
      </c>
    </row>
    <row r="311" spans="1:20">
      <c r="A311" s="54">
        <f t="shared" si="19"/>
        <v>44196</v>
      </c>
      <c r="B311" s="1" t="str">
        <f t="shared" si="16"/>
        <v/>
      </c>
      <c r="C311" s="57" t="str">
        <f t="shared" si="17"/>
        <v/>
      </c>
      <c r="D311" s="57" t="str">
        <f t="shared" si="18"/>
        <v>31日</v>
      </c>
      <c r="E311" s="57">
        <f>COUNTIF(テーブル13[[#All],[発症日]],テーブル310122[[#This Row],[日時]])</f>
        <v>5</v>
      </c>
      <c r="F311" s="57">
        <f>COUNTIFS(テーブル13[[#All],[発症日]],テーブル310122[[#This Row],[日時]],テーブル13[[#All],[年代]],F$1)</f>
        <v>0</v>
      </c>
      <c r="G311" s="59">
        <f>COUNTIFS(テーブル13[[#All],[発症日]],テーブル310122[[#This Row],[日時]],テーブル13[[#All],[年代]],G$1)</f>
        <v>2</v>
      </c>
      <c r="H311" s="59">
        <f>COUNTIFS(テーブル13[[#All],[発症日]],テーブル310122[[#This Row],[日時]],テーブル13[[#All],[年代]],H$1)</f>
        <v>0</v>
      </c>
      <c r="I311" s="59">
        <f>COUNTIFS(テーブル13[[#All],[発症日]],テーブル310122[[#This Row],[日時]],テーブル13[[#All],[年代]],I$1)</f>
        <v>0</v>
      </c>
      <c r="J311" s="59">
        <f>COUNTIFS(テーブル13[[#All],[発症日]],テーブル310122[[#This Row],[日時]],テーブル13[[#All],[年代]],J$1)</f>
        <v>0</v>
      </c>
      <c r="K311" s="59">
        <f>COUNTIFS(テーブル13[[#All],[発症日]],テーブル310122[[#This Row],[日時]],テーブル13[[#All],[年代]],K$1)</f>
        <v>1</v>
      </c>
      <c r="L311" s="59">
        <f>COUNTIFS(テーブル13[[#All],[発症日]],テーブル310122[[#This Row],[日時]],テーブル13[[#All],[年代]],L$1)</f>
        <v>1</v>
      </c>
      <c r="M311" s="59">
        <f>COUNTIFS(テーブル13[[#All],[発症日]],テーブル310122[[#This Row],[日時]],テーブル13[[#All],[年代]],M$1)</f>
        <v>0</v>
      </c>
      <c r="N311" s="59">
        <f>COUNTIFS(テーブル13[[#All],[発症日]],テーブル310122[[#This Row],[日時]],テーブル13[[#All],[年代]],N$1)</f>
        <v>1</v>
      </c>
      <c r="O311" s="59">
        <f>COUNTIFS(テーブル13[[#All],[発症日]],テーブル310122[[#This Row],[日時]],テーブル13[[#All],[年代]],O$1)</f>
        <v>0</v>
      </c>
      <c r="P311" s="59">
        <f>COUNTIFS(テーブル13[[#All],[発症日]],テーブル310122[[#This Row],[日時]],テーブル13[[#All],[年代]],"")</f>
        <v>0</v>
      </c>
      <c r="Q311" s="59">
        <f>テーブル310122[[#This Row],[10歳未満]]</f>
        <v>0</v>
      </c>
      <c r="R311" s="59">
        <f>SUM(テーブル310122[[#This Row],[10代]:[30代]])</f>
        <v>2</v>
      </c>
      <c r="S311" s="59">
        <f>SUM(テーブル310122[[#This Row],[40代]:[50代]])</f>
        <v>1</v>
      </c>
      <c r="T311" s="59">
        <f>SUM(テーブル310122[[#This Row],[60代]:[90代]])</f>
        <v>2</v>
      </c>
    </row>
    <row r="312" spans="1:20">
      <c r="A312" s="54">
        <f t="shared" si="19"/>
        <v>44197</v>
      </c>
      <c r="B312" s="1" t="str">
        <f t="shared" si="16"/>
        <v>2021年</v>
      </c>
      <c r="C312" s="57" t="str">
        <f t="shared" si="17"/>
        <v>1月</v>
      </c>
      <c r="D312" s="57" t="str">
        <f t="shared" si="18"/>
        <v>1日</v>
      </c>
      <c r="E312" s="57">
        <f>COUNTIF(テーブル13[[#All],[発症日]],テーブル310122[[#This Row],[日時]])</f>
        <v>9</v>
      </c>
      <c r="F312" s="57">
        <f>COUNTIFS(テーブル13[[#All],[発症日]],テーブル310122[[#This Row],[日時]],テーブル13[[#All],[年代]],F$1)</f>
        <v>0</v>
      </c>
      <c r="G312" s="59">
        <f>COUNTIFS(テーブル13[[#All],[発症日]],テーブル310122[[#This Row],[日時]],テーブル13[[#All],[年代]],G$1)</f>
        <v>0</v>
      </c>
      <c r="H312" s="59">
        <f>COUNTIFS(テーブル13[[#All],[発症日]],テーブル310122[[#This Row],[日時]],テーブル13[[#All],[年代]],H$1)</f>
        <v>1</v>
      </c>
      <c r="I312" s="59">
        <f>COUNTIFS(テーブル13[[#All],[発症日]],テーブル310122[[#This Row],[日時]],テーブル13[[#All],[年代]],I$1)</f>
        <v>1</v>
      </c>
      <c r="J312" s="59">
        <f>COUNTIFS(テーブル13[[#All],[発症日]],テーブル310122[[#This Row],[日時]],テーブル13[[#All],[年代]],J$1)</f>
        <v>1</v>
      </c>
      <c r="K312" s="59">
        <f>COUNTIFS(テーブル13[[#All],[発症日]],テーブル310122[[#This Row],[日時]],テーブル13[[#All],[年代]],K$1)</f>
        <v>1</v>
      </c>
      <c r="L312" s="59">
        <f>COUNTIFS(テーブル13[[#All],[発症日]],テーブル310122[[#This Row],[日時]],テーブル13[[#All],[年代]],L$1)</f>
        <v>2</v>
      </c>
      <c r="M312" s="59">
        <f>COUNTIFS(テーブル13[[#All],[発症日]],テーブル310122[[#This Row],[日時]],テーブル13[[#All],[年代]],M$1)</f>
        <v>0</v>
      </c>
      <c r="N312" s="59">
        <f>COUNTIFS(テーブル13[[#All],[発症日]],テーブル310122[[#This Row],[日時]],テーブル13[[#All],[年代]],N$1)</f>
        <v>3</v>
      </c>
      <c r="O312" s="59">
        <f>COUNTIFS(テーブル13[[#All],[発症日]],テーブル310122[[#This Row],[日時]],テーブル13[[#All],[年代]],O$1)</f>
        <v>0</v>
      </c>
      <c r="P312" s="59">
        <f>COUNTIFS(テーブル13[[#All],[発症日]],テーブル310122[[#This Row],[日時]],テーブル13[[#All],[年代]],"")</f>
        <v>0</v>
      </c>
      <c r="Q312" s="59">
        <f>テーブル310122[[#This Row],[10歳未満]]</f>
        <v>0</v>
      </c>
      <c r="R312" s="59">
        <f>SUM(テーブル310122[[#This Row],[10代]:[30代]])</f>
        <v>2</v>
      </c>
      <c r="S312" s="59">
        <f>SUM(テーブル310122[[#This Row],[40代]:[50代]])</f>
        <v>2</v>
      </c>
      <c r="T312" s="59">
        <f>SUM(テーブル310122[[#This Row],[60代]:[90代]])</f>
        <v>5</v>
      </c>
    </row>
    <row r="313" spans="1:20">
      <c r="A313" s="54">
        <f t="shared" si="19"/>
        <v>44198</v>
      </c>
      <c r="B313" s="1" t="str">
        <f t="shared" si="16"/>
        <v/>
      </c>
      <c r="C313" s="57" t="str">
        <f t="shared" si="17"/>
        <v/>
      </c>
      <c r="D313" s="57" t="str">
        <f t="shared" si="18"/>
        <v>2日</v>
      </c>
      <c r="E313" s="57">
        <f>COUNTIF(テーブル13[[#All],[発症日]],テーブル310122[[#This Row],[日時]])</f>
        <v>15</v>
      </c>
      <c r="F313" s="57">
        <f>COUNTIFS(テーブル13[[#All],[発症日]],テーブル310122[[#This Row],[日時]],テーブル13[[#All],[年代]],F$1)</f>
        <v>0</v>
      </c>
      <c r="G313" s="59">
        <f>COUNTIFS(テーブル13[[#All],[発症日]],テーブル310122[[#This Row],[日時]],テーブル13[[#All],[年代]],G$1)</f>
        <v>1</v>
      </c>
      <c r="H313" s="59">
        <f>COUNTIFS(テーブル13[[#All],[発症日]],テーブル310122[[#This Row],[日時]],テーブル13[[#All],[年代]],H$1)</f>
        <v>1</v>
      </c>
      <c r="I313" s="59">
        <f>COUNTIFS(テーブル13[[#All],[発症日]],テーブル310122[[#This Row],[日時]],テーブル13[[#All],[年代]],I$1)</f>
        <v>3</v>
      </c>
      <c r="J313" s="59">
        <f>COUNTIFS(テーブル13[[#All],[発症日]],テーブル310122[[#This Row],[日時]],テーブル13[[#All],[年代]],J$1)</f>
        <v>3</v>
      </c>
      <c r="K313" s="59">
        <f>COUNTIFS(テーブル13[[#All],[発症日]],テーブル310122[[#This Row],[日時]],テーブル13[[#All],[年代]],K$1)</f>
        <v>1</v>
      </c>
      <c r="L313" s="59">
        <f>COUNTIFS(テーブル13[[#All],[発症日]],テーブル310122[[#This Row],[日時]],テーブル13[[#All],[年代]],L$1)</f>
        <v>2</v>
      </c>
      <c r="M313" s="59">
        <f>COUNTIFS(テーブル13[[#All],[発症日]],テーブル310122[[#This Row],[日時]],テーブル13[[#All],[年代]],M$1)</f>
        <v>2</v>
      </c>
      <c r="N313" s="59">
        <f>COUNTIFS(テーブル13[[#All],[発症日]],テーブル310122[[#This Row],[日時]],テーブル13[[#All],[年代]],N$1)</f>
        <v>2</v>
      </c>
      <c r="O313" s="59">
        <f>COUNTIFS(テーブル13[[#All],[発症日]],テーブル310122[[#This Row],[日時]],テーブル13[[#All],[年代]],O$1)</f>
        <v>0</v>
      </c>
      <c r="P313" s="59">
        <f>COUNTIFS(テーブル13[[#All],[発症日]],テーブル310122[[#This Row],[日時]],テーブル13[[#All],[年代]],"")</f>
        <v>0</v>
      </c>
      <c r="Q313" s="59">
        <f>テーブル310122[[#This Row],[10歳未満]]</f>
        <v>0</v>
      </c>
      <c r="R313" s="59">
        <f>SUM(テーブル310122[[#This Row],[10代]:[30代]])</f>
        <v>5</v>
      </c>
      <c r="S313" s="59">
        <f>SUM(テーブル310122[[#This Row],[40代]:[50代]])</f>
        <v>4</v>
      </c>
      <c r="T313" s="59">
        <f>SUM(テーブル310122[[#This Row],[60代]:[90代]])</f>
        <v>6</v>
      </c>
    </row>
    <row r="314" spans="1:20">
      <c r="A314" s="54">
        <f t="shared" si="19"/>
        <v>44199</v>
      </c>
      <c r="B314" s="1" t="str">
        <f t="shared" si="16"/>
        <v/>
      </c>
      <c r="C314" s="57" t="str">
        <f t="shared" si="17"/>
        <v/>
      </c>
      <c r="D314" s="57" t="str">
        <f t="shared" si="18"/>
        <v>3日</v>
      </c>
      <c r="E314" s="57">
        <f>COUNTIF(テーブル13[[#All],[発症日]],テーブル310122[[#This Row],[日時]])</f>
        <v>18</v>
      </c>
      <c r="F314" s="57">
        <f>COUNTIFS(テーブル13[[#All],[発症日]],テーブル310122[[#This Row],[日時]],テーブル13[[#All],[年代]],F$1)</f>
        <v>0</v>
      </c>
      <c r="G314" s="59">
        <f>COUNTIFS(テーブル13[[#All],[発症日]],テーブル310122[[#This Row],[日時]],テーブル13[[#All],[年代]],G$1)</f>
        <v>0</v>
      </c>
      <c r="H314" s="59">
        <f>COUNTIFS(テーブル13[[#All],[発症日]],テーブル310122[[#This Row],[日時]],テーブル13[[#All],[年代]],H$1)</f>
        <v>5</v>
      </c>
      <c r="I314" s="59">
        <f>COUNTIFS(テーブル13[[#All],[発症日]],テーブル310122[[#This Row],[日時]],テーブル13[[#All],[年代]],I$1)</f>
        <v>2</v>
      </c>
      <c r="J314" s="59">
        <f>COUNTIFS(テーブル13[[#All],[発症日]],テーブル310122[[#This Row],[日時]],テーブル13[[#All],[年代]],J$1)</f>
        <v>3</v>
      </c>
      <c r="K314" s="59">
        <f>COUNTIFS(テーブル13[[#All],[発症日]],テーブル310122[[#This Row],[日時]],テーブル13[[#All],[年代]],K$1)</f>
        <v>4</v>
      </c>
      <c r="L314" s="59">
        <f>COUNTIFS(テーブル13[[#All],[発症日]],テーブル310122[[#This Row],[日時]],テーブル13[[#All],[年代]],L$1)</f>
        <v>2</v>
      </c>
      <c r="M314" s="59">
        <f>COUNTIFS(テーブル13[[#All],[発症日]],テーブル310122[[#This Row],[日時]],テーブル13[[#All],[年代]],M$1)</f>
        <v>2</v>
      </c>
      <c r="N314" s="59">
        <f>COUNTIFS(テーブル13[[#All],[発症日]],テーブル310122[[#This Row],[日時]],テーブル13[[#All],[年代]],N$1)</f>
        <v>0</v>
      </c>
      <c r="O314" s="59">
        <f>COUNTIFS(テーブル13[[#All],[発症日]],テーブル310122[[#This Row],[日時]],テーブル13[[#All],[年代]],O$1)</f>
        <v>0</v>
      </c>
      <c r="P314" s="59">
        <f>COUNTIFS(テーブル13[[#All],[発症日]],テーブル310122[[#This Row],[日時]],テーブル13[[#All],[年代]],"")</f>
        <v>0</v>
      </c>
      <c r="Q314" s="59">
        <f>テーブル310122[[#This Row],[10歳未満]]</f>
        <v>0</v>
      </c>
      <c r="R314" s="59">
        <f>SUM(テーブル310122[[#This Row],[10代]:[30代]])</f>
        <v>7</v>
      </c>
      <c r="S314" s="59">
        <f>SUM(テーブル310122[[#This Row],[40代]:[50代]])</f>
        <v>7</v>
      </c>
      <c r="T314" s="59">
        <f>SUM(テーブル310122[[#This Row],[60代]:[90代]])</f>
        <v>4</v>
      </c>
    </row>
    <row r="315" spans="1:20">
      <c r="A315" s="54">
        <f t="shared" si="19"/>
        <v>44200</v>
      </c>
      <c r="B315" s="1" t="str">
        <f t="shared" si="16"/>
        <v/>
      </c>
      <c r="C315" s="57" t="str">
        <f t="shared" si="17"/>
        <v/>
      </c>
      <c r="D315" s="57" t="str">
        <f t="shared" si="18"/>
        <v>4日</v>
      </c>
      <c r="E315" s="57">
        <f>COUNTIF(テーブル13[[#All],[発症日]],テーブル310122[[#This Row],[日時]])</f>
        <v>8</v>
      </c>
      <c r="F315" s="57">
        <f>COUNTIFS(テーブル13[[#All],[発症日]],テーブル310122[[#This Row],[日時]],テーブル13[[#All],[年代]],F$1)</f>
        <v>0</v>
      </c>
      <c r="G315" s="59">
        <f>COUNTIFS(テーブル13[[#All],[発症日]],テーブル310122[[#This Row],[日時]],テーブル13[[#All],[年代]],G$1)</f>
        <v>0</v>
      </c>
      <c r="H315" s="59">
        <f>COUNTIFS(テーブル13[[#All],[発症日]],テーブル310122[[#This Row],[日時]],テーブル13[[#All],[年代]],H$1)</f>
        <v>1</v>
      </c>
      <c r="I315" s="59">
        <f>COUNTIFS(テーブル13[[#All],[発症日]],テーブル310122[[#This Row],[日時]],テーブル13[[#All],[年代]],I$1)</f>
        <v>2</v>
      </c>
      <c r="J315" s="59">
        <f>COUNTIFS(テーブル13[[#All],[発症日]],テーブル310122[[#This Row],[日時]],テーブル13[[#All],[年代]],J$1)</f>
        <v>1</v>
      </c>
      <c r="K315" s="59">
        <f>COUNTIFS(テーブル13[[#All],[発症日]],テーブル310122[[#This Row],[日時]],テーブル13[[#All],[年代]],K$1)</f>
        <v>0</v>
      </c>
      <c r="L315" s="59">
        <f>COUNTIFS(テーブル13[[#All],[発症日]],テーブル310122[[#This Row],[日時]],テーブル13[[#All],[年代]],L$1)</f>
        <v>1</v>
      </c>
      <c r="M315" s="59">
        <f>COUNTIFS(テーブル13[[#All],[発症日]],テーブル310122[[#This Row],[日時]],テーブル13[[#All],[年代]],M$1)</f>
        <v>2</v>
      </c>
      <c r="N315" s="59">
        <f>COUNTIFS(テーブル13[[#All],[発症日]],テーブル310122[[#This Row],[日時]],テーブル13[[#All],[年代]],N$1)</f>
        <v>1</v>
      </c>
      <c r="O315" s="59">
        <f>COUNTIFS(テーブル13[[#All],[発症日]],テーブル310122[[#This Row],[日時]],テーブル13[[#All],[年代]],O$1)</f>
        <v>0</v>
      </c>
      <c r="P315" s="59">
        <f>COUNTIFS(テーブル13[[#All],[発症日]],テーブル310122[[#This Row],[日時]],テーブル13[[#All],[年代]],"")</f>
        <v>0</v>
      </c>
      <c r="Q315" s="59">
        <f>テーブル310122[[#This Row],[10歳未満]]</f>
        <v>0</v>
      </c>
      <c r="R315" s="59">
        <f>SUM(テーブル310122[[#This Row],[10代]:[30代]])</f>
        <v>3</v>
      </c>
      <c r="S315" s="59">
        <f>SUM(テーブル310122[[#This Row],[40代]:[50代]])</f>
        <v>1</v>
      </c>
      <c r="T315" s="59">
        <f>SUM(テーブル310122[[#This Row],[60代]:[90代]])</f>
        <v>4</v>
      </c>
    </row>
    <row r="316" spans="1:20">
      <c r="A316" s="54">
        <f t="shared" si="19"/>
        <v>44201</v>
      </c>
      <c r="B316" s="1" t="str">
        <f t="shared" si="16"/>
        <v/>
      </c>
      <c r="C316" s="57" t="str">
        <f t="shared" si="17"/>
        <v/>
      </c>
      <c r="D316" s="57" t="str">
        <f t="shared" si="18"/>
        <v>5日</v>
      </c>
      <c r="E316" s="57">
        <f>COUNTIF(テーブル13[[#All],[発症日]],テーブル310122[[#This Row],[日時]])</f>
        <v>23</v>
      </c>
      <c r="F316" s="57">
        <f>COUNTIFS(テーブル13[[#All],[発症日]],テーブル310122[[#This Row],[日時]],テーブル13[[#All],[年代]],F$1)</f>
        <v>0</v>
      </c>
      <c r="G316" s="59">
        <f>COUNTIFS(テーブル13[[#All],[発症日]],テーブル310122[[#This Row],[日時]],テーブル13[[#All],[年代]],G$1)</f>
        <v>0</v>
      </c>
      <c r="H316" s="59">
        <f>COUNTIFS(テーブル13[[#All],[発症日]],テーブル310122[[#This Row],[日時]],テーブル13[[#All],[年代]],H$1)</f>
        <v>1</v>
      </c>
      <c r="I316" s="59">
        <f>COUNTIFS(テーブル13[[#All],[発症日]],テーブル310122[[#This Row],[日時]],テーブル13[[#All],[年代]],I$1)</f>
        <v>3</v>
      </c>
      <c r="J316" s="59">
        <f>COUNTIFS(テーブル13[[#All],[発症日]],テーブル310122[[#This Row],[日時]],テーブル13[[#All],[年代]],J$1)</f>
        <v>5</v>
      </c>
      <c r="K316" s="59">
        <f>COUNTIFS(テーブル13[[#All],[発症日]],テーブル310122[[#This Row],[日時]],テーブル13[[#All],[年代]],K$1)</f>
        <v>4</v>
      </c>
      <c r="L316" s="59">
        <f>COUNTIFS(テーブル13[[#All],[発症日]],テーブル310122[[#This Row],[日時]],テーブル13[[#All],[年代]],L$1)</f>
        <v>2</v>
      </c>
      <c r="M316" s="59">
        <f>COUNTIFS(テーブル13[[#All],[発症日]],テーブル310122[[#This Row],[日時]],テーブル13[[#All],[年代]],M$1)</f>
        <v>1</v>
      </c>
      <c r="N316" s="59">
        <f>COUNTIFS(テーブル13[[#All],[発症日]],テーブル310122[[#This Row],[日時]],テーブル13[[#All],[年代]],N$1)</f>
        <v>6</v>
      </c>
      <c r="O316" s="59">
        <f>COUNTIFS(テーブル13[[#All],[発症日]],テーブル310122[[#This Row],[日時]],テーブル13[[#All],[年代]],O$1)</f>
        <v>1</v>
      </c>
      <c r="P316" s="59">
        <f>COUNTIFS(テーブル13[[#All],[発症日]],テーブル310122[[#This Row],[日時]],テーブル13[[#All],[年代]],"")</f>
        <v>0</v>
      </c>
      <c r="Q316" s="59">
        <f>テーブル310122[[#This Row],[10歳未満]]</f>
        <v>0</v>
      </c>
      <c r="R316" s="59">
        <f>SUM(テーブル310122[[#This Row],[10代]:[30代]])</f>
        <v>4</v>
      </c>
      <c r="S316" s="59">
        <f>SUM(テーブル310122[[#This Row],[40代]:[50代]])</f>
        <v>9</v>
      </c>
      <c r="T316" s="59">
        <f>SUM(テーブル310122[[#This Row],[60代]:[90代]])</f>
        <v>10</v>
      </c>
    </row>
    <row r="317" spans="1:20">
      <c r="A317" s="54">
        <f t="shared" si="19"/>
        <v>44202</v>
      </c>
      <c r="B317" s="1" t="str">
        <f t="shared" si="16"/>
        <v/>
      </c>
      <c r="C317" s="57" t="str">
        <f t="shared" si="17"/>
        <v/>
      </c>
      <c r="D317" s="57" t="str">
        <f t="shared" si="18"/>
        <v>6日</v>
      </c>
      <c r="E317" s="57">
        <f>COUNTIF(テーブル13[[#All],[発症日]],テーブル310122[[#This Row],[日時]])</f>
        <v>12</v>
      </c>
      <c r="F317" s="57">
        <f>COUNTIFS(テーブル13[[#All],[発症日]],テーブル310122[[#This Row],[日時]],テーブル13[[#All],[年代]],F$1)</f>
        <v>0</v>
      </c>
      <c r="G317" s="59">
        <f>COUNTIFS(テーブル13[[#All],[発症日]],テーブル310122[[#This Row],[日時]],テーブル13[[#All],[年代]],G$1)</f>
        <v>0</v>
      </c>
      <c r="H317" s="59">
        <f>COUNTIFS(テーブル13[[#All],[発症日]],テーブル310122[[#This Row],[日時]],テーブル13[[#All],[年代]],H$1)</f>
        <v>2</v>
      </c>
      <c r="I317" s="59">
        <f>COUNTIFS(テーブル13[[#All],[発症日]],テーブル310122[[#This Row],[日時]],テーブル13[[#All],[年代]],I$1)</f>
        <v>0</v>
      </c>
      <c r="J317" s="59">
        <f>COUNTIFS(テーブル13[[#All],[発症日]],テーブル310122[[#This Row],[日時]],テーブル13[[#All],[年代]],J$1)</f>
        <v>2</v>
      </c>
      <c r="K317" s="59">
        <f>COUNTIFS(テーブル13[[#All],[発症日]],テーブル310122[[#This Row],[日時]],テーブル13[[#All],[年代]],K$1)</f>
        <v>0</v>
      </c>
      <c r="L317" s="59">
        <f>COUNTIFS(テーブル13[[#All],[発症日]],テーブル310122[[#This Row],[日時]],テーブル13[[#All],[年代]],L$1)</f>
        <v>0</v>
      </c>
      <c r="M317" s="59">
        <f>COUNTIFS(テーブル13[[#All],[発症日]],テーブル310122[[#This Row],[日時]],テーブル13[[#All],[年代]],M$1)</f>
        <v>1</v>
      </c>
      <c r="N317" s="59">
        <f>COUNTIFS(テーブル13[[#All],[発症日]],テーブル310122[[#This Row],[日時]],テーブル13[[#All],[年代]],N$1)</f>
        <v>7</v>
      </c>
      <c r="O317" s="59">
        <f>COUNTIFS(テーブル13[[#All],[発症日]],テーブル310122[[#This Row],[日時]],テーブル13[[#All],[年代]],O$1)</f>
        <v>0</v>
      </c>
      <c r="P317" s="59">
        <f>COUNTIFS(テーブル13[[#All],[発症日]],テーブル310122[[#This Row],[日時]],テーブル13[[#All],[年代]],"")</f>
        <v>0</v>
      </c>
      <c r="Q317" s="59">
        <f>テーブル310122[[#This Row],[10歳未満]]</f>
        <v>0</v>
      </c>
      <c r="R317" s="59">
        <f>SUM(テーブル310122[[#This Row],[10代]:[30代]])</f>
        <v>2</v>
      </c>
      <c r="S317" s="59">
        <f>SUM(テーブル310122[[#This Row],[40代]:[50代]])</f>
        <v>2</v>
      </c>
      <c r="T317" s="59">
        <f>SUM(テーブル310122[[#This Row],[60代]:[90代]])</f>
        <v>8</v>
      </c>
    </row>
    <row r="318" spans="1:20">
      <c r="A318" s="54">
        <f t="shared" si="19"/>
        <v>44203</v>
      </c>
      <c r="B318" s="1" t="str">
        <f t="shared" si="16"/>
        <v/>
      </c>
      <c r="C318" s="57" t="str">
        <f t="shared" si="17"/>
        <v/>
      </c>
      <c r="D318" s="57" t="str">
        <f t="shared" si="18"/>
        <v>7日</v>
      </c>
      <c r="E318" s="57">
        <f>COUNTIF(テーブル13[[#All],[発症日]],テーブル310122[[#This Row],[日時]])</f>
        <v>22</v>
      </c>
      <c r="F318" s="57">
        <f>COUNTIFS(テーブル13[[#All],[発症日]],テーブル310122[[#This Row],[日時]],テーブル13[[#All],[年代]],F$1)</f>
        <v>0</v>
      </c>
      <c r="G318" s="59">
        <f>COUNTIFS(テーブル13[[#All],[発症日]],テーブル310122[[#This Row],[日時]],テーブル13[[#All],[年代]],G$1)</f>
        <v>0</v>
      </c>
      <c r="H318" s="59">
        <f>COUNTIFS(テーブル13[[#All],[発症日]],テーブル310122[[#This Row],[日時]],テーブル13[[#All],[年代]],H$1)</f>
        <v>5</v>
      </c>
      <c r="I318" s="59">
        <f>COUNTIFS(テーブル13[[#All],[発症日]],テーブル310122[[#This Row],[日時]],テーブル13[[#All],[年代]],I$1)</f>
        <v>4</v>
      </c>
      <c r="J318" s="59">
        <f>COUNTIFS(テーブル13[[#All],[発症日]],テーブル310122[[#This Row],[日時]],テーブル13[[#All],[年代]],J$1)</f>
        <v>0</v>
      </c>
      <c r="K318" s="59">
        <f>COUNTIFS(テーブル13[[#All],[発症日]],テーブル310122[[#This Row],[日時]],テーブル13[[#All],[年代]],K$1)</f>
        <v>2</v>
      </c>
      <c r="L318" s="59">
        <f>COUNTIFS(テーブル13[[#All],[発症日]],テーブル310122[[#This Row],[日時]],テーブル13[[#All],[年代]],L$1)</f>
        <v>1</v>
      </c>
      <c r="M318" s="59">
        <f>COUNTIFS(テーブル13[[#All],[発症日]],テーブル310122[[#This Row],[日時]],テーブル13[[#All],[年代]],M$1)</f>
        <v>2</v>
      </c>
      <c r="N318" s="59">
        <f>COUNTIFS(テーブル13[[#All],[発症日]],テーブル310122[[#This Row],[日時]],テーブル13[[#All],[年代]],N$1)</f>
        <v>5</v>
      </c>
      <c r="O318" s="59">
        <f>COUNTIFS(テーブル13[[#All],[発症日]],テーブル310122[[#This Row],[日時]],テーブル13[[#All],[年代]],O$1)</f>
        <v>3</v>
      </c>
      <c r="P318" s="59">
        <f>COUNTIFS(テーブル13[[#All],[発症日]],テーブル310122[[#This Row],[日時]],テーブル13[[#All],[年代]],"")</f>
        <v>0</v>
      </c>
      <c r="Q318" s="59">
        <f>テーブル310122[[#This Row],[10歳未満]]</f>
        <v>0</v>
      </c>
      <c r="R318" s="59">
        <f>SUM(テーブル310122[[#This Row],[10代]:[30代]])</f>
        <v>9</v>
      </c>
      <c r="S318" s="59">
        <f>SUM(テーブル310122[[#This Row],[40代]:[50代]])</f>
        <v>2</v>
      </c>
      <c r="T318" s="59">
        <f>SUM(テーブル310122[[#This Row],[60代]:[90代]])</f>
        <v>11</v>
      </c>
    </row>
    <row r="319" spans="1:20">
      <c r="A319" s="54">
        <f t="shared" si="19"/>
        <v>44204</v>
      </c>
      <c r="B319" s="1" t="str">
        <f t="shared" si="16"/>
        <v/>
      </c>
      <c r="C319" s="57" t="str">
        <f t="shared" si="17"/>
        <v/>
      </c>
      <c r="D319" s="57" t="str">
        <f t="shared" si="18"/>
        <v>8日</v>
      </c>
      <c r="E319" s="57">
        <f>COUNTIF(テーブル13[[#All],[発症日]],テーブル310122[[#This Row],[日時]])</f>
        <v>31</v>
      </c>
      <c r="F319" s="57">
        <f>COUNTIFS(テーブル13[[#All],[発症日]],テーブル310122[[#This Row],[日時]],テーブル13[[#All],[年代]],F$1)</f>
        <v>0</v>
      </c>
      <c r="G319" s="59">
        <f>COUNTIFS(テーブル13[[#All],[発症日]],テーブル310122[[#This Row],[日時]],テーブル13[[#All],[年代]],G$1)</f>
        <v>1</v>
      </c>
      <c r="H319" s="59">
        <f>COUNTIFS(テーブル13[[#All],[発症日]],テーブル310122[[#This Row],[日時]],テーブル13[[#All],[年代]],H$1)</f>
        <v>1</v>
      </c>
      <c r="I319" s="59">
        <f>COUNTIFS(テーブル13[[#All],[発症日]],テーブル310122[[#This Row],[日時]],テーブル13[[#All],[年代]],I$1)</f>
        <v>3</v>
      </c>
      <c r="J319" s="59">
        <f>COUNTIFS(テーブル13[[#All],[発症日]],テーブル310122[[#This Row],[日時]],テーブル13[[#All],[年代]],J$1)</f>
        <v>2</v>
      </c>
      <c r="K319" s="59">
        <f>COUNTIFS(テーブル13[[#All],[発症日]],テーブル310122[[#This Row],[日時]],テーブル13[[#All],[年代]],K$1)</f>
        <v>3</v>
      </c>
      <c r="L319" s="59">
        <f>COUNTIFS(テーブル13[[#All],[発症日]],テーブル310122[[#This Row],[日時]],テーブル13[[#All],[年代]],L$1)</f>
        <v>8</v>
      </c>
      <c r="M319" s="59">
        <f>COUNTIFS(テーブル13[[#All],[発症日]],テーブル310122[[#This Row],[日時]],テーブル13[[#All],[年代]],M$1)</f>
        <v>5</v>
      </c>
      <c r="N319" s="59">
        <f>COUNTIFS(テーブル13[[#All],[発症日]],テーブル310122[[#This Row],[日時]],テーブル13[[#All],[年代]],N$1)</f>
        <v>6</v>
      </c>
      <c r="O319" s="59">
        <f>COUNTIFS(テーブル13[[#All],[発症日]],テーブル310122[[#This Row],[日時]],テーブル13[[#All],[年代]],O$1)</f>
        <v>2</v>
      </c>
      <c r="P319" s="59">
        <f>COUNTIFS(テーブル13[[#All],[発症日]],テーブル310122[[#This Row],[日時]],テーブル13[[#All],[年代]],"")</f>
        <v>0</v>
      </c>
      <c r="Q319" s="59">
        <f>テーブル310122[[#This Row],[10歳未満]]</f>
        <v>0</v>
      </c>
      <c r="R319" s="59">
        <f>SUM(テーブル310122[[#This Row],[10代]:[30代]])</f>
        <v>5</v>
      </c>
      <c r="S319" s="59">
        <f>SUM(テーブル310122[[#This Row],[40代]:[50代]])</f>
        <v>5</v>
      </c>
      <c r="T319" s="59">
        <f>SUM(テーブル310122[[#This Row],[60代]:[90代]])</f>
        <v>21</v>
      </c>
    </row>
    <row r="320" spans="1:20">
      <c r="A320" s="54">
        <f t="shared" si="19"/>
        <v>44205</v>
      </c>
      <c r="B320" s="1" t="str">
        <f t="shared" si="16"/>
        <v/>
      </c>
      <c r="C320" s="57" t="str">
        <f t="shared" si="17"/>
        <v/>
      </c>
      <c r="D320" s="57" t="str">
        <f t="shared" si="18"/>
        <v>9日</v>
      </c>
      <c r="E320" s="57">
        <f>COUNTIF(テーブル13[[#All],[発症日]],テーブル310122[[#This Row],[日時]])</f>
        <v>30</v>
      </c>
      <c r="F320" s="57">
        <f>COUNTIFS(テーブル13[[#All],[発症日]],テーブル310122[[#This Row],[日時]],テーブル13[[#All],[年代]],F$1)</f>
        <v>0</v>
      </c>
      <c r="G320" s="59">
        <f>COUNTIFS(テーブル13[[#All],[発症日]],テーブル310122[[#This Row],[日時]],テーブル13[[#All],[年代]],G$1)</f>
        <v>0</v>
      </c>
      <c r="H320" s="59">
        <f>COUNTIFS(テーブル13[[#All],[発症日]],テーブル310122[[#This Row],[日時]],テーブル13[[#All],[年代]],H$1)</f>
        <v>3</v>
      </c>
      <c r="I320" s="59">
        <f>COUNTIFS(テーブル13[[#All],[発症日]],テーブル310122[[#This Row],[日時]],テーブル13[[#All],[年代]],I$1)</f>
        <v>1</v>
      </c>
      <c r="J320" s="59">
        <f>COUNTIFS(テーブル13[[#All],[発症日]],テーブル310122[[#This Row],[日時]],テーブル13[[#All],[年代]],J$1)</f>
        <v>1</v>
      </c>
      <c r="K320" s="59">
        <f>COUNTIFS(テーブル13[[#All],[発症日]],テーブル310122[[#This Row],[日時]],テーブル13[[#All],[年代]],K$1)</f>
        <v>5</v>
      </c>
      <c r="L320" s="59">
        <f>COUNTIFS(テーブル13[[#All],[発症日]],テーブル310122[[#This Row],[日時]],テーブル13[[#All],[年代]],L$1)</f>
        <v>3</v>
      </c>
      <c r="M320" s="59">
        <f>COUNTIFS(テーブル13[[#All],[発症日]],テーブル310122[[#This Row],[日時]],テーブル13[[#All],[年代]],M$1)</f>
        <v>6</v>
      </c>
      <c r="N320" s="59">
        <f>COUNTIFS(テーブル13[[#All],[発症日]],テーブル310122[[#This Row],[日時]],テーブル13[[#All],[年代]],N$1)</f>
        <v>8</v>
      </c>
      <c r="O320" s="59">
        <f>COUNTIFS(テーブル13[[#All],[発症日]],テーブル310122[[#This Row],[日時]],テーブル13[[#All],[年代]],O$1)</f>
        <v>3</v>
      </c>
      <c r="P320" s="59">
        <f>COUNTIFS(テーブル13[[#All],[発症日]],テーブル310122[[#This Row],[日時]],テーブル13[[#All],[年代]],"")</f>
        <v>0</v>
      </c>
      <c r="Q320" s="59">
        <f>テーブル310122[[#This Row],[10歳未満]]</f>
        <v>0</v>
      </c>
      <c r="R320" s="59">
        <f>SUM(テーブル310122[[#This Row],[10代]:[30代]])</f>
        <v>4</v>
      </c>
      <c r="S320" s="59">
        <f>SUM(テーブル310122[[#This Row],[40代]:[50代]])</f>
        <v>6</v>
      </c>
      <c r="T320" s="59">
        <f>SUM(テーブル310122[[#This Row],[60代]:[90代]])</f>
        <v>20</v>
      </c>
    </row>
    <row r="321" spans="1:20">
      <c r="A321" s="54">
        <f t="shared" si="19"/>
        <v>44206</v>
      </c>
      <c r="B321" s="1" t="str">
        <f t="shared" si="16"/>
        <v/>
      </c>
      <c r="C321" s="57" t="str">
        <f t="shared" si="17"/>
        <v/>
      </c>
      <c r="D321" s="57" t="str">
        <f t="shared" si="18"/>
        <v>10日</v>
      </c>
      <c r="E321" s="57">
        <f>COUNTIF(テーブル13[[#All],[発症日]],テーブル310122[[#This Row],[日時]])</f>
        <v>16</v>
      </c>
      <c r="F321" s="57">
        <f>COUNTIFS(テーブル13[[#All],[発症日]],テーブル310122[[#This Row],[日時]],テーブル13[[#All],[年代]],F$1)</f>
        <v>0</v>
      </c>
      <c r="G321" s="59">
        <f>COUNTIFS(テーブル13[[#All],[発症日]],テーブル310122[[#This Row],[日時]],テーブル13[[#All],[年代]],G$1)</f>
        <v>1</v>
      </c>
      <c r="H321" s="59">
        <f>COUNTIFS(テーブル13[[#All],[発症日]],テーブル310122[[#This Row],[日時]],テーブル13[[#All],[年代]],H$1)</f>
        <v>1</v>
      </c>
      <c r="I321" s="59">
        <f>COUNTIFS(テーブル13[[#All],[発症日]],テーブル310122[[#This Row],[日時]],テーブル13[[#All],[年代]],I$1)</f>
        <v>3</v>
      </c>
      <c r="J321" s="59">
        <f>COUNTIFS(テーブル13[[#All],[発症日]],テーブル310122[[#This Row],[日時]],テーブル13[[#All],[年代]],J$1)</f>
        <v>3</v>
      </c>
      <c r="K321" s="59">
        <f>COUNTIFS(テーブル13[[#All],[発症日]],テーブル310122[[#This Row],[日時]],テーブル13[[#All],[年代]],K$1)</f>
        <v>1</v>
      </c>
      <c r="L321" s="59">
        <f>COUNTIFS(テーブル13[[#All],[発症日]],テーブル310122[[#This Row],[日時]],テーブル13[[#All],[年代]],L$1)</f>
        <v>2</v>
      </c>
      <c r="M321" s="59">
        <f>COUNTIFS(テーブル13[[#All],[発症日]],テーブル310122[[#This Row],[日時]],テーブル13[[#All],[年代]],M$1)</f>
        <v>0</v>
      </c>
      <c r="N321" s="59">
        <f>COUNTIFS(テーブル13[[#All],[発症日]],テーブル310122[[#This Row],[日時]],テーブル13[[#All],[年代]],N$1)</f>
        <v>4</v>
      </c>
      <c r="O321" s="59">
        <f>COUNTIFS(テーブル13[[#All],[発症日]],テーブル310122[[#This Row],[日時]],テーブル13[[#All],[年代]],O$1)</f>
        <v>1</v>
      </c>
      <c r="P321" s="59">
        <f>COUNTIFS(テーブル13[[#All],[発症日]],テーブル310122[[#This Row],[日時]],テーブル13[[#All],[年代]],"")</f>
        <v>0</v>
      </c>
      <c r="Q321" s="59">
        <f>テーブル310122[[#This Row],[10歳未満]]</f>
        <v>0</v>
      </c>
      <c r="R321" s="59">
        <f>SUM(テーブル310122[[#This Row],[10代]:[30代]])</f>
        <v>5</v>
      </c>
      <c r="S321" s="59">
        <f>SUM(テーブル310122[[#This Row],[40代]:[50代]])</f>
        <v>4</v>
      </c>
      <c r="T321" s="59">
        <f>SUM(テーブル310122[[#This Row],[60代]:[90代]])</f>
        <v>7</v>
      </c>
    </row>
    <row r="322" spans="1:20">
      <c r="A322" s="54">
        <f t="shared" si="19"/>
        <v>44207</v>
      </c>
      <c r="B322" s="1" t="str">
        <f t="shared" si="16"/>
        <v/>
      </c>
      <c r="C322" s="57" t="str">
        <f t="shared" si="17"/>
        <v/>
      </c>
      <c r="D322" s="57" t="str">
        <f t="shared" si="18"/>
        <v>11日</v>
      </c>
      <c r="E322" s="57">
        <f>COUNTIF(テーブル13[[#All],[発症日]],テーブル310122[[#This Row],[日時]])</f>
        <v>18</v>
      </c>
      <c r="F322" s="57">
        <f>COUNTIFS(テーブル13[[#All],[発症日]],テーブル310122[[#This Row],[日時]],テーブル13[[#All],[年代]],F$1)</f>
        <v>0</v>
      </c>
      <c r="G322" s="59">
        <f>COUNTIFS(テーブル13[[#All],[発症日]],テーブル310122[[#This Row],[日時]],テーブル13[[#All],[年代]],G$1)</f>
        <v>1</v>
      </c>
      <c r="H322" s="59">
        <f>COUNTIFS(テーブル13[[#All],[発症日]],テーブル310122[[#This Row],[日時]],テーブル13[[#All],[年代]],H$1)</f>
        <v>1</v>
      </c>
      <c r="I322" s="59">
        <f>COUNTIFS(テーブル13[[#All],[発症日]],テーブル310122[[#This Row],[日時]],テーブル13[[#All],[年代]],I$1)</f>
        <v>0</v>
      </c>
      <c r="J322" s="59">
        <f>COUNTIFS(テーブル13[[#All],[発症日]],テーブル310122[[#This Row],[日時]],テーブル13[[#All],[年代]],J$1)</f>
        <v>1</v>
      </c>
      <c r="K322" s="59">
        <f>COUNTIFS(テーブル13[[#All],[発症日]],テーブル310122[[#This Row],[日時]],テーブル13[[#All],[年代]],K$1)</f>
        <v>3</v>
      </c>
      <c r="L322" s="59">
        <f>COUNTIFS(テーブル13[[#All],[発症日]],テーブル310122[[#This Row],[日時]],テーブル13[[#All],[年代]],L$1)</f>
        <v>1</v>
      </c>
      <c r="M322" s="59">
        <f>COUNTIFS(テーブル13[[#All],[発症日]],テーブル310122[[#This Row],[日時]],テーブル13[[#All],[年代]],M$1)</f>
        <v>5</v>
      </c>
      <c r="N322" s="59">
        <f>COUNTIFS(テーブル13[[#All],[発症日]],テーブル310122[[#This Row],[日時]],テーブル13[[#All],[年代]],N$1)</f>
        <v>6</v>
      </c>
      <c r="O322" s="59">
        <f>COUNTIFS(テーブル13[[#All],[発症日]],テーブル310122[[#This Row],[日時]],テーブル13[[#All],[年代]],O$1)</f>
        <v>0</v>
      </c>
      <c r="P322" s="59">
        <f>COUNTIFS(テーブル13[[#All],[発症日]],テーブル310122[[#This Row],[日時]],テーブル13[[#All],[年代]],"")</f>
        <v>0</v>
      </c>
      <c r="Q322" s="59">
        <f>テーブル310122[[#This Row],[10歳未満]]</f>
        <v>0</v>
      </c>
      <c r="R322" s="59">
        <f>SUM(テーブル310122[[#This Row],[10代]:[30代]])</f>
        <v>2</v>
      </c>
      <c r="S322" s="59">
        <f>SUM(テーブル310122[[#This Row],[40代]:[50代]])</f>
        <v>4</v>
      </c>
      <c r="T322" s="59">
        <f>SUM(テーブル310122[[#This Row],[60代]:[90代]])</f>
        <v>12</v>
      </c>
    </row>
    <row r="323" spans="1:20">
      <c r="A323" s="54">
        <f t="shared" si="19"/>
        <v>44208</v>
      </c>
      <c r="B323" s="1" t="str">
        <f t="shared" si="16"/>
        <v/>
      </c>
      <c r="C323" s="57" t="str">
        <f t="shared" si="17"/>
        <v/>
      </c>
      <c r="D323" s="57" t="str">
        <f t="shared" si="18"/>
        <v>12日</v>
      </c>
      <c r="E323" s="57">
        <f>COUNTIF(テーブル13[[#All],[発症日]],テーブル310122[[#This Row],[日時]])</f>
        <v>22</v>
      </c>
      <c r="F323" s="57">
        <f>COUNTIFS(テーブル13[[#All],[発症日]],テーブル310122[[#This Row],[日時]],テーブル13[[#All],[年代]],F$1)</f>
        <v>0</v>
      </c>
      <c r="G323" s="59">
        <f>COUNTIFS(テーブル13[[#All],[発症日]],テーブル310122[[#This Row],[日時]],テーブル13[[#All],[年代]],G$1)</f>
        <v>0</v>
      </c>
      <c r="H323" s="59">
        <f>COUNTIFS(テーブル13[[#All],[発症日]],テーブル310122[[#This Row],[日時]],テーブル13[[#All],[年代]],H$1)</f>
        <v>1</v>
      </c>
      <c r="I323" s="59">
        <f>COUNTIFS(テーブル13[[#All],[発症日]],テーブル310122[[#This Row],[日時]],テーブル13[[#All],[年代]],I$1)</f>
        <v>1</v>
      </c>
      <c r="J323" s="59">
        <f>COUNTIFS(テーブル13[[#All],[発症日]],テーブル310122[[#This Row],[日時]],テーブル13[[#All],[年代]],J$1)</f>
        <v>2</v>
      </c>
      <c r="K323" s="59">
        <f>COUNTIFS(テーブル13[[#All],[発症日]],テーブル310122[[#This Row],[日時]],テーブル13[[#All],[年代]],K$1)</f>
        <v>3</v>
      </c>
      <c r="L323" s="59">
        <f>COUNTIFS(テーブル13[[#All],[発症日]],テーブル310122[[#This Row],[日時]],テーブル13[[#All],[年代]],L$1)</f>
        <v>5</v>
      </c>
      <c r="M323" s="59">
        <f>COUNTIFS(テーブル13[[#All],[発症日]],テーブル310122[[#This Row],[日時]],テーブル13[[#All],[年代]],M$1)</f>
        <v>2</v>
      </c>
      <c r="N323" s="59">
        <f>COUNTIFS(テーブル13[[#All],[発症日]],テーブル310122[[#This Row],[日時]],テーブル13[[#All],[年代]],N$1)</f>
        <v>6</v>
      </c>
      <c r="O323" s="59">
        <f>COUNTIFS(テーブル13[[#All],[発症日]],テーブル310122[[#This Row],[日時]],テーブル13[[#All],[年代]],O$1)</f>
        <v>2</v>
      </c>
      <c r="P323" s="59">
        <f>COUNTIFS(テーブル13[[#All],[発症日]],テーブル310122[[#This Row],[日時]],テーブル13[[#All],[年代]],"")</f>
        <v>0</v>
      </c>
      <c r="Q323" s="59">
        <f>テーブル310122[[#This Row],[10歳未満]]</f>
        <v>0</v>
      </c>
      <c r="R323" s="59">
        <f>SUM(テーブル310122[[#This Row],[10代]:[30代]])</f>
        <v>2</v>
      </c>
      <c r="S323" s="59">
        <f>SUM(テーブル310122[[#This Row],[40代]:[50代]])</f>
        <v>5</v>
      </c>
      <c r="T323" s="59">
        <f>SUM(テーブル310122[[#This Row],[60代]:[90代]])</f>
        <v>15</v>
      </c>
    </row>
    <row r="324" spans="1:20">
      <c r="A324" s="54">
        <f t="shared" si="19"/>
        <v>44209</v>
      </c>
      <c r="B324" s="1" t="str">
        <f t="shared" si="16"/>
        <v/>
      </c>
      <c r="C324" s="57" t="str">
        <f t="shared" si="17"/>
        <v/>
      </c>
      <c r="D324" s="57" t="str">
        <f t="shared" si="18"/>
        <v>13日</v>
      </c>
      <c r="E324" s="57">
        <f>COUNTIF(テーブル13[[#All],[発症日]],テーブル310122[[#This Row],[日時]])</f>
        <v>21</v>
      </c>
      <c r="F324" s="57">
        <f>COUNTIFS(テーブル13[[#All],[発症日]],テーブル310122[[#This Row],[日時]],テーブル13[[#All],[年代]],F$1)</f>
        <v>0</v>
      </c>
      <c r="G324" s="59">
        <f>COUNTIFS(テーブル13[[#All],[発症日]],テーブル310122[[#This Row],[日時]],テーブル13[[#All],[年代]],G$1)</f>
        <v>0</v>
      </c>
      <c r="H324" s="59">
        <f>COUNTIFS(テーブル13[[#All],[発症日]],テーブル310122[[#This Row],[日時]],テーブル13[[#All],[年代]],H$1)</f>
        <v>2</v>
      </c>
      <c r="I324" s="59">
        <f>COUNTIFS(テーブル13[[#All],[発症日]],テーブル310122[[#This Row],[日時]],テーブル13[[#All],[年代]],I$1)</f>
        <v>0</v>
      </c>
      <c r="J324" s="59">
        <f>COUNTIFS(テーブル13[[#All],[発症日]],テーブル310122[[#This Row],[日時]],テーブル13[[#All],[年代]],J$1)</f>
        <v>2</v>
      </c>
      <c r="K324" s="59">
        <f>COUNTIFS(テーブル13[[#All],[発症日]],テーブル310122[[#This Row],[日時]],テーブル13[[#All],[年代]],K$1)</f>
        <v>3</v>
      </c>
      <c r="L324" s="59">
        <f>COUNTIFS(テーブル13[[#All],[発症日]],テーブル310122[[#This Row],[日時]],テーブル13[[#All],[年代]],L$1)</f>
        <v>4</v>
      </c>
      <c r="M324" s="59">
        <f>COUNTIFS(テーブル13[[#All],[発症日]],テーブル310122[[#This Row],[日時]],テーブル13[[#All],[年代]],M$1)</f>
        <v>2</v>
      </c>
      <c r="N324" s="59">
        <f>COUNTIFS(テーブル13[[#All],[発症日]],テーブル310122[[#This Row],[日時]],テーブル13[[#All],[年代]],N$1)</f>
        <v>6</v>
      </c>
      <c r="O324" s="59">
        <f>COUNTIFS(テーブル13[[#All],[発症日]],テーブル310122[[#This Row],[日時]],テーブル13[[#All],[年代]],O$1)</f>
        <v>2</v>
      </c>
      <c r="P324" s="59">
        <f>COUNTIFS(テーブル13[[#All],[発症日]],テーブル310122[[#This Row],[日時]],テーブル13[[#All],[年代]],"")</f>
        <v>0</v>
      </c>
      <c r="Q324" s="59">
        <f>テーブル310122[[#This Row],[10歳未満]]</f>
        <v>0</v>
      </c>
      <c r="R324" s="59">
        <f>SUM(テーブル310122[[#This Row],[10代]:[30代]])</f>
        <v>2</v>
      </c>
      <c r="S324" s="59">
        <f>SUM(テーブル310122[[#This Row],[40代]:[50代]])</f>
        <v>5</v>
      </c>
      <c r="T324" s="59">
        <f>SUM(テーブル310122[[#This Row],[60代]:[90代]])</f>
        <v>14</v>
      </c>
    </row>
    <row r="325" spans="1:20">
      <c r="A325" s="54">
        <f t="shared" si="19"/>
        <v>44210</v>
      </c>
      <c r="B325" s="1" t="str">
        <f t="shared" si="16"/>
        <v/>
      </c>
      <c r="C325" s="57" t="str">
        <f t="shared" si="17"/>
        <v/>
      </c>
      <c r="D325" s="57" t="str">
        <f t="shared" si="18"/>
        <v>14日</v>
      </c>
      <c r="E325" s="57">
        <f>COUNTIF(テーブル13[[#All],[発症日]],テーブル310122[[#This Row],[日時]])</f>
        <v>9</v>
      </c>
      <c r="F325" s="57">
        <f>COUNTIFS(テーブル13[[#All],[発症日]],テーブル310122[[#This Row],[日時]],テーブル13[[#All],[年代]],F$1)</f>
        <v>0</v>
      </c>
      <c r="G325" s="59">
        <f>COUNTIFS(テーブル13[[#All],[発症日]],テーブル310122[[#This Row],[日時]],テーブル13[[#All],[年代]],G$1)</f>
        <v>0</v>
      </c>
      <c r="H325" s="59">
        <f>COUNTIFS(テーブル13[[#All],[発症日]],テーブル310122[[#This Row],[日時]],テーブル13[[#All],[年代]],H$1)</f>
        <v>0</v>
      </c>
      <c r="I325" s="59">
        <f>COUNTIFS(テーブル13[[#All],[発症日]],テーブル310122[[#This Row],[日時]],テーブル13[[#All],[年代]],I$1)</f>
        <v>1</v>
      </c>
      <c r="J325" s="59">
        <f>COUNTIFS(テーブル13[[#All],[発症日]],テーブル310122[[#This Row],[日時]],テーブル13[[#All],[年代]],J$1)</f>
        <v>2</v>
      </c>
      <c r="K325" s="59">
        <f>COUNTIFS(テーブル13[[#All],[発症日]],テーブル310122[[#This Row],[日時]],テーブル13[[#All],[年代]],K$1)</f>
        <v>2</v>
      </c>
      <c r="L325" s="59">
        <f>COUNTIFS(テーブル13[[#All],[発症日]],テーブル310122[[#This Row],[日時]],テーブル13[[#All],[年代]],L$1)</f>
        <v>0</v>
      </c>
      <c r="M325" s="59">
        <f>COUNTIFS(テーブル13[[#All],[発症日]],テーブル310122[[#This Row],[日時]],テーブル13[[#All],[年代]],M$1)</f>
        <v>0</v>
      </c>
      <c r="N325" s="59">
        <f>COUNTIFS(テーブル13[[#All],[発症日]],テーブル310122[[#This Row],[日時]],テーブル13[[#All],[年代]],N$1)</f>
        <v>3</v>
      </c>
      <c r="O325" s="59">
        <f>COUNTIFS(テーブル13[[#All],[発症日]],テーブル310122[[#This Row],[日時]],テーブル13[[#All],[年代]],O$1)</f>
        <v>1</v>
      </c>
      <c r="P325" s="59">
        <f>COUNTIFS(テーブル13[[#All],[発症日]],テーブル310122[[#This Row],[日時]],テーブル13[[#All],[年代]],"")</f>
        <v>0</v>
      </c>
      <c r="Q325" s="59">
        <f>テーブル310122[[#This Row],[10歳未満]]</f>
        <v>0</v>
      </c>
      <c r="R325" s="59">
        <f>SUM(テーブル310122[[#This Row],[10代]:[30代]])</f>
        <v>1</v>
      </c>
      <c r="S325" s="59">
        <f>SUM(テーブル310122[[#This Row],[40代]:[50代]])</f>
        <v>4</v>
      </c>
      <c r="T325" s="59">
        <f>SUM(テーブル310122[[#This Row],[60代]:[90代]])</f>
        <v>4</v>
      </c>
    </row>
    <row r="326" spans="1:20">
      <c r="A326" s="54">
        <f t="shared" si="19"/>
        <v>44211</v>
      </c>
      <c r="B326" s="1" t="str">
        <f t="shared" ref="B326:B389" si="20">IF(AND(MONTH(A326)=1,DAY(A326)=1),YEAR(A326)&amp;"年","")</f>
        <v/>
      </c>
      <c r="C326" s="57" t="str">
        <f t="shared" ref="C326:C389" si="21">IF(DAY(A326)=1,MONTH(A326)&amp;"月","")</f>
        <v/>
      </c>
      <c r="D326" s="57" t="str">
        <f t="shared" ref="D326:D389" si="22">DAY(A326)&amp;"日"</f>
        <v>15日</v>
      </c>
      <c r="E326" s="57">
        <f>COUNTIF(テーブル13[[#All],[発症日]],テーブル310122[[#This Row],[日時]])</f>
        <v>1</v>
      </c>
      <c r="F326" s="57">
        <f>COUNTIFS(テーブル13[[#All],[発症日]],テーブル310122[[#This Row],[日時]],テーブル13[[#All],[年代]],F$1)</f>
        <v>0</v>
      </c>
      <c r="G326" s="59">
        <f>COUNTIFS(テーブル13[[#All],[発症日]],テーブル310122[[#This Row],[日時]],テーブル13[[#All],[年代]],G$1)</f>
        <v>0</v>
      </c>
      <c r="H326" s="59">
        <f>COUNTIFS(テーブル13[[#All],[発症日]],テーブル310122[[#This Row],[日時]],テーブル13[[#All],[年代]],H$1)</f>
        <v>0</v>
      </c>
      <c r="I326" s="59">
        <f>COUNTIFS(テーブル13[[#All],[発症日]],テーブル310122[[#This Row],[日時]],テーブル13[[#All],[年代]],I$1)</f>
        <v>0</v>
      </c>
      <c r="J326" s="59">
        <f>COUNTIFS(テーブル13[[#All],[発症日]],テーブル310122[[#This Row],[日時]],テーブル13[[#All],[年代]],J$1)</f>
        <v>0</v>
      </c>
      <c r="K326" s="59">
        <f>COUNTIFS(テーブル13[[#All],[発症日]],テーブル310122[[#This Row],[日時]],テーブル13[[#All],[年代]],K$1)</f>
        <v>0</v>
      </c>
      <c r="L326" s="59">
        <f>COUNTIFS(テーブル13[[#All],[発症日]],テーブル310122[[#This Row],[日時]],テーブル13[[#All],[年代]],L$1)</f>
        <v>1</v>
      </c>
      <c r="M326" s="59">
        <f>COUNTIFS(テーブル13[[#All],[発症日]],テーブル310122[[#This Row],[日時]],テーブル13[[#All],[年代]],M$1)</f>
        <v>0</v>
      </c>
      <c r="N326" s="59">
        <f>COUNTIFS(テーブル13[[#All],[発症日]],テーブル310122[[#This Row],[日時]],テーブル13[[#All],[年代]],N$1)</f>
        <v>0</v>
      </c>
      <c r="O326" s="59">
        <f>COUNTIFS(テーブル13[[#All],[発症日]],テーブル310122[[#This Row],[日時]],テーブル13[[#All],[年代]],O$1)</f>
        <v>0</v>
      </c>
      <c r="P326" s="59">
        <f>COUNTIFS(テーブル13[[#All],[発症日]],テーブル310122[[#This Row],[日時]],テーブル13[[#All],[年代]],"")</f>
        <v>0</v>
      </c>
      <c r="Q326" s="59">
        <f>テーブル310122[[#This Row],[10歳未満]]</f>
        <v>0</v>
      </c>
      <c r="R326" s="59">
        <f>SUM(テーブル310122[[#This Row],[10代]:[30代]])</f>
        <v>0</v>
      </c>
      <c r="S326" s="59">
        <f>SUM(テーブル310122[[#This Row],[40代]:[50代]])</f>
        <v>0</v>
      </c>
      <c r="T326" s="59">
        <f>SUM(テーブル310122[[#This Row],[60代]:[90代]])</f>
        <v>1</v>
      </c>
    </row>
    <row r="327" spans="1:20">
      <c r="A327" s="54">
        <f t="shared" si="19"/>
        <v>44212</v>
      </c>
      <c r="B327" s="1" t="str">
        <f t="shared" si="20"/>
        <v/>
      </c>
      <c r="C327" s="57" t="str">
        <f t="shared" si="21"/>
        <v/>
      </c>
      <c r="D327" s="57" t="str">
        <f t="shared" si="22"/>
        <v>16日</v>
      </c>
      <c r="E327" s="57">
        <f>COUNTIF(テーブル13[[#All],[発症日]],テーブル310122[[#This Row],[日時]])</f>
        <v>0</v>
      </c>
      <c r="F327" s="57">
        <f>COUNTIFS(テーブル13[[#All],[発症日]],テーブル310122[[#This Row],[日時]],テーブル13[[#All],[年代]],F$1)</f>
        <v>0</v>
      </c>
      <c r="G327" s="59">
        <f>COUNTIFS(テーブル13[[#All],[発症日]],テーブル310122[[#This Row],[日時]],テーブル13[[#All],[年代]],G$1)</f>
        <v>0</v>
      </c>
      <c r="H327" s="59">
        <f>COUNTIFS(テーブル13[[#All],[発症日]],テーブル310122[[#This Row],[日時]],テーブル13[[#All],[年代]],H$1)</f>
        <v>0</v>
      </c>
      <c r="I327" s="59">
        <f>COUNTIFS(テーブル13[[#All],[発症日]],テーブル310122[[#This Row],[日時]],テーブル13[[#All],[年代]],I$1)</f>
        <v>0</v>
      </c>
      <c r="J327" s="59">
        <f>COUNTIFS(テーブル13[[#All],[発症日]],テーブル310122[[#This Row],[日時]],テーブル13[[#All],[年代]],J$1)</f>
        <v>0</v>
      </c>
      <c r="K327" s="59">
        <f>COUNTIFS(テーブル13[[#All],[発症日]],テーブル310122[[#This Row],[日時]],テーブル13[[#All],[年代]],K$1)</f>
        <v>0</v>
      </c>
      <c r="L327" s="59">
        <f>COUNTIFS(テーブル13[[#All],[発症日]],テーブル310122[[#This Row],[日時]],テーブル13[[#All],[年代]],L$1)</f>
        <v>0</v>
      </c>
      <c r="M327" s="59">
        <f>COUNTIFS(テーブル13[[#All],[発症日]],テーブル310122[[#This Row],[日時]],テーブル13[[#All],[年代]],M$1)</f>
        <v>0</v>
      </c>
      <c r="N327" s="59">
        <f>COUNTIFS(テーブル13[[#All],[発症日]],テーブル310122[[#This Row],[日時]],テーブル13[[#All],[年代]],N$1)</f>
        <v>0</v>
      </c>
      <c r="O327" s="59">
        <f>COUNTIFS(テーブル13[[#All],[発症日]],テーブル310122[[#This Row],[日時]],テーブル13[[#All],[年代]],O$1)</f>
        <v>0</v>
      </c>
      <c r="P327" s="59">
        <f>COUNTIFS(テーブル13[[#All],[発症日]],テーブル310122[[#This Row],[日時]],テーブル13[[#All],[年代]],"")</f>
        <v>0</v>
      </c>
      <c r="Q327" s="59">
        <f>テーブル310122[[#This Row],[10歳未満]]</f>
        <v>0</v>
      </c>
      <c r="R327" s="59">
        <f>SUM(テーブル310122[[#This Row],[10代]:[30代]])</f>
        <v>0</v>
      </c>
      <c r="S327" s="59">
        <f>SUM(テーブル310122[[#This Row],[40代]:[50代]])</f>
        <v>0</v>
      </c>
      <c r="T327" s="59">
        <f>SUM(テーブル310122[[#This Row],[60代]:[90代]])</f>
        <v>0</v>
      </c>
    </row>
    <row r="328" spans="1:20">
      <c r="A328" s="54">
        <f t="shared" ref="A328:A391" si="23">A327+1</f>
        <v>44213</v>
      </c>
      <c r="B328" s="1" t="str">
        <f t="shared" si="20"/>
        <v/>
      </c>
      <c r="C328" s="57" t="str">
        <f t="shared" si="21"/>
        <v/>
      </c>
      <c r="D328" s="57" t="str">
        <f t="shared" si="22"/>
        <v>17日</v>
      </c>
      <c r="E328" s="57">
        <f>COUNTIF(テーブル13[[#All],[発症日]],テーブル310122[[#This Row],[日時]])</f>
        <v>0</v>
      </c>
      <c r="F328" s="57">
        <f>COUNTIFS(テーブル13[[#All],[発症日]],テーブル310122[[#This Row],[日時]],テーブル13[[#All],[年代]],F$1)</f>
        <v>0</v>
      </c>
      <c r="G328" s="59">
        <f>COUNTIFS(テーブル13[[#All],[発症日]],テーブル310122[[#This Row],[日時]],テーブル13[[#All],[年代]],G$1)</f>
        <v>0</v>
      </c>
      <c r="H328" s="59">
        <f>COUNTIFS(テーブル13[[#All],[発症日]],テーブル310122[[#This Row],[日時]],テーブル13[[#All],[年代]],H$1)</f>
        <v>0</v>
      </c>
      <c r="I328" s="59">
        <f>COUNTIFS(テーブル13[[#All],[発症日]],テーブル310122[[#This Row],[日時]],テーブル13[[#All],[年代]],I$1)</f>
        <v>0</v>
      </c>
      <c r="J328" s="59">
        <f>COUNTIFS(テーブル13[[#All],[発症日]],テーブル310122[[#This Row],[日時]],テーブル13[[#All],[年代]],J$1)</f>
        <v>0</v>
      </c>
      <c r="K328" s="59">
        <f>COUNTIFS(テーブル13[[#All],[発症日]],テーブル310122[[#This Row],[日時]],テーブル13[[#All],[年代]],K$1)</f>
        <v>0</v>
      </c>
      <c r="L328" s="59">
        <f>COUNTIFS(テーブル13[[#All],[発症日]],テーブル310122[[#This Row],[日時]],テーブル13[[#All],[年代]],L$1)</f>
        <v>0</v>
      </c>
      <c r="M328" s="59">
        <f>COUNTIFS(テーブル13[[#All],[発症日]],テーブル310122[[#This Row],[日時]],テーブル13[[#All],[年代]],M$1)</f>
        <v>0</v>
      </c>
      <c r="N328" s="59">
        <f>COUNTIFS(テーブル13[[#All],[発症日]],テーブル310122[[#This Row],[日時]],テーブル13[[#All],[年代]],N$1)</f>
        <v>0</v>
      </c>
      <c r="O328" s="59">
        <f>COUNTIFS(テーブル13[[#All],[発症日]],テーブル310122[[#This Row],[日時]],テーブル13[[#All],[年代]],O$1)</f>
        <v>0</v>
      </c>
      <c r="P328" s="59">
        <f>COUNTIFS(テーブル13[[#All],[発症日]],テーブル310122[[#This Row],[日時]],テーブル13[[#All],[年代]],"")</f>
        <v>0</v>
      </c>
      <c r="Q328" s="59">
        <f>テーブル310122[[#This Row],[10歳未満]]</f>
        <v>0</v>
      </c>
      <c r="R328" s="59">
        <f>SUM(テーブル310122[[#This Row],[10代]:[30代]])</f>
        <v>0</v>
      </c>
      <c r="S328" s="59">
        <f>SUM(テーブル310122[[#This Row],[40代]:[50代]])</f>
        <v>0</v>
      </c>
      <c r="T328" s="59">
        <f>SUM(テーブル310122[[#This Row],[60代]:[90代]])</f>
        <v>0</v>
      </c>
    </row>
    <row r="329" spans="1:20">
      <c r="A329" s="54">
        <f t="shared" si="23"/>
        <v>44214</v>
      </c>
      <c r="B329" s="1" t="str">
        <f t="shared" si="20"/>
        <v/>
      </c>
      <c r="C329" s="57" t="str">
        <f t="shared" si="21"/>
        <v/>
      </c>
      <c r="D329" s="57" t="str">
        <f t="shared" si="22"/>
        <v>18日</v>
      </c>
      <c r="E329" s="57">
        <f>COUNTIF(テーブル13[[#All],[発症日]],テーブル310122[[#This Row],[日時]])</f>
        <v>0</v>
      </c>
      <c r="F329" s="57">
        <f>COUNTIFS(テーブル13[[#All],[発症日]],テーブル310122[[#This Row],[日時]],テーブル13[[#All],[年代]],F$1)</f>
        <v>0</v>
      </c>
      <c r="G329" s="59">
        <f>COUNTIFS(テーブル13[[#All],[発症日]],テーブル310122[[#This Row],[日時]],テーブル13[[#All],[年代]],G$1)</f>
        <v>0</v>
      </c>
      <c r="H329" s="59">
        <f>COUNTIFS(テーブル13[[#All],[発症日]],テーブル310122[[#This Row],[日時]],テーブル13[[#All],[年代]],H$1)</f>
        <v>0</v>
      </c>
      <c r="I329" s="59">
        <f>COUNTIFS(テーブル13[[#All],[発症日]],テーブル310122[[#This Row],[日時]],テーブル13[[#All],[年代]],I$1)</f>
        <v>0</v>
      </c>
      <c r="J329" s="59">
        <f>COUNTIFS(テーブル13[[#All],[発症日]],テーブル310122[[#This Row],[日時]],テーブル13[[#All],[年代]],J$1)</f>
        <v>0</v>
      </c>
      <c r="K329" s="59">
        <f>COUNTIFS(テーブル13[[#All],[発症日]],テーブル310122[[#This Row],[日時]],テーブル13[[#All],[年代]],K$1)</f>
        <v>0</v>
      </c>
      <c r="L329" s="59">
        <f>COUNTIFS(テーブル13[[#All],[発症日]],テーブル310122[[#This Row],[日時]],テーブル13[[#All],[年代]],L$1)</f>
        <v>0</v>
      </c>
      <c r="M329" s="59">
        <f>COUNTIFS(テーブル13[[#All],[発症日]],テーブル310122[[#This Row],[日時]],テーブル13[[#All],[年代]],M$1)</f>
        <v>0</v>
      </c>
      <c r="N329" s="59">
        <f>COUNTIFS(テーブル13[[#All],[発症日]],テーブル310122[[#This Row],[日時]],テーブル13[[#All],[年代]],N$1)</f>
        <v>0</v>
      </c>
      <c r="O329" s="59">
        <f>COUNTIFS(テーブル13[[#All],[発症日]],テーブル310122[[#This Row],[日時]],テーブル13[[#All],[年代]],O$1)</f>
        <v>0</v>
      </c>
      <c r="P329" s="59">
        <f>COUNTIFS(テーブル13[[#All],[発症日]],テーブル310122[[#This Row],[日時]],テーブル13[[#All],[年代]],"")</f>
        <v>0</v>
      </c>
      <c r="Q329" s="59">
        <f>テーブル310122[[#This Row],[10歳未満]]</f>
        <v>0</v>
      </c>
      <c r="R329" s="59">
        <f>SUM(テーブル310122[[#This Row],[10代]:[30代]])</f>
        <v>0</v>
      </c>
      <c r="S329" s="59">
        <f>SUM(テーブル310122[[#This Row],[40代]:[50代]])</f>
        <v>0</v>
      </c>
      <c r="T329" s="59">
        <f>SUM(テーブル310122[[#This Row],[60代]:[90代]])</f>
        <v>0</v>
      </c>
    </row>
    <row r="330" spans="1:20">
      <c r="A330" s="54">
        <f t="shared" si="23"/>
        <v>44215</v>
      </c>
      <c r="B330" s="1" t="str">
        <f t="shared" si="20"/>
        <v/>
      </c>
      <c r="C330" s="57" t="str">
        <f t="shared" si="21"/>
        <v/>
      </c>
      <c r="D330" s="57" t="str">
        <f t="shared" si="22"/>
        <v>19日</v>
      </c>
      <c r="E330" s="57">
        <f>COUNTIF(テーブル13[[#All],[発症日]],テーブル310122[[#This Row],[日時]])</f>
        <v>0</v>
      </c>
      <c r="F330" s="57">
        <f>COUNTIFS(テーブル13[[#All],[発症日]],テーブル310122[[#This Row],[日時]],テーブル13[[#All],[年代]],F$1)</f>
        <v>0</v>
      </c>
      <c r="G330" s="59">
        <f>COUNTIFS(テーブル13[[#All],[発症日]],テーブル310122[[#This Row],[日時]],テーブル13[[#All],[年代]],G$1)</f>
        <v>0</v>
      </c>
      <c r="H330" s="59">
        <f>COUNTIFS(テーブル13[[#All],[発症日]],テーブル310122[[#This Row],[日時]],テーブル13[[#All],[年代]],H$1)</f>
        <v>0</v>
      </c>
      <c r="I330" s="59">
        <f>COUNTIFS(テーブル13[[#All],[発症日]],テーブル310122[[#This Row],[日時]],テーブル13[[#All],[年代]],I$1)</f>
        <v>0</v>
      </c>
      <c r="J330" s="59">
        <f>COUNTIFS(テーブル13[[#All],[発症日]],テーブル310122[[#This Row],[日時]],テーブル13[[#All],[年代]],J$1)</f>
        <v>0</v>
      </c>
      <c r="K330" s="59">
        <f>COUNTIFS(テーブル13[[#All],[発症日]],テーブル310122[[#This Row],[日時]],テーブル13[[#All],[年代]],K$1)</f>
        <v>0</v>
      </c>
      <c r="L330" s="59">
        <f>COUNTIFS(テーブル13[[#All],[発症日]],テーブル310122[[#This Row],[日時]],テーブル13[[#All],[年代]],L$1)</f>
        <v>0</v>
      </c>
      <c r="M330" s="59">
        <f>COUNTIFS(テーブル13[[#All],[発症日]],テーブル310122[[#This Row],[日時]],テーブル13[[#All],[年代]],M$1)</f>
        <v>0</v>
      </c>
      <c r="N330" s="59">
        <f>COUNTIFS(テーブル13[[#All],[発症日]],テーブル310122[[#This Row],[日時]],テーブル13[[#All],[年代]],N$1)</f>
        <v>0</v>
      </c>
      <c r="O330" s="59">
        <f>COUNTIFS(テーブル13[[#All],[発症日]],テーブル310122[[#This Row],[日時]],テーブル13[[#All],[年代]],O$1)</f>
        <v>0</v>
      </c>
      <c r="P330" s="59">
        <f>COUNTIFS(テーブル13[[#All],[発症日]],テーブル310122[[#This Row],[日時]],テーブル13[[#All],[年代]],"")</f>
        <v>0</v>
      </c>
      <c r="Q330" s="59">
        <f>テーブル310122[[#This Row],[10歳未満]]</f>
        <v>0</v>
      </c>
      <c r="R330" s="59">
        <f>SUM(テーブル310122[[#This Row],[10代]:[30代]])</f>
        <v>0</v>
      </c>
      <c r="S330" s="59">
        <f>SUM(テーブル310122[[#This Row],[40代]:[50代]])</f>
        <v>0</v>
      </c>
      <c r="T330" s="59">
        <f>SUM(テーブル310122[[#This Row],[60代]:[90代]])</f>
        <v>0</v>
      </c>
    </row>
    <row r="331" spans="1:20">
      <c r="A331" s="54">
        <f t="shared" si="23"/>
        <v>44216</v>
      </c>
      <c r="B331" s="1" t="str">
        <f t="shared" si="20"/>
        <v/>
      </c>
      <c r="C331" s="57" t="str">
        <f t="shared" si="21"/>
        <v/>
      </c>
      <c r="D331" s="57" t="str">
        <f t="shared" si="22"/>
        <v>20日</v>
      </c>
      <c r="E331" s="57">
        <f>COUNTIF(テーブル13[[#All],[発症日]],テーブル310122[[#This Row],[日時]])</f>
        <v>0</v>
      </c>
      <c r="F331" s="57">
        <f>COUNTIFS(テーブル13[[#All],[発症日]],テーブル310122[[#This Row],[日時]],テーブル13[[#All],[年代]],F$1)</f>
        <v>0</v>
      </c>
      <c r="G331" s="59">
        <f>COUNTIFS(テーブル13[[#All],[発症日]],テーブル310122[[#This Row],[日時]],テーブル13[[#All],[年代]],G$1)</f>
        <v>0</v>
      </c>
      <c r="H331" s="59">
        <f>COUNTIFS(テーブル13[[#All],[発症日]],テーブル310122[[#This Row],[日時]],テーブル13[[#All],[年代]],H$1)</f>
        <v>0</v>
      </c>
      <c r="I331" s="59">
        <f>COUNTIFS(テーブル13[[#All],[発症日]],テーブル310122[[#This Row],[日時]],テーブル13[[#All],[年代]],I$1)</f>
        <v>0</v>
      </c>
      <c r="J331" s="59">
        <f>COUNTIFS(テーブル13[[#All],[発症日]],テーブル310122[[#This Row],[日時]],テーブル13[[#All],[年代]],J$1)</f>
        <v>0</v>
      </c>
      <c r="K331" s="59">
        <f>COUNTIFS(テーブル13[[#All],[発症日]],テーブル310122[[#This Row],[日時]],テーブル13[[#All],[年代]],K$1)</f>
        <v>0</v>
      </c>
      <c r="L331" s="59">
        <f>COUNTIFS(テーブル13[[#All],[発症日]],テーブル310122[[#This Row],[日時]],テーブル13[[#All],[年代]],L$1)</f>
        <v>0</v>
      </c>
      <c r="M331" s="59">
        <f>COUNTIFS(テーブル13[[#All],[発症日]],テーブル310122[[#This Row],[日時]],テーブル13[[#All],[年代]],M$1)</f>
        <v>0</v>
      </c>
      <c r="N331" s="59">
        <f>COUNTIFS(テーブル13[[#All],[発症日]],テーブル310122[[#This Row],[日時]],テーブル13[[#All],[年代]],N$1)</f>
        <v>0</v>
      </c>
      <c r="O331" s="59">
        <f>COUNTIFS(テーブル13[[#All],[発症日]],テーブル310122[[#This Row],[日時]],テーブル13[[#All],[年代]],O$1)</f>
        <v>0</v>
      </c>
      <c r="P331" s="59">
        <f>COUNTIFS(テーブル13[[#All],[発症日]],テーブル310122[[#This Row],[日時]],テーブル13[[#All],[年代]],"")</f>
        <v>0</v>
      </c>
      <c r="Q331" s="59">
        <f>テーブル310122[[#This Row],[10歳未満]]</f>
        <v>0</v>
      </c>
      <c r="R331" s="59">
        <f>SUM(テーブル310122[[#This Row],[10代]:[30代]])</f>
        <v>0</v>
      </c>
      <c r="S331" s="59">
        <f>SUM(テーブル310122[[#This Row],[40代]:[50代]])</f>
        <v>0</v>
      </c>
      <c r="T331" s="59">
        <f>SUM(テーブル310122[[#This Row],[60代]:[90代]])</f>
        <v>0</v>
      </c>
    </row>
    <row r="332" spans="1:20">
      <c r="A332" s="54">
        <f t="shared" si="23"/>
        <v>44217</v>
      </c>
      <c r="B332" s="1" t="str">
        <f t="shared" si="20"/>
        <v/>
      </c>
      <c r="C332" s="57" t="str">
        <f t="shared" si="21"/>
        <v/>
      </c>
      <c r="D332" s="57" t="str">
        <f t="shared" si="22"/>
        <v>21日</v>
      </c>
      <c r="E332" s="57">
        <f>COUNTIF(テーブル13[[#All],[発症日]],テーブル310122[[#This Row],[日時]])</f>
        <v>0</v>
      </c>
      <c r="F332" s="57">
        <f>COUNTIFS(テーブル13[[#All],[発症日]],テーブル310122[[#This Row],[日時]],テーブル13[[#All],[年代]],F$1)</f>
        <v>0</v>
      </c>
      <c r="G332" s="59">
        <f>COUNTIFS(テーブル13[[#All],[発症日]],テーブル310122[[#This Row],[日時]],テーブル13[[#All],[年代]],G$1)</f>
        <v>0</v>
      </c>
      <c r="H332" s="59">
        <f>COUNTIFS(テーブル13[[#All],[発症日]],テーブル310122[[#This Row],[日時]],テーブル13[[#All],[年代]],H$1)</f>
        <v>0</v>
      </c>
      <c r="I332" s="59">
        <f>COUNTIFS(テーブル13[[#All],[発症日]],テーブル310122[[#This Row],[日時]],テーブル13[[#All],[年代]],I$1)</f>
        <v>0</v>
      </c>
      <c r="J332" s="59">
        <f>COUNTIFS(テーブル13[[#All],[発症日]],テーブル310122[[#This Row],[日時]],テーブル13[[#All],[年代]],J$1)</f>
        <v>0</v>
      </c>
      <c r="K332" s="59">
        <f>COUNTIFS(テーブル13[[#All],[発症日]],テーブル310122[[#This Row],[日時]],テーブル13[[#All],[年代]],K$1)</f>
        <v>0</v>
      </c>
      <c r="L332" s="59">
        <f>COUNTIFS(テーブル13[[#All],[発症日]],テーブル310122[[#This Row],[日時]],テーブル13[[#All],[年代]],L$1)</f>
        <v>0</v>
      </c>
      <c r="M332" s="59">
        <f>COUNTIFS(テーブル13[[#All],[発症日]],テーブル310122[[#This Row],[日時]],テーブル13[[#All],[年代]],M$1)</f>
        <v>0</v>
      </c>
      <c r="N332" s="59">
        <f>COUNTIFS(テーブル13[[#All],[発症日]],テーブル310122[[#This Row],[日時]],テーブル13[[#All],[年代]],N$1)</f>
        <v>0</v>
      </c>
      <c r="O332" s="59">
        <f>COUNTIFS(テーブル13[[#All],[発症日]],テーブル310122[[#This Row],[日時]],テーブル13[[#All],[年代]],O$1)</f>
        <v>0</v>
      </c>
      <c r="P332" s="59">
        <f>COUNTIFS(テーブル13[[#All],[発症日]],テーブル310122[[#This Row],[日時]],テーブル13[[#All],[年代]],"")</f>
        <v>0</v>
      </c>
      <c r="Q332" s="59">
        <f>テーブル310122[[#This Row],[10歳未満]]</f>
        <v>0</v>
      </c>
      <c r="R332" s="59">
        <f>SUM(テーブル310122[[#This Row],[10代]:[30代]])</f>
        <v>0</v>
      </c>
      <c r="S332" s="59">
        <f>SUM(テーブル310122[[#This Row],[40代]:[50代]])</f>
        <v>0</v>
      </c>
      <c r="T332" s="59">
        <f>SUM(テーブル310122[[#This Row],[60代]:[90代]])</f>
        <v>0</v>
      </c>
    </row>
    <row r="333" spans="1:20">
      <c r="A333" s="54">
        <f t="shared" si="23"/>
        <v>44218</v>
      </c>
      <c r="B333" s="1" t="str">
        <f t="shared" si="20"/>
        <v/>
      </c>
      <c r="C333" s="57" t="str">
        <f t="shared" si="21"/>
        <v/>
      </c>
      <c r="D333" s="57" t="str">
        <f t="shared" si="22"/>
        <v>22日</v>
      </c>
      <c r="E333" s="57">
        <f>COUNTIF(テーブル13[[#All],[発症日]],テーブル310122[[#This Row],[日時]])</f>
        <v>0</v>
      </c>
      <c r="F333" s="57">
        <f>COUNTIFS(テーブル13[[#All],[発症日]],テーブル310122[[#This Row],[日時]],テーブル13[[#All],[年代]],F$1)</f>
        <v>0</v>
      </c>
      <c r="G333" s="59">
        <f>COUNTIFS(テーブル13[[#All],[発症日]],テーブル310122[[#This Row],[日時]],テーブル13[[#All],[年代]],G$1)</f>
        <v>0</v>
      </c>
      <c r="H333" s="59">
        <f>COUNTIFS(テーブル13[[#All],[発症日]],テーブル310122[[#This Row],[日時]],テーブル13[[#All],[年代]],H$1)</f>
        <v>0</v>
      </c>
      <c r="I333" s="59">
        <f>COUNTIFS(テーブル13[[#All],[発症日]],テーブル310122[[#This Row],[日時]],テーブル13[[#All],[年代]],I$1)</f>
        <v>0</v>
      </c>
      <c r="J333" s="59">
        <f>COUNTIFS(テーブル13[[#All],[発症日]],テーブル310122[[#This Row],[日時]],テーブル13[[#All],[年代]],J$1)</f>
        <v>0</v>
      </c>
      <c r="K333" s="59">
        <f>COUNTIFS(テーブル13[[#All],[発症日]],テーブル310122[[#This Row],[日時]],テーブル13[[#All],[年代]],K$1)</f>
        <v>0</v>
      </c>
      <c r="L333" s="59">
        <f>COUNTIFS(テーブル13[[#All],[発症日]],テーブル310122[[#This Row],[日時]],テーブル13[[#All],[年代]],L$1)</f>
        <v>0</v>
      </c>
      <c r="M333" s="59">
        <f>COUNTIFS(テーブル13[[#All],[発症日]],テーブル310122[[#This Row],[日時]],テーブル13[[#All],[年代]],M$1)</f>
        <v>0</v>
      </c>
      <c r="N333" s="59">
        <f>COUNTIFS(テーブル13[[#All],[発症日]],テーブル310122[[#This Row],[日時]],テーブル13[[#All],[年代]],N$1)</f>
        <v>0</v>
      </c>
      <c r="O333" s="59">
        <f>COUNTIFS(テーブル13[[#All],[発症日]],テーブル310122[[#This Row],[日時]],テーブル13[[#All],[年代]],O$1)</f>
        <v>0</v>
      </c>
      <c r="P333" s="59">
        <f>COUNTIFS(テーブル13[[#All],[発症日]],テーブル310122[[#This Row],[日時]],テーブル13[[#All],[年代]],"")</f>
        <v>0</v>
      </c>
      <c r="Q333" s="59">
        <f>テーブル310122[[#This Row],[10歳未満]]</f>
        <v>0</v>
      </c>
      <c r="R333" s="59">
        <f>SUM(テーブル310122[[#This Row],[10代]:[30代]])</f>
        <v>0</v>
      </c>
      <c r="S333" s="59">
        <f>SUM(テーブル310122[[#This Row],[40代]:[50代]])</f>
        <v>0</v>
      </c>
      <c r="T333" s="59">
        <f>SUM(テーブル310122[[#This Row],[60代]:[90代]])</f>
        <v>0</v>
      </c>
    </row>
    <row r="334" spans="1:20">
      <c r="A334" s="54">
        <f t="shared" si="23"/>
        <v>44219</v>
      </c>
      <c r="B334" s="1" t="str">
        <f t="shared" si="20"/>
        <v/>
      </c>
      <c r="C334" s="57" t="str">
        <f t="shared" si="21"/>
        <v/>
      </c>
      <c r="D334" s="57" t="str">
        <f t="shared" si="22"/>
        <v>23日</v>
      </c>
      <c r="E334" s="57">
        <f>COUNTIF(テーブル13[[#All],[発症日]],テーブル310122[[#This Row],[日時]])</f>
        <v>0</v>
      </c>
      <c r="F334" s="57">
        <f>COUNTIFS(テーブル13[[#All],[発症日]],テーブル310122[[#This Row],[日時]],テーブル13[[#All],[年代]],F$1)</f>
        <v>0</v>
      </c>
      <c r="G334" s="59">
        <f>COUNTIFS(テーブル13[[#All],[発症日]],テーブル310122[[#This Row],[日時]],テーブル13[[#All],[年代]],G$1)</f>
        <v>0</v>
      </c>
      <c r="H334" s="59">
        <f>COUNTIFS(テーブル13[[#All],[発症日]],テーブル310122[[#This Row],[日時]],テーブル13[[#All],[年代]],H$1)</f>
        <v>0</v>
      </c>
      <c r="I334" s="59">
        <f>COUNTIFS(テーブル13[[#All],[発症日]],テーブル310122[[#This Row],[日時]],テーブル13[[#All],[年代]],I$1)</f>
        <v>0</v>
      </c>
      <c r="J334" s="59">
        <f>COUNTIFS(テーブル13[[#All],[発症日]],テーブル310122[[#This Row],[日時]],テーブル13[[#All],[年代]],J$1)</f>
        <v>0</v>
      </c>
      <c r="K334" s="59">
        <f>COUNTIFS(テーブル13[[#All],[発症日]],テーブル310122[[#This Row],[日時]],テーブル13[[#All],[年代]],K$1)</f>
        <v>0</v>
      </c>
      <c r="L334" s="59">
        <f>COUNTIFS(テーブル13[[#All],[発症日]],テーブル310122[[#This Row],[日時]],テーブル13[[#All],[年代]],L$1)</f>
        <v>0</v>
      </c>
      <c r="M334" s="59">
        <f>COUNTIFS(テーブル13[[#All],[発症日]],テーブル310122[[#This Row],[日時]],テーブル13[[#All],[年代]],M$1)</f>
        <v>0</v>
      </c>
      <c r="N334" s="59">
        <f>COUNTIFS(テーブル13[[#All],[発症日]],テーブル310122[[#This Row],[日時]],テーブル13[[#All],[年代]],N$1)</f>
        <v>0</v>
      </c>
      <c r="O334" s="59">
        <f>COUNTIFS(テーブル13[[#All],[発症日]],テーブル310122[[#This Row],[日時]],テーブル13[[#All],[年代]],O$1)</f>
        <v>0</v>
      </c>
      <c r="P334" s="59">
        <f>COUNTIFS(テーブル13[[#All],[発症日]],テーブル310122[[#This Row],[日時]],テーブル13[[#All],[年代]],"")</f>
        <v>0</v>
      </c>
      <c r="Q334" s="59">
        <f>テーブル310122[[#This Row],[10歳未満]]</f>
        <v>0</v>
      </c>
      <c r="R334" s="59">
        <f>SUM(テーブル310122[[#This Row],[10代]:[30代]])</f>
        <v>0</v>
      </c>
      <c r="S334" s="59">
        <f>SUM(テーブル310122[[#This Row],[40代]:[50代]])</f>
        <v>0</v>
      </c>
      <c r="T334" s="59">
        <f>SUM(テーブル310122[[#This Row],[60代]:[90代]])</f>
        <v>0</v>
      </c>
    </row>
    <row r="335" spans="1:20">
      <c r="A335" s="54">
        <f t="shared" si="23"/>
        <v>44220</v>
      </c>
      <c r="B335" s="1" t="str">
        <f t="shared" si="20"/>
        <v/>
      </c>
      <c r="C335" s="57" t="str">
        <f t="shared" si="21"/>
        <v/>
      </c>
      <c r="D335" s="57" t="str">
        <f t="shared" si="22"/>
        <v>24日</v>
      </c>
      <c r="E335" s="57">
        <f>COUNTIF(テーブル13[[#All],[発症日]],テーブル310122[[#This Row],[日時]])</f>
        <v>0</v>
      </c>
      <c r="F335" s="57">
        <f>COUNTIFS(テーブル13[[#All],[発症日]],テーブル310122[[#This Row],[日時]],テーブル13[[#All],[年代]],F$1)</f>
        <v>0</v>
      </c>
      <c r="G335" s="59">
        <f>COUNTIFS(テーブル13[[#All],[発症日]],テーブル310122[[#This Row],[日時]],テーブル13[[#All],[年代]],G$1)</f>
        <v>0</v>
      </c>
      <c r="H335" s="59">
        <f>COUNTIFS(テーブル13[[#All],[発症日]],テーブル310122[[#This Row],[日時]],テーブル13[[#All],[年代]],H$1)</f>
        <v>0</v>
      </c>
      <c r="I335" s="59">
        <f>COUNTIFS(テーブル13[[#All],[発症日]],テーブル310122[[#This Row],[日時]],テーブル13[[#All],[年代]],I$1)</f>
        <v>0</v>
      </c>
      <c r="J335" s="59">
        <f>COUNTIFS(テーブル13[[#All],[発症日]],テーブル310122[[#This Row],[日時]],テーブル13[[#All],[年代]],J$1)</f>
        <v>0</v>
      </c>
      <c r="K335" s="59">
        <f>COUNTIFS(テーブル13[[#All],[発症日]],テーブル310122[[#This Row],[日時]],テーブル13[[#All],[年代]],K$1)</f>
        <v>0</v>
      </c>
      <c r="L335" s="59">
        <f>COUNTIFS(テーブル13[[#All],[発症日]],テーブル310122[[#This Row],[日時]],テーブル13[[#All],[年代]],L$1)</f>
        <v>0</v>
      </c>
      <c r="M335" s="59">
        <f>COUNTIFS(テーブル13[[#All],[発症日]],テーブル310122[[#This Row],[日時]],テーブル13[[#All],[年代]],M$1)</f>
        <v>0</v>
      </c>
      <c r="N335" s="59">
        <f>COUNTIFS(テーブル13[[#All],[発症日]],テーブル310122[[#This Row],[日時]],テーブル13[[#All],[年代]],N$1)</f>
        <v>0</v>
      </c>
      <c r="O335" s="59">
        <f>COUNTIFS(テーブル13[[#All],[発症日]],テーブル310122[[#This Row],[日時]],テーブル13[[#All],[年代]],O$1)</f>
        <v>0</v>
      </c>
      <c r="P335" s="59">
        <f>COUNTIFS(テーブル13[[#All],[発症日]],テーブル310122[[#This Row],[日時]],テーブル13[[#All],[年代]],"")</f>
        <v>0</v>
      </c>
      <c r="Q335" s="59">
        <f>テーブル310122[[#This Row],[10歳未満]]</f>
        <v>0</v>
      </c>
      <c r="R335" s="59">
        <f>SUM(テーブル310122[[#This Row],[10代]:[30代]])</f>
        <v>0</v>
      </c>
      <c r="S335" s="59">
        <f>SUM(テーブル310122[[#This Row],[40代]:[50代]])</f>
        <v>0</v>
      </c>
      <c r="T335" s="59">
        <f>SUM(テーブル310122[[#This Row],[60代]:[90代]])</f>
        <v>0</v>
      </c>
    </row>
    <row r="336" spans="1:20">
      <c r="A336" s="54">
        <f t="shared" si="23"/>
        <v>44221</v>
      </c>
      <c r="B336" s="1" t="str">
        <f t="shared" si="20"/>
        <v/>
      </c>
      <c r="C336" s="57" t="str">
        <f t="shared" si="21"/>
        <v/>
      </c>
      <c r="D336" s="57" t="str">
        <f t="shared" si="22"/>
        <v>25日</v>
      </c>
      <c r="E336" s="57">
        <f>COUNTIF(テーブル13[[#All],[発症日]],テーブル310122[[#This Row],[日時]])</f>
        <v>0</v>
      </c>
      <c r="F336" s="57">
        <f>COUNTIFS(テーブル13[[#All],[発症日]],テーブル310122[[#This Row],[日時]],テーブル13[[#All],[年代]],F$1)</f>
        <v>0</v>
      </c>
      <c r="G336" s="59">
        <f>COUNTIFS(テーブル13[[#All],[発症日]],テーブル310122[[#This Row],[日時]],テーブル13[[#All],[年代]],G$1)</f>
        <v>0</v>
      </c>
      <c r="H336" s="59">
        <f>COUNTIFS(テーブル13[[#All],[発症日]],テーブル310122[[#This Row],[日時]],テーブル13[[#All],[年代]],H$1)</f>
        <v>0</v>
      </c>
      <c r="I336" s="59">
        <f>COUNTIFS(テーブル13[[#All],[発症日]],テーブル310122[[#This Row],[日時]],テーブル13[[#All],[年代]],I$1)</f>
        <v>0</v>
      </c>
      <c r="J336" s="59">
        <f>COUNTIFS(テーブル13[[#All],[発症日]],テーブル310122[[#This Row],[日時]],テーブル13[[#All],[年代]],J$1)</f>
        <v>0</v>
      </c>
      <c r="K336" s="59">
        <f>COUNTIFS(テーブル13[[#All],[発症日]],テーブル310122[[#This Row],[日時]],テーブル13[[#All],[年代]],K$1)</f>
        <v>0</v>
      </c>
      <c r="L336" s="59">
        <f>COUNTIFS(テーブル13[[#All],[発症日]],テーブル310122[[#This Row],[日時]],テーブル13[[#All],[年代]],L$1)</f>
        <v>0</v>
      </c>
      <c r="M336" s="59">
        <f>COUNTIFS(テーブル13[[#All],[発症日]],テーブル310122[[#This Row],[日時]],テーブル13[[#All],[年代]],M$1)</f>
        <v>0</v>
      </c>
      <c r="N336" s="59">
        <f>COUNTIFS(テーブル13[[#All],[発症日]],テーブル310122[[#This Row],[日時]],テーブル13[[#All],[年代]],N$1)</f>
        <v>0</v>
      </c>
      <c r="O336" s="59">
        <f>COUNTIFS(テーブル13[[#All],[発症日]],テーブル310122[[#This Row],[日時]],テーブル13[[#All],[年代]],O$1)</f>
        <v>0</v>
      </c>
      <c r="P336" s="59">
        <f>COUNTIFS(テーブル13[[#All],[発症日]],テーブル310122[[#This Row],[日時]],テーブル13[[#All],[年代]],"")</f>
        <v>0</v>
      </c>
      <c r="Q336" s="59">
        <f>テーブル310122[[#This Row],[10歳未満]]</f>
        <v>0</v>
      </c>
      <c r="R336" s="59">
        <f>SUM(テーブル310122[[#This Row],[10代]:[30代]])</f>
        <v>0</v>
      </c>
      <c r="S336" s="59">
        <f>SUM(テーブル310122[[#This Row],[40代]:[50代]])</f>
        <v>0</v>
      </c>
      <c r="T336" s="59">
        <f>SUM(テーブル310122[[#This Row],[60代]:[90代]])</f>
        <v>0</v>
      </c>
    </row>
    <row r="337" spans="1:20">
      <c r="A337" s="54">
        <f t="shared" si="23"/>
        <v>44222</v>
      </c>
      <c r="B337" s="1" t="str">
        <f t="shared" si="20"/>
        <v/>
      </c>
      <c r="C337" s="57" t="str">
        <f t="shared" si="21"/>
        <v/>
      </c>
      <c r="D337" s="57" t="str">
        <f t="shared" si="22"/>
        <v>26日</v>
      </c>
      <c r="E337" s="57">
        <f>COUNTIF(テーブル13[[#All],[発症日]],テーブル310122[[#This Row],[日時]])</f>
        <v>0</v>
      </c>
      <c r="F337" s="57">
        <f>COUNTIFS(テーブル13[[#All],[発症日]],テーブル310122[[#This Row],[日時]],テーブル13[[#All],[年代]],F$1)</f>
        <v>0</v>
      </c>
      <c r="G337" s="59">
        <f>COUNTIFS(テーブル13[[#All],[発症日]],テーブル310122[[#This Row],[日時]],テーブル13[[#All],[年代]],G$1)</f>
        <v>0</v>
      </c>
      <c r="H337" s="59">
        <f>COUNTIFS(テーブル13[[#All],[発症日]],テーブル310122[[#This Row],[日時]],テーブル13[[#All],[年代]],H$1)</f>
        <v>0</v>
      </c>
      <c r="I337" s="59">
        <f>COUNTIFS(テーブル13[[#All],[発症日]],テーブル310122[[#This Row],[日時]],テーブル13[[#All],[年代]],I$1)</f>
        <v>0</v>
      </c>
      <c r="J337" s="59">
        <f>COUNTIFS(テーブル13[[#All],[発症日]],テーブル310122[[#This Row],[日時]],テーブル13[[#All],[年代]],J$1)</f>
        <v>0</v>
      </c>
      <c r="K337" s="59">
        <f>COUNTIFS(テーブル13[[#All],[発症日]],テーブル310122[[#This Row],[日時]],テーブル13[[#All],[年代]],K$1)</f>
        <v>0</v>
      </c>
      <c r="L337" s="59">
        <f>COUNTIFS(テーブル13[[#All],[発症日]],テーブル310122[[#This Row],[日時]],テーブル13[[#All],[年代]],L$1)</f>
        <v>0</v>
      </c>
      <c r="M337" s="59">
        <f>COUNTIFS(テーブル13[[#All],[発症日]],テーブル310122[[#This Row],[日時]],テーブル13[[#All],[年代]],M$1)</f>
        <v>0</v>
      </c>
      <c r="N337" s="59">
        <f>COUNTIFS(テーブル13[[#All],[発症日]],テーブル310122[[#This Row],[日時]],テーブル13[[#All],[年代]],N$1)</f>
        <v>0</v>
      </c>
      <c r="O337" s="59">
        <f>COUNTIFS(テーブル13[[#All],[発症日]],テーブル310122[[#This Row],[日時]],テーブル13[[#All],[年代]],O$1)</f>
        <v>0</v>
      </c>
      <c r="P337" s="59">
        <f>COUNTIFS(テーブル13[[#All],[発症日]],テーブル310122[[#This Row],[日時]],テーブル13[[#All],[年代]],"")</f>
        <v>0</v>
      </c>
      <c r="Q337" s="59">
        <f>テーブル310122[[#This Row],[10歳未満]]</f>
        <v>0</v>
      </c>
      <c r="R337" s="59">
        <f>SUM(テーブル310122[[#This Row],[10代]:[30代]])</f>
        <v>0</v>
      </c>
      <c r="S337" s="59">
        <f>SUM(テーブル310122[[#This Row],[40代]:[50代]])</f>
        <v>0</v>
      </c>
      <c r="T337" s="59">
        <f>SUM(テーブル310122[[#This Row],[60代]:[90代]])</f>
        <v>0</v>
      </c>
    </row>
    <row r="338" spans="1:20">
      <c r="A338" s="54">
        <f t="shared" si="23"/>
        <v>44223</v>
      </c>
      <c r="B338" s="1" t="str">
        <f t="shared" si="20"/>
        <v/>
      </c>
      <c r="C338" s="57" t="str">
        <f t="shared" si="21"/>
        <v/>
      </c>
      <c r="D338" s="57" t="str">
        <f t="shared" si="22"/>
        <v>27日</v>
      </c>
      <c r="E338" s="57">
        <f>COUNTIF(テーブル13[[#All],[発症日]],テーブル310122[[#This Row],[日時]])</f>
        <v>0</v>
      </c>
      <c r="F338" s="57">
        <f>COUNTIFS(テーブル13[[#All],[発症日]],テーブル310122[[#This Row],[日時]],テーブル13[[#All],[年代]],F$1)</f>
        <v>0</v>
      </c>
      <c r="G338" s="59">
        <f>COUNTIFS(テーブル13[[#All],[発症日]],テーブル310122[[#This Row],[日時]],テーブル13[[#All],[年代]],G$1)</f>
        <v>0</v>
      </c>
      <c r="H338" s="59">
        <f>COUNTIFS(テーブル13[[#All],[発症日]],テーブル310122[[#This Row],[日時]],テーブル13[[#All],[年代]],H$1)</f>
        <v>0</v>
      </c>
      <c r="I338" s="59">
        <f>COUNTIFS(テーブル13[[#All],[発症日]],テーブル310122[[#This Row],[日時]],テーブル13[[#All],[年代]],I$1)</f>
        <v>0</v>
      </c>
      <c r="J338" s="59">
        <f>COUNTIFS(テーブル13[[#All],[発症日]],テーブル310122[[#This Row],[日時]],テーブル13[[#All],[年代]],J$1)</f>
        <v>0</v>
      </c>
      <c r="K338" s="59">
        <f>COUNTIFS(テーブル13[[#All],[発症日]],テーブル310122[[#This Row],[日時]],テーブル13[[#All],[年代]],K$1)</f>
        <v>0</v>
      </c>
      <c r="L338" s="59">
        <f>COUNTIFS(テーブル13[[#All],[発症日]],テーブル310122[[#This Row],[日時]],テーブル13[[#All],[年代]],L$1)</f>
        <v>0</v>
      </c>
      <c r="M338" s="59">
        <f>COUNTIFS(テーブル13[[#All],[発症日]],テーブル310122[[#This Row],[日時]],テーブル13[[#All],[年代]],M$1)</f>
        <v>0</v>
      </c>
      <c r="N338" s="59">
        <f>COUNTIFS(テーブル13[[#All],[発症日]],テーブル310122[[#This Row],[日時]],テーブル13[[#All],[年代]],N$1)</f>
        <v>0</v>
      </c>
      <c r="O338" s="59">
        <f>COUNTIFS(テーブル13[[#All],[発症日]],テーブル310122[[#This Row],[日時]],テーブル13[[#All],[年代]],O$1)</f>
        <v>0</v>
      </c>
      <c r="P338" s="59">
        <f>COUNTIFS(テーブル13[[#All],[発症日]],テーブル310122[[#This Row],[日時]],テーブル13[[#All],[年代]],"")</f>
        <v>0</v>
      </c>
      <c r="Q338" s="59">
        <f>テーブル310122[[#This Row],[10歳未満]]</f>
        <v>0</v>
      </c>
      <c r="R338" s="59">
        <f>SUM(テーブル310122[[#This Row],[10代]:[30代]])</f>
        <v>0</v>
      </c>
      <c r="S338" s="59">
        <f>SUM(テーブル310122[[#This Row],[40代]:[50代]])</f>
        <v>0</v>
      </c>
      <c r="T338" s="59">
        <f>SUM(テーブル310122[[#This Row],[60代]:[90代]])</f>
        <v>0</v>
      </c>
    </row>
    <row r="339" spans="1:20">
      <c r="A339" s="54">
        <f t="shared" si="23"/>
        <v>44224</v>
      </c>
      <c r="B339" s="1" t="str">
        <f t="shared" si="20"/>
        <v/>
      </c>
      <c r="C339" s="57" t="str">
        <f t="shared" si="21"/>
        <v/>
      </c>
      <c r="D339" s="57" t="str">
        <f t="shared" si="22"/>
        <v>28日</v>
      </c>
      <c r="E339" s="57">
        <f>COUNTIF(テーブル13[[#All],[発症日]],テーブル310122[[#This Row],[日時]])</f>
        <v>0</v>
      </c>
      <c r="F339" s="57">
        <f>COUNTIFS(テーブル13[[#All],[発症日]],テーブル310122[[#This Row],[日時]],テーブル13[[#All],[年代]],F$1)</f>
        <v>0</v>
      </c>
      <c r="G339" s="59">
        <f>COUNTIFS(テーブル13[[#All],[発症日]],テーブル310122[[#This Row],[日時]],テーブル13[[#All],[年代]],G$1)</f>
        <v>0</v>
      </c>
      <c r="H339" s="59">
        <f>COUNTIFS(テーブル13[[#All],[発症日]],テーブル310122[[#This Row],[日時]],テーブル13[[#All],[年代]],H$1)</f>
        <v>0</v>
      </c>
      <c r="I339" s="59">
        <f>COUNTIFS(テーブル13[[#All],[発症日]],テーブル310122[[#This Row],[日時]],テーブル13[[#All],[年代]],I$1)</f>
        <v>0</v>
      </c>
      <c r="J339" s="59">
        <f>COUNTIFS(テーブル13[[#All],[発症日]],テーブル310122[[#This Row],[日時]],テーブル13[[#All],[年代]],J$1)</f>
        <v>0</v>
      </c>
      <c r="K339" s="59">
        <f>COUNTIFS(テーブル13[[#All],[発症日]],テーブル310122[[#This Row],[日時]],テーブル13[[#All],[年代]],K$1)</f>
        <v>0</v>
      </c>
      <c r="L339" s="59">
        <f>COUNTIFS(テーブル13[[#All],[発症日]],テーブル310122[[#This Row],[日時]],テーブル13[[#All],[年代]],L$1)</f>
        <v>0</v>
      </c>
      <c r="M339" s="59">
        <f>COUNTIFS(テーブル13[[#All],[発症日]],テーブル310122[[#This Row],[日時]],テーブル13[[#All],[年代]],M$1)</f>
        <v>0</v>
      </c>
      <c r="N339" s="59">
        <f>COUNTIFS(テーブル13[[#All],[発症日]],テーブル310122[[#This Row],[日時]],テーブル13[[#All],[年代]],N$1)</f>
        <v>0</v>
      </c>
      <c r="O339" s="59">
        <f>COUNTIFS(テーブル13[[#All],[発症日]],テーブル310122[[#This Row],[日時]],テーブル13[[#All],[年代]],O$1)</f>
        <v>0</v>
      </c>
      <c r="P339" s="59">
        <f>COUNTIFS(テーブル13[[#All],[発症日]],テーブル310122[[#This Row],[日時]],テーブル13[[#All],[年代]],"")</f>
        <v>0</v>
      </c>
      <c r="Q339" s="59">
        <f>テーブル310122[[#This Row],[10歳未満]]</f>
        <v>0</v>
      </c>
      <c r="R339" s="59">
        <f>SUM(テーブル310122[[#This Row],[10代]:[30代]])</f>
        <v>0</v>
      </c>
      <c r="S339" s="59">
        <f>SUM(テーブル310122[[#This Row],[40代]:[50代]])</f>
        <v>0</v>
      </c>
      <c r="T339" s="59">
        <f>SUM(テーブル310122[[#This Row],[60代]:[90代]])</f>
        <v>0</v>
      </c>
    </row>
    <row r="340" spans="1:20">
      <c r="A340" s="54">
        <f t="shared" si="23"/>
        <v>44225</v>
      </c>
      <c r="B340" s="1" t="str">
        <f t="shared" si="20"/>
        <v/>
      </c>
      <c r="C340" s="57" t="str">
        <f t="shared" si="21"/>
        <v/>
      </c>
      <c r="D340" s="57" t="str">
        <f t="shared" si="22"/>
        <v>29日</v>
      </c>
      <c r="E340" s="57">
        <f>COUNTIF(テーブル13[[#All],[発症日]],テーブル310122[[#This Row],[日時]])</f>
        <v>0</v>
      </c>
      <c r="F340" s="57">
        <f>COUNTIFS(テーブル13[[#All],[発症日]],テーブル310122[[#This Row],[日時]],テーブル13[[#All],[年代]],F$1)</f>
        <v>0</v>
      </c>
      <c r="G340" s="59">
        <f>COUNTIFS(テーブル13[[#All],[発症日]],テーブル310122[[#This Row],[日時]],テーブル13[[#All],[年代]],G$1)</f>
        <v>0</v>
      </c>
      <c r="H340" s="59">
        <f>COUNTIFS(テーブル13[[#All],[発症日]],テーブル310122[[#This Row],[日時]],テーブル13[[#All],[年代]],H$1)</f>
        <v>0</v>
      </c>
      <c r="I340" s="59">
        <f>COUNTIFS(テーブル13[[#All],[発症日]],テーブル310122[[#This Row],[日時]],テーブル13[[#All],[年代]],I$1)</f>
        <v>0</v>
      </c>
      <c r="J340" s="59">
        <f>COUNTIFS(テーブル13[[#All],[発症日]],テーブル310122[[#This Row],[日時]],テーブル13[[#All],[年代]],J$1)</f>
        <v>0</v>
      </c>
      <c r="K340" s="59">
        <f>COUNTIFS(テーブル13[[#All],[発症日]],テーブル310122[[#This Row],[日時]],テーブル13[[#All],[年代]],K$1)</f>
        <v>0</v>
      </c>
      <c r="L340" s="59">
        <f>COUNTIFS(テーブル13[[#All],[発症日]],テーブル310122[[#This Row],[日時]],テーブル13[[#All],[年代]],L$1)</f>
        <v>0</v>
      </c>
      <c r="M340" s="59">
        <f>COUNTIFS(テーブル13[[#All],[発症日]],テーブル310122[[#This Row],[日時]],テーブル13[[#All],[年代]],M$1)</f>
        <v>0</v>
      </c>
      <c r="N340" s="59">
        <f>COUNTIFS(テーブル13[[#All],[発症日]],テーブル310122[[#This Row],[日時]],テーブル13[[#All],[年代]],N$1)</f>
        <v>0</v>
      </c>
      <c r="O340" s="59">
        <f>COUNTIFS(テーブル13[[#All],[発症日]],テーブル310122[[#This Row],[日時]],テーブル13[[#All],[年代]],O$1)</f>
        <v>0</v>
      </c>
      <c r="P340" s="59">
        <f>COUNTIFS(テーブル13[[#All],[発症日]],テーブル310122[[#This Row],[日時]],テーブル13[[#All],[年代]],"")</f>
        <v>0</v>
      </c>
      <c r="Q340" s="59">
        <f>テーブル310122[[#This Row],[10歳未満]]</f>
        <v>0</v>
      </c>
      <c r="R340" s="59">
        <f>SUM(テーブル310122[[#This Row],[10代]:[30代]])</f>
        <v>0</v>
      </c>
      <c r="S340" s="59">
        <f>SUM(テーブル310122[[#This Row],[40代]:[50代]])</f>
        <v>0</v>
      </c>
      <c r="T340" s="59">
        <f>SUM(テーブル310122[[#This Row],[60代]:[90代]])</f>
        <v>0</v>
      </c>
    </row>
    <row r="341" spans="1:20">
      <c r="A341" s="54">
        <f t="shared" si="23"/>
        <v>44226</v>
      </c>
      <c r="B341" s="1" t="str">
        <f t="shared" si="20"/>
        <v/>
      </c>
      <c r="C341" s="57" t="str">
        <f t="shared" si="21"/>
        <v/>
      </c>
      <c r="D341" s="57" t="str">
        <f t="shared" si="22"/>
        <v>30日</v>
      </c>
      <c r="E341" s="57">
        <f>COUNTIF(テーブル13[[#All],[発症日]],テーブル310122[[#This Row],[日時]])</f>
        <v>0</v>
      </c>
      <c r="F341" s="57">
        <f>COUNTIFS(テーブル13[[#All],[発症日]],テーブル310122[[#This Row],[日時]],テーブル13[[#All],[年代]],F$1)</f>
        <v>0</v>
      </c>
      <c r="G341" s="59">
        <f>COUNTIFS(テーブル13[[#All],[発症日]],テーブル310122[[#This Row],[日時]],テーブル13[[#All],[年代]],G$1)</f>
        <v>0</v>
      </c>
      <c r="H341" s="59">
        <f>COUNTIFS(テーブル13[[#All],[発症日]],テーブル310122[[#This Row],[日時]],テーブル13[[#All],[年代]],H$1)</f>
        <v>0</v>
      </c>
      <c r="I341" s="59">
        <f>COUNTIFS(テーブル13[[#All],[発症日]],テーブル310122[[#This Row],[日時]],テーブル13[[#All],[年代]],I$1)</f>
        <v>0</v>
      </c>
      <c r="J341" s="59">
        <f>COUNTIFS(テーブル13[[#All],[発症日]],テーブル310122[[#This Row],[日時]],テーブル13[[#All],[年代]],J$1)</f>
        <v>0</v>
      </c>
      <c r="K341" s="59">
        <f>COUNTIFS(テーブル13[[#All],[発症日]],テーブル310122[[#This Row],[日時]],テーブル13[[#All],[年代]],K$1)</f>
        <v>0</v>
      </c>
      <c r="L341" s="59">
        <f>COUNTIFS(テーブル13[[#All],[発症日]],テーブル310122[[#This Row],[日時]],テーブル13[[#All],[年代]],L$1)</f>
        <v>0</v>
      </c>
      <c r="M341" s="59">
        <f>COUNTIFS(テーブル13[[#All],[発症日]],テーブル310122[[#This Row],[日時]],テーブル13[[#All],[年代]],M$1)</f>
        <v>0</v>
      </c>
      <c r="N341" s="59">
        <f>COUNTIFS(テーブル13[[#All],[発症日]],テーブル310122[[#This Row],[日時]],テーブル13[[#All],[年代]],N$1)</f>
        <v>0</v>
      </c>
      <c r="O341" s="59">
        <f>COUNTIFS(テーブル13[[#All],[発症日]],テーブル310122[[#This Row],[日時]],テーブル13[[#All],[年代]],O$1)</f>
        <v>0</v>
      </c>
      <c r="P341" s="59">
        <f>COUNTIFS(テーブル13[[#All],[発症日]],テーブル310122[[#This Row],[日時]],テーブル13[[#All],[年代]],"")</f>
        <v>0</v>
      </c>
      <c r="Q341" s="59">
        <f>テーブル310122[[#This Row],[10歳未満]]</f>
        <v>0</v>
      </c>
      <c r="R341" s="59">
        <f>SUM(テーブル310122[[#This Row],[10代]:[30代]])</f>
        <v>0</v>
      </c>
      <c r="S341" s="59">
        <f>SUM(テーブル310122[[#This Row],[40代]:[50代]])</f>
        <v>0</v>
      </c>
      <c r="T341" s="59">
        <f>SUM(テーブル310122[[#This Row],[60代]:[90代]])</f>
        <v>0</v>
      </c>
    </row>
    <row r="342" spans="1:20">
      <c r="A342" s="54">
        <f t="shared" si="23"/>
        <v>44227</v>
      </c>
      <c r="B342" s="1" t="str">
        <f t="shared" si="20"/>
        <v/>
      </c>
      <c r="C342" s="57" t="str">
        <f t="shared" si="21"/>
        <v/>
      </c>
      <c r="D342" s="57" t="str">
        <f t="shared" si="22"/>
        <v>31日</v>
      </c>
      <c r="E342" s="57">
        <f>COUNTIF(テーブル13[[#All],[発症日]],テーブル310122[[#This Row],[日時]])</f>
        <v>0</v>
      </c>
      <c r="F342" s="57">
        <f>COUNTIFS(テーブル13[[#All],[発症日]],テーブル310122[[#This Row],[日時]],テーブル13[[#All],[年代]],F$1)</f>
        <v>0</v>
      </c>
      <c r="G342" s="59">
        <f>COUNTIFS(テーブル13[[#All],[発症日]],テーブル310122[[#This Row],[日時]],テーブル13[[#All],[年代]],G$1)</f>
        <v>0</v>
      </c>
      <c r="H342" s="59">
        <f>COUNTIFS(テーブル13[[#All],[発症日]],テーブル310122[[#This Row],[日時]],テーブル13[[#All],[年代]],H$1)</f>
        <v>0</v>
      </c>
      <c r="I342" s="59">
        <f>COUNTIFS(テーブル13[[#All],[発症日]],テーブル310122[[#This Row],[日時]],テーブル13[[#All],[年代]],I$1)</f>
        <v>0</v>
      </c>
      <c r="J342" s="59">
        <f>COUNTIFS(テーブル13[[#All],[発症日]],テーブル310122[[#This Row],[日時]],テーブル13[[#All],[年代]],J$1)</f>
        <v>0</v>
      </c>
      <c r="K342" s="59">
        <f>COUNTIFS(テーブル13[[#All],[発症日]],テーブル310122[[#This Row],[日時]],テーブル13[[#All],[年代]],K$1)</f>
        <v>0</v>
      </c>
      <c r="L342" s="59">
        <f>COUNTIFS(テーブル13[[#All],[発症日]],テーブル310122[[#This Row],[日時]],テーブル13[[#All],[年代]],L$1)</f>
        <v>0</v>
      </c>
      <c r="M342" s="59">
        <f>COUNTIFS(テーブル13[[#All],[発症日]],テーブル310122[[#This Row],[日時]],テーブル13[[#All],[年代]],M$1)</f>
        <v>0</v>
      </c>
      <c r="N342" s="59">
        <f>COUNTIFS(テーブル13[[#All],[発症日]],テーブル310122[[#This Row],[日時]],テーブル13[[#All],[年代]],N$1)</f>
        <v>0</v>
      </c>
      <c r="O342" s="59">
        <f>COUNTIFS(テーブル13[[#All],[発症日]],テーブル310122[[#This Row],[日時]],テーブル13[[#All],[年代]],O$1)</f>
        <v>0</v>
      </c>
      <c r="P342" s="59">
        <f>COUNTIFS(テーブル13[[#All],[発症日]],テーブル310122[[#This Row],[日時]],テーブル13[[#All],[年代]],"")</f>
        <v>0</v>
      </c>
      <c r="Q342" s="59">
        <f>テーブル310122[[#This Row],[10歳未満]]</f>
        <v>0</v>
      </c>
      <c r="R342" s="59">
        <f>SUM(テーブル310122[[#This Row],[10代]:[30代]])</f>
        <v>0</v>
      </c>
      <c r="S342" s="59">
        <f>SUM(テーブル310122[[#This Row],[40代]:[50代]])</f>
        <v>0</v>
      </c>
      <c r="T342" s="59">
        <f>SUM(テーブル310122[[#This Row],[60代]:[90代]])</f>
        <v>0</v>
      </c>
    </row>
    <row r="343" spans="1:20">
      <c r="A343" s="54">
        <f t="shared" si="23"/>
        <v>44228</v>
      </c>
      <c r="B343" s="1" t="str">
        <f t="shared" si="20"/>
        <v/>
      </c>
      <c r="C343" s="57" t="str">
        <f t="shared" si="21"/>
        <v>2月</v>
      </c>
      <c r="D343" s="57" t="str">
        <f t="shared" si="22"/>
        <v>1日</v>
      </c>
      <c r="E343" s="57">
        <f>COUNTIF(テーブル13[[#All],[発症日]],テーブル310122[[#This Row],[日時]])</f>
        <v>0</v>
      </c>
      <c r="F343" s="57">
        <f>COUNTIFS(テーブル13[[#All],[発症日]],テーブル310122[[#This Row],[日時]],テーブル13[[#All],[年代]],F$1)</f>
        <v>0</v>
      </c>
      <c r="G343" s="59">
        <f>COUNTIFS(テーブル13[[#All],[発症日]],テーブル310122[[#This Row],[日時]],テーブル13[[#All],[年代]],G$1)</f>
        <v>0</v>
      </c>
      <c r="H343" s="59">
        <f>COUNTIFS(テーブル13[[#All],[発症日]],テーブル310122[[#This Row],[日時]],テーブル13[[#All],[年代]],H$1)</f>
        <v>0</v>
      </c>
      <c r="I343" s="59">
        <f>COUNTIFS(テーブル13[[#All],[発症日]],テーブル310122[[#This Row],[日時]],テーブル13[[#All],[年代]],I$1)</f>
        <v>0</v>
      </c>
      <c r="J343" s="59">
        <f>COUNTIFS(テーブル13[[#All],[発症日]],テーブル310122[[#This Row],[日時]],テーブル13[[#All],[年代]],J$1)</f>
        <v>0</v>
      </c>
      <c r="K343" s="59">
        <f>COUNTIFS(テーブル13[[#All],[発症日]],テーブル310122[[#This Row],[日時]],テーブル13[[#All],[年代]],K$1)</f>
        <v>0</v>
      </c>
      <c r="L343" s="59">
        <f>COUNTIFS(テーブル13[[#All],[発症日]],テーブル310122[[#This Row],[日時]],テーブル13[[#All],[年代]],L$1)</f>
        <v>0</v>
      </c>
      <c r="M343" s="59">
        <f>COUNTIFS(テーブル13[[#All],[発症日]],テーブル310122[[#This Row],[日時]],テーブル13[[#All],[年代]],M$1)</f>
        <v>0</v>
      </c>
      <c r="N343" s="59">
        <f>COUNTIFS(テーブル13[[#All],[発症日]],テーブル310122[[#This Row],[日時]],テーブル13[[#All],[年代]],N$1)</f>
        <v>0</v>
      </c>
      <c r="O343" s="59">
        <f>COUNTIFS(テーブル13[[#All],[発症日]],テーブル310122[[#This Row],[日時]],テーブル13[[#All],[年代]],O$1)</f>
        <v>0</v>
      </c>
      <c r="P343" s="59">
        <f>COUNTIFS(テーブル13[[#All],[発症日]],テーブル310122[[#This Row],[日時]],テーブル13[[#All],[年代]],"")</f>
        <v>0</v>
      </c>
      <c r="Q343" s="59">
        <f>テーブル310122[[#This Row],[10歳未満]]</f>
        <v>0</v>
      </c>
      <c r="R343" s="59">
        <f>SUM(テーブル310122[[#This Row],[10代]:[30代]])</f>
        <v>0</v>
      </c>
      <c r="S343" s="59">
        <f>SUM(テーブル310122[[#This Row],[40代]:[50代]])</f>
        <v>0</v>
      </c>
      <c r="T343" s="59">
        <f>SUM(テーブル310122[[#This Row],[60代]:[90代]])</f>
        <v>0</v>
      </c>
    </row>
    <row r="344" spans="1:20">
      <c r="A344" s="54">
        <f t="shared" si="23"/>
        <v>44229</v>
      </c>
      <c r="B344" s="1" t="str">
        <f t="shared" si="20"/>
        <v/>
      </c>
      <c r="C344" s="57" t="str">
        <f t="shared" si="21"/>
        <v/>
      </c>
      <c r="D344" s="57" t="str">
        <f t="shared" si="22"/>
        <v>2日</v>
      </c>
      <c r="E344" s="57">
        <f>COUNTIF(テーブル13[[#All],[発症日]],テーブル310122[[#This Row],[日時]])</f>
        <v>0</v>
      </c>
      <c r="F344" s="57">
        <f>COUNTIFS(テーブル13[[#All],[発症日]],テーブル310122[[#This Row],[日時]],テーブル13[[#All],[年代]],F$1)</f>
        <v>0</v>
      </c>
      <c r="G344" s="59">
        <f>COUNTIFS(テーブル13[[#All],[発症日]],テーブル310122[[#This Row],[日時]],テーブル13[[#All],[年代]],G$1)</f>
        <v>0</v>
      </c>
      <c r="H344" s="59">
        <f>COUNTIFS(テーブル13[[#All],[発症日]],テーブル310122[[#This Row],[日時]],テーブル13[[#All],[年代]],H$1)</f>
        <v>0</v>
      </c>
      <c r="I344" s="59">
        <f>COUNTIFS(テーブル13[[#All],[発症日]],テーブル310122[[#This Row],[日時]],テーブル13[[#All],[年代]],I$1)</f>
        <v>0</v>
      </c>
      <c r="J344" s="59">
        <f>COUNTIFS(テーブル13[[#All],[発症日]],テーブル310122[[#This Row],[日時]],テーブル13[[#All],[年代]],J$1)</f>
        <v>0</v>
      </c>
      <c r="K344" s="59">
        <f>COUNTIFS(テーブル13[[#All],[発症日]],テーブル310122[[#This Row],[日時]],テーブル13[[#All],[年代]],K$1)</f>
        <v>0</v>
      </c>
      <c r="L344" s="59">
        <f>COUNTIFS(テーブル13[[#All],[発症日]],テーブル310122[[#This Row],[日時]],テーブル13[[#All],[年代]],L$1)</f>
        <v>0</v>
      </c>
      <c r="M344" s="59">
        <f>COUNTIFS(テーブル13[[#All],[発症日]],テーブル310122[[#This Row],[日時]],テーブル13[[#All],[年代]],M$1)</f>
        <v>0</v>
      </c>
      <c r="N344" s="59">
        <f>COUNTIFS(テーブル13[[#All],[発症日]],テーブル310122[[#This Row],[日時]],テーブル13[[#All],[年代]],N$1)</f>
        <v>0</v>
      </c>
      <c r="O344" s="59">
        <f>COUNTIFS(テーブル13[[#All],[発症日]],テーブル310122[[#This Row],[日時]],テーブル13[[#All],[年代]],O$1)</f>
        <v>0</v>
      </c>
      <c r="P344" s="59">
        <f>COUNTIFS(テーブル13[[#All],[発症日]],テーブル310122[[#This Row],[日時]],テーブル13[[#All],[年代]],"")</f>
        <v>0</v>
      </c>
      <c r="Q344" s="59">
        <f>テーブル310122[[#This Row],[10歳未満]]</f>
        <v>0</v>
      </c>
      <c r="R344" s="59">
        <f>SUM(テーブル310122[[#This Row],[10代]:[30代]])</f>
        <v>0</v>
      </c>
      <c r="S344" s="59">
        <f>SUM(テーブル310122[[#This Row],[40代]:[50代]])</f>
        <v>0</v>
      </c>
      <c r="T344" s="59">
        <f>SUM(テーブル310122[[#This Row],[60代]:[90代]])</f>
        <v>0</v>
      </c>
    </row>
    <row r="345" spans="1:20">
      <c r="A345" s="54">
        <f t="shared" si="23"/>
        <v>44230</v>
      </c>
      <c r="B345" s="1" t="str">
        <f t="shared" si="20"/>
        <v/>
      </c>
      <c r="C345" s="57" t="str">
        <f t="shared" si="21"/>
        <v/>
      </c>
      <c r="D345" s="57" t="str">
        <f t="shared" si="22"/>
        <v>3日</v>
      </c>
      <c r="E345" s="57">
        <f>COUNTIF(テーブル13[[#All],[発症日]],テーブル310122[[#This Row],[日時]])</f>
        <v>0</v>
      </c>
      <c r="F345" s="57">
        <f>COUNTIFS(テーブル13[[#All],[発症日]],テーブル310122[[#This Row],[日時]],テーブル13[[#All],[年代]],F$1)</f>
        <v>0</v>
      </c>
      <c r="G345" s="59">
        <f>COUNTIFS(テーブル13[[#All],[発症日]],テーブル310122[[#This Row],[日時]],テーブル13[[#All],[年代]],G$1)</f>
        <v>0</v>
      </c>
      <c r="H345" s="59">
        <f>COUNTIFS(テーブル13[[#All],[発症日]],テーブル310122[[#This Row],[日時]],テーブル13[[#All],[年代]],H$1)</f>
        <v>0</v>
      </c>
      <c r="I345" s="59">
        <f>COUNTIFS(テーブル13[[#All],[発症日]],テーブル310122[[#This Row],[日時]],テーブル13[[#All],[年代]],I$1)</f>
        <v>0</v>
      </c>
      <c r="J345" s="59">
        <f>COUNTIFS(テーブル13[[#All],[発症日]],テーブル310122[[#This Row],[日時]],テーブル13[[#All],[年代]],J$1)</f>
        <v>0</v>
      </c>
      <c r="K345" s="59">
        <f>COUNTIFS(テーブル13[[#All],[発症日]],テーブル310122[[#This Row],[日時]],テーブル13[[#All],[年代]],K$1)</f>
        <v>0</v>
      </c>
      <c r="L345" s="59">
        <f>COUNTIFS(テーブル13[[#All],[発症日]],テーブル310122[[#This Row],[日時]],テーブル13[[#All],[年代]],L$1)</f>
        <v>0</v>
      </c>
      <c r="M345" s="59">
        <f>COUNTIFS(テーブル13[[#All],[発症日]],テーブル310122[[#This Row],[日時]],テーブル13[[#All],[年代]],M$1)</f>
        <v>0</v>
      </c>
      <c r="N345" s="59">
        <f>COUNTIFS(テーブル13[[#All],[発症日]],テーブル310122[[#This Row],[日時]],テーブル13[[#All],[年代]],N$1)</f>
        <v>0</v>
      </c>
      <c r="O345" s="59">
        <f>COUNTIFS(テーブル13[[#All],[発症日]],テーブル310122[[#This Row],[日時]],テーブル13[[#All],[年代]],O$1)</f>
        <v>0</v>
      </c>
      <c r="P345" s="59">
        <f>COUNTIFS(テーブル13[[#All],[発症日]],テーブル310122[[#This Row],[日時]],テーブル13[[#All],[年代]],"")</f>
        <v>0</v>
      </c>
      <c r="Q345" s="59">
        <f>テーブル310122[[#This Row],[10歳未満]]</f>
        <v>0</v>
      </c>
      <c r="R345" s="59">
        <f>SUM(テーブル310122[[#This Row],[10代]:[30代]])</f>
        <v>0</v>
      </c>
      <c r="S345" s="59">
        <f>SUM(テーブル310122[[#This Row],[40代]:[50代]])</f>
        <v>0</v>
      </c>
      <c r="T345" s="59">
        <f>SUM(テーブル310122[[#This Row],[60代]:[90代]])</f>
        <v>0</v>
      </c>
    </row>
    <row r="346" spans="1:20">
      <c r="A346" s="54">
        <f t="shared" si="23"/>
        <v>44231</v>
      </c>
      <c r="B346" s="1" t="str">
        <f t="shared" si="20"/>
        <v/>
      </c>
      <c r="C346" s="57" t="str">
        <f t="shared" si="21"/>
        <v/>
      </c>
      <c r="D346" s="57" t="str">
        <f t="shared" si="22"/>
        <v>4日</v>
      </c>
      <c r="E346" s="57">
        <f>COUNTIF(テーブル13[[#All],[発症日]],テーブル310122[[#This Row],[日時]])</f>
        <v>0</v>
      </c>
      <c r="F346" s="57">
        <f>COUNTIFS(テーブル13[[#All],[発症日]],テーブル310122[[#This Row],[日時]],テーブル13[[#All],[年代]],F$1)</f>
        <v>0</v>
      </c>
      <c r="G346" s="59">
        <f>COUNTIFS(テーブル13[[#All],[発症日]],テーブル310122[[#This Row],[日時]],テーブル13[[#All],[年代]],G$1)</f>
        <v>0</v>
      </c>
      <c r="H346" s="59">
        <f>COUNTIFS(テーブル13[[#All],[発症日]],テーブル310122[[#This Row],[日時]],テーブル13[[#All],[年代]],H$1)</f>
        <v>0</v>
      </c>
      <c r="I346" s="59">
        <f>COUNTIFS(テーブル13[[#All],[発症日]],テーブル310122[[#This Row],[日時]],テーブル13[[#All],[年代]],I$1)</f>
        <v>0</v>
      </c>
      <c r="J346" s="59">
        <f>COUNTIFS(テーブル13[[#All],[発症日]],テーブル310122[[#This Row],[日時]],テーブル13[[#All],[年代]],J$1)</f>
        <v>0</v>
      </c>
      <c r="K346" s="59">
        <f>COUNTIFS(テーブル13[[#All],[発症日]],テーブル310122[[#This Row],[日時]],テーブル13[[#All],[年代]],K$1)</f>
        <v>0</v>
      </c>
      <c r="L346" s="59">
        <f>COUNTIFS(テーブル13[[#All],[発症日]],テーブル310122[[#This Row],[日時]],テーブル13[[#All],[年代]],L$1)</f>
        <v>0</v>
      </c>
      <c r="M346" s="59">
        <f>COUNTIFS(テーブル13[[#All],[発症日]],テーブル310122[[#This Row],[日時]],テーブル13[[#All],[年代]],M$1)</f>
        <v>0</v>
      </c>
      <c r="N346" s="59">
        <f>COUNTIFS(テーブル13[[#All],[発症日]],テーブル310122[[#This Row],[日時]],テーブル13[[#All],[年代]],N$1)</f>
        <v>0</v>
      </c>
      <c r="O346" s="59">
        <f>COUNTIFS(テーブル13[[#All],[発症日]],テーブル310122[[#This Row],[日時]],テーブル13[[#All],[年代]],O$1)</f>
        <v>0</v>
      </c>
      <c r="P346" s="59">
        <f>COUNTIFS(テーブル13[[#All],[発症日]],テーブル310122[[#This Row],[日時]],テーブル13[[#All],[年代]],"")</f>
        <v>0</v>
      </c>
      <c r="Q346" s="59">
        <f>テーブル310122[[#This Row],[10歳未満]]</f>
        <v>0</v>
      </c>
      <c r="R346" s="59">
        <f>SUM(テーブル310122[[#This Row],[10代]:[30代]])</f>
        <v>0</v>
      </c>
      <c r="S346" s="59">
        <f>SUM(テーブル310122[[#This Row],[40代]:[50代]])</f>
        <v>0</v>
      </c>
      <c r="T346" s="59">
        <f>SUM(テーブル310122[[#This Row],[60代]:[90代]])</f>
        <v>0</v>
      </c>
    </row>
    <row r="347" spans="1:20">
      <c r="A347" s="54">
        <f t="shared" si="23"/>
        <v>44232</v>
      </c>
      <c r="B347" s="1" t="str">
        <f t="shared" si="20"/>
        <v/>
      </c>
      <c r="C347" s="57" t="str">
        <f t="shared" si="21"/>
        <v/>
      </c>
      <c r="D347" s="57" t="str">
        <f t="shared" si="22"/>
        <v>5日</v>
      </c>
      <c r="E347" s="57">
        <f>COUNTIF(テーブル13[[#All],[発症日]],テーブル310122[[#This Row],[日時]])</f>
        <v>0</v>
      </c>
      <c r="F347" s="57">
        <f>COUNTIFS(テーブル13[[#All],[発症日]],テーブル310122[[#This Row],[日時]],テーブル13[[#All],[年代]],F$1)</f>
        <v>0</v>
      </c>
      <c r="G347" s="59">
        <f>COUNTIFS(テーブル13[[#All],[発症日]],テーブル310122[[#This Row],[日時]],テーブル13[[#All],[年代]],G$1)</f>
        <v>0</v>
      </c>
      <c r="H347" s="59">
        <f>COUNTIFS(テーブル13[[#All],[発症日]],テーブル310122[[#This Row],[日時]],テーブル13[[#All],[年代]],H$1)</f>
        <v>0</v>
      </c>
      <c r="I347" s="59">
        <f>COUNTIFS(テーブル13[[#All],[発症日]],テーブル310122[[#This Row],[日時]],テーブル13[[#All],[年代]],I$1)</f>
        <v>0</v>
      </c>
      <c r="J347" s="59">
        <f>COUNTIFS(テーブル13[[#All],[発症日]],テーブル310122[[#This Row],[日時]],テーブル13[[#All],[年代]],J$1)</f>
        <v>0</v>
      </c>
      <c r="K347" s="59">
        <f>COUNTIFS(テーブル13[[#All],[発症日]],テーブル310122[[#This Row],[日時]],テーブル13[[#All],[年代]],K$1)</f>
        <v>0</v>
      </c>
      <c r="L347" s="59">
        <f>COUNTIFS(テーブル13[[#All],[発症日]],テーブル310122[[#This Row],[日時]],テーブル13[[#All],[年代]],L$1)</f>
        <v>0</v>
      </c>
      <c r="M347" s="59">
        <f>COUNTIFS(テーブル13[[#All],[発症日]],テーブル310122[[#This Row],[日時]],テーブル13[[#All],[年代]],M$1)</f>
        <v>0</v>
      </c>
      <c r="N347" s="59">
        <f>COUNTIFS(テーブル13[[#All],[発症日]],テーブル310122[[#This Row],[日時]],テーブル13[[#All],[年代]],N$1)</f>
        <v>0</v>
      </c>
      <c r="O347" s="59">
        <f>COUNTIFS(テーブル13[[#All],[発症日]],テーブル310122[[#This Row],[日時]],テーブル13[[#All],[年代]],O$1)</f>
        <v>0</v>
      </c>
      <c r="P347" s="59">
        <f>COUNTIFS(テーブル13[[#All],[発症日]],テーブル310122[[#This Row],[日時]],テーブル13[[#All],[年代]],"")</f>
        <v>0</v>
      </c>
      <c r="Q347" s="59">
        <f>テーブル310122[[#This Row],[10歳未満]]</f>
        <v>0</v>
      </c>
      <c r="R347" s="59">
        <f>SUM(テーブル310122[[#This Row],[10代]:[30代]])</f>
        <v>0</v>
      </c>
      <c r="S347" s="59">
        <f>SUM(テーブル310122[[#This Row],[40代]:[50代]])</f>
        <v>0</v>
      </c>
      <c r="T347" s="59">
        <f>SUM(テーブル310122[[#This Row],[60代]:[90代]])</f>
        <v>0</v>
      </c>
    </row>
    <row r="348" spans="1:20">
      <c r="A348" s="54">
        <f t="shared" si="23"/>
        <v>44233</v>
      </c>
      <c r="B348" s="1" t="str">
        <f t="shared" si="20"/>
        <v/>
      </c>
      <c r="C348" s="57" t="str">
        <f t="shared" si="21"/>
        <v/>
      </c>
      <c r="D348" s="57" t="str">
        <f t="shared" si="22"/>
        <v>6日</v>
      </c>
      <c r="E348" s="57">
        <f>COUNTIF(テーブル13[[#All],[発症日]],テーブル310122[[#This Row],[日時]])</f>
        <v>0</v>
      </c>
      <c r="F348" s="57">
        <f>COUNTIFS(テーブル13[[#All],[発症日]],テーブル310122[[#This Row],[日時]],テーブル13[[#All],[年代]],F$1)</f>
        <v>0</v>
      </c>
      <c r="G348" s="59">
        <f>COUNTIFS(テーブル13[[#All],[発症日]],テーブル310122[[#This Row],[日時]],テーブル13[[#All],[年代]],G$1)</f>
        <v>0</v>
      </c>
      <c r="H348" s="59">
        <f>COUNTIFS(テーブル13[[#All],[発症日]],テーブル310122[[#This Row],[日時]],テーブル13[[#All],[年代]],H$1)</f>
        <v>0</v>
      </c>
      <c r="I348" s="59">
        <f>COUNTIFS(テーブル13[[#All],[発症日]],テーブル310122[[#This Row],[日時]],テーブル13[[#All],[年代]],I$1)</f>
        <v>0</v>
      </c>
      <c r="J348" s="59">
        <f>COUNTIFS(テーブル13[[#All],[発症日]],テーブル310122[[#This Row],[日時]],テーブル13[[#All],[年代]],J$1)</f>
        <v>0</v>
      </c>
      <c r="K348" s="59">
        <f>COUNTIFS(テーブル13[[#All],[発症日]],テーブル310122[[#This Row],[日時]],テーブル13[[#All],[年代]],K$1)</f>
        <v>0</v>
      </c>
      <c r="L348" s="59">
        <f>COUNTIFS(テーブル13[[#All],[発症日]],テーブル310122[[#This Row],[日時]],テーブル13[[#All],[年代]],L$1)</f>
        <v>0</v>
      </c>
      <c r="M348" s="59">
        <f>COUNTIFS(テーブル13[[#All],[発症日]],テーブル310122[[#This Row],[日時]],テーブル13[[#All],[年代]],M$1)</f>
        <v>0</v>
      </c>
      <c r="N348" s="59">
        <f>COUNTIFS(テーブル13[[#All],[発症日]],テーブル310122[[#This Row],[日時]],テーブル13[[#All],[年代]],N$1)</f>
        <v>0</v>
      </c>
      <c r="O348" s="59">
        <f>COUNTIFS(テーブル13[[#All],[発症日]],テーブル310122[[#This Row],[日時]],テーブル13[[#All],[年代]],O$1)</f>
        <v>0</v>
      </c>
      <c r="P348" s="59">
        <f>COUNTIFS(テーブル13[[#All],[発症日]],テーブル310122[[#This Row],[日時]],テーブル13[[#All],[年代]],"")</f>
        <v>0</v>
      </c>
      <c r="Q348" s="59">
        <f>テーブル310122[[#This Row],[10歳未満]]</f>
        <v>0</v>
      </c>
      <c r="R348" s="59">
        <f>SUM(テーブル310122[[#This Row],[10代]:[30代]])</f>
        <v>0</v>
      </c>
      <c r="S348" s="59">
        <f>SUM(テーブル310122[[#This Row],[40代]:[50代]])</f>
        <v>0</v>
      </c>
      <c r="T348" s="59">
        <f>SUM(テーブル310122[[#This Row],[60代]:[90代]])</f>
        <v>0</v>
      </c>
    </row>
    <row r="349" spans="1:20">
      <c r="A349" s="54">
        <f t="shared" si="23"/>
        <v>44234</v>
      </c>
      <c r="B349" s="1" t="str">
        <f t="shared" si="20"/>
        <v/>
      </c>
      <c r="C349" s="57" t="str">
        <f t="shared" si="21"/>
        <v/>
      </c>
      <c r="D349" s="57" t="str">
        <f t="shared" si="22"/>
        <v>7日</v>
      </c>
      <c r="E349" s="57">
        <f>COUNTIF(テーブル13[[#All],[発症日]],テーブル310122[[#This Row],[日時]])</f>
        <v>0</v>
      </c>
      <c r="F349" s="57">
        <f>COUNTIFS(テーブル13[[#All],[発症日]],テーブル310122[[#This Row],[日時]],テーブル13[[#All],[年代]],F$1)</f>
        <v>0</v>
      </c>
      <c r="G349" s="59">
        <f>COUNTIFS(テーブル13[[#All],[発症日]],テーブル310122[[#This Row],[日時]],テーブル13[[#All],[年代]],G$1)</f>
        <v>0</v>
      </c>
      <c r="H349" s="59">
        <f>COUNTIFS(テーブル13[[#All],[発症日]],テーブル310122[[#This Row],[日時]],テーブル13[[#All],[年代]],H$1)</f>
        <v>0</v>
      </c>
      <c r="I349" s="59">
        <f>COUNTIFS(テーブル13[[#All],[発症日]],テーブル310122[[#This Row],[日時]],テーブル13[[#All],[年代]],I$1)</f>
        <v>0</v>
      </c>
      <c r="J349" s="59">
        <f>COUNTIFS(テーブル13[[#All],[発症日]],テーブル310122[[#This Row],[日時]],テーブル13[[#All],[年代]],J$1)</f>
        <v>0</v>
      </c>
      <c r="K349" s="59">
        <f>COUNTIFS(テーブル13[[#All],[発症日]],テーブル310122[[#This Row],[日時]],テーブル13[[#All],[年代]],K$1)</f>
        <v>0</v>
      </c>
      <c r="L349" s="59">
        <f>COUNTIFS(テーブル13[[#All],[発症日]],テーブル310122[[#This Row],[日時]],テーブル13[[#All],[年代]],L$1)</f>
        <v>0</v>
      </c>
      <c r="M349" s="59">
        <f>COUNTIFS(テーブル13[[#All],[発症日]],テーブル310122[[#This Row],[日時]],テーブル13[[#All],[年代]],M$1)</f>
        <v>0</v>
      </c>
      <c r="N349" s="59">
        <f>COUNTIFS(テーブル13[[#All],[発症日]],テーブル310122[[#This Row],[日時]],テーブル13[[#All],[年代]],N$1)</f>
        <v>0</v>
      </c>
      <c r="O349" s="59">
        <f>COUNTIFS(テーブル13[[#All],[発症日]],テーブル310122[[#This Row],[日時]],テーブル13[[#All],[年代]],O$1)</f>
        <v>0</v>
      </c>
      <c r="P349" s="59">
        <f>COUNTIFS(テーブル13[[#All],[発症日]],テーブル310122[[#This Row],[日時]],テーブル13[[#All],[年代]],"")</f>
        <v>0</v>
      </c>
      <c r="Q349" s="59">
        <f>テーブル310122[[#This Row],[10歳未満]]</f>
        <v>0</v>
      </c>
      <c r="R349" s="59">
        <f>SUM(テーブル310122[[#This Row],[10代]:[30代]])</f>
        <v>0</v>
      </c>
      <c r="S349" s="59">
        <f>SUM(テーブル310122[[#This Row],[40代]:[50代]])</f>
        <v>0</v>
      </c>
      <c r="T349" s="59">
        <f>SUM(テーブル310122[[#This Row],[60代]:[90代]])</f>
        <v>0</v>
      </c>
    </row>
    <row r="350" spans="1:20">
      <c r="A350" s="54">
        <f t="shared" si="23"/>
        <v>44235</v>
      </c>
      <c r="B350" s="1" t="str">
        <f t="shared" si="20"/>
        <v/>
      </c>
      <c r="C350" s="57" t="str">
        <f t="shared" si="21"/>
        <v/>
      </c>
      <c r="D350" s="57" t="str">
        <f t="shared" si="22"/>
        <v>8日</v>
      </c>
      <c r="E350" s="57">
        <f>COUNTIF(テーブル13[[#All],[発症日]],テーブル310122[[#This Row],[日時]])</f>
        <v>0</v>
      </c>
      <c r="F350" s="57">
        <f>COUNTIFS(テーブル13[[#All],[発症日]],テーブル310122[[#This Row],[日時]],テーブル13[[#All],[年代]],F$1)</f>
        <v>0</v>
      </c>
      <c r="G350" s="59">
        <f>COUNTIFS(テーブル13[[#All],[発症日]],テーブル310122[[#This Row],[日時]],テーブル13[[#All],[年代]],G$1)</f>
        <v>0</v>
      </c>
      <c r="H350" s="59">
        <f>COUNTIFS(テーブル13[[#All],[発症日]],テーブル310122[[#This Row],[日時]],テーブル13[[#All],[年代]],H$1)</f>
        <v>0</v>
      </c>
      <c r="I350" s="59">
        <f>COUNTIFS(テーブル13[[#All],[発症日]],テーブル310122[[#This Row],[日時]],テーブル13[[#All],[年代]],I$1)</f>
        <v>0</v>
      </c>
      <c r="J350" s="59">
        <f>COUNTIFS(テーブル13[[#All],[発症日]],テーブル310122[[#This Row],[日時]],テーブル13[[#All],[年代]],J$1)</f>
        <v>0</v>
      </c>
      <c r="K350" s="59">
        <f>COUNTIFS(テーブル13[[#All],[発症日]],テーブル310122[[#This Row],[日時]],テーブル13[[#All],[年代]],K$1)</f>
        <v>0</v>
      </c>
      <c r="L350" s="59">
        <f>COUNTIFS(テーブル13[[#All],[発症日]],テーブル310122[[#This Row],[日時]],テーブル13[[#All],[年代]],L$1)</f>
        <v>0</v>
      </c>
      <c r="M350" s="59">
        <f>COUNTIFS(テーブル13[[#All],[発症日]],テーブル310122[[#This Row],[日時]],テーブル13[[#All],[年代]],M$1)</f>
        <v>0</v>
      </c>
      <c r="N350" s="59">
        <f>COUNTIFS(テーブル13[[#All],[発症日]],テーブル310122[[#This Row],[日時]],テーブル13[[#All],[年代]],N$1)</f>
        <v>0</v>
      </c>
      <c r="O350" s="59">
        <f>COUNTIFS(テーブル13[[#All],[発症日]],テーブル310122[[#This Row],[日時]],テーブル13[[#All],[年代]],O$1)</f>
        <v>0</v>
      </c>
      <c r="P350" s="59">
        <f>COUNTIFS(テーブル13[[#All],[発症日]],テーブル310122[[#This Row],[日時]],テーブル13[[#All],[年代]],"")</f>
        <v>0</v>
      </c>
      <c r="Q350" s="59">
        <f>テーブル310122[[#This Row],[10歳未満]]</f>
        <v>0</v>
      </c>
      <c r="R350" s="59">
        <f>SUM(テーブル310122[[#This Row],[10代]:[30代]])</f>
        <v>0</v>
      </c>
      <c r="S350" s="59">
        <f>SUM(テーブル310122[[#This Row],[40代]:[50代]])</f>
        <v>0</v>
      </c>
      <c r="T350" s="59">
        <f>SUM(テーブル310122[[#This Row],[60代]:[90代]])</f>
        <v>0</v>
      </c>
    </row>
    <row r="351" spans="1:20">
      <c r="A351" s="54">
        <f t="shared" si="23"/>
        <v>44236</v>
      </c>
      <c r="B351" s="1" t="str">
        <f t="shared" si="20"/>
        <v/>
      </c>
      <c r="C351" s="57" t="str">
        <f t="shared" si="21"/>
        <v/>
      </c>
      <c r="D351" s="57" t="str">
        <f t="shared" si="22"/>
        <v>9日</v>
      </c>
      <c r="E351" s="57">
        <f>COUNTIF(テーブル13[[#All],[発症日]],テーブル310122[[#This Row],[日時]])</f>
        <v>0</v>
      </c>
      <c r="F351" s="57">
        <f>COUNTIFS(テーブル13[[#All],[発症日]],テーブル310122[[#This Row],[日時]],テーブル13[[#All],[年代]],F$1)</f>
        <v>0</v>
      </c>
      <c r="G351" s="59">
        <f>COUNTIFS(テーブル13[[#All],[発症日]],テーブル310122[[#This Row],[日時]],テーブル13[[#All],[年代]],G$1)</f>
        <v>0</v>
      </c>
      <c r="H351" s="59">
        <f>COUNTIFS(テーブル13[[#All],[発症日]],テーブル310122[[#This Row],[日時]],テーブル13[[#All],[年代]],H$1)</f>
        <v>0</v>
      </c>
      <c r="I351" s="59">
        <f>COUNTIFS(テーブル13[[#All],[発症日]],テーブル310122[[#This Row],[日時]],テーブル13[[#All],[年代]],I$1)</f>
        <v>0</v>
      </c>
      <c r="J351" s="59">
        <f>COUNTIFS(テーブル13[[#All],[発症日]],テーブル310122[[#This Row],[日時]],テーブル13[[#All],[年代]],J$1)</f>
        <v>0</v>
      </c>
      <c r="K351" s="59">
        <f>COUNTIFS(テーブル13[[#All],[発症日]],テーブル310122[[#This Row],[日時]],テーブル13[[#All],[年代]],K$1)</f>
        <v>0</v>
      </c>
      <c r="L351" s="59">
        <f>COUNTIFS(テーブル13[[#All],[発症日]],テーブル310122[[#This Row],[日時]],テーブル13[[#All],[年代]],L$1)</f>
        <v>0</v>
      </c>
      <c r="M351" s="59">
        <f>COUNTIFS(テーブル13[[#All],[発症日]],テーブル310122[[#This Row],[日時]],テーブル13[[#All],[年代]],M$1)</f>
        <v>0</v>
      </c>
      <c r="N351" s="59">
        <f>COUNTIFS(テーブル13[[#All],[発症日]],テーブル310122[[#This Row],[日時]],テーブル13[[#All],[年代]],N$1)</f>
        <v>0</v>
      </c>
      <c r="O351" s="59">
        <f>COUNTIFS(テーブル13[[#All],[発症日]],テーブル310122[[#This Row],[日時]],テーブル13[[#All],[年代]],O$1)</f>
        <v>0</v>
      </c>
      <c r="P351" s="59">
        <f>COUNTIFS(テーブル13[[#All],[発症日]],テーブル310122[[#This Row],[日時]],テーブル13[[#All],[年代]],"")</f>
        <v>0</v>
      </c>
      <c r="Q351" s="59">
        <f>テーブル310122[[#This Row],[10歳未満]]</f>
        <v>0</v>
      </c>
      <c r="R351" s="59">
        <f>SUM(テーブル310122[[#This Row],[10代]:[30代]])</f>
        <v>0</v>
      </c>
      <c r="S351" s="59">
        <f>SUM(テーブル310122[[#This Row],[40代]:[50代]])</f>
        <v>0</v>
      </c>
      <c r="T351" s="59">
        <f>SUM(テーブル310122[[#This Row],[60代]:[90代]])</f>
        <v>0</v>
      </c>
    </row>
    <row r="352" spans="1:20">
      <c r="A352" s="54">
        <f t="shared" si="23"/>
        <v>44237</v>
      </c>
      <c r="B352" s="1" t="str">
        <f t="shared" si="20"/>
        <v/>
      </c>
      <c r="C352" s="57" t="str">
        <f t="shared" si="21"/>
        <v/>
      </c>
      <c r="D352" s="57" t="str">
        <f t="shared" si="22"/>
        <v>10日</v>
      </c>
      <c r="E352" s="57">
        <f>COUNTIF(テーブル13[[#All],[発症日]],テーブル310122[[#This Row],[日時]])</f>
        <v>0</v>
      </c>
      <c r="F352" s="57">
        <f>COUNTIFS(テーブル13[[#All],[発症日]],テーブル310122[[#This Row],[日時]],テーブル13[[#All],[年代]],F$1)</f>
        <v>0</v>
      </c>
      <c r="G352" s="59">
        <f>COUNTIFS(テーブル13[[#All],[発症日]],テーブル310122[[#This Row],[日時]],テーブル13[[#All],[年代]],G$1)</f>
        <v>0</v>
      </c>
      <c r="H352" s="59">
        <f>COUNTIFS(テーブル13[[#All],[発症日]],テーブル310122[[#This Row],[日時]],テーブル13[[#All],[年代]],H$1)</f>
        <v>0</v>
      </c>
      <c r="I352" s="59">
        <f>COUNTIFS(テーブル13[[#All],[発症日]],テーブル310122[[#This Row],[日時]],テーブル13[[#All],[年代]],I$1)</f>
        <v>0</v>
      </c>
      <c r="J352" s="59">
        <f>COUNTIFS(テーブル13[[#All],[発症日]],テーブル310122[[#This Row],[日時]],テーブル13[[#All],[年代]],J$1)</f>
        <v>0</v>
      </c>
      <c r="K352" s="59">
        <f>COUNTIFS(テーブル13[[#All],[発症日]],テーブル310122[[#This Row],[日時]],テーブル13[[#All],[年代]],K$1)</f>
        <v>0</v>
      </c>
      <c r="L352" s="59">
        <f>COUNTIFS(テーブル13[[#All],[発症日]],テーブル310122[[#This Row],[日時]],テーブル13[[#All],[年代]],L$1)</f>
        <v>0</v>
      </c>
      <c r="M352" s="59">
        <f>COUNTIFS(テーブル13[[#All],[発症日]],テーブル310122[[#This Row],[日時]],テーブル13[[#All],[年代]],M$1)</f>
        <v>0</v>
      </c>
      <c r="N352" s="59">
        <f>COUNTIFS(テーブル13[[#All],[発症日]],テーブル310122[[#This Row],[日時]],テーブル13[[#All],[年代]],N$1)</f>
        <v>0</v>
      </c>
      <c r="O352" s="59">
        <f>COUNTIFS(テーブル13[[#All],[発症日]],テーブル310122[[#This Row],[日時]],テーブル13[[#All],[年代]],O$1)</f>
        <v>0</v>
      </c>
      <c r="P352" s="59">
        <f>COUNTIFS(テーブル13[[#All],[発症日]],テーブル310122[[#This Row],[日時]],テーブル13[[#All],[年代]],"")</f>
        <v>0</v>
      </c>
      <c r="Q352" s="59">
        <f>テーブル310122[[#This Row],[10歳未満]]</f>
        <v>0</v>
      </c>
      <c r="R352" s="59">
        <f>SUM(テーブル310122[[#This Row],[10代]:[30代]])</f>
        <v>0</v>
      </c>
      <c r="S352" s="59">
        <f>SUM(テーブル310122[[#This Row],[40代]:[50代]])</f>
        <v>0</v>
      </c>
      <c r="T352" s="59">
        <f>SUM(テーブル310122[[#This Row],[60代]:[90代]])</f>
        <v>0</v>
      </c>
    </row>
    <row r="353" spans="1:20">
      <c r="A353" s="54">
        <f t="shared" si="23"/>
        <v>44238</v>
      </c>
      <c r="B353" s="1" t="str">
        <f t="shared" si="20"/>
        <v/>
      </c>
      <c r="C353" s="57" t="str">
        <f t="shared" si="21"/>
        <v/>
      </c>
      <c r="D353" s="57" t="str">
        <f t="shared" si="22"/>
        <v>11日</v>
      </c>
      <c r="E353" s="57">
        <f>COUNTIF(テーブル13[[#All],[発症日]],テーブル310122[[#This Row],[日時]])</f>
        <v>0</v>
      </c>
      <c r="F353" s="57">
        <f>COUNTIFS(テーブル13[[#All],[発症日]],テーブル310122[[#This Row],[日時]],テーブル13[[#All],[年代]],F$1)</f>
        <v>0</v>
      </c>
      <c r="G353" s="59">
        <f>COUNTIFS(テーブル13[[#All],[発症日]],テーブル310122[[#This Row],[日時]],テーブル13[[#All],[年代]],G$1)</f>
        <v>0</v>
      </c>
      <c r="H353" s="59">
        <f>COUNTIFS(テーブル13[[#All],[発症日]],テーブル310122[[#This Row],[日時]],テーブル13[[#All],[年代]],H$1)</f>
        <v>0</v>
      </c>
      <c r="I353" s="59">
        <f>COUNTIFS(テーブル13[[#All],[発症日]],テーブル310122[[#This Row],[日時]],テーブル13[[#All],[年代]],I$1)</f>
        <v>0</v>
      </c>
      <c r="J353" s="59">
        <f>COUNTIFS(テーブル13[[#All],[発症日]],テーブル310122[[#This Row],[日時]],テーブル13[[#All],[年代]],J$1)</f>
        <v>0</v>
      </c>
      <c r="K353" s="59">
        <f>COUNTIFS(テーブル13[[#All],[発症日]],テーブル310122[[#This Row],[日時]],テーブル13[[#All],[年代]],K$1)</f>
        <v>0</v>
      </c>
      <c r="L353" s="59">
        <f>COUNTIFS(テーブル13[[#All],[発症日]],テーブル310122[[#This Row],[日時]],テーブル13[[#All],[年代]],L$1)</f>
        <v>0</v>
      </c>
      <c r="M353" s="59">
        <f>COUNTIFS(テーブル13[[#All],[発症日]],テーブル310122[[#This Row],[日時]],テーブル13[[#All],[年代]],M$1)</f>
        <v>0</v>
      </c>
      <c r="N353" s="59">
        <f>COUNTIFS(テーブル13[[#All],[発症日]],テーブル310122[[#This Row],[日時]],テーブル13[[#All],[年代]],N$1)</f>
        <v>0</v>
      </c>
      <c r="O353" s="59">
        <f>COUNTIFS(テーブル13[[#All],[発症日]],テーブル310122[[#This Row],[日時]],テーブル13[[#All],[年代]],O$1)</f>
        <v>0</v>
      </c>
      <c r="P353" s="59">
        <f>COUNTIFS(テーブル13[[#All],[発症日]],テーブル310122[[#This Row],[日時]],テーブル13[[#All],[年代]],"")</f>
        <v>0</v>
      </c>
      <c r="Q353" s="59">
        <f>テーブル310122[[#This Row],[10歳未満]]</f>
        <v>0</v>
      </c>
      <c r="R353" s="59">
        <f>SUM(テーブル310122[[#This Row],[10代]:[30代]])</f>
        <v>0</v>
      </c>
      <c r="S353" s="59">
        <f>SUM(テーブル310122[[#This Row],[40代]:[50代]])</f>
        <v>0</v>
      </c>
      <c r="T353" s="59">
        <f>SUM(テーブル310122[[#This Row],[60代]:[90代]])</f>
        <v>0</v>
      </c>
    </row>
    <row r="354" spans="1:20">
      <c r="A354" s="54">
        <f t="shared" si="23"/>
        <v>44239</v>
      </c>
      <c r="B354" s="1" t="str">
        <f t="shared" si="20"/>
        <v/>
      </c>
      <c r="C354" s="57" t="str">
        <f t="shared" si="21"/>
        <v/>
      </c>
      <c r="D354" s="57" t="str">
        <f t="shared" si="22"/>
        <v>12日</v>
      </c>
      <c r="E354" s="57">
        <f>COUNTIF(テーブル13[[#All],[発症日]],テーブル310122[[#This Row],[日時]])</f>
        <v>0</v>
      </c>
      <c r="F354" s="57">
        <f>COUNTIFS(テーブル13[[#All],[発症日]],テーブル310122[[#This Row],[日時]],テーブル13[[#All],[年代]],F$1)</f>
        <v>0</v>
      </c>
      <c r="G354" s="59">
        <f>COUNTIFS(テーブル13[[#All],[発症日]],テーブル310122[[#This Row],[日時]],テーブル13[[#All],[年代]],G$1)</f>
        <v>0</v>
      </c>
      <c r="H354" s="59">
        <f>COUNTIFS(テーブル13[[#All],[発症日]],テーブル310122[[#This Row],[日時]],テーブル13[[#All],[年代]],H$1)</f>
        <v>0</v>
      </c>
      <c r="I354" s="59">
        <f>COUNTIFS(テーブル13[[#All],[発症日]],テーブル310122[[#This Row],[日時]],テーブル13[[#All],[年代]],I$1)</f>
        <v>0</v>
      </c>
      <c r="J354" s="59">
        <f>COUNTIFS(テーブル13[[#All],[発症日]],テーブル310122[[#This Row],[日時]],テーブル13[[#All],[年代]],J$1)</f>
        <v>0</v>
      </c>
      <c r="K354" s="59">
        <f>COUNTIFS(テーブル13[[#All],[発症日]],テーブル310122[[#This Row],[日時]],テーブル13[[#All],[年代]],K$1)</f>
        <v>0</v>
      </c>
      <c r="L354" s="59">
        <f>COUNTIFS(テーブル13[[#All],[発症日]],テーブル310122[[#This Row],[日時]],テーブル13[[#All],[年代]],L$1)</f>
        <v>0</v>
      </c>
      <c r="M354" s="59">
        <f>COUNTIFS(テーブル13[[#All],[発症日]],テーブル310122[[#This Row],[日時]],テーブル13[[#All],[年代]],M$1)</f>
        <v>0</v>
      </c>
      <c r="N354" s="59">
        <f>COUNTIFS(テーブル13[[#All],[発症日]],テーブル310122[[#This Row],[日時]],テーブル13[[#All],[年代]],N$1)</f>
        <v>0</v>
      </c>
      <c r="O354" s="59">
        <f>COUNTIFS(テーブル13[[#All],[発症日]],テーブル310122[[#This Row],[日時]],テーブル13[[#All],[年代]],O$1)</f>
        <v>0</v>
      </c>
      <c r="P354" s="59">
        <f>COUNTIFS(テーブル13[[#All],[発症日]],テーブル310122[[#This Row],[日時]],テーブル13[[#All],[年代]],"")</f>
        <v>0</v>
      </c>
      <c r="Q354" s="59">
        <f>テーブル310122[[#This Row],[10歳未満]]</f>
        <v>0</v>
      </c>
      <c r="R354" s="59">
        <f>SUM(テーブル310122[[#This Row],[10代]:[30代]])</f>
        <v>0</v>
      </c>
      <c r="S354" s="59">
        <f>SUM(テーブル310122[[#This Row],[40代]:[50代]])</f>
        <v>0</v>
      </c>
      <c r="T354" s="59">
        <f>SUM(テーブル310122[[#This Row],[60代]:[90代]])</f>
        <v>0</v>
      </c>
    </row>
    <row r="355" spans="1:20">
      <c r="A355" s="54">
        <f t="shared" si="23"/>
        <v>44240</v>
      </c>
      <c r="B355" s="1" t="str">
        <f t="shared" si="20"/>
        <v/>
      </c>
      <c r="C355" s="57" t="str">
        <f t="shared" si="21"/>
        <v/>
      </c>
      <c r="D355" s="57" t="str">
        <f t="shared" si="22"/>
        <v>13日</v>
      </c>
      <c r="E355" s="57">
        <f>COUNTIF(テーブル13[[#All],[発症日]],テーブル310122[[#This Row],[日時]])</f>
        <v>0</v>
      </c>
      <c r="F355" s="57">
        <f>COUNTIFS(テーブル13[[#All],[発症日]],テーブル310122[[#This Row],[日時]],テーブル13[[#All],[年代]],F$1)</f>
        <v>0</v>
      </c>
      <c r="G355" s="59">
        <f>COUNTIFS(テーブル13[[#All],[発症日]],テーブル310122[[#This Row],[日時]],テーブル13[[#All],[年代]],G$1)</f>
        <v>0</v>
      </c>
      <c r="H355" s="59">
        <f>COUNTIFS(テーブル13[[#All],[発症日]],テーブル310122[[#This Row],[日時]],テーブル13[[#All],[年代]],H$1)</f>
        <v>0</v>
      </c>
      <c r="I355" s="59">
        <f>COUNTIFS(テーブル13[[#All],[発症日]],テーブル310122[[#This Row],[日時]],テーブル13[[#All],[年代]],I$1)</f>
        <v>0</v>
      </c>
      <c r="J355" s="59">
        <f>COUNTIFS(テーブル13[[#All],[発症日]],テーブル310122[[#This Row],[日時]],テーブル13[[#All],[年代]],J$1)</f>
        <v>0</v>
      </c>
      <c r="K355" s="59">
        <f>COUNTIFS(テーブル13[[#All],[発症日]],テーブル310122[[#This Row],[日時]],テーブル13[[#All],[年代]],K$1)</f>
        <v>0</v>
      </c>
      <c r="L355" s="59">
        <f>COUNTIFS(テーブル13[[#All],[発症日]],テーブル310122[[#This Row],[日時]],テーブル13[[#All],[年代]],L$1)</f>
        <v>0</v>
      </c>
      <c r="M355" s="59">
        <f>COUNTIFS(テーブル13[[#All],[発症日]],テーブル310122[[#This Row],[日時]],テーブル13[[#All],[年代]],M$1)</f>
        <v>0</v>
      </c>
      <c r="N355" s="59">
        <f>COUNTIFS(テーブル13[[#All],[発症日]],テーブル310122[[#This Row],[日時]],テーブル13[[#All],[年代]],N$1)</f>
        <v>0</v>
      </c>
      <c r="O355" s="59">
        <f>COUNTIFS(テーブル13[[#All],[発症日]],テーブル310122[[#This Row],[日時]],テーブル13[[#All],[年代]],O$1)</f>
        <v>0</v>
      </c>
      <c r="P355" s="59">
        <f>COUNTIFS(テーブル13[[#All],[発症日]],テーブル310122[[#This Row],[日時]],テーブル13[[#All],[年代]],"")</f>
        <v>0</v>
      </c>
      <c r="Q355" s="59">
        <f>テーブル310122[[#This Row],[10歳未満]]</f>
        <v>0</v>
      </c>
      <c r="R355" s="59">
        <f>SUM(テーブル310122[[#This Row],[10代]:[30代]])</f>
        <v>0</v>
      </c>
      <c r="S355" s="59">
        <f>SUM(テーブル310122[[#This Row],[40代]:[50代]])</f>
        <v>0</v>
      </c>
      <c r="T355" s="59">
        <f>SUM(テーブル310122[[#This Row],[60代]:[90代]])</f>
        <v>0</v>
      </c>
    </row>
    <row r="356" spans="1:20">
      <c r="A356" s="54">
        <f t="shared" si="23"/>
        <v>44241</v>
      </c>
      <c r="B356" s="1" t="str">
        <f t="shared" si="20"/>
        <v/>
      </c>
      <c r="C356" s="57" t="str">
        <f t="shared" si="21"/>
        <v/>
      </c>
      <c r="D356" s="57" t="str">
        <f t="shared" si="22"/>
        <v>14日</v>
      </c>
      <c r="E356" s="57">
        <f>COUNTIF(テーブル13[[#All],[発症日]],テーブル310122[[#This Row],[日時]])</f>
        <v>0</v>
      </c>
      <c r="F356" s="57">
        <f>COUNTIFS(テーブル13[[#All],[発症日]],テーブル310122[[#This Row],[日時]],テーブル13[[#All],[年代]],F$1)</f>
        <v>0</v>
      </c>
      <c r="G356" s="59">
        <f>COUNTIFS(テーブル13[[#All],[発症日]],テーブル310122[[#This Row],[日時]],テーブル13[[#All],[年代]],G$1)</f>
        <v>0</v>
      </c>
      <c r="H356" s="59">
        <f>COUNTIFS(テーブル13[[#All],[発症日]],テーブル310122[[#This Row],[日時]],テーブル13[[#All],[年代]],H$1)</f>
        <v>0</v>
      </c>
      <c r="I356" s="59">
        <f>COUNTIFS(テーブル13[[#All],[発症日]],テーブル310122[[#This Row],[日時]],テーブル13[[#All],[年代]],I$1)</f>
        <v>0</v>
      </c>
      <c r="J356" s="59">
        <f>COUNTIFS(テーブル13[[#All],[発症日]],テーブル310122[[#This Row],[日時]],テーブル13[[#All],[年代]],J$1)</f>
        <v>0</v>
      </c>
      <c r="K356" s="59">
        <f>COUNTIFS(テーブル13[[#All],[発症日]],テーブル310122[[#This Row],[日時]],テーブル13[[#All],[年代]],K$1)</f>
        <v>0</v>
      </c>
      <c r="L356" s="59">
        <f>COUNTIFS(テーブル13[[#All],[発症日]],テーブル310122[[#This Row],[日時]],テーブル13[[#All],[年代]],L$1)</f>
        <v>0</v>
      </c>
      <c r="M356" s="59">
        <f>COUNTIFS(テーブル13[[#All],[発症日]],テーブル310122[[#This Row],[日時]],テーブル13[[#All],[年代]],M$1)</f>
        <v>0</v>
      </c>
      <c r="N356" s="59">
        <f>COUNTIFS(テーブル13[[#All],[発症日]],テーブル310122[[#This Row],[日時]],テーブル13[[#All],[年代]],N$1)</f>
        <v>0</v>
      </c>
      <c r="O356" s="59">
        <f>COUNTIFS(テーブル13[[#All],[発症日]],テーブル310122[[#This Row],[日時]],テーブル13[[#All],[年代]],O$1)</f>
        <v>0</v>
      </c>
      <c r="P356" s="59">
        <f>COUNTIFS(テーブル13[[#All],[発症日]],テーブル310122[[#This Row],[日時]],テーブル13[[#All],[年代]],"")</f>
        <v>0</v>
      </c>
      <c r="Q356" s="59">
        <f>テーブル310122[[#This Row],[10歳未満]]</f>
        <v>0</v>
      </c>
      <c r="R356" s="59">
        <f>SUM(テーブル310122[[#This Row],[10代]:[30代]])</f>
        <v>0</v>
      </c>
      <c r="S356" s="59">
        <f>SUM(テーブル310122[[#This Row],[40代]:[50代]])</f>
        <v>0</v>
      </c>
      <c r="T356" s="59">
        <f>SUM(テーブル310122[[#This Row],[60代]:[90代]])</f>
        <v>0</v>
      </c>
    </row>
    <row r="357" spans="1:20">
      <c r="A357" s="54">
        <f t="shared" si="23"/>
        <v>44242</v>
      </c>
      <c r="B357" s="1" t="str">
        <f t="shared" si="20"/>
        <v/>
      </c>
      <c r="C357" s="57" t="str">
        <f t="shared" si="21"/>
        <v/>
      </c>
      <c r="D357" s="57" t="str">
        <f t="shared" si="22"/>
        <v>15日</v>
      </c>
      <c r="E357" s="57">
        <f>COUNTIF(テーブル13[[#All],[発症日]],テーブル310122[[#This Row],[日時]])</f>
        <v>0</v>
      </c>
      <c r="F357" s="57">
        <f>COUNTIFS(テーブル13[[#All],[発症日]],テーブル310122[[#This Row],[日時]],テーブル13[[#All],[年代]],F$1)</f>
        <v>0</v>
      </c>
      <c r="G357" s="59">
        <f>COUNTIFS(テーブル13[[#All],[発症日]],テーブル310122[[#This Row],[日時]],テーブル13[[#All],[年代]],G$1)</f>
        <v>0</v>
      </c>
      <c r="H357" s="59">
        <f>COUNTIFS(テーブル13[[#All],[発症日]],テーブル310122[[#This Row],[日時]],テーブル13[[#All],[年代]],H$1)</f>
        <v>0</v>
      </c>
      <c r="I357" s="59">
        <f>COUNTIFS(テーブル13[[#All],[発症日]],テーブル310122[[#This Row],[日時]],テーブル13[[#All],[年代]],I$1)</f>
        <v>0</v>
      </c>
      <c r="J357" s="59">
        <f>COUNTIFS(テーブル13[[#All],[発症日]],テーブル310122[[#This Row],[日時]],テーブル13[[#All],[年代]],J$1)</f>
        <v>0</v>
      </c>
      <c r="K357" s="59">
        <f>COUNTIFS(テーブル13[[#All],[発症日]],テーブル310122[[#This Row],[日時]],テーブル13[[#All],[年代]],K$1)</f>
        <v>0</v>
      </c>
      <c r="L357" s="59">
        <f>COUNTIFS(テーブル13[[#All],[発症日]],テーブル310122[[#This Row],[日時]],テーブル13[[#All],[年代]],L$1)</f>
        <v>0</v>
      </c>
      <c r="M357" s="59">
        <f>COUNTIFS(テーブル13[[#All],[発症日]],テーブル310122[[#This Row],[日時]],テーブル13[[#All],[年代]],M$1)</f>
        <v>0</v>
      </c>
      <c r="N357" s="59">
        <f>COUNTIFS(テーブル13[[#All],[発症日]],テーブル310122[[#This Row],[日時]],テーブル13[[#All],[年代]],N$1)</f>
        <v>0</v>
      </c>
      <c r="O357" s="59">
        <f>COUNTIFS(テーブル13[[#All],[発症日]],テーブル310122[[#This Row],[日時]],テーブル13[[#All],[年代]],O$1)</f>
        <v>0</v>
      </c>
      <c r="P357" s="59">
        <f>COUNTIFS(テーブル13[[#All],[発症日]],テーブル310122[[#This Row],[日時]],テーブル13[[#All],[年代]],"")</f>
        <v>0</v>
      </c>
      <c r="Q357" s="59">
        <f>テーブル310122[[#This Row],[10歳未満]]</f>
        <v>0</v>
      </c>
      <c r="R357" s="59">
        <f>SUM(テーブル310122[[#This Row],[10代]:[30代]])</f>
        <v>0</v>
      </c>
      <c r="S357" s="59">
        <f>SUM(テーブル310122[[#This Row],[40代]:[50代]])</f>
        <v>0</v>
      </c>
      <c r="T357" s="59">
        <f>SUM(テーブル310122[[#This Row],[60代]:[90代]])</f>
        <v>0</v>
      </c>
    </row>
    <row r="358" spans="1:20">
      <c r="A358" s="54">
        <f t="shared" si="23"/>
        <v>44243</v>
      </c>
      <c r="B358" s="1" t="str">
        <f t="shared" si="20"/>
        <v/>
      </c>
      <c r="C358" s="57" t="str">
        <f t="shared" si="21"/>
        <v/>
      </c>
      <c r="D358" s="57" t="str">
        <f t="shared" si="22"/>
        <v>16日</v>
      </c>
      <c r="E358" s="57">
        <f>COUNTIF(テーブル13[[#All],[発症日]],テーブル310122[[#This Row],[日時]])</f>
        <v>0</v>
      </c>
      <c r="F358" s="57">
        <f>COUNTIFS(テーブル13[[#All],[発症日]],テーブル310122[[#This Row],[日時]],テーブル13[[#All],[年代]],F$1)</f>
        <v>0</v>
      </c>
      <c r="G358" s="59">
        <f>COUNTIFS(テーブル13[[#All],[発症日]],テーブル310122[[#This Row],[日時]],テーブル13[[#All],[年代]],G$1)</f>
        <v>0</v>
      </c>
      <c r="H358" s="59">
        <f>COUNTIFS(テーブル13[[#All],[発症日]],テーブル310122[[#This Row],[日時]],テーブル13[[#All],[年代]],H$1)</f>
        <v>0</v>
      </c>
      <c r="I358" s="59">
        <f>COUNTIFS(テーブル13[[#All],[発症日]],テーブル310122[[#This Row],[日時]],テーブル13[[#All],[年代]],I$1)</f>
        <v>0</v>
      </c>
      <c r="J358" s="59">
        <f>COUNTIFS(テーブル13[[#All],[発症日]],テーブル310122[[#This Row],[日時]],テーブル13[[#All],[年代]],J$1)</f>
        <v>0</v>
      </c>
      <c r="K358" s="59">
        <f>COUNTIFS(テーブル13[[#All],[発症日]],テーブル310122[[#This Row],[日時]],テーブル13[[#All],[年代]],K$1)</f>
        <v>0</v>
      </c>
      <c r="L358" s="59">
        <f>COUNTIFS(テーブル13[[#All],[発症日]],テーブル310122[[#This Row],[日時]],テーブル13[[#All],[年代]],L$1)</f>
        <v>0</v>
      </c>
      <c r="M358" s="59">
        <f>COUNTIFS(テーブル13[[#All],[発症日]],テーブル310122[[#This Row],[日時]],テーブル13[[#All],[年代]],M$1)</f>
        <v>0</v>
      </c>
      <c r="N358" s="59">
        <f>COUNTIFS(テーブル13[[#All],[発症日]],テーブル310122[[#This Row],[日時]],テーブル13[[#All],[年代]],N$1)</f>
        <v>0</v>
      </c>
      <c r="O358" s="59">
        <f>COUNTIFS(テーブル13[[#All],[発症日]],テーブル310122[[#This Row],[日時]],テーブル13[[#All],[年代]],O$1)</f>
        <v>0</v>
      </c>
      <c r="P358" s="59">
        <f>COUNTIFS(テーブル13[[#All],[発症日]],テーブル310122[[#This Row],[日時]],テーブル13[[#All],[年代]],"")</f>
        <v>0</v>
      </c>
      <c r="Q358" s="59">
        <f>テーブル310122[[#This Row],[10歳未満]]</f>
        <v>0</v>
      </c>
      <c r="R358" s="59">
        <f>SUM(テーブル310122[[#This Row],[10代]:[30代]])</f>
        <v>0</v>
      </c>
      <c r="S358" s="59">
        <f>SUM(テーブル310122[[#This Row],[40代]:[50代]])</f>
        <v>0</v>
      </c>
      <c r="T358" s="59">
        <f>SUM(テーブル310122[[#This Row],[60代]:[90代]])</f>
        <v>0</v>
      </c>
    </row>
    <row r="359" spans="1:20">
      <c r="A359" s="54">
        <f t="shared" si="23"/>
        <v>44244</v>
      </c>
      <c r="B359" s="1" t="str">
        <f t="shared" si="20"/>
        <v/>
      </c>
      <c r="C359" s="57" t="str">
        <f t="shared" si="21"/>
        <v/>
      </c>
      <c r="D359" s="57" t="str">
        <f t="shared" si="22"/>
        <v>17日</v>
      </c>
      <c r="E359" s="57">
        <f>COUNTIF(テーブル13[[#All],[発症日]],テーブル310122[[#This Row],[日時]])</f>
        <v>0</v>
      </c>
      <c r="F359" s="57">
        <f>COUNTIFS(テーブル13[[#All],[発症日]],テーブル310122[[#This Row],[日時]],テーブル13[[#All],[年代]],F$1)</f>
        <v>0</v>
      </c>
      <c r="G359" s="59">
        <f>COUNTIFS(テーブル13[[#All],[発症日]],テーブル310122[[#This Row],[日時]],テーブル13[[#All],[年代]],G$1)</f>
        <v>0</v>
      </c>
      <c r="H359" s="59">
        <f>COUNTIFS(テーブル13[[#All],[発症日]],テーブル310122[[#This Row],[日時]],テーブル13[[#All],[年代]],H$1)</f>
        <v>0</v>
      </c>
      <c r="I359" s="59">
        <f>COUNTIFS(テーブル13[[#All],[発症日]],テーブル310122[[#This Row],[日時]],テーブル13[[#All],[年代]],I$1)</f>
        <v>0</v>
      </c>
      <c r="J359" s="59">
        <f>COUNTIFS(テーブル13[[#All],[発症日]],テーブル310122[[#This Row],[日時]],テーブル13[[#All],[年代]],J$1)</f>
        <v>0</v>
      </c>
      <c r="K359" s="59">
        <f>COUNTIFS(テーブル13[[#All],[発症日]],テーブル310122[[#This Row],[日時]],テーブル13[[#All],[年代]],K$1)</f>
        <v>0</v>
      </c>
      <c r="L359" s="59">
        <f>COUNTIFS(テーブル13[[#All],[発症日]],テーブル310122[[#This Row],[日時]],テーブル13[[#All],[年代]],L$1)</f>
        <v>0</v>
      </c>
      <c r="M359" s="59">
        <f>COUNTIFS(テーブル13[[#All],[発症日]],テーブル310122[[#This Row],[日時]],テーブル13[[#All],[年代]],M$1)</f>
        <v>0</v>
      </c>
      <c r="N359" s="59">
        <f>COUNTIFS(テーブル13[[#All],[発症日]],テーブル310122[[#This Row],[日時]],テーブル13[[#All],[年代]],N$1)</f>
        <v>0</v>
      </c>
      <c r="O359" s="59">
        <f>COUNTIFS(テーブル13[[#All],[発症日]],テーブル310122[[#This Row],[日時]],テーブル13[[#All],[年代]],O$1)</f>
        <v>0</v>
      </c>
      <c r="P359" s="59">
        <f>COUNTIFS(テーブル13[[#All],[発症日]],テーブル310122[[#This Row],[日時]],テーブル13[[#All],[年代]],"")</f>
        <v>0</v>
      </c>
      <c r="Q359" s="59">
        <f>テーブル310122[[#This Row],[10歳未満]]</f>
        <v>0</v>
      </c>
      <c r="R359" s="59">
        <f>SUM(テーブル310122[[#This Row],[10代]:[30代]])</f>
        <v>0</v>
      </c>
      <c r="S359" s="59">
        <f>SUM(テーブル310122[[#This Row],[40代]:[50代]])</f>
        <v>0</v>
      </c>
      <c r="T359" s="59">
        <f>SUM(テーブル310122[[#This Row],[60代]:[90代]])</f>
        <v>0</v>
      </c>
    </row>
    <row r="360" spans="1:20">
      <c r="A360" s="54">
        <f t="shared" si="23"/>
        <v>44245</v>
      </c>
      <c r="B360" s="1" t="str">
        <f t="shared" si="20"/>
        <v/>
      </c>
      <c r="C360" s="57" t="str">
        <f t="shared" si="21"/>
        <v/>
      </c>
      <c r="D360" s="57" t="str">
        <f t="shared" si="22"/>
        <v>18日</v>
      </c>
      <c r="E360" s="57">
        <f>COUNTIF(テーブル13[[#All],[発症日]],テーブル310122[[#This Row],[日時]])</f>
        <v>0</v>
      </c>
      <c r="F360" s="57">
        <f>COUNTIFS(テーブル13[[#All],[発症日]],テーブル310122[[#This Row],[日時]],テーブル13[[#All],[年代]],F$1)</f>
        <v>0</v>
      </c>
      <c r="G360" s="59">
        <f>COUNTIFS(テーブル13[[#All],[発症日]],テーブル310122[[#This Row],[日時]],テーブル13[[#All],[年代]],G$1)</f>
        <v>0</v>
      </c>
      <c r="H360" s="59">
        <f>COUNTIFS(テーブル13[[#All],[発症日]],テーブル310122[[#This Row],[日時]],テーブル13[[#All],[年代]],H$1)</f>
        <v>0</v>
      </c>
      <c r="I360" s="59">
        <f>COUNTIFS(テーブル13[[#All],[発症日]],テーブル310122[[#This Row],[日時]],テーブル13[[#All],[年代]],I$1)</f>
        <v>0</v>
      </c>
      <c r="J360" s="59">
        <f>COUNTIFS(テーブル13[[#All],[発症日]],テーブル310122[[#This Row],[日時]],テーブル13[[#All],[年代]],J$1)</f>
        <v>0</v>
      </c>
      <c r="K360" s="59">
        <f>COUNTIFS(テーブル13[[#All],[発症日]],テーブル310122[[#This Row],[日時]],テーブル13[[#All],[年代]],K$1)</f>
        <v>0</v>
      </c>
      <c r="L360" s="59">
        <f>COUNTIFS(テーブル13[[#All],[発症日]],テーブル310122[[#This Row],[日時]],テーブル13[[#All],[年代]],L$1)</f>
        <v>0</v>
      </c>
      <c r="M360" s="59">
        <f>COUNTIFS(テーブル13[[#All],[発症日]],テーブル310122[[#This Row],[日時]],テーブル13[[#All],[年代]],M$1)</f>
        <v>0</v>
      </c>
      <c r="N360" s="59">
        <f>COUNTIFS(テーブル13[[#All],[発症日]],テーブル310122[[#This Row],[日時]],テーブル13[[#All],[年代]],N$1)</f>
        <v>0</v>
      </c>
      <c r="O360" s="59">
        <f>COUNTIFS(テーブル13[[#All],[発症日]],テーブル310122[[#This Row],[日時]],テーブル13[[#All],[年代]],O$1)</f>
        <v>0</v>
      </c>
      <c r="P360" s="59">
        <f>COUNTIFS(テーブル13[[#All],[発症日]],テーブル310122[[#This Row],[日時]],テーブル13[[#All],[年代]],"")</f>
        <v>0</v>
      </c>
      <c r="Q360" s="59">
        <f>テーブル310122[[#This Row],[10歳未満]]</f>
        <v>0</v>
      </c>
      <c r="R360" s="59">
        <f>SUM(テーブル310122[[#This Row],[10代]:[30代]])</f>
        <v>0</v>
      </c>
      <c r="S360" s="59">
        <f>SUM(テーブル310122[[#This Row],[40代]:[50代]])</f>
        <v>0</v>
      </c>
      <c r="T360" s="59">
        <f>SUM(テーブル310122[[#This Row],[60代]:[90代]])</f>
        <v>0</v>
      </c>
    </row>
    <row r="361" spans="1:20">
      <c r="A361" s="54">
        <f t="shared" si="23"/>
        <v>44246</v>
      </c>
      <c r="B361" s="1" t="str">
        <f t="shared" si="20"/>
        <v/>
      </c>
      <c r="C361" s="57" t="str">
        <f t="shared" si="21"/>
        <v/>
      </c>
      <c r="D361" s="57" t="str">
        <f t="shared" si="22"/>
        <v>19日</v>
      </c>
      <c r="E361" s="57">
        <f>COUNTIF(テーブル13[[#All],[発症日]],テーブル310122[[#This Row],[日時]])</f>
        <v>0</v>
      </c>
      <c r="F361" s="57">
        <f>COUNTIFS(テーブル13[[#All],[発症日]],テーブル310122[[#This Row],[日時]],テーブル13[[#All],[年代]],F$1)</f>
        <v>0</v>
      </c>
      <c r="G361" s="59">
        <f>COUNTIFS(テーブル13[[#All],[発症日]],テーブル310122[[#This Row],[日時]],テーブル13[[#All],[年代]],G$1)</f>
        <v>0</v>
      </c>
      <c r="H361" s="59">
        <f>COUNTIFS(テーブル13[[#All],[発症日]],テーブル310122[[#This Row],[日時]],テーブル13[[#All],[年代]],H$1)</f>
        <v>0</v>
      </c>
      <c r="I361" s="59">
        <f>COUNTIFS(テーブル13[[#All],[発症日]],テーブル310122[[#This Row],[日時]],テーブル13[[#All],[年代]],I$1)</f>
        <v>0</v>
      </c>
      <c r="J361" s="59">
        <f>COUNTIFS(テーブル13[[#All],[発症日]],テーブル310122[[#This Row],[日時]],テーブル13[[#All],[年代]],J$1)</f>
        <v>0</v>
      </c>
      <c r="K361" s="59">
        <f>COUNTIFS(テーブル13[[#All],[発症日]],テーブル310122[[#This Row],[日時]],テーブル13[[#All],[年代]],K$1)</f>
        <v>0</v>
      </c>
      <c r="L361" s="59">
        <f>COUNTIFS(テーブル13[[#All],[発症日]],テーブル310122[[#This Row],[日時]],テーブル13[[#All],[年代]],L$1)</f>
        <v>0</v>
      </c>
      <c r="M361" s="59">
        <f>COUNTIFS(テーブル13[[#All],[発症日]],テーブル310122[[#This Row],[日時]],テーブル13[[#All],[年代]],M$1)</f>
        <v>0</v>
      </c>
      <c r="N361" s="59">
        <f>COUNTIFS(テーブル13[[#All],[発症日]],テーブル310122[[#This Row],[日時]],テーブル13[[#All],[年代]],N$1)</f>
        <v>0</v>
      </c>
      <c r="O361" s="59">
        <f>COUNTIFS(テーブル13[[#All],[発症日]],テーブル310122[[#This Row],[日時]],テーブル13[[#All],[年代]],O$1)</f>
        <v>0</v>
      </c>
      <c r="P361" s="59">
        <f>COUNTIFS(テーブル13[[#All],[発症日]],テーブル310122[[#This Row],[日時]],テーブル13[[#All],[年代]],"")</f>
        <v>0</v>
      </c>
      <c r="Q361" s="59">
        <f>テーブル310122[[#This Row],[10歳未満]]</f>
        <v>0</v>
      </c>
      <c r="R361" s="59">
        <f>SUM(テーブル310122[[#This Row],[10代]:[30代]])</f>
        <v>0</v>
      </c>
      <c r="S361" s="59">
        <f>SUM(テーブル310122[[#This Row],[40代]:[50代]])</f>
        <v>0</v>
      </c>
      <c r="T361" s="59">
        <f>SUM(テーブル310122[[#This Row],[60代]:[90代]])</f>
        <v>0</v>
      </c>
    </row>
    <row r="362" spans="1:20">
      <c r="A362" s="54">
        <f t="shared" si="23"/>
        <v>44247</v>
      </c>
      <c r="B362" s="1" t="str">
        <f t="shared" si="20"/>
        <v/>
      </c>
      <c r="C362" s="57" t="str">
        <f t="shared" si="21"/>
        <v/>
      </c>
      <c r="D362" s="57" t="str">
        <f t="shared" si="22"/>
        <v>20日</v>
      </c>
      <c r="E362" s="57">
        <f>COUNTIF(テーブル13[[#All],[発症日]],テーブル310122[[#This Row],[日時]])</f>
        <v>0</v>
      </c>
      <c r="F362" s="57">
        <f>COUNTIFS(テーブル13[[#All],[発症日]],テーブル310122[[#This Row],[日時]],テーブル13[[#All],[年代]],F$1)</f>
        <v>0</v>
      </c>
      <c r="G362" s="59">
        <f>COUNTIFS(テーブル13[[#All],[発症日]],テーブル310122[[#This Row],[日時]],テーブル13[[#All],[年代]],G$1)</f>
        <v>0</v>
      </c>
      <c r="H362" s="59">
        <f>COUNTIFS(テーブル13[[#All],[発症日]],テーブル310122[[#This Row],[日時]],テーブル13[[#All],[年代]],H$1)</f>
        <v>0</v>
      </c>
      <c r="I362" s="59">
        <f>COUNTIFS(テーブル13[[#All],[発症日]],テーブル310122[[#This Row],[日時]],テーブル13[[#All],[年代]],I$1)</f>
        <v>0</v>
      </c>
      <c r="J362" s="59">
        <f>COUNTIFS(テーブル13[[#All],[発症日]],テーブル310122[[#This Row],[日時]],テーブル13[[#All],[年代]],J$1)</f>
        <v>0</v>
      </c>
      <c r="K362" s="59">
        <f>COUNTIFS(テーブル13[[#All],[発症日]],テーブル310122[[#This Row],[日時]],テーブル13[[#All],[年代]],K$1)</f>
        <v>0</v>
      </c>
      <c r="L362" s="59">
        <f>COUNTIFS(テーブル13[[#All],[発症日]],テーブル310122[[#This Row],[日時]],テーブル13[[#All],[年代]],L$1)</f>
        <v>0</v>
      </c>
      <c r="M362" s="59">
        <f>COUNTIFS(テーブル13[[#All],[発症日]],テーブル310122[[#This Row],[日時]],テーブル13[[#All],[年代]],M$1)</f>
        <v>0</v>
      </c>
      <c r="N362" s="59">
        <f>COUNTIFS(テーブル13[[#All],[発症日]],テーブル310122[[#This Row],[日時]],テーブル13[[#All],[年代]],N$1)</f>
        <v>0</v>
      </c>
      <c r="O362" s="59">
        <f>COUNTIFS(テーブル13[[#All],[発症日]],テーブル310122[[#This Row],[日時]],テーブル13[[#All],[年代]],O$1)</f>
        <v>0</v>
      </c>
      <c r="P362" s="59">
        <f>COUNTIFS(テーブル13[[#All],[発症日]],テーブル310122[[#This Row],[日時]],テーブル13[[#All],[年代]],"")</f>
        <v>0</v>
      </c>
      <c r="Q362" s="59">
        <f>テーブル310122[[#This Row],[10歳未満]]</f>
        <v>0</v>
      </c>
      <c r="R362" s="59">
        <f>SUM(テーブル310122[[#This Row],[10代]:[30代]])</f>
        <v>0</v>
      </c>
      <c r="S362" s="59">
        <f>SUM(テーブル310122[[#This Row],[40代]:[50代]])</f>
        <v>0</v>
      </c>
      <c r="T362" s="59">
        <f>SUM(テーブル310122[[#This Row],[60代]:[90代]])</f>
        <v>0</v>
      </c>
    </row>
    <row r="363" spans="1:20">
      <c r="A363" s="54">
        <f t="shared" si="23"/>
        <v>44248</v>
      </c>
      <c r="B363" s="1" t="str">
        <f t="shared" si="20"/>
        <v/>
      </c>
      <c r="C363" s="57" t="str">
        <f t="shared" si="21"/>
        <v/>
      </c>
      <c r="D363" s="57" t="str">
        <f t="shared" si="22"/>
        <v>21日</v>
      </c>
      <c r="E363" s="57">
        <f>COUNTIF(テーブル13[[#All],[発症日]],テーブル310122[[#This Row],[日時]])</f>
        <v>0</v>
      </c>
      <c r="F363" s="57">
        <f>COUNTIFS(テーブル13[[#All],[発症日]],テーブル310122[[#This Row],[日時]],テーブル13[[#All],[年代]],F$1)</f>
        <v>0</v>
      </c>
      <c r="G363" s="59">
        <f>COUNTIFS(テーブル13[[#All],[発症日]],テーブル310122[[#This Row],[日時]],テーブル13[[#All],[年代]],G$1)</f>
        <v>0</v>
      </c>
      <c r="H363" s="59">
        <f>COUNTIFS(テーブル13[[#All],[発症日]],テーブル310122[[#This Row],[日時]],テーブル13[[#All],[年代]],H$1)</f>
        <v>0</v>
      </c>
      <c r="I363" s="59">
        <f>COUNTIFS(テーブル13[[#All],[発症日]],テーブル310122[[#This Row],[日時]],テーブル13[[#All],[年代]],I$1)</f>
        <v>0</v>
      </c>
      <c r="J363" s="59">
        <f>COUNTIFS(テーブル13[[#All],[発症日]],テーブル310122[[#This Row],[日時]],テーブル13[[#All],[年代]],J$1)</f>
        <v>0</v>
      </c>
      <c r="K363" s="59">
        <f>COUNTIFS(テーブル13[[#All],[発症日]],テーブル310122[[#This Row],[日時]],テーブル13[[#All],[年代]],K$1)</f>
        <v>0</v>
      </c>
      <c r="L363" s="59">
        <f>COUNTIFS(テーブル13[[#All],[発症日]],テーブル310122[[#This Row],[日時]],テーブル13[[#All],[年代]],L$1)</f>
        <v>0</v>
      </c>
      <c r="M363" s="59">
        <f>COUNTIFS(テーブル13[[#All],[発症日]],テーブル310122[[#This Row],[日時]],テーブル13[[#All],[年代]],M$1)</f>
        <v>0</v>
      </c>
      <c r="N363" s="59">
        <f>COUNTIFS(テーブル13[[#All],[発症日]],テーブル310122[[#This Row],[日時]],テーブル13[[#All],[年代]],N$1)</f>
        <v>0</v>
      </c>
      <c r="O363" s="59">
        <f>COUNTIFS(テーブル13[[#All],[発症日]],テーブル310122[[#This Row],[日時]],テーブル13[[#All],[年代]],O$1)</f>
        <v>0</v>
      </c>
      <c r="P363" s="59">
        <f>COUNTIFS(テーブル13[[#All],[発症日]],テーブル310122[[#This Row],[日時]],テーブル13[[#All],[年代]],"")</f>
        <v>0</v>
      </c>
      <c r="Q363" s="59">
        <f>テーブル310122[[#This Row],[10歳未満]]</f>
        <v>0</v>
      </c>
      <c r="R363" s="59">
        <f>SUM(テーブル310122[[#This Row],[10代]:[30代]])</f>
        <v>0</v>
      </c>
      <c r="S363" s="59">
        <f>SUM(テーブル310122[[#This Row],[40代]:[50代]])</f>
        <v>0</v>
      </c>
      <c r="T363" s="59">
        <f>SUM(テーブル310122[[#This Row],[60代]:[90代]])</f>
        <v>0</v>
      </c>
    </row>
    <row r="364" spans="1:20">
      <c r="A364" s="54">
        <f t="shared" si="23"/>
        <v>44249</v>
      </c>
      <c r="B364" s="1" t="str">
        <f t="shared" si="20"/>
        <v/>
      </c>
      <c r="C364" s="57" t="str">
        <f t="shared" si="21"/>
        <v/>
      </c>
      <c r="D364" s="57" t="str">
        <f t="shared" si="22"/>
        <v>22日</v>
      </c>
      <c r="E364" s="57">
        <f>COUNTIF(テーブル13[[#All],[発症日]],テーブル310122[[#This Row],[日時]])</f>
        <v>0</v>
      </c>
      <c r="F364" s="57">
        <f>COUNTIFS(テーブル13[[#All],[発症日]],テーブル310122[[#This Row],[日時]],テーブル13[[#All],[年代]],F$1)</f>
        <v>0</v>
      </c>
      <c r="G364" s="59">
        <f>COUNTIFS(テーブル13[[#All],[発症日]],テーブル310122[[#This Row],[日時]],テーブル13[[#All],[年代]],G$1)</f>
        <v>0</v>
      </c>
      <c r="H364" s="59">
        <f>COUNTIFS(テーブル13[[#All],[発症日]],テーブル310122[[#This Row],[日時]],テーブル13[[#All],[年代]],H$1)</f>
        <v>0</v>
      </c>
      <c r="I364" s="59">
        <f>COUNTIFS(テーブル13[[#All],[発症日]],テーブル310122[[#This Row],[日時]],テーブル13[[#All],[年代]],I$1)</f>
        <v>0</v>
      </c>
      <c r="J364" s="59">
        <f>COUNTIFS(テーブル13[[#All],[発症日]],テーブル310122[[#This Row],[日時]],テーブル13[[#All],[年代]],J$1)</f>
        <v>0</v>
      </c>
      <c r="K364" s="59">
        <f>COUNTIFS(テーブル13[[#All],[発症日]],テーブル310122[[#This Row],[日時]],テーブル13[[#All],[年代]],K$1)</f>
        <v>0</v>
      </c>
      <c r="L364" s="59">
        <f>COUNTIFS(テーブル13[[#All],[発症日]],テーブル310122[[#This Row],[日時]],テーブル13[[#All],[年代]],L$1)</f>
        <v>0</v>
      </c>
      <c r="M364" s="59">
        <f>COUNTIFS(テーブル13[[#All],[発症日]],テーブル310122[[#This Row],[日時]],テーブル13[[#All],[年代]],M$1)</f>
        <v>0</v>
      </c>
      <c r="N364" s="59">
        <f>COUNTIFS(テーブル13[[#All],[発症日]],テーブル310122[[#This Row],[日時]],テーブル13[[#All],[年代]],N$1)</f>
        <v>0</v>
      </c>
      <c r="O364" s="59">
        <f>COUNTIFS(テーブル13[[#All],[発症日]],テーブル310122[[#This Row],[日時]],テーブル13[[#All],[年代]],O$1)</f>
        <v>0</v>
      </c>
      <c r="P364" s="59">
        <f>COUNTIFS(テーブル13[[#All],[発症日]],テーブル310122[[#This Row],[日時]],テーブル13[[#All],[年代]],"")</f>
        <v>0</v>
      </c>
      <c r="Q364" s="59">
        <f>テーブル310122[[#This Row],[10歳未満]]</f>
        <v>0</v>
      </c>
      <c r="R364" s="59">
        <f>SUM(テーブル310122[[#This Row],[10代]:[30代]])</f>
        <v>0</v>
      </c>
      <c r="S364" s="59">
        <f>SUM(テーブル310122[[#This Row],[40代]:[50代]])</f>
        <v>0</v>
      </c>
      <c r="T364" s="59">
        <f>SUM(テーブル310122[[#This Row],[60代]:[90代]])</f>
        <v>0</v>
      </c>
    </row>
    <row r="365" spans="1:20">
      <c r="A365" s="54">
        <f t="shared" si="23"/>
        <v>44250</v>
      </c>
      <c r="B365" s="1" t="str">
        <f t="shared" si="20"/>
        <v/>
      </c>
      <c r="C365" s="57" t="str">
        <f t="shared" si="21"/>
        <v/>
      </c>
      <c r="D365" s="57" t="str">
        <f t="shared" si="22"/>
        <v>23日</v>
      </c>
      <c r="E365" s="57">
        <f>COUNTIF(テーブル13[[#All],[発症日]],テーブル310122[[#This Row],[日時]])</f>
        <v>0</v>
      </c>
      <c r="F365" s="57">
        <f>COUNTIFS(テーブル13[[#All],[発症日]],テーブル310122[[#This Row],[日時]],テーブル13[[#All],[年代]],F$1)</f>
        <v>0</v>
      </c>
      <c r="G365" s="59">
        <f>COUNTIFS(テーブル13[[#All],[発症日]],テーブル310122[[#This Row],[日時]],テーブル13[[#All],[年代]],G$1)</f>
        <v>0</v>
      </c>
      <c r="H365" s="59">
        <f>COUNTIFS(テーブル13[[#All],[発症日]],テーブル310122[[#This Row],[日時]],テーブル13[[#All],[年代]],H$1)</f>
        <v>0</v>
      </c>
      <c r="I365" s="59">
        <f>COUNTIFS(テーブル13[[#All],[発症日]],テーブル310122[[#This Row],[日時]],テーブル13[[#All],[年代]],I$1)</f>
        <v>0</v>
      </c>
      <c r="J365" s="59">
        <f>COUNTIFS(テーブル13[[#All],[発症日]],テーブル310122[[#This Row],[日時]],テーブル13[[#All],[年代]],J$1)</f>
        <v>0</v>
      </c>
      <c r="K365" s="59">
        <f>COUNTIFS(テーブル13[[#All],[発症日]],テーブル310122[[#This Row],[日時]],テーブル13[[#All],[年代]],K$1)</f>
        <v>0</v>
      </c>
      <c r="L365" s="59">
        <f>COUNTIFS(テーブル13[[#All],[発症日]],テーブル310122[[#This Row],[日時]],テーブル13[[#All],[年代]],L$1)</f>
        <v>0</v>
      </c>
      <c r="M365" s="59">
        <f>COUNTIFS(テーブル13[[#All],[発症日]],テーブル310122[[#This Row],[日時]],テーブル13[[#All],[年代]],M$1)</f>
        <v>0</v>
      </c>
      <c r="N365" s="59">
        <f>COUNTIFS(テーブル13[[#All],[発症日]],テーブル310122[[#This Row],[日時]],テーブル13[[#All],[年代]],N$1)</f>
        <v>0</v>
      </c>
      <c r="O365" s="59">
        <f>COUNTIFS(テーブル13[[#All],[発症日]],テーブル310122[[#This Row],[日時]],テーブル13[[#All],[年代]],O$1)</f>
        <v>0</v>
      </c>
      <c r="P365" s="59">
        <f>COUNTIFS(テーブル13[[#All],[発症日]],テーブル310122[[#This Row],[日時]],テーブル13[[#All],[年代]],"")</f>
        <v>0</v>
      </c>
      <c r="Q365" s="59">
        <f>テーブル310122[[#This Row],[10歳未満]]</f>
        <v>0</v>
      </c>
      <c r="R365" s="59">
        <f>SUM(テーブル310122[[#This Row],[10代]:[30代]])</f>
        <v>0</v>
      </c>
      <c r="S365" s="59">
        <f>SUM(テーブル310122[[#This Row],[40代]:[50代]])</f>
        <v>0</v>
      </c>
      <c r="T365" s="59">
        <f>SUM(テーブル310122[[#This Row],[60代]:[90代]])</f>
        <v>0</v>
      </c>
    </row>
    <row r="366" spans="1:20">
      <c r="A366" s="54">
        <f t="shared" si="23"/>
        <v>44251</v>
      </c>
      <c r="B366" s="1" t="str">
        <f t="shared" si="20"/>
        <v/>
      </c>
      <c r="C366" s="57" t="str">
        <f t="shared" si="21"/>
        <v/>
      </c>
      <c r="D366" s="57" t="str">
        <f t="shared" si="22"/>
        <v>24日</v>
      </c>
      <c r="E366" s="57">
        <f>COUNTIF(テーブル13[[#All],[発症日]],テーブル310122[[#This Row],[日時]])</f>
        <v>0</v>
      </c>
      <c r="F366" s="57">
        <f>COUNTIFS(テーブル13[[#All],[発症日]],テーブル310122[[#This Row],[日時]],テーブル13[[#All],[年代]],F$1)</f>
        <v>0</v>
      </c>
      <c r="G366" s="59">
        <f>COUNTIFS(テーブル13[[#All],[発症日]],テーブル310122[[#This Row],[日時]],テーブル13[[#All],[年代]],G$1)</f>
        <v>0</v>
      </c>
      <c r="H366" s="59">
        <f>COUNTIFS(テーブル13[[#All],[発症日]],テーブル310122[[#This Row],[日時]],テーブル13[[#All],[年代]],H$1)</f>
        <v>0</v>
      </c>
      <c r="I366" s="59">
        <f>COUNTIFS(テーブル13[[#All],[発症日]],テーブル310122[[#This Row],[日時]],テーブル13[[#All],[年代]],I$1)</f>
        <v>0</v>
      </c>
      <c r="J366" s="59">
        <f>COUNTIFS(テーブル13[[#All],[発症日]],テーブル310122[[#This Row],[日時]],テーブル13[[#All],[年代]],J$1)</f>
        <v>0</v>
      </c>
      <c r="K366" s="59">
        <f>COUNTIFS(テーブル13[[#All],[発症日]],テーブル310122[[#This Row],[日時]],テーブル13[[#All],[年代]],K$1)</f>
        <v>0</v>
      </c>
      <c r="L366" s="59">
        <f>COUNTIFS(テーブル13[[#All],[発症日]],テーブル310122[[#This Row],[日時]],テーブル13[[#All],[年代]],L$1)</f>
        <v>0</v>
      </c>
      <c r="M366" s="59">
        <f>COUNTIFS(テーブル13[[#All],[発症日]],テーブル310122[[#This Row],[日時]],テーブル13[[#All],[年代]],M$1)</f>
        <v>0</v>
      </c>
      <c r="N366" s="59">
        <f>COUNTIFS(テーブル13[[#All],[発症日]],テーブル310122[[#This Row],[日時]],テーブル13[[#All],[年代]],N$1)</f>
        <v>0</v>
      </c>
      <c r="O366" s="59">
        <f>COUNTIFS(テーブル13[[#All],[発症日]],テーブル310122[[#This Row],[日時]],テーブル13[[#All],[年代]],O$1)</f>
        <v>0</v>
      </c>
      <c r="P366" s="59">
        <f>COUNTIFS(テーブル13[[#All],[発症日]],テーブル310122[[#This Row],[日時]],テーブル13[[#All],[年代]],"")</f>
        <v>0</v>
      </c>
      <c r="Q366" s="59">
        <f>テーブル310122[[#This Row],[10歳未満]]</f>
        <v>0</v>
      </c>
      <c r="R366" s="59">
        <f>SUM(テーブル310122[[#This Row],[10代]:[30代]])</f>
        <v>0</v>
      </c>
      <c r="S366" s="59">
        <f>SUM(テーブル310122[[#This Row],[40代]:[50代]])</f>
        <v>0</v>
      </c>
      <c r="T366" s="59">
        <f>SUM(テーブル310122[[#This Row],[60代]:[90代]])</f>
        <v>0</v>
      </c>
    </row>
    <row r="367" spans="1:20">
      <c r="A367" s="54">
        <f t="shared" si="23"/>
        <v>44252</v>
      </c>
      <c r="B367" s="1" t="str">
        <f t="shared" si="20"/>
        <v/>
      </c>
      <c r="C367" s="57" t="str">
        <f t="shared" si="21"/>
        <v/>
      </c>
      <c r="D367" s="57" t="str">
        <f t="shared" si="22"/>
        <v>25日</v>
      </c>
      <c r="E367" s="57">
        <f>COUNTIF(テーブル13[[#All],[発症日]],テーブル310122[[#This Row],[日時]])</f>
        <v>0</v>
      </c>
      <c r="F367" s="57">
        <f>COUNTIFS(テーブル13[[#All],[発症日]],テーブル310122[[#This Row],[日時]],テーブル13[[#All],[年代]],F$1)</f>
        <v>0</v>
      </c>
      <c r="G367" s="59">
        <f>COUNTIFS(テーブル13[[#All],[発症日]],テーブル310122[[#This Row],[日時]],テーブル13[[#All],[年代]],G$1)</f>
        <v>0</v>
      </c>
      <c r="H367" s="59">
        <f>COUNTIFS(テーブル13[[#All],[発症日]],テーブル310122[[#This Row],[日時]],テーブル13[[#All],[年代]],H$1)</f>
        <v>0</v>
      </c>
      <c r="I367" s="59">
        <f>COUNTIFS(テーブル13[[#All],[発症日]],テーブル310122[[#This Row],[日時]],テーブル13[[#All],[年代]],I$1)</f>
        <v>0</v>
      </c>
      <c r="J367" s="59">
        <f>COUNTIFS(テーブル13[[#All],[発症日]],テーブル310122[[#This Row],[日時]],テーブル13[[#All],[年代]],J$1)</f>
        <v>0</v>
      </c>
      <c r="K367" s="59">
        <f>COUNTIFS(テーブル13[[#All],[発症日]],テーブル310122[[#This Row],[日時]],テーブル13[[#All],[年代]],K$1)</f>
        <v>0</v>
      </c>
      <c r="L367" s="59">
        <f>COUNTIFS(テーブル13[[#All],[発症日]],テーブル310122[[#This Row],[日時]],テーブル13[[#All],[年代]],L$1)</f>
        <v>0</v>
      </c>
      <c r="M367" s="59">
        <f>COUNTIFS(テーブル13[[#All],[発症日]],テーブル310122[[#This Row],[日時]],テーブル13[[#All],[年代]],M$1)</f>
        <v>0</v>
      </c>
      <c r="N367" s="59">
        <f>COUNTIFS(テーブル13[[#All],[発症日]],テーブル310122[[#This Row],[日時]],テーブル13[[#All],[年代]],N$1)</f>
        <v>0</v>
      </c>
      <c r="O367" s="59">
        <f>COUNTIFS(テーブル13[[#All],[発症日]],テーブル310122[[#This Row],[日時]],テーブル13[[#All],[年代]],O$1)</f>
        <v>0</v>
      </c>
      <c r="P367" s="59">
        <f>COUNTIFS(テーブル13[[#All],[発症日]],テーブル310122[[#This Row],[日時]],テーブル13[[#All],[年代]],"")</f>
        <v>0</v>
      </c>
      <c r="Q367" s="59">
        <f>テーブル310122[[#This Row],[10歳未満]]</f>
        <v>0</v>
      </c>
      <c r="R367" s="59">
        <f>SUM(テーブル310122[[#This Row],[10代]:[30代]])</f>
        <v>0</v>
      </c>
      <c r="S367" s="59">
        <f>SUM(テーブル310122[[#This Row],[40代]:[50代]])</f>
        <v>0</v>
      </c>
      <c r="T367" s="59">
        <f>SUM(テーブル310122[[#This Row],[60代]:[90代]])</f>
        <v>0</v>
      </c>
    </row>
    <row r="368" spans="1:20">
      <c r="A368" s="54">
        <f t="shared" si="23"/>
        <v>44253</v>
      </c>
      <c r="B368" s="1" t="str">
        <f t="shared" si="20"/>
        <v/>
      </c>
      <c r="C368" s="57" t="str">
        <f t="shared" si="21"/>
        <v/>
      </c>
      <c r="D368" s="57" t="str">
        <f t="shared" si="22"/>
        <v>26日</v>
      </c>
      <c r="E368" s="57">
        <f>COUNTIF(テーブル13[[#All],[発症日]],テーブル310122[[#This Row],[日時]])</f>
        <v>0</v>
      </c>
      <c r="F368" s="57">
        <f>COUNTIFS(テーブル13[[#All],[発症日]],テーブル310122[[#This Row],[日時]],テーブル13[[#All],[年代]],F$1)</f>
        <v>0</v>
      </c>
      <c r="G368" s="59">
        <f>COUNTIFS(テーブル13[[#All],[発症日]],テーブル310122[[#This Row],[日時]],テーブル13[[#All],[年代]],G$1)</f>
        <v>0</v>
      </c>
      <c r="H368" s="59">
        <f>COUNTIFS(テーブル13[[#All],[発症日]],テーブル310122[[#This Row],[日時]],テーブル13[[#All],[年代]],H$1)</f>
        <v>0</v>
      </c>
      <c r="I368" s="59">
        <f>COUNTIFS(テーブル13[[#All],[発症日]],テーブル310122[[#This Row],[日時]],テーブル13[[#All],[年代]],I$1)</f>
        <v>0</v>
      </c>
      <c r="J368" s="59">
        <f>COUNTIFS(テーブル13[[#All],[発症日]],テーブル310122[[#This Row],[日時]],テーブル13[[#All],[年代]],J$1)</f>
        <v>0</v>
      </c>
      <c r="K368" s="59">
        <f>COUNTIFS(テーブル13[[#All],[発症日]],テーブル310122[[#This Row],[日時]],テーブル13[[#All],[年代]],K$1)</f>
        <v>0</v>
      </c>
      <c r="L368" s="59">
        <f>COUNTIFS(テーブル13[[#All],[発症日]],テーブル310122[[#This Row],[日時]],テーブル13[[#All],[年代]],L$1)</f>
        <v>0</v>
      </c>
      <c r="M368" s="59">
        <f>COUNTIFS(テーブル13[[#All],[発症日]],テーブル310122[[#This Row],[日時]],テーブル13[[#All],[年代]],M$1)</f>
        <v>0</v>
      </c>
      <c r="N368" s="59">
        <f>COUNTIFS(テーブル13[[#All],[発症日]],テーブル310122[[#This Row],[日時]],テーブル13[[#All],[年代]],N$1)</f>
        <v>0</v>
      </c>
      <c r="O368" s="59">
        <f>COUNTIFS(テーブル13[[#All],[発症日]],テーブル310122[[#This Row],[日時]],テーブル13[[#All],[年代]],O$1)</f>
        <v>0</v>
      </c>
      <c r="P368" s="59">
        <f>COUNTIFS(テーブル13[[#All],[発症日]],テーブル310122[[#This Row],[日時]],テーブル13[[#All],[年代]],"")</f>
        <v>0</v>
      </c>
      <c r="Q368" s="59">
        <f>テーブル310122[[#This Row],[10歳未満]]</f>
        <v>0</v>
      </c>
      <c r="R368" s="59">
        <f>SUM(テーブル310122[[#This Row],[10代]:[30代]])</f>
        <v>0</v>
      </c>
      <c r="S368" s="59">
        <f>SUM(テーブル310122[[#This Row],[40代]:[50代]])</f>
        <v>0</v>
      </c>
      <c r="T368" s="59">
        <f>SUM(テーブル310122[[#This Row],[60代]:[90代]])</f>
        <v>0</v>
      </c>
    </row>
    <row r="369" spans="1:20">
      <c r="A369" s="54">
        <f t="shared" si="23"/>
        <v>44254</v>
      </c>
      <c r="B369" s="1" t="str">
        <f t="shared" si="20"/>
        <v/>
      </c>
      <c r="C369" s="57" t="str">
        <f t="shared" si="21"/>
        <v/>
      </c>
      <c r="D369" s="57" t="str">
        <f t="shared" si="22"/>
        <v>27日</v>
      </c>
      <c r="E369" s="57">
        <f>COUNTIF(テーブル13[[#All],[発症日]],テーブル310122[[#This Row],[日時]])</f>
        <v>0</v>
      </c>
      <c r="F369" s="57">
        <f>COUNTIFS(テーブル13[[#All],[発症日]],テーブル310122[[#This Row],[日時]],テーブル13[[#All],[年代]],F$1)</f>
        <v>0</v>
      </c>
      <c r="G369" s="59">
        <f>COUNTIFS(テーブル13[[#All],[発症日]],テーブル310122[[#This Row],[日時]],テーブル13[[#All],[年代]],G$1)</f>
        <v>0</v>
      </c>
      <c r="H369" s="59">
        <f>COUNTIFS(テーブル13[[#All],[発症日]],テーブル310122[[#This Row],[日時]],テーブル13[[#All],[年代]],H$1)</f>
        <v>0</v>
      </c>
      <c r="I369" s="59">
        <f>COUNTIFS(テーブル13[[#All],[発症日]],テーブル310122[[#This Row],[日時]],テーブル13[[#All],[年代]],I$1)</f>
        <v>0</v>
      </c>
      <c r="J369" s="59">
        <f>COUNTIFS(テーブル13[[#All],[発症日]],テーブル310122[[#This Row],[日時]],テーブル13[[#All],[年代]],J$1)</f>
        <v>0</v>
      </c>
      <c r="K369" s="59">
        <f>COUNTIFS(テーブル13[[#All],[発症日]],テーブル310122[[#This Row],[日時]],テーブル13[[#All],[年代]],K$1)</f>
        <v>0</v>
      </c>
      <c r="L369" s="59">
        <f>COUNTIFS(テーブル13[[#All],[発症日]],テーブル310122[[#This Row],[日時]],テーブル13[[#All],[年代]],L$1)</f>
        <v>0</v>
      </c>
      <c r="M369" s="59">
        <f>COUNTIFS(テーブル13[[#All],[発症日]],テーブル310122[[#This Row],[日時]],テーブル13[[#All],[年代]],M$1)</f>
        <v>0</v>
      </c>
      <c r="N369" s="59">
        <f>COUNTIFS(テーブル13[[#All],[発症日]],テーブル310122[[#This Row],[日時]],テーブル13[[#All],[年代]],N$1)</f>
        <v>0</v>
      </c>
      <c r="O369" s="59">
        <f>COUNTIFS(テーブル13[[#All],[発症日]],テーブル310122[[#This Row],[日時]],テーブル13[[#All],[年代]],O$1)</f>
        <v>0</v>
      </c>
      <c r="P369" s="59">
        <f>COUNTIFS(テーブル13[[#All],[発症日]],テーブル310122[[#This Row],[日時]],テーブル13[[#All],[年代]],"")</f>
        <v>0</v>
      </c>
      <c r="Q369" s="59">
        <f>テーブル310122[[#This Row],[10歳未満]]</f>
        <v>0</v>
      </c>
      <c r="R369" s="59">
        <f>SUM(テーブル310122[[#This Row],[10代]:[30代]])</f>
        <v>0</v>
      </c>
      <c r="S369" s="59">
        <f>SUM(テーブル310122[[#This Row],[40代]:[50代]])</f>
        <v>0</v>
      </c>
      <c r="T369" s="59">
        <f>SUM(テーブル310122[[#This Row],[60代]:[90代]])</f>
        <v>0</v>
      </c>
    </row>
    <row r="370" spans="1:20">
      <c r="A370" s="54">
        <f t="shared" si="23"/>
        <v>44255</v>
      </c>
      <c r="B370" s="1" t="str">
        <f t="shared" si="20"/>
        <v/>
      </c>
      <c r="C370" s="57" t="str">
        <f t="shared" si="21"/>
        <v/>
      </c>
      <c r="D370" s="57" t="str">
        <f t="shared" si="22"/>
        <v>28日</v>
      </c>
      <c r="E370" s="57">
        <f>COUNTIF(テーブル13[[#All],[発症日]],テーブル310122[[#This Row],[日時]])</f>
        <v>0</v>
      </c>
      <c r="F370" s="57">
        <f>COUNTIFS(テーブル13[[#All],[発症日]],テーブル310122[[#This Row],[日時]],テーブル13[[#All],[年代]],F$1)</f>
        <v>0</v>
      </c>
      <c r="G370" s="59">
        <f>COUNTIFS(テーブル13[[#All],[発症日]],テーブル310122[[#This Row],[日時]],テーブル13[[#All],[年代]],G$1)</f>
        <v>0</v>
      </c>
      <c r="H370" s="59">
        <f>COUNTIFS(テーブル13[[#All],[発症日]],テーブル310122[[#This Row],[日時]],テーブル13[[#All],[年代]],H$1)</f>
        <v>0</v>
      </c>
      <c r="I370" s="59">
        <f>COUNTIFS(テーブル13[[#All],[発症日]],テーブル310122[[#This Row],[日時]],テーブル13[[#All],[年代]],I$1)</f>
        <v>0</v>
      </c>
      <c r="J370" s="59">
        <f>COUNTIFS(テーブル13[[#All],[発症日]],テーブル310122[[#This Row],[日時]],テーブル13[[#All],[年代]],J$1)</f>
        <v>0</v>
      </c>
      <c r="K370" s="59">
        <f>COUNTIFS(テーブル13[[#All],[発症日]],テーブル310122[[#This Row],[日時]],テーブル13[[#All],[年代]],K$1)</f>
        <v>0</v>
      </c>
      <c r="L370" s="59">
        <f>COUNTIFS(テーブル13[[#All],[発症日]],テーブル310122[[#This Row],[日時]],テーブル13[[#All],[年代]],L$1)</f>
        <v>0</v>
      </c>
      <c r="M370" s="59">
        <f>COUNTIFS(テーブル13[[#All],[発症日]],テーブル310122[[#This Row],[日時]],テーブル13[[#All],[年代]],M$1)</f>
        <v>0</v>
      </c>
      <c r="N370" s="59">
        <f>COUNTIFS(テーブル13[[#All],[発症日]],テーブル310122[[#This Row],[日時]],テーブル13[[#All],[年代]],N$1)</f>
        <v>0</v>
      </c>
      <c r="O370" s="59">
        <f>COUNTIFS(テーブル13[[#All],[発症日]],テーブル310122[[#This Row],[日時]],テーブル13[[#All],[年代]],O$1)</f>
        <v>0</v>
      </c>
      <c r="P370" s="59">
        <f>COUNTIFS(テーブル13[[#All],[発症日]],テーブル310122[[#This Row],[日時]],テーブル13[[#All],[年代]],"")</f>
        <v>0</v>
      </c>
      <c r="Q370" s="59">
        <f>テーブル310122[[#This Row],[10歳未満]]</f>
        <v>0</v>
      </c>
      <c r="R370" s="59">
        <f>SUM(テーブル310122[[#This Row],[10代]:[30代]])</f>
        <v>0</v>
      </c>
      <c r="S370" s="59">
        <f>SUM(テーブル310122[[#This Row],[40代]:[50代]])</f>
        <v>0</v>
      </c>
      <c r="T370" s="59">
        <f>SUM(テーブル310122[[#This Row],[60代]:[90代]])</f>
        <v>0</v>
      </c>
    </row>
    <row r="371" spans="1:20">
      <c r="A371" s="54">
        <f t="shared" si="23"/>
        <v>44256</v>
      </c>
      <c r="B371" s="1" t="str">
        <f t="shared" si="20"/>
        <v/>
      </c>
      <c r="C371" s="57" t="str">
        <f t="shared" si="21"/>
        <v>3月</v>
      </c>
      <c r="D371" s="57" t="str">
        <f t="shared" si="22"/>
        <v>1日</v>
      </c>
      <c r="E371" s="57">
        <f>COUNTIF(テーブル13[[#All],[発症日]],テーブル310122[[#This Row],[日時]])</f>
        <v>0</v>
      </c>
      <c r="F371" s="57">
        <f>COUNTIFS(テーブル13[[#All],[発症日]],テーブル310122[[#This Row],[日時]],テーブル13[[#All],[年代]],F$1)</f>
        <v>0</v>
      </c>
      <c r="G371" s="59">
        <f>COUNTIFS(テーブル13[[#All],[発症日]],テーブル310122[[#This Row],[日時]],テーブル13[[#All],[年代]],G$1)</f>
        <v>0</v>
      </c>
      <c r="H371" s="59">
        <f>COUNTIFS(テーブル13[[#All],[発症日]],テーブル310122[[#This Row],[日時]],テーブル13[[#All],[年代]],H$1)</f>
        <v>0</v>
      </c>
      <c r="I371" s="59">
        <f>COUNTIFS(テーブル13[[#All],[発症日]],テーブル310122[[#This Row],[日時]],テーブル13[[#All],[年代]],I$1)</f>
        <v>0</v>
      </c>
      <c r="J371" s="59">
        <f>COUNTIFS(テーブル13[[#All],[発症日]],テーブル310122[[#This Row],[日時]],テーブル13[[#All],[年代]],J$1)</f>
        <v>0</v>
      </c>
      <c r="K371" s="59">
        <f>COUNTIFS(テーブル13[[#All],[発症日]],テーブル310122[[#This Row],[日時]],テーブル13[[#All],[年代]],K$1)</f>
        <v>0</v>
      </c>
      <c r="L371" s="59">
        <f>COUNTIFS(テーブル13[[#All],[発症日]],テーブル310122[[#This Row],[日時]],テーブル13[[#All],[年代]],L$1)</f>
        <v>0</v>
      </c>
      <c r="M371" s="59">
        <f>COUNTIFS(テーブル13[[#All],[発症日]],テーブル310122[[#This Row],[日時]],テーブル13[[#All],[年代]],M$1)</f>
        <v>0</v>
      </c>
      <c r="N371" s="59">
        <f>COUNTIFS(テーブル13[[#All],[発症日]],テーブル310122[[#This Row],[日時]],テーブル13[[#All],[年代]],N$1)</f>
        <v>0</v>
      </c>
      <c r="O371" s="59">
        <f>COUNTIFS(テーブル13[[#All],[発症日]],テーブル310122[[#This Row],[日時]],テーブル13[[#All],[年代]],O$1)</f>
        <v>0</v>
      </c>
      <c r="P371" s="59">
        <f>COUNTIFS(テーブル13[[#All],[発症日]],テーブル310122[[#This Row],[日時]],テーブル13[[#All],[年代]],"")</f>
        <v>0</v>
      </c>
      <c r="Q371" s="59">
        <f>テーブル310122[[#This Row],[10歳未満]]</f>
        <v>0</v>
      </c>
      <c r="R371" s="59">
        <f>SUM(テーブル310122[[#This Row],[10代]:[30代]])</f>
        <v>0</v>
      </c>
      <c r="S371" s="59">
        <f>SUM(テーブル310122[[#This Row],[40代]:[50代]])</f>
        <v>0</v>
      </c>
      <c r="T371" s="59">
        <f>SUM(テーブル310122[[#This Row],[60代]:[90代]])</f>
        <v>0</v>
      </c>
    </row>
    <row r="372" spans="1:20">
      <c r="A372" s="54">
        <f t="shared" si="23"/>
        <v>44257</v>
      </c>
      <c r="B372" s="1" t="str">
        <f t="shared" si="20"/>
        <v/>
      </c>
      <c r="C372" s="57" t="str">
        <f t="shared" si="21"/>
        <v/>
      </c>
      <c r="D372" s="57" t="str">
        <f t="shared" si="22"/>
        <v>2日</v>
      </c>
      <c r="E372" s="57">
        <f>COUNTIF(テーブル13[[#All],[発症日]],テーブル310122[[#This Row],[日時]])</f>
        <v>0</v>
      </c>
      <c r="F372" s="57">
        <f>COUNTIFS(テーブル13[[#All],[発症日]],テーブル310122[[#This Row],[日時]],テーブル13[[#All],[年代]],F$1)</f>
        <v>0</v>
      </c>
      <c r="G372" s="59">
        <f>COUNTIFS(テーブル13[[#All],[発症日]],テーブル310122[[#This Row],[日時]],テーブル13[[#All],[年代]],G$1)</f>
        <v>0</v>
      </c>
      <c r="H372" s="59">
        <f>COUNTIFS(テーブル13[[#All],[発症日]],テーブル310122[[#This Row],[日時]],テーブル13[[#All],[年代]],H$1)</f>
        <v>0</v>
      </c>
      <c r="I372" s="59">
        <f>COUNTIFS(テーブル13[[#All],[発症日]],テーブル310122[[#This Row],[日時]],テーブル13[[#All],[年代]],I$1)</f>
        <v>0</v>
      </c>
      <c r="J372" s="59">
        <f>COUNTIFS(テーブル13[[#All],[発症日]],テーブル310122[[#This Row],[日時]],テーブル13[[#All],[年代]],J$1)</f>
        <v>0</v>
      </c>
      <c r="K372" s="59">
        <f>COUNTIFS(テーブル13[[#All],[発症日]],テーブル310122[[#This Row],[日時]],テーブル13[[#All],[年代]],K$1)</f>
        <v>0</v>
      </c>
      <c r="L372" s="59">
        <f>COUNTIFS(テーブル13[[#All],[発症日]],テーブル310122[[#This Row],[日時]],テーブル13[[#All],[年代]],L$1)</f>
        <v>0</v>
      </c>
      <c r="M372" s="59">
        <f>COUNTIFS(テーブル13[[#All],[発症日]],テーブル310122[[#This Row],[日時]],テーブル13[[#All],[年代]],M$1)</f>
        <v>0</v>
      </c>
      <c r="N372" s="59">
        <f>COUNTIFS(テーブル13[[#All],[発症日]],テーブル310122[[#This Row],[日時]],テーブル13[[#All],[年代]],N$1)</f>
        <v>0</v>
      </c>
      <c r="O372" s="59">
        <f>COUNTIFS(テーブル13[[#All],[発症日]],テーブル310122[[#This Row],[日時]],テーブル13[[#All],[年代]],O$1)</f>
        <v>0</v>
      </c>
      <c r="P372" s="59">
        <f>COUNTIFS(テーブル13[[#All],[発症日]],テーブル310122[[#This Row],[日時]],テーブル13[[#All],[年代]],"")</f>
        <v>0</v>
      </c>
      <c r="Q372" s="59">
        <f>テーブル310122[[#This Row],[10歳未満]]</f>
        <v>0</v>
      </c>
      <c r="R372" s="59">
        <f>SUM(テーブル310122[[#This Row],[10代]:[30代]])</f>
        <v>0</v>
      </c>
      <c r="S372" s="59">
        <f>SUM(テーブル310122[[#This Row],[40代]:[50代]])</f>
        <v>0</v>
      </c>
      <c r="T372" s="59">
        <f>SUM(テーブル310122[[#This Row],[60代]:[90代]])</f>
        <v>0</v>
      </c>
    </row>
    <row r="373" spans="1:20">
      <c r="A373" s="54">
        <f t="shared" si="23"/>
        <v>44258</v>
      </c>
      <c r="B373" s="1" t="str">
        <f t="shared" si="20"/>
        <v/>
      </c>
      <c r="C373" s="57" t="str">
        <f t="shared" si="21"/>
        <v/>
      </c>
      <c r="D373" s="57" t="str">
        <f t="shared" si="22"/>
        <v>3日</v>
      </c>
      <c r="E373" s="57">
        <f>COUNTIF(テーブル13[[#All],[発症日]],テーブル310122[[#This Row],[日時]])</f>
        <v>0</v>
      </c>
      <c r="F373" s="57">
        <f>COUNTIFS(テーブル13[[#All],[発症日]],テーブル310122[[#This Row],[日時]],テーブル13[[#All],[年代]],F$1)</f>
        <v>0</v>
      </c>
      <c r="G373" s="59">
        <f>COUNTIFS(テーブル13[[#All],[発症日]],テーブル310122[[#This Row],[日時]],テーブル13[[#All],[年代]],G$1)</f>
        <v>0</v>
      </c>
      <c r="H373" s="59">
        <f>COUNTIFS(テーブル13[[#All],[発症日]],テーブル310122[[#This Row],[日時]],テーブル13[[#All],[年代]],H$1)</f>
        <v>0</v>
      </c>
      <c r="I373" s="59">
        <f>COUNTIFS(テーブル13[[#All],[発症日]],テーブル310122[[#This Row],[日時]],テーブル13[[#All],[年代]],I$1)</f>
        <v>0</v>
      </c>
      <c r="J373" s="59">
        <f>COUNTIFS(テーブル13[[#All],[発症日]],テーブル310122[[#This Row],[日時]],テーブル13[[#All],[年代]],J$1)</f>
        <v>0</v>
      </c>
      <c r="K373" s="59">
        <f>COUNTIFS(テーブル13[[#All],[発症日]],テーブル310122[[#This Row],[日時]],テーブル13[[#All],[年代]],K$1)</f>
        <v>0</v>
      </c>
      <c r="L373" s="59">
        <f>COUNTIFS(テーブル13[[#All],[発症日]],テーブル310122[[#This Row],[日時]],テーブル13[[#All],[年代]],L$1)</f>
        <v>0</v>
      </c>
      <c r="M373" s="59">
        <f>COUNTIFS(テーブル13[[#All],[発症日]],テーブル310122[[#This Row],[日時]],テーブル13[[#All],[年代]],M$1)</f>
        <v>0</v>
      </c>
      <c r="N373" s="59">
        <f>COUNTIFS(テーブル13[[#All],[発症日]],テーブル310122[[#This Row],[日時]],テーブル13[[#All],[年代]],N$1)</f>
        <v>0</v>
      </c>
      <c r="O373" s="59">
        <f>COUNTIFS(テーブル13[[#All],[発症日]],テーブル310122[[#This Row],[日時]],テーブル13[[#All],[年代]],O$1)</f>
        <v>0</v>
      </c>
      <c r="P373" s="59">
        <f>COUNTIFS(テーブル13[[#All],[発症日]],テーブル310122[[#This Row],[日時]],テーブル13[[#All],[年代]],"")</f>
        <v>0</v>
      </c>
      <c r="Q373" s="59">
        <f>テーブル310122[[#This Row],[10歳未満]]</f>
        <v>0</v>
      </c>
      <c r="R373" s="59">
        <f>SUM(テーブル310122[[#This Row],[10代]:[30代]])</f>
        <v>0</v>
      </c>
      <c r="S373" s="59">
        <f>SUM(テーブル310122[[#This Row],[40代]:[50代]])</f>
        <v>0</v>
      </c>
      <c r="T373" s="59">
        <f>SUM(テーブル310122[[#This Row],[60代]:[90代]])</f>
        <v>0</v>
      </c>
    </row>
    <row r="374" spans="1:20">
      <c r="A374" s="54">
        <f t="shared" si="23"/>
        <v>44259</v>
      </c>
      <c r="B374" s="1" t="str">
        <f t="shared" si="20"/>
        <v/>
      </c>
      <c r="C374" s="57" t="str">
        <f t="shared" si="21"/>
        <v/>
      </c>
      <c r="D374" s="57" t="str">
        <f t="shared" si="22"/>
        <v>4日</v>
      </c>
      <c r="E374" s="57">
        <f>COUNTIF(テーブル13[[#All],[発症日]],テーブル310122[[#This Row],[日時]])</f>
        <v>0</v>
      </c>
      <c r="F374" s="57">
        <f>COUNTIFS(テーブル13[[#All],[発症日]],テーブル310122[[#This Row],[日時]],テーブル13[[#All],[年代]],F$1)</f>
        <v>0</v>
      </c>
      <c r="G374" s="59">
        <f>COUNTIFS(テーブル13[[#All],[発症日]],テーブル310122[[#This Row],[日時]],テーブル13[[#All],[年代]],G$1)</f>
        <v>0</v>
      </c>
      <c r="H374" s="59">
        <f>COUNTIFS(テーブル13[[#All],[発症日]],テーブル310122[[#This Row],[日時]],テーブル13[[#All],[年代]],H$1)</f>
        <v>0</v>
      </c>
      <c r="I374" s="59">
        <f>COUNTIFS(テーブル13[[#All],[発症日]],テーブル310122[[#This Row],[日時]],テーブル13[[#All],[年代]],I$1)</f>
        <v>0</v>
      </c>
      <c r="J374" s="59">
        <f>COUNTIFS(テーブル13[[#All],[発症日]],テーブル310122[[#This Row],[日時]],テーブル13[[#All],[年代]],J$1)</f>
        <v>0</v>
      </c>
      <c r="K374" s="59">
        <f>COUNTIFS(テーブル13[[#All],[発症日]],テーブル310122[[#This Row],[日時]],テーブル13[[#All],[年代]],K$1)</f>
        <v>0</v>
      </c>
      <c r="L374" s="59">
        <f>COUNTIFS(テーブル13[[#All],[発症日]],テーブル310122[[#This Row],[日時]],テーブル13[[#All],[年代]],L$1)</f>
        <v>0</v>
      </c>
      <c r="M374" s="59">
        <f>COUNTIFS(テーブル13[[#All],[発症日]],テーブル310122[[#This Row],[日時]],テーブル13[[#All],[年代]],M$1)</f>
        <v>0</v>
      </c>
      <c r="N374" s="59">
        <f>COUNTIFS(テーブル13[[#All],[発症日]],テーブル310122[[#This Row],[日時]],テーブル13[[#All],[年代]],N$1)</f>
        <v>0</v>
      </c>
      <c r="O374" s="59">
        <f>COUNTIFS(テーブル13[[#All],[発症日]],テーブル310122[[#This Row],[日時]],テーブル13[[#All],[年代]],O$1)</f>
        <v>0</v>
      </c>
      <c r="P374" s="59">
        <f>COUNTIFS(テーブル13[[#All],[発症日]],テーブル310122[[#This Row],[日時]],テーブル13[[#All],[年代]],"")</f>
        <v>0</v>
      </c>
      <c r="Q374" s="59">
        <f>テーブル310122[[#This Row],[10歳未満]]</f>
        <v>0</v>
      </c>
      <c r="R374" s="59">
        <f>SUM(テーブル310122[[#This Row],[10代]:[30代]])</f>
        <v>0</v>
      </c>
      <c r="S374" s="59">
        <f>SUM(テーブル310122[[#This Row],[40代]:[50代]])</f>
        <v>0</v>
      </c>
      <c r="T374" s="59">
        <f>SUM(テーブル310122[[#This Row],[60代]:[90代]])</f>
        <v>0</v>
      </c>
    </row>
    <row r="375" spans="1:20">
      <c r="A375" s="54">
        <f t="shared" si="23"/>
        <v>44260</v>
      </c>
      <c r="B375" s="1" t="str">
        <f t="shared" si="20"/>
        <v/>
      </c>
      <c r="C375" s="57" t="str">
        <f t="shared" si="21"/>
        <v/>
      </c>
      <c r="D375" s="57" t="str">
        <f t="shared" si="22"/>
        <v>5日</v>
      </c>
      <c r="E375" s="57">
        <f>COUNTIF(テーブル13[[#All],[発症日]],テーブル310122[[#This Row],[日時]])</f>
        <v>0</v>
      </c>
      <c r="F375" s="57">
        <f>COUNTIFS(テーブル13[[#All],[発症日]],テーブル310122[[#This Row],[日時]],テーブル13[[#All],[年代]],F$1)</f>
        <v>0</v>
      </c>
      <c r="G375" s="59">
        <f>COUNTIFS(テーブル13[[#All],[発症日]],テーブル310122[[#This Row],[日時]],テーブル13[[#All],[年代]],G$1)</f>
        <v>0</v>
      </c>
      <c r="H375" s="59">
        <f>COUNTIFS(テーブル13[[#All],[発症日]],テーブル310122[[#This Row],[日時]],テーブル13[[#All],[年代]],H$1)</f>
        <v>0</v>
      </c>
      <c r="I375" s="59">
        <f>COUNTIFS(テーブル13[[#All],[発症日]],テーブル310122[[#This Row],[日時]],テーブル13[[#All],[年代]],I$1)</f>
        <v>0</v>
      </c>
      <c r="J375" s="59">
        <f>COUNTIFS(テーブル13[[#All],[発症日]],テーブル310122[[#This Row],[日時]],テーブル13[[#All],[年代]],J$1)</f>
        <v>0</v>
      </c>
      <c r="K375" s="59">
        <f>COUNTIFS(テーブル13[[#All],[発症日]],テーブル310122[[#This Row],[日時]],テーブル13[[#All],[年代]],K$1)</f>
        <v>0</v>
      </c>
      <c r="L375" s="59">
        <f>COUNTIFS(テーブル13[[#All],[発症日]],テーブル310122[[#This Row],[日時]],テーブル13[[#All],[年代]],L$1)</f>
        <v>0</v>
      </c>
      <c r="M375" s="59">
        <f>COUNTIFS(テーブル13[[#All],[発症日]],テーブル310122[[#This Row],[日時]],テーブル13[[#All],[年代]],M$1)</f>
        <v>0</v>
      </c>
      <c r="N375" s="59">
        <f>COUNTIFS(テーブル13[[#All],[発症日]],テーブル310122[[#This Row],[日時]],テーブル13[[#All],[年代]],N$1)</f>
        <v>0</v>
      </c>
      <c r="O375" s="59">
        <f>COUNTIFS(テーブル13[[#All],[発症日]],テーブル310122[[#This Row],[日時]],テーブル13[[#All],[年代]],O$1)</f>
        <v>0</v>
      </c>
      <c r="P375" s="59">
        <f>COUNTIFS(テーブル13[[#All],[発症日]],テーブル310122[[#This Row],[日時]],テーブル13[[#All],[年代]],"")</f>
        <v>0</v>
      </c>
      <c r="Q375" s="59">
        <f>テーブル310122[[#This Row],[10歳未満]]</f>
        <v>0</v>
      </c>
      <c r="R375" s="59">
        <f>SUM(テーブル310122[[#This Row],[10代]:[30代]])</f>
        <v>0</v>
      </c>
      <c r="S375" s="59">
        <f>SUM(テーブル310122[[#This Row],[40代]:[50代]])</f>
        <v>0</v>
      </c>
      <c r="T375" s="59">
        <f>SUM(テーブル310122[[#This Row],[60代]:[90代]])</f>
        <v>0</v>
      </c>
    </row>
    <row r="376" spans="1:20">
      <c r="A376" s="54">
        <f t="shared" si="23"/>
        <v>44261</v>
      </c>
      <c r="B376" s="1" t="str">
        <f t="shared" si="20"/>
        <v/>
      </c>
      <c r="C376" s="57" t="str">
        <f t="shared" si="21"/>
        <v/>
      </c>
      <c r="D376" s="57" t="str">
        <f t="shared" si="22"/>
        <v>6日</v>
      </c>
      <c r="E376" s="57">
        <f>COUNTIF(テーブル13[[#All],[発症日]],テーブル310122[[#This Row],[日時]])</f>
        <v>0</v>
      </c>
      <c r="F376" s="57">
        <f>COUNTIFS(テーブル13[[#All],[発症日]],テーブル310122[[#This Row],[日時]],テーブル13[[#All],[年代]],F$1)</f>
        <v>0</v>
      </c>
      <c r="G376" s="59">
        <f>COUNTIFS(テーブル13[[#All],[発症日]],テーブル310122[[#This Row],[日時]],テーブル13[[#All],[年代]],G$1)</f>
        <v>0</v>
      </c>
      <c r="H376" s="59">
        <f>COUNTIFS(テーブル13[[#All],[発症日]],テーブル310122[[#This Row],[日時]],テーブル13[[#All],[年代]],H$1)</f>
        <v>0</v>
      </c>
      <c r="I376" s="59">
        <f>COUNTIFS(テーブル13[[#All],[発症日]],テーブル310122[[#This Row],[日時]],テーブル13[[#All],[年代]],I$1)</f>
        <v>0</v>
      </c>
      <c r="J376" s="59">
        <f>COUNTIFS(テーブル13[[#All],[発症日]],テーブル310122[[#This Row],[日時]],テーブル13[[#All],[年代]],J$1)</f>
        <v>0</v>
      </c>
      <c r="K376" s="59">
        <f>COUNTIFS(テーブル13[[#All],[発症日]],テーブル310122[[#This Row],[日時]],テーブル13[[#All],[年代]],K$1)</f>
        <v>0</v>
      </c>
      <c r="L376" s="59">
        <f>COUNTIFS(テーブル13[[#All],[発症日]],テーブル310122[[#This Row],[日時]],テーブル13[[#All],[年代]],L$1)</f>
        <v>0</v>
      </c>
      <c r="M376" s="59">
        <f>COUNTIFS(テーブル13[[#All],[発症日]],テーブル310122[[#This Row],[日時]],テーブル13[[#All],[年代]],M$1)</f>
        <v>0</v>
      </c>
      <c r="N376" s="59">
        <f>COUNTIFS(テーブル13[[#All],[発症日]],テーブル310122[[#This Row],[日時]],テーブル13[[#All],[年代]],N$1)</f>
        <v>0</v>
      </c>
      <c r="O376" s="59">
        <f>COUNTIFS(テーブル13[[#All],[発症日]],テーブル310122[[#This Row],[日時]],テーブル13[[#All],[年代]],O$1)</f>
        <v>0</v>
      </c>
      <c r="P376" s="59">
        <f>COUNTIFS(テーブル13[[#All],[発症日]],テーブル310122[[#This Row],[日時]],テーブル13[[#All],[年代]],"")</f>
        <v>0</v>
      </c>
      <c r="Q376" s="59">
        <f>テーブル310122[[#This Row],[10歳未満]]</f>
        <v>0</v>
      </c>
      <c r="R376" s="59">
        <f>SUM(テーブル310122[[#This Row],[10代]:[30代]])</f>
        <v>0</v>
      </c>
      <c r="S376" s="59">
        <f>SUM(テーブル310122[[#This Row],[40代]:[50代]])</f>
        <v>0</v>
      </c>
      <c r="T376" s="59">
        <f>SUM(テーブル310122[[#This Row],[60代]:[90代]])</f>
        <v>0</v>
      </c>
    </row>
    <row r="377" spans="1:20">
      <c r="A377" s="54">
        <f t="shared" si="23"/>
        <v>44262</v>
      </c>
      <c r="B377" s="1" t="str">
        <f t="shared" si="20"/>
        <v/>
      </c>
      <c r="C377" s="57" t="str">
        <f t="shared" si="21"/>
        <v/>
      </c>
      <c r="D377" s="57" t="str">
        <f t="shared" si="22"/>
        <v>7日</v>
      </c>
      <c r="E377" s="57">
        <f>COUNTIF(テーブル13[[#All],[発症日]],テーブル310122[[#This Row],[日時]])</f>
        <v>0</v>
      </c>
      <c r="F377" s="57">
        <f>COUNTIFS(テーブル13[[#All],[発症日]],テーブル310122[[#This Row],[日時]],テーブル13[[#All],[年代]],F$1)</f>
        <v>0</v>
      </c>
      <c r="G377" s="59">
        <f>COUNTIFS(テーブル13[[#All],[発症日]],テーブル310122[[#This Row],[日時]],テーブル13[[#All],[年代]],G$1)</f>
        <v>0</v>
      </c>
      <c r="H377" s="59">
        <f>COUNTIFS(テーブル13[[#All],[発症日]],テーブル310122[[#This Row],[日時]],テーブル13[[#All],[年代]],H$1)</f>
        <v>0</v>
      </c>
      <c r="I377" s="59">
        <f>COUNTIFS(テーブル13[[#All],[発症日]],テーブル310122[[#This Row],[日時]],テーブル13[[#All],[年代]],I$1)</f>
        <v>0</v>
      </c>
      <c r="J377" s="59">
        <f>COUNTIFS(テーブル13[[#All],[発症日]],テーブル310122[[#This Row],[日時]],テーブル13[[#All],[年代]],J$1)</f>
        <v>0</v>
      </c>
      <c r="K377" s="59">
        <f>COUNTIFS(テーブル13[[#All],[発症日]],テーブル310122[[#This Row],[日時]],テーブル13[[#All],[年代]],K$1)</f>
        <v>0</v>
      </c>
      <c r="L377" s="59">
        <f>COUNTIFS(テーブル13[[#All],[発症日]],テーブル310122[[#This Row],[日時]],テーブル13[[#All],[年代]],L$1)</f>
        <v>0</v>
      </c>
      <c r="M377" s="59">
        <f>COUNTIFS(テーブル13[[#All],[発症日]],テーブル310122[[#This Row],[日時]],テーブル13[[#All],[年代]],M$1)</f>
        <v>0</v>
      </c>
      <c r="N377" s="59">
        <f>COUNTIFS(テーブル13[[#All],[発症日]],テーブル310122[[#This Row],[日時]],テーブル13[[#All],[年代]],N$1)</f>
        <v>0</v>
      </c>
      <c r="O377" s="59">
        <f>COUNTIFS(テーブル13[[#All],[発症日]],テーブル310122[[#This Row],[日時]],テーブル13[[#All],[年代]],O$1)</f>
        <v>0</v>
      </c>
      <c r="P377" s="59">
        <f>COUNTIFS(テーブル13[[#All],[発症日]],テーブル310122[[#This Row],[日時]],テーブル13[[#All],[年代]],"")</f>
        <v>0</v>
      </c>
      <c r="Q377" s="59">
        <f>テーブル310122[[#This Row],[10歳未満]]</f>
        <v>0</v>
      </c>
      <c r="R377" s="59">
        <f>SUM(テーブル310122[[#This Row],[10代]:[30代]])</f>
        <v>0</v>
      </c>
      <c r="S377" s="59">
        <f>SUM(テーブル310122[[#This Row],[40代]:[50代]])</f>
        <v>0</v>
      </c>
      <c r="T377" s="59">
        <f>SUM(テーブル310122[[#This Row],[60代]:[90代]])</f>
        <v>0</v>
      </c>
    </row>
    <row r="378" spans="1:20">
      <c r="A378" s="54">
        <f t="shared" si="23"/>
        <v>44263</v>
      </c>
      <c r="B378" s="1" t="str">
        <f t="shared" si="20"/>
        <v/>
      </c>
      <c r="C378" s="57" t="str">
        <f t="shared" si="21"/>
        <v/>
      </c>
      <c r="D378" s="57" t="str">
        <f t="shared" si="22"/>
        <v>8日</v>
      </c>
      <c r="E378" s="57">
        <f>COUNTIF(テーブル13[[#All],[発症日]],テーブル310122[[#This Row],[日時]])</f>
        <v>0</v>
      </c>
      <c r="F378" s="57">
        <f>COUNTIFS(テーブル13[[#All],[発症日]],テーブル310122[[#This Row],[日時]],テーブル13[[#All],[年代]],F$1)</f>
        <v>0</v>
      </c>
      <c r="G378" s="59">
        <f>COUNTIFS(テーブル13[[#All],[発症日]],テーブル310122[[#This Row],[日時]],テーブル13[[#All],[年代]],G$1)</f>
        <v>0</v>
      </c>
      <c r="H378" s="59">
        <f>COUNTIFS(テーブル13[[#All],[発症日]],テーブル310122[[#This Row],[日時]],テーブル13[[#All],[年代]],H$1)</f>
        <v>0</v>
      </c>
      <c r="I378" s="59">
        <f>COUNTIFS(テーブル13[[#All],[発症日]],テーブル310122[[#This Row],[日時]],テーブル13[[#All],[年代]],I$1)</f>
        <v>0</v>
      </c>
      <c r="J378" s="59">
        <f>COUNTIFS(テーブル13[[#All],[発症日]],テーブル310122[[#This Row],[日時]],テーブル13[[#All],[年代]],J$1)</f>
        <v>0</v>
      </c>
      <c r="K378" s="59">
        <f>COUNTIFS(テーブル13[[#All],[発症日]],テーブル310122[[#This Row],[日時]],テーブル13[[#All],[年代]],K$1)</f>
        <v>0</v>
      </c>
      <c r="L378" s="59">
        <f>COUNTIFS(テーブル13[[#All],[発症日]],テーブル310122[[#This Row],[日時]],テーブル13[[#All],[年代]],L$1)</f>
        <v>0</v>
      </c>
      <c r="M378" s="59">
        <f>COUNTIFS(テーブル13[[#All],[発症日]],テーブル310122[[#This Row],[日時]],テーブル13[[#All],[年代]],M$1)</f>
        <v>0</v>
      </c>
      <c r="N378" s="59">
        <f>COUNTIFS(テーブル13[[#All],[発症日]],テーブル310122[[#This Row],[日時]],テーブル13[[#All],[年代]],N$1)</f>
        <v>0</v>
      </c>
      <c r="O378" s="59">
        <f>COUNTIFS(テーブル13[[#All],[発症日]],テーブル310122[[#This Row],[日時]],テーブル13[[#All],[年代]],O$1)</f>
        <v>0</v>
      </c>
      <c r="P378" s="59">
        <f>COUNTIFS(テーブル13[[#All],[発症日]],テーブル310122[[#This Row],[日時]],テーブル13[[#All],[年代]],"")</f>
        <v>0</v>
      </c>
      <c r="Q378" s="59">
        <f>テーブル310122[[#This Row],[10歳未満]]</f>
        <v>0</v>
      </c>
      <c r="R378" s="59">
        <f>SUM(テーブル310122[[#This Row],[10代]:[30代]])</f>
        <v>0</v>
      </c>
      <c r="S378" s="59">
        <f>SUM(テーブル310122[[#This Row],[40代]:[50代]])</f>
        <v>0</v>
      </c>
      <c r="T378" s="59">
        <f>SUM(テーブル310122[[#This Row],[60代]:[90代]])</f>
        <v>0</v>
      </c>
    </row>
    <row r="379" spans="1:20">
      <c r="A379" s="54">
        <f t="shared" si="23"/>
        <v>44264</v>
      </c>
      <c r="B379" s="1" t="str">
        <f t="shared" si="20"/>
        <v/>
      </c>
      <c r="C379" s="57" t="str">
        <f t="shared" si="21"/>
        <v/>
      </c>
      <c r="D379" s="57" t="str">
        <f t="shared" si="22"/>
        <v>9日</v>
      </c>
      <c r="E379" s="57">
        <f>COUNTIF(テーブル13[[#All],[発症日]],テーブル310122[[#This Row],[日時]])</f>
        <v>0</v>
      </c>
      <c r="F379" s="57">
        <f>COUNTIFS(テーブル13[[#All],[発症日]],テーブル310122[[#This Row],[日時]],テーブル13[[#All],[年代]],F$1)</f>
        <v>0</v>
      </c>
      <c r="G379" s="59">
        <f>COUNTIFS(テーブル13[[#All],[発症日]],テーブル310122[[#This Row],[日時]],テーブル13[[#All],[年代]],G$1)</f>
        <v>0</v>
      </c>
      <c r="H379" s="59">
        <f>COUNTIFS(テーブル13[[#All],[発症日]],テーブル310122[[#This Row],[日時]],テーブル13[[#All],[年代]],H$1)</f>
        <v>0</v>
      </c>
      <c r="I379" s="59">
        <f>COUNTIFS(テーブル13[[#All],[発症日]],テーブル310122[[#This Row],[日時]],テーブル13[[#All],[年代]],I$1)</f>
        <v>0</v>
      </c>
      <c r="J379" s="59">
        <f>COUNTIFS(テーブル13[[#All],[発症日]],テーブル310122[[#This Row],[日時]],テーブル13[[#All],[年代]],J$1)</f>
        <v>0</v>
      </c>
      <c r="K379" s="59">
        <f>COUNTIFS(テーブル13[[#All],[発症日]],テーブル310122[[#This Row],[日時]],テーブル13[[#All],[年代]],K$1)</f>
        <v>0</v>
      </c>
      <c r="L379" s="59">
        <f>COUNTIFS(テーブル13[[#All],[発症日]],テーブル310122[[#This Row],[日時]],テーブル13[[#All],[年代]],L$1)</f>
        <v>0</v>
      </c>
      <c r="M379" s="59">
        <f>COUNTIFS(テーブル13[[#All],[発症日]],テーブル310122[[#This Row],[日時]],テーブル13[[#All],[年代]],M$1)</f>
        <v>0</v>
      </c>
      <c r="N379" s="59">
        <f>COUNTIFS(テーブル13[[#All],[発症日]],テーブル310122[[#This Row],[日時]],テーブル13[[#All],[年代]],N$1)</f>
        <v>0</v>
      </c>
      <c r="O379" s="59">
        <f>COUNTIFS(テーブル13[[#All],[発症日]],テーブル310122[[#This Row],[日時]],テーブル13[[#All],[年代]],O$1)</f>
        <v>0</v>
      </c>
      <c r="P379" s="59">
        <f>COUNTIFS(テーブル13[[#All],[発症日]],テーブル310122[[#This Row],[日時]],テーブル13[[#All],[年代]],"")</f>
        <v>0</v>
      </c>
      <c r="Q379" s="59">
        <f>テーブル310122[[#This Row],[10歳未満]]</f>
        <v>0</v>
      </c>
      <c r="R379" s="59">
        <f>SUM(テーブル310122[[#This Row],[10代]:[30代]])</f>
        <v>0</v>
      </c>
      <c r="S379" s="59">
        <f>SUM(テーブル310122[[#This Row],[40代]:[50代]])</f>
        <v>0</v>
      </c>
      <c r="T379" s="59">
        <f>SUM(テーブル310122[[#This Row],[60代]:[90代]])</f>
        <v>0</v>
      </c>
    </row>
    <row r="380" spans="1:20">
      <c r="A380" s="54">
        <f t="shared" si="23"/>
        <v>44265</v>
      </c>
      <c r="B380" s="1" t="str">
        <f t="shared" si="20"/>
        <v/>
      </c>
      <c r="C380" s="57" t="str">
        <f t="shared" si="21"/>
        <v/>
      </c>
      <c r="D380" s="57" t="str">
        <f t="shared" si="22"/>
        <v>10日</v>
      </c>
      <c r="E380" s="57">
        <f>COUNTIF(テーブル13[[#All],[発症日]],テーブル310122[[#This Row],[日時]])</f>
        <v>0</v>
      </c>
      <c r="F380" s="57">
        <f>COUNTIFS(テーブル13[[#All],[発症日]],テーブル310122[[#This Row],[日時]],テーブル13[[#All],[年代]],F$1)</f>
        <v>0</v>
      </c>
      <c r="G380" s="59">
        <f>COUNTIFS(テーブル13[[#All],[発症日]],テーブル310122[[#This Row],[日時]],テーブル13[[#All],[年代]],G$1)</f>
        <v>0</v>
      </c>
      <c r="H380" s="59">
        <f>COUNTIFS(テーブル13[[#All],[発症日]],テーブル310122[[#This Row],[日時]],テーブル13[[#All],[年代]],H$1)</f>
        <v>0</v>
      </c>
      <c r="I380" s="59">
        <f>COUNTIFS(テーブル13[[#All],[発症日]],テーブル310122[[#This Row],[日時]],テーブル13[[#All],[年代]],I$1)</f>
        <v>0</v>
      </c>
      <c r="J380" s="59">
        <f>COUNTIFS(テーブル13[[#All],[発症日]],テーブル310122[[#This Row],[日時]],テーブル13[[#All],[年代]],J$1)</f>
        <v>0</v>
      </c>
      <c r="K380" s="59">
        <f>COUNTIFS(テーブル13[[#All],[発症日]],テーブル310122[[#This Row],[日時]],テーブル13[[#All],[年代]],K$1)</f>
        <v>0</v>
      </c>
      <c r="L380" s="59">
        <f>COUNTIFS(テーブル13[[#All],[発症日]],テーブル310122[[#This Row],[日時]],テーブル13[[#All],[年代]],L$1)</f>
        <v>0</v>
      </c>
      <c r="M380" s="59">
        <f>COUNTIFS(テーブル13[[#All],[発症日]],テーブル310122[[#This Row],[日時]],テーブル13[[#All],[年代]],M$1)</f>
        <v>0</v>
      </c>
      <c r="N380" s="59">
        <f>COUNTIFS(テーブル13[[#All],[発症日]],テーブル310122[[#This Row],[日時]],テーブル13[[#All],[年代]],N$1)</f>
        <v>0</v>
      </c>
      <c r="O380" s="59">
        <f>COUNTIFS(テーブル13[[#All],[発症日]],テーブル310122[[#This Row],[日時]],テーブル13[[#All],[年代]],O$1)</f>
        <v>0</v>
      </c>
      <c r="P380" s="59">
        <f>COUNTIFS(テーブル13[[#All],[発症日]],テーブル310122[[#This Row],[日時]],テーブル13[[#All],[年代]],"")</f>
        <v>0</v>
      </c>
      <c r="Q380" s="59">
        <f>テーブル310122[[#This Row],[10歳未満]]</f>
        <v>0</v>
      </c>
      <c r="R380" s="59">
        <f>SUM(テーブル310122[[#This Row],[10代]:[30代]])</f>
        <v>0</v>
      </c>
      <c r="S380" s="59">
        <f>SUM(テーブル310122[[#This Row],[40代]:[50代]])</f>
        <v>0</v>
      </c>
      <c r="T380" s="59">
        <f>SUM(テーブル310122[[#This Row],[60代]:[90代]])</f>
        <v>0</v>
      </c>
    </row>
    <row r="381" spans="1:20">
      <c r="A381" s="54">
        <f t="shared" si="23"/>
        <v>44266</v>
      </c>
      <c r="B381" s="1" t="str">
        <f t="shared" si="20"/>
        <v/>
      </c>
      <c r="C381" s="57" t="str">
        <f t="shared" si="21"/>
        <v/>
      </c>
      <c r="D381" s="57" t="str">
        <f t="shared" si="22"/>
        <v>11日</v>
      </c>
      <c r="E381" s="57">
        <f>COUNTIF(テーブル13[[#All],[発症日]],テーブル310122[[#This Row],[日時]])</f>
        <v>0</v>
      </c>
      <c r="F381" s="57">
        <f>COUNTIFS(テーブル13[[#All],[発症日]],テーブル310122[[#This Row],[日時]],テーブル13[[#All],[年代]],F$1)</f>
        <v>0</v>
      </c>
      <c r="G381" s="59">
        <f>COUNTIFS(テーブル13[[#All],[発症日]],テーブル310122[[#This Row],[日時]],テーブル13[[#All],[年代]],G$1)</f>
        <v>0</v>
      </c>
      <c r="H381" s="59">
        <f>COUNTIFS(テーブル13[[#All],[発症日]],テーブル310122[[#This Row],[日時]],テーブル13[[#All],[年代]],H$1)</f>
        <v>0</v>
      </c>
      <c r="I381" s="59">
        <f>COUNTIFS(テーブル13[[#All],[発症日]],テーブル310122[[#This Row],[日時]],テーブル13[[#All],[年代]],I$1)</f>
        <v>0</v>
      </c>
      <c r="J381" s="59">
        <f>COUNTIFS(テーブル13[[#All],[発症日]],テーブル310122[[#This Row],[日時]],テーブル13[[#All],[年代]],J$1)</f>
        <v>0</v>
      </c>
      <c r="K381" s="59">
        <f>COUNTIFS(テーブル13[[#All],[発症日]],テーブル310122[[#This Row],[日時]],テーブル13[[#All],[年代]],K$1)</f>
        <v>0</v>
      </c>
      <c r="L381" s="59">
        <f>COUNTIFS(テーブル13[[#All],[発症日]],テーブル310122[[#This Row],[日時]],テーブル13[[#All],[年代]],L$1)</f>
        <v>0</v>
      </c>
      <c r="M381" s="59">
        <f>COUNTIFS(テーブル13[[#All],[発症日]],テーブル310122[[#This Row],[日時]],テーブル13[[#All],[年代]],M$1)</f>
        <v>0</v>
      </c>
      <c r="N381" s="59">
        <f>COUNTIFS(テーブル13[[#All],[発症日]],テーブル310122[[#This Row],[日時]],テーブル13[[#All],[年代]],N$1)</f>
        <v>0</v>
      </c>
      <c r="O381" s="59">
        <f>COUNTIFS(テーブル13[[#All],[発症日]],テーブル310122[[#This Row],[日時]],テーブル13[[#All],[年代]],O$1)</f>
        <v>0</v>
      </c>
      <c r="P381" s="59">
        <f>COUNTIFS(テーブル13[[#All],[発症日]],テーブル310122[[#This Row],[日時]],テーブル13[[#All],[年代]],"")</f>
        <v>0</v>
      </c>
      <c r="Q381" s="59">
        <f>テーブル310122[[#This Row],[10歳未満]]</f>
        <v>0</v>
      </c>
      <c r="R381" s="59">
        <f>SUM(テーブル310122[[#This Row],[10代]:[30代]])</f>
        <v>0</v>
      </c>
      <c r="S381" s="59">
        <f>SUM(テーブル310122[[#This Row],[40代]:[50代]])</f>
        <v>0</v>
      </c>
      <c r="T381" s="59">
        <f>SUM(テーブル310122[[#This Row],[60代]:[90代]])</f>
        <v>0</v>
      </c>
    </row>
    <row r="382" spans="1:20">
      <c r="A382" s="54">
        <f t="shared" si="23"/>
        <v>44267</v>
      </c>
      <c r="B382" s="1" t="str">
        <f t="shared" si="20"/>
        <v/>
      </c>
      <c r="C382" s="57" t="str">
        <f t="shared" si="21"/>
        <v/>
      </c>
      <c r="D382" s="57" t="str">
        <f t="shared" si="22"/>
        <v>12日</v>
      </c>
      <c r="E382" s="57">
        <f>COUNTIF(テーブル13[[#All],[発症日]],テーブル310122[[#This Row],[日時]])</f>
        <v>0</v>
      </c>
      <c r="F382" s="57">
        <f>COUNTIFS(テーブル13[[#All],[発症日]],テーブル310122[[#This Row],[日時]],テーブル13[[#All],[年代]],F$1)</f>
        <v>0</v>
      </c>
      <c r="G382" s="59">
        <f>COUNTIFS(テーブル13[[#All],[発症日]],テーブル310122[[#This Row],[日時]],テーブル13[[#All],[年代]],G$1)</f>
        <v>0</v>
      </c>
      <c r="H382" s="59">
        <f>COUNTIFS(テーブル13[[#All],[発症日]],テーブル310122[[#This Row],[日時]],テーブル13[[#All],[年代]],H$1)</f>
        <v>0</v>
      </c>
      <c r="I382" s="59">
        <f>COUNTIFS(テーブル13[[#All],[発症日]],テーブル310122[[#This Row],[日時]],テーブル13[[#All],[年代]],I$1)</f>
        <v>0</v>
      </c>
      <c r="J382" s="59">
        <f>COUNTIFS(テーブル13[[#All],[発症日]],テーブル310122[[#This Row],[日時]],テーブル13[[#All],[年代]],J$1)</f>
        <v>0</v>
      </c>
      <c r="K382" s="59">
        <f>COUNTIFS(テーブル13[[#All],[発症日]],テーブル310122[[#This Row],[日時]],テーブル13[[#All],[年代]],K$1)</f>
        <v>0</v>
      </c>
      <c r="L382" s="59">
        <f>COUNTIFS(テーブル13[[#All],[発症日]],テーブル310122[[#This Row],[日時]],テーブル13[[#All],[年代]],L$1)</f>
        <v>0</v>
      </c>
      <c r="M382" s="59">
        <f>COUNTIFS(テーブル13[[#All],[発症日]],テーブル310122[[#This Row],[日時]],テーブル13[[#All],[年代]],M$1)</f>
        <v>0</v>
      </c>
      <c r="N382" s="59">
        <f>COUNTIFS(テーブル13[[#All],[発症日]],テーブル310122[[#This Row],[日時]],テーブル13[[#All],[年代]],N$1)</f>
        <v>0</v>
      </c>
      <c r="O382" s="59">
        <f>COUNTIFS(テーブル13[[#All],[発症日]],テーブル310122[[#This Row],[日時]],テーブル13[[#All],[年代]],O$1)</f>
        <v>0</v>
      </c>
      <c r="P382" s="59">
        <f>COUNTIFS(テーブル13[[#All],[発症日]],テーブル310122[[#This Row],[日時]],テーブル13[[#All],[年代]],"")</f>
        <v>0</v>
      </c>
      <c r="Q382" s="59">
        <f>テーブル310122[[#This Row],[10歳未満]]</f>
        <v>0</v>
      </c>
      <c r="R382" s="59">
        <f>SUM(テーブル310122[[#This Row],[10代]:[30代]])</f>
        <v>0</v>
      </c>
      <c r="S382" s="59">
        <f>SUM(テーブル310122[[#This Row],[40代]:[50代]])</f>
        <v>0</v>
      </c>
      <c r="T382" s="59">
        <f>SUM(テーブル310122[[#This Row],[60代]:[90代]])</f>
        <v>0</v>
      </c>
    </row>
    <row r="383" spans="1:20">
      <c r="A383" s="54">
        <f t="shared" si="23"/>
        <v>44268</v>
      </c>
      <c r="B383" s="1" t="str">
        <f t="shared" si="20"/>
        <v/>
      </c>
      <c r="C383" s="57" t="str">
        <f t="shared" si="21"/>
        <v/>
      </c>
      <c r="D383" s="57" t="str">
        <f t="shared" si="22"/>
        <v>13日</v>
      </c>
      <c r="E383" s="57">
        <f>COUNTIF(テーブル13[[#All],[発症日]],テーブル310122[[#This Row],[日時]])</f>
        <v>0</v>
      </c>
      <c r="F383" s="57">
        <f>COUNTIFS(テーブル13[[#All],[発症日]],テーブル310122[[#This Row],[日時]],テーブル13[[#All],[年代]],F$1)</f>
        <v>0</v>
      </c>
      <c r="G383" s="59">
        <f>COUNTIFS(テーブル13[[#All],[発症日]],テーブル310122[[#This Row],[日時]],テーブル13[[#All],[年代]],G$1)</f>
        <v>0</v>
      </c>
      <c r="H383" s="59">
        <f>COUNTIFS(テーブル13[[#All],[発症日]],テーブル310122[[#This Row],[日時]],テーブル13[[#All],[年代]],H$1)</f>
        <v>0</v>
      </c>
      <c r="I383" s="59">
        <f>COUNTIFS(テーブル13[[#All],[発症日]],テーブル310122[[#This Row],[日時]],テーブル13[[#All],[年代]],I$1)</f>
        <v>0</v>
      </c>
      <c r="J383" s="59">
        <f>COUNTIFS(テーブル13[[#All],[発症日]],テーブル310122[[#This Row],[日時]],テーブル13[[#All],[年代]],J$1)</f>
        <v>0</v>
      </c>
      <c r="K383" s="59">
        <f>COUNTIFS(テーブル13[[#All],[発症日]],テーブル310122[[#This Row],[日時]],テーブル13[[#All],[年代]],K$1)</f>
        <v>0</v>
      </c>
      <c r="L383" s="59">
        <f>COUNTIFS(テーブル13[[#All],[発症日]],テーブル310122[[#This Row],[日時]],テーブル13[[#All],[年代]],L$1)</f>
        <v>0</v>
      </c>
      <c r="M383" s="59">
        <f>COUNTIFS(テーブル13[[#All],[発症日]],テーブル310122[[#This Row],[日時]],テーブル13[[#All],[年代]],M$1)</f>
        <v>0</v>
      </c>
      <c r="N383" s="59">
        <f>COUNTIFS(テーブル13[[#All],[発症日]],テーブル310122[[#This Row],[日時]],テーブル13[[#All],[年代]],N$1)</f>
        <v>0</v>
      </c>
      <c r="O383" s="59">
        <f>COUNTIFS(テーブル13[[#All],[発症日]],テーブル310122[[#This Row],[日時]],テーブル13[[#All],[年代]],O$1)</f>
        <v>0</v>
      </c>
      <c r="P383" s="59">
        <f>COUNTIFS(テーブル13[[#All],[発症日]],テーブル310122[[#This Row],[日時]],テーブル13[[#All],[年代]],"")</f>
        <v>0</v>
      </c>
      <c r="Q383" s="59">
        <f>テーブル310122[[#This Row],[10歳未満]]</f>
        <v>0</v>
      </c>
      <c r="R383" s="59">
        <f>SUM(テーブル310122[[#This Row],[10代]:[30代]])</f>
        <v>0</v>
      </c>
      <c r="S383" s="59">
        <f>SUM(テーブル310122[[#This Row],[40代]:[50代]])</f>
        <v>0</v>
      </c>
      <c r="T383" s="59">
        <f>SUM(テーブル310122[[#This Row],[60代]:[90代]])</f>
        <v>0</v>
      </c>
    </row>
    <row r="384" spans="1:20">
      <c r="A384" s="54">
        <f t="shared" si="23"/>
        <v>44269</v>
      </c>
      <c r="B384" s="1" t="str">
        <f t="shared" si="20"/>
        <v/>
      </c>
      <c r="C384" s="57" t="str">
        <f t="shared" si="21"/>
        <v/>
      </c>
      <c r="D384" s="57" t="str">
        <f t="shared" si="22"/>
        <v>14日</v>
      </c>
      <c r="E384" s="57">
        <f>COUNTIF(テーブル13[[#All],[発症日]],テーブル310122[[#This Row],[日時]])</f>
        <v>0</v>
      </c>
      <c r="F384" s="57">
        <f>COUNTIFS(テーブル13[[#All],[発症日]],テーブル310122[[#This Row],[日時]],テーブル13[[#All],[年代]],F$1)</f>
        <v>0</v>
      </c>
      <c r="G384" s="59">
        <f>COUNTIFS(テーブル13[[#All],[発症日]],テーブル310122[[#This Row],[日時]],テーブル13[[#All],[年代]],G$1)</f>
        <v>0</v>
      </c>
      <c r="H384" s="59">
        <f>COUNTIFS(テーブル13[[#All],[発症日]],テーブル310122[[#This Row],[日時]],テーブル13[[#All],[年代]],H$1)</f>
        <v>0</v>
      </c>
      <c r="I384" s="59">
        <f>COUNTIFS(テーブル13[[#All],[発症日]],テーブル310122[[#This Row],[日時]],テーブル13[[#All],[年代]],I$1)</f>
        <v>0</v>
      </c>
      <c r="J384" s="59">
        <f>COUNTIFS(テーブル13[[#All],[発症日]],テーブル310122[[#This Row],[日時]],テーブル13[[#All],[年代]],J$1)</f>
        <v>0</v>
      </c>
      <c r="K384" s="59">
        <f>COUNTIFS(テーブル13[[#All],[発症日]],テーブル310122[[#This Row],[日時]],テーブル13[[#All],[年代]],K$1)</f>
        <v>0</v>
      </c>
      <c r="L384" s="59">
        <f>COUNTIFS(テーブル13[[#All],[発症日]],テーブル310122[[#This Row],[日時]],テーブル13[[#All],[年代]],L$1)</f>
        <v>0</v>
      </c>
      <c r="M384" s="59">
        <f>COUNTIFS(テーブル13[[#All],[発症日]],テーブル310122[[#This Row],[日時]],テーブル13[[#All],[年代]],M$1)</f>
        <v>0</v>
      </c>
      <c r="N384" s="59">
        <f>COUNTIFS(テーブル13[[#All],[発症日]],テーブル310122[[#This Row],[日時]],テーブル13[[#All],[年代]],N$1)</f>
        <v>0</v>
      </c>
      <c r="O384" s="59">
        <f>COUNTIFS(テーブル13[[#All],[発症日]],テーブル310122[[#This Row],[日時]],テーブル13[[#All],[年代]],O$1)</f>
        <v>0</v>
      </c>
      <c r="P384" s="59">
        <f>COUNTIFS(テーブル13[[#All],[発症日]],テーブル310122[[#This Row],[日時]],テーブル13[[#All],[年代]],"")</f>
        <v>0</v>
      </c>
      <c r="Q384" s="59">
        <f>テーブル310122[[#This Row],[10歳未満]]</f>
        <v>0</v>
      </c>
      <c r="R384" s="59">
        <f>SUM(テーブル310122[[#This Row],[10代]:[30代]])</f>
        <v>0</v>
      </c>
      <c r="S384" s="59">
        <f>SUM(テーブル310122[[#This Row],[40代]:[50代]])</f>
        <v>0</v>
      </c>
      <c r="T384" s="59">
        <f>SUM(テーブル310122[[#This Row],[60代]:[90代]])</f>
        <v>0</v>
      </c>
    </row>
    <row r="385" spans="1:20">
      <c r="A385" s="54">
        <f t="shared" si="23"/>
        <v>44270</v>
      </c>
      <c r="B385" s="1" t="str">
        <f t="shared" si="20"/>
        <v/>
      </c>
      <c r="C385" s="57" t="str">
        <f t="shared" si="21"/>
        <v/>
      </c>
      <c r="D385" s="57" t="str">
        <f t="shared" si="22"/>
        <v>15日</v>
      </c>
      <c r="E385" s="57">
        <f>COUNTIF(テーブル13[[#All],[発症日]],テーブル310122[[#This Row],[日時]])</f>
        <v>0</v>
      </c>
      <c r="F385" s="57">
        <f>COUNTIFS(テーブル13[[#All],[発症日]],テーブル310122[[#This Row],[日時]],テーブル13[[#All],[年代]],F$1)</f>
        <v>0</v>
      </c>
      <c r="G385" s="59">
        <f>COUNTIFS(テーブル13[[#All],[発症日]],テーブル310122[[#This Row],[日時]],テーブル13[[#All],[年代]],G$1)</f>
        <v>0</v>
      </c>
      <c r="H385" s="59">
        <f>COUNTIFS(テーブル13[[#All],[発症日]],テーブル310122[[#This Row],[日時]],テーブル13[[#All],[年代]],H$1)</f>
        <v>0</v>
      </c>
      <c r="I385" s="59">
        <f>COUNTIFS(テーブル13[[#All],[発症日]],テーブル310122[[#This Row],[日時]],テーブル13[[#All],[年代]],I$1)</f>
        <v>0</v>
      </c>
      <c r="J385" s="59">
        <f>COUNTIFS(テーブル13[[#All],[発症日]],テーブル310122[[#This Row],[日時]],テーブル13[[#All],[年代]],J$1)</f>
        <v>0</v>
      </c>
      <c r="K385" s="59">
        <f>COUNTIFS(テーブル13[[#All],[発症日]],テーブル310122[[#This Row],[日時]],テーブル13[[#All],[年代]],K$1)</f>
        <v>0</v>
      </c>
      <c r="L385" s="59">
        <f>COUNTIFS(テーブル13[[#All],[発症日]],テーブル310122[[#This Row],[日時]],テーブル13[[#All],[年代]],L$1)</f>
        <v>0</v>
      </c>
      <c r="M385" s="59">
        <f>COUNTIFS(テーブル13[[#All],[発症日]],テーブル310122[[#This Row],[日時]],テーブル13[[#All],[年代]],M$1)</f>
        <v>0</v>
      </c>
      <c r="N385" s="59">
        <f>COUNTIFS(テーブル13[[#All],[発症日]],テーブル310122[[#This Row],[日時]],テーブル13[[#All],[年代]],N$1)</f>
        <v>0</v>
      </c>
      <c r="O385" s="59">
        <f>COUNTIFS(テーブル13[[#All],[発症日]],テーブル310122[[#This Row],[日時]],テーブル13[[#All],[年代]],O$1)</f>
        <v>0</v>
      </c>
      <c r="P385" s="59">
        <f>COUNTIFS(テーブル13[[#All],[発症日]],テーブル310122[[#This Row],[日時]],テーブル13[[#All],[年代]],"")</f>
        <v>0</v>
      </c>
      <c r="Q385" s="59">
        <f>テーブル310122[[#This Row],[10歳未満]]</f>
        <v>0</v>
      </c>
      <c r="R385" s="59">
        <f>SUM(テーブル310122[[#This Row],[10代]:[30代]])</f>
        <v>0</v>
      </c>
      <c r="S385" s="59">
        <f>SUM(テーブル310122[[#This Row],[40代]:[50代]])</f>
        <v>0</v>
      </c>
      <c r="T385" s="59">
        <f>SUM(テーブル310122[[#This Row],[60代]:[90代]])</f>
        <v>0</v>
      </c>
    </row>
    <row r="386" spans="1:20">
      <c r="A386" s="54">
        <f t="shared" si="23"/>
        <v>44271</v>
      </c>
      <c r="B386" s="1" t="str">
        <f t="shared" si="20"/>
        <v/>
      </c>
      <c r="C386" s="57" t="str">
        <f t="shared" si="21"/>
        <v/>
      </c>
      <c r="D386" s="57" t="str">
        <f t="shared" si="22"/>
        <v>16日</v>
      </c>
      <c r="E386" s="57">
        <f>COUNTIF(テーブル13[[#All],[発症日]],テーブル310122[[#This Row],[日時]])</f>
        <v>0</v>
      </c>
      <c r="F386" s="57">
        <f>COUNTIFS(テーブル13[[#All],[発症日]],テーブル310122[[#This Row],[日時]],テーブル13[[#All],[年代]],F$1)</f>
        <v>0</v>
      </c>
      <c r="G386" s="59">
        <f>COUNTIFS(テーブル13[[#All],[発症日]],テーブル310122[[#This Row],[日時]],テーブル13[[#All],[年代]],G$1)</f>
        <v>0</v>
      </c>
      <c r="H386" s="59">
        <f>COUNTIFS(テーブル13[[#All],[発症日]],テーブル310122[[#This Row],[日時]],テーブル13[[#All],[年代]],H$1)</f>
        <v>0</v>
      </c>
      <c r="I386" s="59">
        <f>COUNTIFS(テーブル13[[#All],[発症日]],テーブル310122[[#This Row],[日時]],テーブル13[[#All],[年代]],I$1)</f>
        <v>0</v>
      </c>
      <c r="J386" s="59">
        <f>COUNTIFS(テーブル13[[#All],[発症日]],テーブル310122[[#This Row],[日時]],テーブル13[[#All],[年代]],J$1)</f>
        <v>0</v>
      </c>
      <c r="K386" s="59">
        <f>COUNTIFS(テーブル13[[#All],[発症日]],テーブル310122[[#This Row],[日時]],テーブル13[[#All],[年代]],K$1)</f>
        <v>0</v>
      </c>
      <c r="L386" s="59">
        <f>COUNTIFS(テーブル13[[#All],[発症日]],テーブル310122[[#This Row],[日時]],テーブル13[[#All],[年代]],L$1)</f>
        <v>0</v>
      </c>
      <c r="M386" s="59">
        <f>COUNTIFS(テーブル13[[#All],[発症日]],テーブル310122[[#This Row],[日時]],テーブル13[[#All],[年代]],M$1)</f>
        <v>0</v>
      </c>
      <c r="N386" s="59">
        <f>COUNTIFS(テーブル13[[#All],[発症日]],テーブル310122[[#This Row],[日時]],テーブル13[[#All],[年代]],N$1)</f>
        <v>0</v>
      </c>
      <c r="O386" s="59">
        <f>COUNTIFS(テーブル13[[#All],[発症日]],テーブル310122[[#This Row],[日時]],テーブル13[[#All],[年代]],O$1)</f>
        <v>0</v>
      </c>
      <c r="P386" s="59">
        <f>COUNTIFS(テーブル13[[#All],[発症日]],テーブル310122[[#This Row],[日時]],テーブル13[[#All],[年代]],"")</f>
        <v>0</v>
      </c>
      <c r="Q386" s="59">
        <f>テーブル310122[[#This Row],[10歳未満]]</f>
        <v>0</v>
      </c>
      <c r="R386" s="59">
        <f>SUM(テーブル310122[[#This Row],[10代]:[30代]])</f>
        <v>0</v>
      </c>
      <c r="S386" s="59">
        <f>SUM(テーブル310122[[#This Row],[40代]:[50代]])</f>
        <v>0</v>
      </c>
      <c r="T386" s="59">
        <f>SUM(テーブル310122[[#This Row],[60代]:[90代]])</f>
        <v>0</v>
      </c>
    </row>
    <row r="387" spans="1:20">
      <c r="A387" s="54">
        <f t="shared" si="23"/>
        <v>44272</v>
      </c>
      <c r="B387" s="1" t="str">
        <f t="shared" si="20"/>
        <v/>
      </c>
      <c r="C387" s="57" t="str">
        <f t="shared" si="21"/>
        <v/>
      </c>
      <c r="D387" s="57" t="str">
        <f t="shared" si="22"/>
        <v>17日</v>
      </c>
      <c r="E387" s="57">
        <f>COUNTIF(テーブル13[[#All],[発症日]],テーブル310122[[#This Row],[日時]])</f>
        <v>0</v>
      </c>
      <c r="F387" s="57">
        <f>COUNTIFS(テーブル13[[#All],[発症日]],テーブル310122[[#This Row],[日時]],テーブル13[[#All],[年代]],F$1)</f>
        <v>0</v>
      </c>
      <c r="G387" s="59">
        <f>COUNTIFS(テーブル13[[#All],[発症日]],テーブル310122[[#This Row],[日時]],テーブル13[[#All],[年代]],G$1)</f>
        <v>0</v>
      </c>
      <c r="H387" s="59">
        <f>COUNTIFS(テーブル13[[#All],[発症日]],テーブル310122[[#This Row],[日時]],テーブル13[[#All],[年代]],H$1)</f>
        <v>0</v>
      </c>
      <c r="I387" s="59">
        <f>COUNTIFS(テーブル13[[#All],[発症日]],テーブル310122[[#This Row],[日時]],テーブル13[[#All],[年代]],I$1)</f>
        <v>0</v>
      </c>
      <c r="J387" s="59">
        <f>COUNTIFS(テーブル13[[#All],[発症日]],テーブル310122[[#This Row],[日時]],テーブル13[[#All],[年代]],J$1)</f>
        <v>0</v>
      </c>
      <c r="K387" s="59">
        <f>COUNTIFS(テーブル13[[#All],[発症日]],テーブル310122[[#This Row],[日時]],テーブル13[[#All],[年代]],K$1)</f>
        <v>0</v>
      </c>
      <c r="L387" s="59">
        <f>COUNTIFS(テーブル13[[#All],[発症日]],テーブル310122[[#This Row],[日時]],テーブル13[[#All],[年代]],L$1)</f>
        <v>0</v>
      </c>
      <c r="M387" s="59">
        <f>COUNTIFS(テーブル13[[#All],[発症日]],テーブル310122[[#This Row],[日時]],テーブル13[[#All],[年代]],M$1)</f>
        <v>0</v>
      </c>
      <c r="N387" s="59">
        <f>COUNTIFS(テーブル13[[#All],[発症日]],テーブル310122[[#This Row],[日時]],テーブル13[[#All],[年代]],N$1)</f>
        <v>0</v>
      </c>
      <c r="O387" s="59">
        <f>COUNTIFS(テーブル13[[#All],[発症日]],テーブル310122[[#This Row],[日時]],テーブル13[[#All],[年代]],O$1)</f>
        <v>0</v>
      </c>
      <c r="P387" s="59">
        <f>COUNTIFS(テーブル13[[#All],[発症日]],テーブル310122[[#This Row],[日時]],テーブル13[[#All],[年代]],"")</f>
        <v>0</v>
      </c>
      <c r="Q387" s="59">
        <f>テーブル310122[[#This Row],[10歳未満]]</f>
        <v>0</v>
      </c>
      <c r="R387" s="59">
        <f>SUM(テーブル310122[[#This Row],[10代]:[30代]])</f>
        <v>0</v>
      </c>
      <c r="S387" s="59">
        <f>SUM(テーブル310122[[#This Row],[40代]:[50代]])</f>
        <v>0</v>
      </c>
      <c r="T387" s="59">
        <f>SUM(テーブル310122[[#This Row],[60代]:[90代]])</f>
        <v>0</v>
      </c>
    </row>
    <row r="388" spans="1:20">
      <c r="A388" s="54">
        <f t="shared" si="23"/>
        <v>44273</v>
      </c>
      <c r="B388" s="1" t="str">
        <f t="shared" si="20"/>
        <v/>
      </c>
      <c r="C388" s="57" t="str">
        <f t="shared" si="21"/>
        <v/>
      </c>
      <c r="D388" s="57" t="str">
        <f t="shared" si="22"/>
        <v>18日</v>
      </c>
      <c r="E388" s="57">
        <f>COUNTIF(テーブル13[[#All],[発症日]],テーブル310122[[#This Row],[日時]])</f>
        <v>0</v>
      </c>
      <c r="F388" s="57">
        <f>COUNTIFS(テーブル13[[#All],[発症日]],テーブル310122[[#This Row],[日時]],テーブル13[[#All],[年代]],F$1)</f>
        <v>0</v>
      </c>
      <c r="G388" s="59">
        <f>COUNTIFS(テーブル13[[#All],[発症日]],テーブル310122[[#This Row],[日時]],テーブル13[[#All],[年代]],G$1)</f>
        <v>0</v>
      </c>
      <c r="H388" s="59">
        <f>COUNTIFS(テーブル13[[#All],[発症日]],テーブル310122[[#This Row],[日時]],テーブル13[[#All],[年代]],H$1)</f>
        <v>0</v>
      </c>
      <c r="I388" s="59">
        <f>COUNTIFS(テーブル13[[#All],[発症日]],テーブル310122[[#This Row],[日時]],テーブル13[[#All],[年代]],I$1)</f>
        <v>0</v>
      </c>
      <c r="J388" s="59">
        <f>COUNTIFS(テーブル13[[#All],[発症日]],テーブル310122[[#This Row],[日時]],テーブル13[[#All],[年代]],J$1)</f>
        <v>0</v>
      </c>
      <c r="K388" s="59">
        <f>COUNTIFS(テーブル13[[#All],[発症日]],テーブル310122[[#This Row],[日時]],テーブル13[[#All],[年代]],K$1)</f>
        <v>0</v>
      </c>
      <c r="L388" s="59">
        <f>COUNTIFS(テーブル13[[#All],[発症日]],テーブル310122[[#This Row],[日時]],テーブル13[[#All],[年代]],L$1)</f>
        <v>0</v>
      </c>
      <c r="M388" s="59">
        <f>COUNTIFS(テーブル13[[#All],[発症日]],テーブル310122[[#This Row],[日時]],テーブル13[[#All],[年代]],M$1)</f>
        <v>0</v>
      </c>
      <c r="N388" s="59">
        <f>COUNTIFS(テーブル13[[#All],[発症日]],テーブル310122[[#This Row],[日時]],テーブル13[[#All],[年代]],N$1)</f>
        <v>0</v>
      </c>
      <c r="O388" s="59">
        <f>COUNTIFS(テーブル13[[#All],[発症日]],テーブル310122[[#This Row],[日時]],テーブル13[[#All],[年代]],O$1)</f>
        <v>0</v>
      </c>
      <c r="P388" s="59">
        <f>COUNTIFS(テーブル13[[#All],[発症日]],テーブル310122[[#This Row],[日時]],テーブル13[[#All],[年代]],"")</f>
        <v>0</v>
      </c>
      <c r="Q388" s="59">
        <f>テーブル310122[[#This Row],[10歳未満]]</f>
        <v>0</v>
      </c>
      <c r="R388" s="59">
        <f>SUM(テーブル310122[[#This Row],[10代]:[30代]])</f>
        <v>0</v>
      </c>
      <c r="S388" s="59">
        <f>SUM(テーブル310122[[#This Row],[40代]:[50代]])</f>
        <v>0</v>
      </c>
      <c r="T388" s="59">
        <f>SUM(テーブル310122[[#This Row],[60代]:[90代]])</f>
        <v>0</v>
      </c>
    </row>
    <row r="389" spans="1:20">
      <c r="A389" s="54">
        <f t="shared" si="23"/>
        <v>44274</v>
      </c>
      <c r="B389" s="1" t="str">
        <f t="shared" si="20"/>
        <v/>
      </c>
      <c r="C389" s="57" t="str">
        <f t="shared" si="21"/>
        <v/>
      </c>
      <c r="D389" s="57" t="str">
        <f t="shared" si="22"/>
        <v>19日</v>
      </c>
      <c r="E389" s="57">
        <f>COUNTIF(テーブル13[[#All],[発症日]],テーブル310122[[#This Row],[日時]])</f>
        <v>0</v>
      </c>
      <c r="F389" s="57">
        <f>COUNTIFS(テーブル13[[#All],[発症日]],テーブル310122[[#This Row],[日時]],テーブル13[[#All],[年代]],F$1)</f>
        <v>0</v>
      </c>
      <c r="G389" s="59">
        <f>COUNTIFS(テーブル13[[#All],[発症日]],テーブル310122[[#This Row],[日時]],テーブル13[[#All],[年代]],G$1)</f>
        <v>0</v>
      </c>
      <c r="H389" s="59">
        <f>COUNTIFS(テーブル13[[#All],[発症日]],テーブル310122[[#This Row],[日時]],テーブル13[[#All],[年代]],H$1)</f>
        <v>0</v>
      </c>
      <c r="I389" s="59">
        <f>COUNTIFS(テーブル13[[#All],[発症日]],テーブル310122[[#This Row],[日時]],テーブル13[[#All],[年代]],I$1)</f>
        <v>0</v>
      </c>
      <c r="J389" s="59">
        <f>COUNTIFS(テーブル13[[#All],[発症日]],テーブル310122[[#This Row],[日時]],テーブル13[[#All],[年代]],J$1)</f>
        <v>0</v>
      </c>
      <c r="K389" s="59">
        <f>COUNTIFS(テーブル13[[#All],[発症日]],テーブル310122[[#This Row],[日時]],テーブル13[[#All],[年代]],K$1)</f>
        <v>0</v>
      </c>
      <c r="L389" s="59">
        <f>COUNTIFS(テーブル13[[#All],[発症日]],テーブル310122[[#This Row],[日時]],テーブル13[[#All],[年代]],L$1)</f>
        <v>0</v>
      </c>
      <c r="M389" s="59">
        <f>COUNTIFS(テーブル13[[#All],[発症日]],テーブル310122[[#This Row],[日時]],テーブル13[[#All],[年代]],M$1)</f>
        <v>0</v>
      </c>
      <c r="N389" s="59">
        <f>COUNTIFS(テーブル13[[#All],[発症日]],テーブル310122[[#This Row],[日時]],テーブル13[[#All],[年代]],N$1)</f>
        <v>0</v>
      </c>
      <c r="O389" s="59">
        <f>COUNTIFS(テーブル13[[#All],[発症日]],テーブル310122[[#This Row],[日時]],テーブル13[[#All],[年代]],O$1)</f>
        <v>0</v>
      </c>
      <c r="P389" s="59">
        <f>COUNTIFS(テーブル13[[#All],[発症日]],テーブル310122[[#This Row],[日時]],テーブル13[[#All],[年代]],"")</f>
        <v>0</v>
      </c>
      <c r="Q389" s="59">
        <f>テーブル310122[[#This Row],[10歳未満]]</f>
        <v>0</v>
      </c>
      <c r="R389" s="59">
        <f>SUM(テーブル310122[[#This Row],[10代]:[30代]])</f>
        <v>0</v>
      </c>
      <c r="S389" s="59">
        <f>SUM(テーブル310122[[#This Row],[40代]:[50代]])</f>
        <v>0</v>
      </c>
      <c r="T389" s="59">
        <f>SUM(テーブル310122[[#This Row],[60代]:[90代]])</f>
        <v>0</v>
      </c>
    </row>
    <row r="390" spans="1:20">
      <c r="A390" s="54">
        <f t="shared" si="23"/>
        <v>44275</v>
      </c>
      <c r="B390" s="1" t="str">
        <f t="shared" ref="B390:B402" si="24">IF(AND(MONTH(A390)=1,DAY(A390)=1),YEAR(A390)&amp;"年","")</f>
        <v/>
      </c>
      <c r="C390" s="57" t="str">
        <f t="shared" ref="C390:C402" si="25">IF(DAY(A390)=1,MONTH(A390)&amp;"月","")</f>
        <v/>
      </c>
      <c r="D390" s="57" t="str">
        <f t="shared" ref="D390:D402" si="26">DAY(A390)&amp;"日"</f>
        <v>20日</v>
      </c>
      <c r="E390" s="57">
        <f>COUNTIF(テーブル13[[#All],[発症日]],テーブル310122[[#This Row],[日時]])</f>
        <v>0</v>
      </c>
      <c r="F390" s="57">
        <f>COUNTIFS(テーブル13[[#All],[発症日]],テーブル310122[[#This Row],[日時]],テーブル13[[#All],[年代]],F$1)</f>
        <v>0</v>
      </c>
      <c r="G390" s="59">
        <f>COUNTIFS(テーブル13[[#All],[発症日]],テーブル310122[[#This Row],[日時]],テーブル13[[#All],[年代]],G$1)</f>
        <v>0</v>
      </c>
      <c r="H390" s="59">
        <f>COUNTIFS(テーブル13[[#All],[発症日]],テーブル310122[[#This Row],[日時]],テーブル13[[#All],[年代]],H$1)</f>
        <v>0</v>
      </c>
      <c r="I390" s="59">
        <f>COUNTIFS(テーブル13[[#All],[発症日]],テーブル310122[[#This Row],[日時]],テーブル13[[#All],[年代]],I$1)</f>
        <v>0</v>
      </c>
      <c r="J390" s="59">
        <f>COUNTIFS(テーブル13[[#All],[発症日]],テーブル310122[[#This Row],[日時]],テーブル13[[#All],[年代]],J$1)</f>
        <v>0</v>
      </c>
      <c r="K390" s="59">
        <f>COUNTIFS(テーブル13[[#All],[発症日]],テーブル310122[[#This Row],[日時]],テーブル13[[#All],[年代]],K$1)</f>
        <v>0</v>
      </c>
      <c r="L390" s="59">
        <f>COUNTIFS(テーブル13[[#All],[発症日]],テーブル310122[[#This Row],[日時]],テーブル13[[#All],[年代]],L$1)</f>
        <v>0</v>
      </c>
      <c r="M390" s="59">
        <f>COUNTIFS(テーブル13[[#All],[発症日]],テーブル310122[[#This Row],[日時]],テーブル13[[#All],[年代]],M$1)</f>
        <v>0</v>
      </c>
      <c r="N390" s="59">
        <f>COUNTIFS(テーブル13[[#All],[発症日]],テーブル310122[[#This Row],[日時]],テーブル13[[#All],[年代]],N$1)</f>
        <v>0</v>
      </c>
      <c r="O390" s="59">
        <f>COUNTIFS(テーブル13[[#All],[発症日]],テーブル310122[[#This Row],[日時]],テーブル13[[#All],[年代]],O$1)</f>
        <v>0</v>
      </c>
      <c r="P390" s="59">
        <f>COUNTIFS(テーブル13[[#All],[発症日]],テーブル310122[[#This Row],[日時]],テーブル13[[#All],[年代]],"")</f>
        <v>0</v>
      </c>
      <c r="Q390" s="59">
        <f>テーブル310122[[#This Row],[10歳未満]]</f>
        <v>0</v>
      </c>
      <c r="R390" s="59">
        <f>SUM(テーブル310122[[#This Row],[10代]:[30代]])</f>
        <v>0</v>
      </c>
      <c r="S390" s="59">
        <f>SUM(テーブル310122[[#This Row],[40代]:[50代]])</f>
        <v>0</v>
      </c>
      <c r="T390" s="59">
        <f>SUM(テーブル310122[[#This Row],[60代]:[90代]])</f>
        <v>0</v>
      </c>
    </row>
    <row r="391" spans="1:20">
      <c r="A391" s="54">
        <f t="shared" si="23"/>
        <v>44276</v>
      </c>
      <c r="B391" s="1" t="str">
        <f t="shared" si="24"/>
        <v/>
      </c>
      <c r="C391" s="57" t="str">
        <f t="shared" si="25"/>
        <v/>
      </c>
      <c r="D391" s="57" t="str">
        <f t="shared" si="26"/>
        <v>21日</v>
      </c>
      <c r="E391" s="57">
        <f>COUNTIF(テーブル13[[#All],[発症日]],テーブル310122[[#This Row],[日時]])</f>
        <v>0</v>
      </c>
      <c r="F391" s="57">
        <f>COUNTIFS(テーブル13[[#All],[発症日]],テーブル310122[[#This Row],[日時]],テーブル13[[#All],[年代]],F$1)</f>
        <v>0</v>
      </c>
      <c r="G391" s="59">
        <f>COUNTIFS(テーブル13[[#All],[発症日]],テーブル310122[[#This Row],[日時]],テーブル13[[#All],[年代]],G$1)</f>
        <v>0</v>
      </c>
      <c r="H391" s="59">
        <f>COUNTIFS(テーブル13[[#All],[発症日]],テーブル310122[[#This Row],[日時]],テーブル13[[#All],[年代]],H$1)</f>
        <v>0</v>
      </c>
      <c r="I391" s="59">
        <f>COUNTIFS(テーブル13[[#All],[発症日]],テーブル310122[[#This Row],[日時]],テーブル13[[#All],[年代]],I$1)</f>
        <v>0</v>
      </c>
      <c r="J391" s="59">
        <f>COUNTIFS(テーブル13[[#All],[発症日]],テーブル310122[[#This Row],[日時]],テーブル13[[#All],[年代]],J$1)</f>
        <v>0</v>
      </c>
      <c r="K391" s="59">
        <f>COUNTIFS(テーブル13[[#All],[発症日]],テーブル310122[[#This Row],[日時]],テーブル13[[#All],[年代]],K$1)</f>
        <v>0</v>
      </c>
      <c r="L391" s="59">
        <f>COUNTIFS(テーブル13[[#All],[発症日]],テーブル310122[[#This Row],[日時]],テーブル13[[#All],[年代]],L$1)</f>
        <v>0</v>
      </c>
      <c r="M391" s="59">
        <f>COUNTIFS(テーブル13[[#All],[発症日]],テーブル310122[[#This Row],[日時]],テーブル13[[#All],[年代]],M$1)</f>
        <v>0</v>
      </c>
      <c r="N391" s="59">
        <f>COUNTIFS(テーブル13[[#All],[発症日]],テーブル310122[[#This Row],[日時]],テーブル13[[#All],[年代]],N$1)</f>
        <v>0</v>
      </c>
      <c r="O391" s="59">
        <f>COUNTIFS(テーブル13[[#All],[発症日]],テーブル310122[[#This Row],[日時]],テーブル13[[#All],[年代]],O$1)</f>
        <v>0</v>
      </c>
      <c r="P391" s="59">
        <f>COUNTIFS(テーブル13[[#All],[発症日]],テーブル310122[[#This Row],[日時]],テーブル13[[#All],[年代]],"")</f>
        <v>0</v>
      </c>
      <c r="Q391" s="59">
        <f>テーブル310122[[#This Row],[10歳未満]]</f>
        <v>0</v>
      </c>
      <c r="R391" s="59">
        <f>SUM(テーブル310122[[#This Row],[10代]:[30代]])</f>
        <v>0</v>
      </c>
      <c r="S391" s="59">
        <f>SUM(テーブル310122[[#This Row],[40代]:[50代]])</f>
        <v>0</v>
      </c>
      <c r="T391" s="59">
        <f>SUM(テーブル310122[[#This Row],[60代]:[90代]])</f>
        <v>0</v>
      </c>
    </row>
    <row r="392" spans="1:20">
      <c r="A392" s="54">
        <f t="shared" ref="A392:A402" si="27">A391+1</f>
        <v>44277</v>
      </c>
      <c r="B392" s="1" t="str">
        <f t="shared" si="24"/>
        <v/>
      </c>
      <c r="C392" s="57" t="str">
        <f t="shared" si="25"/>
        <v/>
      </c>
      <c r="D392" s="57" t="str">
        <f t="shared" si="26"/>
        <v>22日</v>
      </c>
      <c r="E392" s="57">
        <f>COUNTIF(テーブル13[[#All],[発症日]],テーブル310122[[#This Row],[日時]])</f>
        <v>0</v>
      </c>
      <c r="F392" s="57">
        <f>COUNTIFS(テーブル13[[#All],[発症日]],テーブル310122[[#This Row],[日時]],テーブル13[[#All],[年代]],F$1)</f>
        <v>0</v>
      </c>
      <c r="G392" s="59">
        <f>COUNTIFS(テーブル13[[#All],[発症日]],テーブル310122[[#This Row],[日時]],テーブル13[[#All],[年代]],G$1)</f>
        <v>0</v>
      </c>
      <c r="H392" s="59">
        <f>COUNTIFS(テーブル13[[#All],[発症日]],テーブル310122[[#This Row],[日時]],テーブル13[[#All],[年代]],H$1)</f>
        <v>0</v>
      </c>
      <c r="I392" s="59">
        <f>COUNTIFS(テーブル13[[#All],[発症日]],テーブル310122[[#This Row],[日時]],テーブル13[[#All],[年代]],I$1)</f>
        <v>0</v>
      </c>
      <c r="J392" s="59">
        <f>COUNTIFS(テーブル13[[#All],[発症日]],テーブル310122[[#This Row],[日時]],テーブル13[[#All],[年代]],J$1)</f>
        <v>0</v>
      </c>
      <c r="K392" s="59">
        <f>COUNTIFS(テーブル13[[#All],[発症日]],テーブル310122[[#This Row],[日時]],テーブル13[[#All],[年代]],K$1)</f>
        <v>0</v>
      </c>
      <c r="L392" s="59">
        <f>COUNTIFS(テーブル13[[#All],[発症日]],テーブル310122[[#This Row],[日時]],テーブル13[[#All],[年代]],L$1)</f>
        <v>0</v>
      </c>
      <c r="M392" s="59">
        <f>COUNTIFS(テーブル13[[#All],[発症日]],テーブル310122[[#This Row],[日時]],テーブル13[[#All],[年代]],M$1)</f>
        <v>0</v>
      </c>
      <c r="N392" s="59">
        <f>COUNTIFS(テーブル13[[#All],[発症日]],テーブル310122[[#This Row],[日時]],テーブル13[[#All],[年代]],N$1)</f>
        <v>0</v>
      </c>
      <c r="O392" s="59">
        <f>COUNTIFS(テーブル13[[#All],[発症日]],テーブル310122[[#This Row],[日時]],テーブル13[[#All],[年代]],O$1)</f>
        <v>0</v>
      </c>
      <c r="P392" s="59">
        <f>COUNTIFS(テーブル13[[#All],[発症日]],テーブル310122[[#This Row],[日時]],テーブル13[[#All],[年代]],"")</f>
        <v>0</v>
      </c>
      <c r="Q392" s="59">
        <f>テーブル310122[[#This Row],[10歳未満]]</f>
        <v>0</v>
      </c>
      <c r="R392" s="59">
        <f>SUM(テーブル310122[[#This Row],[10代]:[30代]])</f>
        <v>0</v>
      </c>
      <c r="S392" s="59">
        <f>SUM(テーブル310122[[#This Row],[40代]:[50代]])</f>
        <v>0</v>
      </c>
      <c r="T392" s="59">
        <f>SUM(テーブル310122[[#This Row],[60代]:[90代]])</f>
        <v>0</v>
      </c>
    </row>
    <row r="393" spans="1:20">
      <c r="A393" s="54">
        <f t="shared" si="27"/>
        <v>44278</v>
      </c>
      <c r="B393" s="1" t="str">
        <f t="shared" si="24"/>
        <v/>
      </c>
      <c r="C393" s="57" t="str">
        <f t="shared" si="25"/>
        <v/>
      </c>
      <c r="D393" s="57" t="str">
        <f t="shared" si="26"/>
        <v>23日</v>
      </c>
      <c r="E393" s="57">
        <f>COUNTIF(テーブル13[[#All],[発症日]],テーブル310122[[#This Row],[日時]])</f>
        <v>0</v>
      </c>
      <c r="F393" s="57">
        <f>COUNTIFS(テーブル13[[#All],[発症日]],テーブル310122[[#This Row],[日時]],テーブル13[[#All],[年代]],F$1)</f>
        <v>0</v>
      </c>
      <c r="G393" s="59">
        <f>COUNTIFS(テーブル13[[#All],[発症日]],テーブル310122[[#This Row],[日時]],テーブル13[[#All],[年代]],G$1)</f>
        <v>0</v>
      </c>
      <c r="H393" s="59">
        <f>COUNTIFS(テーブル13[[#All],[発症日]],テーブル310122[[#This Row],[日時]],テーブル13[[#All],[年代]],H$1)</f>
        <v>0</v>
      </c>
      <c r="I393" s="59">
        <f>COUNTIFS(テーブル13[[#All],[発症日]],テーブル310122[[#This Row],[日時]],テーブル13[[#All],[年代]],I$1)</f>
        <v>0</v>
      </c>
      <c r="J393" s="59">
        <f>COUNTIFS(テーブル13[[#All],[発症日]],テーブル310122[[#This Row],[日時]],テーブル13[[#All],[年代]],J$1)</f>
        <v>0</v>
      </c>
      <c r="K393" s="59">
        <f>COUNTIFS(テーブル13[[#All],[発症日]],テーブル310122[[#This Row],[日時]],テーブル13[[#All],[年代]],K$1)</f>
        <v>0</v>
      </c>
      <c r="L393" s="59">
        <f>COUNTIFS(テーブル13[[#All],[発症日]],テーブル310122[[#This Row],[日時]],テーブル13[[#All],[年代]],L$1)</f>
        <v>0</v>
      </c>
      <c r="M393" s="59">
        <f>COUNTIFS(テーブル13[[#All],[発症日]],テーブル310122[[#This Row],[日時]],テーブル13[[#All],[年代]],M$1)</f>
        <v>0</v>
      </c>
      <c r="N393" s="59">
        <f>COUNTIFS(テーブル13[[#All],[発症日]],テーブル310122[[#This Row],[日時]],テーブル13[[#All],[年代]],N$1)</f>
        <v>0</v>
      </c>
      <c r="O393" s="59">
        <f>COUNTIFS(テーブル13[[#All],[発症日]],テーブル310122[[#This Row],[日時]],テーブル13[[#All],[年代]],O$1)</f>
        <v>0</v>
      </c>
      <c r="P393" s="59">
        <f>COUNTIFS(テーブル13[[#All],[発症日]],テーブル310122[[#This Row],[日時]],テーブル13[[#All],[年代]],"")</f>
        <v>0</v>
      </c>
      <c r="Q393" s="59">
        <f>テーブル310122[[#This Row],[10歳未満]]</f>
        <v>0</v>
      </c>
      <c r="R393" s="59">
        <f>SUM(テーブル310122[[#This Row],[10代]:[30代]])</f>
        <v>0</v>
      </c>
      <c r="S393" s="59">
        <f>SUM(テーブル310122[[#This Row],[40代]:[50代]])</f>
        <v>0</v>
      </c>
      <c r="T393" s="59">
        <f>SUM(テーブル310122[[#This Row],[60代]:[90代]])</f>
        <v>0</v>
      </c>
    </row>
    <row r="394" spans="1:20">
      <c r="A394" s="54">
        <f t="shared" si="27"/>
        <v>44279</v>
      </c>
      <c r="B394" s="1" t="str">
        <f t="shared" si="24"/>
        <v/>
      </c>
      <c r="C394" s="57" t="str">
        <f t="shared" si="25"/>
        <v/>
      </c>
      <c r="D394" s="57" t="str">
        <f t="shared" si="26"/>
        <v>24日</v>
      </c>
      <c r="E394" s="57">
        <f>COUNTIF(テーブル13[[#All],[発症日]],テーブル310122[[#This Row],[日時]])</f>
        <v>0</v>
      </c>
      <c r="F394" s="57">
        <f>COUNTIFS(テーブル13[[#All],[発症日]],テーブル310122[[#This Row],[日時]],テーブル13[[#All],[年代]],F$1)</f>
        <v>0</v>
      </c>
      <c r="G394" s="59">
        <f>COUNTIFS(テーブル13[[#All],[発症日]],テーブル310122[[#This Row],[日時]],テーブル13[[#All],[年代]],G$1)</f>
        <v>0</v>
      </c>
      <c r="H394" s="59">
        <f>COUNTIFS(テーブル13[[#All],[発症日]],テーブル310122[[#This Row],[日時]],テーブル13[[#All],[年代]],H$1)</f>
        <v>0</v>
      </c>
      <c r="I394" s="59">
        <f>COUNTIFS(テーブル13[[#All],[発症日]],テーブル310122[[#This Row],[日時]],テーブル13[[#All],[年代]],I$1)</f>
        <v>0</v>
      </c>
      <c r="J394" s="59">
        <f>COUNTIFS(テーブル13[[#All],[発症日]],テーブル310122[[#This Row],[日時]],テーブル13[[#All],[年代]],J$1)</f>
        <v>0</v>
      </c>
      <c r="K394" s="59">
        <f>COUNTIFS(テーブル13[[#All],[発症日]],テーブル310122[[#This Row],[日時]],テーブル13[[#All],[年代]],K$1)</f>
        <v>0</v>
      </c>
      <c r="L394" s="59">
        <f>COUNTIFS(テーブル13[[#All],[発症日]],テーブル310122[[#This Row],[日時]],テーブル13[[#All],[年代]],L$1)</f>
        <v>0</v>
      </c>
      <c r="M394" s="59">
        <f>COUNTIFS(テーブル13[[#All],[発症日]],テーブル310122[[#This Row],[日時]],テーブル13[[#All],[年代]],M$1)</f>
        <v>0</v>
      </c>
      <c r="N394" s="59">
        <f>COUNTIFS(テーブル13[[#All],[発症日]],テーブル310122[[#This Row],[日時]],テーブル13[[#All],[年代]],N$1)</f>
        <v>0</v>
      </c>
      <c r="O394" s="59">
        <f>COUNTIFS(テーブル13[[#All],[発症日]],テーブル310122[[#This Row],[日時]],テーブル13[[#All],[年代]],O$1)</f>
        <v>0</v>
      </c>
      <c r="P394" s="59">
        <f>COUNTIFS(テーブル13[[#All],[発症日]],テーブル310122[[#This Row],[日時]],テーブル13[[#All],[年代]],"")</f>
        <v>0</v>
      </c>
      <c r="Q394" s="59">
        <f>テーブル310122[[#This Row],[10歳未満]]</f>
        <v>0</v>
      </c>
      <c r="R394" s="59">
        <f>SUM(テーブル310122[[#This Row],[10代]:[30代]])</f>
        <v>0</v>
      </c>
      <c r="S394" s="59">
        <f>SUM(テーブル310122[[#This Row],[40代]:[50代]])</f>
        <v>0</v>
      </c>
      <c r="T394" s="59">
        <f>SUM(テーブル310122[[#This Row],[60代]:[90代]])</f>
        <v>0</v>
      </c>
    </row>
    <row r="395" spans="1:20">
      <c r="A395" s="54">
        <f t="shared" si="27"/>
        <v>44280</v>
      </c>
      <c r="B395" s="1" t="str">
        <f t="shared" si="24"/>
        <v/>
      </c>
      <c r="C395" s="57" t="str">
        <f t="shared" si="25"/>
        <v/>
      </c>
      <c r="D395" s="57" t="str">
        <f t="shared" si="26"/>
        <v>25日</v>
      </c>
      <c r="E395" s="57">
        <f>COUNTIF(テーブル13[[#All],[発症日]],テーブル310122[[#This Row],[日時]])</f>
        <v>0</v>
      </c>
      <c r="F395" s="57">
        <f>COUNTIFS(テーブル13[[#All],[発症日]],テーブル310122[[#This Row],[日時]],テーブル13[[#All],[年代]],F$1)</f>
        <v>0</v>
      </c>
      <c r="G395" s="59">
        <f>COUNTIFS(テーブル13[[#All],[発症日]],テーブル310122[[#This Row],[日時]],テーブル13[[#All],[年代]],G$1)</f>
        <v>0</v>
      </c>
      <c r="H395" s="59">
        <f>COUNTIFS(テーブル13[[#All],[発症日]],テーブル310122[[#This Row],[日時]],テーブル13[[#All],[年代]],H$1)</f>
        <v>0</v>
      </c>
      <c r="I395" s="59">
        <f>COUNTIFS(テーブル13[[#All],[発症日]],テーブル310122[[#This Row],[日時]],テーブル13[[#All],[年代]],I$1)</f>
        <v>0</v>
      </c>
      <c r="J395" s="59">
        <f>COUNTIFS(テーブル13[[#All],[発症日]],テーブル310122[[#This Row],[日時]],テーブル13[[#All],[年代]],J$1)</f>
        <v>0</v>
      </c>
      <c r="K395" s="59">
        <f>COUNTIFS(テーブル13[[#All],[発症日]],テーブル310122[[#This Row],[日時]],テーブル13[[#All],[年代]],K$1)</f>
        <v>0</v>
      </c>
      <c r="L395" s="59">
        <f>COUNTIFS(テーブル13[[#All],[発症日]],テーブル310122[[#This Row],[日時]],テーブル13[[#All],[年代]],L$1)</f>
        <v>0</v>
      </c>
      <c r="M395" s="59">
        <f>COUNTIFS(テーブル13[[#All],[発症日]],テーブル310122[[#This Row],[日時]],テーブル13[[#All],[年代]],M$1)</f>
        <v>0</v>
      </c>
      <c r="N395" s="59">
        <f>COUNTIFS(テーブル13[[#All],[発症日]],テーブル310122[[#This Row],[日時]],テーブル13[[#All],[年代]],N$1)</f>
        <v>0</v>
      </c>
      <c r="O395" s="59">
        <f>COUNTIFS(テーブル13[[#All],[発症日]],テーブル310122[[#This Row],[日時]],テーブル13[[#All],[年代]],O$1)</f>
        <v>0</v>
      </c>
      <c r="P395" s="59">
        <f>COUNTIFS(テーブル13[[#All],[発症日]],テーブル310122[[#This Row],[日時]],テーブル13[[#All],[年代]],"")</f>
        <v>0</v>
      </c>
      <c r="Q395" s="59">
        <f>テーブル310122[[#This Row],[10歳未満]]</f>
        <v>0</v>
      </c>
      <c r="R395" s="59">
        <f>SUM(テーブル310122[[#This Row],[10代]:[30代]])</f>
        <v>0</v>
      </c>
      <c r="S395" s="59">
        <f>SUM(テーブル310122[[#This Row],[40代]:[50代]])</f>
        <v>0</v>
      </c>
      <c r="T395" s="59">
        <f>SUM(テーブル310122[[#This Row],[60代]:[90代]])</f>
        <v>0</v>
      </c>
    </row>
    <row r="396" spans="1:20">
      <c r="A396" s="54">
        <f t="shared" si="27"/>
        <v>44281</v>
      </c>
      <c r="B396" s="1" t="str">
        <f t="shared" si="24"/>
        <v/>
      </c>
      <c r="C396" s="57" t="str">
        <f t="shared" si="25"/>
        <v/>
      </c>
      <c r="D396" s="57" t="str">
        <f t="shared" si="26"/>
        <v>26日</v>
      </c>
      <c r="E396" s="57">
        <f>COUNTIF(テーブル13[[#All],[発症日]],テーブル310122[[#This Row],[日時]])</f>
        <v>0</v>
      </c>
      <c r="F396" s="57">
        <f>COUNTIFS(テーブル13[[#All],[発症日]],テーブル310122[[#This Row],[日時]],テーブル13[[#All],[年代]],F$1)</f>
        <v>0</v>
      </c>
      <c r="G396" s="59">
        <f>COUNTIFS(テーブル13[[#All],[発症日]],テーブル310122[[#This Row],[日時]],テーブル13[[#All],[年代]],G$1)</f>
        <v>0</v>
      </c>
      <c r="H396" s="59">
        <f>COUNTIFS(テーブル13[[#All],[発症日]],テーブル310122[[#This Row],[日時]],テーブル13[[#All],[年代]],H$1)</f>
        <v>0</v>
      </c>
      <c r="I396" s="59">
        <f>COUNTIFS(テーブル13[[#All],[発症日]],テーブル310122[[#This Row],[日時]],テーブル13[[#All],[年代]],I$1)</f>
        <v>0</v>
      </c>
      <c r="J396" s="59">
        <f>COUNTIFS(テーブル13[[#All],[発症日]],テーブル310122[[#This Row],[日時]],テーブル13[[#All],[年代]],J$1)</f>
        <v>0</v>
      </c>
      <c r="K396" s="59">
        <f>COUNTIFS(テーブル13[[#All],[発症日]],テーブル310122[[#This Row],[日時]],テーブル13[[#All],[年代]],K$1)</f>
        <v>0</v>
      </c>
      <c r="L396" s="59">
        <f>COUNTIFS(テーブル13[[#All],[発症日]],テーブル310122[[#This Row],[日時]],テーブル13[[#All],[年代]],L$1)</f>
        <v>0</v>
      </c>
      <c r="M396" s="59">
        <f>COUNTIFS(テーブル13[[#All],[発症日]],テーブル310122[[#This Row],[日時]],テーブル13[[#All],[年代]],M$1)</f>
        <v>0</v>
      </c>
      <c r="N396" s="59">
        <f>COUNTIFS(テーブル13[[#All],[発症日]],テーブル310122[[#This Row],[日時]],テーブル13[[#All],[年代]],N$1)</f>
        <v>0</v>
      </c>
      <c r="O396" s="59">
        <f>COUNTIFS(テーブル13[[#All],[発症日]],テーブル310122[[#This Row],[日時]],テーブル13[[#All],[年代]],O$1)</f>
        <v>0</v>
      </c>
      <c r="P396" s="59">
        <f>COUNTIFS(テーブル13[[#All],[発症日]],テーブル310122[[#This Row],[日時]],テーブル13[[#All],[年代]],"")</f>
        <v>0</v>
      </c>
      <c r="Q396" s="59">
        <f>テーブル310122[[#This Row],[10歳未満]]</f>
        <v>0</v>
      </c>
      <c r="R396" s="59">
        <f>SUM(テーブル310122[[#This Row],[10代]:[30代]])</f>
        <v>0</v>
      </c>
      <c r="S396" s="59">
        <f>SUM(テーブル310122[[#This Row],[40代]:[50代]])</f>
        <v>0</v>
      </c>
      <c r="T396" s="59">
        <f>SUM(テーブル310122[[#This Row],[60代]:[90代]])</f>
        <v>0</v>
      </c>
    </row>
    <row r="397" spans="1:20">
      <c r="A397" s="54">
        <f t="shared" si="27"/>
        <v>44282</v>
      </c>
      <c r="B397" s="1" t="str">
        <f t="shared" si="24"/>
        <v/>
      </c>
      <c r="C397" s="57" t="str">
        <f t="shared" si="25"/>
        <v/>
      </c>
      <c r="D397" s="57" t="str">
        <f t="shared" si="26"/>
        <v>27日</v>
      </c>
      <c r="E397" s="57">
        <f>COUNTIF(テーブル13[[#All],[発症日]],テーブル310122[[#This Row],[日時]])</f>
        <v>0</v>
      </c>
      <c r="F397" s="57">
        <f>COUNTIFS(テーブル13[[#All],[発症日]],テーブル310122[[#This Row],[日時]],テーブル13[[#All],[年代]],F$1)</f>
        <v>0</v>
      </c>
      <c r="G397" s="59">
        <f>COUNTIFS(テーブル13[[#All],[発症日]],テーブル310122[[#This Row],[日時]],テーブル13[[#All],[年代]],G$1)</f>
        <v>0</v>
      </c>
      <c r="H397" s="59">
        <f>COUNTIFS(テーブル13[[#All],[発症日]],テーブル310122[[#This Row],[日時]],テーブル13[[#All],[年代]],H$1)</f>
        <v>0</v>
      </c>
      <c r="I397" s="59">
        <f>COUNTIFS(テーブル13[[#All],[発症日]],テーブル310122[[#This Row],[日時]],テーブル13[[#All],[年代]],I$1)</f>
        <v>0</v>
      </c>
      <c r="J397" s="59">
        <f>COUNTIFS(テーブル13[[#All],[発症日]],テーブル310122[[#This Row],[日時]],テーブル13[[#All],[年代]],J$1)</f>
        <v>0</v>
      </c>
      <c r="K397" s="59">
        <f>COUNTIFS(テーブル13[[#All],[発症日]],テーブル310122[[#This Row],[日時]],テーブル13[[#All],[年代]],K$1)</f>
        <v>0</v>
      </c>
      <c r="L397" s="59">
        <f>COUNTIFS(テーブル13[[#All],[発症日]],テーブル310122[[#This Row],[日時]],テーブル13[[#All],[年代]],L$1)</f>
        <v>0</v>
      </c>
      <c r="M397" s="59">
        <f>COUNTIFS(テーブル13[[#All],[発症日]],テーブル310122[[#This Row],[日時]],テーブル13[[#All],[年代]],M$1)</f>
        <v>0</v>
      </c>
      <c r="N397" s="59">
        <f>COUNTIFS(テーブル13[[#All],[発症日]],テーブル310122[[#This Row],[日時]],テーブル13[[#All],[年代]],N$1)</f>
        <v>0</v>
      </c>
      <c r="O397" s="59">
        <f>COUNTIFS(テーブル13[[#All],[発症日]],テーブル310122[[#This Row],[日時]],テーブル13[[#All],[年代]],O$1)</f>
        <v>0</v>
      </c>
      <c r="P397" s="59">
        <f>COUNTIFS(テーブル13[[#All],[発症日]],テーブル310122[[#This Row],[日時]],テーブル13[[#All],[年代]],"")</f>
        <v>0</v>
      </c>
      <c r="Q397" s="59">
        <f>テーブル310122[[#This Row],[10歳未満]]</f>
        <v>0</v>
      </c>
      <c r="R397" s="59">
        <f>SUM(テーブル310122[[#This Row],[10代]:[30代]])</f>
        <v>0</v>
      </c>
      <c r="S397" s="59">
        <f>SUM(テーブル310122[[#This Row],[40代]:[50代]])</f>
        <v>0</v>
      </c>
      <c r="T397" s="59">
        <f>SUM(テーブル310122[[#This Row],[60代]:[90代]])</f>
        <v>0</v>
      </c>
    </row>
    <row r="398" spans="1:20">
      <c r="A398" s="54">
        <f t="shared" si="27"/>
        <v>44283</v>
      </c>
      <c r="B398" s="1" t="str">
        <f t="shared" si="24"/>
        <v/>
      </c>
      <c r="C398" s="57" t="str">
        <f t="shared" si="25"/>
        <v/>
      </c>
      <c r="D398" s="57" t="str">
        <f t="shared" si="26"/>
        <v>28日</v>
      </c>
      <c r="E398" s="57">
        <f>COUNTIF(テーブル13[[#All],[発症日]],テーブル310122[[#This Row],[日時]])</f>
        <v>0</v>
      </c>
      <c r="F398" s="57">
        <f>COUNTIFS(テーブル13[[#All],[発症日]],テーブル310122[[#This Row],[日時]],テーブル13[[#All],[年代]],F$1)</f>
        <v>0</v>
      </c>
      <c r="G398" s="59">
        <f>COUNTIFS(テーブル13[[#All],[発症日]],テーブル310122[[#This Row],[日時]],テーブル13[[#All],[年代]],G$1)</f>
        <v>0</v>
      </c>
      <c r="H398" s="59">
        <f>COUNTIFS(テーブル13[[#All],[発症日]],テーブル310122[[#This Row],[日時]],テーブル13[[#All],[年代]],H$1)</f>
        <v>0</v>
      </c>
      <c r="I398" s="59">
        <f>COUNTIFS(テーブル13[[#All],[発症日]],テーブル310122[[#This Row],[日時]],テーブル13[[#All],[年代]],I$1)</f>
        <v>0</v>
      </c>
      <c r="J398" s="59">
        <f>COUNTIFS(テーブル13[[#All],[発症日]],テーブル310122[[#This Row],[日時]],テーブル13[[#All],[年代]],J$1)</f>
        <v>0</v>
      </c>
      <c r="K398" s="59">
        <f>COUNTIFS(テーブル13[[#All],[発症日]],テーブル310122[[#This Row],[日時]],テーブル13[[#All],[年代]],K$1)</f>
        <v>0</v>
      </c>
      <c r="L398" s="59">
        <f>COUNTIFS(テーブル13[[#All],[発症日]],テーブル310122[[#This Row],[日時]],テーブル13[[#All],[年代]],L$1)</f>
        <v>0</v>
      </c>
      <c r="M398" s="59">
        <f>COUNTIFS(テーブル13[[#All],[発症日]],テーブル310122[[#This Row],[日時]],テーブル13[[#All],[年代]],M$1)</f>
        <v>0</v>
      </c>
      <c r="N398" s="59">
        <f>COUNTIFS(テーブル13[[#All],[発症日]],テーブル310122[[#This Row],[日時]],テーブル13[[#All],[年代]],N$1)</f>
        <v>0</v>
      </c>
      <c r="O398" s="59">
        <f>COUNTIFS(テーブル13[[#All],[発症日]],テーブル310122[[#This Row],[日時]],テーブル13[[#All],[年代]],O$1)</f>
        <v>0</v>
      </c>
      <c r="P398" s="59">
        <f>COUNTIFS(テーブル13[[#All],[発症日]],テーブル310122[[#This Row],[日時]],テーブル13[[#All],[年代]],"")</f>
        <v>0</v>
      </c>
      <c r="Q398" s="59">
        <f>テーブル310122[[#This Row],[10歳未満]]</f>
        <v>0</v>
      </c>
      <c r="R398" s="59">
        <f>SUM(テーブル310122[[#This Row],[10代]:[30代]])</f>
        <v>0</v>
      </c>
      <c r="S398" s="59">
        <f>SUM(テーブル310122[[#This Row],[40代]:[50代]])</f>
        <v>0</v>
      </c>
      <c r="T398" s="59">
        <f>SUM(テーブル310122[[#This Row],[60代]:[90代]])</f>
        <v>0</v>
      </c>
    </row>
    <row r="399" spans="1:20">
      <c r="A399" s="54">
        <f t="shared" si="27"/>
        <v>44284</v>
      </c>
      <c r="B399" s="1" t="str">
        <f t="shared" si="24"/>
        <v/>
      </c>
      <c r="C399" s="57" t="str">
        <f t="shared" si="25"/>
        <v/>
      </c>
      <c r="D399" s="57" t="str">
        <f t="shared" si="26"/>
        <v>29日</v>
      </c>
      <c r="E399" s="57">
        <f>COUNTIF(テーブル13[[#All],[発症日]],テーブル310122[[#This Row],[日時]])</f>
        <v>0</v>
      </c>
      <c r="F399" s="57">
        <f>COUNTIFS(テーブル13[[#All],[発症日]],テーブル310122[[#This Row],[日時]],テーブル13[[#All],[年代]],F$1)</f>
        <v>0</v>
      </c>
      <c r="G399" s="59">
        <f>COUNTIFS(テーブル13[[#All],[発症日]],テーブル310122[[#This Row],[日時]],テーブル13[[#All],[年代]],G$1)</f>
        <v>0</v>
      </c>
      <c r="H399" s="59">
        <f>COUNTIFS(テーブル13[[#All],[発症日]],テーブル310122[[#This Row],[日時]],テーブル13[[#All],[年代]],H$1)</f>
        <v>0</v>
      </c>
      <c r="I399" s="59">
        <f>COUNTIFS(テーブル13[[#All],[発症日]],テーブル310122[[#This Row],[日時]],テーブル13[[#All],[年代]],I$1)</f>
        <v>0</v>
      </c>
      <c r="J399" s="59">
        <f>COUNTIFS(テーブル13[[#All],[発症日]],テーブル310122[[#This Row],[日時]],テーブル13[[#All],[年代]],J$1)</f>
        <v>0</v>
      </c>
      <c r="K399" s="59">
        <f>COUNTIFS(テーブル13[[#All],[発症日]],テーブル310122[[#This Row],[日時]],テーブル13[[#All],[年代]],K$1)</f>
        <v>0</v>
      </c>
      <c r="L399" s="59">
        <f>COUNTIFS(テーブル13[[#All],[発症日]],テーブル310122[[#This Row],[日時]],テーブル13[[#All],[年代]],L$1)</f>
        <v>0</v>
      </c>
      <c r="M399" s="59">
        <f>COUNTIFS(テーブル13[[#All],[発症日]],テーブル310122[[#This Row],[日時]],テーブル13[[#All],[年代]],M$1)</f>
        <v>0</v>
      </c>
      <c r="N399" s="59">
        <f>COUNTIFS(テーブル13[[#All],[発症日]],テーブル310122[[#This Row],[日時]],テーブル13[[#All],[年代]],N$1)</f>
        <v>0</v>
      </c>
      <c r="O399" s="59">
        <f>COUNTIFS(テーブル13[[#All],[発症日]],テーブル310122[[#This Row],[日時]],テーブル13[[#All],[年代]],O$1)</f>
        <v>0</v>
      </c>
      <c r="P399" s="59">
        <f>COUNTIFS(テーブル13[[#All],[発症日]],テーブル310122[[#This Row],[日時]],テーブル13[[#All],[年代]],"")</f>
        <v>0</v>
      </c>
      <c r="Q399" s="59">
        <f>テーブル310122[[#This Row],[10歳未満]]</f>
        <v>0</v>
      </c>
      <c r="R399" s="59">
        <f>SUM(テーブル310122[[#This Row],[10代]:[30代]])</f>
        <v>0</v>
      </c>
      <c r="S399" s="59">
        <f>SUM(テーブル310122[[#This Row],[40代]:[50代]])</f>
        <v>0</v>
      </c>
      <c r="T399" s="59">
        <f>SUM(テーブル310122[[#This Row],[60代]:[90代]])</f>
        <v>0</v>
      </c>
    </row>
    <row r="400" spans="1:20">
      <c r="A400" s="54">
        <f t="shared" si="27"/>
        <v>44285</v>
      </c>
      <c r="B400" s="1" t="str">
        <f t="shared" si="24"/>
        <v/>
      </c>
      <c r="C400" s="57" t="str">
        <f t="shared" si="25"/>
        <v/>
      </c>
      <c r="D400" s="57" t="str">
        <f t="shared" si="26"/>
        <v>30日</v>
      </c>
      <c r="E400" s="57">
        <f>COUNTIF(テーブル13[[#All],[発症日]],テーブル310122[[#This Row],[日時]])</f>
        <v>0</v>
      </c>
      <c r="F400" s="57">
        <f>COUNTIFS(テーブル13[[#All],[発症日]],テーブル310122[[#This Row],[日時]],テーブル13[[#All],[年代]],F$1)</f>
        <v>0</v>
      </c>
      <c r="G400" s="59">
        <f>COUNTIFS(テーブル13[[#All],[発症日]],テーブル310122[[#This Row],[日時]],テーブル13[[#All],[年代]],G$1)</f>
        <v>0</v>
      </c>
      <c r="H400" s="59">
        <f>COUNTIFS(テーブル13[[#All],[発症日]],テーブル310122[[#This Row],[日時]],テーブル13[[#All],[年代]],H$1)</f>
        <v>0</v>
      </c>
      <c r="I400" s="59">
        <f>COUNTIFS(テーブル13[[#All],[発症日]],テーブル310122[[#This Row],[日時]],テーブル13[[#All],[年代]],I$1)</f>
        <v>0</v>
      </c>
      <c r="J400" s="59">
        <f>COUNTIFS(テーブル13[[#All],[発症日]],テーブル310122[[#This Row],[日時]],テーブル13[[#All],[年代]],J$1)</f>
        <v>0</v>
      </c>
      <c r="K400" s="59">
        <f>COUNTIFS(テーブル13[[#All],[発症日]],テーブル310122[[#This Row],[日時]],テーブル13[[#All],[年代]],K$1)</f>
        <v>0</v>
      </c>
      <c r="L400" s="59">
        <f>COUNTIFS(テーブル13[[#All],[発症日]],テーブル310122[[#This Row],[日時]],テーブル13[[#All],[年代]],L$1)</f>
        <v>0</v>
      </c>
      <c r="M400" s="59">
        <f>COUNTIFS(テーブル13[[#All],[発症日]],テーブル310122[[#This Row],[日時]],テーブル13[[#All],[年代]],M$1)</f>
        <v>0</v>
      </c>
      <c r="N400" s="59">
        <f>COUNTIFS(テーブル13[[#All],[発症日]],テーブル310122[[#This Row],[日時]],テーブル13[[#All],[年代]],N$1)</f>
        <v>0</v>
      </c>
      <c r="O400" s="59">
        <f>COUNTIFS(テーブル13[[#All],[発症日]],テーブル310122[[#This Row],[日時]],テーブル13[[#All],[年代]],O$1)</f>
        <v>0</v>
      </c>
      <c r="P400" s="59">
        <f>COUNTIFS(テーブル13[[#All],[発症日]],テーブル310122[[#This Row],[日時]],テーブル13[[#All],[年代]],"")</f>
        <v>0</v>
      </c>
      <c r="Q400" s="59">
        <f>テーブル310122[[#This Row],[10歳未満]]</f>
        <v>0</v>
      </c>
      <c r="R400" s="59">
        <f>SUM(テーブル310122[[#This Row],[10代]:[30代]])</f>
        <v>0</v>
      </c>
      <c r="S400" s="59">
        <f>SUM(テーブル310122[[#This Row],[40代]:[50代]])</f>
        <v>0</v>
      </c>
      <c r="T400" s="59">
        <f>SUM(テーブル310122[[#This Row],[60代]:[90代]])</f>
        <v>0</v>
      </c>
    </row>
    <row r="401" spans="1:20">
      <c r="A401" s="54">
        <f t="shared" si="27"/>
        <v>44286</v>
      </c>
      <c r="B401" s="1" t="str">
        <f t="shared" si="24"/>
        <v/>
      </c>
      <c r="C401" s="57" t="str">
        <f t="shared" si="25"/>
        <v/>
      </c>
      <c r="D401" s="57" t="str">
        <f t="shared" si="26"/>
        <v>31日</v>
      </c>
      <c r="E401" s="57">
        <f>COUNTIF(テーブル13[[#All],[発症日]],テーブル310122[[#This Row],[日時]])</f>
        <v>0</v>
      </c>
      <c r="F401" s="57">
        <f>COUNTIFS(テーブル13[[#All],[発症日]],テーブル310122[[#This Row],[日時]],テーブル13[[#All],[年代]],F$1)</f>
        <v>0</v>
      </c>
      <c r="G401" s="59">
        <f>COUNTIFS(テーブル13[[#All],[発症日]],テーブル310122[[#This Row],[日時]],テーブル13[[#All],[年代]],G$1)</f>
        <v>0</v>
      </c>
      <c r="H401" s="59">
        <f>COUNTIFS(テーブル13[[#All],[発症日]],テーブル310122[[#This Row],[日時]],テーブル13[[#All],[年代]],H$1)</f>
        <v>0</v>
      </c>
      <c r="I401" s="59">
        <f>COUNTIFS(テーブル13[[#All],[発症日]],テーブル310122[[#This Row],[日時]],テーブル13[[#All],[年代]],I$1)</f>
        <v>0</v>
      </c>
      <c r="J401" s="59">
        <f>COUNTIFS(テーブル13[[#All],[発症日]],テーブル310122[[#This Row],[日時]],テーブル13[[#All],[年代]],J$1)</f>
        <v>0</v>
      </c>
      <c r="K401" s="59">
        <f>COUNTIFS(テーブル13[[#All],[発症日]],テーブル310122[[#This Row],[日時]],テーブル13[[#All],[年代]],K$1)</f>
        <v>0</v>
      </c>
      <c r="L401" s="59">
        <f>COUNTIFS(テーブル13[[#All],[発症日]],テーブル310122[[#This Row],[日時]],テーブル13[[#All],[年代]],L$1)</f>
        <v>0</v>
      </c>
      <c r="M401" s="59">
        <f>COUNTIFS(テーブル13[[#All],[発症日]],テーブル310122[[#This Row],[日時]],テーブル13[[#All],[年代]],M$1)</f>
        <v>0</v>
      </c>
      <c r="N401" s="59">
        <f>COUNTIFS(テーブル13[[#All],[発症日]],テーブル310122[[#This Row],[日時]],テーブル13[[#All],[年代]],N$1)</f>
        <v>0</v>
      </c>
      <c r="O401" s="59">
        <f>COUNTIFS(テーブル13[[#All],[発症日]],テーブル310122[[#This Row],[日時]],テーブル13[[#All],[年代]],O$1)</f>
        <v>0</v>
      </c>
      <c r="P401" s="59">
        <f>COUNTIFS(テーブル13[[#All],[発症日]],テーブル310122[[#This Row],[日時]],テーブル13[[#All],[年代]],"")</f>
        <v>0</v>
      </c>
      <c r="Q401" s="59">
        <f>テーブル310122[[#This Row],[10歳未満]]</f>
        <v>0</v>
      </c>
      <c r="R401" s="59">
        <f>SUM(テーブル310122[[#This Row],[10代]:[30代]])</f>
        <v>0</v>
      </c>
      <c r="S401" s="59">
        <f>SUM(テーブル310122[[#This Row],[40代]:[50代]])</f>
        <v>0</v>
      </c>
      <c r="T401" s="59">
        <f>SUM(テーブル310122[[#This Row],[60代]:[90代]])</f>
        <v>0</v>
      </c>
    </row>
    <row r="402" spans="1:20">
      <c r="A402" s="54">
        <f t="shared" si="27"/>
        <v>44287</v>
      </c>
      <c r="B402" s="1" t="str">
        <f t="shared" si="24"/>
        <v/>
      </c>
      <c r="C402" s="57" t="str">
        <f t="shared" si="25"/>
        <v>4月</v>
      </c>
      <c r="D402" s="57" t="str">
        <f t="shared" si="26"/>
        <v>1日</v>
      </c>
      <c r="E402" s="57">
        <f>COUNTIF(テーブル13[[#All],[発症日]],テーブル310122[[#This Row],[日時]])</f>
        <v>0</v>
      </c>
      <c r="F402" s="57">
        <f>COUNTIFS(テーブル13[[#All],[発症日]],テーブル310122[[#This Row],[日時]],テーブル13[[#All],[年代]],F$1)</f>
        <v>0</v>
      </c>
      <c r="G402" s="59">
        <f>COUNTIFS(テーブル13[[#All],[発症日]],テーブル310122[[#This Row],[日時]],テーブル13[[#All],[年代]],G$1)</f>
        <v>0</v>
      </c>
      <c r="H402" s="59">
        <f>COUNTIFS(テーブル13[[#All],[発症日]],テーブル310122[[#This Row],[日時]],テーブル13[[#All],[年代]],H$1)</f>
        <v>0</v>
      </c>
      <c r="I402" s="59">
        <f>COUNTIFS(テーブル13[[#All],[発症日]],テーブル310122[[#This Row],[日時]],テーブル13[[#All],[年代]],I$1)</f>
        <v>0</v>
      </c>
      <c r="J402" s="59">
        <f>COUNTIFS(テーブル13[[#All],[発症日]],テーブル310122[[#This Row],[日時]],テーブル13[[#All],[年代]],J$1)</f>
        <v>0</v>
      </c>
      <c r="K402" s="59">
        <f>COUNTIFS(テーブル13[[#All],[発症日]],テーブル310122[[#This Row],[日時]],テーブル13[[#All],[年代]],K$1)</f>
        <v>0</v>
      </c>
      <c r="L402" s="59">
        <f>COUNTIFS(テーブル13[[#All],[発症日]],テーブル310122[[#This Row],[日時]],テーブル13[[#All],[年代]],L$1)</f>
        <v>0</v>
      </c>
      <c r="M402" s="59">
        <f>COUNTIFS(テーブル13[[#All],[発症日]],テーブル310122[[#This Row],[日時]],テーブル13[[#All],[年代]],M$1)</f>
        <v>0</v>
      </c>
      <c r="N402" s="59">
        <f>COUNTIFS(テーブル13[[#All],[発症日]],テーブル310122[[#This Row],[日時]],テーブル13[[#All],[年代]],N$1)</f>
        <v>0</v>
      </c>
      <c r="O402" s="59">
        <f>COUNTIFS(テーブル13[[#All],[発症日]],テーブル310122[[#This Row],[日時]],テーブル13[[#All],[年代]],O$1)</f>
        <v>0</v>
      </c>
      <c r="P402" s="59">
        <f>COUNTIFS(テーブル13[[#All],[発症日]],テーブル310122[[#This Row],[日時]],テーブル13[[#All],[年代]],"")</f>
        <v>0</v>
      </c>
      <c r="Q402" s="59">
        <f>テーブル310122[[#This Row],[10歳未満]]</f>
        <v>0</v>
      </c>
      <c r="R402" s="59">
        <f>SUM(テーブル310122[[#This Row],[10代]:[30代]])</f>
        <v>0</v>
      </c>
      <c r="S402" s="59">
        <f>SUM(テーブル310122[[#This Row],[40代]:[50代]])</f>
        <v>0</v>
      </c>
      <c r="T402" s="59">
        <f>SUM(テーブル310122[[#This Row],[60代]:[90代]])</f>
        <v>0</v>
      </c>
    </row>
  </sheetData>
  <phoneticPr fontId="2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AE05E-20C1-4AA5-A926-B513607F2764}">
  <sheetPr codeName="Sheet21">
    <tabColor theme="5" tint="-0.249977111117893"/>
  </sheetPr>
  <dimension ref="A1:O403"/>
  <sheetViews>
    <sheetView topLeftCell="I1" zoomScale="70" zoomScaleNormal="70" workbookViewId="0">
      <selection activeCell="B7" sqref="B7"/>
    </sheetView>
  </sheetViews>
  <sheetFormatPr defaultColWidth="9" defaultRowHeight="12.6"/>
  <cols>
    <col min="1" max="1" width="10.09765625" style="1" customWidth="1"/>
    <col min="2" max="2" width="10.3984375" style="1" bestFit="1" customWidth="1"/>
    <col min="3" max="4" width="9" style="1"/>
    <col min="5" max="5" width="11.69921875" style="1" bestFit="1" customWidth="1"/>
    <col min="6" max="6" width="15.3984375" style="1" bestFit="1" customWidth="1"/>
    <col min="7" max="7" width="18" style="1" bestFit="1" customWidth="1"/>
    <col min="8" max="16384" width="9" style="1"/>
  </cols>
  <sheetData>
    <row r="1" spans="1:15">
      <c r="A1" s="1" t="s">
        <v>45</v>
      </c>
      <c r="B1" s="47">
        <v>43891</v>
      </c>
      <c r="E1" s="1" t="s">
        <v>844</v>
      </c>
      <c r="F1" s="71" t="s">
        <v>845</v>
      </c>
      <c r="G1" s="71"/>
      <c r="H1" s="71"/>
      <c r="I1" s="71"/>
      <c r="J1" s="71"/>
      <c r="K1" s="71"/>
      <c r="L1" s="71"/>
      <c r="M1" s="71"/>
      <c r="N1" s="71"/>
      <c r="O1" s="71"/>
    </row>
    <row r="3" spans="1:15">
      <c r="A3" s="56" t="str">
        <f>基本情報入力!C3&amp;"管内"&amp;基本情報入力!C4&amp;"における"&amp;基本情報入力!C2&amp;"患者発生状況（探知契機別） "&amp;MONTH(基本情報入力!C5)&amp;"月"&amp;DAY(基本情報入力!C5)&amp;"日"&amp;"時点 "&amp;"N="&amp;(COUNTA(テーブル13[氏名])-COUNTIFS(テーブル13[発症日],"無症状")-COUNTIFS(テーブル13[発症日],"不明")-COUNTIFS(テーブル13[発症日],""))&amp;"*"</f>
        <v>XYZ保健所管内におけるCOVID-19患者発生状況（探知契機別） 1月16日時点 N=385*</v>
      </c>
    </row>
    <row r="4" spans="1:15">
      <c r="A4" s="1" t="str">
        <f>"*無症候または発症日不明の"&amp;COUNTIFS(テーブル13[発症日],"無症状")+COUNTIFS(テーブル13[発症日],"不明")+COUNTIFS(テーブル13[発症日],"")&amp;"例を除く"</f>
        <v>*無症候または発症日不明の104例を除く</v>
      </c>
    </row>
    <row r="5" spans="1:15">
      <c r="A5" s="56" t="str">
        <f>基本情報入力!C3&amp;"管内"&amp;基本情報入力!C4&amp;"における"&amp;基本情報入力!C2&amp;"患者発生状況（判明日別） "&amp;MONTH(基本情報入力!C5)&amp;"月"&amp;DAY(基本情報入力!C5)&amp;"日"&amp;"時点 "&amp;"N="&amp;(COUNTA(テーブル13[氏名]))</f>
        <v>XYZ保健所管内におけるCOVID-19患者発生状況（判明日別） 1月16日時点 N=489</v>
      </c>
    </row>
    <row r="6" spans="1:15">
      <c r="A6" s="1" t="s">
        <v>53</v>
      </c>
      <c r="B6" s="1" t="s">
        <v>55</v>
      </c>
      <c r="C6" s="1" t="s">
        <v>56</v>
      </c>
      <c r="D6" s="1" t="s">
        <v>57</v>
      </c>
      <c r="E6" s="1" t="s">
        <v>58</v>
      </c>
      <c r="F6" s="1" t="s">
        <v>902</v>
      </c>
      <c r="G6" s="1" t="s">
        <v>903</v>
      </c>
      <c r="H6" s="1" t="s">
        <v>846</v>
      </c>
      <c r="I6" s="1" t="s">
        <v>887</v>
      </c>
      <c r="J6" s="1" t="s">
        <v>888</v>
      </c>
      <c r="K6" s="1" t="s">
        <v>889</v>
      </c>
      <c r="L6" s="1" t="s">
        <v>890</v>
      </c>
      <c r="M6" s="1" t="s">
        <v>904</v>
      </c>
      <c r="N6" s="1" t="s">
        <v>905</v>
      </c>
      <c r="O6" s="1" t="s">
        <v>906</v>
      </c>
    </row>
    <row r="7" spans="1:15">
      <c r="A7" s="54">
        <f>B1</f>
        <v>43891</v>
      </c>
      <c r="B7" s="1" t="str">
        <f t="shared" ref="B7:B70" si="0">IF(AND(MONTH(A7)=1,DAY(A7)=1),YEAR(A7)&amp;"年","")</f>
        <v/>
      </c>
      <c r="C7" s="57" t="str">
        <f t="shared" ref="C7:C70" si="1">IF(DAY(A7)=1,MONTH(A7)&amp;"月","")</f>
        <v>3月</v>
      </c>
      <c r="D7" s="57" t="str">
        <f t="shared" ref="D7:D70" si="2">DAY(A7)&amp;"日"</f>
        <v>1日</v>
      </c>
      <c r="E7" s="57">
        <f>COUNTIF(テーブル13[[#All],[発症日]],テーブル3101225[[#This Row],[日時]])</f>
        <v>0</v>
      </c>
      <c r="F7" s="57">
        <f>COUNTIFS(テーブル13[[#All],[発症日]],テーブル3101225[[#This Row],[日時]],テーブル13[[#All],[探知契機]],F$1)</f>
        <v>0</v>
      </c>
      <c r="G7" s="59">
        <f>COUNTIFS(テーブル13[[#All],[発症日]],テーブル3101225[[#This Row],[日時]],テーブル13[[#All],[探知契機]],"")</f>
        <v>0</v>
      </c>
      <c r="H7" s="59">
        <f>COUNTIFS(テーブル13[[#All],[発症日]],テーブル3101225[[#This Row],[日時]],テーブル13[[#All],[年代]],H$1)</f>
        <v>0</v>
      </c>
      <c r="I7" s="59">
        <f>COUNTIFS(テーブル13[[#All],[発症日]],テーブル3101225[[#This Row],[日時]],テーブル13[[#All],[年代]],I$1)</f>
        <v>0</v>
      </c>
      <c r="J7" s="59">
        <f>COUNTIFS(テーブル13[[#All],[発症日]],テーブル3101225[[#This Row],[日時]],テーブル13[[#All],[年代]],J$1)</f>
        <v>0</v>
      </c>
      <c r="K7" s="59">
        <f>COUNTIFS(テーブル13[[#All],[発症日]],テーブル3101225[[#This Row],[日時]],テーブル13[[#All],[年代]],K$1)</f>
        <v>0</v>
      </c>
      <c r="L7" s="59">
        <f>COUNTIFS(テーブル13[[#All],[発症日]],テーブル3101225[[#This Row],[日時]],テーブル13[[#All],[年代]],L$1)</f>
        <v>0</v>
      </c>
      <c r="M7" s="59">
        <f>COUNTIFS(テーブル13[[#All],[発症日]],テーブル3101225[[#This Row],[日時]],テーブル13[[#All],[年代]],M$1)</f>
        <v>0</v>
      </c>
      <c r="N7" s="59">
        <f>COUNTIFS(テーブル13[[#All],[発症日]],テーブル3101225[[#This Row],[日時]],テーブル13[[#All],[年代]],N$1)</f>
        <v>0</v>
      </c>
      <c r="O7" s="59">
        <f>COUNTIFS(テーブル13[[#All],[発症日]],テーブル3101225[[#This Row],[日時]],テーブル13[[#All],[年代]],O$1)</f>
        <v>0</v>
      </c>
    </row>
    <row r="8" spans="1:15">
      <c r="A8" s="54">
        <f>A7+1</f>
        <v>43892</v>
      </c>
      <c r="B8" s="1" t="str">
        <f t="shared" si="0"/>
        <v/>
      </c>
      <c r="C8" s="57" t="str">
        <f t="shared" si="1"/>
        <v/>
      </c>
      <c r="D8" s="57" t="str">
        <f t="shared" si="2"/>
        <v>2日</v>
      </c>
      <c r="E8" s="57">
        <f>COUNTIF(テーブル13[[#All],[発症日]],テーブル3101225[[#This Row],[日時]])</f>
        <v>0</v>
      </c>
      <c r="F8" s="57">
        <f>COUNTIFS(テーブル13[[#All],[発症日]],テーブル3101225[[#This Row],[日時]],テーブル13[[#All],[探知契機]],F$1)</f>
        <v>0</v>
      </c>
      <c r="G8" s="59">
        <f>COUNTIFS(テーブル13[[#All],[発症日]],テーブル3101225[[#This Row],[日時]],テーブル13[[#All],[探知契機]],"")</f>
        <v>0</v>
      </c>
      <c r="H8" s="59">
        <f>COUNTIFS(テーブル13[[#All],[発症日]],テーブル3101225[[#This Row],[日時]],テーブル13[[#All],[年代]],H$1)</f>
        <v>0</v>
      </c>
      <c r="I8" s="59">
        <f>COUNTIFS(テーブル13[[#All],[発症日]],テーブル3101225[[#This Row],[日時]],テーブル13[[#All],[年代]],I$1)</f>
        <v>0</v>
      </c>
      <c r="J8" s="59">
        <f>COUNTIFS(テーブル13[[#All],[発症日]],テーブル3101225[[#This Row],[日時]],テーブル13[[#All],[年代]],J$1)</f>
        <v>0</v>
      </c>
      <c r="K8" s="59">
        <f>COUNTIFS(テーブル13[[#All],[発症日]],テーブル3101225[[#This Row],[日時]],テーブル13[[#All],[年代]],K$1)</f>
        <v>0</v>
      </c>
      <c r="L8" s="59">
        <f>COUNTIFS(テーブル13[[#All],[発症日]],テーブル3101225[[#This Row],[日時]],テーブル13[[#All],[年代]],L$1)</f>
        <v>0</v>
      </c>
      <c r="M8" s="59">
        <f>COUNTIFS(テーブル13[[#All],[発症日]],テーブル3101225[[#This Row],[日時]],テーブル13[[#All],[年代]],M$1)</f>
        <v>0</v>
      </c>
      <c r="N8" s="59">
        <f>COUNTIFS(テーブル13[[#All],[発症日]],テーブル3101225[[#This Row],[日時]],テーブル13[[#All],[年代]],N$1)</f>
        <v>0</v>
      </c>
      <c r="O8" s="59">
        <f>COUNTIFS(テーブル13[[#All],[発症日]],テーブル3101225[[#This Row],[日時]],テーブル13[[#All],[年代]],O$1)</f>
        <v>0</v>
      </c>
    </row>
    <row r="9" spans="1:15">
      <c r="A9" s="54">
        <f t="shared" ref="A9:A72" si="3">A8+1</f>
        <v>43893</v>
      </c>
      <c r="B9" s="1" t="str">
        <f t="shared" si="0"/>
        <v/>
      </c>
      <c r="C9" s="57" t="str">
        <f t="shared" si="1"/>
        <v/>
      </c>
      <c r="D9" s="57" t="str">
        <f t="shared" si="2"/>
        <v>3日</v>
      </c>
      <c r="E9" s="57">
        <f>COUNTIF(テーブル13[[#All],[発症日]],テーブル3101225[[#This Row],[日時]])</f>
        <v>0</v>
      </c>
      <c r="F9" s="57">
        <f>COUNTIFS(テーブル13[[#All],[発症日]],テーブル3101225[[#This Row],[日時]],テーブル13[[#All],[探知契機]],F$1)</f>
        <v>0</v>
      </c>
      <c r="G9" s="59">
        <f>COUNTIFS(テーブル13[[#All],[発症日]],テーブル3101225[[#This Row],[日時]],テーブル13[[#All],[探知契機]],"")</f>
        <v>0</v>
      </c>
      <c r="H9" s="59">
        <f>COUNTIFS(テーブル13[[#All],[発症日]],テーブル3101225[[#This Row],[日時]],テーブル13[[#All],[年代]],H$1)</f>
        <v>0</v>
      </c>
      <c r="I9" s="59">
        <f>COUNTIFS(テーブル13[[#All],[発症日]],テーブル3101225[[#This Row],[日時]],テーブル13[[#All],[年代]],I$1)</f>
        <v>0</v>
      </c>
      <c r="J9" s="59">
        <f>COUNTIFS(テーブル13[[#All],[発症日]],テーブル3101225[[#This Row],[日時]],テーブル13[[#All],[年代]],J$1)</f>
        <v>0</v>
      </c>
      <c r="K9" s="59">
        <f>COUNTIFS(テーブル13[[#All],[発症日]],テーブル3101225[[#This Row],[日時]],テーブル13[[#All],[年代]],K$1)</f>
        <v>0</v>
      </c>
      <c r="L9" s="59">
        <f>COUNTIFS(テーブル13[[#All],[発症日]],テーブル3101225[[#This Row],[日時]],テーブル13[[#All],[年代]],L$1)</f>
        <v>0</v>
      </c>
      <c r="M9" s="59">
        <f>COUNTIFS(テーブル13[[#All],[発症日]],テーブル3101225[[#This Row],[日時]],テーブル13[[#All],[年代]],M$1)</f>
        <v>0</v>
      </c>
      <c r="N9" s="59">
        <f>COUNTIFS(テーブル13[[#All],[発症日]],テーブル3101225[[#This Row],[日時]],テーブル13[[#All],[年代]],N$1)</f>
        <v>0</v>
      </c>
      <c r="O9" s="59">
        <f>COUNTIFS(テーブル13[[#All],[発症日]],テーブル3101225[[#This Row],[日時]],テーブル13[[#All],[年代]],O$1)</f>
        <v>0</v>
      </c>
    </row>
    <row r="10" spans="1:15">
      <c r="A10" s="54">
        <f t="shared" si="3"/>
        <v>43894</v>
      </c>
      <c r="B10" s="1" t="str">
        <f t="shared" si="0"/>
        <v/>
      </c>
      <c r="C10" s="57" t="str">
        <f t="shared" si="1"/>
        <v/>
      </c>
      <c r="D10" s="57" t="str">
        <f t="shared" si="2"/>
        <v>4日</v>
      </c>
      <c r="E10" s="57">
        <f>COUNTIF(テーブル13[[#All],[発症日]],テーブル3101225[[#This Row],[日時]])</f>
        <v>0</v>
      </c>
      <c r="F10" s="57">
        <f>COUNTIFS(テーブル13[[#All],[発症日]],テーブル3101225[[#This Row],[日時]],テーブル13[[#All],[探知契機]],F$1)</f>
        <v>0</v>
      </c>
      <c r="G10" s="59">
        <f>COUNTIFS(テーブル13[[#All],[発症日]],テーブル3101225[[#This Row],[日時]],テーブル13[[#All],[探知契機]],"")</f>
        <v>0</v>
      </c>
      <c r="H10" s="59">
        <f>COUNTIFS(テーブル13[[#All],[発症日]],テーブル3101225[[#This Row],[日時]],テーブル13[[#All],[年代]],H$1)</f>
        <v>0</v>
      </c>
      <c r="I10" s="59">
        <f>COUNTIFS(テーブル13[[#All],[発症日]],テーブル3101225[[#This Row],[日時]],テーブル13[[#All],[年代]],I$1)</f>
        <v>0</v>
      </c>
      <c r="J10" s="59">
        <f>COUNTIFS(テーブル13[[#All],[発症日]],テーブル3101225[[#This Row],[日時]],テーブル13[[#All],[年代]],J$1)</f>
        <v>0</v>
      </c>
      <c r="K10" s="59">
        <f>COUNTIFS(テーブル13[[#All],[発症日]],テーブル3101225[[#This Row],[日時]],テーブル13[[#All],[年代]],K$1)</f>
        <v>0</v>
      </c>
      <c r="L10" s="59">
        <f>COUNTIFS(テーブル13[[#All],[発症日]],テーブル3101225[[#This Row],[日時]],テーブル13[[#All],[年代]],L$1)</f>
        <v>0</v>
      </c>
      <c r="M10" s="59">
        <f>COUNTIFS(テーブル13[[#All],[発症日]],テーブル3101225[[#This Row],[日時]],テーブル13[[#All],[年代]],M$1)</f>
        <v>0</v>
      </c>
      <c r="N10" s="59">
        <f>COUNTIFS(テーブル13[[#All],[発症日]],テーブル3101225[[#This Row],[日時]],テーブル13[[#All],[年代]],N$1)</f>
        <v>0</v>
      </c>
      <c r="O10" s="59">
        <f>COUNTIFS(テーブル13[[#All],[発症日]],テーブル3101225[[#This Row],[日時]],テーブル13[[#All],[年代]],O$1)</f>
        <v>0</v>
      </c>
    </row>
    <row r="11" spans="1:15">
      <c r="A11" s="54">
        <f t="shared" si="3"/>
        <v>43895</v>
      </c>
      <c r="B11" s="1" t="str">
        <f t="shared" si="0"/>
        <v/>
      </c>
      <c r="C11" s="57" t="str">
        <f t="shared" si="1"/>
        <v/>
      </c>
      <c r="D11" s="57" t="str">
        <f t="shared" si="2"/>
        <v>5日</v>
      </c>
      <c r="E11" s="57">
        <f>COUNTIF(テーブル13[[#All],[発症日]],テーブル3101225[[#This Row],[日時]])</f>
        <v>0</v>
      </c>
      <c r="F11" s="57">
        <f>COUNTIFS(テーブル13[[#All],[発症日]],テーブル3101225[[#This Row],[日時]],テーブル13[[#All],[探知契機]],F$1)</f>
        <v>0</v>
      </c>
      <c r="G11" s="59">
        <f>COUNTIFS(テーブル13[[#All],[発症日]],テーブル3101225[[#This Row],[日時]],テーブル13[[#All],[探知契機]],"")</f>
        <v>0</v>
      </c>
      <c r="H11" s="59">
        <f>COUNTIFS(テーブル13[[#All],[発症日]],テーブル3101225[[#This Row],[日時]],テーブル13[[#All],[年代]],H$1)</f>
        <v>0</v>
      </c>
      <c r="I11" s="59">
        <f>COUNTIFS(テーブル13[[#All],[発症日]],テーブル3101225[[#This Row],[日時]],テーブル13[[#All],[年代]],I$1)</f>
        <v>0</v>
      </c>
      <c r="J11" s="59">
        <f>COUNTIFS(テーブル13[[#All],[発症日]],テーブル3101225[[#This Row],[日時]],テーブル13[[#All],[年代]],J$1)</f>
        <v>0</v>
      </c>
      <c r="K11" s="59">
        <f>COUNTIFS(テーブル13[[#All],[発症日]],テーブル3101225[[#This Row],[日時]],テーブル13[[#All],[年代]],K$1)</f>
        <v>0</v>
      </c>
      <c r="L11" s="59">
        <f>COUNTIFS(テーブル13[[#All],[発症日]],テーブル3101225[[#This Row],[日時]],テーブル13[[#All],[年代]],L$1)</f>
        <v>0</v>
      </c>
      <c r="M11" s="59">
        <f>COUNTIFS(テーブル13[[#All],[発症日]],テーブル3101225[[#This Row],[日時]],テーブル13[[#All],[年代]],M$1)</f>
        <v>0</v>
      </c>
      <c r="N11" s="59">
        <f>COUNTIFS(テーブル13[[#All],[発症日]],テーブル3101225[[#This Row],[日時]],テーブル13[[#All],[年代]],N$1)</f>
        <v>0</v>
      </c>
      <c r="O11" s="59">
        <f>COUNTIFS(テーブル13[[#All],[発症日]],テーブル3101225[[#This Row],[日時]],テーブル13[[#All],[年代]],O$1)</f>
        <v>0</v>
      </c>
    </row>
    <row r="12" spans="1:15">
      <c r="A12" s="54">
        <f t="shared" si="3"/>
        <v>43896</v>
      </c>
      <c r="B12" s="1" t="str">
        <f t="shared" si="0"/>
        <v/>
      </c>
      <c r="C12" s="57" t="str">
        <f t="shared" si="1"/>
        <v/>
      </c>
      <c r="D12" s="57" t="str">
        <f t="shared" si="2"/>
        <v>6日</v>
      </c>
      <c r="E12" s="57">
        <f>COUNTIF(テーブル13[[#All],[発症日]],テーブル3101225[[#This Row],[日時]])</f>
        <v>0</v>
      </c>
      <c r="F12" s="57">
        <f>COUNTIFS(テーブル13[[#All],[発症日]],テーブル3101225[[#This Row],[日時]],テーブル13[[#All],[探知契機]],F$1)</f>
        <v>0</v>
      </c>
      <c r="G12" s="59">
        <f>COUNTIFS(テーブル13[[#All],[発症日]],テーブル3101225[[#This Row],[日時]],テーブル13[[#All],[探知契機]],"")</f>
        <v>0</v>
      </c>
      <c r="H12" s="59">
        <f>COUNTIFS(テーブル13[[#All],[発症日]],テーブル3101225[[#This Row],[日時]],テーブル13[[#All],[年代]],H$1)</f>
        <v>0</v>
      </c>
      <c r="I12" s="59">
        <f>COUNTIFS(テーブル13[[#All],[発症日]],テーブル3101225[[#This Row],[日時]],テーブル13[[#All],[年代]],I$1)</f>
        <v>0</v>
      </c>
      <c r="J12" s="59">
        <f>COUNTIFS(テーブル13[[#All],[発症日]],テーブル3101225[[#This Row],[日時]],テーブル13[[#All],[年代]],J$1)</f>
        <v>0</v>
      </c>
      <c r="K12" s="59">
        <f>COUNTIFS(テーブル13[[#All],[発症日]],テーブル3101225[[#This Row],[日時]],テーブル13[[#All],[年代]],K$1)</f>
        <v>0</v>
      </c>
      <c r="L12" s="59">
        <f>COUNTIFS(テーブル13[[#All],[発症日]],テーブル3101225[[#This Row],[日時]],テーブル13[[#All],[年代]],L$1)</f>
        <v>0</v>
      </c>
      <c r="M12" s="59">
        <f>COUNTIFS(テーブル13[[#All],[発症日]],テーブル3101225[[#This Row],[日時]],テーブル13[[#All],[年代]],M$1)</f>
        <v>0</v>
      </c>
      <c r="N12" s="59">
        <f>COUNTIFS(テーブル13[[#All],[発症日]],テーブル3101225[[#This Row],[日時]],テーブル13[[#All],[年代]],N$1)</f>
        <v>0</v>
      </c>
      <c r="O12" s="59">
        <f>COUNTIFS(テーブル13[[#All],[発症日]],テーブル3101225[[#This Row],[日時]],テーブル13[[#All],[年代]],O$1)</f>
        <v>0</v>
      </c>
    </row>
    <row r="13" spans="1:15">
      <c r="A13" s="54">
        <f t="shared" si="3"/>
        <v>43897</v>
      </c>
      <c r="B13" s="1" t="str">
        <f t="shared" si="0"/>
        <v/>
      </c>
      <c r="C13" s="57" t="str">
        <f t="shared" si="1"/>
        <v/>
      </c>
      <c r="D13" s="57" t="str">
        <f t="shared" si="2"/>
        <v>7日</v>
      </c>
      <c r="E13" s="57">
        <f>COUNTIF(テーブル13[[#All],[発症日]],テーブル3101225[[#This Row],[日時]])</f>
        <v>0</v>
      </c>
      <c r="F13" s="57">
        <f>COUNTIFS(テーブル13[[#All],[発症日]],テーブル3101225[[#This Row],[日時]],テーブル13[[#All],[探知契機]],F$1)</f>
        <v>0</v>
      </c>
      <c r="G13" s="59">
        <f>COUNTIFS(テーブル13[[#All],[発症日]],テーブル3101225[[#This Row],[日時]],テーブル13[[#All],[探知契機]],"")</f>
        <v>0</v>
      </c>
      <c r="H13" s="59">
        <f>COUNTIFS(テーブル13[[#All],[発症日]],テーブル3101225[[#This Row],[日時]],テーブル13[[#All],[年代]],H$1)</f>
        <v>0</v>
      </c>
      <c r="I13" s="59">
        <f>COUNTIFS(テーブル13[[#All],[発症日]],テーブル3101225[[#This Row],[日時]],テーブル13[[#All],[年代]],I$1)</f>
        <v>0</v>
      </c>
      <c r="J13" s="59">
        <f>COUNTIFS(テーブル13[[#All],[発症日]],テーブル3101225[[#This Row],[日時]],テーブル13[[#All],[年代]],J$1)</f>
        <v>0</v>
      </c>
      <c r="K13" s="59">
        <f>COUNTIFS(テーブル13[[#All],[発症日]],テーブル3101225[[#This Row],[日時]],テーブル13[[#All],[年代]],K$1)</f>
        <v>0</v>
      </c>
      <c r="L13" s="59">
        <f>COUNTIFS(テーブル13[[#All],[発症日]],テーブル3101225[[#This Row],[日時]],テーブル13[[#All],[年代]],L$1)</f>
        <v>0</v>
      </c>
      <c r="M13" s="59">
        <f>COUNTIFS(テーブル13[[#All],[発症日]],テーブル3101225[[#This Row],[日時]],テーブル13[[#All],[年代]],M$1)</f>
        <v>0</v>
      </c>
      <c r="N13" s="59">
        <f>COUNTIFS(テーブル13[[#All],[発症日]],テーブル3101225[[#This Row],[日時]],テーブル13[[#All],[年代]],N$1)</f>
        <v>0</v>
      </c>
      <c r="O13" s="59">
        <f>COUNTIFS(テーブル13[[#All],[発症日]],テーブル3101225[[#This Row],[日時]],テーブル13[[#All],[年代]],O$1)</f>
        <v>0</v>
      </c>
    </row>
    <row r="14" spans="1:15">
      <c r="A14" s="54">
        <f t="shared" si="3"/>
        <v>43898</v>
      </c>
      <c r="B14" s="1" t="str">
        <f t="shared" si="0"/>
        <v/>
      </c>
      <c r="C14" s="57" t="str">
        <f t="shared" si="1"/>
        <v/>
      </c>
      <c r="D14" s="57" t="str">
        <f t="shared" si="2"/>
        <v>8日</v>
      </c>
      <c r="E14" s="57">
        <f>COUNTIF(テーブル13[[#All],[発症日]],テーブル3101225[[#This Row],[日時]])</f>
        <v>0</v>
      </c>
      <c r="F14" s="57">
        <f>COUNTIFS(テーブル13[[#All],[発症日]],テーブル3101225[[#This Row],[日時]],テーブル13[[#All],[探知契機]],F$1)</f>
        <v>0</v>
      </c>
      <c r="G14" s="59">
        <f>COUNTIFS(テーブル13[[#All],[発症日]],テーブル3101225[[#This Row],[日時]],テーブル13[[#All],[探知契機]],"")</f>
        <v>0</v>
      </c>
      <c r="H14" s="59">
        <f>COUNTIFS(テーブル13[[#All],[発症日]],テーブル3101225[[#This Row],[日時]],テーブル13[[#All],[年代]],H$1)</f>
        <v>0</v>
      </c>
      <c r="I14" s="59">
        <f>COUNTIFS(テーブル13[[#All],[発症日]],テーブル3101225[[#This Row],[日時]],テーブル13[[#All],[年代]],I$1)</f>
        <v>0</v>
      </c>
      <c r="J14" s="59">
        <f>COUNTIFS(テーブル13[[#All],[発症日]],テーブル3101225[[#This Row],[日時]],テーブル13[[#All],[年代]],J$1)</f>
        <v>0</v>
      </c>
      <c r="K14" s="59">
        <f>COUNTIFS(テーブル13[[#All],[発症日]],テーブル3101225[[#This Row],[日時]],テーブル13[[#All],[年代]],K$1)</f>
        <v>0</v>
      </c>
      <c r="L14" s="59">
        <f>COUNTIFS(テーブル13[[#All],[発症日]],テーブル3101225[[#This Row],[日時]],テーブル13[[#All],[年代]],L$1)</f>
        <v>0</v>
      </c>
      <c r="M14" s="59">
        <f>COUNTIFS(テーブル13[[#All],[発症日]],テーブル3101225[[#This Row],[日時]],テーブル13[[#All],[年代]],M$1)</f>
        <v>0</v>
      </c>
      <c r="N14" s="59">
        <f>COUNTIFS(テーブル13[[#All],[発症日]],テーブル3101225[[#This Row],[日時]],テーブル13[[#All],[年代]],N$1)</f>
        <v>0</v>
      </c>
      <c r="O14" s="59">
        <f>COUNTIFS(テーブル13[[#All],[発症日]],テーブル3101225[[#This Row],[日時]],テーブル13[[#All],[年代]],O$1)</f>
        <v>0</v>
      </c>
    </row>
    <row r="15" spans="1:15">
      <c r="A15" s="54">
        <f t="shared" si="3"/>
        <v>43899</v>
      </c>
      <c r="B15" s="1" t="str">
        <f t="shared" si="0"/>
        <v/>
      </c>
      <c r="C15" s="57" t="str">
        <f t="shared" si="1"/>
        <v/>
      </c>
      <c r="D15" s="57" t="str">
        <f t="shared" si="2"/>
        <v>9日</v>
      </c>
      <c r="E15" s="57">
        <f>COUNTIF(テーブル13[[#All],[発症日]],テーブル3101225[[#This Row],[日時]])</f>
        <v>0</v>
      </c>
      <c r="F15" s="57">
        <f>COUNTIFS(テーブル13[[#All],[発症日]],テーブル3101225[[#This Row],[日時]],テーブル13[[#All],[探知契機]],F$1)</f>
        <v>0</v>
      </c>
      <c r="G15" s="59">
        <f>COUNTIFS(テーブル13[[#All],[発症日]],テーブル3101225[[#This Row],[日時]],テーブル13[[#All],[探知契機]],"")</f>
        <v>0</v>
      </c>
      <c r="H15" s="59">
        <f>COUNTIFS(テーブル13[[#All],[発症日]],テーブル3101225[[#This Row],[日時]],テーブル13[[#All],[年代]],H$1)</f>
        <v>0</v>
      </c>
      <c r="I15" s="59">
        <f>COUNTIFS(テーブル13[[#All],[発症日]],テーブル3101225[[#This Row],[日時]],テーブル13[[#All],[年代]],I$1)</f>
        <v>0</v>
      </c>
      <c r="J15" s="59">
        <f>COUNTIFS(テーブル13[[#All],[発症日]],テーブル3101225[[#This Row],[日時]],テーブル13[[#All],[年代]],J$1)</f>
        <v>0</v>
      </c>
      <c r="K15" s="59">
        <f>COUNTIFS(テーブル13[[#All],[発症日]],テーブル3101225[[#This Row],[日時]],テーブル13[[#All],[年代]],K$1)</f>
        <v>0</v>
      </c>
      <c r="L15" s="59">
        <f>COUNTIFS(テーブル13[[#All],[発症日]],テーブル3101225[[#This Row],[日時]],テーブル13[[#All],[年代]],L$1)</f>
        <v>0</v>
      </c>
      <c r="M15" s="59">
        <f>COUNTIFS(テーブル13[[#All],[発症日]],テーブル3101225[[#This Row],[日時]],テーブル13[[#All],[年代]],M$1)</f>
        <v>0</v>
      </c>
      <c r="N15" s="59">
        <f>COUNTIFS(テーブル13[[#All],[発症日]],テーブル3101225[[#This Row],[日時]],テーブル13[[#All],[年代]],N$1)</f>
        <v>0</v>
      </c>
      <c r="O15" s="59">
        <f>COUNTIFS(テーブル13[[#All],[発症日]],テーブル3101225[[#This Row],[日時]],テーブル13[[#All],[年代]],O$1)</f>
        <v>0</v>
      </c>
    </row>
    <row r="16" spans="1:15">
      <c r="A16" s="54">
        <f t="shared" si="3"/>
        <v>43900</v>
      </c>
      <c r="B16" s="1" t="str">
        <f t="shared" si="0"/>
        <v/>
      </c>
      <c r="C16" s="57" t="str">
        <f t="shared" si="1"/>
        <v/>
      </c>
      <c r="D16" s="57" t="str">
        <f t="shared" si="2"/>
        <v>10日</v>
      </c>
      <c r="E16" s="57">
        <f>COUNTIF(テーブル13[[#All],[発症日]],テーブル3101225[[#This Row],[日時]])</f>
        <v>0</v>
      </c>
      <c r="F16" s="57">
        <f>COUNTIFS(テーブル13[[#All],[発症日]],テーブル3101225[[#This Row],[日時]],テーブル13[[#All],[探知契機]],F$1)</f>
        <v>0</v>
      </c>
      <c r="G16" s="59">
        <f>COUNTIFS(テーブル13[[#All],[発症日]],テーブル3101225[[#This Row],[日時]],テーブル13[[#All],[探知契機]],"")</f>
        <v>0</v>
      </c>
      <c r="H16" s="59">
        <f>COUNTIFS(テーブル13[[#All],[発症日]],テーブル3101225[[#This Row],[日時]],テーブル13[[#All],[年代]],H$1)</f>
        <v>0</v>
      </c>
      <c r="I16" s="59">
        <f>COUNTIFS(テーブル13[[#All],[発症日]],テーブル3101225[[#This Row],[日時]],テーブル13[[#All],[年代]],I$1)</f>
        <v>0</v>
      </c>
      <c r="J16" s="59">
        <f>COUNTIFS(テーブル13[[#All],[発症日]],テーブル3101225[[#This Row],[日時]],テーブル13[[#All],[年代]],J$1)</f>
        <v>0</v>
      </c>
      <c r="K16" s="59">
        <f>COUNTIFS(テーブル13[[#All],[発症日]],テーブル3101225[[#This Row],[日時]],テーブル13[[#All],[年代]],K$1)</f>
        <v>0</v>
      </c>
      <c r="L16" s="59">
        <f>COUNTIFS(テーブル13[[#All],[発症日]],テーブル3101225[[#This Row],[日時]],テーブル13[[#All],[年代]],L$1)</f>
        <v>0</v>
      </c>
      <c r="M16" s="59">
        <f>COUNTIFS(テーブル13[[#All],[発症日]],テーブル3101225[[#This Row],[日時]],テーブル13[[#All],[年代]],M$1)</f>
        <v>0</v>
      </c>
      <c r="N16" s="59">
        <f>COUNTIFS(テーブル13[[#All],[発症日]],テーブル3101225[[#This Row],[日時]],テーブル13[[#All],[年代]],N$1)</f>
        <v>0</v>
      </c>
      <c r="O16" s="59">
        <f>COUNTIFS(テーブル13[[#All],[発症日]],テーブル3101225[[#This Row],[日時]],テーブル13[[#All],[年代]],O$1)</f>
        <v>0</v>
      </c>
    </row>
    <row r="17" spans="1:15">
      <c r="A17" s="54">
        <f t="shared" si="3"/>
        <v>43901</v>
      </c>
      <c r="B17" s="1" t="str">
        <f t="shared" si="0"/>
        <v/>
      </c>
      <c r="C17" s="57" t="str">
        <f t="shared" si="1"/>
        <v/>
      </c>
      <c r="D17" s="57" t="str">
        <f t="shared" si="2"/>
        <v>11日</v>
      </c>
      <c r="E17" s="57">
        <f>COUNTIF(テーブル13[[#All],[発症日]],テーブル3101225[[#This Row],[日時]])</f>
        <v>0</v>
      </c>
      <c r="F17" s="57">
        <f>COUNTIFS(テーブル13[[#All],[発症日]],テーブル3101225[[#This Row],[日時]],テーブル13[[#All],[探知契機]],F$1)</f>
        <v>0</v>
      </c>
      <c r="G17" s="59">
        <f>COUNTIFS(テーブル13[[#All],[発症日]],テーブル3101225[[#This Row],[日時]],テーブル13[[#All],[探知契機]],"")</f>
        <v>0</v>
      </c>
      <c r="H17" s="59">
        <f>COUNTIFS(テーブル13[[#All],[発症日]],テーブル3101225[[#This Row],[日時]],テーブル13[[#All],[年代]],H$1)</f>
        <v>0</v>
      </c>
      <c r="I17" s="59">
        <f>COUNTIFS(テーブル13[[#All],[発症日]],テーブル3101225[[#This Row],[日時]],テーブル13[[#All],[年代]],I$1)</f>
        <v>0</v>
      </c>
      <c r="J17" s="59">
        <f>COUNTIFS(テーブル13[[#All],[発症日]],テーブル3101225[[#This Row],[日時]],テーブル13[[#All],[年代]],J$1)</f>
        <v>0</v>
      </c>
      <c r="K17" s="59">
        <f>COUNTIFS(テーブル13[[#All],[発症日]],テーブル3101225[[#This Row],[日時]],テーブル13[[#All],[年代]],K$1)</f>
        <v>0</v>
      </c>
      <c r="L17" s="59">
        <f>COUNTIFS(テーブル13[[#All],[発症日]],テーブル3101225[[#This Row],[日時]],テーブル13[[#All],[年代]],L$1)</f>
        <v>0</v>
      </c>
      <c r="M17" s="59">
        <f>COUNTIFS(テーブル13[[#All],[発症日]],テーブル3101225[[#This Row],[日時]],テーブル13[[#All],[年代]],M$1)</f>
        <v>0</v>
      </c>
      <c r="N17" s="59">
        <f>COUNTIFS(テーブル13[[#All],[発症日]],テーブル3101225[[#This Row],[日時]],テーブル13[[#All],[年代]],N$1)</f>
        <v>0</v>
      </c>
      <c r="O17" s="59">
        <f>COUNTIFS(テーブル13[[#All],[発症日]],テーブル3101225[[#This Row],[日時]],テーブル13[[#All],[年代]],O$1)</f>
        <v>0</v>
      </c>
    </row>
    <row r="18" spans="1:15">
      <c r="A18" s="54">
        <f t="shared" si="3"/>
        <v>43902</v>
      </c>
      <c r="B18" s="1" t="str">
        <f t="shared" si="0"/>
        <v/>
      </c>
      <c r="C18" s="57" t="str">
        <f t="shared" si="1"/>
        <v/>
      </c>
      <c r="D18" s="57" t="str">
        <f t="shared" si="2"/>
        <v>12日</v>
      </c>
      <c r="E18" s="57">
        <f>COUNTIF(テーブル13[[#All],[発症日]],テーブル3101225[[#This Row],[日時]])</f>
        <v>0</v>
      </c>
      <c r="F18" s="57">
        <f>COUNTIFS(テーブル13[[#All],[発症日]],テーブル3101225[[#This Row],[日時]],テーブル13[[#All],[探知契機]],F$1)</f>
        <v>0</v>
      </c>
      <c r="G18" s="59">
        <f>COUNTIFS(テーブル13[[#All],[発症日]],テーブル3101225[[#This Row],[日時]],テーブル13[[#All],[探知契機]],"")</f>
        <v>0</v>
      </c>
      <c r="H18" s="59">
        <f>COUNTIFS(テーブル13[[#All],[発症日]],テーブル3101225[[#This Row],[日時]],テーブル13[[#All],[年代]],H$1)</f>
        <v>0</v>
      </c>
      <c r="I18" s="59">
        <f>COUNTIFS(テーブル13[[#All],[発症日]],テーブル3101225[[#This Row],[日時]],テーブル13[[#All],[年代]],I$1)</f>
        <v>0</v>
      </c>
      <c r="J18" s="59">
        <f>COUNTIFS(テーブル13[[#All],[発症日]],テーブル3101225[[#This Row],[日時]],テーブル13[[#All],[年代]],J$1)</f>
        <v>0</v>
      </c>
      <c r="K18" s="59">
        <f>COUNTIFS(テーブル13[[#All],[発症日]],テーブル3101225[[#This Row],[日時]],テーブル13[[#All],[年代]],K$1)</f>
        <v>0</v>
      </c>
      <c r="L18" s="59">
        <f>COUNTIFS(テーブル13[[#All],[発症日]],テーブル3101225[[#This Row],[日時]],テーブル13[[#All],[年代]],L$1)</f>
        <v>0</v>
      </c>
      <c r="M18" s="59">
        <f>COUNTIFS(テーブル13[[#All],[発症日]],テーブル3101225[[#This Row],[日時]],テーブル13[[#All],[年代]],M$1)</f>
        <v>0</v>
      </c>
      <c r="N18" s="59">
        <f>COUNTIFS(テーブル13[[#All],[発症日]],テーブル3101225[[#This Row],[日時]],テーブル13[[#All],[年代]],N$1)</f>
        <v>0</v>
      </c>
      <c r="O18" s="59">
        <f>COUNTIFS(テーブル13[[#All],[発症日]],テーブル3101225[[#This Row],[日時]],テーブル13[[#All],[年代]],O$1)</f>
        <v>0</v>
      </c>
    </row>
    <row r="19" spans="1:15">
      <c r="A19" s="54">
        <f t="shared" si="3"/>
        <v>43903</v>
      </c>
      <c r="B19" s="1" t="str">
        <f t="shared" si="0"/>
        <v/>
      </c>
      <c r="C19" s="57" t="str">
        <f t="shared" si="1"/>
        <v/>
      </c>
      <c r="D19" s="57" t="str">
        <f t="shared" si="2"/>
        <v>13日</v>
      </c>
      <c r="E19" s="57">
        <f>COUNTIF(テーブル13[[#All],[発症日]],テーブル3101225[[#This Row],[日時]])</f>
        <v>0</v>
      </c>
      <c r="F19" s="57">
        <f>COUNTIFS(テーブル13[[#All],[発症日]],テーブル3101225[[#This Row],[日時]],テーブル13[[#All],[探知契機]],F$1)</f>
        <v>0</v>
      </c>
      <c r="G19" s="59">
        <f>COUNTIFS(テーブル13[[#All],[発症日]],テーブル3101225[[#This Row],[日時]],テーブル13[[#All],[探知契機]],"")</f>
        <v>0</v>
      </c>
      <c r="H19" s="59">
        <f>COUNTIFS(テーブル13[[#All],[発症日]],テーブル3101225[[#This Row],[日時]],テーブル13[[#All],[年代]],H$1)</f>
        <v>0</v>
      </c>
      <c r="I19" s="59">
        <f>COUNTIFS(テーブル13[[#All],[発症日]],テーブル3101225[[#This Row],[日時]],テーブル13[[#All],[年代]],I$1)</f>
        <v>0</v>
      </c>
      <c r="J19" s="59">
        <f>COUNTIFS(テーブル13[[#All],[発症日]],テーブル3101225[[#This Row],[日時]],テーブル13[[#All],[年代]],J$1)</f>
        <v>0</v>
      </c>
      <c r="K19" s="59">
        <f>COUNTIFS(テーブル13[[#All],[発症日]],テーブル3101225[[#This Row],[日時]],テーブル13[[#All],[年代]],K$1)</f>
        <v>0</v>
      </c>
      <c r="L19" s="59">
        <f>COUNTIFS(テーブル13[[#All],[発症日]],テーブル3101225[[#This Row],[日時]],テーブル13[[#All],[年代]],L$1)</f>
        <v>0</v>
      </c>
      <c r="M19" s="59">
        <f>COUNTIFS(テーブル13[[#All],[発症日]],テーブル3101225[[#This Row],[日時]],テーブル13[[#All],[年代]],M$1)</f>
        <v>0</v>
      </c>
      <c r="N19" s="59">
        <f>COUNTIFS(テーブル13[[#All],[発症日]],テーブル3101225[[#This Row],[日時]],テーブル13[[#All],[年代]],N$1)</f>
        <v>0</v>
      </c>
      <c r="O19" s="59">
        <f>COUNTIFS(テーブル13[[#All],[発症日]],テーブル3101225[[#This Row],[日時]],テーブル13[[#All],[年代]],O$1)</f>
        <v>0</v>
      </c>
    </row>
    <row r="20" spans="1:15">
      <c r="A20" s="54">
        <f t="shared" si="3"/>
        <v>43904</v>
      </c>
      <c r="B20" s="1" t="str">
        <f t="shared" si="0"/>
        <v/>
      </c>
      <c r="C20" s="57" t="str">
        <f t="shared" si="1"/>
        <v/>
      </c>
      <c r="D20" s="57" t="str">
        <f t="shared" si="2"/>
        <v>14日</v>
      </c>
      <c r="E20" s="57">
        <f>COUNTIF(テーブル13[[#All],[発症日]],テーブル3101225[[#This Row],[日時]])</f>
        <v>0</v>
      </c>
      <c r="F20" s="57">
        <f>COUNTIFS(テーブル13[[#All],[発症日]],テーブル3101225[[#This Row],[日時]],テーブル13[[#All],[探知契機]],F$1)</f>
        <v>0</v>
      </c>
      <c r="G20" s="59">
        <f>COUNTIFS(テーブル13[[#All],[発症日]],テーブル3101225[[#This Row],[日時]],テーブル13[[#All],[探知契機]],"")</f>
        <v>0</v>
      </c>
      <c r="H20" s="59">
        <f>COUNTIFS(テーブル13[[#All],[発症日]],テーブル3101225[[#This Row],[日時]],テーブル13[[#All],[年代]],H$1)</f>
        <v>0</v>
      </c>
      <c r="I20" s="59">
        <f>COUNTIFS(テーブル13[[#All],[発症日]],テーブル3101225[[#This Row],[日時]],テーブル13[[#All],[年代]],I$1)</f>
        <v>0</v>
      </c>
      <c r="J20" s="59">
        <f>COUNTIFS(テーブル13[[#All],[発症日]],テーブル3101225[[#This Row],[日時]],テーブル13[[#All],[年代]],J$1)</f>
        <v>0</v>
      </c>
      <c r="K20" s="59">
        <f>COUNTIFS(テーブル13[[#All],[発症日]],テーブル3101225[[#This Row],[日時]],テーブル13[[#All],[年代]],K$1)</f>
        <v>0</v>
      </c>
      <c r="L20" s="59">
        <f>COUNTIFS(テーブル13[[#All],[発症日]],テーブル3101225[[#This Row],[日時]],テーブル13[[#All],[年代]],L$1)</f>
        <v>0</v>
      </c>
      <c r="M20" s="59">
        <f>COUNTIFS(テーブル13[[#All],[発症日]],テーブル3101225[[#This Row],[日時]],テーブル13[[#All],[年代]],M$1)</f>
        <v>0</v>
      </c>
      <c r="N20" s="59">
        <f>COUNTIFS(テーブル13[[#All],[発症日]],テーブル3101225[[#This Row],[日時]],テーブル13[[#All],[年代]],N$1)</f>
        <v>0</v>
      </c>
      <c r="O20" s="59">
        <f>COUNTIFS(テーブル13[[#All],[発症日]],テーブル3101225[[#This Row],[日時]],テーブル13[[#All],[年代]],O$1)</f>
        <v>0</v>
      </c>
    </row>
    <row r="21" spans="1:15">
      <c r="A21" s="54">
        <f t="shared" si="3"/>
        <v>43905</v>
      </c>
      <c r="B21" s="1" t="str">
        <f t="shared" si="0"/>
        <v/>
      </c>
      <c r="C21" s="57" t="str">
        <f t="shared" si="1"/>
        <v/>
      </c>
      <c r="D21" s="57" t="str">
        <f t="shared" si="2"/>
        <v>15日</v>
      </c>
      <c r="E21" s="57">
        <f>COUNTIF(テーブル13[[#All],[発症日]],テーブル3101225[[#This Row],[日時]])</f>
        <v>0</v>
      </c>
      <c r="F21" s="57">
        <f>COUNTIFS(テーブル13[[#All],[発症日]],テーブル3101225[[#This Row],[日時]],テーブル13[[#All],[探知契機]],F$1)</f>
        <v>0</v>
      </c>
      <c r="G21" s="59">
        <f>COUNTIFS(テーブル13[[#All],[発症日]],テーブル3101225[[#This Row],[日時]],テーブル13[[#All],[探知契機]],"")</f>
        <v>0</v>
      </c>
      <c r="H21" s="59">
        <f>COUNTIFS(テーブル13[[#All],[発症日]],テーブル3101225[[#This Row],[日時]],テーブル13[[#All],[年代]],H$1)</f>
        <v>0</v>
      </c>
      <c r="I21" s="59">
        <f>COUNTIFS(テーブル13[[#All],[発症日]],テーブル3101225[[#This Row],[日時]],テーブル13[[#All],[年代]],I$1)</f>
        <v>0</v>
      </c>
      <c r="J21" s="59">
        <f>COUNTIFS(テーブル13[[#All],[発症日]],テーブル3101225[[#This Row],[日時]],テーブル13[[#All],[年代]],J$1)</f>
        <v>0</v>
      </c>
      <c r="K21" s="59">
        <f>COUNTIFS(テーブル13[[#All],[発症日]],テーブル3101225[[#This Row],[日時]],テーブル13[[#All],[年代]],K$1)</f>
        <v>0</v>
      </c>
      <c r="L21" s="59">
        <f>COUNTIFS(テーブル13[[#All],[発症日]],テーブル3101225[[#This Row],[日時]],テーブル13[[#All],[年代]],L$1)</f>
        <v>0</v>
      </c>
      <c r="M21" s="59">
        <f>COUNTIFS(テーブル13[[#All],[発症日]],テーブル3101225[[#This Row],[日時]],テーブル13[[#All],[年代]],M$1)</f>
        <v>0</v>
      </c>
      <c r="N21" s="59">
        <f>COUNTIFS(テーブル13[[#All],[発症日]],テーブル3101225[[#This Row],[日時]],テーブル13[[#All],[年代]],N$1)</f>
        <v>0</v>
      </c>
      <c r="O21" s="59">
        <f>COUNTIFS(テーブル13[[#All],[発症日]],テーブル3101225[[#This Row],[日時]],テーブル13[[#All],[年代]],O$1)</f>
        <v>0</v>
      </c>
    </row>
    <row r="22" spans="1:15">
      <c r="A22" s="54">
        <f t="shared" si="3"/>
        <v>43906</v>
      </c>
      <c r="B22" s="1" t="str">
        <f t="shared" si="0"/>
        <v/>
      </c>
      <c r="C22" s="57" t="str">
        <f t="shared" si="1"/>
        <v/>
      </c>
      <c r="D22" s="57" t="str">
        <f t="shared" si="2"/>
        <v>16日</v>
      </c>
      <c r="E22" s="57">
        <f>COUNTIF(テーブル13[[#All],[発症日]],テーブル3101225[[#This Row],[日時]])</f>
        <v>0</v>
      </c>
      <c r="F22" s="57">
        <f>COUNTIFS(テーブル13[[#All],[発症日]],テーブル3101225[[#This Row],[日時]],テーブル13[[#All],[探知契機]],F$1)</f>
        <v>0</v>
      </c>
      <c r="G22" s="59">
        <f>COUNTIFS(テーブル13[[#All],[発症日]],テーブル3101225[[#This Row],[日時]],テーブル13[[#All],[探知契機]],"")</f>
        <v>0</v>
      </c>
      <c r="H22" s="59">
        <f>COUNTIFS(テーブル13[[#All],[発症日]],テーブル3101225[[#This Row],[日時]],テーブル13[[#All],[年代]],H$1)</f>
        <v>0</v>
      </c>
      <c r="I22" s="59">
        <f>COUNTIFS(テーブル13[[#All],[発症日]],テーブル3101225[[#This Row],[日時]],テーブル13[[#All],[年代]],I$1)</f>
        <v>0</v>
      </c>
      <c r="J22" s="59">
        <f>COUNTIFS(テーブル13[[#All],[発症日]],テーブル3101225[[#This Row],[日時]],テーブル13[[#All],[年代]],J$1)</f>
        <v>0</v>
      </c>
      <c r="K22" s="59">
        <f>COUNTIFS(テーブル13[[#All],[発症日]],テーブル3101225[[#This Row],[日時]],テーブル13[[#All],[年代]],K$1)</f>
        <v>0</v>
      </c>
      <c r="L22" s="59">
        <f>COUNTIFS(テーブル13[[#All],[発症日]],テーブル3101225[[#This Row],[日時]],テーブル13[[#All],[年代]],L$1)</f>
        <v>0</v>
      </c>
      <c r="M22" s="59">
        <f>COUNTIFS(テーブル13[[#All],[発症日]],テーブル3101225[[#This Row],[日時]],テーブル13[[#All],[年代]],M$1)</f>
        <v>0</v>
      </c>
      <c r="N22" s="59">
        <f>COUNTIFS(テーブル13[[#All],[発症日]],テーブル3101225[[#This Row],[日時]],テーブル13[[#All],[年代]],N$1)</f>
        <v>0</v>
      </c>
      <c r="O22" s="59">
        <f>COUNTIFS(テーブル13[[#All],[発症日]],テーブル3101225[[#This Row],[日時]],テーブル13[[#All],[年代]],O$1)</f>
        <v>0</v>
      </c>
    </row>
    <row r="23" spans="1:15">
      <c r="A23" s="54">
        <f t="shared" si="3"/>
        <v>43907</v>
      </c>
      <c r="B23" s="1" t="str">
        <f t="shared" si="0"/>
        <v/>
      </c>
      <c r="C23" s="57" t="str">
        <f t="shared" si="1"/>
        <v/>
      </c>
      <c r="D23" s="57" t="str">
        <f t="shared" si="2"/>
        <v>17日</v>
      </c>
      <c r="E23" s="57">
        <f>COUNTIF(テーブル13[[#All],[発症日]],テーブル3101225[[#This Row],[日時]])</f>
        <v>0</v>
      </c>
      <c r="F23" s="57">
        <f>COUNTIFS(テーブル13[[#All],[発症日]],テーブル3101225[[#This Row],[日時]],テーブル13[[#All],[探知契機]],F$1)</f>
        <v>0</v>
      </c>
      <c r="G23" s="59">
        <f>COUNTIFS(テーブル13[[#All],[発症日]],テーブル3101225[[#This Row],[日時]],テーブル13[[#All],[探知契機]],"")</f>
        <v>0</v>
      </c>
      <c r="H23" s="59">
        <f>COUNTIFS(テーブル13[[#All],[発症日]],テーブル3101225[[#This Row],[日時]],テーブル13[[#All],[年代]],H$1)</f>
        <v>0</v>
      </c>
      <c r="I23" s="59">
        <f>COUNTIFS(テーブル13[[#All],[発症日]],テーブル3101225[[#This Row],[日時]],テーブル13[[#All],[年代]],I$1)</f>
        <v>0</v>
      </c>
      <c r="J23" s="59">
        <f>COUNTIFS(テーブル13[[#All],[発症日]],テーブル3101225[[#This Row],[日時]],テーブル13[[#All],[年代]],J$1)</f>
        <v>0</v>
      </c>
      <c r="K23" s="59">
        <f>COUNTIFS(テーブル13[[#All],[発症日]],テーブル3101225[[#This Row],[日時]],テーブル13[[#All],[年代]],K$1)</f>
        <v>0</v>
      </c>
      <c r="L23" s="59">
        <f>COUNTIFS(テーブル13[[#All],[発症日]],テーブル3101225[[#This Row],[日時]],テーブル13[[#All],[年代]],L$1)</f>
        <v>0</v>
      </c>
      <c r="M23" s="59">
        <f>COUNTIFS(テーブル13[[#All],[発症日]],テーブル3101225[[#This Row],[日時]],テーブル13[[#All],[年代]],M$1)</f>
        <v>0</v>
      </c>
      <c r="N23" s="59">
        <f>COUNTIFS(テーブル13[[#All],[発症日]],テーブル3101225[[#This Row],[日時]],テーブル13[[#All],[年代]],N$1)</f>
        <v>0</v>
      </c>
      <c r="O23" s="59">
        <f>COUNTIFS(テーブル13[[#All],[発症日]],テーブル3101225[[#This Row],[日時]],テーブル13[[#All],[年代]],O$1)</f>
        <v>0</v>
      </c>
    </row>
    <row r="24" spans="1:15">
      <c r="A24" s="54">
        <f t="shared" si="3"/>
        <v>43908</v>
      </c>
      <c r="B24" s="1" t="str">
        <f t="shared" si="0"/>
        <v/>
      </c>
      <c r="C24" s="57" t="str">
        <f t="shared" si="1"/>
        <v/>
      </c>
      <c r="D24" s="57" t="str">
        <f t="shared" si="2"/>
        <v>18日</v>
      </c>
      <c r="E24" s="57">
        <f>COUNTIF(テーブル13[[#All],[発症日]],テーブル3101225[[#This Row],[日時]])</f>
        <v>0</v>
      </c>
      <c r="F24" s="57">
        <f>COUNTIFS(テーブル13[[#All],[発症日]],テーブル3101225[[#This Row],[日時]],テーブル13[[#All],[探知契機]],F$1)</f>
        <v>0</v>
      </c>
      <c r="G24" s="59">
        <f>COUNTIFS(テーブル13[[#All],[発症日]],テーブル3101225[[#This Row],[日時]],テーブル13[[#All],[探知契機]],"")</f>
        <v>0</v>
      </c>
      <c r="H24" s="59">
        <f>COUNTIFS(テーブル13[[#All],[発症日]],テーブル3101225[[#This Row],[日時]],テーブル13[[#All],[年代]],H$1)</f>
        <v>0</v>
      </c>
      <c r="I24" s="59">
        <f>COUNTIFS(テーブル13[[#All],[発症日]],テーブル3101225[[#This Row],[日時]],テーブル13[[#All],[年代]],I$1)</f>
        <v>0</v>
      </c>
      <c r="J24" s="59">
        <f>COUNTIFS(テーブル13[[#All],[発症日]],テーブル3101225[[#This Row],[日時]],テーブル13[[#All],[年代]],J$1)</f>
        <v>0</v>
      </c>
      <c r="K24" s="59">
        <f>COUNTIFS(テーブル13[[#All],[発症日]],テーブル3101225[[#This Row],[日時]],テーブル13[[#All],[年代]],K$1)</f>
        <v>0</v>
      </c>
      <c r="L24" s="59">
        <f>COUNTIFS(テーブル13[[#All],[発症日]],テーブル3101225[[#This Row],[日時]],テーブル13[[#All],[年代]],L$1)</f>
        <v>0</v>
      </c>
      <c r="M24" s="59">
        <f>COUNTIFS(テーブル13[[#All],[発症日]],テーブル3101225[[#This Row],[日時]],テーブル13[[#All],[年代]],M$1)</f>
        <v>0</v>
      </c>
      <c r="N24" s="59">
        <f>COUNTIFS(テーブル13[[#All],[発症日]],テーブル3101225[[#This Row],[日時]],テーブル13[[#All],[年代]],N$1)</f>
        <v>0</v>
      </c>
      <c r="O24" s="59">
        <f>COUNTIFS(テーブル13[[#All],[発症日]],テーブル3101225[[#This Row],[日時]],テーブル13[[#All],[年代]],O$1)</f>
        <v>0</v>
      </c>
    </row>
    <row r="25" spans="1:15">
      <c r="A25" s="54">
        <f t="shared" si="3"/>
        <v>43909</v>
      </c>
      <c r="B25" s="1" t="str">
        <f t="shared" si="0"/>
        <v/>
      </c>
      <c r="C25" s="57" t="str">
        <f t="shared" si="1"/>
        <v/>
      </c>
      <c r="D25" s="57" t="str">
        <f t="shared" si="2"/>
        <v>19日</v>
      </c>
      <c r="E25" s="57">
        <f>COUNTIF(テーブル13[[#All],[発症日]],テーブル3101225[[#This Row],[日時]])</f>
        <v>0</v>
      </c>
      <c r="F25" s="57">
        <f>COUNTIFS(テーブル13[[#All],[発症日]],テーブル3101225[[#This Row],[日時]],テーブル13[[#All],[探知契機]],F$1)</f>
        <v>0</v>
      </c>
      <c r="G25" s="59">
        <f>COUNTIFS(テーブル13[[#All],[発症日]],テーブル3101225[[#This Row],[日時]],テーブル13[[#All],[探知契機]],"")</f>
        <v>0</v>
      </c>
      <c r="H25" s="59">
        <f>COUNTIFS(テーブル13[[#All],[発症日]],テーブル3101225[[#This Row],[日時]],テーブル13[[#All],[年代]],H$1)</f>
        <v>0</v>
      </c>
      <c r="I25" s="59">
        <f>COUNTIFS(テーブル13[[#All],[発症日]],テーブル3101225[[#This Row],[日時]],テーブル13[[#All],[年代]],I$1)</f>
        <v>0</v>
      </c>
      <c r="J25" s="59">
        <f>COUNTIFS(テーブル13[[#All],[発症日]],テーブル3101225[[#This Row],[日時]],テーブル13[[#All],[年代]],J$1)</f>
        <v>0</v>
      </c>
      <c r="K25" s="59">
        <f>COUNTIFS(テーブル13[[#All],[発症日]],テーブル3101225[[#This Row],[日時]],テーブル13[[#All],[年代]],K$1)</f>
        <v>0</v>
      </c>
      <c r="L25" s="59">
        <f>COUNTIFS(テーブル13[[#All],[発症日]],テーブル3101225[[#This Row],[日時]],テーブル13[[#All],[年代]],L$1)</f>
        <v>0</v>
      </c>
      <c r="M25" s="59">
        <f>COUNTIFS(テーブル13[[#All],[発症日]],テーブル3101225[[#This Row],[日時]],テーブル13[[#All],[年代]],M$1)</f>
        <v>0</v>
      </c>
      <c r="N25" s="59">
        <f>COUNTIFS(テーブル13[[#All],[発症日]],テーブル3101225[[#This Row],[日時]],テーブル13[[#All],[年代]],N$1)</f>
        <v>0</v>
      </c>
      <c r="O25" s="59">
        <f>COUNTIFS(テーブル13[[#All],[発症日]],テーブル3101225[[#This Row],[日時]],テーブル13[[#All],[年代]],O$1)</f>
        <v>0</v>
      </c>
    </row>
    <row r="26" spans="1:15">
      <c r="A26" s="54">
        <f t="shared" si="3"/>
        <v>43910</v>
      </c>
      <c r="B26" s="1" t="str">
        <f t="shared" si="0"/>
        <v/>
      </c>
      <c r="C26" s="57" t="str">
        <f t="shared" si="1"/>
        <v/>
      </c>
      <c r="D26" s="57" t="str">
        <f t="shared" si="2"/>
        <v>20日</v>
      </c>
      <c r="E26" s="57">
        <f>COUNTIF(テーブル13[[#All],[発症日]],テーブル3101225[[#This Row],[日時]])</f>
        <v>0</v>
      </c>
      <c r="F26" s="57">
        <f>COUNTIFS(テーブル13[[#All],[発症日]],テーブル3101225[[#This Row],[日時]],テーブル13[[#All],[探知契機]],F$1)</f>
        <v>0</v>
      </c>
      <c r="G26" s="59">
        <f>COUNTIFS(テーブル13[[#All],[発症日]],テーブル3101225[[#This Row],[日時]],テーブル13[[#All],[探知契機]],"")</f>
        <v>0</v>
      </c>
      <c r="H26" s="59">
        <f>COUNTIFS(テーブル13[[#All],[発症日]],テーブル3101225[[#This Row],[日時]],テーブル13[[#All],[年代]],H$1)</f>
        <v>0</v>
      </c>
      <c r="I26" s="59">
        <f>COUNTIFS(テーブル13[[#All],[発症日]],テーブル3101225[[#This Row],[日時]],テーブル13[[#All],[年代]],I$1)</f>
        <v>0</v>
      </c>
      <c r="J26" s="59">
        <f>COUNTIFS(テーブル13[[#All],[発症日]],テーブル3101225[[#This Row],[日時]],テーブル13[[#All],[年代]],J$1)</f>
        <v>0</v>
      </c>
      <c r="K26" s="59">
        <f>COUNTIFS(テーブル13[[#All],[発症日]],テーブル3101225[[#This Row],[日時]],テーブル13[[#All],[年代]],K$1)</f>
        <v>0</v>
      </c>
      <c r="L26" s="59">
        <f>COUNTIFS(テーブル13[[#All],[発症日]],テーブル3101225[[#This Row],[日時]],テーブル13[[#All],[年代]],L$1)</f>
        <v>0</v>
      </c>
      <c r="M26" s="59">
        <f>COUNTIFS(テーブル13[[#All],[発症日]],テーブル3101225[[#This Row],[日時]],テーブル13[[#All],[年代]],M$1)</f>
        <v>0</v>
      </c>
      <c r="N26" s="59">
        <f>COUNTIFS(テーブル13[[#All],[発症日]],テーブル3101225[[#This Row],[日時]],テーブル13[[#All],[年代]],N$1)</f>
        <v>0</v>
      </c>
      <c r="O26" s="59">
        <f>COUNTIFS(テーブル13[[#All],[発症日]],テーブル3101225[[#This Row],[日時]],テーブル13[[#All],[年代]],O$1)</f>
        <v>0</v>
      </c>
    </row>
    <row r="27" spans="1:15">
      <c r="A27" s="54">
        <f t="shared" si="3"/>
        <v>43911</v>
      </c>
      <c r="B27" s="1" t="str">
        <f t="shared" si="0"/>
        <v/>
      </c>
      <c r="C27" s="57" t="str">
        <f t="shared" si="1"/>
        <v/>
      </c>
      <c r="D27" s="57" t="str">
        <f t="shared" si="2"/>
        <v>21日</v>
      </c>
      <c r="E27" s="57">
        <f>COUNTIF(テーブル13[[#All],[発症日]],テーブル3101225[[#This Row],[日時]])</f>
        <v>0</v>
      </c>
      <c r="F27" s="57">
        <f>COUNTIFS(テーブル13[[#All],[発症日]],テーブル3101225[[#This Row],[日時]],テーブル13[[#All],[探知契機]],F$1)</f>
        <v>0</v>
      </c>
      <c r="G27" s="59">
        <f>COUNTIFS(テーブル13[[#All],[発症日]],テーブル3101225[[#This Row],[日時]],テーブル13[[#All],[探知契機]],"")</f>
        <v>0</v>
      </c>
      <c r="H27" s="59">
        <f>COUNTIFS(テーブル13[[#All],[発症日]],テーブル3101225[[#This Row],[日時]],テーブル13[[#All],[年代]],H$1)</f>
        <v>0</v>
      </c>
      <c r="I27" s="59">
        <f>COUNTIFS(テーブル13[[#All],[発症日]],テーブル3101225[[#This Row],[日時]],テーブル13[[#All],[年代]],I$1)</f>
        <v>0</v>
      </c>
      <c r="J27" s="59">
        <f>COUNTIFS(テーブル13[[#All],[発症日]],テーブル3101225[[#This Row],[日時]],テーブル13[[#All],[年代]],J$1)</f>
        <v>0</v>
      </c>
      <c r="K27" s="59">
        <f>COUNTIFS(テーブル13[[#All],[発症日]],テーブル3101225[[#This Row],[日時]],テーブル13[[#All],[年代]],K$1)</f>
        <v>0</v>
      </c>
      <c r="L27" s="59">
        <f>COUNTIFS(テーブル13[[#All],[発症日]],テーブル3101225[[#This Row],[日時]],テーブル13[[#All],[年代]],L$1)</f>
        <v>0</v>
      </c>
      <c r="M27" s="59">
        <f>COUNTIFS(テーブル13[[#All],[発症日]],テーブル3101225[[#This Row],[日時]],テーブル13[[#All],[年代]],M$1)</f>
        <v>0</v>
      </c>
      <c r="N27" s="59">
        <f>COUNTIFS(テーブル13[[#All],[発症日]],テーブル3101225[[#This Row],[日時]],テーブル13[[#All],[年代]],N$1)</f>
        <v>0</v>
      </c>
      <c r="O27" s="59">
        <f>COUNTIFS(テーブル13[[#All],[発症日]],テーブル3101225[[#This Row],[日時]],テーブル13[[#All],[年代]],O$1)</f>
        <v>0</v>
      </c>
    </row>
    <row r="28" spans="1:15">
      <c r="A28" s="54">
        <f t="shared" si="3"/>
        <v>43912</v>
      </c>
      <c r="B28" s="1" t="str">
        <f t="shared" si="0"/>
        <v/>
      </c>
      <c r="C28" s="57" t="str">
        <f t="shared" si="1"/>
        <v/>
      </c>
      <c r="D28" s="57" t="str">
        <f t="shared" si="2"/>
        <v>22日</v>
      </c>
      <c r="E28" s="57">
        <f>COUNTIF(テーブル13[[#All],[発症日]],テーブル3101225[[#This Row],[日時]])</f>
        <v>0</v>
      </c>
      <c r="F28" s="57">
        <f>COUNTIFS(テーブル13[[#All],[発症日]],テーブル3101225[[#This Row],[日時]],テーブル13[[#All],[探知契機]],F$1)</f>
        <v>0</v>
      </c>
      <c r="G28" s="59">
        <f>COUNTIFS(テーブル13[[#All],[発症日]],テーブル3101225[[#This Row],[日時]],テーブル13[[#All],[探知契機]],"")</f>
        <v>0</v>
      </c>
      <c r="H28" s="59">
        <f>COUNTIFS(テーブル13[[#All],[発症日]],テーブル3101225[[#This Row],[日時]],テーブル13[[#All],[年代]],H$1)</f>
        <v>0</v>
      </c>
      <c r="I28" s="59">
        <f>COUNTIFS(テーブル13[[#All],[発症日]],テーブル3101225[[#This Row],[日時]],テーブル13[[#All],[年代]],I$1)</f>
        <v>0</v>
      </c>
      <c r="J28" s="59">
        <f>COUNTIFS(テーブル13[[#All],[発症日]],テーブル3101225[[#This Row],[日時]],テーブル13[[#All],[年代]],J$1)</f>
        <v>0</v>
      </c>
      <c r="K28" s="59">
        <f>COUNTIFS(テーブル13[[#All],[発症日]],テーブル3101225[[#This Row],[日時]],テーブル13[[#All],[年代]],K$1)</f>
        <v>0</v>
      </c>
      <c r="L28" s="59">
        <f>COUNTIFS(テーブル13[[#All],[発症日]],テーブル3101225[[#This Row],[日時]],テーブル13[[#All],[年代]],L$1)</f>
        <v>0</v>
      </c>
      <c r="M28" s="59">
        <f>COUNTIFS(テーブル13[[#All],[発症日]],テーブル3101225[[#This Row],[日時]],テーブル13[[#All],[年代]],M$1)</f>
        <v>0</v>
      </c>
      <c r="N28" s="59">
        <f>COUNTIFS(テーブル13[[#All],[発症日]],テーブル3101225[[#This Row],[日時]],テーブル13[[#All],[年代]],N$1)</f>
        <v>0</v>
      </c>
      <c r="O28" s="59">
        <f>COUNTIFS(テーブル13[[#All],[発症日]],テーブル3101225[[#This Row],[日時]],テーブル13[[#All],[年代]],O$1)</f>
        <v>0</v>
      </c>
    </row>
    <row r="29" spans="1:15">
      <c r="A29" s="54">
        <f t="shared" si="3"/>
        <v>43913</v>
      </c>
      <c r="B29" s="1" t="str">
        <f t="shared" si="0"/>
        <v/>
      </c>
      <c r="C29" s="57" t="str">
        <f t="shared" si="1"/>
        <v/>
      </c>
      <c r="D29" s="57" t="str">
        <f t="shared" si="2"/>
        <v>23日</v>
      </c>
      <c r="E29" s="57">
        <f>COUNTIF(テーブル13[[#All],[発症日]],テーブル3101225[[#This Row],[日時]])</f>
        <v>0</v>
      </c>
      <c r="F29" s="57">
        <f>COUNTIFS(テーブル13[[#All],[発症日]],テーブル3101225[[#This Row],[日時]],テーブル13[[#All],[探知契機]],F$1)</f>
        <v>0</v>
      </c>
      <c r="G29" s="59">
        <f>COUNTIFS(テーブル13[[#All],[発症日]],テーブル3101225[[#This Row],[日時]],テーブル13[[#All],[探知契機]],"")</f>
        <v>0</v>
      </c>
      <c r="H29" s="59">
        <f>COUNTIFS(テーブル13[[#All],[発症日]],テーブル3101225[[#This Row],[日時]],テーブル13[[#All],[年代]],H$1)</f>
        <v>0</v>
      </c>
      <c r="I29" s="59">
        <f>COUNTIFS(テーブル13[[#All],[発症日]],テーブル3101225[[#This Row],[日時]],テーブル13[[#All],[年代]],I$1)</f>
        <v>0</v>
      </c>
      <c r="J29" s="59">
        <f>COUNTIFS(テーブル13[[#All],[発症日]],テーブル3101225[[#This Row],[日時]],テーブル13[[#All],[年代]],J$1)</f>
        <v>0</v>
      </c>
      <c r="K29" s="59">
        <f>COUNTIFS(テーブル13[[#All],[発症日]],テーブル3101225[[#This Row],[日時]],テーブル13[[#All],[年代]],K$1)</f>
        <v>0</v>
      </c>
      <c r="L29" s="59">
        <f>COUNTIFS(テーブル13[[#All],[発症日]],テーブル3101225[[#This Row],[日時]],テーブル13[[#All],[年代]],L$1)</f>
        <v>0</v>
      </c>
      <c r="M29" s="59">
        <f>COUNTIFS(テーブル13[[#All],[発症日]],テーブル3101225[[#This Row],[日時]],テーブル13[[#All],[年代]],M$1)</f>
        <v>0</v>
      </c>
      <c r="N29" s="59">
        <f>COUNTIFS(テーブル13[[#All],[発症日]],テーブル3101225[[#This Row],[日時]],テーブル13[[#All],[年代]],N$1)</f>
        <v>0</v>
      </c>
      <c r="O29" s="59">
        <f>COUNTIFS(テーブル13[[#All],[発症日]],テーブル3101225[[#This Row],[日時]],テーブル13[[#All],[年代]],O$1)</f>
        <v>0</v>
      </c>
    </row>
    <row r="30" spans="1:15">
      <c r="A30" s="54">
        <f t="shared" si="3"/>
        <v>43914</v>
      </c>
      <c r="B30" s="1" t="str">
        <f t="shared" si="0"/>
        <v/>
      </c>
      <c r="C30" s="57" t="str">
        <f t="shared" si="1"/>
        <v/>
      </c>
      <c r="D30" s="57" t="str">
        <f t="shared" si="2"/>
        <v>24日</v>
      </c>
      <c r="E30" s="57">
        <f>COUNTIF(テーブル13[[#All],[発症日]],テーブル3101225[[#This Row],[日時]])</f>
        <v>0</v>
      </c>
      <c r="F30" s="57">
        <f>COUNTIFS(テーブル13[[#All],[発症日]],テーブル3101225[[#This Row],[日時]],テーブル13[[#All],[探知契機]],F$1)</f>
        <v>0</v>
      </c>
      <c r="G30" s="59">
        <f>COUNTIFS(テーブル13[[#All],[発症日]],テーブル3101225[[#This Row],[日時]],テーブル13[[#All],[探知契機]],"")</f>
        <v>0</v>
      </c>
      <c r="H30" s="59">
        <f>COUNTIFS(テーブル13[[#All],[発症日]],テーブル3101225[[#This Row],[日時]],テーブル13[[#All],[年代]],H$1)</f>
        <v>0</v>
      </c>
      <c r="I30" s="59">
        <f>COUNTIFS(テーブル13[[#All],[発症日]],テーブル3101225[[#This Row],[日時]],テーブル13[[#All],[年代]],I$1)</f>
        <v>0</v>
      </c>
      <c r="J30" s="59">
        <f>COUNTIFS(テーブル13[[#All],[発症日]],テーブル3101225[[#This Row],[日時]],テーブル13[[#All],[年代]],J$1)</f>
        <v>0</v>
      </c>
      <c r="K30" s="59">
        <f>COUNTIFS(テーブル13[[#All],[発症日]],テーブル3101225[[#This Row],[日時]],テーブル13[[#All],[年代]],K$1)</f>
        <v>0</v>
      </c>
      <c r="L30" s="59">
        <f>COUNTIFS(テーブル13[[#All],[発症日]],テーブル3101225[[#This Row],[日時]],テーブル13[[#All],[年代]],L$1)</f>
        <v>0</v>
      </c>
      <c r="M30" s="59">
        <f>COUNTIFS(テーブル13[[#All],[発症日]],テーブル3101225[[#This Row],[日時]],テーブル13[[#All],[年代]],M$1)</f>
        <v>0</v>
      </c>
      <c r="N30" s="59">
        <f>COUNTIFS(テーブル13[[#All],[発症日]],テーブル3101225[[#This Row],[日時]],テーブル13[[#All],[年代]],N$1)</f>
        <v>0</v>
      </c>
      <c r="O30" s="59">
        <f>COUNTIFS(テーブル13[[#All],[発症日]],テーブル3101225[[#This Row],[日時]],テーブル13[[#All],[年代]],O$1)</f>
        <v>0</v>
      </c>
    </row>
    <row r="31" spans="1:15">
      <c r="A31" s="54">
        <f t="shared" si="3"/>
        <v>43915</v>
      </c>
      <c r="B31" s="1" t="str">
        <f t="shared" si="0"/>
        <v/>
      </c>
      <c r="C31" s="57" t="str">
        <f t="shared" si="1"/>
        <v/>
      </c>
      <c r="D31" s="57" t="str">
        <f t="shared" si="2"/>
        <v>25日</v>
      </c>
      <c r="E31" s="57">
        <f>COUNTIF(テーブル13[[#All],[発症日]],テーブル3101225[[#This Row],[日時]])</f>
        <v>0</v>
      </c>
      <c r="F31" s="57">
        <f>COUNTIFS(テーブル13[[#All],[発症日]],テーブル3101225[[#This Row],[日時]],テーブル13[[#All],[探知契機]],F$1)</f>
        <v>0</v>
      </c>
      <c r="G31" s="59">
        <f>COUNTIFS(テーブル13[[#All],[発症日]],テーブル3101225[[#This Row],[日時]],テーブル13[[#All],[探知契機]],"")</f>
        <v>0</v>
      </c>
      <c r="H31" s="59">
        <f>COUNTIFS(テーブル13[[#All],[発症日]],テーブル3101225[[#This Row],[日時]],テーブル13[[#All],[年代]],H$1)</f>
        <v>0</v>
      </c>
      <c r="I31" s="59">
        <f>COUNTIFS(テーブル13[[#All],[発症日]],テーブル3101225[[#This Row],[日時]],テーブル13[[#All],[年代]],I$1)</f>
        <v>0</v>
      </c>
      <c r="J31" s="59">
        <f>COUNTIFS(テーブル13[[#All],[発症日]],テーブル3101225[[#This Row],[日時]],テーブル13[[#All],[年代]],J$1)</f>
        <v>0</v>
      </c>
      <c r="K31" s="59">
        <f>COUNTIFS(テーブル13[[#All],[発症日]],テーブル3101225[[#This Row],[日時]],テーブル13[[#All],[年代]],K$1)</f>
        <v>0</v>
      </c>
      <c r="L31" s="59">
        <f>COUNTIFS(テーブル13[[#All],[発症日]],テーブル3101225[[#This Row],[日時]],テーブル13[[#All],[年代]],L$1)</f>
        <v>0</v>
      </c>
      <c r="M31" s="59">
        <f>COUNTIFS(テーブル13[[#All],[発症日]],テーブル3101225[[#This Row],[日時]],テーブル13[[#All],[年代]],M$1)</f>
        <v>0</v>
      </c>
      <c r="N31" s="59">
        <f>COUNTIFS(テーブル13[[#All],[発症日]],テーブル3101225[[#This Row],[日時]],テーブル13[[#All],[年代]],N$1)</f>
        <v>0</v>
      </c>
      <c r="O31" s="59">
        <f>COUNTIFS(テーブル13[[#All],[発症日]],テーブル3101225[[#This Row],[日時]],テーブル13[[#All],[年代]],O$1)</f>
        <v>0</v>
      </c>
    </row>
    <row r="32" spans="1:15">
      <c r="A32" s="54">
        <f t="shared" si="3"/>
        <v>43916</v>
      </c>
      <c r="B32" s="1" t="str">
        <f t="shared" si="0"/>
        <v/>
      </c>
      <c r="C32" s="57" t="str">
        <f t="shared" si="1"/>
        <v/>
      </c>
      <c r="D32" s="57" t="str">
        <f t="shared" si="2"/>
        <v>26日</v>
      </c>
      <c r="E32" s="57">
        <f>COUNTIF(テーブル13[[#All],[発症日]],テーブル3101225[[#This Row],[日時]])</f>
        <v>0</v>
      </c>
      <c r="F32" s="57">
        <f>COUNTIFS(テーブル13[[#All],[発症日]],テーブル3101225[[#This Row],[日時]],テーブル13[[#All],[探知契機]],F$1)</f>
        <v>0</v>
      </c>
      <c r="G32" s="59">
        <f>COUNTIFS(テーブル13[[#All],[発症日]],テーブル3101225[[#This Row],[日時]],テーブル13[[#All],[探知契機]],"")</f>
        <v>0</v>
      </c>
      <c r="H32" s="59">
        <f>COUNTIFS(テーブル13[[#All],[発症日]],テーブル3101225[[#This Row],[日時]],テーブル13[[#All],[年代]],H$1)</f>
        <v>0</v>
      </c>
      <c r="I32" s="59">
        <f>COUNTIFS(テーブル13[[#All],[発症日]],テーブル3101225[[#This Row],[日時]],テーブル13[[#All],[年代]],I$1)</f>
        <v>0</v>
      </c>
      <c r="J32" s="59">
        <f>COUNTIFS(テーブル13[[#All],[発症日]],テーブル3101225[[#This Row],[日時]],テーブル13[[#All],[年代]],J$1)</f>
        <v>0</v>
      </c>
      <c r="K32" s="59">
        <f>COUNTIFS(テーブル13[[#All],[発症日]],テーブル3101225[[#This Row],[日時]],テーブル13[[#All],[年代]],K$1)</f>
        <v>0</v>
      </c>
      <c r="L32" s="59">
        <f>COUNTIFS(テーブル13[[#All],[発症日]],テーブル3101225[[#This Row],[日時]],テーブル13[[#All],[年代]],L$1)</f>
        <v>0</v>
      </c>
      <c r="M32" s="59">
        <f>COUNTIFS(テーブル13[[#All],[発症日]],テーブル3101225[[#This Row],[日時]],テーブル13[[#All],[年代]],M$1)</f>
        <v>0</v>
      </c>
      <c r="N32" s="59">
        <f>COUNTIFS(テーブル13[[#All],[発症日]],テーブル3101225[[#This Row],[日時]],テーブル13[[#All],[年代]],N$1)</f>
        <v>0</v>
      </c>
      <c r="O32" s="59">
        <f>COUNTIFS(テーブル13[[#All],[発症日]],テーブル3101225[[#This Row],[日時]],テーブル13[[#All],[年代]],O$1)</f>
        <v>0</v>
      </c>
    </row>
    <row r="33" spans="1:15">
      <c r="A33" s="54">
        <f t="shared" si="3"/>
        <v>43917</v>
      </c>
      <c r="B33" s="1" t="str">
        <f t="shared" si="0"/>
        <v/>
      </c>
      <c r="C33" s="57" t="str">
        <f t="shared" si="1"/>
        <v/>
      </c>
      <c r="D33" s="57" t="str">
        <f t="shared" si="2"/>
        <v>27日</v>
      </c>
      <c r="E33" s="57">
        <f>COUNTIF(テーブル13[[#All],[発症日]],テーブル3101225[[#This Row],[日時]])</f>
        <v>0</v>
      </c>
      <c r="F33" s="57">
        <f>COUNTIFS(テーブル13[[#All],[発症日]],テーブル3101225[[#This Row],[日時]],テーブル13[[#All],[探知契機]],F$1)</f>
        <v>0</v>
      </c>
      <c r="G33" s="59">
        <f>COUNTIFS(テーブル13[[#All],[発症日]],テーブル3101225[[#This Row],[日時]],テーブル13[[#All],[探知契機]],"")</f>
        <v>0</v>
      </c>
      <c r="H33" s="59">
        <f>COUNTIFS(テーブル13[[#All],[発症日]],テーブル3101225[[#This Row],[日時]],テーブル13[[#All],[年代]],H$1)</f>
        <v>0</v>
      </c>
      <c r="I33" s="59">
        <f>COUNTIFS(テーブル13[[#All],[発症日]],テーブル3101225[[#This Row],[日時]],テーブル13[[#All],[年代]],I$1)</f>
        <v>0</v>
      </c>
      <c r="J33" s="59">
        <f>COUNTIFS(テーブル13[[#All],[発症日]],テーブル3101225[[#This Row],[日時]],テーブル13[[#All],[年代]],J$1)</f>
        <v>0</v>
      </c>
      <c r="K33" s="59">
        <f>COUNTIFS(テーブル13[[#All],[発症日]],テーブル3101225[[#This Row],[日時]],テーブル13[[#All],[年代]],K$1)</f>
        <v>0</v>
      </c>
      <c r="L33" s="59">
        <f>COUNTIFS(テーブル13[[#All],[発症日]],テーブル3101225[[#This Row],[日時]],テーブル13[[#All],[年代]],L$1)</f>
        <v>0</v>
      </c>
      <c r="M33" s="59">
        <f>COUNTIFS(テーブル13[[#All],[発症日]],テーブル3101225[[#This Row],[日時]],テーブル13[[#All],[年代]],M$1)</f>
        <v>0</v>
      </c>
      <c r="N33" s="59">
        <f>COUNTIFS(テーブル13[[#All],[発症日]],テーブル3101225[[#This Row],[日時]],テーブル13[[#All],[年代]],N$1)</f>
        <v>0</v>
      </c>
      <c r="O33" s="59">
        <f>COUNTIFS(テーブル13[[#All],[発症日]],テーブル3101225[[#This Row],[日時]],テーブル13[[#All],[年代]],O$1)</f>
        <v>0</v>
      </c>
    </row>
    <row r="34" spans="1:15">
      <c r="A34" s="54">
        <f t="shared" si="3"/>
        <v>43918</v>
      </c>
      <c r="B34" s="1" t="str">
        <f t="shared" si="0"/>
        <v/>
      </c>
      <c r="C34" s="57" t="str">
        <f t="shared" si="1"/>
        <v/>
      </c>
      <c r="D34" s="57" t="str">
        <f t="shared" si="2"/>
        <v>28日</v>
      </c>
      <c r="E34" s="57">
        <f>COUNTIF(テーブル13[[#All],[発症日]],テーブル3101225[[#This Row],[日時]])</f>
        <v>1</v>
      </c>
      <c r="F34" s="57">
        <f>COUNTIFS(テーブル13[[#All],[発症日]],テーブル3101225[[#This Row],[日時]],テーブル13[[#All],[探知契機]],F$1)</f>
        <v>0</v>
      </c>
      <c r="G34" s="59">
        <f>COUNTIFS(テーブル13[[#All],[発症日]],テーブル3101225[[#This Row],[日時]],テーブル13[[#All],[探知契機]],"")</f>
        <v>1</v>
      </c>
      <c r="H34" s="59">
        <f>COUNTIFS(テーブル13[[#All],[発症日]],テーブル3101225[[#This Row],[日時]],テーブル13[[#All],[年代]],H$1)</f>
        <v>0</v>
      </c>
      <c r="I34" s="59">
        <f>COUNTIFS(テーブル13[[#All],[発症日]],テーブル3101225[[#This Row],[日時]],テーブル13[[#All],[年代]],I$1)</f>
        <v>0</v>
      </c>
      <c r="J34" s="59">
        <f>COUNTIFS(テーブル13[[#All],[発症日]],テーブル3101225[[#This Row],[日時]],テーブル13[[#All],[年代]],J$1)</f>
        <v>0</v>
      </c>
      <c r="K34" s="59">
        <f>COUNTIFS(テーブル13[[#All],[発症日]],テーブル3101225[[#This Row],[日時]],テーブル13[[#All],[年代]],K$1)</f>
        <v>0</v>
      </c>
      <c r="L34" s="59">
        <f>COUNTIFS(テーブル13[[#All],[発症日]],テーブル3101225[[#This Row],[日時]],テーブル13[[#All],[年代]],L$1)</f>
        <v>0</v>
      </c>
      <c r="M34" s="59">
        <f>COUNTIFS(テーブル13[[#All],[発症日]],テーブル3101225[[#This Row],[日時]],テーブル13[[#All],[年代]],M$1)</f>
        <v>0</v>
      </c>
      <c r="N34" s="59">
        <f>COUNTIFS(テーブル13[[#All],[発症日]],テーブル3101225[[#This Row],[日時]],テーブル13[[#All],[年代]],N$1)</f>
        <v>0</v>
      </c>
      <c r="O34" s="59">
        <f>COUNTIFS(テーブル13[[#All],[発症日]],テーブル3101225[[#This Row],[日時]],テーブル13[[#All],[年代]],O$1)</f>
        <v>0</v>
      </c>
    </row>
    <row r="35" spans="1:15">
      <c r="A35" s="54">
        <f t="shared" si="3"/>
        <v>43919</v>
      </c>
      <c r="B35" s="1" t="str">
        <f t="shared" si="0"/>
        <v/>
      </c>
      <c r="C35" s="57" t="str">
        <f t="shared" si="1"/>
        <v/>
      </c>
      <c r="D35" s="57" t="str">
        <f t="shared" si="2"/>
        <v>29日</v>
      </c>
      <c r="E35" s="57">
        <f>COUNTIF(テーブル13[[#All],[発症日]],テーブル3101225[[#This Row],[日時]])</f>
        <v>1</v>
      </c>
      <c r="F35" s="57">
        <f>COUNTIFS(テーブル13[[#All],[発症日]],テーブル3101225[[#This Row],[日時]],テーブル13[[#All],[探知契機]],F$1)</f>
        <v>1</v>
      </c>
      <c r="G35" s="59">
        <f>COUNTIFS(テーブル13[[#All],[発症日]],テーブル3101225[[#This Row],[日時]],テーブル13[[#All],[探知契機]],"")</f>
        <v>0</v>
      </c>
      <c r="H35" s="59">
        <f>COUNTIFS(テーブル13[[#All],[発症日]],テーブル3101225[[#This Row],[日時]],テーブル13[[#All],[年代]],H$1)</f>
        <v>0</v>
      </c>
      <c r="I35" s="59">
        <f>COUNTIFS(テーブル13[[#All],[発症日]],テーブル3101225[[#This Row],[日時]],テーブル13[[#All],[年代]],I$1)</f>
        <v>0</v>
      </c>
      <c r="J35" s="59">
        <f>COUNTIFS(テーブル13[[#All],[発症日]],テーブル3101225[[#This Row],[日時]],テーブル13[[#All],[年代]],J$1)</f>
        <v>0</v>
      </c>
      <c r="K35" s="59">
        <f>COUNTIFS(テーブル13[[#All],[発症日]],テーブル3101225[[#This Row],[日時]],テーブル13[[#All],[年代]],K$1)</f>
        <v>0</v>
      </c>
      <c r="L35" s="59">
        <f>COUNTIFS(テーブル13[[#All],[発症日]],テーブル3101225[[#This Row],[日時]],テーブル13[[#All],[年代]],L$1)</f>
        <v>0</v>
      </c>
      <c r="M35" s="59">
        <f>COUNTIFS(テーブル13[[#All],[発症日]],テーブル3101225[[#This Row],[日時]],テーブル13[[#All],[年代]],M$1)</f>
        <v>0</v>
      </c>
      <c r="N35" s="59">
        <f>COUNTIFS(テーブル13[[#All],[発症日]],テーブル3101225[[#This Row],[日時]],テーブル13[[#All],[年代]],N$1)</f>
        <v>0</v>
      </c>
      <c r="O35" s="59">
        <f>COUNTIFS(テーブル13[[#All],[発症日]],テーブル3101225[[#This Row],[日時]],テーブル13[[#All],[年代]],O$1)</f>
        <v>0</v>
      </c>
    </row>
    <row r="36" spans="1:15">
      <c r="A36" s="54">
        <f t="shared" si="3"/>
        <v>43920</v>
      </c>
      <c r="B36" s="1" t="str">
        <f t="shared" si="0"/>
        <v/>
      </c>
      <c r="C36" s="57" t="str">
        <f t="shared" si="1"/>
        <v/>
      </c>
      <c r="D36" s="57" t="str">
        <f t="shared" si="2"/>
        <v>30日</v>
      </c>
      <c r="E36" s="57">
        <f>COUNTIF(テーブル13[[#All],[発症日]],テーブル3101225[[#This Row],[日時]])</f>
        <v>0</v>
      </c>
      <c r="F36" s="57">
        <f>COUNTIFS(テーブル13[[#All],[発症日]],テーブル3101225[[#This Row],[日時]],テーブル13[[#All],[探知契機]],F$1)</f>
        <v>0</v>
      </c>
      <c r="G36" s="59">
        <f>COUNTIFS(テーブル13[[#All],[発症日]],テーブル3101225[[#This Row],[日時]],テーブル13[[#All],[探知契機]],"")</f>
        <v>0</v>
      </c>
      <c r="H36" s="59">
        <f>COUNTIFS(テーブル13[[#All],[発症日]],テーブル3101225[[#This Row],[日時]],テーブル13[[#All],[年代]],H$1)</f>
        <v>0</v>
      </c>
      <c r="I36" s="59">
        <f>COUNTIFS(テーブル13[[#All],[発症日]],テーブル3101225[[#This Row],[日時]],テーブル13[[#All],[年代]],I$1)</f>
        <v>0</v>
      </c>
      <c r="J36" s="59">
        <f>COUNTIFS(テーブル13[[#All],[発症日]],テーブル3101225[[#This Row],[日時]],テーブル13[[#All],[年代]],J$1)</f>
        <v>0</v>
      </c>
      <c r="K36" s="59">
        <f>COUNTIFS(テーブル13[[#All],[発症日]],テーブル3101225[[#This Row],[日時]],テーブル13[[#All],[年代]],K$1)</f>
        <v>0</v>
      </c>
      <c r="L36" s="59">
        <f>COUNTIFS(テーブル13[[#All],[発症日]],テーブル3101225[[#This Row],[日時]],テーブル13[[#All],[年代]],L$1)</f>
        <v>0</v>
      </c>
      <c r="M36" s="59">
        <f>COUNTIFS(テーブル13[[#All],[発症日]],テーブル3101225[[#This Row],[日時]],テーブル13[[#All],[年代]],M$1)</f>
        <v>0</v>
      </c>
      <c r="N36" s="59">
        <f>COUNTIFS(テーブル13[[#All],[発症日]],テーブル3101225[[#This Row],[日時]],テーブル13[[#All],[年代]],N$1)</f>
        <v>0</v>
      </c>
      <c r="O36" s="59">
        <f>COUNTIFS(テーブル13[[#All],[発症日]],テーブル3101225[[#This Row],[日時]],テーブル13[[#All],[年代]],O$1)</f>
        <v>0</v>
      </c>
    </row>
    <row r="37" spans="1:15">
      <c r="A37" s="54">
        <f t="shared" si="3"/>
        <v>43921</v>
      </c>
      <c r="B37" s="1" t="str">
        <f t="shared" si="0"/>
        <v/>
      </c>
      <c r="C37" s="57" t="str">
        <f t="shared" si="1"/>
        <v/>
      </c>
      <c r="D37" s="57" t="str">
        <f t="shared" si="2"/>
        <v>31日</v>
      </c>
      <c r="E37" s="57">
        <f>COUNTIF(テーブル13[[#All],[発症日]],テーブル3101225[[#This Row],[日時]])</f>
        <v>0</v>
      </c>
      <c r="F37" s="57">
        <f>COUNTIFS(テーブル13[[#All],[発症日]],テーブル3101225[[#This Row],[日時]],テーブル13[[#All],[探知契機]],F$1)</f>
        <v>0</v>
      </c>
      <c r="G37" s="59">
        <f>COUNTIFS(テーブル13[[#All],[発症日]],テーブル3101225[[#This Row],[日時]],テーブル13[[#All],[探知契機]],"")</f>
        <v>0</v>
      </c>
      <c r="H37" s="59">
        <f>COUNTIFS(テーブル13[[#All],[発症日]],テーブル3101225[[#This Row],[日時]],テーブル13[[#All],[年代]],H$1)</f>
        <v>0</v>
      </c>
      <c r="I37" s="59">
        <f>COUNTIFS(テーブル13[[#All],[発症日]],テーブル3101225[[#This Row],[日時]],テーブル13[[#All],[年代]],I$1)</f>
        <v>0</v>
      </c>
      <c r="J37" s="59">
        <f>COUNTIFS(テーブル13[[#All],[発症日]],テーブル3101225[[#This Row],[日時]],テーブル13[[#All],[年代]],J$1)</f>
        <v>0</v>
      </c>
      <c r="K37" s="59">
        <f>COUNTIFS(テーブル13[[#All],[発症日]],テーブル3101225[[#This Row],[日時]],テーブル13[[#All],[年代]],K$1)</f>
        <v>0</v>
      </c>
      <c r="L37" s="59">
        <f>COUNTIFS(テーブル13[[#All],[発症日]],テーブル3101225[[#This Row],[日時]],テーブル13[[#All],[年代]],L$1)</f>
        <v>0</v>
      </c>
      <c r="M37" s="59">
        <f>COUNTIFS(テーブル13[[#All],[発症日]],テーブル3101225[[#This Row],[日時]],テーブル13[[#All],[年代]],M$1)</f>
        <v>0</v>
      </c>
      <c r="N37" s="59">
        <f>COUNTIFS(テーブル13[[#All],[発症日]],テーブル3101225[[#This Row],[日時]],テーブル13[[#All],[年代]],N$1)</f>
        <v>0</v>
      </c>
      <c r="O37" s="59">
        <f>COUNTIFS(テーブル13[[#All],[発症日]],テーブル3101225[[#This Row],[日時]],テーブル13[[#All],[年代]],O$1)</f>
        <v>0</v>
      </c>
    </row>
    <row r="38" spans="1:15">
      <c r="A38" s="54">
        <f t="shared" si="3"/>
        <v>43922</v>
      </c>
      <c r="B38" s="1" t="str">
        <f t="shared" si="0"/>
        <v/>
      </c>
      <c r="C38" s="57" t="str">
        <f t="shared" si="1"/>
        <v>4月</v>
      </c>
      <c r="D38" s="57" t="str">
        <f t="shared" si="2"/>
        <v>1日</v>
      </c>
      <c r="E38" s="57">
        <f>COUNTIF(テーブル13[[#All],[発症日]],テーブル3101225[[#This Row],[日時]])</f>
        <v>1</v>
      </c>
      <c r="F38" s="57">
        <f>COUNTIFS(テーブル13[[#All],[発症日]],テーブル3101225[[#This Row],[日時]],テーブル13[[#All],[探知契機]],F$1)</f>
        <v>0</v>
      </c>
      <c r="G38" s="59">
        <f>COUNTIFS(テーブル13[[#All],[発症日]],テーブル3101225[[#This Row],[日時]],テーブル13[[#All],[探知契機]],"")</f>
        <v>1</v>
      </c>
      <c r="H38" s="59">
        <f>COUNTIFS(テーブル13[[#All],[発症日]],テーブル3101225[[#This Row],[日時]],テーブル13[[#All],[年代]],H$1)</f>
        <v>0</v>
      </c>
      <c r="I38" s="59">
        <f>COUNTIFS(テーブル13[[#All],[発症日]],テーブル3101225[[#This Row],[日時]],テーブル13[[#All],[年代]],I$1)</f>
        <v>0</v>
      </c>
      <c r="J38" s="59">
        <f>COUNTIFS(テーブル13[[#All],[発症日]],テーブル3101225[[#This Row],[日時]],テーブル13[[#All],[年代]],J$1)</f>
        <v>0</v>
      </c>
      <c r="K38" s="59">
        <f>COUNTIFS(テーブル13[[#All],[発症日]],テーブル3101225[[#This Row],[日時]],テーブル13[[#All],[年代]],K$1)</f>
        <v>0</v>
      </c>
      <c r="L38" s="59">
        <f>COUNTIFS(テーブル13[[#All],[発症日]],テーブル3101225[[#This Row],[日時]],テーブル13[[#All],[年代]],L$1)</f>
        <v>0</v>
      </c>
      <c r="M38" s="59">
        <f>COUNTIFS(テーブル13[[#All],[発症日]],テーブル3101225[[#This Row],[日時]],テーブル13[[#All],[年代]],M$1)</f>
        <v>0</v>
      </c>
      <c r="N38" s="59">
        <f>COUNTIFS(テーブル13[[#All],[発症日]],テーブル3101225[[#This Row],[日時]],テーブル13[[#All],[年代]],N$1)</f>
        <v>0</v>
      </c>
      <c r="O38" s="59">
        <f>COUNTIFS(テーブル13[[#All],[発症日]],テーブル3101225[[#This Row],[日時]],テーブル13[[#All],[年代]],O$1)</f>
        <v>0</v>
      </c>
    </row>
    <row r="39" spans="1:15">
      <c r="A39" s="54">
        <f t="shared" si="3"/>
        <v>43923</v>
      </c>
      <c r="B39" s="1" t="str">
        <f t="shared" si="0"/>
        <v/>
      </c>
      <c r="C39" s="57" t="str">
        <f t="shared" si="1"/>
        <v/>
      </c>
      <c r="D39" s="57" t="str">
        <f t="shared" si="2"/>
        <v>2日</v>
      </c>
      <c r="E39" s="57">
        <f>COUNTIF(テーブル13[[#All],[発症日]],テーブル3101225[[#This Row],[日時]])</f>
        <v>0</v>
      </c>
      <c r="F39" s="57">
        <f>COUNTIFS(テーブル13[[#All],[発症日]],テーブル3101225[[#This Row],[日時]],テーブル13[[#All],[探知契機]],F$1)</f>
        <v>0</v>
      </c>
      <c r="G39" s="59">
        <f>COUNTIFS(テーブル13[[#All],[発症日]],テーブル3101225[[#This Row],[日時]],テーブル13[[#All],[探知契機]],"")</f>
        <v>0</v>
      </c>
      <c r="H39" s="59">
        <f>COUNTIFS(テーブル13[[#All],[発症日]],テーブル3101225[[#This Row],[日時]],テーブル13[[#All],[年代]],H$1)</f>
        <v>0</v>
      </c>
      <c r="I39" s="59">
        <f>COUNTIFS(テーブル13[[#All],[発症日]],テーブル3101225[[#This Row],[日時]],テーブル13[[#All],[年代]],I$1)</f>
        <v>0</v>
      </c>
      <c r="J39" s="59">
        <f>COUNTIFS(テーブル13[[#All],[発症日]],テーブル3101225[[#This Row],[日時]],テーブル13[[#All],[年代]],J$1)</f>
        <v>0</v>
      </c>
      <c r="K39" s="59">
        <f>COUNTIFS(テーブル13[[#All],[発症日]],テーブル3101225[[#This Row],[日時]],テーブル13[[#All],[年代]],K$1)</f>
        <v>0</v>
      </c>
      <c r="L39" s="59">
        <f>COUNTIFS(テーブル13[[#All],[発症日]],テーブル3101225[[#This Row],[日時]],テーブル13[[#All],[年代]],L$1)</f>
        <v>0</v>
      </c>
      <c r="M39" s="59">
        <f>COUNTIFS(テーブル13[[#All],[発症日]],テーブル3101225[[#This Row],[日時]],テーブル13[[#All],[年代]],M$1)</f>
        <v>0</v>
      </c>
      <c r="N39" s="59">
        <f>COUNTIFS(テーブル13[[#All],[発症日]],テーブル3101225[[#This Row],[日時]],テーブル13[[#All],[年代]],N$1)</f>
        <v>0</v>
      </c>
      <c r="O39" s="59">
        <f>COUNTIFS(テーブル13[[#All],[発症日]],テーブル3101225[[#This Row],[日時]],テーブル13[[#All],[年代]],O$1)</f>
        <v>0</v>
      </c>
    </row>
    <row r="40" spans="1:15">
      <c r="A40" s="54">
        <f t="shared" si="3"/>
        <v>43924</v>
      </c>
      <c r="B40" s="1" t="str">
        <f t="shared" si="0"/>
        <v/>
      </c>
      <c r="C40" s="57" t="str">
        <f t="shared" si="1"/>
        <v/>
      </c>
      <c r="D40" s="57" t="str">
        <f t="shared" si="2"/>
        <v>3日</v>
      </c>
      <c r="E40" s="57">
        <f>COUNTIF(テーブル13[[#All],[発症日]],テーブル3101225[[#This Row],[日時]])</f>
        <v>0</v>
      </c>
      <c r="F40" s="57">
        <f>COUNTIFS(テーブル13[[#All],[発症日]],テーブル3101225[[#This Row],[日時]],テーブル13[[#All],[探知契機]],F$1)</f>
        <v>0</v>
      </c>
      <c r="G40" s="59">
        <f>COUNTIFS(テーブル13[[#All],[発症日]],テーブル3101225[[#This Row],[日時]],テーブル13[[#All],[探知契機]],"")</f>
        <v>0</v>
      </c>
      <c r="H40" s="59">
        <f>COUNTIFS(テーブル13[[#All],[発症日]],テーブル3101225[[#This Row],[日時]],テーブル13[[#All],[年代]],H$1)</f>
        <v>0</v>
      </c>
      <c r="I40" s="59">
        <f>COUNTIFS(テーブル13[[#All],[発症日]],テーブル3101225[[#This Row],[日時]],テーブル13[[#All],[年代]],I$1)</f>
        <v>0</v>
      </c>
      <c r="J40" s="59">
        <f>COUNTIFS(テーブル13[[#All],[発症日]],テーブル3101225[[#This Row],[日時]],テーブル13[[#All],[年代]],J$1)</f>
        <v>0</v>
      </c>
      <c r="K40" s="59">
        <f>COUNTIFS(テーブル13[[#All],[発症日]],テーブル3101225[[#This Row],[日時]],テーブル13[[#All],[年代]],K$1)</f>
        <v>0</v>
      </c>
      <c r="L40" s="59">
        <f>COUNTIFS(テーブル13[[#All],[発症日]],テーブル3101225[[#This Row],[日時]],テーブル13[[#All],[年代]],L$1)</f>
        <v>0</v>
      </c>
      <c r="M40" s="59">
        <f>COUNTIFS(テーブル13[[#All],[発症日]],テーブル3101225[[#This Row],[日時]],テーブル13[[#All],[年代]],M$1)</f>
        <v>0</v>
      </c>
      <c r="N40" s="59">
        <f>COUNTIFS(テーブル13[[#All],[発症日]],テーブル3101225[[#This Row],[日時]],テーブル13[[#All],[年代]],N$1)</f>
        <v>0</v>
      </c>
      <c r="O40" s="59">
        <f>COUNTIFS(テーブル13[[#All],[発症日]],テーブル3101225[[#This Row],[日時]],テーブル13[[#All],[年代]],O$1)</f>
        <v>0</v>
      </c>
    </row>
    <row r="41" spans="1:15">
      <c r="A41" s="54">
        <f t="shared" si="3"/>
        <v>43925</v>
      </c>
      <c r="B41" s="1" t="str">
        <f t="shared" si="0"/>
        <v/>
      </c>
      <c r="C41" s="57" t="str">
        <f t="shared" si="1"/>
        <v/>
      </c>
      <c r="D41" s="57" t="str">
        <f t="shared" si="2"/>
        <v>4日</v>
      </c>
      <c r="E41" s="57">
        <f>COUNTIF(テーブル13[[#All],[発症日]],テーブル3101225[[#This Row],[日時]])</f>
        <v>0</v>
      </c>
      <c r="F41" s="57">
        <f>COUNTIFS(テーブル13[[#All],[発症日]],テーブル3101225[[#This Row],[日時]],テーブル13[[#All],[探知契機]],F$1)</f>
        <v>0</v>
      </c>
      <c r="G41" s="59">
        <f>COUNTIFS(テーブル13[[#All],[発症日]],テーブル3101225[[#This Row],[日時]],テーブル13[[#All],[探知契機]],"")</f>
        <v>0</v>
      </c>
      <c r="H41" s="59">
        <f>COUNTIFS(テーブル13[[#All],[発症日]],テーブル3101225[[#This Row],[日時]],テーブル13[[#All],[年代]],H$1)</f>
        <v>0</v>
      </c>
      <c r="I41" s="59">
        <f>COUNTIFS(テーブル13[[#All],[発症日]],テーブル3101225[[#This Row],[日時]],テーブル13[[#All],[年代]],I$1)</f>
        <v>0</v>
      </c>
      <c r="J41" s="59">
        <f>COUNTIFS(テーブル13[[#All],[発症日]],テーブル3101225[[#This Row],[日時]],テーブル13[[#All],[年代]],J$1)</f>
        <v>0</v>
      </c>
      <c r="K41" s="59">
        <f>COUNTIFS(テーブル13[[#All],[発症日]],テーブル3101225[[#This Row],[日時]],テーブル13[[#All],[年代]],K$1)</f>
        <v>0</v>
      </c>
      <c r="L41" s="59">
        <f>COUNTIFS(テーブル13[[#All],[発症日]],テーブル3101225[[#This Row],[日時]],テーブル13[[#All],[年代]],L$1)</f>
        <v>0</v>
      </c>
      <c r="M41" s="59">
        <f>COUNTIFS(テーブル13[[#All],[発症日]],テーブル3101225[[#This Row],[日時]],テーブル13[[#All],[年代]],M$1)</f>
        <v>0</v>
      </c>
      <c r="N41" s="59">
        <f>COUNTIFS(テーブル13[[#All],[発症日]],テーブル3101225[[#This Row],[日時]],テーブル13[[#All],[年代]],N$1)</f>
        <v>0</v>
      </c>
      <c r="O41" s="59">
        <f>COUNTIFS(テーブル13[[#All],[発症日]],テーブル3101225[[#This Row],[日時]],テーブル13[[#All],[年代]],O$1)</f>
        <v>0</v>
      </c>
    </row>
    <row r="42" spans="1:15">
      <c r="A42" s="54">
        <f t="shared" si="3"/>
        <v>43926</v>
      </c>
      <c r="B42" s="1" t="str">
        <f t="shared" si="0"/>
        <v/>
      </c>
      <c r="C42" s="57" t="str">
        <f t="shared" si="1"/>
        <v/>
      </c>
      <c r="D42" s="57" t="str">
        <f t="shared" si="2"/>
        <v>5日</v>
      </c>
      <c r="E42" s="57">
        <f>COUNTIF(テーブル13[[#All],[発症日]],テーブル3101225[[#This Row],[日時]])</f>
        <v>0</v>
      </c>
      <c r="F42" s="57">
        <f>COUNTIFS(テーブル13[[#All],[発症日]],テーブル3101225[[#This Row],[日時]],テーブル13[[#All],[探知契機]],F$1)</f>
        <v>0</v>
      </c>
      <c r="G42" s="59">
        <f>COUNTIFS(テーブル13[[#All],[発症日]],テーブル3101225[[#This Row],[日時]],テーブル13[[#All],[探知契機]],"")</f>
        <v>0</v>
      </c>
      <c r="H42" s="59">
        <f>COUNTIFS(テーブル13[[#All],[発症日]],テーブル3101225[[#This Row],[日時]],テーブル13[[#All],[年代]],H$1)</f>
        <v>0</v>
      </c>
      <c r="I42" s="59">
        <f>COUNTIFS(テーブル13[[#All],[発症日]],テーブル3101225[[#This Row],[日時]],テーブル13[[#All],[年代]],I$1)</f>
        <v>0</v>
      </c>
      <c r="J42" s="59">
        <f>COUNTIFS(テーブル13[[#All],[発症日]],テーブル3101225[[#This Row],[日時]],テーブル13[[#All],[年代]],J$1)</f>
        <v>0</v>
      </c>
      <c r="K42" s="59">
        <f>COUNTIFS(テーブル13[[#All],[発症日]],テーブル3101225[[#This Row],[日時]],テーブル13[[#All],[年代]],K$1)</f>
        <v>0</v>
      </c>
      <c r="L42" s="59">
        <f>COUNTIFS(テーブル13[[#All],[発症日]],テーブル3101225[[#This Row],[日時]],テーブル13[[#All],[年代]],L$1)</f>
        <v>0</v>
      </c>
      <c r="M42" s="59">
        <f>COUNTIFS(テーブル13[[#All],[発症日]],テーブル3101225[[#This Row],[日時]],テーブル13[[#All],[年代]],M$1)</f>
        <v>0</v>
      </c>
      <c r="N42" s="59">
        <f>COUNTIFS(テーブル13[[#All],[発症日]],テーブル3101225[[#This Row],[日時]],テーブル13[[#All],[年代]],N$1)</f>
        <v>0</v>
      </c>
      <c r="O42" s="59">
        <f>COUNTIFS(テーブル13[[#All],[発症日]],テーブル3101225[[#This Row],[日時]],テーブル13[[#All],[年代]],O$1)</f>
        <v>0</v>
      </c>
    </row>
    <row r="43" spans="1:15">
      <c r="A43" s="54">
        <f t="shared" si="3"/>
        <v>43927</v>
      </c>
      <c r="B43" s="1" t="str">
        <f t="shared" si="0"/>
        <v/>
      </c>
      <c r="C43" s="57" t="str">
        <f t="shared" si="1"/>
        <v/>
      </c>
      <c r="D43" s="57" t="str">
        <f t="shared" si="2"/>
        <v>6日</v>
      </c>
      <c r="E43" s="57">
        <f>COUNTIF(テーブル13[[#All],[発症日]],テーブル3101225[[#This Row],[日時]])</f>
        <v>1</v>
      </c>
      <c r="F43" s="57">
        <f>COUNTIFS(テーブル13[[#All],[発症日]],テーブル3101225[[#This Row],[日時]],テーブル13[[#All],[探知契機]],F$1)</f>
        <v>0</v>
      </c>
      <c r="G43" s="59">
        <f>COUNTIFS(テーブル13[[#All],[発症日]],テーブル3101225[[#This Row],[日時]],テーブル13[[#All],[探知契機]],"")</f>
        <v>1</v>
      </c>
      <c r="H43" s="59">
        <f>COUNTIFS(テーブル13[[#All],[発症日]],テーブル3101225[[#This Row],[日時]],テーブル13[[#All],[年代]],H$1)</f>
        <v>0</v>
      </c>
      <c r="I43" s="59">
        <f>COUNTIFS(テーブル13[[#All],[発症日]],テーブル3101225[[#This Row],[日時]],テーブル13[[#All],[年代]],I$1)</f>
        <v>0</v>
      </c>
      <c r="J43" s="59">
        <f>COUNTIFS(テーブル13[[#All],[発症日]],テーブル3101225[[#This Row],[日時]],テーブル13[[#All],[年代]],J$1)</f>
        <v>0</v>
      </c>
      <c r="K43" s="59">
        <f>COUNTIFS(テーブル13[[#All],[発症日]],テーブル3101225[[#This Row],[日時]],テーブル13[[#All],[年代]],K$1)</f>
        <v>0</v>
      </c>
      <c r="L43" s="59">
        <f>COUNTIFS(テーブル13[[#All],[発症日]],テーブル3101225[[#This Row],[日時]],テーブル13[[#All],[年代]],L$1)</f>
        <v>0</v>
      </c>
      <c r="M43" s="59">
        <f>COUNTIFS(テーブル13[[#All],[発症日]],テーブル3101225[[#This Row],[日時]],テーブル13[[#All],[年代]],M$1)</f>
        <v>0</v>
      </c>
      <c r="N43" s="59">
        <f>COUNTIFS(テーブル13[[#All],[発症日]],テーブル3101225[[#This Row],[日時]],テーブル13[[#All],[年代]],N$1)</f>
        <v>0</v>
      </c>
      <c r="O43" s="59">
        <f>COUNTIFS(テーブル13[[#All],[発症日]],テーブル3101225[[#This Row],[日時]],テーブル13[[#All],[年代]],O$1)</f>
        <v>0</v>
      </c>
    </row>
    <row r="44" spans="1:15">
      <c r="A44" s="54">
        <f t="shared" si="3"/>
        <v>43928</v>
      </c>
      <c r="B44" s="1" t="str">
        <f t="shared" si="0"/>
        <v/>
      </c>
      <c r="C44" s="57" t="str">
        <f t="shared" si="1"/>
        <v/>
      </c>
      <c r="D44" s="57" t="str">
        <f t="shared" si="2"/>
        <v>7日</v>
      </c>
      <c r="E44" s="57">
        <f>COUNTIF(テーブル13[[#All],[発症日]],テーブル3101225[[#This Row],[日時]])</f>
        <v>0</v>
      </c>
      <c r="F44" s="57">
        <f>COUNTIFS(テーブル13[[#All],[発症日]],テーブル3101225[[#This Row],[日時]],テーブル13[[#All],[探知契機]],F$1)</f>
        <v>0</v>
      </c>
      <c r="G44" s="59">
        <f>COUNTIFS(テーブル13[[#All],[発症日]],テーブル3101225[[#This Row],[日時]],テーブル13[[#All],[探知契機]],"")</f>
        <v>0</v>
      </c>
      <c r="H44" s="59">
        <f>COUNTIFS(テーブル13[[#All],[発症日]],テーブル3101225[[#This Row],[日時]],テーブル13[[#All],[年代]],H$1)</f>
        <v>0</v>
      </c>
      <c r="I44" s="59">
        <f>COUNTIFS(テーブル13[[#All],[発症日]],テーブル3101225[[#This Row],[日時]],テーブル13[[#All],[年代]],I$1)</f>
        <v>0</v>
      </c>
      <c r="J44" s="59">
        <f>COUNTIFS(テーブル13[[#All],[発症日]],テーブル3101225[[#This Row],[日時]],テーブル13[[#All],[年代]],J$1)</f>
        <v>0</v>
      </c>
      <c r="K44" s="59">
        <f>COUNTIFS(テーブル13[[#All],[発症日]],テーブル3101225[[#This Row],[日時]],テーブル13[[#All],[年代]],K$1)</f>
        <v>0</v>
      </c>
      <c r="L44" s="59">
        <f>COUNTIFS(テーブル13[[#All],[発症日]],テーブル3101225[[#This Row],[日時]],テーブル13[[#All],[年代]],L$1)</f>
        <v>0</v>
      </c>
      <c r="M44" s="59">
        <f>COUNTIFS(テーブル13[[#All],[発症日]],テーブル3101225[[#This Row],[日時]],テーブル13[[#All],[年代]],M$1)</f>
        <v>0</v>
      </c>
      <c r="N44" s="59">
        <f>COUNTIFS(テーブル13[[#All],[発症日]],テーブル3101225[[#This Row],[日時]],テーブル13[[#All],[年代]],N$1)</f>
        <v>0</v>
      </c>
      <c r="O44" s="59">
        <f>COUNTIFS(テーブル13[[#All],[発症日]],テーブル3101225[[#This Row],[日時]],テーブル13[[#All],[年代]],O$1)</f>
        <v>0</v>
      </c>
    </row>
    <row r="45" spans="1:15">
      <c r="A45" s="54">
        <f t="shared" si="3"/>
        <v>43929</v>
      </c>
      <c r="B45" s="1" t="str">
        <f t="shared" si="0"/>
        <v/>
      </c>
      <c r="C45" s="57" t="str">
        <f t="shared" si="1"/>
        <v/>
      </c>
      <c r="D45" s="57" t="str">
        <f t="shared" si="2"/>
        <v>8日</v>
      </c>
      <c r="E45" s="57">
        <f>COUNTIF(テーブル13[[#All],[発症日]],テーブル3101225[[#This Row],[日時]])</f>
        <v>1</v>
      </c>
      <c r="F45" s="57">
        <f>COUNTIFS(テーブル13[[#All],[発症日]],テーブル3101225[[#This Row],[日時]],テーブル13[[#All],[探知契機]],F$1)</f>
        <v>0</v>
      </c>
      <c r="G45" s="59">
        <f>COUNTIFS(テーブル13[[#All],[発症日]],テーブル3101225[[#This Row],[日時]],テーブル13[[#All],[探知契機]],"")</f>
        <v>1</v>
      </c>
      <c r="H45" s="59">
        <f>COUNTIFS(テーブル13[[#All],[発症日]],テーブル3101225[[#This Row],[日時]],テーブル13[[#All],[年代]],H$1)</f>
        <v>0</v>
      </c>
      <c r="I45" s="59">
        <f>COUNTIFS(テーブル13[[#All],[発症日]],テーブル3101225[[#This Row],[日時]],テーブル13[[#All],[年代]],I$1)</f>
        <v>0</v>
      </c>
      <c r="J45" s="59">
        <f>COUNTIFS(テーブル13[[#All],[発症日]],テーブル3101225[[#This Row],[日時]],テーブル13[[#All],[年代]],J$1)</f>
        <v>0</v>
      </c>
      <c r="K45" s="59">
        <f>COUNTIFS(テーブル13[[#All],[発症日]],テーブル3101225[[#This Row],[日時]],テーブル13[[#All],[年代]],K$1)</f>
        <v>0</v>
      </c>
      <c r="L45" s="59">
        <f>COUNTIFS(テーブル13[[#All],[発症日]],テーブル3101225[[#This Row],[日時]],テーブル13[[#All],[年代]],L$1)</f>
        <v>0</v>
      </c>
      <c r="M45" s="59">
        <f>COUNTIFS(テーブル13[[#All],[発症日]],テーブル3101225[[#This Row],[日時]],テーブル13[[#All],[年代]],M$1)</f>
        <v>0</v>
      </c>
      <c r="N45" s="59">
        <f>COUNTIFS(テーブル13[[#All],[発症日]],テーブル3101225[[#This Row],[日時]],テーブル13[[#All],[年代]],N$1)</f>
        <v>0</v>
      </c>
      <c r="O45" s="59">
        <f>COUNTIFS(テーブル13[[#All],[発症日]],テーブル3101225[[#This Row],[日時]],テーブル13[[#All],[年代]],O$1)</f>
        <v>0</v>
      </c>
    </row>
    <row r="46" spans="1:15">
      <c r="A46" s="54">
        <f t="shared" si="3"/>
        <v>43930</v>
      </c>
      <c r="B46" s="1" t="str">
        <f t="shared" si="0"/>
        <v/>
      </c>
      <c r="C46" s="57" t="str">
        <f t="shared" si="1"/>
        <v/>
      </c>
      <c r="D46" s="57" t="str">
        <f t="shared" si="2"/>
        <v>9日</v>
      </c>
      <c r="E46" s="57">
        <f>COUNTIF(テーブル13[[#All],[発症日]],テーブル3101225[[#This Row],[日時]])</f>
        <v>0</v>
      </c>
      <c r="F46" s="57">
        <f>COUNTIFS(テーブル13[[#All],[発症日]],テーブル3101225[[#This Row],[日時]],テーブル13[[#All],[探知契機]],F$1)</f>
        <v>0</v>
      </c>
      <c r="G46" s="59">
        <f>COUNTIFS(テーブル13[[#All],[発症日]],テーブル3101225[[#This Row],[日時]],テーブル13[[#All],[探知契機]],"")</f>
        <v>0</v>
      </c>
      <c r="H46" s="59">
        <f>COUNTIFS(テーブル13[[#All],[発症日]],テーブル3101225[[#This Row],[日時]],テーブル13[[#All],[年代]],H$1)</f>
        <v>0</v>
      </c>
      <c r="I46" s="59">
        <f>COUNTIFS(テーブル13[[#All],[発症日]],テーブル3101225[[#This Row],[日時]],テーブル13[[#All],[年代]],I$1)</f>
        <v>0</v>
      </c>
      <c r="J46" s="59">
        <f>COUNTIFS(テーブル13[[#All],[発症日]],テーブル3101225[[#This Row],[日時]],テーブル13[[#All],[年代]],J$1)</f>
        <v>0</v>
      </c>
      <c r="K46" s="59">
        <f>COUNTIFS(テーブル13[[#All],[発症日]],テーブル3101225[[#This Row],[日時]],テーブル13[[#All],[年代]],K$1)</f>
        <v>0</v>
      </c>
      <c r="L46" s="59">
        <f>COUNTIFS(テーブル13[[#All],[発症日]],テーブル3101225[[#This Row],[日時]],テーブル13[[#All],[年代]],L$1)</f>
        <v>0</v>
      </c>
      <c r="M46" s="59">
        <f>COUNTIFS(テーブル13[[#All],[発症日]],テーブル3101225[[#This Row],[日時]],テーブル13[[#All],[年代]],M$1)</f>
        <v>0</v>
      </c>
      <c r="N46" s="59">
        <f>COUNTIFS(テーブル13[[#All],[発症日]],テーブル3101225[[#This Row],[日時]],テーブル13[[#All],[年代]],N$1)</f>
        <v>0</v>
      </c>
      <c r="O46" s="59">
        <f>COUNTIFS(テーブル13[[#All],[発症日]],テーブル3101225[[#This Row],[日時]],テーブル13[[#All],[年代]],O$1)</f>
        <v>0</v>
      </c>
    </row>
    <row r="47" spans="1:15">
      <c r="A47" s="54">
        <f t="shared" si="3"/>
        <v>43931</v>
      </c>
      <c r="B47" s="1" t="str">
        <f t="shared" si="0"/>
        <v/>
      </c>
      <c r="C47" s="57" t="str">
        <f t="shared" si="1"/>
        <v/>
      </c>
      <c r="D47" s="57" t="str">
        <f t="shared" si="2"/>
        <v>10日</v>
      </c>
      <c r="E47" s="57">
        <f>COUNTIF(テーブル13[[#All],[発症日]],テーブル3101225[[#This Row],[日時]])</f>
        <v>1</v>
      </c>
      <c r="F47" s="57">
        <f>COUNTIFS(テーブル13[[#All],[発症日]],テーブル3101225[[#This Row],[日時]],テーブル13[[#All],[探知契機]],F$1)</f>
        <v>0</v>
      </c>
      <c r="G47" s="59">
        <f>COUNTIFS(テーブル13[[#All],[発症日]],テーブル3101225[[#This Row],[日時]],テーブル13[[#All],[探知契機]],"")</f>
        <v>1</v>
      </c>
      <c r="H47" s="59">
        <f>COUNTIFS(テーブル13[[#All],[発症日]],テーブル3101225[[#This Row],[日時]],テーブル13[[#All],[年代]],H$1)</f>
        <v>0</v>
      </c>
      <c r="I47" s="59">
        <f>COUNTIFS(テーブル13[[#All],[発症日]],テーブル3101225[[#This Row],[日時]],テーブル13[[#All],[年代]],I$1)</f>
        <v>0</v>
      </c>
      <c r="J47" s="59">
        <f>COUNTIFS(テーブル13[[#All],[発症日]],テーブル3101225[[#This Row],[日時]],テーブル13[[#All],[年代]],J$1)</f>
        <v>0</v>
      </c>
      <c r="K47" s="59">
        <f>COUNTIFS(テーブル13[[#All],[発症日]],テーブル3101225[[#This Row],[日時]],テーブル13[[#All],[年代]],K$1)</f>
        <v>0</v>
      </c>
      <c r="L47" s="59">
        <f>COUNTIFS(テーブル13[[#All],[発症日]],テーブル3101225[[#This Row],[日時]],テーブル13[[#All],[年代]],L$1)</f>
        <v>0</v>
      </c>
      <c r="M47" s="59">
        <f>COUNTIFS(テーブル13[[#All],[発症日]],テーブル3101225[[#This Row],[日時]],テーブル13[[#All],[年代]],M$1)</f>
        <v>0</v>
      </c>
      <c r="N47" s="59">
        <f>COUNTIFS(テーブル13[[#All],[発症日]],テーブル3101225[[#This Row],[日時]],テーブル13[[#All],[年代]],N$1)</f>
        <v>0</v>
      </c>
      <c r="O47" s="59">
        <f>COUNTIFS(テーブル13[[#All],[発症日]],テーブル3101225[[#This Row],[日時]],テーブル13[[#All],[年代]],O$1)</f>
        <v>0</v>
      </c>
    </row>
    <row r="48" spans="1:15">
      <c r="A48" s="54">
        <f t="shared" si="3"/>
        <v>43932</v>
      </c>
      <c r="B48" s="1" t="str">
        <f t="shared" si="0"/>
        <v/>
      </c>
      <c r="C48" s="57" t="str">
        <f t="shared" si="1"/>
        <v/>
      </c>
      <c r="D48" s="57" t="str">
        <f t="shared" si="2"/>
        <v>11日</v>
      </c>
      <c r="E48" s="57">
        <f>COUNTIF(テーブル13[[#All],[発症日]],テーブル3101225[[#This Row],[日時]])</f>
        <v>1</v>
      </c>
      <c r="F48" s="57">
        <f>COUNTIFS(テーブル13[[#All],[発症日]],テーブル3101225[[#This Row],[日時]],テーブル13[[#All],[探知契機]],F$1)</f>
        <v>0</v>
      </c>
      <c r="G48" s="59">
        <f>COUNTIFS(テーブル13[[#All],[発症日]],テーブル3101225[[#This Row],[日時]],テーブル13[[#All],[探知契機]],"")</f>
        <v>1</v>
      </c>
      <c r="H48" s="59">
        <f>COUNTIFS(テーブル13[[#All],[発症日]],テーブル3101225[[#This Row],[日時]],テーブル13[[#All],[年代]],H$1)</f>
        <v>0</v>
      </c>
      <c r="I48" s="59">
        <f>COUNTIFS(テーブル13[[#All],[発症日]],テーブル3101225[[#This Row],[日時]],テーブル13[[#All],[年代]],I$1)</f>
        <v>0</v>
      </c>
      <c r="J48" s="59">
        <f>COUNTIFS(テーブル13[[#All],[発症日]],テーブル3101225[[#This Row],[日時]],テーブル13[[#All],[年代]],J$1)</f>
        <v>0</v>
      </c>
      <c r="K48" s="59">
        <f>COUNTIFS(テーブル13[[#All],[発症日]],テーブル3101225[[#This Row],[日時]],テーブル13[[#All],[年代]],K$1)</f>
        <v>0</v>
      </c>
      <c r="L48" s="59">
        <f>COUNTIFS(テーブル13[[#All],[発症日]],テーブル3101225[[#This Row],[日時]],テーブル13[[#All],[年代]],L$1)</f>
        <v>0</v>
      </c>
      <c r="M48" s="59">
        <f>COUNTIFS(テーブル13[[#All],[発症日]],テーブル3101225[[#This Row],[日時]],テーブル13[[#All],[年代]],M$1)</f>
        <v>0</v>
      </c>
      <c r="N48" s="59">
        <f>COUNTIFS(テーブル13[[#All],[発症日]],テーブル3101225[[#This Row],[日時]],テーブル13[[#All],[年代]],N$1)</f>
        <v>0</v>
      </c>
      <c r="O48" s="59">
        <f>COUNTIFS(テーブル13[[#All],[発症日]],テーブル3101225[[#This Row],[日時]],テーブル13[[#All],[年代]],O$1)</f>
        <v>0</v>
      </c>
    </row>
    <row r="49" spans="1:15">
      <c r="A49" s="54">
        <f t="shared" si="3"/>
        <v>43933</v>
      </c>
      <c r="B49" s="1" t="str">
        <f t="shared" si="0"/>
        <v/>
      </c>
      <c r="C49" s="57" t="str">
        <f t="shared" si="1"/>
        <v/>
      </c>
      <c r="D49" s="57" t="str">
        <f t="shared" si="2"/>
        <v>12日</v>
      </c>
      <c r="E49" s="57">
        <f>COUNTIF(テーブル13[[#All],[発症日]],テーブル3101225[[#This Row],[日時]])</f>
        <v>0</v>
      </c>
      <c r="F49" s="57">
        <f>COUNTIFS(テーブル13[[#All],[発症日]],テーブル3101225[[#This Row],[日時]],テーブル13[[#All],[探知契機]],F$1)</f>
        <v>0</v>
      </c>
      <c r="G49" s="59">
        <f>COUNTIFS(テーブル13[[#All],[発症日]],テーブル3101225[[#This Row],[日時]],テーブル13[[#All],[探知契機]],"")</f>
        <v>0</v>
      </c>
      <c r="H49" s="59">
        <f>COUNTIFS(テーブル13[[#All],[発症日]],テーブル3101225[[#This Row],[日時]],テーブル13[[#All],[年代]],H$1)</f>
        <v>0</v>
      </c>
      <c r="I49" s="59">
        <f>COUNTIFS(テーブル13[[#All],[発症日]],テーブル3101225[[#This Row],[日時]],テーブル13[[#All],[年代]],I$1)</f>
        <v>0</v>
      </c>
      <c r="J49" s="59">
        <f>COUNTIFS(テーブル13[[#All],[発症日]],テーブル3101225[[#This Row],[日時]],テーブル13[[#All],[年代]],J$1)</f>
        <v>0</v>
      </c>
      <c r="K49" s="59">
        <f>COUNTIFS(テーブル13[[#All],[発症日]],テーブル3101225[[#This Row],[日時]],テーブル13[[#All],[年代]],K$1)</f>
        <v>0</v>
      </c>
      <c r="L49" s="59">
        <f>COUNTIFS(テーブル13[[#All],[発症日]],テーブル3101225[[#This Row],[日時]],テーブル13[[#All],[年代]],L$1)</f>
        <v>0</v>
      </c>
      <c r="M49" s="59">
        <f>COUNTIFS(テーブル13[[#All],[発症日]],テーブル3101225[[#This Row],[日時]],テーブル13[[#All],[年代]],M$1)</f>
        <v>0</v>
      </c>
      <c r="N49" s="59">
        <f>COUNTIFS(テーブル13[[#All],[発症日]],テーブル3101225[[#This Row],[日時]],テーブル13[[#All],[年代]],N$1)</f>
        <v>0</v>
      </c>
      <c r="O49" s="59">
        <f>COUNTIFS(テーブル13[[#All],[発症日]],テーブル3101225[[#This Row],[日時]],テーブル13[[#All],[年代]],O$1)</f>
        <v>0</v>
      </c>
    </row>
    <row r="50" spans="1:15">
      <c r="A50" s="54">
        <f t="shared" si="3"/>
        <v>43934</v>
      </c>
      <c r="B50" s="1" t="str">
        <f t="shared" si="0"/>
        <v/>
      </c>
      <c r="C50" s="57" t="str">
        <f t="shared" si="1"/>
        <v/>
      </c>
      <c r="D50" s="57" t="str">
        <f t="shared" si="2"/>
        <v>13日</v>
      </c>
      <c r="E50" s="57">
        <f>COUNTIF(テーブル13[[#All],[発症日]],テーブル3101225[[#This Row],[日時]])</f>
        <v>1</v>
      </c>
      <c r="F50" s="57">
        <f>COUNTIFS(テーブル13[[#All],[発症日]],テーブル3101225[[#This Row],[日時]],テーブル13[[#All],[探知契機]],F$1)</f>
        <v>0</v>
      </c>
      <c r="G50" s="59">
        <f>COUNTIFS(テーブル13[[#All],[発症日]],テーブル3101225[[#This Row],[日時]],テーブル13[[#All],[探知契機]],"")</f>
        <v>1</v>
      </c>
      <c r="H50" s="59">
        <f>COUNTIFS(テーブル13[[#All],[発症日]],テーブル3101225[[#This Row],[日時]],テーブル13[[#All],[年代]],H$1)</f>
        <v>0</v>
      </c>
      <c r="I50" s="59">
        <f>COUNTIFS(テーブル13[[#All],[発症日]],テーブル3101225[[#This Row],[日時]],テーブル13[[#All],[年代]],I$1)</f>
        <v>0</v>
      </c>
      <c r="J50" s="59">
        <f>COUNTIFS(テーブル13[[#All],[発症日]],テーブル3101225[[#This Row],[日時]],テーブル13[[#All],[年代]],J$1)</f>
        <v>0</v>
      </c>
      <c r="K50" s="59">
        <f>COUNTIFS(テーブル13[[#All],[発症日]],テーブル3101225[[#This Row],[日時]],テーブル13[[#All],[年代]],K$1)</f>
        <v>0</v>
      </c>
      <c r="L50" s="59">
        <f>COUNTIFS(テーブル13[[#All],[発症日]],テーブル3101225[[#This Row],[日時]],テーブル13[[#All],[年代]],L$1)</f>
        <v>0</v>
      </c>
      <c r="M50" s="59">
        <f>COUNTIFS(テーブル13[[#All],[発症日]],テーブル3101225[[#This Row],[日時]],テーブル13[[#All],[年代]],M$1)</f>
        <v>0</v>
      </c>
      <c r="N50" s="59">
        <f>COUNTIFS(テーブル13[[#All],[発症日]],テーブル3101225[[#This Row],[日時]],テーブル13[[#All],[年代]],N$1)</f>
        <v>0</v>
      </c>
      <c r="O50" s="59">
        <f>COUNTIFS(テーブル13[[#All],[発症日]],テーブル3101225[[#This Row],[日時]],テーブル13[[#All],[年代]],O$1)</f>
        <v>0</v>
      </c>
    </row>
    <row r="51" spans="1:15">
      <c r="A51" s="54">
        <f t="shared" si="3"/>
        <v>43935</v>
      </c>
      <c r="B51" s="1" t="str">
        <f t="shared" si="0"/>
        <v/>
      </c>
      <c r="C51" s="57" t="str">
        <f t="shared" si="1"/>
        <v/>
      </c>
      <c r="D51" s="57" t="str">
        <f t="shared" si="2"/>
        <v>14日</v>
      </c>
      <c r="E51" s="57">
        <f>COUNTIF(テーブル13[[#All],[発症日]],テーブル3101225[[#This Row],[日時]])</f>
        <v>0</v>
      </c>
      <c r="F51" s="57">
        <f>COUNTIFS(テーブル13[[#All],[発症日]],テーブル3101225[[#This Row],[日時]],テーブル13[[#All],[探知契機]],F$1)</f>
        <v>0</v>
      </c>
      <c r="G51" s="59">
        <f>COUNTIFS(テーブル13[[#All],[発症日]],テーブル3101225[[#This Row],[日時]],テーブル13[[#All],[探知契機]],"")</f>
        <v>0</v>
      </c>
      <c r="H51" s="59">
        <f>COUNTIFS(テーブル13[[#All],[発症日]],テーブル3101225[[#This Row],[日時]],テーブル13[[#All],[年代]],H$1)</f>
        <v>0</v>
      </c>
      <c r="I51" s="59">
        <f>COUNTIFS(テーブル13[[#All],[発症日]],テーブル3101225[[#This Row],[日時]],テーブル13[[#All],[年代]],I$1)</f>
        <v>0</v>
      </c>
      <c r="J51" s="59">
        <f>COUNTIFS(テーブル13[[#All],[発症日]],テーブル3101225[[#This Row],[日時]],テーブル13[[#All],[年代]],J$1)</f>
        <v>0</v>
      </c>
      <c r="K51" s="59">
        <f>COUNTIFS(テーブル13[[#All],[発症日]],テーブル3101225[[#This Row],[日時]],テーブル13[[#All],[年代]],K$1)</f>
        <v>0</v>
      </c>
      <c r="L51" s="59">
        <f>COUNTIFS(テーブル13[[#All],[発症日]],テーブル3101225[[#This Row],[日時]],テーブル13[[#All],[年代]],L$1)</f>
        <v>0</v>
      </c>
      <c r="M51" s="59">
        <f>COUNTIFS(テーブル13[[#All],[発症日]],テーブル3101225[[#This Row],[日時]],テーブル13[[#All],[年代]],M$1)</f>
        <v>0</v>
      </c>
      <c r="N51" s="59">
        <f>COUNTIFS(テーブル13[[#All],[発症日]],テーブル3101225[[#This Row],[日時]],テーブル13[[#All],[年代]],N$1)</f>
        <v>0</v>
      </c>
      <c r="O51" s="59">
        <f>COUNTIFS(テーブル13[[#All],[発症日]],テーブル3101225[[#This Row],[日時]],テーブル13[[#All],[年代]],O$1)</f>
        <v>0</v>
      </c>
    </row>
    <row r="52" spans="1:15">
      <c r="A52" s="54">
        <f t="shared" si="3"/>
        <v>43936</v>
      </c>
      <c r="B52" s="1" t="str">
        <f t="shared" si="0"/>
        <v/>
      </c>
      <c r="C52" s="57" t="str">
        <f t="shared" si="1"/>
        <v/>
      </c>
      <c r="D52" s="57" t="str">
        <f t="shared" si="2"/>
        <v>15日</v>
      </c>
      <c r="E52" s="57">
        <f>COUNTIF(テーブル13[[#All],[発症日]],テーブル3101225[[#This Row],[日時]])</f>
        <v>0</v>
      </c>
      <c r="F52" s="57">
        <f>COUNTIFS(テーブル13[[#All],[発症日]],テーブル3101225[[#This Row],[日時]],テーブル13[[#All],[探知契機]],F$1)</f>
        <v>0</v>
      </c>
      <c r="G52" s="59">
        <f>COUNTIFS(テーブル13[[#All],[発症日]],テーブル3101225[[#This Row],[日時]],テーブル13[[#All],[探知契機]],"")</f>
        <v>0</v>
      </c>
      <c r="H52" s="59">
        <f>COUNTIFS(テーブル13[[#All],[発症日]],テーブル3101225[[#This Row],[日時]],テーブル13[[#All],[年代]],H$1)</f>
        <v>0</v>
      </c>
      <c r="I52" s="59">
        <f>COUNTIFS(テーブル13[[#All],[発症日]],テーブル3101225[[#This Row],[日時]],テーブル13[[#All],[年代]],I$1)</f>
        <v>0</v>
      </c>
      <c r="J52" s="59">
        <f>COUNTIFS(テーブル13[[#All],[発症日]],テーブル3101225[[#This Row],[日時]],テーブル13[[#All],[年代]],J$1)</f>
        <v>0</v>
      </c>
      <c r="K52" s="59">
        <f>COUNTIFS(テーブル13[[#All],[発症日]],テーブル3101225[[#This Row],[日時]],テーブル13[[#All],[年代]],K$1)</f>
        <v>0</v>
      </c>
      <c r="L52" s="59">
        <f>COUNTIFS(テーブル13[[#All],[発症日]],テーブル3101225[[#This Row],[日時]],テーブル13[[#All],[年代]],L$1)</f>
        <v>0</v>
      </c>
      <c r="M52" s="59">
        <f>COUNTIFS(テーブル13[[#All],[発症日]],テーブル3101225[[#This Row],[日時]],テーブル13[[#All],[年代]],M$1)</f>
        <v>0</v>
      </c>
      <c r="N52" s="59">
        <f>COUNTIFS(テーブル13[[#All],[発症日]],テーブル3101225[[#This Row],[日時]],テーブル13[[#All],[年代]],N$1)</f>
        <v>0</v>
      </c>
      <c r="O52" s="59">
        <f>COUNTIFS(テーブル13[[#All],[発症日]],テーブル3101225[[#This Row],[日時]],テーブル13[[#All],[年代]],O$1)</f>
        <v>0</v>
      </c>
    </row>
    <row r="53" spans="1:15">
      <c r="A53" s="54">
        <f t="shared" si="3"/>
        <v>43937</v>
      </c>
      <c r="B53" s="1" t="str">
        <f t="shared" si="0"/>
        <v/>
      </c>
      <c r="C53" s="57" t="str">
        <f t="shared" si="1"/>
        <v/>
      </c>
      <c r="D53" s="57" t="str">
        <f t="shared" si="2"/>
        <v>16日</v>
      </c>
      <c r="E53" s="57">
        <f>COUNTIF(テーブル13[[#All],[発症日]],テーブル3101225[[#This Row],[日時]])</f>
        <v>1</v>
      </c>
      <c r="F53" s="57">
        <f>COUNTIFS(テーブル13[[#All],[発症日]],テーブル3101225[[#This Row],[日時]],テーブル13[[#All],[探知契機]],F$1)</f>
        <v>0</v>
      </c>
      <c r="G53" s="59">
        <f>COUNTIFS(テーブル13[[#All],[発症日]],テーブル3101225[[#This Row],[日時]],テーブル13[[#All],[探知契機]],"")</f>
        <v>1</v>
      </c>
      <c r="H53" s="59">
        <f>COUNTIFS(テーブル13[[#All],[発症日]],テーブル3101225[[#This Row],[日時]],テーブル13[[#All],[年代]],H$1)</f>
        <v>0</v>
      </c>
      <c r="I53" s="59">
        <f>COUNTIFS(テーブル13[[#All],[発症日]],テーブル3101225[[#This Row],[日時]],テーブル13[[#All],[年代]],I$1)</f>
        <v>0</v>
      </c>
      <c r="J53" s="59">
        <f>COUNTIFS(テーブル13[[#All],[発症日]],テーブル3101225[[#This Row],[日時]],テーブル13[[#All],[年代]],J$1)</f>
        <v>0</v>
      </c>
      <c r="K53" s="59">
        <f>COUNTIFS(テーブル13[[#All],[発症日]],テーブル3101225[[#This Row],[日時]],テーブル13[[#All],[年代]],K$1)</f>
        <v>0</v>
      </c>
      <c r="L53" s="59">
        <f>COUNTIFS(テーブル13[[#All],[発症日]],テーブル3101225[[#This Row],[日時]],テーブル13[[#All],[年代]],L$1)</f>
        <v>0</v>
      </c>
      <c r="M53" s="59">
        <f>COUNTIFS(テーブル13[[#All],[発症日]],テーブル3101225[[#This Row],[日時]],テーブル13[[#All],[年代]],M$1)</f>
        <v>0</v>
      </c>
      <c r="N53" s="59">
        <f>COUNTIFS(テーブル13[[#All],[発症日]],テーブル3101225[[#This Row],[日時]],テーブル13[[#All],[年代]],N$1)</f>
        <v>0</v>
      </c>
      <c r="O53" s="59">
        <f>COUNTIFS(テーブル13[[#All],[発症日]],テーブル3101225[[#This Row],[日時]],テーブル13[[#All],[年代]],O$1)</f>
        <v>0</v>
      </c>
    </row>
    <row r="54" spans="1:15">
      <c r="A54" s="54">
        <f t="shared" si="3"/>
        <v>43938</v>
      </c>
      <c r="B54" s="1" t="str">
        <f t="shared" si="0"/>
        <v/>
      </c>
      <c r="C54" s="57" t="str">
        <f t="shared" si="1"/>
        <v/>
      </c>
      <c r="D54" s="57" t="str">
        <f t="shared" si="2"/>
        <v>17日</v>
      </c>
      <c r="E54" s="57">
        <f>COUNTIF(テーブル13[[#All],[発症日]],テーブル3101225[[#This Row],[日時]])</f>
        <v>0</v>
      </c>
      <c r="F54" s="57">
        <f>COUNTIFS(テーブル13[[#All],[発症日]],テーブル3101225[[#This Row],[日時]],テーブル13[[#All],[探知契機]],F$1)</f>
        <v>0</v>
      </c>
      <c r="G54" s="59">
        <f>COUNTIFS(テーブル13[[#All],[発症日]],テーブル3101225[[#This Row],[日時]],テーブル13[[#All],[探知契機]],"")</f>
        <v>0</v>
      </c>
      <c r="H54" s="59">
        <f>COUNTIFS(テーブル13[[#All],[発症日]],テーブル3101225[[#This Row],[日時]],テーブル13[[#All],[年代]],H$1)</f>
        <v>0</v>
      </c>
      <c r="I54" s="59">
        <f>COUNTIFS(テーブル13[[#All],[発症日]],テーブル3101225[[#This Row],[日時]],テーブル13[[#All],[年代]],I$1)</f>
        <v>0</v>
      </c>
      <c r="J54" s="59">
        <f>COUNTIFS(テーブル13[[#All],[発症日]],テーブル3101225[[#This Row],[日時]],テーブル13[[#All],[年代]],J$1)</f>
        <v>0</v>
      </c>
      <c r="K54" s="59">
        <f>COUNTIFS(テーブル13[[#All],[発症日]],テーブル3101225[[#This Row],[日時]],テーブル13[[#All],[年代]],K$1)</f>
        <v>0</v>
      </c>
      <c r="L54" s="59">
        <f>COUNTIFS(テーブル13[[#All],[発症日]],テーブル3101225[[#This Row],[日時]],テーブル13[[#All],[年代]],L$1)</f>
        <v>0</v>
      </c>
      <c r="M54" s="59">
        <f>COUNTIFS(テーブル13[[#All],[発症日]],テーブル3101225[[#This Row],[日時]],テーブル13[[#All],[年代]],M$1)</f>
        <v>0</v>
      </c>
      <c r="N54" s="59">
        <f>COUNTIFS(テーブル13[[#All],[発症日]],テーブル3101225[[#This Row],[日時]],テーブル13[[#All],[年代]],N$1)</f>
        <v>0</v>
      </c>
      <c r="O54" s="59">
        <f>COUNTIFS(テーブル13[[#All],[発症日]],テーブル3101225[[#This Row],[日時]],テーブル13[[#All],[年代]],O$1)</f>
        <v>0</v>
      </c>
    </row>
    <row r="55" spans="1:15">
      <c r="A55" s="54">
        <f t="shared" si="3"/>
        <v>43939</v>
      </c>
      <c r="B55" s="1" t="str">
        <f t="shared" si="0"/>
        <v/>
      </c>
      <c r="C55" s="57" t="str">
        <f t="shared" si="1"/>
        <v/>
      </c>
      <c r="D55" s="57" t="str">
        <f t="shared" si="2"/>
        <v>18日</v>
      </c>
      <c r="E55" s="57">
        <f>COUNTIF(テーブル13[[#All],[発症日]],テーブル3101225[[#This Row],[日時]])</f>
        <v>0</v>
      </c>
      <c r="F55" s="57">
        <f>COUNTIFS(テーブル13[[#All],[発症日]],テーブル3101225[[#This Row],[日時]],テーブル13[[#All],[探知契機]],F$1)</f>
        <v>0</v>
      </c>
      <c r="G55" s="59">
        <f>COUNTIFS(テーブル13[[#All],[発症日]],テーブル3101225[[#This Row],[日時]],テーブル13[[#All],[探知契機]],"")</f>
        <v>0</v>
      </c>
      <c r="H55" s="59">
        <f>COUNTIFS(テーブル13[[#All],[発症日]],テーブル3101225[[#This Row],[日時]],テーブル13[[#All],[年代]],H$1)</f>
        <v>0</v>
      </c>
      <c r="I55" s="59">
        <f>COUNTIFS(テーブル13[[#All],[発症日]],テーブル3101225[[#This Row],[日時]],テーブル13[[#All],[年代]],I$1)</f>
        <v>0</v>
      </c>
      <c r="J55" s="59">
        <f>COUNTIFS(テーブル13[[#All],[発症日]],テーブル3101225[[#This Row],[日時]],テーブル13[[#All],[年代]],J$1)</f>
        <v>0</v>
      </c>
      <c r="K55" s="59">
        <f>COUNTIFS(テーブル13[[#All],[発症日]],テーブル3101225[[#This Row],[日時]],テーブル13[[#All],[年代]],K$1)</f>
        <v>0</v>
      </c>
      <c r="L55" s="59">
        <f>COUNTIFS(テーブル13[[#All],[発症日]],テーブル3101225[[#This Row],[日時]],テーブル13[[#All],[年代]],L$1)</f>
        <v>0</v>
      </c>
      <c r="M55" s="59">
        <f>COUNTIFS(テーブル13[[#All],[発症日]],テーブル3101225[[#This Row],[日時]],テーブル13[[#All],[年代]],M$1)</f>
        <v>0</v>
      </c>
      <c r="N55" s="59">
        <f>COUNTIFS(テーブル13[[#All],[発症日]],テーブル3101225[[#This Row],[日時]],テーブル13[[#All],[年代]],N$1)</f>
        <v>0</v>
      </c>
      <c r="O55" s="59">
        <f>COUNTIFS(テーブル13[[#All],[発症日]],テーブル3101225[[#This Row],[日時]],テーブル13[[#All],[年代]],O$1)</f>
        <v>0</v>
      </c>
    </row>
    <row r="56" spans="1:15">
      <c r="A56" s="54">
        <f t="shared" si="3"/>
        <v>43940</v>
      </c>
      <c r="B56" s="1" t="str">
        <f t="shared" si="0"/>
        <v/>
      </c>
      <c r="C56" s="57" t="str">
        <f t="shared" si="1"/>
        <v/>
      </c>
      <c r="D56" s="57" t="str">
        <f t="shared" si="2"/>
        <v>19日</v>
      </c>
      <c r="E56" s="57">
        <f>COUNTIF(テーブル13[[#All],[発症日]],テーブル3101225[[#This Row],[日時]])</f>
        <v>0</v>
      </c>
      <c r="F56" s="57">
        <f>COUNTIFS(テーブル13[[#All],[発症日]],テーブル3101225[[#This Row],[日時]],テーブル13[[#All],[探知契機]],F$1)</f>
        <v>0</v>
      </c>
      <c r="G56" s="59">
        <f>COUNTIFS(テーブル13[[#All],[発症日]],テーブル3101225[[#This Row],[日時]],テーブル13[[#All],[探知契機]],"")</f>
        <v>0</v>
      </c>
      <c r="H56" s="59">
        <f>COUNTIFS(テーブル13[[#All],[発症日]],テーブル3101225[[#This Row],[日時]],テーブル13[[#All],[年代]],H$1)</f>
        <v>0</v>
      </c>
      <c r="I56" s="59">
        <f>COUNTIFS(テーブル13[[#All],[発症日]],テーブル3101225[[#This Row],[日時]],テーブル13[[#All],[年代]],I$1)</f>
        <v>0</v>
      </c>
      <c r="J56" s="59">
        <f>COUNTIFS(テーブル13[[#All],[発症日]],テーブル3101225[[#This Row],[日時]],テーブル13[[#All],[年代]],J$1)</f>
        <v>0</v>
      </c>
      <c r="K56" s="59">
        <f>COUNTIFS(テーブル13[[#All],[発症日]],テーブル3101225[[#This Row],[日時]],テーブル13[[#All],[年代]],K$1)</f>
        <v>0</v>
      </c>
      <c r="L56" s="59">
        <f>COUNTIFS(テーブル13[[#All],[発症日]],テーブル3101225[[#This Row],[日時]],テーブル13[[#All],[年代]],L$1)</f>
        <v>0</v>
      </c>
      <c r="M56" s="59">
        <f>COUNTIFS(テーブル13[[#All],[発症日]],テーブル3101225[[#This Row],[日時]],テーブル13[[#All],[年代]],M$1)</f>
        <v>0</v>
      </c>
      <c r="N56" s="59">
        <f>COUNTIFS(テーブル13[[#All],[発症日]],テーブル3101225[[#This Row],[日時]],テーブル13[[#All],[年代]],N$1)</f>
        <v>0</v>
      </c>
      <c r="O56" s="59">
        <f>COUNTIFS(テーブル13[[#All],[発症日]],テーブル3101225[[#This Row],[日時]],テーブル13[[#All],[年代]],O$1)</f>
        <v>0</v>
      </c>
    </row>
    <row r="57" spans="1:15">
      <c r="A57" s="54">
        <f t="shared" si="3"/>
        <v>43941</v>
      </c>
      <c r="B57" s="1" t="str">
        <f t="shared" si="0"/>
        <v/>
      </c>
      <c r="C57" s="57" t="str">
        <f t="shared" si="1"/>
        <v/>
      </c>
      <c r="D57" s="57" t="str">
        <f t="shared" si="2"/>
        <v>20日</v>
      </c>
      <c r="E57" s="57">
        <f>COUNTIF(テーブル13[[#All],[発症日]],テーブル3101225[[#This Row],[日時]])</f>
        <v>0</v>
      </c>
      <c r="F57" s="57">
        <f>COUNTIFS(テーブル13[[#All],[発症日]],テーブル3101225[[#This Row],[日時]],テーブル13[[#All],[探知契機]],F$1)</f>
        <v>0</v>
      </c>
      <c r="G57" s="59">
        <f>COUNTIFS(テーブル13[[#All],[発症日]],テーブル3101225[[#This Row],[日時]],テーブル13[[#All],[探知契機]],"")</f>
        <v>0</v>
      </c>
      <c r="H57" s="59">
        <f>COUNTIFS(テーブル13[[#All],[発症日]],テーブル3101225[[#This Row],[日時]],テーブル13[[#All],[年代]],H$1)</f>
        <v>0</v>
      </c>
      <c r="I57" s="59">
        <f>COUNTIFS(テーブル13[[#All],[発症日]],テーブル3101225[[#This Row],[日時]],テーブル13[[#All],[年代]],I$1)</f>
        <v>0</v>
      </c>
      <c r="J57" s="59">
        <f>COUNTIFS(テーブル13[[#All],[発症日]],テーブル3101225[[#This Row],[日時]],テーブル13[[#All],[年代]],J$1)</f>
        <v>0</v>
      </c>
      <c r="K57" s="59">
        <f>COUNTIFS(テーブル13[[#All],[発症日]],テーブル3101225[[#This Row],[日時]],テーブル13[[#All],[年代]],K$1)</f>
        <v>0</v>
      </c>
      <c r="L57" s="59">
        <f>COUNTIFS(テーブル13[[#All],[発症日]],テーブル3101225[[#This Row],[日時]],テーブル13[[#All],[年代]],L$1)</f>
        <v>0</v>
      </c>
      <c r="M57" s="59">
        <f>COUNTIFS(テーブル13[[#All],[発症日]],テーブル3101225[[#This Row],[日時]],テーブル13[[#All],[年代]],M$1)</f>
        <v>0</v>
      </c>
      <c r="N57" s="59">
        <f>COUNTIFS(テーブル13[[#All],[発症日]],テーブル3101225[[#This Row],[日時]],テーブル13[[#All],[年代]],N$1)</f>
        <v>0</v>
      </c>
      <c r="O57" s="59">
        <f>COUNTIFS(テーブル13[[#All],[発症日]],テーブル3101225[[#This Row],[日時]],テーブル13[[#All],[年代]],O$1)</f>
        <v>0</v>
      </c>
    </row>
    <row r="58" spans="1:15">
      <c r="A58" s="54">
        <f t="shared" si="3"/>
        <v>43942</v>
      </c>
      <c r="B58" s="1" t="str">
        <f t="shared" si="0"/>
        <v/>
      </c>
      <c r="C58" s="57" t="str">
        <f t="shared" si="1"/>
        <v/>
      </c>
      <c r="D58" s="57" t="str">
        <f t="shared" si="2"/>
        <v>21日</v>
      </c>
      <c r="E58" s="57">
        <f>COUNTIF(テーブル13[[#All],[発症日]],テーブル3101225[[#This Row],[日時]])</f>
        <v>0</v>
      </c>
      <c r="F58" s="57">
        <f>COUNTIFS(テーブル13[[#All],[発症日]],テーブル3101225[[#This Row],[日時]],テーブル13[[#All],[探知契機]],F$1)</f>
        <v>0</v>
      </c>
      <c r="G58" s="59">
        <f>COUNTIFS(テーブル13[[#All],[発症日]],テーブル3101225[[#This Row],[日時]],テーブル13[[#All],[探知契機]],"")</f>
        <v>0</v>
      </c>
      <c r="H58" s="59">
        <f>COUNTIFS(テーブル13[[#All],[発症日]],テーブル3101225[[#This Row],[日時]],テーブル13[[#All],[年代]],H$1)</f>
        <v>0</v>
      </c>
      <c r="I58" s="59">
        <f>COUNTIFS(テーブル13[[#All],[発症日]],テーブル3101225[[#This Row],[日時]],テーブル13[[#All],[年代]],I$1)</f>
        <v>0</v>
      </c>
      <c r="J58" s="59">
        <f>COUNTIFS(テーブル13[[#All],[発症日]],テーブル3101225[[#This Row],[日時]],テーブル13[[#All],[年代]],J$1)</f>
        <v>0</v>
      </c>
      <c r="K58" s="59">
        <f>COUNTIFS(テーブル13[[#All],[発症日]],テーブル3101225[[#This Row],[日時]],テーブル13[[#All],[年代]],K$1)</f>
        <v>0</v>
      </c>
      <c r="L58" s="59">
        <f>COUNTIFS(テーブル13[[#All],[発症日]],テーブル3101225[[#This Row],[日時]],テーブル13[[#All],[年代]],L$1)</f>
        <v>0</v>
      </c>
      <c r="M58" s="59">
        <f>COUNTIFS(テーブル13[[#All],[発症日]],テーブル3101225[[#This Row],[日時]],テーブル13[[#All],[年代]],M$1)</f>
        <v>0</v>
      </c>
      <c r="N58" s="59">
        <f>COUNTIFS(テーブル13[[#All],[発症日]],テーブル3101225[[#This Row],[日時]],テーブル13[[#All],[年代]],N$1)</f>
        <v>0</v>
      </c>
      <c r="O58" s="59">
        <f>COUNTIFS(テーブル13[[#All],[発症日]],テーブル3101225[[#This Row],[日時]],テーブル13[[#All],[年代]],O$1)</f>
        <v>0</v>
      </c>
    </row>
    <row r="59" spans="1:15">
      <c r="A59" s="54">
        <f t="shared" si="3"/>
        <v>43943</v>
      </c>
      <c r="B59" s="1" t="str">
        <f t="shared" si="0"/>
        <v/>
      </c>
      <c r="C59" s="57" t="str">
        <f t="shared" si="1"/>
        <v/>
      </c>
      <c r="D59" s="57" t="str">
        <f t="shared" si="2"/>
        <v>22日</v>
      </c>
      <c r="E59" s="57">
        <f>COUNTIF(テーブル13[[#All],[発症日]],テーブル3101225[[#This Row],[日時]])</f>
        <v>0</v>
      </c>
      <c r="F59" s="57">
        <f>COUNTIFS(テーブル13[[#All],[発症日]],テーブル3101225[[#This Row],[日時]],テーブル13[[#All],[探知契機]],F$1)</f>
        <v>0</v>
      </c>
      <c r="G59" s="59">
        <f>COUNTIFS(テーブル13[[#All],[発症日]],テーブル3101225[[#This Row],[日時]],テーブル13[[#All],[探知契機]],"")</f>
        <v>0</v>
      </c>
      <c r="H59" s="59">
        <f>COUNTIFS(テーブル13[[#All],[発症日]],テーブル3101225[[#This Row],[日時]],テーブル13[[#All],[年代]],H$1)</f>
        <v>0</v>
      </c>
      <c r="I59" s="59">
        <f>COUNTIFS(テーブル13[[#All],[発症日]],テーブル3101225[[#This Row],[日時]],テーブル13[[#All],[年代]],I$1)</f>
        <v>0</v>
      </c>
      <c r="J59" s="59">
        <f>COUNTIFS(テーブル13[[#All],[発症日]],テーブル3101225[[#This Row],[日時]],テーブル13[[#All],[年代]],J$1)</f>
        <v>0</v>
      </c>
      <c r="K59" s="59">
        <f>COUNTIFS(テーブル13[[#All],[発症日]],テーブル3101225[[#This Row],[日時]],テーブル13[[#All],[年代]],K$1)</f>
        <v>0</v>
      </c>
      <c r="L59" s="59">
        <f>COUNTIFS(テーブル13[[#All],[発症日]],テーブル3101225[[#This Row],[日時]],テーブル13[[#All],[年代]],L$1)</f>
        <v>0</v>
      </c>
      <c r="M59" s="59">
        <f>COUNTIFS(テーブル13[[#All],[発症日]],テーブル3101225[[#This Row],[日時]],テーブル13[[#All],[年代]],M$1)</f>
        <v>0</v>
      </c>
      <c r="N59" s="59">
        <f>COUNTIFS(テーブル13[[#All],[発症日]],テーブル3101225[[#This Row],[日時]],テーブル13[[#All],[年代]],N$1)</f>
        <v>0</v>
      </c>
      <c r="O59" s="59">
        <f>COUNTIFS(テーブル13[[#All],[発症日]],テーブル3101225[[#This Row],[日時]],テーブル13[[#All],[年代]],O$1)</f>
        <v>0</v>
      </c>
    </row>
    <row r="60" spans="1:15">
      <c r="A60" s="54">
        <f t="shared" si="3"/>
        <v>43944</v>
      </c>
      <c r="B60" s="1" t="str">
        <f t="shared" si="0"/>
        <v/>
      </c>
      <c r="C60" s="57" t="str">
        <f t="shared" si="1"/>
        <v/>
      </c>
      <c r="D60" s="57" t="str">
        <f t="shared" si="2"/>
        <v>23日</v>
      </c>
      <c r="E60" s="57">
        <f>COUNTIF(テーブル13[[#All],[発症日]],テーブル3101225[[#This Row],[日時]])</f>
        <v>0</v>
      </c>
      <c r="F60" s="57">
        <f>COUNTIFS(テーブル13[[#All],[発症日]],テーブル3101225[[#This Row],[日時]],テーブル13[[#All],[探知契機]],F$1)</f>
        <v>0</v>
      </c>
      <c r="G60" s="59">
        <f>COUNTIFS(テーブル13[[#All],[発症日]],テーブル3101225[[#This Row],[日時]],テーブル13[[#All],[探知契機]],"")</f>
        <v>0</v>
      </c>
      <c r="H60" s="59">
        <f>COUNTIFS(テーブル13[[#All],[発症日]],テーブル3101225[[#This Row],[日時]],テーブル13[[#All],[年代]],H$1)</f>
        <v>0</v>
      </c>
      <c r="I60" s="59">
        <f>COUNTIFS(テーブル13[[#All],[発症日]],テーブル3101225[[#This Row],[日時]],テーブル13[[#All],[年代]],I$1)</f>
        <v>0</v>
      </c>
      <c r="J60" s="59">
        <f>COUNTIFS(テーブル13[[#All],[発症日]],テーブル3101225[[#This Row],[日時]],テーブル13[[#All],[年代]],J$1)</f>
        <v>0</v>
      </c>
      <c r="K60" s="59">
        <f>COUNTIFS(テーブル13[[#All],[発症日]],テーブル3101225[[#This Row],[日時]],テーブル13[[#All],[年代]],K$1)</f>
        <v>0</v>
      </c>
      <c r="L60" s="59">
        <f>COUNTIFS(テーブル13[[#All],[発症日]],テーブル3101225[[#This Row],[日時]],テーブル13[[#All],[年代]],L$1)</f>
        <v>0</v>
      </c>
      <c r="M60" s="59">
        <f>COUNTIFS(テーブル13[[#All],[発症日]],テーブル3101225[[#This Row],[日時]],テーブル13[[#All],[年代]],M$1)</f>
        <v>0</v>
      </c>
      <c r="N60" s="59">
        <f>COUNTIFS(テーブル13[[#All],[発症日]],テーブル3101225[[#This Row],[日時]],テーブル13[[#All],[年代]],N$1)</f>
        <v>0</v>
      </c>
      <c r="O60" s="59">
        <f>COUNTIFS(テーブル13[[#All],[発症日]],テーブル3101225[[#This Row],[日時]],テーブル13[[#All],[年代]],O$1)</f>
        <v>0</v>
      </c>
    </row>
    <row r="61" spans="1:15">
      <c r="A61" s="54">
        <f t="shared" si="3"/>
        <v>43945</v>
      </c>
      <c r="B61" s="1" t="str">
        <f t="shared" si="0"/>
        <v/>
      </c>
      <c r="C61" s="57" t="str">
        <f t="shared" si="1"/>
        <v/>
      </c>
      <c r="D61" s="57" t="str">
        <f t="shared" si="2"/>
        <v>24日</v>
      </c>
      <c r="E61" s="57">
        <f>COUNTIF(テーブル13[[#All],[発症日]],テーブル3101225[[#This Row],[日時]])</f>
        <v>0</v>
      </c>
      <c r="F61" s="57">
        <f>COUNTIFS(テーブル13[[#All],[発症日]],テーブル3101225[[#This Row],[日時]],テーブル13[[#All],[探知契機]],F$1)</f>
        <v>0</v>
      </c>
      <c r="G61" s="59">
        <f>COUNTIFS(テーブル13[[#All],[発症日]],テーブル3101225[[#This Row],[日時]],テーブル13[[#All],[探知契機]],"")</f>
        <v>0</v>
      </c>
      <c r="H61" s="59">
        <f>COUNTIFS(テーブル13[[#All],[発症日]],テーブル3101225[[#This Row],[日時]],テーブル13[[#All],[年代]],H$1)</f>
        <v>0</v>
      </c>
      <c r="I61" s="59">
        <f>COUNTIFS(テーブル13[[#All],[発症日]],テーブル3101225[[#This Row],[日時]],テーブル13[[#All],[年代]],I$1)</f>
        <v>0</v>
      </c>
      <c r="J61" s="59">
        <f>COUNTIFS(テーブル13[[#All],[発症日]],テーブル3101225[[#This Row],[日時]],テーブル13[[#All],[年代]],J$1)</f>
        <v>0</v>
      </c>
      <c r="K61" s="59">
        <f>COUNTIFS(テーブル13[[#All],[発症日]],テーブル3101225[[#This Row],[日時]],テーブル13[[#All],[年代]],K$1)</f>
        <v>0</v>
      </c>
      <c r="L61" s="59">
        <f>COUNTIFS(テーブル13[[#All],[発症日]],テーブル3101225[[#This Row],[日時]],テーブル13[[#All],[年代]],L$1)</f>
        <v>0</v>
      </c>
      <c r="M61" s="59">
        <f>COUNTIFS(テーブル13[[#All],[発症日]],テーブル3101225[[#This Row],[日時]],テーブル13[[#All],[年代]],M$1)</f>
        <v>0</v>
      </c>
      <c r="N61" s="59">
        <f>COUNTIFS(テーブル13[[#All],[発症日]],テーブル3101225[[#This Row],[日時]],テーブル13[[#All],[年代]],N$1)</f>
        <v>0</v>
      </c>
      <c r="O61" s="59">
        <f>COUNTIFS(テーブル13[[#All],[発症日]],テーブル3101225[[#This Row],[日時]],テーブル13[[#All],[年代]],O$1)</f>
        <v>0</v>
      </c>
    </row>
    <row r="62" spans="1:15">
      <c r="A62" s="54">
        <f t="shared" si="3"/>
        <v>43946</v>
      </c>
      <c r="B62" s="1" t="str">
        <f t="shared" si="0"/>
        <v/>
      </c>
      <c r="C62" s="57" t="str">
        <f t="shared" si="1"/>
        <v/>
      </c>
      <c r="D62" s="57" t="str">
        <f t="shared" si="2"/>
        <v>25日</v>
      </c>
      <c r="E62" s="57">
        <f>COUNTIF(テーブル13[[#All],[発症日]],テーブル3101225[[#This Row],[日時]])</f>
        <v>0</v>
      </c>
      <c r="F62" s="57">
        <f>COUNTIFS(テーブル13[[#All],[発症日]],テーブル3101225[[#This Row],[日時]],テーブル13[[#All],[探知契機]],F$1)</f>
        <v>0</v>
      </c>
      <c r="G62" s="59">
        <f>COUNTIFS(テーブル13[[#All],[発症日]],テーブル3101225[[#This Row],[日時]],テーブル13[[#All],[探知契機]],"")</f>
        <v>0</v>
      </c>
      <c r="H62" s="59">
        <f>COUNTIFS(テーブル13[[#All],[発症日]],テーブル3101225[[#This Row],[日時]],テーブル13[[#All],[年代]],H$1)</f>
        <v>0</v>
      </c>
      <c r="I62" s="59">
        <f>COUNTIFS(テーブル13[[#All],[発症日]],テーブル3101225[[#This Row],[日時]],テーブル13[[#All],[年代]],I$1)</f>
        <v>0</v>
      </c>
      <c r="J62" s="59">
        <f>COUNTIFS(テーブル13[[#All],[発症日]],テーブル3101225[[#This Row],[日時]],テーブル13[[#All],[年代]],J$1)</f>
        <v>0</v>
      </c>
      <c r="K62" s="59">
        <f>COUNTIFS(テーブル13[[#All],[発症日]],テーブル3101225[[#This Row],[日時]],テーブル13[[#All],[年代]],K$1)</f>
        <v>0</v>
      </c>
      <c r="L62" s="59">
        <f>COUNTIFS(テーブル13[[#All],[発症日]],テーブル3101225[[#This Row],[日時]],テーブル13[[#All],[年代]],L$1)</f>
        <v>0</v>
      </c>
      <c r="M62" s="59">
        <f>COUNTIFS(テーブル13[[#All],[発症日]],テーブル3101225[[#This Row],[日時]],テーブル13[[#All],[年代]],M$1)</f>
        <v>0</v>
      </c>
      <c r="N62" s="59">
        <f>COUNTIFS(テーブル13[[#All],[発症日]],テーブル3101225[[#This Row],[日時]],テーブル13[[#All],[年代]],N$1)</f>
        <v>0</v>
      </c>
      <c r="O62" s="59">
        <f>COUNTIFS(テーブル13[[#All],[発症日]],テーブル3101225[[#This Row],[日時]],テーブル13[[#All],[年代]],O$1)</f>
        <v>0</v>
      </c>
    </row>
    <row r="63" spans="1:15">
      <c r="A63" s="54">
        <f t="shared" si="3"/>
        <v>43947</v>
      </c>
      <c r="B63" s="1" t="str">
        <f t="shared" si="0"/>
        <v/>
      </c>
      <c r="C63" s="57" t="str">
        <f t="shared" si="1"/>
        <v/>
      </c>
      <c r="D63" s="57" t="str">
        <f t="shared" si="2"/>
        <v>26日</v>
      </c>
      <c r="E63" s="57">
        <f>COUNTIF(テーブル13[[#All],[発症日]],テーブル3101225[[#This Row],[日時]])</f>
        <v>0</v>
      </c>
      <c r="F63" s="57">
        <f>COUNTIFS(テーブル13[[#All],[発症日]],テーブル3101225[[#This Row],[日時]],テーブル13[[#All],[探知契機]],F$1)</f>
        <v>0</v>
      </c>
      <c r="G63" s="59">
        <f>COUNTIFS(テーブル13[[#All],[発症日]],テーブル3101225[[#This Row],[日時]],テーブル13[[#All],[探知契機]],"")</f>
        <v>0</v>
      </c>
      <c r="H63" s="59">
        <f>COUNTIFS(テーブル13[[#All],[発症日]],テーブル3101225[[#This Row],[日時]],テーブル13[[#All],[年代]],H$1)</f>
        <v>0</v>
      </c>
      <c r="I63" s="59">
        <f>COUNTIFS(テーブル13[[#All],[発症日]],テーブル3101225[[#This Row],[日時]],テーブル13[[#All],[年代]],I$1)</f>
        <v>0</v>
      </c>
      <c r="J63" s="59">
        <f>COUNTIFS(テーブル13[[#All],[発症日]],テーブル3101225[[#This Row],[日時]],テーブル13[[#All],[年代]],J$1)</f>
        <v>0</v>
      </c>
      <c r="K63" s="59">
        <f>COUNTIFS(テーブル13[[#All],[発症日]],テーブル3101225[[#This Row],[日時]],テーブル13[[#All],[年代]],K$1)</f>
        <v>0</v>
      </c>
      <c r="L63" s="59">
        <f>COUNTIFS(テーブル13[[#All],[発症日]],テーブル3101225[[#This Row],[日時]],テーブル13[[#All],[年代]],L$1)</f>
        <v>0</v>
      </c>
      <c r="M63" s="59">
        <f>COUNTIFS(テーブル13[[#All],[発症日]],テーブル3101225[[#This Row],[日時]],テーブル13[[#All],[年代]],M$1)</f>
        <v>0</v>
      </c>
      <c r="N63" s="59">
        <f>COUNTIFS(テーブル13[[#All],[発症日]],テーブル3101225[[#This Row],[日時]],テーブル13[[#All],[年代]],N$1)</f>
        <v>0</v>
      </c>
      <c r="O63" s="59">
        <f>COUNTIFS(テーブル13[[#All],[発症日]],テーブル3101225[[#This Row],[日時]],テーブル13[[#All],[年代]],O$1)</f>
        <v>0</v>
      </c>
    </row>
    <row r="64" spans="1:15">
      <c r="A64" s="54">
        <f t="shared" si="3"/>
        <v>43948</v>
      </c>
      <c r="B64" s="1" t="str">
        <f t="shared" si="0"/>
        <v/>
      </c>
      <c r="C64" s="57" t="str">
        <f t="shared" si="1"/>
        <v/>
      </c>
      <c r="D64" s="57" t="str">
        <f t="shared" si="2"/>
        <v>27日</v>
      </c>
      <c r="E64" s="57">
        <f>COUNTIF(テーブル13[[#All],[発症日]],テーブル3101225[[#This Row],[日時]])</f>
        <v>0</v>
      </c>
      <c r="F64" s="57">
        <f>COUNTIFS(テーブル13[[#All],[発症日]],テーブル3101225[[#This Row],[日時]],テーブル13[[#All],[探知契機]],F$1)</f>
        <v>0</v>
      </c>
      <c r="G64" s="59">
        <f>COUNTIFS(テーブル13[[#All],[発症日]],テーブル3101225[[#This Row],[日時]],テーブル13[[#All],[探知契機]],"")</f>
        <v>0</v>
      </c>
      <c r="H64" s="59">
        <f>COUNTIFS(テーブル13[[#All],[発症日]],テーブル3101225[[#This Row],[日時]],テーブル13[[#All],[年代]],H$1)</f>
        <v>0</v>
      </c>
      <c r="I64" s="59">
        <f>COUNTIFS(テーブル13[[#All],[発症日]],テーブル3101225[[#This Row],[日時]],テーブル13[[#All],[年代]],I$1)</f>
        <v>0</v>
      </c>
      <c r="J64" s="59">
        <f>COUNTIFS(テーブル13[[#All],[発症日]],テーブル3101225[[#This Row],[日時]],テーブル13[[#All],[年代]],J$1)</f>
        <v>0</v>
      </c>
      <c r="K64" s="59">
        <f>COUNTIFS(テーブル13[[#All],[発症日]],テーブル3101225[[#This Row],[日時]],テーブル13[[#All],[年代]],K$1)</f>
        <v>0</v>
      </c>
      <c r="L64" s="59">
        <f>COUNTIFS(テーブル13[[#All],[発症日]],テーブル3101225[[#This Row],[日時]],テーブル13[[#All],[年代]],L$1)</f>
        <v>0</v>
      </c>
      <c r="M64" s="59">
        <f>COUNTIFS(テーブル13[[#All],[発症日]],テーブル3101225[[#This Row],[日時]],テーブル13[[#All],[年代]],M$1)</f>
        <v>0</v>
      </c>
      <c r="N64" s="59">
        <f>COUNTIFS(テーブル13[[#All],[発症日]],テーブル3101225[[#This Row],[日時]],テーブル13[[#All],[年代]],N$1)</f>
        <v>0</v>
      </c>
      <c r="O64" s="59">
        <f>COUNTIFS(テーブル13[[#All],[発症日]],テーブル3101225[[#This Row],[日時]],テーブル13[[#All],[年代]],O$1)</f>
        <v>0</v>
      </c>
    </row>
    <row r="65" spans="1:15">
      <c r="A65" s="54">
        <f t="shared" si="3"/>
        <v>43949</v>
      </c>
      <c r="B65" s="1" t="str">
        <f t="shared" si="0"/>
        <v/>
      </c>
      <c r="C65" s="57" t="str">
        <f t="shared" si="1"/>
        <v/>
      </c>
      <c r="D65" s="57" t="str">
        <f t="shared" si="2"/>
        <v>28日</v>
      </c>
      <c r="E65" s="57">
        <f>COUNTIF(テーブル13[[#All],[発症日]],テーブル3101225[[#This Row],[日時]])</f>
        <v>0</v>
      </c>
      <c r="F65" s="57">
        <f>COUNTIFS(テーブル13[[#All],[発症日]],テーブル3101225[[#This Row],[日時]],テーブル13[[#All],[探知契機]],F$1)</f>
        <v>0</v>
      </c>
      <c r="G65" s="59">
        <f>COUNTIFS(テーブル13[[#All],[発症日]],テーブル3101225[[#This Row],[日時]],テーブル13[[#All],[探知契機]],"")</f>
        <v>0</v>
      </c>
      <c r="H65" s="59">
        <f>COUNTIFS(テーブル13[[#All],[発症日]],テーブル3101225[[#This Row],[日時]],テーブル13[[#All],[年代]],H$1)</f>
        <v>0</v>
      </c>
      <c r="I65" s="59">
        <f>COUNTIFS(テーブル13[[#All],[発症日]],テーブル3101225[[#This Row],[日時]],テーブル13[[#All],[年代]],I$1)</f>
        <v>0</v>
      </c>
      <c r="J65" s="59">
        <f>COUNTIFS(テーブル13[[#All],[発症日]],テーブル3101225[[#This Row],[日時]],テーブル13[[#All],[年代]],J$1)</f>
        <v>0</v>
      </c>
      <c r="K65" s="59">
        <f>COUNTIFS(テーブル13[[#All],[発症日]],テーブル3101225[[#This Row],[日時]],テーブル13[[#All],[年代]],K$1)</f>
        <v>0</v>
      </c>
      <c r="L65" s="59">
        <f>COUNTIFS(テーブル13[[#All],[発症日]],テーブル3101225[[#This Row],[日時]],テーブル13[[#All],[年代]],L$1)</f>
        <v>0</v>
      </c>
      <c r="M65" s="59">
        <f>COUNTIFS(テーブル13[[#All],[発症日]],テーブル3101225[[#This Row],[日時]],テーブル13[[#All],[年代]],M$1)</f>
        <v>0</v>
      </c>
      <c r="N65" s="59">
        <f>COUNTIFS(テーブル13[[#All],[発症日]],テーブル3101225[[#This Row],[日時]],テーブル13[[#All],[年代]],N$1)</f>
        <v>0</v>
      </c>
      <c r="O65" s="59">
        <f>COUNTIFS(テーブル13[[#All],[発症日]],テーブル3101225[[#This Row],[日時]],テーブル13[[#All],[年代]],O$1)</f>
        <v>0</v>
      </c>
    </row>
    <row r="66" spans="1:15">
      <c r="A66" s="54">
        <f t="shared" si="3"/>
        <v>43950</v>
      </c>
      <c r="B66" s="1" t="str">
        <f t="shared" si="0"/>
        <v/>
      </c>
      <c r="C66" s="57" t="str">
        <f t="shared" si="1"/>
        <v/>
      </c>
      <c r="D66" s="57" t="str">
        <f t="shared" si="2"/>
        <v>29日</v>
      </c>
      <c r="E66" s="57">
        <f>COUNTIF(テーブル13[[#All],[発症日]],テーブル3101225[[#This Row],[日時]])</f>
        <v>0</v>
      </c>
      <c r="F66" s="57">
        <f>COUNTIFS(テーブル13[[#All],[発症日]],テーブル3101225[[#This Row],[日時]],テーブル13[[#All],[探知契機]],F$1)</f>
        <v>0</v>
      </c>
      <c r="G66" s="59">
        <f>COUNTIFS(テーブル13[[#All],[発症日]],テーブル3101225[[#This Row],[日時]],テーブル13[[#All],[探知契機]],"")</f>
        <v>0</v>
      </c>
      <c r="H66" s="59">
        <f>COUNTIFS(テーブル13[[#All],[発症日]],テーブル3101225[[#This Row],[日時]],テーブル13[[#All],[年代]],H$1)</f>
        <v>0</v>
      </c>
      <c r="I66" s="59">
        <f>COUNTIFS(テーブル13[[#All],[発症日]],テーブル3101225[[#This Row],[日時]],テーブル13[[#All],[年代]],I$1)</f>
        <v>0</v>
      </c>
      <c r="J66" s="59">
        <f>COUNTIFS(テーブル13[[#All],[発症日]],テーブル3101225[[#This Row],[日時]],テーブル13[[#All],[年代]],J$1)</f>
        <v>0</v>
      </c>
      <c r="K66" s="59">
        <f>COUNTIFS(テーブル13[[#All],[発症日]],テーブル3101225[[#This Row],[日時]],テーブル13[[#All],[年代]],K$1)</f>
        <v>0</v>
      </c>
      <c r="L66" s="59">
        <f>COUNTIFS(テーブル13[[#All],[発症日]],テーブル3101225[[#This Row],[日時]],テーブル13[[#All],[年代]],L$1)</f>
        <v>0</v>
      </c>
      <c r="M66" s="59">
        <f>COUNTIFS(テーブル13[[#All],[発症日]],テーブル3101225[[#This Row],[日時]],テーブル13[[#All],[年代]],M$1)</f>
        <v>0</v>
      </c>
      <c r="N66" s="59">
        <f>COUNTIFS(テーブル13[[#All],[発症日]],テーブル3101225[[#This Row],[日時]],テーブル13[[#All],[年代]],N$1)</f>
        <v>0</v>
      </c>
      <c r="O66" s="59">
        <f>COUNTIFS(テーブル13[[#All],[発症日]],テーブル3101225[[#This Row],[日時]],テーブル13[[#All],[年代]],O$1)</f>
        <v>0</v>
      </c>
    </row>
    <row r="67" spans="1:15">
      <c r="A67" s="54">
        <f t="shared" si="3"/>
        <v>43951</v>
      </c>
      <c r="B67" s="1" t="str">
        <f t="shared" si="0"/>
        <v/>
      </c>
      <c r="C67" s="57" t="str">
        <f t="shared" si="1"/>
        <v/>
      </c>
      <c r="D67" s="57" t="str">
        <f t="shared" si="2"/>
        <v>30日</v>
      </c>
      <c r="E67" s="57">
        <f>COUNTIF(テーブル13[[#All],[発症日]],テーブル3101225[[#This Row],[日時]])</f>
        <v>0</v>
      </c>
      <c r="F67" s="57">
        <f>COUNTIFS(テーブル13[[#All],[発症日]],テーブル3101225[[#This Row],[日時]],テーブル13[[#All],[探知契機]],F$1)</f>
        <v>0</v>
      </c>
      <c r="G67" s="59">
        <f>COUNTIFS(テーブル13[[#All],[発症日]],テーブル3101225[[#This Row],[日時]],テーブル13[[#All],[探知契機]],"")</f>
        <v>0</v>
      </c>
      <c r="H67" s="59">
        <f>COUNTIFS(テーブル13[[#All],[発症日]],テーブル3101225[[#This Row],[日時]],テーブル13[[#All],[年代]],H$1)</f>
        <v>0</v>
      </c>
      <c r="I67" s="59">
        <f>COUNTIFS(テーブル13[[#All],[発症日]],テーブル3101225[[#This Row],[日時]],テーブル13[[#All],[年代]],I$1)</f>
        <v>0</v>
      </c>
      <c r="J67" s="59">
        <f>COUNTIFS(テーブル13[[#All],[発症日]],テーブル3101225[[#This Row],[日時]],テーブル13[[#All],[年代]],J$1)</f>
        <v>0</v>
      </c>
      <c r="K67" s="59">
        <f>COUNTIFS(テーブル13[[#All],[発症日]],テーブル3101225[[#This Row],[日時]],テーブル13[[#All],[年代]],K$1)</f>
        <v>0</v>
      </c>
      <c r="L67" s="59">
        <f>COUNTIFS(テーブル13[[#All],[発症日]],テーブル3101225[[#This Row],[日時]],テーブル13[[#All],[年代]],L$1)</f>
        <v>0</v>
      </c>
      <c r="M67" s="59">
        <f>COUNTIFS(テーブル13[[#All],[発症日]],テーブル3101225[[#This Row],[日時]],テーブル13[[#All],[年代]],M$1)</f>
        <v>0</v>
      </c>
      <c r="N67" s="59">
        <f>COUNTIFS(テーブル13[[#All],[発症日]],テーブル3101225[[#This Row],[日時]],テーブル13[[#All],[年代]],N$1)</f>
        <v>0</v>
      </c>
      <c r="O67" s="59">
        <f>COUNTIFS(テーブル13[[#All],[発症日]],テーブル3101225[[#This Row],[日時]],テーブル13[[#All],[年代]],O$1)</f>
        <v>0</v>
      </c>
    </row>
    <row r="68" spans="1:15">
      <c r="A68" s="54">
        <f t="shared" si="3"/>
        <v>43952</v>
      </c>
      <c r="B68" s="1" t="str">
        <f t="shared" si="0"/>
        <v/>
      </c>
      <c r="C68" s="57" t="str">
        <f t="shared" si="1"/>
        <v>5月</v>
      </c>
      <c r="D68" s="57" t="str">
        <f t="shared" si="2"/>
        <v>1日</v>
      </c>
      <c r="E68" s="57">
        <f>COUNTIF(テーブル13[[#All],[発症日]],テーブル3101225[[#This Row],[日時]])</f>
        <v>0</v>
      </c>
      <c r="F68" s="57">
        <f>COUNTIFS(テーブル13[[#All],[発症日]],テーブル3101225[[#This Row],[日時]],テーブル13[[#All],[探知契機]],F$1)</f>
        <v>0</v>
      </c>
      <c r="G68" s="59">
        <f>COUNTIFS(テーブル13[[#All],[発症日]],テーブル3101225[[#This Row],[日時]],テーブル13[[#All],[探知契機]],"")</f>
        <v>0</v>
      </c>
      <c r="H68" s="59">
        <f>COUNTIFS(テーブル13[[#All],[発症日]],テーブル3101225[[#This Row],[日時]],テーブル13[[#All],[年代]],H$1)</f>
        <v>0</v>
      </c>
      <c r="I68" s="59">
        <f>COUNTIFS(テーブル13[[#All],[発症日]],テーブル3101225[[#This Row],[日時]],テーブル13[[#All],[年代]],I$1)</f>
        <v>0</v>
      </c>
      <c r="J68" s="59">
        <f>COUNTIFS(テーブル13[[#All],[発症日]],テーブル3101225[[#This Row],[日時]],テーブル13[[#All],[年代]],J$1)</f>
        <v>0</v>
      </c>
      <c r="K68" s="59">
        <f>COUNTIFS(テーブル13[[#All],[発症日]],テーブル3101225[[#This Row],[日時]],テーブル13[[#All],[年代]],K$1)</f>
        <v>0</v>
      </c>
      <c r="L68" s="59">
        <f>COUNTIFS(テーブル13[[#All],[発症日]],テーブル3101225[[#This Row],[日時]],テーブル13[[#All],[年代]],L$1)</f>
        <v>0</v>
      </c>
      <c r="M68" s="59">
        <f>COUNTIFS(テーブル13[[#All],[発症日]],テーブル3101225[[#This Row],[日時]],テーブル13[[#All],[年代]],M$1)</f>
        <v>0</v>
      </c>
      <c r="N68" s="59">
        <f>COUNTIFS(テーブル13[[#All],[発症日]],テーブル3101225[[#This Row],[日時]],テーブル13[[#All],[年代]],N$1)</f>
        <v>0</v>
      </c>
      <c r="O68" s="59">
        <f>COUNTIFS(テーブル13[[#All],[発症日]],テーブル3101225[[#This Row],[日時]],テーブル13[[#All],[年代]],O$1)</f>
        <v>0</v>
      </c>
    </row>
    <row r="69" spans="1:15">
      <c r="A69" s="54">
        <f t="shared" si="3"/>
        <v>43953</v>
      </c>
      <c r="B69" s="1" t="str">
        <f t="shared" si="0"/>
        <v/>
      </c>
      <c r="C69" s="57" t="str">
        <f t="shared" si="1"/>
        <v/>
      </c>
      <c r="D69" s="57" t="str">
        <f t="shared" si="2"/>
        <v>2日</v>
      </c>
      <c r="E69" s="57">
        <f>COUNTIF(テーブル13[[#All],[発症日]],テーブル3101225[[#This Row],[日時]])</f>
        <v>0</v>
      </c>
      <c r="F69" s="57">
        <f>COUNTIFS(テーブル13[[#All],[発症日]],テーブル3101225[[#This Row],[日時]],テーブル13[[#All],[探知契機]],F$1)</f>
        <v>0</v>
      </c>
      <c r="G69" s="59">
        <f>COUNTIFS(テーブル13[[#All],[発症日]],テーブル3101225[[#This Row],[日時]],テーブル13[[#All],[探知契機]],"")</f>
        <v>0</v>
      </c>
      <c r="H69" s="59">
        <f>COUNTIFS(テーブル13[[#All],[発症日]],テーブル3101225[[#This Row],[日時]],テーブル13[[#All],[年代]],H$1)</f>
        <v>0</v>
      </c>
      <c r="I69" s="59">
        <f>COUNTIFS(テーブル13[[#All],[発症日]],テーブル3101225[[#This Row],[日時]],テーブル13[[#All],[年代]],I$1)</f>
        <v>0</v>
      </c>
      <c r="J69" s="59">
        <f>COUNTIFS(テーブル13[[#All],[発症日]],テーブル3101225[[#This Row],[日時]],テーブル13[[#All],[年代]],J$1)</f>
        <v>0</v>
      </c>
      <c r="K69" s="59">
        <f>COUNTIFS(テーブル13[[#All],[発症日]],テーブル3101225[[#This Row],[日時]],テーブル13[[#All],[年代]],K$1)</f>
        <v>0</v>
      </c>
      <c r="L69" s="59">
        <f>COUNTIFS(テーブル13[[#All],[発症日]],テーブル3101225[[#This Row],[日時]],テーブル13[[#All],[年代]],L$1)</f>
        <v>0</v>
      </c>
      <c r="M69" s="59">
        <f>COUNTIFS(テーブル13[[#All],[発症日]],テーブル3101225[[#This Row],[日時]],テーブル13[[#All],[年代]],M$1)</f>
        <v>0</v>
      </c>
      <c r="N69" s="59">
        <f>COUNTIFS(テーブル13[[#All],[発症日]],テーブル3101225[[#This Row],[日時]],テーブル13[[#All],[年代]],N$1)</f>
        <v>0</v>
      </c>
      <c r="O69" s="59">
        <f>COUNTIFS(テーブル13[[#All],[発症日]],テーブル3101225[[#This Row],[日時]],テーブル13[[#All],[年代]],O$1)</f>
        <v>0</v>
      </c>
    </row>
    <row r="70" spans="1:15">
      <c r="A70" s="54">
        <f t="shared" si="3"/>
        <v>43954</v>
      </c>
      <c r="B70" s="1" t="str">
        <f t="shared" si="0"/>
        <v/>
      </c>
      <c r="C70" s="57" t="str">
        <f t="shared" si="1"/>
        <v/>
      </c>
      <c r="D70" s="57" t="str">
        <f t="shared" si="2"/>
        <v>3日</v>
      </c>
      <c r="E70" s="57">
        <f>COUNTIF(テーブル13[[#All],[発症日]],テーブル3101225[[#This Row],[日時]])</f>
        <v>0</v>
      </c>
      <c r="F70" s="57">
        <f>COUNTIFS(テーブル13[[#All],[発症日]],テーブル3101225[[#This Row],[日時]],テーブル13[[#All],[探知契機]],F$1)</f>
        <v>0</v>
      </c>
      <c r="G70" s="59">
        <f>COUNTIFS(テーブル13[[#All],[発症日]],テーブル3101225[[#This Row],[日時]],テーブル13[[#All],[探知契機]],"")</f>
        <v>0</v>
      </c>
      <c r="H70" s="59">
        <f>COUNTIFS(テーブル13[[#All],[発症日]],テーブル3101225[[#This Row],[日時]],テーブル13[[#All],[年代]],H$1)</f>
        <v>0</v>
      </c>
      <c r="I70" s="59">
        <f>COUNTIFS(テーブル13[[#All],[発症日]],テーブル3101225[[#This Row],[日時]],テーブル13[[#All],[年代]],I$1)</f>
        <v>0</v>
      </c>
      <c r="J70" s="59">
        <f>COUNTIFS(テーブル13[[#All],[発症日]],テーブル3101225[[#This Row],[日時]],テーブル13[[#All],[年代]],J$1)</f>
        <v>0</v>
      </c>
      <c r="K70" s="59">
        <f>COUNTIFS(テーブル13[[#All],[発症日]],テーブル3101225[[#This Row],[日時]],テーブル13[[#All],[年代]],K$1)</f>
        <v>0</v>
      </c>
      <c r="L70" s="59">
        <f>COUNTIFS(テーブル13[[#All],[発症日]],テーブル3101225[[#This Row],[日時]],テーブル13[[#All],[年代]],L$1)</f>
        <v>0</v>
      </c>
      <c r="M70" s="59">
        <f>COUNTIFS(テーブル13[[#All],[発症日]],テーブル3101225[[#This Row],[日時]],テーブル13[[#All],[年代]],M$1)</f>
        <v>0</v>
      </c>
      <c r="N70" s="59">
        <f>COUNTIFS(テーブル13[[#All],[発症日]],テーブル3101225[[#This Row],[日時]],テーブル13[[#All],[年代]],N$1)</f>
        <v>0</v>
      </c>
      <c r="O70" s="59">
        <f>COUNTIFS(テーブル13[[#All],[発症日]],テーブル3101225[[#This Row],[日時]],テーブル13[[#All],[年代]],O$1)</f>
        <v>0</v>
      </c>
    </row>
    <row r="71" spans="1:15">
      <c r="A71" s="54">
        <f t="shared" si="3"/>
        <v>43955</v>
      </c>
      <c r="B71" s="1" t="str">
        <f t="shared" ref="B71:B134" si="4">IF(AND(MONTH(A71)=1,DAY(A71)=1),YEAR(A71)&amp;"年","")</f>
        <v/>
      </c>
      <c r="C71" s="57" t="str">
        <f t="shared" ref="C71:C134" si="5">IF(DAY(A71)=1,MONTH(A71)&amp;"月","")</f>
        <v/>
      </c>
      <c r="D71" s="57" t="str">
        <f t="shared" ref="D71:D134" si="6">DAY(A71)&amp;"日"</f>
        <v>4日</v>
      </c>
      <c r="E71" s="57">
        <f>COUNTIF(テーブル13[[#All],[発症日]],テーブル3101225[[#This Row],[日時]])</f>
        <v>0</v>
      </c>
      <c r="F71" s="57">
        <f>COUNTIFS(テーブル13[[#All],[発症日]],テーブル3101225[[#This Row],[日時]],テーブル13[[#All],[探知契機]],F$1)</f>
        <v>0</v>
      </c>
      <c r="G71" s="59">
        <f>COUNTIFS(テーブル13[[#All],[発症日]],テーブル3101225[[#This Row],[日時]],テーブル13[[#All],[探知契機]],"")</f>
        <v>0</v>
      </c>
      <c r="H71" s="59">
        <f>COUNTIFS(テーブル13[[#All],[発症日]],テーブル3101225[[#This Row],[日時]],テーブル13[[#All],[年代]],H$1)</f>
        <v>0</v>
      </c>
      <c r="I71" s="59">
        <f>COUNTIFS(テーブル13[[#All],[発症日]],テーブル3101225[[#This Row],[日時]],テーブル13[[#All],[年代]],I$1)</f>
        <v>0</v>
      </c>
      <c r="J71" s="59">
        <f>COUNTIFS(テーブル13[[#All],[発症日]],テーブル3101225[[#This Row],[日時]],テーブル13[[#All],[年代]],J$1)</f>
        <v>0</v>
      </c>
      <c r="K71" s="59">
        <f>COUNTIFS(テーブル13[[#All],[発症日]],テーブル3101225[[#This Row],[日時]],テーブル13[[#All],[年代]],K$1)</f>
        <v>0</v>
      </c>
      <c r="L71" s="59">
        <f>COUNTIFS(テーブル13[[#All],[発症日]],テーブル3101225[[#This Row],[日時]],テーブル13[[#All],[年代]],L$1)</f>
        <v>0</v>
      </c>
      <c r="M71" s="59">
        <f>COUNTIFS(テーブル13[[#All],[発症日]],テーブル3101225[[#This Row],[日時]],テーブル13[[#All],[年代]],M$1)</f>
        <v>0</v>
      </c>
      <c r="N71" s="59">
        <f>COUNTIFS(テーブル13[[#All],[発症日]],テーブル3101225[[#This Row],[日時]],テーブル13[[#All],[年代]],N$1)</f>
        <v>0</v>
      </c>
      <c r="O71" s="59">
        <f>COUNTIFS(テーブル13[[#All],[発症日]],テーブル3101225[[#This Row],[日時]],テーブル13[[#All],[年代]],O$1)</f>
        <v>0</v>
      </c>
    </row>
    <row r="72" spans="1:15">
      <c r="A72" s="54">
        <f t="shared" si="3"/>
        <v>43956</v>
      </c>
      <c r="B72" s="1" t="str">
        <f t="shared" si="4"/>
        <v/>
      </c>
      <c r="C72" s="57" t="str">
        <f t="shared" si="5"/>
        <v/>
      </c>
      <c r="D72" s="57" t="str">
        <f t="shared" si="6"/>
        <v>5日</v>
      </c>
      <c r="E72" s="57">
        <f>COUNTIF(テーブル13[[#All],[発症日]],テーブル3101225[[#This Row],[日時]])</f>
        <v>0</v>
      </c>
      <c r="F72" s="57">
        <f>COUNTIFS(テーブル13[[#All],[発症日]],テーブル3101225[[#This Row],[日時]],テーブル13[[#All],[探知契機]],F$1)</f>
        <v>0</v>
      </c>
      <c r="G72" s="59">
        <f>COUNTIFS(テーブル13[[#All],[発症日]],テーブル3101225[[#This Row],[日時]],テーブル13[[#All],[探知契機]],"")</f>
        <v>0</v>
      </c>
      <c r="H72" s="59">
        <f>COUNTIFS(テーブル13[[#All],[発症日]],テーブル3101225[[#This Row],[日時]],テーブル13[[#All],[年代]],H$1)</f>
        <v>0</v>
      </c>
      <c r="I72" s="59">
        <f>COUNTIFS(テーブル13[[#All],[発症日]],テーブル3101225[[#This Row],[日時]],テーブル13[[#All],[年代]],I$1)</f>
        <v>0</v>
      </c>
      <c r="J72" s="59">
        <f>COUNTIFS(テーブル13[[#All],[発症日]],テーブル3101225[[#This Row],[日時]],テーブル13[[#All],[年代]],J$1)</f>
        <v>0</v>
      </c>
      <c r="K72" s="59">
        <f>COUNTIFS(テーブル13[[#All],[発症日]],テーブル3101225[[#This Row],[日時]],テーブル13[[#All],[年代]],K$1)</f>
        <v>0</v>
      </c>
      <c r="L72" s="59">
        <f>COUNTIFS(テーブル13[[#All],[発症日]],テーブル3101225[[#This Row],[日時]],テーブル13[[#All],[年代]],L$1)</f>
        <v>0</v>
      </c>
      <c r="M72" s="59">
        <f>COUNTIFS(テーブル13[[#All],[発症日]],テーブル3101225[[#This Row],[日時]],テーブル13[[#All],[年代]],M$1)</f>
        <v>0</v>
      </c>
      <c r="N72" s="59">
        <f>COUNTIFS(テーブル13[[#All],[発症日]],テーブル3101225[[#This Row],[日時]],テーブル13[[#All],[年代]],N$1)</f>
        <v>0</v>
      </c>
      <c r="O72" s="59">
        <f>COUNTIFS(テーブル13[[#All],[発症日]],テーブル3101225[[#This Row],[日時]],テーブル13[[#All],[年代]],O$1)</f>
        <v>0</v>
      </c>
    </row>
    <row r="73" spans="1:15">
      <c r="A73" s="54">
        <f t="shared" ref="A73:A136" si="7">A72+1</f>
        <v>43957</v>
      </c>
      <c r="B73" s="1" t="str">
        <f t="shared" si="4"/>
        <v/>
      </c>
      <c r="C73" s="57" t="str">
        <f t="shared" si="5"/>
        <v/>
      </c>
      <c r="D73" s="57" t="str">
        <f t="shared" si="6"/>
        <v>6日</v>
      </c>
      <c r="E73" s="57">
        <f>COUNTIF(テーブル13[[#All],[発症日]],テーブル3101225[[#This Row],[日時]])</f>
        <v>0</v>
      </c>
      <c r="F73" s="57">
        <f>COUNTIFS(テーブル13[[#All],[発症日]],テーブル3101225[[#This Row],[日時]],テーブル13[[#All],[探知契機]],F$1)</f>
        <v>0</v>
      </c>
      <c r="G73" s="59">
        <f>COUNTIFS(テーブル13[[#All],[発症日]],テーブル3101225[[#This Row],[日時]],テーブル13[[#All],[探知契機]],"")</f>
        <v>0</v>
      </c>
      <c r="H73" s="59">
        <f>COUNTIFS(テーブル13[[#All],[発症日]],テーブル3101225[[#This Row],[日時]],テーブル13[[#All],[年代]],H$1)</f>
        <v>0</v>
      </c>
      <c r="I73" s="59">
        <f>COUNTIFS(テーブル13[[#All],[発症日]],テーブル3101225[[#This Row],[日時]],テーブル13[[#All],[年代]],I$1)</f>
        <v>0</v>
      </c>
      <c r="J73" s="59">
        <f>COUNTIFS(テーブル13[[#All],[発症日]],テーブル3101225[[#This Row],[日時]],テーブル13[[#All],[年代]],J$1)</f>
        <v>0</v>
      </c>
      <c r="K73" s="59">
        <f>COUNTIFS(テーブル13[[#All],[発症日]],テーブル3101225[[#This Row],[日時]],テーブル13[[#All],[年代]],K$1)</f>
        <v>0</v>
      </c>
      <c r="L73" s="59">
        <f>COUNTIFS(テーブル13[[#All],[発症日]],テーブル3101225[[#This Row],[日時]],テーブル13[[#All],[年代]],L$1)</f>
        <v>0</v>
      </c>
      <c r="M73" s="59">
        <f>COUNTIFS(テーブル13[[#All],[発症日]],テーブル3101225[[#This Row],[日時]],テーブル13[[#All],[年代]],M$1)</f>
        <v>0</v>
      </c>
      <c r="N73" s="59">
        <f>COUNTIFS(テーブル13[[#All],[発症日]],テーブル3101225[[#This Row],[日時]],テーブル13[[#All],[年代]],N$1)</f>
        <v>0</v>
      </c>
      <c r="O73" s="59">
        <f>COUNTIFS(テーブル13[[#All],[発症日]],テーブル3101225[[#This Row],[日時]],テーブル13[[#All],[年代]],O$1)</f>
        <v>0</v>
      </c>
    </row>
    <row r="74" spans="1:15">
      <c r="A74" s="54">
        <f t="shared" si="7"/>
        <v>43958</v>
      </c>
      <c r="B74" s="1" t="str">
        <f t="shared" si="4"/>
        <v/>
      </c>
      <c r="C74" s="57" t="str">
        <f t="shared" si="5"/>
        <v/>
      </c>
      <c r="D74" s="57" t="str">
        <f t="shared" si="6"/>
        <v>7日</v>
      </c>
      <c r="E74" s="57">
        <f>COUNTIF(テーブル13[[#All],[発症日]],テーブル3101225[[#This Row],[日時]])</f>
        <v>0</v>
      </c>
      <c r="F74" s="57">
        <f>COUNTIFS(テーブル13[[#All],[発症日]],テーブル3101225[[#This Row],[日時]],テーブル13[[#All],[探知契機]],F$1)</f>
        <v>0</v>
      </c>
      <c r="G74" s="59">
        <f>COUNTIFS(テーブル13[[#All],[発症日]],テーブル3101225[[#This Row],[日時]],テーブル13[[#All],[探知契機]],"")</f>
        <v>0</v>
      </c>
      <c r="H74" s="59">
        <f>COUNTIFS(テーブル13[[#All],[発症日]],テーブル3101225[[#This Row],[日時]],テーブル13[[#All],[年代]],H$1)</f>
        <v>0</v>
      </c>
      <c r="I74" s="59">
        <f>COUNTIFS(テーブル13[[#All],[発症日]],テーブル3101225[[#This Row],[日時]],テーブル13[[#All],[年代]],I$1)</f>
        <v>0</v>
      </c>
      <c r="J74" s="59">
        <f>COUNTIFS(テーブル13[[#All],[発症日]],テーブル3101225[[#This Row],[日時]],テーブル13[[#All],[年代]],J$1)</f>
        <v>0</v>
      </c>
      <c r="K74" s="59">
        <f>COUNTIFS(テーブル13[[#All],[発症日]],テーブル3101225[[#This Row],[日時]],テーブル13[[#All],[年代]],K$1)</f>
        <v>0</v>
      </c>
      <c r="L74" s="59">
        <f>COUNTIFS(テーブル13[[#All],[発症日]],テーブル3101225[[#This Row],[日時]],テーブル13[[#All],[年代]],L$1)</f>
        <v>0</v>
      </c>
      <c r="M74" s="59">
        <f>COUNTIFS(テーブル13[[#All],[発症日]],テーブル3101225[[#This Row],[日時]],テーブル13[[#All],[年代]],M$1)</f>
        <v>0</v>
      </c>
      <c r="N74" s="59">
        <f>COUNTIFS(テーブル13[[#All],[発症日]],テーブル3101225[[#This Row],[日時]],テーブル13[[#All],[年代]],N$1)</f>
        <v>0</v>
      </c>
      <c r="O74" s="59">
        <f>COUNTIFS(テーブル13[[#All],[発症日]],テーブル3101225[[#This Row],[日時]],テーブル13[[#All],[年代]],O$1)</f>
        <v>0</v>
      </c>
    </row>
    <row r="75" spans="1:15">
      <c r="A75" s="54">
        <f t="shared" si="7"/>
        <v>43959</v>
      </c>
      <c r="B75" s="1" t="str">
        <f t="shared" si="4"/>
        <v/>
      </c>
      <c r="C75" s="57" t="str">
        <f t="shared" si="5"/>
        <v/>
      </c>
      <c r="D75" s="57" t="str">
        <f t="shared" si="6"/>
        <v>8日</v>
      </c>
      <c r="E75" s="57">
        <f>COUNTIF(テーブル13[[#All],[発症日]],テーブル3101225[[#This Row],[日時]])</f>
        <v>0</v>
      </c>
      <c r="F75" s="57">
        <f>COUNTIFS(テーブル13[[#All],[発症日]],テーブル3101225[[#This Row],[日時]],テーブル13[[#All],[探知契機]],F$1)</f>
        <v>0</v>
      </c>
      <c r="G75" s="59">
        <f>COUNTIFS(テーブル13[[#All],[発症日]],テーブル3101225[[#This Row],[日時]],テーブル13[[#All],[探知契機]],"")</f>
        <v>0</v>
      </c>
      <c r="H75" s="59">
        <f>COUNTIFS(テーブル13[[#All],[発症日]],テーブル3101225[[#This Row],[日時]],テーブル13[[#All],[年代]],H$1)</f>
        <v>0</v>
      </c>
      <c r="I75" s="59">
        <f>COUNTIFS(テーブル13[[#All],[発症日]],テーブル3101225[[#This Row],[日時]],テーブル13[[#All],[年代]],I$1)</f>
        <v>0</v>
      </c>
      <c r="J75" s="59">
        <f>COUNTIFS(テーブル13[[#All],[発症日]],テーブル3101225[[#This Row],[日時]],テーブル13[[#All],[年代]],J$1)</f>
        <v>0</v>
      </c>
      <c r="K75" s="59">
        <f>COUNTIFS(テーブル13[[#All],[発症日]],テーブル3101225[[#This Row],[日時]],テーブル13[[#All],[年代]],K$1)</f>
        <v>0</v>
      </c>
      <c r="L75" s="59">
        <f>COUNTIFS(テーブル13[[#All],[発症日]],テーブル3101225[[#This Row],[日時]],テーブル13[[#All],[年代]],L$1)</f>
        <v>0</v>
      </c>
      <c r="M75" s="59">
        <f>COUNTIFS(テーブル13[[#All],[発症日]],テーブル3101225[[#This Row],[日時]],テーブル13[[#All],[年代]],M$1)</f>
        <v>0</v>
      </c>
      <c r="N75" s="59">
        <f>COUNTIFS(テーブル13[[#All],[発症日]],テーブル3101225[[#This Row],[日時]],テーブル13[[#All],[年代]],N$1)</f>
        <v>0</v>
      </c>
      <c r="O75" s="59">
        <f>COUNTIFS(テーブル13[[#All],[発症日]],テーブル3101225[[#This Row],[日時]],テーブル13[[#All],[年代]],O$1)</f>
        <v>0</v>
      </c>
    </row>
    <row r="76" spans="1:15">
      <c r="A76" s="54">
        <f t="shared" si="7"/>
        <v>43960</v>
      </c>
      <c r="B76" s="1" t="str">
        <f t="shared" si="4"/>
        <v/>
      </c>
      <c r="C76" s="57" t="str">
        <f t="shared" si="5"/>
        <v/>
      </c>
      <c r="D76" s="57" t="str">
        <f t="shared" si="6"/>
        <v>9日</v>
      </c>
      <c r="E76" s="57">
        <f>COUNTIF(テーブル13[[#All],[発症日]],テーブル3101225[[#This Row],[日時]])</f>
        <v>0</v>
      </c>
      <c r="F76" s="57">
        <f>COUNTIFS(テーブル13[[#All],[発症日]],テーブル3101225[[#This Row],[日時]],テーブル13[[#All],[探知契機]],F$1)</f>
        <v>0</v>
      </c>
      <c r="G76" s="59">
        <f>COUNTIFS(テーブル13[[#All],[発症日]],テーブル3101225[[#This Row],[日時]],テーブル13[[#All],[探知契機]],"")</f>
        <v>0</v>
      </c>
      <c r="H76" s="59">
        <f>COUNTIFS(テーブル13[[#All],[発症日]],テーブル3101225[[#This Row],[日時]],テーブル13[[#All],[年代]],H$1)</f>
        <v>0</v>
      </c>
      <c r="I76" s="59">
        <f>COUNTIFS(テーブル13[[#All],[発症日]],テーブル3101225[[#This Row],[日時]],テーブル13[[#All],[年代]],I$1)</f>
        <v>0</v>
      </c>
      <c r="J76" s="59">
        <f>COUNTIFS(テーブル13[[#All],[発症日]],テーブル3101225[[#This Row],[日時]],テーブル13[[#All],[年代]],J$1)</f>
        <v>0</v>
      </c>
      <c r="K76" s="59">
        <f>COUNTIFS(テーブル13[[#All],[発症日]],テーブル3101225[[#This Row],[日時]],テーブル13[[#All],[年代]],K$1)</f>
        <v>0</v>
      </c>
      <c r="L76" s="59">
        <f>COUNTIFS(テーブル13[[#All],[発症日]],テーブル3101225[[#This Row],[日時]],テーブル13[[#All],[年代]],L$1)</f>
        <v>0</v>
      </c>
      <c r="M76" s="59">
        <f>COUNTIFS(テーブル13[[#All],[発症日]],テーブル3101225[[#This Row],[日時]],テーブル13[[#All],[年代]],M$1)</f>
        <v>0</v>
      </c>
      <c r="N76" s="59">
        <f>COUNTIFS(テーブル13[[#All],[発症日]],テーブル3101225[[#This Row],[日時]],テーブル13[[#All],[年代]],N$1)</f>
        <v>0</v>
      </c>
      <c r="O76" s="59">
        <f>COUNTIFS(テーブル13[[#All],[発症日]],テーブル3101225[[#This Row],[日時]],テーブル13[[#All],[年代]],O$1)</f>
        <v>0</v>
      </c>
    </row>
    <row r="77" spans="1:15">
      <c r="A77" s="54">
        <f t="shared" si="7"/>
        <v>43961</v>
      </c>
      <c r="B77" s="1" t="str">
        <f t="shared" si="4"/>
        <v/>
      </c>
      <c r="C77" s="57" t="str">
        <f t="shared" si="5"/>
        <v/>
      </c>
      <c r="D77" s="57" t="str">
        <f t="shared" si="6"/>
        <v>10日</v>
      </c>
      <c r="E77" s="57">
        <f>COUNTIF(テーブル13[[#All],[発症日]],テーブル3101225[[#This Row],[日時]])</f>
        <v>0</v>
      </c>
      <c r="F77" s="57">
        <f>COUNTIFS(テーブル13[[#All],[発症日]],テーブル3101225[[#This Row],[日時]],テーブル13[[#All],[探知契機]],F$1)</f>
        <v>0</v>
      </c>
      <c r="G77" s="59">
        <f>COUNTIFS(テーブル13[[#All],[発症日]],テーブル3101225[[#This Row],[日時]],テーブル13[[#All],[探知契機]],"")</f>
        <v>0</v>
      </c>
      <c r="H77" s="59">
        <f>COUNTIFS(テーブル13[[#All],[発症日]],テーブル3101225[[#This Row],[日時]],テーブル13[[#All],[年代]],H$1)</f>
        <v>0</v>
      </c>
      <c r="I77" s="59">
        <f>COUNTIFS(テーブル13[[#All],[発症日]],テーブル3101225[[#This Row],[日時]],テーブル13[[#All],[年代]],I$1)</f>
        <v>0</v>
      </c>
      <c r="J77" s="59">
        <f>COUNTIFS(テーブル13[[#All],[発症日]],テーブル3101225[[#This Row],[日時]],テーブル13[[#All],[年代]],J$1)</f>
        <v>0</v>
      </c>
      <c r="K77" s="59">
        <f>COUNTIFS(テーブル13[[#All],[発症日]],テーブル3101225[[#This Row],[日時]],テーブル13[[#All],[年代]],K$1)</f>
        <v>0</v>
      </c>
      <c r="L77" s="59">
        <f>COUNTIFS(テーブル13[[#All],[発症日]],テーブル3101225[[#This Row],[日時]],テーブル13[[#All],[年代]],L$1)</f>
        <v>0</v>
      </c>
      <c r="M77" s="59">
        <f>COUNTIFS(テーブル13[[#All],[発症日]],テーブル3101225[[#This Row],[日時]],テーブル13[[#All],[年代]],M$1)</f>
        <v>0</v>
      </c>
      <c r="N77" s="59">
        <f>COUNTIFS(テーブル13[[#All],[発症日]],テーブル3101225[[#This Row],[日時]],テーブル13[[#All],[年代]],N$1)</f>
        <v>0</v>
      </c>
      <c r="O77" s="59">
        <f>COUNTIFS(テーブル13[[#All],[発症日]],テーブル3101225[[#This Row],[日時]],テーブル13[[#All],[年代]],O$1)</f>
        <v>0</v>
      </c>
    </row>
    <row r="78" spans="1:15">
      <c r="A78" s="54">
        <f t="shared" si="7"/>
        <v>43962</v>
      </c>
      <c r="B78" s="1" t="str">
        <f t="shared" si="4"/>
        <v/>
      </c>
      <c r="C78" s="57" t="str">
        <f t="shared" si="5"/>
        <v/>
      </c>
      <c r="D78" s="57" t="str">
        <f t="shared" si="6"/>
        <v>11日</v>
      </c>
      <c r="E78" s="57">
        <f>COUNTIF(テーブル13[[#All],[発症日]],テーブル3101225[[#This Row],[日時]])</f>
        <v>0</v>
      </c>
      <c r="F78" s="57">
        <f>COUNTIFS(テーブル13[[#All],[発症日]],テーブル3101225[[#This Row],[日時]],テーブル13[[#All],[探知契機]],F$1)</f>
        <v>0</v>
      </c>
      <c r="G78" s="59">
        <f>COUNTIFS(テーブル13[[#All],[発症日]],テーブル3101225[[#This Row],[日時]],テーブル13[[#All],[探知契機]],"")</f>
        <v>0</v>
      </c>
      <c r="H78" s="59">
        <f>COUNTIFS(テーブル13[[#All],[発症日]],テーブル3101225[[#This Row],[日時]],テーブル13[[#All],[年代]],H$1)</f>
        <v>0</v>
      </c>
      <c r="I78" s="59">
        <f>COUNTIFS(テーブル13[[#All],[発症日]],テーブル3101225[[#This Row],[日時]],テーブル13[[#All],[年代]],I$1)</f>
        <v>0</v>
      </c>
      <c r="J78" s="59">
        <f>COUNTIFS(テーブル13[[#All],[発症日]],テーブル3101225[[#This Row],[日時]],テーブル13[[#All],[年代]],J$1)</f>
        <v>0</v>
      </c>
      <c r="K78" s="59">
        <f>COUNTIFS(テーブル13[[#All],[発症日]],テーブル3101225[[#This Row],[日時]],テーブル13[[#All],[年代]],K$1)</f>
        <v>0</v>
      </c>
      <c r="L78" s="59">
        <f>COUNTIFS(テーブル13[[#All],[発症日]],テーブル3101225[[#This Row],[日時]],テーブル13[[#All],[年代]],L$1)</f>
        <v>0</v>
      </c>
      <c r="M78" s="59">
        <f>COUNTIFS(テーブル13[[#All],[発症日]],テーブル3101225[[#This Row],[日時]],テーブル13[[#All],[年代]],M$1)</f>
        <v>0</v>
      </c>
      <c r="N78" s="59">
        <f>COUNTIFS(テーブル13[[#All],[発症日]],テーブル3101225[[#This Row],[日時]],テーブル13[[#All],[年代]],N$1)</f>
        <v>0</v>
      </c>
      <c r="O78" s="59">
        <f>COUNTIFS(テーブル13[[#All],[発症日]],テーブル3101225[[#This Row],[日時]],テーブル13[[#All],[年代]],O$1)</f>
        <v>0</v>
      </c>
    </row>
    <row r="79" spans="1:15">
      <c r="A79" s="54">
        <f t="shared" si="7"/>
        <v>43963</v>
      </c>
      <c r="B79" s="1" t="str">
        <f t="shared" si="4"/>
        <v/>
      </c>
      <c r="C79" s="57" t="str">
        <f t="shared" si="5"/>
        <v/>
      </c>
      <c r="D79" s="57" t="str">
        <f t="shared" si="6"/>
        <v>12日</v>
      </c>
      <c r="E79" s="57">
        <f>COUNTIF(テーブル13[[#All],[発症日]],テーブル3101225[[#This Row],[日時]])</f>
        <v>0</v>
      </c>
      <c r="F79" s="57">
        <f>COUNTIFS(テーブル13[[#All],[発症日]],テーブル3101225[[#This Row],[日時]],テーブル13[[#All],[探知契機]],F$1)</f>
        <v>0</v>
      </c>
      <c r="G79" s="59">
        <f>COUNTIFS(テーブル13[[#All],[発症日]],テーブル3101225[[#This Row],[日時]],テーブル13[[#All],[探知契機]],"")</f>
        <v>0</v>
      </c>
      <c r="H79" s="59">
        <f>COUNTIFS(テーブル13[[#All],[発症日]],テーブル3101225[[#This Row],[日時]],テーブル13[[#All],[年代]],H$1)</f>
        <v>0</v>
      </c>
      <c r="I79" s="59">
        <f>COUNTIFS(テーブル13[[#All],[発症日]],テーブル3101225[[#This Row],[日時]],テーブル13[[#All],[年代]],I$1)</f>
        <v>0</v>
      </c>
      <c r="J79" s="59">
        <f>COUNTIFS(テーブル13[[#All],[発症日]],テーブル3101225[[#This Row],[日時]],テーブル13[[#All],[年代]],J$1)</f>
        <v>0</v>
      </c>
      <c r="K79" s="59">
        <f>COUNTIFS(テーブル13[[#All],[発症日]],テーブル3101225[[#This Row],[日時]],テーブル13[[#All],[年代]],K$1)</f>
        <v>0</v>
      </c>
      <c r="L79" s="59">
        <f>COUNTIFS(テーブル13[[#All],[発症日]],テーブル3101225[[#This Row],[日時]],テーブル13[[#All],[年代]],L$1)</f>
        <v>0</v>
      </c>
      <c r="M79" s="59">
        <f>COUNTIFS(テーブル13[[#All],[発症日]],テーブル3101225[[#This Row],[日時]],テーブル13[[#All],[年代]],M$1)</f>
        <v>0</v>
      </c>
      <c r="N79" s="59">
        <f>COUNTIFS(テーブル13[[#All],[発症日]],テーブル3101225[[#This Row],[日時]],テーブル13[[#All],[年代]],N$1)</f>
        <v>0</v>
      </c>
      <c r="O79" s="59">
        <f>COUNTIFS(テーブル13[[#All],[発症日]],テーブル3101225[[#This Row],[日時]],テーブル13[[#All],[年代]],O$1)</f>
        <v>0</v>
      </c>
    </row>
    <row r="80" spans="1:15">
      <c r="A80" s="54">
        <f t="shared" si="7"/>
        <v>43964</v>
      </c>
      <c r="B80" s="1" t="str">
        <f t="shared" si="4"/>
        <v/>
      </c>
      <c r="C80" s="57" t="str">
        <f t="shared" si="5"/>
        <v/>
      </c>
      <c r="D80" s="57" t="str">
        <f t="shared" si="6"/>
        <v>13日</v>
      </c>
      <c r="E80" s="57">
        <f>COUNTIF(テーブル13[[#All],[発症日]],テーブル3101225[[#This Row],[日時]])</f>
        <v>0</v>
      </c>
      <c r="F80" s="57">
        <f>COUNTIFS(テーブル13[[#All],[発症日]],テーブル3101225[[#This Row],[日時]],テーブル13[[#All],[探知契機]],F$1)</f>
        <v>0</v>
      </c>
      <c r="G80" s="59">
        <f>COUNTIFS(テーブル13[[#All],[発症日]],テーブル3101225[[#This Row],[日時]],テーブル13[[#All],[探知契機]],"")</f>
        <v>0</v>
      </c>
      <c r="H80" s="59">
        <f>COUNTIFS(テーブル13[[#All],[発症日]],テーブル3101225[[#This Row],[日時]],テーブル13[[#All],[年代]],H$1)</f>
        <v>0</v>
      </c>
      <c r="I80" s="59">
        <f>COUNTIFS(テーブル13[[#All],[発症日]],テーブル3101225[[#This Row],[日時]],テーブル13[[#All],[年代]],I$1)</f>
        <v>0</v>
      </c>
      <c r="J80" s="59">
        <f>COUNTIFS(テーブル13[[#All],[発症日]],テーブル3101225[[#This Row],[日時]],テーブル13[[#All],[年代]],J$1)</f>
        <v>0</v>
      </c>
      <c r="K80" s="59">
        <f>COUNTIFS(テーブル13[[#All],[発症日]],テーブル3101225[[#This Row],[日時]],テーブル13[[#All],[年代]],K$1)</f>
        <v>0</v>
      </c>
      <c r="L80" s="59">
        <f>COUNTIFS(テーブル13[[#All],[発症日]],テーブル3101225[[#This Row],[日時]],テーブル13[[#All],[年代]],L$1)</f>
        <v>0</v>
      </c>
      <c r="M80" s="59">
        <f>COUNTIFS(テーブル13[[#All],[発症日]],テーブル3101225[[#This Row],[日時]],テーブル13[[#All],[年代]],M$1)</f>
        <v>0</v>
      </c>
      <c r="N80" s="59">
        <f>COUNTIFS(テーブル13[[#All],[発症日]],テーブル3101225[[#This Row],[日時]],テーブル13[[#All],[年代]],N$1)</f>
        <v>0</v>
      </c>
      <c r="O80" s="59">
        <f>COUNTIFS(テーブル13[[#All],[発症日]],テーブル3101225[[#This Row],[日時]],テーブル13[[#All],[年代]],O$1)</f>
        <v>0</v>
      </c>
    </row>
    <row r="81" spans="1:15">
      <c r="A81" s="54">
        <f t="shared" si="7"/>
        <v>43965</v>
      </c>
      <c r="B81" s="1" t="str">
        <f t="shared" si="4"/>
        <v/>
      </c>
      <c r="C81" s="57" t="str">
        <f t="shared" si="5"/>
        <v/>
      </c>
      <c r="D81" s="57" t="str">
        <f t="shared" si="6"/>
        <v>14日</v>
      </c>
      <c r="E81" s="57">
        <f>COUNTIF(テーブル13[[#All],[発症日]],テーブル3101225[[#This Row],[日時]])</f>
        <v>0</v>
      </c>
      <c r="F81" s="57">
        <f>COUNTIFS(テーブル13[[#All],[発症日]],テーブル3101225[[#This Row],[日時]],テーブル13[[#All],[探知契機]],F$1)</f>
        <v>0</v>
      </c>
      <c r="G81" s="59">
        <f>COUNTIFS(テーブル13[[#All],[発症日]],テーブル3101225[[#This Row],[日時]],テーブル13[[#All],[探知契機]],"")</f>
        <v>0</v>
      </c>
      <c r="H81" s="59">
        <f>COUNTIFS(テーブル13[[#All],[発症日]],テーブル3101225[[#This Row],[日時]],テーブル13[[#All],[年代]],H$1)</f>
        <v>0</v>
      </c>
      <c r="I81" s="59">
        <f>COUNTIFS(テーブル13[[#All],[発症日]],テーブル3101225[[#This Row],[日時]],テーブル13[[#All],[年代]],I$1)</f>
        <v>0</v>
      </c>
      <c r="J81" s="59">
        <f>COUNTIFS(テーブル13[[#All],[発症日]],テーブル3101225[[#This Row],[日時]],テーブル13[[#All],[年代]],J$1)</f>
        <v>0</v>
      </c>
      <c r="K81" s="59">
        <f>COUNTIFS(テーブル13[[#All],[発症日]],テーブル3101225[[#This Row],[日時]],テーブル13[[#All],[年代]],K$1)</f>
        <v>0</v>
      </c>
      <c r="L81" s="59">
        <f>COUNTIFS(テーブル13[[#All],[発症日]],テーブル3101225[[#This Row],[日時]],テーブル13[[#All],[年代]],L$1)</f>
        <v>0</v>
      </c>
      <c r="M81" s="59">
        <f>COUNTIFS(テーブル13[[#All],[発症日]],テーブル3101225[[#This Row],[日時]],テーブル13[[#All],[年代]],M$1)</f>
        <v>0</v>
      </c>
      <c r="N81" s="59">
        <f>COUNTIFS(テーブル13[[#All],[発症日]],テーブル3101225[[#This Row],[日時]],テーブル13[[#All],[年代]],N$1)</f>
        <v>0</v>
      </c>
      <c r="O81" s="59">
        <f>COUNTIFS(テーブル13[[#All],[発症日]],テーブル3101225[[#This Row],[日時]],テーブル13[[#All],[年代]],O$1)</f>
        <v>0</v>
      </c>
    </row>
    <row r="82" spans="1:15">
      <c r="A82" s="54">
        <f t="shared" si="7"/>
        <v>43966</v>
      </c>
      <c r="B82" s="1" t="str">
        <f t="shared" si="4"/>
        <v/>
      </c>
      <c r="C82" s="57" t="str">
        <f t="shared" si="5"/>
        <v/>
      </c>
      <c r="D82" s="57" t="str">
        <f t="shared" si="6"/>
        <v>15日</v>
      </c>
      <c r="E82" s="57">
        <f>COUNTIF(テーブル13[[#All],[発症日]],テーブル3101225[[#This Row],[日時]])</f>
        <v>0</v>
      </c>
      <c r="F82" s="57">
        <f>COUNTIFS(テーブル13[[#All],[発症日]],テーブル3101225[[#This Row],[日時]],テーブル13[[#All],[探知契機]],F$1)</f>
        <v>0</v>
      </c>
      <c r="G82" s="59">
        <f>COUNTIFS(テーブル13[[#All],[発症日]],テーブル3101225[[#This Row],[日時]],テーブル13[[#All],[探知契機]],"")</f>
        <v>0</v>
      </c>
      <c r="H82" s="59">
        <f>COUNTIFS(テーブル13[[#All],[発症日]],テーブル3101225[[#This Row],[日時]],テーブル13[[#All],[年代]],H$1)</f>
        <v>0</v>
      </c>
      <c r="I82" s="59">
        <f>COUNTIFS(テーブル13[[#All],[発症日]],テーブル3101225[[#This Row],[日時]],テーブル13[[#All],[年代]],I$1)</f>
        <v>0</v>
      </c>
      <c r="J82" s="59">
        <f>COUNTIFS(テーブル13[[#All],[発症日]],テーブル3101225[[#This Row],[日時]],テーブル13[[#All],[年代]],J$1)</f>
        <v>0</v>
      </c>
      <c r="K82" s="59">
        <f>COUNTIFS(テーブル13[[#All],[発症日]],テーブル3101225[[#This Row],[日時]],テーブル13[[#All],[年代]],K$1)</f>
        <v>0</v>
      </c>
      <c r="L82" s="59">
        <f>COUNTIFS(テーブル13[[#All],[発症日]],テーブル3101225[[#This Row],[日時]],テーブル13[[#All],[年代]],L$1)</f>
        <v>0</v>
      </c>
      <c r="M82" s="59">
        <f>COUNTIFS(テーブル13[[#All],[発症日]],テーブル3101225[[#This Row],[日時]],テーブル13[[#All],[年代]],M$1)</f>
        <v>0</v>
      </c>
      <c r="N82" s="59">
        <f>COUNTIFS(テーブル13[[#All],[発症日]],テーブル3101225[[#This Row],[日時]],テーブル13[[#All],[年代]],N$1)</f>
        <v>0</v>
      </c>
      <c r="O82" s="59">
        <f>COUNTIFS(テーブル13[[#All],[発症日]],テーブル3101225[[#This Row],[日時]],テーブル13[[#All],[年代]],O$1)</f>
        <v>0</v>
      </c>
    </row>
    <row r="83" spans="1:15">
      <c r="A83" s="54">
        <f t="shared" si="7"/>
        <v>43967</v>
      </c>
      <c r="B83" s="1" t="str">
        <f t="shared" si="4"/>
        <v/>
      </c>
      <c r="C83" s="57" t="str">
        <f t="shared" si="5"/>
        <v/>
      </c>
      <c r="D83" s="57" t="str">
        <f t="shared" si="6"/>
        <v>16日</v>
      </c>
      <c r="E83" s="57">
        <f>COUNTIF(テーブル13[[#All],[発症日]],テーブル3101225[[#This Row],[日時]])</f>
        <v>0</v>
      </c>
      <c r="F83" s="57">
        <f>COUNTIFS(テーブル13[[#All],[発症日]],テーブル3101225[[#This Row],[日時]],テーブル13[[#All],[探知契機]],F$1)</f>
        <v>0</v>
      </c>
      <c r="G83" s="59">
        <f>COUNTIFS(テーブル13[[#All],[発症日]],テーブル3101225[[#This Row],[日時]],テーブル13[[#All],[探知契機]],"")</f>
        <v>0</v>
      </c>
      <c r="H83" s="59">
        <f>COUNTIFS(テーブル13[[#All],[発症日]],テーブル3101225[[#This Row],[日時]],テーブル13[[#All],[年代]],H$1)</f>
        <v>0</v>
      </c>
      <c r="I83" s="59">
        <f>COUNTIFS(テーブル13[[#All],[発症日]],テーブル3101225[[#This Row],[日時]],テーブル13[[#All],[年代]],I$1)</f>
        <v>0</v>
      </c>
      <c r="J83" s="59">
        <f>COUNTIFS(テーブル13[[#All],[発症日]],テーブル3101225[[#This Row],[日時]],テーブル13[[#All],[年代]],J$1)</f>
        <v>0</v>
      </c>
      <c r="K83" s="59">
        <f>COUNTIFS(テーブル13[[#All],[発症日]],テーブル3101225[[#This Row],[日時]],テーブル13[[#All],[年代]],K$1)</f>
        <v>0</v>
      </c>
      <c r="L83" s="59">
        <f>COUNTIFS(テーブル13[[#All],[発症日]],テーブル3101225[[#This Row],[日時]],テーブル13[[#All],[年代]],L$1)</f>
        <v>0</v>
      </c>
      <c r="M83" s="59">
        <f>COUNTIFS(テーブル13[[#All],[発症日]],テーブル3101225[[#This Row],[日時]],テーブル13[[#All],[年代]],M$1)</f>
        <v>0</v>
      </c>
      <c r="N83" s="59">
        <f>COUNTIFS(テーブル13[[#All],[発症日]],テーブル3101225[[#This Row],[日時]],テーブル13[[#All],[年代]],N$1)</f>
        <v>0</v>
      </c>
      <c r="O83" s="59">
        <f>COUNTIFS(テーブル13[[#All],[発症日]],テーブル3101225[[#This Row],[日時]],テーブル13[[#All],[年代]],O$1)</f>
        <v>0</v>
      </c>
    </row>
    <row r="84" spans="1:15">
      <c r="A84" s="54">
        <f t="shared" si="7"/>
        <v>43968</v>
      </c>
      <c r="B84" s="1" t="str">
        <f t="shared" si="4"/>
        <v/>
      </c>
      <c r="C84" s="57" t="str">
        <f t="shared" si="5"/>
        <v/>
      </c>
      <c r="D84" s="57" t="str">
        <f t="shared" si="6"/>
        <v>17日</v>
      </c>
      <c r="E84" s="57">
        <f>COUNTIF(テーブル13[[#All],[発症日]],テーブル3101225[[#This Row],[日時]])</f>
        <v>1</v>
      </c>
      <c r="F84" s="57">
        <f>COUNTIFS(テーブル13[[#All],[発症日]],テーブル3101225[[#This Row],[日時]],テーブル13[[#All],[探知契機]],F$1)</f>
        <v>0</v>
      </c>
      <c r="G84" s="59">
        <f>COUNTIFS(テーブル13[[#All],[発症日]],テーブル3101225[[#This Row],[日時]],テーブル13[[#All],[探知契機]],"")</f>
        <v>1</v>
      </c>
      <c r="H84" s="59">
        <f>COUNTIFS(テーブル13[[#All],[発症日]],テーブル3101225[[#This Row],[日時]],テーブル13[[#All],[年代]],H$1)</f>
        <v>0</v>
      </c>
      <c r="I84" s="59">
        <f>COUNTIFS(テーブル13[[#All],[発症日]],テーブル3101225[[#This Row],[日時]],テーブル13[[#All],[年代]],I$1)</f>
        <v>0</v>
      </c>
      <c r="J84" s="59">
        <f>COUNTIFS(テーブル13[[#All],[発症日]],テーブル3101225[[#This Row],[日時]],テーブル13[[#All],[年代]],J$1)</f>
        <v>0</v>
      </c>
      <c r="K84" s="59">
        <f>COUNTIFS(テーブル13[[#All],[発症日]],テーブル3101225[[#This Row],[日時]],テーブル13[[#All],[年代]],K$1)</f>
        <v>0</v>
      </c>
      <c r="L84" s="59">
        <f>COUNTIFS(テーブル13[[#All],[発症日]],テーブル3101225[[#This Row],[日時]],テーブル13[[#All],[年代]],L$1)</f>
        <v>0</v>
      </c>
      <c r="M84" s="59">
        <f>COUNTIFS(テーブル13[[#All],[発症日]],テーブル3101225[[#This Row],[日時]],テーブル13[[#All],[年代]],M$1)</f>
        <v>0</v>
      </c>
      <c r="N84" s="59">
        <f>COUNTIFS(テーブル13[[#All],[発症日]],テーブル3101225[[#This Row],[日時]],テーブル13[[#All],[年代]],N$1)</f>
        <v>0</v>
      </c>
      <c r="O84" s="59">
        <f>COUNTIFS(テーブル13[[#All],[発症日]],テーブル3101225[[#This Row],[日時]],テーブル13[[#All],[年代]],O$1)</f>
        <v>0</v>
      </c>
    </row>
    <row r="85" spans="1:15">
      <c r="A85" s="54">
        <f t="shared" si="7"/>
        <v>43969</v>
      </c>
      <c r="B85" s="1" t="str">
        <f t="shared" si="4"/>
        <v/>
      </c>
      <c r="C85" s="57" t="str">
        <f t="shared" si="5"/>
        <v/>
      </c>
      <c r="D85" s="57" t="str">
        <f t="shared" si="6"/>
        <v>18日</v>
      </c>
      <c r="E85" s="57">
        <f>COUNTIF(テーブル13[[#All],[発症日]],テーブル3101225[[#This Row],[日時]])</f>
        <v>0</v>
      </c>
      <c r="F85" s="57">
        <f>COUNTIFS(テーブル13[[#All],[発症日]],テーブル3101225[[#This Row],[日時]],テーブル13[[#All],[探知契機]],F$1)</f>
        <v>0</v>
      </c>
      <c r="G85" s="59">
        <f>COUNTIFS(テーブル13[[#All],[発症日]],テーブル3101225[[#This Row],[日時]],テーブル13[[#All],[探知契機]],"")</f>
        <v>0</v>
      </c>
      <c r="H85" s="59">
        <f>COUNTIFS(テーブル13[[#All],[発症日]],テーブル3101225[[#This Row],[日時]],テーブル13[[#All],[年代]],H$1)</f>
        <v>0</v>
      </c>
      <c r="I85" s="59">
        <f>COUNTIFS(テーブル13[[#All],[発症日]],テーブル3101225[[#This Row],[日時]],テーブル13[[#All],[年代]],I$1)</f>
        <v>0</v>
      </c>
      <c r="J85" s="59">
        <f>COUNTIFS(テーブル13[[#All],[発症日]],テーブル3101225[[#This Row],[日時]],テーブル13[[#All],[年代]],J$1)</f>
        <v>0</v>
      </c>
      <c r="K85" s="59">
        <f>COUNTIFS(テーブル13[[#All],[発症日]],テーブル3101225[[#This Row],[日時]],テーブル13[[#All],[年代]],K$1)</f>
        <v>0</v>
      </c>
      <c r="L85" s="59">
        <f>COUNTIFS(テーブル13[[#All],[発症日]],テーブル3101225[[#This Row],[日時]],テーブル13[[#All],[年代]],L$1)</f>
        <v>0</v>
      </c>
      <c r="M85" s="59">
        <f>COUNTIFS(テーブル13[[#All],[発症日]],テーブル3101225[[#This Row],[日時]],テーブル13[[#All],[年代]],M$1)</f>
        <v>0</v>
      </c>
      <c r="N85" s="59">
        <f>COUNTIFS(テーブル13[[#All],[発症日]],テーブル3101225[[#This Row],[日時]],テーブル13[[#All],[年代]],N$1)</f>
        <v>0</v>
      </c>
      <c r="O85" s="59">
        <f>COUNTIFS(テーブル13[[#All],[発症日]],テーブル3101225[[#This Row],[日時]],テーブル13[[#All],[年代]],O$1)</f>
        <v>0</v>
      </c>
    </row>
    <row r="86" spans="1:15">
      <c r="A86" s="54">
        <f t="shared" si="7"/>
        <v>43970</v>
      </c>
      <c r="B86" s="1" t="str">
        <f t="shared" si="4"/>
        <v/>
      </c>
      <c r="C86" s="57" t="str">
        <f t="shared" si="5"/>
        <v/>
      </c>
      <c r="D86" s="57" t="str">
        <f t="shared" si="6"/>
        <v>19日</v>
      </c>
      <c r="E86" s="57">
        <f>COUNTIF(テーブル13[[#All],[発症日]],テーブル3101225[[#This Row],[日時]])</f>
        <v>0</v>
      </c>
      <c r="F86" s="57">
        <f>COUNTIFS(テーブル13[[#All],[発症日]],テーブル3101225[[#This Row],[日時]],テーブル13[[#All],[探知契機]],F$1)</f>
        <v>0</v>
      </c>
      <c r="G86" s="59">
        <f>COUNTIFS(テーブル13[[#All],[発症日]],テーブル3101225[[#This Row],[日時]],テーブル13[[#All],[探知契機]],"")</f>
        <v>0</v>
      </c>
      <c r="H86" s="59">
        <f>COUNTIFS(テーブル13[[#All],[発症日]],テーブル3101225[[#This Row],[日時]],テーブル13[[#All],[年代]],H$1)</f>
        <v>0</v>
      </c>
      <c r="I86" s="59">
        <f>COUNTIFS(テーブル13[[#All],[発症日]],テーブル3101225[[#This Row],[日時]],テーブル13[[#All],[年代]],I$1)</f>
        <v>0</v>
      </c>
      <c r="J86" s="59">
        <f>COUNTIFS(テーブル13[[#All],[発症日]],テーブル3101225[[#This Row],[日時]],テーブル13[[#All],[年代]],J$1)</f>
        <v>0</v>
      </c>
      <c r="K86" s="59">
        <f>COUNTIFS(テーブル13[[#All],[発症日]],テーブル3101225[[#This Row],[日時]],テーブル13[[#All],[年代]],K$1)</f>
        <v>0</v>
      </c>
      <c r="L86" s="59">
        <f>COUNTIFS(テーブル13[[#All],[発症日]],テーブル3101225[[#This Row],[日時]],テーブル13[[#All],[年代]],L$1)</f>
        <v>0</v>
      </c>
      <c r="M86" s="59">
        <f>COUNTIFS(テーブル13[[#All],[発症日]],テーブル3101225[[#This Row],[日時]],テーブル13[[#All],[年代]],M$1)</f>
        <v>0</v>
      </c>
      <c r="N86" s="59">
        <f>COUNTIFS(テーブル13[[#All],[発症日]],テーブル3101225[[#This Row],[日時]],テーブル13[[#All],[年代]],N$1)</f>
        <v>0</v>
      </c>
      <c r="O86" s="59">
        <f>COUNTIFS(テーブル13[[#All],[発症日]],テーブル3101225[[#This Row],[日時]],テーブル13[[#All],[年代]],O$1)</f>
        <v>0</v>
      </c>
    </row>
    <row r="87" spans="1:15">
      <c r="A87" s="54">
        <f t="shared" si="7"/>
        <v>43971</v>
      </c>
      <c r="B87" s="1" t="str">
        <f t="shared" si="4"/>
        <v/>
      </c>
      <c r="C87" s="57" t="str">
        <f t="shared" si="5"/>
        <v/>
      </c>
      <c r="D87" s="57" t="str">
        <f t="shared" si="6"/>
        <v>20日</v>
      </c>
      <c r="E87" s="57">
        <f>COUNTIF(テーブル13[[#All],[発症日]],テーブル3101225[[#This Row],[日時]])</f>
        <v>2</v>
      </c>
      <c r="F87" s="57">
        <f>COUNTIFS(テーブル13[[#All],[発症日]],テーブル3101225[[#This Row],[日時]],テーブル13[[#All],[探知契機]],F$1)</f>
        <v>2</v>
      </c>
      <c r="G87" s="59">
        <f>COUNTIFS(テーブル13[[#All],[発症日]],テーブル3101225[[#This Row],[日時]],テーブル13[[#All],[探知契機]],"")</f>
        <v>0</v>
      </c>
      <c r="H87" s="59">
        <f>COUNTIFS(テーブル13[[#All],[発症日]],テーブル3101225[[#This Row],[日時]],テーブル13[[#All],[年代]],H$1)</f>
        <v>0</v>
      </c>
      <c r="I87" s="59">
        <f>COUNTIFS(テーブル13[[#All],[発症日]],テーブル3101225[[#This Row],[日時]],テーブル13[[#All],[年代]],I$1)</f>
        <v>0</v>
      </c>
      <c r="J87" s="59">
        <f>COUNTIFS(テーブル13[[#All],[発症日]],テーブル3101225[[#This Row],[日時]],テーブル13[[#All],[年代]],J$1)</f>
        <v>0</v>
      </c>
      <c r="K87" s="59">
        <f>COUNTIFS(テーブル13[[#All],[発症日]],テーブル3101225[[#This Row],[日時]],テーブル13[[#All],[年代]],K$1)</f>
        <v>0</v>
      </c>
      <c r="L87" s="59">
        <f>COUNTIFS(テーブル13[[#All],[発症日]],テーブル3101225[[#This Row],[日時]],テーブル13[[#All],[年代]],L$1)</f>
        <v>0</v>
      </c>
      <c r="M87" s="59">
        <f>COUNTIFS(テーブル13[[#All],[発症日]],テーブル3101225[[#This Row],[日時]],テーブル13[[#All],[年代]],M$1)</f>
        <v>0</v>
      </c>
      <c r="N87" s="59">
        <f>COUNTIFS(テーブル13[[#All],[発症日]],テーブル3101225[[#This Row],[日時]],テーブル13[[#All],[年代]],N$1)</f>
        <v>0</v>
      </c>
      <c r="O87" s="59">
        <f>COUNTIFS(テーブル13[[#All],[発症日]],テーブル3101225[[#This Row],[日時]],テーブル13[[#All],[年代]],O$1)</f>
        <v>0</v>
      </c>
    </row>
    <row r="88" spans="1:15">
      <c r="A88" s="54">
        <f t="shared" si="7"/>
        <v>43972</v>
      </c>
      <c r="B88" s="1" t="str">
        <f t="shared" si="4"/>
        <v/>
      </c>
      <c r="C88" s="57" t="str">
        <f t="shared" si="5"/>
        <v/>
      </c>
      <c r="D88" s="57" t="str">
        <f t="shared" si="6"/>
        <v>21日</v>
      </c>
      <c r="E88" s="57">
        <f>COUNTIF(テーブル13[[#All],[発症日]],テーブル3101225[[#This Row],[日時]])</f>
        <v>0</v>
      </c>
      <c r="F88" s="57">
        <f>COUNTIFS(テーブル13[[#All],[発症日]],テーブル3101225[[#This Row],[日時]],テーブル13[[#All],[探知契機]],F$1)</f>
        <v>0</v>
      </c>
      <c r="G88" s="59">
        <f>COUNTIFS(テーブル13[[#All],[発症日]],テーブル3101225[[#This Row],[日時]],テーブル13[[#All],[探知契機]],"")</f>
        <v>0</v>
      </c>
      <c r="H88" s="59">
        <f>COUNTIFS(テーブル13[[#All],[発症日]],テーブル3101225[[#This Row],[日時]],テーブル13[[#All],[年代]],H$1)</f>
        <v>0</v>
      </c>
      <c r="I88" s="59">
        <f>COUNTIFS(テーブル13[[#All],[発症日]],テーブル3101225[[#This Row],[日時]],テーブル13[[#All],[年代]],I$1)</f>
        <v>0</v>
      </c>
      <c r="J88" s="59">
        <f>COUNTIFS(テーブル13[[#All],[発症日]],テーブル3101225[[#This Row],[日時]],テーブル13[[#All],[年代]],J$1)</f>
        <v>0</v>
      </c>
      <c r="K88" s="59">
        <f>COUNTIFS(テーブル13[[#All],[発症日]],テーブル3101225[[#This Row],[日時]],テーブル13[[#All],[年代]],K$1)</f>
        <v>0</v>
      </c>
      <c r="L88" s="59">
        <f>COUNTIFS(テーブル13[[#All],[発症日]],テーブル3101225[[#This Row],[日時]],テーブル13[[#All],[年代]],L$1)</f>
        <v>0</v>
      </c>
      <c r="M88" s="59">
        <f>COUNTIFS(テーブル13[[#All],[発症日]],テーブル3101225[[#This Row],[日時]],テーブル13[[#All],[年代]],M$1)</f>
        <v>0</v>
      </c>
      <c r="N88" s="59">
        <f>COUNTIFS(テーブル13[[#All],[発症日]],テーブル3101225[[#This Row],[日時]],テーブル13[[#All],[年代]],N$1)</f>
        <v>0</v>
      </c>
      <c r="O88" s="59">
        <f>COUNTIFS(テーブル13[[#All],[発症日]],テーブル3101225[[#This Row],[日時]],テーブル13[[#All],[年代]],O$1)</f>
        <v>0</v>
      </c>
    </row>
    <row r="89" spans="1:15">
      <c r="A89" s="54">
        <f t="shared" si="7"/>
        <v>43973</v>
      </c>
      <c r="B89" s="1" t="str">
        <f t="shared" si="4"/>
        <v/>
      </c>
      <c r="C89" s="57" t="str">
        <f t="shared" si="5"/>
        <v/>
      </c>
      <c r="D89" s="57" t="str">
        <f t="shared" si="6"/>
        <v>22日</v>
      </c>
      <c r="E89" s="57">
        <f>COUNTIF(テーブル13[[#All],[発症日]],テーブル3101225[[#This Row],[日時]])</f>
        <v>0</v>
      </c>
      <c r="F89" s="57">
        <f>COUNTIFS(テーブル13[[#All],[発症日]],テーブル3101225[[#This Row],[日時]],テーブル13[[#All],[探知契機]],F$1)</f>
        <v>0</v>
      </c>
      <c r="G89" s="59">
        <f>COUNTIFS(テーブル13[[#All],[発症日]],テーブル3101225[[#This Row],[日時]],テーブル13[[#All],[探知契機]],"")</f>
        <v>0</v>
      </c>
      <c r="H89" s="59">
        <f>COUNTIFS(テーブル13[[#All],[発症日]],テーブル3101225[[#This Row],[日時]],テーブル13[[#All],[年代]],H$1)</f>
        <v>0</v>
      </c>
      <c r="I89" s="59">
        <f>COUNTIFS(テーブル13[[#All],[発症日]],テーブル3101225[[#This Row],[日時]],テーブル13[[#All],[年代]],I$1)</f>
        <v>0</v>
      </c>
      <c r="J89" s="59">
        <f>COUNTIFS(テーブル13[[#All],[発症日]],テーブル3101225[[#This Row],[日時]],テーブル13[[#All],[年代]],J$1)</f>
        <v>0</v>
      </c>
      <c r="K89" s="59">
        <f>COUNTIFS(テーブル13[[#All],[発症日]],テーブル3101225[[#This Row],[日時]],テーブル13[[#All],[年代]],K$1)</f>
        <v>0</v>
      </c>
      <c r="L89" s="59">
        <f>COUNTIFS(テーブル13[[#All],[発症日]],テーブル3101225[[#This Row],[日時]],テーブル13[[#All],[年代]],L$1)</f>
        <v>0</v>
      </c>
      <c r="M89" s="59">
        <f>COUNTIFS(テーブル13[[#All],[発症日]],テーブル3101225[[#This Row],[日時]],テーブル13[[#All],[年代]],M$1)</f>
        <v>0</v>
      </c>
      <c r="N89" s="59">
        <f>COUNTIFS(テーブル13[[#All],[発症日]],テーブル3101225[[#This Row],[日時]],テーブル13[[#All],[年代]],N$1)</f>
        <v>0</v>
      </c>
      <c r="O89" s="59">
        <f>COUNTIFS(テーブル13[[#All],[発症日]],テーブル3101225[[#This Row],[日時]],テーブル13[[#All],[年代]],O$1)</f>
        <v>0</v>
      </c>
    </row>
    <row r="90" spans="1:15">
      <c r="A90" s="54">
        <f t="shared" si="7"/>
        <v>43974</v>
      </c>
      <c r="B90" s="1" t="str">
        <f t="shared" si="4"/>
        <v/>
      </c>
      <c r="C90" s="57" t="str">
        <f t="shared" si="5"/>
        <v/>
      </c>
      <c r="D90" s="57" t="str">
        <f t="shared" si="6"/>
        <v>23日</v>
      </c>
      <c r="E90" s="57">
        <f>COUNTIF(テーブル13[[#All],[発症日]],テーブル3101225[[#This Row],[日時]])</f>
        <v>0</v>
      </c>
      <c r="F90" s="57">
        <f>COUNTIFS(テーブル13[[#All],[発症日]],テーブル3101225[[#This Row],[日時]],テーブル13[[#All],[探知契機]],F$1)</f>
        <v>0</v>
      </c>
      <c r="G90" s="59">
        <f>COUNTIFS(テーブル13[[#All],[発症日]],テーブル3101225[[#This Row],[日時]],テーブル13[[#All],[探知契機]],"")</f>
        <v>0</v>
      </c>
      <c r="H90" s="59">
        <f>COUNTIFS(テーブル13[[#All],[発症日]],テーブル3101225[[#This Row],[日時]],テーブル13[[#All],[年代]],H$1)</f>
        <v>0</v>
      </c>
      <c r="I90" s="59">
        <f>COUNTIFS(テーブル13[[#All],[発症日]],テーブル3101225[[#This Row],[日時]],テーブル13[[#All],[年代]],I$1)</f>
        <v>0</v>
      </c>
      <c r="J90" s="59">
        <f>COUNTIFS(テーブル13[[#All],[発症日]],テーブル3101225[[#This Row],[日時]],テーブル13[[#All],[年代]],J$1)</f>
        <v>0</v>
      </c>
      <c r="K90" s="59">
        <f>COUNTIFS(テーブル13[[#All],[発症日]],テーブル3101225[[#This Row],[日時]],テーブル13[[#All],[年代]],K$1)</f>
        <v>0</v>
      </c>
      <c r="L90" s="59">
        <f>COUNTIFS(テーブル13[[#All],[発症日]],テーブル3101225[[#This Row],[日時]],テーブル13[[#All],[年代]],L$1)</f>
        <v>0</v>
      </c>
      <c r="M90" s="59">
        <f>COUNTIFS(テーブル13[[#All],[発症日]],テーブル3101225[[#This Row],[日時]],テーブル13[[#All],[年代]],M$1)</f>
        <v>0</v>
      </c>
      <c r="N90" s="59">
        <f>COUNTIFS(テーブル13[[#All],[発症日]],テーブル3101225[[#This Row],[日時]],テーブル13[[#All],[年代]],N$1)</f>
        <v>0</v>
      </c>
      <c r="O90" s="59">
        <f>COUNTIFS(テーブル13[[#All],[発症日]],テーブル3101225[[#This Row],[日時]],テーブル13[[#All],[年代]],O$1)</f>
        <v>0</v>
      </c>
    </row>
    <row r="91" spans="1:15">
      <c r="A91" s="54">
        <f t="shared" si="7"/>
        <v>43975</v>
      </c>
      <c r="B91" s="1" t="str">
        <f t="shared" si="4"/>
        <v/>
      </c>
      <c r="C91" s="57" t="str">
        <f t="shared" si="5"/>
        <v/>
      </c>
      <c r="D91" s="57" t="str">
        <f t="shared" si="6"/>
        <v>24日</v>
      </c>
      <c r="E91" s="57">
        <f>COUNTIF(テーブル13[[#All],[発症日]],テーブル3101225[[#This Row],[日時]])</f>
        <v>0</v>
      </c>
      <c r="F91" s="57">
        <f>COUNTIFS(テーブル13[[#All],[発症日]],テーブル3101225[[#This Row],[日時]],テーブル13[[#All],[探知契機]],F$1)</f>
        <v>0</v>
      </c>
      <c r="G91" s="59">
        <f>COUNTIFS(テーブル13[[#All],[発症日]],テーブル3101225[[#This Row],[日時]],テーブル13[[#All],[探知契機]],"")</f>
        <v>0</v>
      </c>
      <c r="H91" s="59">
        <f>COUNTIFS(テーブル13[[#All],[発症日]],テーブル3101225[[#This Row],[日時]],テーブル13[[#All],[年代]],H$1)</f>
        <v>0</v>
      </c>
      <c r="I91" s="59">
        <f>COUNTIFS(テーブル13[[#All],[発症日]],テーブル3101225[[#This Row],[日時]],テーブル13[[#All],[年代]],I$1)</f>
        <v>0</v>
      </c>
      <c r="J91" s="59">
        <f>COUNTIFS(テーブル13[[#All],[発症日]],テーブル3101225[[#This Row],[日時]],テーブル13[[#All],[年代]],J$1)</f>
        <v>0</v>
      </c>
      <c r="K91" s="59">
        <f>COUNTIFS(テーブル13[[#All],[発症日]],テーブル3101225[[#This Row],[日時]],テーブル13[[#All],[年代]],K$1)</f>
        <v>0</v>
      </c>
      <c r="L91" s="59">
        <f>COUNTIFS(テーブル13[[#All],[発症日]],テーブル3101225[[#This Row],[日時]],テーブル13[[#All],[年代]],L$1)</f>
        <v>0</v>
      </c>
      <c r="M91" s="59">
        <f>COUNTIFS(テーブル13[[#All],[発症日]],テーブル3101225[[#This Row],[日時]],テーブル13[[#All],[年代]],M$1)</f>
        <v>0</v>
      </c>
      <c r="N91" s="59">
        <f>COUNTIFS(テーブル13[[#All],[発症日]],テーブル3101225[[#This Row],[日時]],テーブル13[[#All],[年代]],N$1)</f>
        <v>0</v>
      </c>
      <c r="O91" s="59">
        <f>COUNTIFS(テーブル13[[#All],[発症日]],テーブル3101225[[#This Row],[日時]],テーブル13[[#All],[年代]],O$1)</f>
        <v>0</v>
      </c>
    </row>
    <row r="92" spans="1:15">
      <c r="A92" s="54">
        <f t="shared" si="7"/>
        <v>43976</v>
      </c>
      <c r="B92" s="1" t="str">
        <f t="shared" si="4"/>
        <v/>
      </c>
      <c r="C92" s="57" t="str">
        <f t="shared" si="5"/>
        <v/>
      </c>
      <c r="D92" s="57" t="str">
        <f t="shared" si="6"/>
        <v>25日</v>
      </c>
      <c r="E92" s="57">
        <f>COUNTIF(テーブル13[[#All],[発症日]],テーブル3101225[[#This Row],[日時]])</f>
        <v>0</v>
      </c>
      <c r="F92" s="57">
        <f>COUNTIFS(テーブル13[[#All],[発症日]],テーブル3101225[[#This Row],[日時]],テーブル13[[#All],[探知契機]],F$1)</f>
        <v>0</v>
      </c>
      <c r="G92" s="59">
        <f>COUNTIFS(テーブル13[[#All],[発症日]],テーブル3101225[[#This Row],[日時]],テーブル13[[#All],[探知契機]],"")</f>
        <v>0</v>
      </c>
      <c r="H92" s="59">
        <f>COUNTIFS(テーブル13[[#All],[発症日]],テーブル3101225[[#This Row],[日時]],テーブル13[[#All],[年代]],H$1)</f>
        <v>0</v>
      </c>
      <c r="I92" s="59">
        <f>COUNTIFS(テーブル13[[#All],[発症日]],テーブル3101225[[#This Row],[日時]],テーブル13[[#All],[年代]],I$1)</f>
        <v>0</v>
      </c>
      <c r="J92" s="59">
        <f>COUNTIFS(テーブル13[[#All],[発症日]],テーブル3101225[[#This Row],[日時]],テーブル13[[#All],[年代]],J$1)</f>
        <v>0</v>
      </c>
      <c r="K92" s="59">
        <f>COUNTIFS(テーブル13[[#All],[発症日]],テーブル3101225[[#This Row],[日時]],テーブル13[[#All],[年代]],K$1)</f>
        <v>0</v>
      </c>
      <c r="L92" s="59">
        <f>COUNTIFS(テーブル13[[#All],[発症日]],テーブル3101225[[#This Row],[日時]],テーブル13[[#All],[年代]],L$1)</f>
        <v>0</v>
      </c>
      <c r="M92" s="59">
        <f>COUNTIFS(テーブル13[[#All],[発症日]],テーブル3101225[[#This Row],[日時]],テーブル13[[#All],[年代]],M$1)</f>
        <v>0</v>
      </c>
      <c r="N92" s="59">
        <f>COUNTIFS(テーブル13[[#All],[発症日]],テーブル3101225[[#This Row],[日時]],テーブル13[[#All],[年代]],N$1)</f>
        <v>0</v>
      </c>
      <c r="O92" s="59">
        <f>COUNTIFS(テーブル13[[#All],[発症日]],テーブル3101225[[#This Row],[日時]],テーブル13[[#All],[年代]],O$1)</f>
        <v>0</v>
      </c>
    </row>
    <row r="93" spans="1:15">
      <c r="A93" s="54">
        <f t="shared" si="7"/>
        <v>43977</v>
      </c>
      <c r="B93" s="1" t="str">
        <f t="shared" si="4"/>
        <v/>
      </c>
      <c r="C93" s="57" t="str">
        <f t="shared" si="5"/>
        <v/>
      </c>
      <c r="D93" s="57" t="str">
        <f t="shared" si="6"/>
        <v>26日</v>
      </c>
      <c r="E93" s="57">
        <f>COUNTIF(テーブル13[[#All],[発症日]],テーブル3101225[[#This Row],[日時]])</f>
        <v>0</v>
      </c>
      <c r="F93" s="57">
        <f>COUNTIFS(テーブル13[[#All],[発症日]],テーブル3101225[[#This Row],[日時]],テーブル13[[#All],[探知契機]],F$1)</f>
        <v>0</v>
      </c>
      <c r="G93" s="59">
        <f>COUNTIFS(テーブル13[[#All],[発症日]],テーブル3101225[[#This Row],[日時]],テーブル13[[#All],[探知契機]],"")</f>
        <v>0</v>
      </c>
      <c r="H93" s="59">
        <f>COUNTIFS(テーブル13[[#All],[発症日]],テーブル3101225[[#This Row],[日時]],テーブル13[[#All],[年代]],H$1)</f>
        <v>0</v>
      </c>
      <c r="I93" s="59">
        <f>COUNTIFS(テーブル13[[#All],[発症日]],テーブル3101225[[#This Row],[日時]],テーブル13[[#All],[年代]],I$1)</f>
        <v>0</v>
      </c>
      <c r="J93" s="59">
        <f>COUNTIFS(テーブル13[[#All],[発症日]],テーブル3101225[[#This Row],[日時]],テーブル13[[#All],[年代]],J$1)</f>
        <v>0</v>
      </c>
      <c r="K93" s="59">
        <f>COUNTIFS(テーブル13[[#All],[発症日]],テーブル3101225[[#This Row],[日時]],テーブル13[[#All],[年代]],K$1)</f>
        <v>0</v>
      </c>
      <c r="L93" s="59">
        <f>COUNTIFS(テーブル13[[#All],[発症日]],テーブル3101225[[#This Row],[日時]],テーブル13[[#All],[年代]],L$1)</f>
        <v>0</v>
      </c>
      <c r="M93" s="59">
        <f>COUNTIFS(テーブル13[[#All],[発症日]],テーブル3101225[[#This Row],[日時]],テーブル13[[#All],[年代]],M$1)</f>
        <v>0</v>
      </c>
      <c r="N93" s="59">
        <f>COUNTIFS(テーブル13[[#All],[発症日]],テーブル3101225[[#This Row],[日時]],テーブル13[[#All],[年代]],N$1)</f>
        <v>0</v>
      </c>
      <c r="O93" s="59">
        <f>COUNTIFS(テーブル13[[#All],[発症日]],テーブル3101225[[#This Row],[日時]],テーブル13[[#All],[年代]],O$1)</f>
        <v>0</v>
      </c>
    </row>
    <row r="94" spans="1:15">
      <c r="A94" s="54">
        <f t="shared" si="7"/>
        <v>43978</v>
      </c>
      <c r="B94" s="1" t="str">
        <f t="shared" si="4"/>
        <v/>
      </c>
      <c r="C94" s="57" t="str">
        <f t="shared" si="5"/>
        <v/>
      </c>
      <c r="D94" s="57" t="str">
        <f t="shared" si="6"/>
        <v>27日</v>
      </c>
      <c r="E94" s="57">
        <f>COUNTIF(テーブル13[[#All],[発症日]],テーブル3101225[[#This Row],[日時]])</f>
        <v>0</v>
      </c>
      <c r="F94" s="57">
        <f>COUNTIFS(テーブル13[[#All],[発症日]],テーブル3101225[[#This Row],[日時]],テーブル13[[#All],[探知契機]],F$1)</f>
        <v>0</v>
      </c>
      <c r="G94" s="59">
        <f>COUNTIFS(テーブル13[[#All],[発症日]],テーブル3101225[[#This Row],[日時]],テーブル13[[#All],[探知契機]],"")</f>
        <v>0</v>
      </c>
      <c r="H94" s="59">
        <f>COUNTIFS(テーブル13[[#All],[発症日]],テーブル3101225[[#This Row],[日時]],テーブル13[[#All],[年代]],H$1)</f>
        <v>0</v>
      </c>
      <c r="I94" s="59">
        <f>COUNTIFS(テーブル13[[#All],[発症日]],テーブル3101225[[#This Row],[日時]],テーブル13[[#All],[年代]],I$1)</f>
        <v>0</v>
      </c>
      <c r="J94" s="59">
        <f>COUNTIFS(テーブル13[[#All],[発症日]],テーブル3101225[[#This Row],[日時]],テーブル13[[#All],[年代]],J$1)</f>
        <v>0</v>
      </c>
      <c r="K94" s="59">
        <f>COUNTIFS(テーブル13[[#All],[発症日]],テーブル3101225[[#This Row],[日時]],テーブル13[[#All],[年代]],K$1)</f>
        <v>0</v>
      </c>
      <c r="L94" s="59">
        <f>COUNTIFS(テーブル13[[#All],[発症日]],テーブル3101225[[#This Row],[日時]],テーブル13[[#All],[年代]],L$1)</f>
        <v>0</v>
      </c>
      <c r="M94" s="59">
        <f>COUNTIFS(テーブル13[[#All],[発症日]],テーブル3101225[[#This Row],[日時]],テーブル13[[#All],[年代]],M$1)</f>
        <v>0</v>
      </c>
      <c r="N94" s="59">
        <f>COUNTIFS(テーブル13[[#All],[発症日]],テーブル3101225[[#This Row],[日時]],テーブル13[[#All],[年代]],N$1)</f>
        <v>0</v>
      </c>
      <c r="O94" s="59">
        <f>COUNTIFS(テーブル13[[#All],[発症日]],テーブル3101225[[#This Row],[日時]],テーブル13[[#All],[年代]],O$1)</f>
        <v>0</v>
      </c>
    </row>
    <row r="95" spans="1:15">
      <c r="A95" s="54">
        <f t="shared" si="7"/>
        <v>43979</v>
      </c>
      <c r="B95" s="1" t="str">
        <f t="shared" si="4"/>
        <v/>
      </c>
      <c r="C95" s="57" t="str">
        <f t="shared" si="5"/>
        <v/>
      </c>
      <c r="D95" s="57" t="str">
        <f t="shared" si="6"/>
        <v>28日</v>
      </c>
      <c r="E95" s="57">
        <f>COUNTIF(テーブル13[[#All],[発症日]],テーブル3101225[[#This Row],[日時]])</f>
        <v>0</v>
      </c>
      <c r="F95" s="57">
        <f>COUNTIFS(テーブル13[[#All],[発症日]],テーブル3101225[[#This Row],[日時]],テーブル13[[#All],[探知契機]],F$1)</f>
        <v>0</v>
      </c>
      <c r="G95" s="59">
        <f>COUNTIFS(テーブル13[[#All],[発症日]],テーブル3101225[[#This Row],[日時]],テーブル13[[#All],[探知契機]],"")</f>
        <v>0</v>
      </c>
      <c r="H95" s="59">
        <f>COUNTIFS(テーブル13[[#All],[発症日]],テーブル3101225[[#This Row],[日時]],テーブル13[[#All],[年代]],H$1)</f>
        <v>0</v>
      </c>
      <c r="I95" s="59">
        <f>COUNTIFS(テーブル13[[#All],[発症日]],テーブル3101225[[#This Row],[日時]],テーブル13[[#All],[年代]],I$1)</f>
        <v>0</v>
      </c>
      <c r="J95" s="59">
        <f>COUNTIFS(テーブル13[[#All],[発症日]],テーブル3101225[[#This Row],[日時]],テーブル13[[#All],[年代]],J$1)</f>
        <v>0</v>
      </c>
      <c r="K95" s="59">
        <f>COUNTIFS(テーブル13[[#All],[発症日]],テーブル3101225[[#This Row],[日時]],テーブル13[[#All],[年代]],K$1)</f>
        <v>0</v>
      </c>
      <c r="L95" s="59">
        <f>COUNTIFS(テーブル13[[#All],[発症日]],テーブル3101225[[#This Row],[日時]],テーブル13[[#All],[年代]],L$1)</f>
        <v>0</v>
      </c>
      <c r="M95" s="59">
        <f>COUNTIFS(テーブル13[[#All],[発症日]],テーブル3101225[[#This Row],[日時]],テーブル13[[#All],[年代]],M$1)</f>
        <v>0</v>
      </c>
      <c r="N95" s="59">
        <f>COUNTIFS(テーブル13[[#All],[発症日]],テーブル3101225[[#This Row],[日時]],テーブル13[[#All],[年代]],N$1)</f>
        <v>0</v>
      </c>
      <c r="O95" s="59">
        <f>COUNTIFS(テーブル13[[#All],[発症日]],テーブル3101225[[#This Row],[日時]],テーブル13[[#All],[年代]],O$1)</f>
        <v>0</v>
      </c>
    </row>
    <row r="96" spans="1:15">
      <c r="A96" s="54">
        <f t="shared" si="7"/>
        <v>43980</v>
      </c>
      <c r="B96" s="1" t="str">
        <f t="shared" si="4"/>
        <v/>
      </c>
      <c r="C96" s="57" t="str">
        <f t="shared" si="5"/>
        <v/>
      </c>
      <c r="D96" s="57" t="str">
        <f t="shared" si="6"/>
        <v>29日</v>
      </c>
      <c r="E96" s="57">
        <f>COUNTIF(テーブル13[[#All],[発症日]],テーブル3101225[[#This Row],[日時]])</f>
        <v>0</v>
      </c>
      <c r="F96" s="57">
        <f>COUNTIFS(テーブル13[[#All],[発症日]],テーブル3101225[[#This Row],[日時]],テーブル13[[#All],[探知契機]],F$1)</f>
        <v>0</v>
      </c>
      <c r="G96" s="59">
        <f>COUNTIFS(テーブル13[[#All],[発症日]],テーブル3101225[[#This Row],[日時]],テーブル13[[#All],[探知契機]],"")</f>
        <v>0</v>
      </c>
      <c r="H96" s="59">
        <f>COUNTIFS(テーブル13[[#All],[発症日]],テーブル3101225[[#This Row],[日時]],テーブル13[[#All],[年代]],H$1)</f>
        <v>0</v>
      </c>
      <c r="I96" s="59">
        <f>COUNTIFS(テーブル13[[#All],[発症日]],テーブル3101225[[#This Row],[日時]],テーブル13[[#All],[年代]],I$1)</f>
        <v>0</v>
      </c>
      <c r="J96" s="59">
        <f>COUNTIFS(テーブル13[[#All],[発症日]],テーブル3101225[[#This Row],[日時]],テーブル13[[#All],[年代]],J$1)</f>
        <v>0</v>
      </c>
      <c r="K96" s="59">
        <f>COUNTIFS(テーブル13[[#All],[発症日]],テーブル3101225[[#This Row],[日時]],テーブル13[[#All],[年代]],K$1)</f>
        <v>0</v>
      </c>
      <c r="L96" s="59">
        <f>COUNTIFS(テーブル13[[#All],[発症日]],テーブル3101225[[#This Row],[日時]],テーブル13[[#All],[年代]],L$1)</f>
        <v>0</v>
      </c>
      <c r="M96" s="59">
        <f>COUNTIFS(テーブル13[[#All],[発症日]],テーブル3101225[[#This Row],[日時]],テーブル13[[#All],[年代]],M$1)</f>
        <v>0</v>
      </c>
      <c r="N96" s="59">
        <f>COUNTIFS(テーブル13[[#All],[発症日]],テーブル3101225[[#This Row],[日時]],テーブル13[[#All],[年代]],N$1)</f>
        <v>0</v>
      </c>
      <c r="O96" s="59">
        <f>COUNTIFS(テーブル13[[#All],[発症日]],テーブル3101225[[#This Row],[日時]],テーブル13[[#All],[年代]],O$1)</f>
        <v>0</v>
      </c>
    </row>
    <row r="97" spans="1:15">
      <c r="A97" s="54">
        <f t="shared" si="7"/>
        <v>43981</v>
      </c>
      <c r="B97" s="1" t="str">
        <f t="shared" si="4"/>
        <v/>
      </c>
      <c r="C97" s="57" t="str">
        <f t="shared" si="5"/>
        <v/>
      </c>
      <c r="D97" s="57" t="str">
        <f t="shared" si="6"/>
        <v>30日</v>
      </c>
      <c r="E97" s="57">
        <f>COUNTIF(テーブル13[[#All],[発症日]],テーブル3101225[[#This Row],[日時]])</f>
        <v>0</v>
      </c>
      <c r="F97" s="57">
        <f>COUNTIFS(テーブル13[[#All],[発症日]],テーブル3101225[[#This Row],[日時]],テーブル13[[#All],[探知契機]],F$1)</f>
        <v>0</v>
      </c>
      <c r="G97" s="59">
        <f>COUNTIFS(テーブル13[[#All],[発症日]],テーブル3101225[[#This Row],[日時]],テーブル13[[#All],[探知契機]],"")</f>
        <v>0</v>
      </c>
      <c r="H97" s="59">
        <f>COUNTIFS(テーブル13[[#All],[発症日]],テーブル3101225[[#This Row],[日時]],テーブル13[[#All],[年代]],H$1)</f>
        <v>0</v>
      </c>
      <c r="I97" s="59">
        <f>COUNTIFS(テーブル13[[#All],[発症日]],テーブル3101225[[#This Row],[日時]],テーブル13[[#All],[年代]],I$1)</f>
        <v>0</v>
      </c>
      <c r="J97" s="59">
        <f>COUNTIFS(テーブル13[[#All],[発症日]],テーブル3101225[[#This Row],[日時]],テーブル13[[#All],[年代]],J$1)</f>
        <v>0</v>
      </c>
      <c r="K97" s="59">
        <f>COUNTIFS(テーブル13[[#All],[発症日]],テーブル3101225[[#This Row],[日時]],テーブル13[[#All],[年代]],K$1)</f>
        <v>0</v>
      </c>
      <c r="L97" s="59">
        <f>COUNTIFS(テーブル13[[#All],[発症日]],テーブル3101225[[#This Row],[日時]],テーブル13[[#All],[年代]],L$1)</f>
        <v>0</v>
      </c>
      <c r="M97" s="59">
        <f>COUNTIFS(テーブル13[[#All],[発症日]],テーブル3101225[[#This Row],[日時]],テーブル13[[#All],[年代]],M$1)</f>
        <v>0</v>
      </c>
      <c r="N97" s="59">
        <f>COUNTIFS(テーブル13[[#All],[発症日]],テーブル3101225[[#This Row],[日時]],テーブル13[[#All],[年代]],N$1)</f>
        <v>0</v>
      </c>
      <c r="O97" s="59">
        <f>COUNTIFS(テーブル13[[#All],[発症日]],テーブル3101225[[#This Row],[日時]],テーブル13[[#All],[年代]],O$1)</f>
        <v>0</v>
      </c>
    </row>
    <row r="98" spans="1:15">
      <c r="A98" s="54">
        <f t="shared" si="7"/>
        <v>43982</v>
      </c>
      <c r="B98" s="1" t="str">
        <f t="shared" si="4"/>
        <v/>
      </c>
      <c r="C98" s="57" t="str">
        <f t="shared" si="5"/>
        <v/>
      </c>
      <c r="D98" s="57" t="str">
        <f t="shared" si="6"/>
        <v>31日</v>
      </c>
      <c r="E98" s="57">
        <f>COUNTIF(テーブル13[[#All],[発症日]],テーブル3101225[[#This Row],[日時]])</f>
        <v>0</v>
      </c>
      <c r="F98" s="57">
        <f>COUNTIFS(テーブル13[[#All],[発症日]],テーブル3101225[[#This Row],[日時]],テーブル13[[#All],[探知契機]],F$1)</f>
        <v>0</v>
      </c>
      <c r="G98" s="59">
        <f>COUNTIFS(テーブル13[[#All],[発症日]],テーブル3101225[[#This Row],[日時]],テーブル13[[#All],[探知契機]],"")</f>
        <v>0</v>
      </c>
      <c r="H98" s="59">
        <f>COUNTIFS(テーブル13[[#All],[発症日]],テーブル3101225[[#This Row],[日時]],テーブル13[[#All],[年代]],H$1)</f>
        <v>0</v>
      </c>
      <c r="I98" s="59">
        <f>COUNTIFS(テーブル13[[#All],[発症日]],テーブル3101225[[#This Row],[日時]],テーブル13[[#All],[年代]],I$1)</f>
        <v>0</v>
      </c>
      <c r="J98" s="59">
        <f>COUNTIFS(テーブル13[[#All],[発症日]],テーブル3101225[[#This Row],[日時]],テーブル13[[#All],[年代]],J$1)</f>
        <v>0</v>
      </c>
      <c r="K98" s="59">
        <f>COUNTIFS(テーブル13[[#All],[発症日]],テーブル3101225[[#This Row],[日時]],テーブル13[[#All],[年代]],K$1)</f>
        <v>0</v>
      </c>
      <c r="L98" s="59">
        <f>COUNTIFS(テーブル13[[#All],[発症日]],テーブル3101225[[#This Row],[日時]],テーブル13[[#All],[年代]],L$1)</f>
        <v>0</v>
      </c>
      <c r="M98" s="59">
        <f>COUNTIFS(テーブル13[[#All],[発症日]],テーブル3101225[[#This Row],[日時]],テーブル13[[#All],[年代]],M$1)</f>
        <v>0</v>
      </c>
      <c r="N98" s="59">
        <f>COUNTIFS(テーブル13[[#All],[発症日]],テーブル3101225[[#This Row],[日時]],テーブル13[[#All],[年代]],N$1)</f>
        <v>0</v>
      </c>
      <c r="O98" s="59">
        <f>COUNTIFS(テーブル13[[#All],[発症日]],テーブル3101225[[#This Row],[日時]],テーブル13[[#All],[年代]],O$1)</f>
        <v>0</v>
      </c>
    </row>
    <row r="99" spans="1:15">
      <c r="A99" s="54">
        <f t="shared" si="7"/>
        <v>43983</v>
      </c>
      <c r="B99" s="1" t="str">
        <f t="shared" si="4"/>
        <v/>
      </c>
      <c r="C99" s="57" t="str">
        <f t="shared" si="5"/>
        <v>6月</v>
      </c>
      <c r="D99" s="57" t="str">
        <f t="shared" si="6"/>
        <v>1日</v>
      </c>
      <c r="E99" s="57">
        <f>COUNTIF(テーブル13[[#All],[発症日]],テーブル3101225[[#This Row],[日時]])</f>
        <v>0</v>
      </c>
      <c r="F99" s="57">
        <f>COUNTIFS(テーブル13[[#All],[発症日]],テーブル3101225[[#This Row],[日時]],テーブル13[[#All],[探知契機]],F$1)</f>
        <v>0</v>
      </c>
      <c r="G99" s="59">
        <f>COUNTIFS(テーブル13[[#All],[発症日]],テーブル3101225[[#This Row],[日時]],テーブル13[[#All],[探知契機]],"")</f>
        <v>0</v>
      </c>
      <c r="H99" s="59">
        <f>COUNTIFS(テーブル13[[#All],[発症日]],テーブル3101225[[#This Row],[日時]],テーブル13[[#All],[年代]],H$1)</f>
        <v>0</v>
      </c>
      <c r="I99" s="59">
        <f>COUNTIFS(テーブル13[[#All],[発症日]],テーブル3101225[[#This Row],[日時]],テーブル13[[#All],[年代]],I$1)</f>
        <v>0</v>
      </c>
      <c r="J99" s="59">
        <f>COUNTIFS(テーブル13[[#All],[発症日]],テーブル3101225[[#This Row],[日時]],テーブル13[[#All],[年代]],J$1)</f>
        <v>0</v>
      </c>
      <c r="K99" s="59">
        <f>COUNTIFS(テーブル13[[#All],[発症日]],テーブル3101225[[#This Row],[日時]],テーブル13[[#All],[年代]],K$1)</f>
        <v>0</v>
      </c>
      <c r="L99" s="59">
        <f>COUNTIFS(テーブル13[[#All],[発症日]],テーブル3101225[[#This Row],[日時]],テーブル13[[#All],[年代]],L$1)</f>
        <v>0</v>
      </c>
      <c r="M99" s="59">
        <f>COUNTIFS(テーブル13[[#All],[発症日]],テーブル3101225[[#This Row],[日時]],テーブル13[[#All],[年代]],M$1)</f>
        <v>0</v>
      </c>
      <c r="N99" s="59">
        <f>COUNTIFS(テーブル13[[#All],[発症日]],テーブル3101225[[#This Row],[日時]],テーブル13[[#All],[年代]],N$1)</f>
        <v>0</v>
      </c>
      <c r="O99" s="59">
        <f>COUNTIFS(テーブル13[[#All],[発症日]],テーブル3101225[[#This Row],[日時]],テーブル13[[#All],[年代]],O$1)</f>
        <v>0</v>
      </c>
    </row>
    <row r="100" spans="1:15">
      <c r="A100" s="54">
        <f t="shared" si="7"/>
        <v>43984</v>
      </c>
      <c r="B100" s="1" t="str">
        <f t="shared" si="4"/>
        <v/>
      </c>
      <c r="C100" s="57" t="str">
        <f t="shared" si="5"/>
        <v/>
      </c>
      <c r="D100" s="57" t="str">
        <f t="shared" si="6"/>
        <v>2日</v>
      </c>
      <c r="E100" s="57">
        <f>COUNTIF(テーブル13[[#All],[発症日]],テーブル3101225[[#This Row],[日時]])</f>
        <v>0</v>
      </c>
      <c r="F100" s="57">
        <f>COUNTIFS(テーブル13[[#All],[発症日]],テーブル3101225[[#This Row],[日時]],テーブル13[[#All],[探知契機]],F$1)</f>
        <v>0</v>
      </c>
      <c r="G100" s="59">
        <f>COUNTIFS(テーブル13[[#All],[発症日]],テーブル3101225[[#This Row],[日時]],テーブル13[[#All],[探知契機]],"")</f>
        <v>0</v>
      </c>
      <c r="H100" s="59">
        <f>COUNTIFS(テーブル13[[#All],[発症日]],テーブル3101225[[#This Row],[日時]],テーブル13[[#All],[年代]],H$1)</f>
        <v>0</v>
      </c>
      <c r="I100" s="59">
        <f>COUNTIFS(テーブル13[[#All],[発症日]],テーブル3101225[[#This Row],[日時]],テーブル13[[#All],[年代]],I$1)</f>
        <v>0</v>
      </c>
      <c r="J100" s="59">
        <f>COUNTIFS(テーブル13[[#All],[発症日]],テーブル3101225[[#This Row],[日時]],テーブル13[[#All],[年代]],J$1)</f>
        <v>0</v>
      </c>
      <c r="K100" s="59">
        <f>COUNTIFS(テーブル13[[#All],[発症日]],テーブル3101225[[#This Row],[日時]],テーブル13[[#All],[年代]],K$1)</f>
        <v>0</v>
      </c>
      <c r="L100" s="59">
        <f>COUNTIFS(テーブル13[[#All],[発症日]],テーブル3101225[[#This Row],[日時]],テーブル13[[#All],[年代]],L$1)</f>
        <v>0</v>
      </c>
      <c r="M100" s="59">
        <f>COUNTIFS(テーブル13[[#All],[発症日]],テーブル3101225[[#This Row],[日時]],テーブル13[[#All],[年代]],M$1)</f>
        <v>0</v>
      </c>
      <c r="N100" s="59">
        <f>COUNTIFS(テーブル13[[#All],[発症日]],テーブル3101225[[#This Row],[日時]],テーブル13[[#All],[年代]],N$1)</f>
        <v>0</v>
      </c>
      <c r="O100" s="59">
        <f>COUNTIFS(テーブル13[[#All],[発症日]],テーブル3101225[[#This Row],[日時]],テーブル13[[#All],[年代]],O$1)</f>
        <v>0</v>
      </c>
    </row>
    <row r="101" spans="1:15">
      <c r="A101" s="54">
        <f t="shared" si="7"/>
        <v>43985</v>
      </c>
      <c r="B101" s="1" t="str">
        <f t="shared" si="4"/>
        <v/>
      </c>
      <c r="C101" s="57" t="str">
        <f t="shared" si="5"/>
        <v/>
      </c>
      <c r="D101" s="57" t="str">
        <f t="shared" si="6"/>
        <v>3日</v>
      </c>
      <c r="E101" s="57">
        <f>COUNTIF(テーブル13[[#All],[発症日]],テーブル3101225[[#This Row],[日時]])</f>
        <v>0</v>
      </c>
      <c r="F101" s="57">
        <f>COUNTIFS(テーブル13[[#All],[発症日]],テーブル3101225[[#This Row],[日時]],テーブル13[[#All],[探知契機]],F$1)</f>
        <v>0</v>
      </c>
      <c r="G101" s="59">
        <f>COUNTIFS(テーブル13[[#All],[発症日]],テーブル3101225[[#This Row],[日時]],テーブル13[[#All],[探知契機]],"")</f>
        <v>0</v>
      </c>
      <c r="H101" s="59">
        <f>COUNTIFS(テーブル13[[#All],[発症日]],テーブル3101225[[#This Row],[日時]],テーブル13[[#All],[年代]],H$1)</f>
        <v>0</v>
      </c>
      <c r="I101" s="59">
        <f>COUNTIFS(テーブル13[[#All],[発症日]],テーブル3101225[[#This Row],[日時]],テーブル13[[#All],[年代]],I$1)</f>
        <v>0</v>
      </c>
      <c r="J101" s="59">
        <f>COUNTIFS(テーブル13[[#All],[発症日]],テーブル3101225[[#This Row],[日時]],テーブル13[[#All],[年代]],J$1)</f>
        <v>0</v>
      </c>
      <c r="K101" s="59">
        <f>COUNTIFS(テーブル13[[#All],[発症日]],テーブル3101225[[#This Row],[日時]],テーブル13[[#All],[年代]],K$1)</f>
        <v>0</v>
      </c>
      <c r="L101" s="59">
        <f>COUNTIFS(テーブル13[[#All],[発症日]],テーブル3101225[[#This Row],[日時]],テーブル13[[#All],[年代]],L$1)</f>
        <v>0</v>
      </c>
      <c r="M101" s="59">
        <f>COUNTIFS(テーブル13[[#All],[発症日]],テーブル3101225[[#This Row],[日時]],テーブル13[[#All],[年代]],M$1)</f>
        <v>0</v>
      </c>
      <c r="N101" s="59">
        <f>COUNTIFS(テーブル13[[#All],[発症日]],テーブル3101225[[#This Row],[日時]],テーブル13[[#All],[年代]],N$1)</f>
        <v>0</v>
      </c>
      <c r="O101" s="59">
        <f>COUNTIFS(テーブル13[[#All],[発症日]],テーブル3101225[[#This Row],[日時]],テーブル13[[#All],[年代]],O$1)</f>
        <v>0</v>
      </c>
    </row>
    <row r="102" spans="1:15">
      <c r="A102" s="54">
        <f t="shared" si="7"/>
        <v>43986</v>
      </c>
      <c r="B102" s="1" t="str">
        <f t="shared" si="4"/>
        <v/>
      </c>
      <c r="C102" s="57" t="str">
        <f t="shared" si="5"/>
        <v/>
      </c>
      <c r="D102" s="57" t="str">
        <f t="shared" si="6"/>
        <v>4日</v>
      </c>
      <c r="E102" s="57">
        <f>COUNTIF(テーブル13[[#All],[発症日]],テーブル3101225[[#This Row],[日時]])</f>
        <v>0</v>
      </c>
      <c r="F102" s="57">
        <f>COUNTIFS(テーブル13[[#All],[発症日]],テーブル3101225[[#This Row],[日時]],テーブル13[[#All],[探知契機]],F$1)</f>
        <v>0</v>
      </c>
      <c r="G102" s="59">
        <f>COUNTIFS(テーブル13[[#All],[発症日]],テーブル3101225[[#This Row],[日時]],テーブル13[[#All],[探知契機]],"")</f>
        <v>0</v>
      </c>
      <c r="H102" s="59">
        <f>COUNTIFS(テーブル13[[#All],[発症日]],テーブル3101225[[#This Row],[日時]],テーブル13[[#All],[年代]],H$1)</f>
        <v>0</v>
      </c>
      <c r="I102" s="59">
        <f>COUNTIFS(テーブル13[[#All],[発症日]],テーブル3101225[[#This Row],[日時]],テーブル13[[#All],[年代]],I$1)</f>
        <v>0</v>
      </c>
      <c r="J102" s="59">
        <f>COUNTIFS(テーブル13[[#All],[発症日]],テーブル3101225[[#This Row],[日時]],テーブル13[[#All],[年代]],J$1)</f>
        <v>0</v>
      </c>
      <c r="K102" s="59">
        <f>COUNTIFS(テーブル13[[#All],[発症日]],テーブル3101225[[#This Row],[日時]],テーブル13[[#All],[年代]],K$1)</f>
        <v>0</v>
      </c>
      <c r="L102" s="59">
        <f>COUNTIFS(テーブル13[[#All],[発症日]],テーブル3101225[[#This Row],[日時]],テーブル13[[#All],[年代]],L$1)</f>
        <v>0</v>
      </c>
      <c r="M102" s="59">
        <f>COUNTIFS(テーブル13[[#All],[発症日]],テーブル3101225[[#This Row],[日時]],テーブル13[[#All],[年代]],M$1)</f>
        <v>0</v>
      </c>
      <c r="N102" s="59">
        <f>COUNTIFS(テーブル13[[#All],[発症日]],テーブル3101225[[#This Row],[日時]],テーブル13[[#All],[年代]],N$1)</f>
        <v>0</v>
      </c>
      <c r="O102" s="59">
        <f>COUNTIFS(テーブル13[[#All],[発症日]],テーブル3101225[[#This Row],[日時]],テーブル13[[#All],[年代]],O$1)</f>
        <v>0</v>
      </c>
    </row>
    <row r="103" spans="1:15">
      <c r="A103" s="54">
        <f t="shared" si="7"/>
        <v>43987</v>
      </c>
      <c r="B103" s="1" t="str">
        <f t="shared" si="4"/>
        <v/>
      </c>
      <c r="C103" s="57" t="str">
        <f t="shared" si="5"/>
        <v/>
      </c>
      <c r="D103" s="57" t="str">
        <f t="shared" si="6"/>
        <v>5日</v>
      </c>
      <c r="E103" s="57">
        <f>COUNTIF(テーブル13[[#All],[発症日]],テーブル3101225[[#This Row],[日時]])</f>
        <v>0</v>
      </c>
      <c r="F103" s="57">
        <f>COUNTIFS(テーブル13[[#All],[発症日]],テーブル3101225[[#This Row],[日時]],テーブル13[[#All],[探知契機]],F$1)</f>
        <v>0</v>
      </c>
      <c r="G103" s="59">
        <f>COUNTIFS(テーブル13[[#All],[発症日]],テーブル3101225[[#This Row],[日時]],テーブル13[[#All],[探知契機]],"")</f>
        <v>0</v>
      </c>
      <c r="H103" s="59">
        <f>COUNTIFS(テーブル13[[#All],[発症日]],テーブル3101225[[#This Row],[日時]],テーブル13[[#All],[年代]],H$1)</f>
        <v>0</v>
      </c>
      <c r="I103" s="59">
        <f>COUNTIFS(テーブル13[[#All],[発症日]],テーブル3101225[[#This Row],[日時]],テーブル13[[#All],[年代]],I$1)</f>
        <v>0</v>
      </c>
      <c r="J103" s="59">
        <f>COUNTIFS(テーブル13[[#All],[発症日]],テーブル3101225[[#This Row],[日時]],テーブル13[[#All],[年代]],J$1)</f>
        <v>0</v>
      </c>
      <c r="K103" s="59">
        <f>COUNTIFS(テーブル13[[#All],[発症日]],テーブル3101225[[#This Row],[日時]],テーブル13[[#All],[年代]],K$1)</f>
        <v>0</v>
      </c>
      <c r="L103" s="59">
        <f>COUNTIFS(テーブル13[[#All],[発症日]],テーブル3101225[[#This Row],[日時]],テーブル13[[#All],[年代]],L$1)</f>
        <v>0</v>
      </c>
      <c r="M103" s="59">
        <f>COUNTIFS(テーブル13[[#All],[発症日]],テーブル3101225[[#This Row],[日時]],テーブル13[[#All],[年代]],M$1)</f>
        <v>0</v>
      </c>
      <c r="N103" s="59">
        <f>COUNTIFS(テーブル13[[#All],[発症日]],テーブル3101225[[#This Row],[日時]],テーブル13[[#All],[年代]],N$1)</f>
        <v>0</v>
      </c>
      <c r="O103" s="59">
        <f>COUNTIFS(テーブル13[[#All],[発症日]],テーブル3101225[[#This Row],[日時]],テーブル13[[#All],[年代]],O$1)</f>
        <v>0</v>
      </c>
    </row>
    <row r="104" spans="1:15">
      <c r="A104" s="54">
        <f t="shared" si="7"/>
        <v>43988</v>
      </c>
      <c r="B104" s="1" t="str">
        <f t="shared" si="4"/>
        <v/>
      </c>
      <c r="C104" s="57" t="str">
        <f t="shared" si="5"/>
        <v/>
      </c>
      <c r="D104" s="57" t="str">
        <f t="shared" si="6"/>
        <v>6日</v>
      </c>
      <c r="E104" s="57">
        <f>COUNTIF(テーブル13[[#All],[発症日]],テーブル3101225[[#This Row],[日時]])</f>
        <v>0</v>
      </c>
      <c r="F104" s="57">
        <f>COUNTIFS(テーブル13[[#All],[発症日]],テーブル3101225[[#This Row],[日時]],テーブル13[[#All],[探知契機]],F$1)</f>
        <v>0</v>
      </c>
      <c r="G104" s="59">
        <f>COUNTIFS(テーブル13[[#All],[発症日]],テーブル3101225[[#This Row],[日時]],テーブル13[[#All],[探知契機]],"")</f>
        <v>0</v>
      </c>
      <c r="H104" s="59">
        <f>COUNTIFS(テーブル13[[#All],[発症日]],テーブル3101225[[#This Row],[日時]],テーブル13[[#All],[年代]],H$1)</f>
        <v>0</v>
      </c>
      <c r="I104" s="59">
        <f>COUNTIFS(テーブル13[[#All],[発症日]],テーブル3101225[[#This Row],[日時]],テーブル13[[#All],[年代]],I$1)</f>
        <v>0</v>
      </c>
      <c r="J104" s="59">
        <f>COUNTIFS(テーブル13[[#All],[発症日]],テーブル3101225[[#This Row],[日時]],テーブル13[[#All],[年代]],J$1)</f>
        <v>0</v>
      </c>
      <c r="K104" s="59">
        <f>COUNTIFS(テーブル13[[#All],[発症日]],テーブル3101225[[#This Row],[日時]],テーブル13[[#All],[年代]],K$1)</f>
        <v>0</v>
      </c>
      <c r="L104" s="59">
        <f>COUNTIFS(テーブル13[[#All],[発症日]],テーブル3101225[[#This Row],[日時]],テーブル13[[#All],[年代]],L$1)</f>
        <v>0</v>
      </c>
      <c r="M104" s="59">
        <f>COUNTIFS(テーブル13[[#All],[発症日]],テーブル3101225[[#This Row],[日時]],テーブル13[[#All],[年代]],M$1)</f>
        <v>0</v>
      </c>
      <c r="N104" s="59">
        <f>COUNTIFS(テーブル13[[#All],[発症日]],テーブル3101225[[#This Row],[日時]],テーブル13[[#All],[年代]],N$1)</f>
        <v>0</v>
      </c>
      <c r="O104" s="59">
        <f>COUNTIFS(テーブル13[[#All],[発症日]],テーブル3101225[[#This Row],[日時]],テーブル13[[#All],[年代]],O$1)</f>
        <v>0</v>
      </c>
    </row>
    <row r="105" spans="1:15">
      <c r="A105" s="54">
        <f t="shared" si="7"/>
        <v>43989</v>
      </c>
      <c r="B105" s="1" t="str">
        <f t="shared" si="4"/>
        <v/>
      </c>
      <c r="C105" s="57" t="str">
        <f t="shared" si="5"/>
        <v/>
      </c>
      <c r="D105" s="57" t="str">
        <f t="shared" si="6"/>
        <v>7日</v>
      </c>
      <c r="E105" s="57">
        <f>COUNTIF(テーブル13[[#All],[発症日]],テーブル3101225[[#This Row],[日時]])</f>
        <v>0</v>
      </c>
      <c r="F105" s="57">
        <f>COUNTIFS(テーブル13[[#All],[発症日]],テーブル3101225[[#This Row],[日時]],テーブル13[[#All],[探知契機]],F$1)</f>
        <v>0</v>
      </c>
      <c r="G105" s="59">
        <f>COUNTIFS(テーブル13[[#All],[発症日]],テーブル3101225[[#This Row],[日時]],テーブル13[[#All],[探知契機]],"")</f>
        <v>0</v>
      </c>
      <c r="H105" s="59">
        <f>COUNTIFS(テーブル13[[#All],[発症日]],テーブル3101225[[#This Row],[日時]],テーブル13[[#All],[年代]],H$1)</f>
        <v>0</v>
      </c>
      <c r="I105" s="59">
        <f>COUNTIFS(テーブル13[[#All],[発症日]],テーブル3101225[[#This Row],[日時]],テーブル13[[#All],[年代]],I$1)</f>
        <v>0</v>
      </c>
      <c r="J105" s="59">
        <f>COUNTIFS(テーブル13[[#All],[発症日]],テーブル3101225[[#This Row],[日時]],テーブル13[[#All],[年代]],J$1)</f>
        <v>0</v>
      </c>
      <c r="K105" s="59">
        <f>COUNTIFS(テーブル13[[#All],[発症日]],テーブル3101225[[#This Row],[日時]],テーブル13[[#All],[年代]],K$1)</f>
        <v>0</v>
      </c>
      <c r="L105" s="59">
        <f>COUNTIFS(テーブル13[[#All],[発症日]],テーブル3101225[[#This Row],[日時]],テーブル13[[#All],[年代]],L$1)</f>
        <v>0</v>
      </c>
      <c r="M105" s="59">
        <f>COUNTIFS(テーブル13[[#All],[発症日]],テーブル3101225[[#This Row],[日時]],テーブル13[[#All],[年代]],M$1)</f>
        <v>0</v>
      </c>
      <c r="N105" s="59">
        <f>COUNTIFS(テーブル13[[#All],[発症日]],テーブル3101225[[#This Row],[日時]],テーブル13[[#All],[年代]],N$1)</f>
        <v>0</v>
      </c>
      <c r="O105" s="59">
        <f>COUNTIFS(テーブル13[[#All],[発症日]],テーブル3101225[[#This Row],[日時]],テーブル13[[#All],[年代]],O$1)</f>
        <v>0</v>
      </c>
    </row>
    <row r="106" spans="1:15">
      <c r="A106" s="54">
        <f t="shared" si="7"/>
        <v>43990</v>
      </c>
      <c r="B106" s="1" t="str">
        <f t="shared" si="4"/>
        <v/>
      </c>
      <c r="C106" s="57" t="str">
        <f t="shared" si="5"/>
        <v/>
      </c>
      <c r="D106" s="57" t="str">
        <f t="shared" si="6"/>
        <v>8日</v>
      </c>
      <c r="E106" s="57">
        <f>COUNTIF(テーブル13[[#All],[発症日]],テーブル3101225[[#This Row],[日時]])</f>
        <v>0</v>
      </c>
      <c r="F106" s="57">
        <f>COUNTIFS(テーブル13[[#All],[発症日]],テーブル3101225[[#This Row],[日時]],テーブル13[[#All],[探知契機]],F$1)</f>
        <v>0</v>
      </c>
      <c r="G106" s="59">
        <f>COUNTIFS(テーブル13[[#All],[発症日]],テーブル3101225[[#This Row],[日時]],テーブル13[[#All],[探知契機]],"")</f>
        <v>0</v>
      </c>
      <c r="H106" s="59">
        <f>COUNTIFS(テーブル13[[#All],[発症日]],テーブル3101225[[#This Row],[日時]],テーブル13[[#All],[年代]],H$1)</f>
        <v>0</v>
      </c>
      <c r="I106" s="59">
        <f>COUNTIFS(テーブル13[[#All],[発症日]],テーブル3101225[[#This Row],[日時]],テーブル13[[#All],[年代]],I$1)</f>
        <v>0</v>
      </c>
      <c r="J106" s="59">
        <f>COUNTIFS(テーブル13[[#All],[発症日]],テーブル3101225[[#This Row],[日時]],テーブル13[[#All],[年代]],J$1)</f>
        <v>0</v>
      </c>
      <c r="K106" s="59">
        <f>COUNTIFS(テーブル13[[#All],[発症日]],テーブル3101225[[#This Row],[日時]],テーブル13[[#All],[年代]],K$1)</f>
        <v>0</v>
      </c>
      <c r="L106" s="59">
        <f>COUNTIFS(テーブル13[[#All],[発症日]],テーブル3101225[[#This Row],[日時]],テーブル13[[#All],[年代]],L$1)</f>
        <v>0</v>
      </c>
      <c r="M106" s="59">
        <f>COUNTIFS(テーブル13[[#All],[発症日]],テーブル3101225[[#This Row],[日時]],テーブル13[[#All],[年代]],M$1)</f>
        <v>0</v>
      </c>
      <c r="N106" s="59">
        <f>COUNTIFS(テーブル13[[#All],[発症日]],テーブル3101225[[#This Row],[日時]],テーブル13[[#All],[年代]],N$1)</f>
        <v>0</v>
      </c>
      <c r="O106" s="59">
        <f>COUNTIFS(テーブル13[[#All],[発症日]],テーブル3101225[[#This Row],[日時]],テーブル13[[#All],[年代]],O$1)</f>
        <v>0</v>
      </c>
    </row>
    <row r="107" spans="1:15">
      <c r="A107" s="54">
        <f t="shared" si="7"/>
        <v>43991</v>
      </c>
      <c r="B107" s="1" t="str">
        <f t="shared" si="4"/>
        <v/>
      </c>
      <c r="C107" s="57" t="str">
        <f t="shared" si="5"/>
        <v/>
      </c>
      <c r="D107" s="57" t="str">
        <f t="shared" si="6"/>
        <v>9日</v>
      </c>
      <c r="E107" s="57">
        <f>COUNTIF(テーブル13[[#All],[発症日]],テーブル3101225[[#This Row],[日時]])</f>
        <v>0</v>
      </c>
      <c r="F107" s="57">
        <f>COUNTIFS(テーブル13[[#All],[発症日]],テーブル3101225[[#This Row],[日時]],テーブル13[[#All],[探知契機]],F$1)</f>
        <v>0</v>
      </c>
      <c r="G107" s="59">
        <f>COUNTIFS(テーブル13[[#All],[発症日]],テーブル3101225[[#This Row],[日時]],テーブル13[[#All],[探知契機]],"")</f>
        <v>0</v>
      </c>
      <c r="H107" s="59">
        <f>COUNTIFS(テーブル13[[#All],[発症日]],テーブル3101225[[#This Row],[日時]],テーブル13[[#All],[年代]],H$1)</f>
        <v>0</v>
      </c>
      <c r="I107" s="59">
        <f>COUNTIFS(テーブル13[[#All],[発症日]],テーブル3101225[[#This Row],[日時]],テーブル13[[#All],[年代]],I$1)</f>
        <v>0</v>
      </c>
      <c r="J107" s="59">
        <f>COUNTIFS(テーブル13[[#All],[発症日]],テーブル3101225[[#This Row],[日時]],テーブル13[[#All],[年代]],J$1)</f>
        <v>0</v>
      </c>
      <c r="K107" s="59">
        <f>COUNTIFS(テーブル13[[#All],[発症日]],テーブル3101225[[#This Row],[日時]],テーブル13[[#All],[年代]],K$1)</f>
        <v>0</v>
      </c>
      <c r="L107" s="59">
        <f>COUNTIFS(テーブル13[[#All],[発症日]],テーブル3101225[[#This Row],[日時]],テーブル13[[#All],[年代]],L$1)</f>
        <v>0</v>
      </c>
      <c r="M107" s="59">
        <f>COUNTIFS(テーブル13[[#All],[発症日]],テーブル3101225[[#This Row],[日時]],テーブル13[[#All],[年代]],M$1)</f>
        <v>0</v>
      </c>
      <c r="N107" s="59">
        <f>COUNTIFS(テーブル13[[#All],[発症日]],テーブル3101225[[#This Row],[日時]],テーブル13[[#All],[年代]],N$1)</f>
        <v>0</v>
      </c>
      <c r="O107" s="59">
        <f>COUNTIFS(テーブル13[[#All],[発症日]],テーブル3101225[[#This Row],[日時]],テーブル13[[#All],[年代]],O$1)</f>
        <v>0</v>
      </c>
    </row>
    <row r="108" spans="1:15">
      <c r="A108" s="54">
        <f t="shared" si="7"/>
        <v>43992</v>
      </c>
      <c r="B108" s="1" t="str">
        <f t="shared" si="4"/>
        <v/>
      </c>
      <c r="C108" s="57" t="str">
        <f t="shared" si="5"/>
        <v/>
      </c>
      <c r="D108" s="57" t="str">
        <f t="shared" si="6"/>
        <v>10日</v>
      </c>
      <c r="E108" s="57">
        <f>COUNTIF(テーブル13[[#All],[発症日]],テーブル3101225[[#This Row],[日時]])</f>
        <v>0</v>
      </c>
      <c r="F108" s="57">
        <f>COUNTIFS(テーブル13[[#All],[発症日]],テーブル3101225[[#This Row],[日時]],テーブル13[[#All],[探知契機]],F$1)</f>
        <v>0</v>
      </c>
      <c r="G108" s="59">
        <f>COUNTIFS(テーブル13[[#All],[発症日]],テーブル3101225[[#This Row],[日時]],テーブル13[[#All],[探知契機]],"")</f>
        <v>0</v>
      </c>
      <c r="H108" s="59">
        <f>COUNTIFS(テーブル13[[#All],[発症日]],テーブル3101225[[#This Row],[日時]],テーブル13[[#All],[年代]],H$1)</f>
        <v>0</v>
      </c>
      <c r="I108" s="59">
        <f>COUNTIFS(テーブル13[[#All],[発症日]],テーブル3101225[[#This Row],[日時]],テーブル13[[#All],[年代]],I$1)</f>
        <v>0</v>
      </c>
      <c r="J108" s="59">
        <f>COUNTIFS(テーブル13[[#All],[発症日]],テーブル3101225[[#This Row],[日時]],テーブル13[[#All],[年代]],J$1)</f>
        <v>0</v>
      </c>
      <c r="K108" s="59">
        <f>COUNTIFS(テーブル13[[#All],[発症日]],テーブル3101225[[#This Row],[日時]],テーブル13[[#All],[年代]],K$1)</f>
        <v>0</v>
      </c>
      <c r="L108" s="59">
        <f>COUNTIFS(テーブル13[[#All],[発症日]],テーブル3101225[[#This Row],[日時]],テーブル13[[#All],[年代]],L$1)</f>
        <v>0</v>
      </c>
      <c r="M108" s="59">
        <f>COUNTIFS(テーブル13[[#All],[発症日]],テーブル3101225[[#This Row],[日時]],テーブル13[[#All],[年代]],M$1)</f>
        <v>0</v>
      </c>
      <c r="N108" s="59">
        <f>COUNTIFS(テーブル13[[#All],[発症日]],テーブル3101225[[#This Row],[日時]],テーブル13[[#All],[年代]],N$1)</f>
        <v>0</v>
      </c>
      <c r="O108" s="59">
        <f>COUNTIFS(テーブル13[[#All],[発症日]],テーブル3101225[[#This Row],[日時]],テーブル13[[#All],[年代]],O$1)</f>
        <v>0</v>
      </c>
    </row>
    <row r="109" spans="1:15">
      <c r="A109" s="54">
        <f t="shared" si="7"/>
        <v>43993</v>
      </c>
      <c r="B109" s="1" t="str">
        <f t="shared" si="4"/>
        <v/>
      </c>
      <c r="C109" s="57" t="str">
        <f t="shared" si="5"/>
        <v/>
      </c>
      <c r="D109" s="57" t="str">
        <f t="shared" si="6"/>
        <v>11日</v>
      </c>
      <c r="E109" s="57">
        <f>COUNTIF(テーブル13[[#All],[発症日]],テーブル3101225[[#This Row],[日時]])</f>
        <v>0</v>
      </c>
      <c r="F109" s="57">
        <f>COUNTIFS(テーブル13[[#All],[発症日]],テーブル3101225[[#This Row],[日時]],テーブル13[[#All],[探知契機]],F$1)</f>
        <v>0</v>
      </c>
      <c r="G109" s="59">
        <f>COUNTIFS(テーブル13[[#All],[発症日]],テーブル3101225[[#This Row],[日時]],テーブル13[[#All],[探知契機]],"")</f>
        <v>0</v>
      </c>
      <c r="H109" s="59">
        <f>COUNTIFS(テーブル13[[#All],[発症日]],テーブル3101225[[#This Row],[日時]],テーブル13[[#All],[年代]],H$1)</f>
        <v>0</v>
      </c>
      <c r="I109" s="59">
        <f>COUNTIFS(テーブル13[[#All],[発症日]],テーブル3101225[[#This Row],[日時]],テーブル13[[#All],[年代]],I$1)</f>
        <v>0</v>
      </c>
      <c r="J109" s="59">
        <f>COUNTIFS(テーブル13[[#All],[発症日]],テーブル3101225[[#This Row],[日時]],テーブル13[[#All],[年代]],J$1)</f>
        <v>0</v>
      </c>
      <c r="K109" s="59">
        <f>COUNTIFS(テーブル13[[#All],[発症日]],テーブル3101225[[#This Row],[日時]],テーブル13[[#All],[年代]],K$1)</f>
        <v>0</v>
      </c>
      <c r="L109" s="59">
        <f>COUNTIFS(テーブル13[[#All],[発症日]],テーブル3101225[[#This Row],[日時]],テーブル13[[#All],[年代]],L$1)</f>
        <v>0</v>
      </c>
      <c r="M109" s="59">
        <f>COUNTIFS(テーブル13[[#All],[発症日]],テーブル3101225[[#This Row],[日時]],テーブル13[[#All],[年代]],M$1)</f>
        <v>0</v>
      </c>
      <c r="N109" s="59">
        <f>COUNTIFS(テーブル13[[#All],[発症日]],テーブル3101225[[#This Row],[日時]],テーブル13[[#All],[年代]],N$1)</f>
        <v>0</v>
      </c>
      <c r="O109" s="59">
        <f>COUNTIFS(テーブル13[[#All],[発症日]],テーブル3101225[[#This Row],[日時]],テーブル13[[#All],[年代]],O$1)</f>
        <v>0</v>
      </c>
    </row>
    <row r="110" spans="1:15">
      <c r="A110" s="54">
        <f t="shared" si="7"/>
        <v>43994</v>
      </c>
      <c r="B110" s="1" t="str">
        <f t="shared" si="4"/>
        <v/>
      </c>
      <c r="C110" s="57" t="str">
        <f t="shared" si="5"/>
        <v/>
      </c>
      <c r="D110" s="57" t="str">
        <f t="shared" si="6"/>
        <v>12日</v>
      </c>
      <c r="E110" s="57">
        <f>COUNTIF(テーブル13[[#All],[発症日]],テーブル3101225[[#This Row],[日時]])</f>
        <v>0</v>
      </c>
      <c r="F110" s="57">
        <f>COUNTIFS(テーブル13[[#All],[発症日]],テーブル3101225[[#This Row],[日時]],テーブル13[[#All],[探知契機]],F$1)</f>
        <v>0</v>
      </c>
      <c r="G110" s="59">
        <f>COUNTIFS(テーブル13[[#All],[発症日]],テーブル3101225[[#This Row],[日時]],テーブル13[[#All],[探知契機]],"")</f>
        <v>0</v>
      </c>
      <c r="H110" s="59">
        <f>COUNTIFS(テーブル13[[#All],[発症日]],テーブル3101225[[#This Row],[日時]],テーブル13[[#All],[年代]],H$1)</f>
        <v>0</v>
      </c>
      <c r="I110" s="59">
        <f>COUNTIFS(テーブル13[[#All],[発症日]],テーブル3101225[[#This Row],[日時]],テーブル13[[#All],[年代]],I$1)</f>
        <v>0</v>
      </c>
      <c r="J110" s="59">
        <f>COUNTIFS(テーブル13[[#All],[発症日]],テーブル3101225[[#This Row],[日時]],テーブル13[[#All],[年代]],J$1)</f>
        <v>0</v>
      </c>
      <c r="K110" s="59">
        <f>COUNTIFS(テーブル13[[#All],[発症日]],テーブル3101225[[#This Row],[日時]],テーブル13[[#All],[年代]],K$1)</f>
        <v>0</v>
      </c>
      <c r="L110" s="59">
        <f>COUNTIFS(テーブル13[[#All],[発症日]],テーブル3101225[[#This Row],[日時]],テーブル13[[#All],[年代]],L$1)</f>
        <v>0</v>
      </c>
      <c r="M110" s="59">
        <f>COUNTIFS(テーブル13[[#All],[発症日]],テーブル3101225[[#This Row],[日時]],テーブル13[[#All],[年代]],M$1)</f>
        <v>0</v>
      </c>
      <c r="N110" s="59">
        <f>COUNTIFS(テーブル13[[#All],[発症日]],テーブル3101225[[#This Row],[日時]],テーブル13[[#All],[年代]],N$1)</f>
        <v>0</v>
      </c>
      <c r="O110" s="59">
        <f>COUNTIFS(テーブル13[[#All],[発症日]],テーブル3101225[[#This Row],[日時]],テーブル13[[#All],[年代]],O$1)</f>
        <v>0</v>
      </c>
    </row>
    <row r="111" spans="1:15">
      <c r="A111" s="54">
        <f t="shared" si="7"/>
        <v>43995</v>
      </c>
      <c r="B111" s="1" t="str">
        <f t="shared" si="4"/>
        <v/>
      </c>
      <c r="C111" s="57" t="str">
        <f t="shared" si="5"/>
        <v/>
      </c>
      <c r="D111" s="57" t="str">
        <f t="shared" si="6"/>
        <v>13日</v>
      </c>
      <c r="E111" s="57">
        <f>COUNTIF(テーブル13[[#All],[発症日]],テーブル3101225[[#This Row],[日時]])</f>
        <v>0</v>
      </c>
      <c r="F111" s="57">
        <f>COUNTIFS(テーブル13[[#All],[発症日]],テーブル3101225[[#This Row],[日時]],テーブル13[[#All],[探知契機]],F$1)</f>
        <v>0</v>
      </c>
      <c r="G111" s="59">
        <f>COUNTIFS(テーブル13[[#All],[発症日]],テーブル3101225[[#This Row],[日時]],テーブル13[[#All],[探知契機]],"")</f>
        <v>0</v>
      </c>
      <c r="H111" s="59">
        <f>COUNTIFS(テーブル13[[#All],[発症日]],テーブル3101225[[#This Row],[日時]],テーブル13[[#All],[年代]],H$1)</f>
        <v>0</v>
      </c>
      <c r="I111" s="59">
        <f>COUNTIFS(テーブル13[[#All],[発症日]],テーブル3101225[[#This Row],[日時]],テーブル13[[#All],[年代]],I$1)</f>
        <v>0</v>
      </c>
      <c r="J111" s="59">
        <f>COUNTIFS(テーブル13[[#All],[発症日]],テーブル3101225[[#This Row],[日時]],テーブル13[[#All],[年代]],J$1)</f>
        <v>0</v>
      </c>
      <c r="K111" s="59">
        <f>COUNTIFS(テーブル13[[#All],[発症日]],テーブル3101225[[#This Row],[日時]],テーブル13[[#All],[年代]],K$1)</f>
        <v>0</v>
      </c>
      <c r="L111" s="59">
        <f>COUNTIFS(テーブル13[[#All],[発症日]],テーブル3101225[[#This Row],[日時]],テーブル13[[#All],[年代]],L$1)</f>
        <v>0</v>
      </c>
      <c r="M111" s="59">
        <f>COUNTIFS(テーブル13[[#All],[発症日]],テーブル3101225[[#This Row],[日時]],テーブル13[[#All],[年代]],M$1)</f>
        <v>0</v>
      </c>
      <c r="N111" s="59">
        <f>COUNTIFS(テーブル13[[#All],[発症日]],テーブル3101225[[#This Row],[日時]],テーブル13[[#All],[年代]],N$1)</f>
        <v>0</v>
      </c>
      <c r="O111" s="59">
        <f>COUNTIFS(テーブル13[[#All],[発症日]],テーブル3101225[[#This Row],[日時]],テーブル13[[#All],[年代]],O$1)</f>
        <v>0</v>
      </c>
    </row>
    <row r="112" spans="1:15">
      <c r="A112" s="54">
        <f t="shared" si="7"/>
        <v>43996</v>
      </c>
      <c r="B112" s="1" t="str">
        <f t="shared" si="4"/>
        <v/>
      </c>
      <c r="C112" s="57" t="str">
        <f t="shared" si="5"/>
        <v/>
      </c>
      <c r="D112" s="57" t="str">
        <f t="shared" si="6"/>
        <v>14日</v>
      </c>
      <c r="E112" s="57">
        <f>COUNTIF(テーブル13[[#All],[発症日]],テーブル3101225[[#This Row],[日時]])</f>
        <v>0</v>
      </c>
      <c r="F112" s="57">
        <f>COUNTIFS(テーブル13[[#All],[発症日]],テーブル3101225[[#This Row],[日時]],テーブル13[[#All],[探知契機]],F$1)</f>
        <v>0</v>
      </c>
      <c r="G112" s="59">
        <f>COUNTIFS(テーブル13[[#All],[発症日]],テーブル3101225[[#This Row],[日時]],テーブル13[[#All],[探知契機]],"")</f>
        <v>0</v>
      </c>
      <c r="H112" s="59">
        <f>COUNTIFS(テーブル13[[#All],[発症日]],テーブル3101225[[#This Row],[日時]],テーブル13[[#All],[年代]],H$1)</f>
        <v>0</v>
      </c>
      <c r="I112" s="59">
        <f>COUNTIFS(テーブル13[[#All],[発症日]],テーブル3101225[[#This Row],[日時]],テーブル13[[#All],[年代]],I$1)</f>
        <v>0</v>
      </c>
      <c r="J112" s="59">
        <f>COUNTIFS(テーブル13[[#All],[発症日]],テーブル3101225[[#This Row],[日時]],テーブル13[[#All],[年代]],J$1)</f>
        <v>0</v>
      </c>
      <c r="K112" s="59">
        <f>COUNTIFS(テーブル13[[#All],[発症日]],テーブル3101225[[#This Row],[日時]],テーブル13[[#All],[年代]],K$1)</f>
        <v>0</v>
      </c>
      <c r="L112" s="59">
        <f>COUNTIFS(テーブル13[[#All],[発症日]],テーブル3101225[[#This Row],[日時]],テーブル13[[#All],[年代]],L$1)</f>
        <v>0</v>
      </c>
      <c r="M112" s="59">
        <f>COUNTIFS(テーブル13[[#All],[発症日]],テーブル3101225[[#This Row],[日時]],テーブル13[[#All],[年代]],M$1)</f>
        <v>0</v>
      </c>
      <c r="N112" s="59">
        <f>COUNTIFS(テーブル13[[#All],[発症日]],テーブル3101225[[#This Row],[日時]],テーブル13[[#All],[年代]],N$1)</f>
        <v>0</v>
      </c>
      <c r="O112" s="59">
        <f>COUNTIFS(テーブル13[[#All],[発症日]],テーブル3101225[[#This Row],[日時]],テーブル13[[#All],[年代]],O$1)</f>
        <v>0</v>
      </c>
    </row>
    <row r="113" spans="1:15">
      <c r="A113" s="54">
        <f t="shared" si="7"/>
        <v>43997</v>
      </c>
      <c r="B113" s="1" t="str">
        <f t="shared" si="4"/>
        <v/>
      </c>
      <c r="C113" s="57" t="str">
        <f t="shared" si="5"/>
        <v/>
      </c>
      <c r="D113" s="57" t="str">
        <f t="shared" si="6"/>
        <v>15日</v>
      </c>
      <c r="E113" s="57">
        <f>COUNTIF(テーブル13[[#All],[発症日]],テーブル3101225[[#This Row],[日時]])</f>
        <v>0</v>
      </c>
      <c r="F113" s="57">
        <f>COUNTIFS(テーブル13[[#All],[発症日]],テーブル3101225[[#This Row],[日時]],テーブル13[[#All],[探知契機]],F$1)</f>
        <v>0</v>
      </c>
      <c r="G113" s="59">
        <f>COUNTIFS(テーブル13[[#All],[発症日]],テーブル3101225[[#This Row],[日時]],テーブル13[[#All],[探知契機]],"")</f>
        <v>0</v>
      </c>
      <c r="H113" s="59">
        <f>COUNTIFS(テーブル13[[#All],[発症日]],テーブル3101225[[#This Row],[日時]],テーブル13[[#All],[年代]],H$1)</f>
        <v>0</v>
      </c>
      <c r="I113" s="59">
        <f>COUNTIFS(テーブル13[[#All],[発症日]],テーブル3101225[[#This Row],[日時]],テーブル13[[#All],[年代]],I$1)</f>
        <v>0</v>
      </c>
      <c r="J113" s="59">
        <f>COUNTIFS(テーブル13[[#All],[発症日]],テーブル3101225[[#This Row],[日時]],テーブル13[[#All],[年代]],J$1)</f>
        <v>0</v>
      </c>
      <c r="K113" s="59">
        <f>COUNTIFS(テーブル13[[#All],[発症日]],テーブル3101225[[#This Row],[日時]],テーブル13[[#All],[年代]],K$1)</f>
        <v>0</v>
      </c>
      <c r="L113" s="59">
        <f>COUNTIFS(テーブル13[[#All],[発症日]],テーブル3101225[[#This Row],[日時]],テーブル13[[#All],[年代]],L$1)</f>
        <v>0</v>
      </c>
      <c r="M113" s="59">
        <f>COUNTIFS(テーブル13[[#All],[発症日]],テーブル3101225[[#This Row],[日時]],テーブル13[[#All],[年代]],M$1)</f>
        <v>0</v>
      </c>
      <c r="N113" s="59">
        <f>COUNTIFS(テーブル13[[#All],[発症日]],テーブル3101225[[#This Row],[日時]],テーブル13[[#All],[年代]],N$1)</f>
        <v>0</v>
      </c>
      <c r="O113" s="59">
        <f>COUNTIFS(テーブル13[[#All],[発症日]],テーブル3101225[[#This Row],[日時]],テーブル13[[#All],[年代]],O$1)</f>
        <v>0</v>
      </c>
    </row>
    <row r="114" spans="1:15">
      <c r="A114" s="54">
        <f t="shared" si="7"/>
        <v>43998</v>
      </c>
      <c r="B114" s="1" t="str">
        <f t="shared" si="4"/>
        <v/>
      </c>
      <c r="C114" s="57" t="str">
        <f t="shared" si="5"/>
        <v/>
      </c>
      <c r="D114" s="57" t="str">
        <f t="shared" si="6"/>
        <v>16日</v>
      </c>
      <c r="E114" s="57">
        <f>COUNTIF(テーブル13[[#All],[発症日]],テーブル3101225[[#This Row],[日時]])</f>
        <v>0</v>
      </c>
      <c r="F114" s="57">
        <f>COUNTIFS(テーブル13[[#All],[発症日]],テーブル3101225[[#This Row],[日時]],テーブル13[[#All],[探知契機]],F$1)</f>
        <v>0</v>
      </c>
      <c r="G114" s="59">
        <f>COUNTIFS(テーブル13[[#All],[発症日]],テーブル3101225[[#This Row],[日時]],テーブル13[[#All],[探知契機]],"")</f>
        <v>0</v>
      </c>
      <c r="H114" s="59">
        <f>COUNTIFS(テーブル13[[#All],[発症日]],テーブル3101225[[#This Row],[日時]],テーブル13[[#All],[年代]],H$1)</f>
        <v>0</v>
      </c>
      <c r="I114" s="59">
        <f>COUNTIFS(テーブル13[[#All],[発症日]],テーブル3101225[[#This Row],[日時]],テーブル13[[#All],[年代]],I$1)</f>
        <v>0</v>
      </c>
      <c r="J114" s="59">
        <f>COUNTIFS(テーブル13[[#All],[発症日]],テーブル3101225[[#This Row],[日時]],テーブル13[[#All],[年代]],J$1)</f>
        <v>0</v>
      </c>
      <c r="K114" s="59">
        <f>COUNTIFS(テーブル13[[#All],[発症日]],テーブル3101225[[#This Row],[日時]],テーブル13[[#All],[年代]],K$1)</f>
        <v>0</v>
      </c>
      <c r="L114" s="59">
        <f>COUNTIFS(テーブル13[[#All],[発症日]],テーブル3101225[[#This Row],[日時]],テーブル13[[#All],[年代]],L$1)</f>
        <v>0</v>
      </c>
      <c r="M114" s="59">
        <f>COUNTIFS(テーブル13[[#All],[発症日]],テーブル3101225[[#This Row],[日時]],テーブル13[[#All],[年代]],M$1)</f>
        <v>0</v>
      </c>
      <c r="N114" s="59">
        <f>COUNTIFS(テーブル13[[#All],[発症日]],テーブル3101225[[#This Row],[日時]],テーブル13[[#All],[年代]],N$1)</f>
        <v>0</v>
      </c>
      <c r="O114" s="59">
        <f>COUNTIFS(テーブル13[[#All],[発症日]],テーブル3101225[[#This Row],[日時]],テーブル13[[#All],[年代]],O$1)</f>
        <v>0</v>
      </c>
    </row>
    <row r="115" spans="1:15">
      <c r="A115" s="54">
        <f t="shared" si="7"/>
        <v>43999</v>
      </c>
      <c r="B115" s="1" t="str">
        <f t="shared" si="4"/>
        <v/>
      </c>
      <c r="C115" s="57" t="str">
        <f t="shared" si="5"/>
        <v/>
      </c>
      <c r="D115" s="57" t="str">
        <f t="shared" si="6"/>
        <v>17日</v>
      </c>
      <c r="E115" s="57">
        <f>COUNTIF(テーブル13[[#All],[発症日]],テーブル3101225[[#This Row],[日時]])</f>
        <v>0</v>
      </c>
      <c r="F115" s="57">
        <f>COUNTIFS(テーブル13[[#All],[発症日]],テーブル3101225[[#This Row],[日時]],テーブル13[[#All],[探知契機]],F$1)</f>
        <v>0</v>
      </c>
      <c r="G115" s="59">
        <f>COUNTIFS(テーブル13[[#All],[発症日]],テーブル3101225[[#This Row],[日時]],テーブル13[[#All],[探知契機]],"")</f>
        <v>0</v>
      </c>
      <c r="H115" s="59">
        <f>COUNTIFS(テーブル13[[#All],[発症日]],テーブル3101225[[#This Row],[日時]],テーブル13[[#All],[年代]],H$1)</f>
        <v>0</v>
      </c>
      <c r="I115" s="59">
        <f>COUNTIFS(テーブル13[[#All],[発症日]],テーブル3101225[[#This Row],[日時]],テーブル13[[#All],[年代]],I$1)</f>
        <v>0</v>
      </c>
      <c r="J115" s="59">
        <f>COUNTIFS(テーブル13[[#All],[発症日]],テーブル3101225[[#This Row],[日時]],テーブル13[[#All],[年代]],J$1)</f>
        <v>0</v>
      </c>
      <c r="K115" s="59">
        <f>COUNTIFS(テーブル13[[#All],[発症日]],テーブル3101225[[#This Row],[日時]],テーブル13[[#All],[年代]],K$1)</f>
        <v>0</v>
      </c>
      <c r="L115" s="59">
        <f>COUNTIFS(テーブル13[[#All],[発症日]],テーブル3101225[[#This Row],[日時]],テーブル13[[#All],[年代]],L$1)</f>
        <v>0</v>
      </c>
      <c r="M115" s="59">
        <f>COUNTIFS(テーブル13[[#All],[発症日]],テーブル3101225[[#This Row],[日時]],テーブル13[[#All],[年代]],M$1)</f>
        <v>0</v>
      </c>
      <c r="N115" s="59">
        <f>COUNTIFS(テーブル13[[#All],[発症日]],テーブル3101225[[#This Row],[日時]],テーブル13[[#All],[年代]],N$1)</f>
        <v>0</v>
      </c>
      <c r="O115" s="59">
        <f>COUNTIFS(テーブル13[[#All],[発症日]],テーブル3101225[[#This Row],[日時]],テーブル13[[#All],[年代]],O$1)</f>
        <v>0</v>
      </c>
    </row>
    <row r="116" spans="1:15">
      <c r="A116" s="54">
        <f t="shared" si="7"/>
        <v>44000</v>
      </c>
      <c r="B116" s="1" t="str">
        <f t="shared" si="4"/>
        <v/>
      </c>
      <c r="C116" s="57" t="str">
        <f t="shared" si="5"/>
        <v/>
      </c>
      <c r="D116" s="57" t="str">
        <f t="shared" si="6"/>
        <v>18日</v>
      </c>
      <c r="E116" s="57">
        <f>COUNTIF(テーブル13[[#All],[発症日]],テーブル3101225[[#This Row],[日時]])</f>
        <v>0</v>
      </c>
      <c r="F116" s="57">
        <f>COUNTIFS(テーブル13[[#All],[発症日]],テーブル3101225[[#This Row],[日時]],テーブル13[[#All],[探知契機]],F$1)</f>
        <v>0</v>
      </c>
      <c r="G116" s="59">
        <f>COUNTIFS(テーブル13[[#All],[発症日]],テーブル3101225[[#This Row],[日時]],テーブル13[[#All],[探知契機]],"")</f>
        <v>0</v>
      </c>
      <c r="H116" s="59">
        <f>COUNTIFS(テーブル13[[#All],[発症日]],テーブル3101225[[#This Row],[日時]],テーブル13[[#All],[年代]],H$1)</f>
        <v>0</v>
      </c>
      <c r="I116" s="59">
        <f>COUNTIFS(テーブル13[[#All],[発症日]],テーブル3101225[[#This Row],[日時]],テーブル13[[#All],[年代]],I$1)</f>
        <v>0</v>
      </c>
      <c r="J116" s="59">
        <f>COUNTIFS(テーブル13[[#All],[発症日]],テーブル3101225[[#This Row],[日時]],テーブル13[[#All],[年代]],J$1)</f>
        <v>0</v>
      </c>
      <c r="K116" s="59">
        <f>COUNTIFS(テーブル13[[#All],[発症日]],テーブル3101225[[#This Row],[日時]],テーブル13[[#All],[年代]],K$1)</f>
        <v>0</v>
      </c>
      <c r="L116" s="59">
        <f>COUNTIFS(テーブル13[[#All],[発症日]],テーブル3101225[[#This Row],[日時]],テーブル13[[#All],[年代]],L$1)</f>
        <v>0</v>
      </c>
      <c r="M116" s="59">
        <f>COUNTIFS(テーブル13[[#All],[発症日]],テーブル3101225[[#This Row],[日時]],テーブル13[[#All],[年代]],M$1)</f>
        <v>0</v>
      </c>
      <c r="N116" s="59">
        <f>COUNTIFS(テーブル13[[#All],[発症日]],テーブル3101225[[#This Row],[日時]],テーブル13[[#All],[年代]],N$1)</f>
        <v>0</v>
      </c>
      <c r="O116" s="59">
        <f>COUNTIFS(テーブル13[[#All],[発症日]],テーブル3101225[[#This Row],[日時]],テーブル13[[#All],[年代]],O$1)</f>
        <v>0</v>
      </c>
    </row>
    <row r="117" spans="1:15">
      <c r="A117" s="54">
        <f t="shared" si="7"/>
        <v>44001</v>
      </c>
      <c r="B117" s="1" t="str">
        <f t="shared" si="4"/>
        <v/>
      </c>
      <c r="C117" s="57" t="str">
        <f t="shared" si="5"/>
        <v/>
      </c>
      <c r="D117" s="57" t="str">
        <f t="shared" si="6"/>
        <v>19日</v>
      </c>
      <c r="E117" s="57">
        <f>COUNTIF(テーブル13[[#All],[発症日]],テーブル3101225[[#This Row],[日時]])</f>
        <v>0</v>
      </c>
      <c r="F117" s="57">
        <f>COUNTIFS(テーブル13[[#All],[発症日]],テーブル3101225[[#This Row],[日時]],テーブル13[[#All],[探知契機]],F$1)</f>
        <v>0</v>
      </c>
      <c r="G117" s="59">
        <f>COUNTIFS(テーブル13[[#All],[発症日]],テーブル3101225[[#This Row],[日時]],テーブル13[[#All],[探知契機]],"")</f>
        <v>0</v>
      </c>
      <c r="H117" s="59">
        <f>COUNTIFS(テーブル13[[#All],[発症日]],テーブル3101225[[#This Row],[日時]],テーブル13[[#All],[年代]],H$1)</f>
        <v>0</v>
      </c>
      <c r="I117" s="59">
        <f>COUNTIFS(テーブル13[[#All],[発症日]],テーブル3101225[[#This Row],[日時]],テーブル13[[#All],[年代]],I$1)</f>
        <v>0</v>
      </c>
      <c r="J117" s="59">
        <f>COUNTIFS(テーブル13[[#All],[発症日]],テーブル3101225[[#This Row],[日時]],テーブル13[[#All],[年代]],J$1)</f>
        <v>0</v>
      </c>
      <c r="K117" s="59">
        <f>COUNTIFS(テーブル13[[#All],[発症日]],テーブル3101225[[#This Row],[日時]],テーブル13[[#All],[年代]],K$1)</f>
        <v>0</v>
      </c>
      <c r="L117" s="59">
        <f>COUNTIFS(テーブル13[[#All],[発症日]],テーブル3101225[[#This Row],[日時]],テーブル13[[#All],[年代]],L$1)</f>
        <v>0</v>
      </c>
      <c r="M117" s="59">
        <f>COUNTIFS(テーブル13[[#All],[発症日]],テーブル3101225[[#This Row],[日時]],テーブル13[[#All],[年代]],M$1)</f>
        <v>0</v>
      </c>
      <c r="N117" s="59">
        <f>COUNTIFS(テーブル13[[#All],[発症日]],テーブル3101225[[#This Row],[日時]],テーブル13[[#All],[年代]],N$1)</f>
        <v>0</v>
      </c>
      <c r="O117" s="59">
        <f>COUNTIFS(テーブル13[[#All],[発症日]],テーブル3101225[[#This Row],[日時]],テーブル13[[#All],[年代]],O$1)</f>
        <v>0</v>
      </c>
    </row>
    <row r="118" spans="1:15">
      <c r="A118" s="54">
        <f t="shared" si="7"/>
        <v>44002</v>
      </c>
      <c r="B118" s="1" t="str">
        <f t="shared" si="4"/>
        <v/>
      </c>
      <c r="C118" s="57" t="str">
        <f t="shared" si="5"/>
        <v/>
      </c>
      <c r="D118" s="57" t="str">
        <f t="shared" si="6"/>
        <v>20日</v>
      </c>
      <c r="E118" s="57">
        <f>COUNTIF(テーブル13[[#All],[発症日]],テーブル3101225[[#This Row],[日時]])</f>
        <v>0</v>
      </c>
      <c r="F118" s="57">
        <f>COUNTIFS(テーブル13[[#All],[発症日]],テーブル3101225[[#This Row],[日時]],テーブル13[[#All],[探知契機]],F$1)</f>
        <v>0</v>
      </c>
      <c r="G118" s="59">
        <f>COUNTIFS(テーブル13[[#All],[発症日]],テーブル3101225[[#This Row],[日時]],テーブル13[[#All],[探知契機]],"")</f>
        <v>0</v>
      </c>
      <c r="H118" s="59">
        <f>COUNTIFS(テーブル13[[#All],[発症日]],テーブル3101225[[#This Row],[日時]],テーブル13[[#All],[年代]],H$1)</f>
        <v>0</v>
      </c>
      <c r="I118" s="59">
        <f>COUNTIFS(テーブル13[[#All],[発症日]],テーブル3101225[[#This Row],[日時]],テーブル13[[#All],[年代]],I$1)</f>
        <v>0</v>
      </c>
      <c r="J118" s="59">
        <f>COUNTIFS(テーブル13[[#All],[発症日]],テーブル3101225[[#This Row],[日時]],テーブル13[[#All],[年代]],J$1)</f>
        <v>0</v>
      </c>
      <c r="K118" s="59">
        <f>COUNTIFS(テーブル13[[#All],[発症日]],テーブル3101225[[#This Row],[日時]],テーブル13[[#All],[年代]],K$1)</f>
        <v>0</v>
      </c>
      <c r="L118" s="59">
        <f>COUNTIFS(テーブル13[[#All],[発症日]],テーブル3101225[[#This Row],[日時]],テーブル13[[#All],[年代]],L$1)</f>
        <v>0</v>
      </c>
      <c r="M118" s="59">
        <f>COUNTIFS(テーブル13[[#All],[発症日]],テーブル3101225[[#This Row],[日時]],テーブル13[[#All],[年代]],M$1)</f>
        <v>0</v>
      </c>
      <c r="N118" s="59">
        <f>COUNTIFS(テーブル13[[#All],[発症日]],テーブル3101225[[#This Row],[日時]],テーブル13[[#All],[年代]],N$1)</f>
        <v>0</v>
      </c>
      <c r="O118" s="59">
        <f>COUNTIFS(テーブル13[[#All],[発症日]],テーブル3101225[[#This Row],[日時]],テーブル13[[#All],[年代]],O$1)</f>
        <v>0</v>
      </c>
    </row>
    <row r="119" spans="1:15">
      <c r="A119" s="54">
        <f t="shared" si="7"/>
        <v>44003</v>
      </c>
      <c r="B119" s="1" t="str">
        <f t="shared" si="4"/>
        <v/>
      </c>
      <c r="C119" s="57" t="str">
        <f t="shared" si="5"/>
        <v/>
      </c>
      <c r="D119" s="57" t="str">
        <f t="shared" si="6"/>
        <v>21日</v>
      </c>
      <c r="E119" s="57">
        <f>COUNTIF(テーブル13[[#All],[発症日]],テーブル3101225[[#This Row],[日時]])</f>
        <v>0</v>
      </c>
      <c r="F119" s="57">
        <f>COUNTIFS(テーブル13[[#All],[発症日]],テーブル3101225[[#This Row],[日時]],テーブル13[[#All],[探知契機]],F$1)</f>
        <v>0</v>
      </c>
      <c r="G119" s="59">
        <f>COUNTIFS(テーブル13[[#All],[発症日]],テーブル3101225[[#This Row],[日時]],テーブル13[[#All],[探知契機]],"")</f>
        <v>0</v>
      </c>
      <c r="H119" s="59">
        <f>COUNTIFS(テーブル13[[#All],[発症日]],テーブル3101225[[#This Row],[日時]],テーブル13[[#All],[年代]],H$1)</f>
        <v>0</v>
      </c>
      <c r="I119" s="59">
        <f>COUNTIFS(テーブル13[[#All],[発症日]],テーブル3101225[[#This Row],[日時]],テーブル13[[#All],[年代]],I$1)</f>
        <v>0</v>
      </c>
      <c r="J119" s="59">
        <f>COUNTIFS(テーブル13[[#All],[発症日]],テーブル3101225[[#This Row],[日時]],テーブル13[[#All],[年代]],J$1)</f>
        <v>0</v>
      </c>
      <c r="K119" s="59">
        <f>COUNTIFS(テーブル13[[#All],[発症日]],テーブル3101225[[#This Row],[日時]],テーブル13[[#All],[年代]],K$1)</f>
        <v>0</v>
      </c>
      <c r="L119" s="59">
        <f>COUNTIFS(テーブル13[[#All],[発症日]],テーブル3101225[[#This Row],[日時]],テーブル13[[#All],[年代]],L$1)</f>
        <v>0</v>
      </c>
      <c r="M119" s="59">
        <f>COUNTIFS(テーブル13[[#All],[発症日]],テーブル3101225[[#This Row],[日時]],テーブル13[[#All],[年代]],M$1)</f>
        <v>0</v>
      </c>
      <c r="N119" s="59">
        <f>COUNTIFS(テーブル13[[#All],[発症日]],テーブル3101225[[#This Row],[日時]],テーブル13[[#All],[年代]],N$1)</f>
        <v>0</v>
      </c>
      <c r="O119" s="59">
        <f>COUNTIFS(テーブル13[[#All],[発症日]],テーブル3101225[[#This Row],[日時]],テーブル13[[#All],[年代]],O$1)</f>
        <v>0</v>
      </c>
    </row>
    <row r="120" spans="1:15">
      <c r="A120" s="54">
        <f t="shared" si="7"/>
        <v>44004</v>
      </c>
      <c r="B120" s="1" t="str">
        <f t="shared" si="4"/>
        <v/>
      </c>
      <c r="C120" s="57" t="str">
        <f t="shared" si="5"/>
        <v/>
      </c>
      <c r="D120" s="57" t="str">
        <f t="shared" si="6"/>
        <v>22日</v>
      </c>
      <c r="E120" s="57">
        <f>COUNTIF(テーブル13[[#All],[発症日]],テーブル3101225[[#This Row],[日時]])</f>
        <v>0</v>
      </c>
      <c r="F120" s="57">
        <f>COUNTIFS(テーブル13[[#All],[発症日]],テーブル3101225[[#This Row],[日時]],テーブル13[[#All],[探知契機]],F$1)</f>
        <v>0</v>
      </c>
      <c r="G120" s="59">
        <f>COUNTIFS(テーブル13[[#All],[発症日]],テーブル3101225[[#This Row],[日時]],テーブル13[[#All],[探知契機]],"")</f>
        <v>0</v>
      </c>
      <c r="H120" s="59">
        <f>COUNTIFS(テーブル13[[#All],[発症日]],テーブル3101225[[#This Row],[日時]],テーブル13[[#All],[年代]],H$1)</f>
        <v>0</v>
      </c>
      <c r="I120" s="59">
        <f>COUNTIFS(テーブル13[[#All],[発症日]],テーブル3101225[[#This Row],[日時]],テーブル13[[#All],[年代]],I$1)</f>
        <v>0</v>
      </c>
      <c r="J120" s="59">
        <f>COUNTIFS(テーブル13[[#All],[発症日]],テーブル3101225[[#This Row],[日時]],テーブル13[[#All],[年代]],J$1)</f>
        <v>0</v>
      </c>
      <c r="K120" s="59">
        <f>COUNTIFS(テーブル13[[#All],[発症日]],テーブル3101225[[#This Row],[日時]],テーブル13[[#All],[年代]],K$1)</f>
        <v>0</v>
      </c>
      <c r="L120" s="59">
        <f>COUNTIFS(テーブル13[[#All],[発症日]],テーブル3101225[[#This Row],[日時]],テーブル13[[#All],[年代]],L$1)</f>
        <v>0</v>
      </c>
      <c r="M120" s="59">
        <f>COUNTIFS(テーブル13[[#All],[発症日]],テーブル3101225[[#This Row],[日時]],テーブル13[[#All],[年代]],M$1)</f>
        <v>0</v>
      </c>
      <c r="N120" s="59">
        <f>COUNTIFS(テーブル13[[#All],[発症日]],テーブル3101225[[#This Row],[日時]],テーブル13[[#All],[年代]],N$1)</f>
        <v>0</v>
      </c>
      <c r="O120" s="59">
        <f>COUNTIFS(テーブル13[[#All],[発症日]],テーブル3101225[[#This Row],[日時]],テーブル13[[#All],[年代]],O$1)</f>
        <v>0</v>
      </c>
    </row>
    <row r="121" spans="1:15">
      <c r="A121" s="54">
        <f t="shared" si="7"/>
        <v>44005</v>
      </c>
      <c r="B121" s="1" t="str">
        <f t="shared" si="4"/>
        <v/>
      </c>
      <c r="C121" s="57" t="str">
        <f t="shared" si="5"/>
        <v/>
      </c>
      <c r="D121" s="57" t="str">
        <f t="shared" si="6"/>
        <v>23日</v>
      </c>
      <c r="E121" s="57">
        <f>COUNTIF(テーブル13[[#All],[発症日]],テーブル3101225[[#This Row],[日時]])</f>
        <v>0</v>
      </c>
      <c r="F121" s="57">
        <f>COUNTIFS(テーブル13[[#All],[発症日]],テーブル3101225[[#This Row],[日時]],テーブル13[[#All],[探知契機]],F$1)</f>
        <v>0</v>
      </c>
      <c r="G121" s="59">
        <f>COUNTIFS(テーブル13[[#All],[発症日]],テーブル3101225[[#This Row],[日時]],テーブル13[[#All],[探知契機]],"")</f>
        <v>0</v>
      </c>
      <c r="H121" s="59">
        <f>COUNTIFS(テーブル13[[#All],[発症日]],テーブル3101225[[#This Row],[日時]],テーブル13[[#All],[年代]],H$1)</f>
        <v>0</v>
      </c>
      <c r="I121" s="59">
        <f>COUNTIFS(テーブル13[[#All],[発症日]],テーブル3101225[[#This Row],[日時]],テーブル13[[#All],[年代]],I$1)</f>
        <v>0</v>
      </c>
      <c r="J121" s="59">
        <f>COUNTIFS(テーブル13[[#All],[発症日]],テーブル3101225[[#This Row],[日時]],テーブル13[[#All],[年代]],J$1)</f>
        <v>0</v>
      </c>
      <c r="K121" s="59">
        <f>COUNTIFS(テーブル13[[#All],[発症日]],テーブル3101225[[#This Row],[日時]],テーブル13[[#All],[年代]],K$1)</f>
        <v>0</v>
      </c>
      <c r="L121" s="59">
        <f>COUNTIFS(テーブル13[[#All],[発症日]],テーブル3101225[[#This Row],[日時]],テーブル13[[#All],[年代]],L$1)</f>
        <v>0</v>
      </c>
      <c r="M121" s="59">
        <f>COUNTIFS(テーブル13[[#All],[発症日]],テーブル3101225[[#This Row],[日時]],テーブル13[[#All],[年代]],M$1)</f>
        <v>0</v>
      </c>
      <c r="N121" s="59">
        <f>COUNTIFS(テーブル13[[#All],[発症日]],テーブル3101225[[#This Row],[日時]],テーブル13[[#All],[年代]],N$1)</f>
        <v>0</v>
      </c>
      <c r="O121" s="59">
        <f>COUNTIFS(テーブル13[[#All],[発症日]],テーブル3101225[[#This Row],[日時]],テーブル13[[#All],[年代]],O$1)</f>
        <v>0</v>
      </c>
    </row>
    <row r="122" spans="1:15">
      <c r="A122" s="54">
        <f t="shared" si="7"/>
        <v>44006</v>
      </c>
      <c r="B122" s="1" t="str">
        <f t="shared" si="4"/>
        <v/>
      </c>
      <c r="C122" s="57" t="str">
        <f t="shared" si="5"/>
        <v/>
      </c>
      <c r="D122" s="57" t="str">
        <f t="shared" si="6"/>
        <v>24日</v>
      </c>
      <c r="E122" s="57">
        <f>COUNTIF(テーブル13[[#All],[発症日]],テーブル3101225[[#This Row],[日時]])</f>
        <v>0</v>
      </c>
      <c r="F122" s="57">
        <f>COUNTIFS(テーブル13[[#All],[発症日]],テーブル3101225[[#This Row],[日時]],テーブル13[[#All],[探知契機]],F$1)</f>
        <v>0</v>
      </c>
      <c r="G122" s="59">
        <f>COUNTIFS(テーブル13[[#All],[発症日]],テーブル3101225[[#This Row],[日時]],テーブル13[[#All],[探知契機]],"")</f>
        <v>0</v>
      </c>
      <c r="H122" s="59">
        <f>COUNTIFS(テーブル13[[#All],[発症日]],テーブル3101225[[#This Row],[日時]],テーブル13[[#All],[年代]],H$1)</f>
        <v>0</v>
      </c>
      <c r="I122" s="59">
        <f>COUNTIFS(テーブル13[[#All],[発症日]],テーブル3101225[[#This Row],[日時]],テーブル13[[#All],[年代]],I$1)</f>
        <v>0</v>
      </c>
      <c r="J122" s="59">
        <f>COUNTIFS(テーブル13[[#All],[発症日]],テーブル3101225[[#This Row],[日時]],テーブル13[[#All],[年代]],J$1)</f>
        <v>0</v>
      </c>
      <c r="K122" s="59">
        <f>COUNTIFS(テーブル13[[#All],[発症日]],テーブル3101225[[#This Row],[日時]],テーブル13[[#All],[年代]],K$1)</f>
        <v>0</v>
      </c>
      <c r="L122" s="59">
        <f>COUNTIFS(テーブル13[[#All],[発症日]],テーブル3101225[[#This Row],[日時]],テーブル13[[#All],[年代]],L$1)</f>
        <v>0</v>
      </c>
      <c r="M122" s="59">
        <f>COUNTIFS(テーブル13[[#All],[発症日]],テーブル3101225[[#This Row],[日時]],テーブル13[[#All],[年代]],M$1)</f>
        <v>0</v>
      </c>
      <c r="N122" s="59">
        <f>COUNTIFS(テーブル13[[#All],[発症日]],テーブル3101225[[#This Row],[日時]],テーブル13[[#All],[年代]],N$1)</f>
        <v>0</v>
      </c>
      <c r="O122" s="59">
        <f>COUNTIFS(テーブル13[[#All],[発症日]],テーブル3101225[[#This Row],[日時]],テーブル13[[#All],[年代]],O$1)</f>
        <v>0</v>
      </c>
    </row>
    <row r="123" spans="1:15">
      <c r="A123" s="54">
        <f t="shared" si="7"/>
        <v>44007</v>
      </c>
      <c r="B123" s="1" t="str">
        <f t="shared" si="4"/>
        <v/>
      </c>
      <c r="C123" s="57" t="str">
        <f t="shared" si="5"/>
        <v/>
      </c>
      <c r="D123" s="57" t="str">
        <f t="shared" si="6"/>
        <v>25日</v>
      </c>
      <c r="E123" s="57">
        <f>COUNTIF(テーブル13[[#All],[発症日]],テーブル3101225[[#This Row],[日時]])</f>
        <v>0</v>
      </c>
      <c r="F123" s="57">
        <f>COUNTIFS(テーブル13[[#All],[発症日]],テーブル3101225[[#This Row],[日時]],テーブル13[[#All],[探知契機]],F$1)</f>
        <v>0</v>
      </c>
      <c r="G123" s="59">
        <f>COUNTIFS(テーブル13[[#All],[発症日]],テーブル3101225[[#This Row],[日時]],テーブル13[[#All],[探知契機]],"")</f>
        <v>0</v>
      </c>
      <c r="H123" s="59">
        <f>COUNTIFS(テーブル13[[#All],[発症日]],テーブル3101225[[#This Row],[日時]],テーブル13[[#All],[年代]],H$1)</f>
        <v>0</v>
      </c>
      <c r="I123" s="59">
        <f>COUNTIFS(テーブル13[[#All],[発症日]],テーブル3101225[[#This Row],[日時]],テーブル13[[#All],[年代]],I$1)</f>
        <v>0</v>
      </c>
      <c r="J123" s="59">
        <f>COUNTIFS(テーブル13[[#All],[発症日]],テーブル3101225[[#This Row],[日時]],テーブル13[[#All],[年代]],J$1)</f>
        <v>0</v>
      </c>
      <c r="K123" s="59">
        <f>COUNTIFS(テーブル13[[#All],[発症日]],テーブル3101225[[#This Row],[日時]],テーブル13[[#All],[年代]],K$1)</f>
        <v>0</v>
      </c>
      <c r="L123" s="59">
        <f>COUNTIFS(テーブル13[[#All],[発症日]],テーブル3101225[[#This Row],[日時]],テーブル13[[#All],[年代]],L$1)</f>
        <v>0</v>
      </c>
      <c r="M123" s="59">
        <f>COUNTIFS(テーブル13[[#All],[発症日]],テーブル3101225[[#This Row],[日時]],テーブル13[[#All],[年代]],M$1)</f>
        <v>0</v>
      </c>
      <c r="N123" s="59">
        <f>COUNTIFS(テーブル13[[#All],[発症日]],テーブル3101225[[#This Row],[日時]],テーブル13[[#All],[年代]],N$1)</f>
        <v>0</v>
      </c>
      <c r="O123" s="59">
        <f>COUNTIFS(テーブル13[[#All],[発症日]],テーブル3101225[[#This Row],[日時]],テーブル13[[#All],[年代]],O$1)</f>
        <v>0</v>
      </c>
    </row>
    <row r="124" spans="1:15">
      <c r="A124" s="54">
        <f t="shared" si="7"/>
        <v>44008</v>
      </c>
      <c r="B124" s="1" t="str">
        <f t="shared" si="4"/>
        <v/>
      </c>
      <c r="C124" s="57" t="str">
        <f t="shared" si="5"/>
        <v/>
      </c>
      <c r="D124" s="57" t="str">
        <f t="shared" si="6"/>
        <v>26日</v>
      </c>
      <c r="E124" s="57">
        <f>COUNTIF(テーブル13[[#All],[発症日]],テーブル3101225[[#This Row],[日時]])</f>
        <v>0</v>
      </c>
      <c r="F124" s="57">
        <f>COUNTIFS(テーブル13[[#All],[発症日]],テーブル3101225[[#This Row],[日時]],テーブル13[[#All],[探知契機]],F$1)</f>
        <v>0</v>
      </c>
      <c r="G124" s="59">
        <f>COUNTIFS(テーブル13[[#All],[発症日]],テーブル3101225[[#This Row],[日時]],テーブル13[[#All],[探知契機]],"")</f>
        <v>0</v>
      </c>
      <c r="H124" s="59">
        <f>COUNTIFS(テーブル13[[#All],[発症日]],テーブル3101225[[#This Row],[日時]],テーブル13[[#All],[年代]],H$1)</f>
        <v>0</v>
      </c>
      <c r="I124" s="59">
        <f>COUNTIFS(テーブル13[[#All],[発症日]],テーブル3101225[[#This Row],[日時]],テーブル13[[#All],[年代]],I$1)</f>
        <v>0</v>
      </c>
      <c r="J124" s="59">
        <f>COUNTIFS(テーブル13[[#All],[発症日]],テーブル3101225[[#This Row],[日時]],テーブル13[[#All],[年代]],J$1)</f>
        <v>0</v>
      </c>
      <c r="K124" s="59">
        <f>COUNTIFS(テーブル13[[#All],[発症日]],テーブル3101225[[#This Row],[日時]],テーブル13[[#All],[年代]],K$1)</f>
        <v>0</v>
      </c>
      <c r="L124" s="59">
        <f>COUNTIFS(テーブル13[[#All],[発症日]],テーブル3101225[[#This Row],[日時]],テーブル13[[#All],[年代]],L$1)</f>
        <v>0</v>
      </c>
      <c r="M124" s="59">
        <f>COUNTIFS(テーブル13[[#All],[発症日]],テーブル3101225[[#This Row],[日時]],テーブル13[[#All],[年代]],M$1)</f>
        <v>0</v>
      </c>
      <c r="N124" s="59">
        <f>COUNTIFS(テーブル13[[#All],[発症日]],テーブル3101225[[#This Row],[日時]],テーブル13[[#All],[年代]],N$1)</f>
        <v>0</v>
      </c>
      <c r="O124" s="59">
        <f>COUNTIFS(テーブル13[[#All],[発症日]],テーブル3101225[[#This Row],[日時]],テーブル13[[#All],[年代]],O$1)</f>
        <v>0</v>
      </c>
    </row>
    <row r="125" spans="1:15">
      <c r="A125" s="54">
        <f t="shared" si="7"/>
        <v>44009</v>
      </c>
      <c r="B125" s="1" t="str">
        <f t="shared" si="4"/>
        <v/>
      </c>
      <c r="C125" s="57" t="str">
        <f t="shared" si="5"/>
        <v/>
      </c>
      <c r="D125" s="57" t="str">
        <f t="shared" si="6"/>
        <v>27日</v>
      </c>
      <c r="E125" s="57">
        <f>COUNTIF(テーブル13[[#All],[発症日]],テーブル3101225[[#This Row],[日時]])</f>
        <v>0</v>
      </c>
      <c r="F125" s="57">
        <f>COUNTIFS(テーブル13[[#All],[発症日]],テーブル3101225[[#This Row],[日時]],テーブル13[[#All],[探知契機]],F$1)</f>
        <v>0</v>
      </c>
      <c r="G125" s="59">
        <f>COUNTIFS(テーブル13[[#All],[発症日]],テーブル3101225[[#This Row],[日時]],テーブル13[[#All],[探知契機]],"")</f>
        <v>0</v>
      </c>
      <c r="H125" s="59">
        <f>COUNTIFS(テーブル13[[#All],[発症日]],テーブル3101225[[#This Row],[日時]],テーブル13[[#All],[年代]],H$1)</f>
        <v>0</v>
      </c>
      <c r="I125" s="59">
        <f>COUNTIFS(テーブル13[[#All],[発症日]],テーブル3101225[[#This Row],[日時]],テーブル13[[#All],[年代]],I$1)</f>
        <v>0</v>
      </c>
      <c r="J125" s="59">
        <f>COUNTIFS(テーブル13[[#All],[発症日]],テーブル3101225[[#This Row],[日時]],テーブル13[[#All],[年代]],J$1)</f>
        <v>0</v>
      </c>
      <c r="K125" s="59">
        <f>COUNTIFS(テーブル13[[#All],[発症日]],テーブル3101225[[#This Row],[日時]],テーブル13[[#All],[年代]],K$1)</f>
        <v>0</v>
      </c>
      <c r="L125" s="59">
        <f>COUNTIFS(テーブル13[[#All],[発症日]],テーブル3101225[[#This Row],[日時]],テーブル13[[#All],[年代]],L$1)</f>
        <v>0</v>
      </c>
      <c r="M125" s="59">
        <f>COUNTIFS(テーブル13[[#All],[発症日]],テーブル3101225[[#This Row],[日時]],テーブル13[[#All],[年代]],M$1)</f>
        <v>0</v>
      </c>
      <c r="N125" s="59">
        <f>COUNTIFS(テーブル13[[#All],[発症日]],テーブル3101225[[#This Row],[日時]],テーブル13[[#All],[年代]],N$1)</f>
        <v>0</v>
      </c>
      <c r="O125" s="59">
        <f>COUNTIFS(テーブル13[[#All],[発症日]],テーブル3101225[[#This Row],[日時]],テーブル13[[#All],[年代]],O$1)</f>
        <v>0</v>
      </c>
    </row>
    <row r="126" spans="1:15">
      <c r="A126" s="54">
        <f t="shared" si="7"/>
        <v>44010</v>
      </c>
      <c r="B126" s="1" t="str">
        <f t="shared" si="4"/>
        <v/>
      </c>
      <c r="C126" s="57" t="str">
        <f t="shared" si="5"/>
        <v/>
      </c>
      <c r="D126" s="57" t="str">
        <f t="shared" si="6"/>
        <v>28日</v>
      </c>
      <c r="E126" s="57">
        <f>COUNTIF(テーブル13[[#All],[発症日]],テーブル3101225[[#This Row],[日時]])</f>
        <v>0</v>
      </c>
      <c r="F126" s="57">
        <f>COUNTIFS(テーブル13[[#All],[発症日]],テーブル3101225[[#This Row],[日時]],テーブル13[[#All],[探知契機]],F$1)</f>
        <v>0</v>
      </c>
      <c r="G126" s="59">
        <f>COUNTIFS(テーブル13[[#All],[発症日]],テーブル3101225[[#This Row],[日時]],テーブル13[[#All],[探知契機]],"")</f>
        <v>0</v>
      </c>
      <c r="H126" s="59">
        <f>COUNTIFS(テーブル13[[#All],[発症日]],テーブル3101225[[#This Row],[日時]],テーブル13[[#All],[年代]],H$1)</f>
        <v>0</v>
      </c>
      <c r="I126" s="59">
        <f>COUNTIFS(テーブル13[[#All],[発症日]],テーブル3101225[[#This Row],[日時]],テーブル13[[#All],[年代]],I$1)</f>
        <v>0</v>
      </c>
      <c r="J126" s="59">
        <f>COUNTIFS(テーブル13[[#All],[発症日]],テーブル3101225[[#This Row],[日時]],テーブル13[[#All],[年代]],J$1)</f>
        <v>0</v>
      </c>
      <c r="K126" s="59">
        <f>COUNTIFS(テーブル13[[#All],[発症日]],テーブル3101225[[#This Row],[日時]],テーブル13[[#All],[年代]],K$1)</f>
        <v>0</v>
      </c>
      <c r="L126" s="59">
        <f>COUNTIFS(テーブル13[[#All],[発症日]],テーブル3101225[[#This Row],[日時]],テーブル13[[#All],[年代]],L$1)</f>
        <v>0</v>
      </c>
      <c r="M126" s="59">
        <f>COUNTIFS(テーブル13[[#All],[発症日]],テーブル3101225[[#This Row],[日時]],テーブル13[[#All],[年代]],M$1)</f>
        <v>0</v>
      </c>
      <c r="N126" s="59">
        <f>COUNTIFS(テーブル13[[#All],[発症日]],テーブル3101225[[#This Row],[日時]],テーブル13[[#All],[年代]],N$1)</f>
        <v>0</v>
      </c>
      <c r="O126" s="59">
        <f>COUNTIFS(テーブル13[[#All],[発症日]],テーブル3101225[[#This Row],[日時]],テーブル13[[#All],[年代]],O$1)</f>
        <v>0</v>
      </c>
    </row>
    <row r="127" spans="1:15">
      <c r="A127" s="54">
        <f t="shared" si="7"/>
        <v>44011</v>
      </c>
      <c r="B127" s="1" t="str">
        <f t="shared" si="4"/>
        <v/>
      </c>
      <c r="C127" s="57" t="str">
        <f t="shared" si="5"/>
        <v/>
      </c>
      <c r="D127" s="57" t="str">
        <f t="shared" si="6"/>
        <v>29日</v>
      </c>
      <c r="E127" s="57">
        <f>COUNTIF(テーブル13[[#All],[発症日]],テーブル3101225[[#This Row],[日時]])</f>
        <v>0</v>
      </c>
      <c r="F127" s="57">
        <f>COUNTIFS(テーブル13[[#All],[発症日]],テーブル3101225[[#This Row],[日時]],テーブル13[[#All],[探知契機]],F$1)</f>
        <v>0</v>
      </c>
      <c r="G127" s="59">
        <f>COUNTIFS(テーブル13[[#All],[発症日]],テーブル3101225[[#This Row],[日時]],テーブル13[[#All],[探知契機]],"")</f>
        <v>0</v>
      </c>
      <c r="H127" s="59">
        <f>COUNTIFS(テーブル13[[#All],[発症日]],テーブル3101225[[#This Row],[日時]],テーブル13[[#All],[年代]],H$1)</f>
        <v>0</v>
      </c>
      <c r="I127" s="59">
        <f>COUNTIFS(テーブル13[[#All],[発症日]],テーブル3101225[[#This Row],[日時]],テーブル13[[#All],[年代]],I$1)</f>
        <v>0</v>
      </c>
      <c r="J127" s="59">
        <f>COUNTIFS(テーブル13[[#All],[発症日]],テーブル3101225[[#This Row],[日時]],テーブル13[[#All],[年代]],J$1)</f>
        <v>0</v>
      </c>
      <c r="K127" s="59">
        <f>COUNTIFS(テーブル13[[#All],[発症日]],テーブル3101225[[#This Row],[日時]],テーブル13[[#All],[年代]],K$1)</f>
        <v>0</v>
      </c>
      <c r="L127" s="59">
        <f>COUNTIFS(テーブル13[[#All],[発症日]],テーブル3101225[[#This Row],[日時]],テーブル13[[#All],[年代]],L$1)</f>
        <v>0</v>
      </c>
      <c r="M127" s="59">
        <f>COUNTIFS(テーブル13[[#All],[発症日]],テーブル3101225[[#This Row],[日時]],テーブル13[[#All],[年代]],M$1)</f>
        <v>0</v>
      </c>
      <c r="N127" s="59">
        <f>COUNTIFS(テーブル13[[#All],[発症日]],テーブル3101225[[#This Row],[日時]],テーブル13[[#All],[年代]],N$1)</f>
        <v>0</v>
      </c>
      <c r="O127" s="59">
        <f>COUNTIFS(テーブル13[[#All],[発症日]],テーブル3101225[[#This Row],[日時]],テーブル13[[#All],[年代]],O$1)</f>
        <v>0</v>
      </c>
    </row>
    <row r="128" spans="1:15">
      <c r="A128" s="54">
        <f t="shared" si="7"/>
        <v>44012</v>
      </c>
      <c r="B128" s="1" t="str">
        <f t="shared" si="4"/>
        <v/>
      </c>
      <c r="C128" s="57" t="str">
        <f t="shared" si="5"/>
        <v/>
      </c>
      <c r="D128" s="57" t="str">
        <f t="shared" si="6"/>
        <v>30日</v>
      </c>
      <c r="E128" s="57">
        <f>COUNTIF(テーブル13[[#All],[発症日]],テーブル3101225[[#This Row],[日時]])</f>
        <v>0</v>
      </c>
      <c r="F128" s="57">
        <f>COUNTIFS(テーブル13[[#All],[発症日]],テーブル3101225[[#This Row],[日時]],テーブル13[[#All],[探知契機]],F$1)</f>
        <v>0</v>
      </c>
      <c r="G128" s="59">
        <f>COUNTIFS(テーブル13[[#All],[発症日]],テーブル3101225[[#This Row],[日時]],テーブル13[[#All],[探知契機]],"")</f>
        <v>0</v>
      </c>
      <c r="H128" s="59">
        <f>COUNTIFS(テーブル13[[#All],[発症日]],テーブル3101225[[#This Row],[日時]],テーブル13[[#All],[年代]],H$1)</f>
        <v>0</v>
      </c>
      <c r="I128" s="59">
        <f>COUNTIFS(テーブル13[[#All],[発症日]],テーブル3101225[[#This Row],[日時]],テーブル13[[#All],[年代]],I$1)</f>
        <v>0</v>
      </c>
      <c r="J128" s="59">
        <f>COUNTIFS(テーブル13[[#All],[発症日]],テーブル3101225[[#This Row],[日時]],テーブル13[[#All],[年代]],J$1)</f>
        <v>0</v>
      </c>
      <c r="K128" s="59">
        <f>COUNTIFS(テーブル13[[#All],[発症日]],テーブル3101225[[#This Row],[日時]],テーブル13[[#All],[年代]],K$1)</f>
        <v>0</v>
      </c>
      <c r="L128" s="59">
        <f>COUNTIFS(テーブル13[[#All],[発症日]],テーブル3101225[[#This Row],[日時]],テーブル13[[#All],[年代]],L$1)</f>
        <v>0</v>
      </c>
      <c r="M128" s="59">
        <f>COUNTIFS(テーブル13[[#All],[発症日]],テーブル3101225[[#This Row],[日時]],テーブル13[[#All],[年代]],M$1)</f>
        <v>0</v>
      </c>
      <c r="N128" s="59">
        <f>COUNTIFS(テーブル13[[#All],[発症日]],テーブル3101225[[#This Row],[日時]],テーブル13[[#All],[年代]],N$1)</f>
        <v>0</v>
      </c>
      <c r="O128" s="59">
        <f>COUNTIFS(テーブル13[[#All],[発症日]],テーブル3101225[[#This Row],[日時]],テーブル13[[#All],[年代]],O$1)</f>
        <v>0</v>
      </c>
    </row>
    <row r="129" spans="1:15">
      <c r="A129" s="54">
        <f t="shared" si="7"/>
        <v>44013</v>
      </c>
      <c r="B129" s="1" t="str">
        <f t="shared" si="4"/>
        <v/>
      </c>
      <c r="C129" s="57" t="str">
        <f t="shared" si="5"/>
        <v>7月</v>
      </c>
      <c r="D129" s="57" t="str">
        <f t="shared" si="6"/>
        <v>1日</v>
      </c>
      <c r="E129" s="57">
        <f>COUNTIF(テーブル13[[#All],[発症日]],テーブル3101225[[#This Row],[日時]])</f>
        <v>0</v>
      </c>
      <c r="F129" s="57">
        <f>COUNTIFS(テーブル13[[#All],[発症日]],テーブル3101225[[#This Row],[日時]],テーブル13[[#All],[探知契機]],F$1)</f>
        <v>0</v>
      </c>
      <c r="G129" s="59">
        <f>COUNTIFS(テーブル13[[#All],[発症日]],テーブル3101225[[#This Row],[日時]],テーブル13[[#All],[探知契機]],"")</f>
        <v>0</v>
      </c>
      <c r="H129" s="59">
        <f>COUNTIFS(テーブル13[[#All],[発症日]],テーブル3101225[[#This Row],[日時]],テーブル13[[#All],[年代]],H$1)</f>
        <v>0</v>
      </c>
      <c r="I129" s="59">
        <f>COUNTIFS(テーブル13[[#All],[発症日]],テーブル3101225[[#This Row],[日時]],テーブル13[[#All],[年代]],I$1)</f>
        <v>0</v>
      </c>
      <c r="J129" s="59">
        <f>COUNTIFS(テーブル13[[#All],[発症日]],テーブル3101225[[#This Row],[日時]],テーブル13[[#All],[年代]],J$1)</f>
        <v>0</v>
      </c>
      <c r="K129" s="59">
        <f>COUNTIFS(テーブル13[[#All],[発症日]],テーブル3101225[[#This Row],[日時]],テーブル13[[#All],[年代]],K$1)</f>
        <v>0</v>
      </c>
      <c r="L129" s="59">
        <f>COUNTIFS(テーブル13[[#All],[発症日]],テーブル3101225[[#This Row],[日時]],テーブル13[[#All],[年代]],L$1)</f>
        <v>0</v>
      </c>
      <c r="M129" s="59">
        <f>COUNTIFS(テーブル13[[#All],[発症日]],テーブル3101225[[#This Row],[日時]],テーブル13[[#All],[年代]],M$1)</f>
        <v>0</v>
      </c>
      <c r="N129" s="59">
        <f>COUNTIFS(テーブル13[[#All],[発症日]],テーブル3101225[[#This Row],[日時]],テーブル13[[#All],[年代]],N$1)</f>
        <v>0</v>
      </c>
      <c r="O129" s="59">
        <f>COUNTIFS(テーブル13[[#All],[発症日]],テーブル3101225[[#This Row],[日時]],テーブル13[[#All],[年代]],O$1)</f>
        <v>0</v>
      </c>
    </row>
    <row r="130" spans="1:15">
      <c r="A130" s="54">
        <f t="shared" si="7"/>
        <v>44014</v>
      </c>
      <c r="B130" s="1" t="str">
        <f t="shared" si="4"/>
        <v/>
      </c>
      <c r="C130" s="57" t="str">
        <f t="shared" si="5"/>
        <v/>
      </c>
      <c r="D130" s="57" t="str">
        <f t="shared" si="6"/>
        <v>2日</v>
      </c>
      <c r="E130" s="57">
        <f>COUNTIF(テーブル13[[#All],[発症日]],テーブル3101225[[#This Row],[日時]])</f>
        <v>0</v>
      </c>
      <c r="F130" s="57">
        <f>COUNTIFS(テーブル13[[#All],[発症日]],テーブル3101225[[#This Row],[日時]],テーブル13[[#All],[探知契機]],F$1)</f>
        <v>0</v>
      </c>
      <c r="G130" s="59">
        <f>COUNTIFS(テーブル13[[#All],[発症日]],テーブル3101225[[#This Row],[日時]],テーブル13[[#All],[探知契機]],"")</f>
        <v>0</v>
      </c>
      <c r="H130" s="59">
        <f>COUNTIFS(テーブル13[[#All],[発症日]],テーブル3101225[[#This Row],[日時]],テーブル13[[#All],[年代]],H$1)</f>
        <v>0</v>
      </c>
      <c r="I130" s="59">
        <f>COUNTIFS(テーブル13[[#All],[発症日]],テーブル3101225[[#This Row],[日時]],テーブル13[[#All],[年代]],I$1)</f>
        <v>0</v>
      </c>
      <c r="J130" s="59">
        <f>COUNTIFS(テーブル13[[#All],[発症日]],テーブル3101225[[#This Row],[日時]],テーブル13[[#All],[年代]],J$1)</f>
        <v>0</v>
      </c>
      <c r="K130" s="59">
        <f>COUNTIFS(テーブル13[[#All],[発症日]],テーブル3101225[[#This Row],[日時]],テーブル13[[#All],[年代]],K$1)</f>
        <v>0</v>
      </c>
      <c r="L130" s="59">
        <f>COUNTIFS(テーブル13[[#All],[発症日]],テーブル3101225[[#This Row],[日時]],テーブル13[[#All],[年代]],L$1)</f>
        <v>0</v>
      </c>
      <c r="M130" s="59">
        <f>COUNTIFS(テーブル13[[#All],[発症日]],テーブル3101225[[#This Row],[日時]],テーブル13[[#All],[年代]],M$1)</f>
        <v>0</v>
      </c>
      <c r="N130" s="59">
        <f>COUNTIFS(テーブル13[[#All],[発症日]],テーブル3101225[[#This Row],[日時]],テーブル13[[#All],[年代]],N$1)</f>
        <v>0</v>
      </c>
      <c r="O130" s="59">
        <f>COUNTIFS(テーブル13[[#All],[発症日]],テーブル3101225[[#This Row],[日時]],テーブル13[[#All],[年代]],O$1)</f>
        <v>0</v>
      </c>
    </row>
    <row r="131" spans="1:15">
      <c r="A131" s="54">
        <f t="shared" si="7"/>
        <v>44015</v>
      </c>
      <c r="B131" s="1" t="str">
        <f t="shared" si="4"/>
        <v/>
      </c>
      <c r="C131" s="57" t="str">
        <f t="shared" si="5"/>
        <v/>
      </c>
      <c r="D131" s="57" t="str">
        <f t="shared" si="6"/>
        <v>3日</v>
      </c>
      <c r="E131" s="57">
        <f>COUNTIF(テーブル13[[#All],[発症日]],テーブル3101225[[#This Row],[日時]])</f>
        <v>0</v>
      </c>
      <c r="F131" s="57">
        <f>COUNTIFS(テーブル13[[#All],[発症日]],テーブル3101225[[#This Row],[日時]],テーブル13[[#All],[探知契機]],F$1)</f>
        <v>0</v>
      </c>
      <c r="G131" s="59">
        <f>COUNTIFS(テーブル13[[#All],[発症日]],テーブル3101225[[#This Row],[日時]],テーブル13[[#All],[探知契機]],"")</f>
        <v>0</v>
      </c>
      <c r="H131" s="59">
        <f>COUNTIFS(テーブル13[[#All],[発症日]],テーブル3101225[[#This Row],[日時]],テーブル13[[#All],[年代]],H$1)</f>
        <v>0</v>
      </c>
      <c r="I131" s="59">
        <f>COUNTIFS(テーブル13[[#All],[発症日]],テーブル3101225[[#This Row],[日時]],テーブル13[[#All],[年代]],I$1)</f>
        <v>0</v>
      </c>
      <c r="J131" s="59">
        <f>COUNTIFS(テーブル13[[#All],[発症日]],テーブル3101225[[#This Row],[日時]],テーブル13[[#All],[年代]],J$1)</f>
        <v>0</v>
      </c>
      <c r="K131" s="59">
        <f>COUNTIFS(テーブル13[[#All],[発症日]],テーブル3101225[[#This Row],[日時]],テーブル13[[#All],[年代]],K$1)</f>
        <v>0</v>
      </c>
      <c r="L131" s="59">
        <f>COUNTIFS(テーブル13[[#All],[発症日]],テーブル3101225[[#This Row],[日時]],テーブル13[[#All],[年代]],L$1)</f>
        <v>0</v>
      </c>
      <c r="M131" s="59">
        <f>COUNTIFS(テーブル13[[#All],[発症日]],テーブル3101225[[#This Row],[日時]],テーブル13[[#All],[年代]],M$1)</f>
        <v>0</v>
      </c>
      <c r="N131" s="59">
        <f>COUNTIFS(テーブル13[[#All],[発症日]],テーブル3101225[[#This Row],[日時]],テーブル13[[#All],[年代]],N$1)</f>
        <v>0</v>
      </c>
      <c r="O131" s="59">
        <f>COUNTIFS(テーブル13[[#All],[発症日]],テーブル3101225[[#This Row],[日時]],テーブル13[[#All],[年代]],O$1)</f>
        <v>0</v>
      </c>
    </row>
    <row r="132" spans="1:15">
      <c r="A132" s="54">
        <f t="shared" si="7"/>
        <v>44016</v>
      </c>
      <c r="B132" s="1" t="str">
        <f t="shared" si="4"/>
        <v/>
      </c>
      <c r="C132" s="57" t="str">
        <f t="shared" si="5"/>
        <v/>
      </c>
      <c r="D132" s="57" t="str">
        <f t="shared" si="6"/>
        <v>4日</v>
      </c>
      <c r="E132" s="57">
        <f>COUNTIF(テーブル13[[#All],[発症日]],テーブル3101225[[#This Row],[日時]])</f>
        <v>0</v>
      </c>
      <c r="F132" s="57">
        <f>COUNTIFS(テーブル13[[#All],[発症日]],テーブル3101225[[#This Row],[日時]],テーブル13[[#All],[探知契機]],F$1)</f>
        <v>0</v>
      </c>
      <c r="G132" s="59">
        <f>COUNTIFS(テーブル13[[#All],[発症日]],テーブル3101225[[#This Row],[日時]],テーブル13[[#All],[探知契機]],"")</f>
        <v>0</v>
      </c>
      <c r="H132" s="59">
        <f>COUNTIFS(テーブル13[[#All],[発症日]],テーブル3101225[[#This Row],[日時]],テーブル13[[#All],[年代]],H$1)</f>
        <v>0</v>
      </c>
      <c r="I132" s="59">
        <f>COUNTIFS(テーブル13[[#All],[発症日]],テーブル3101225[[#This Row],[日時]],テーブル13[[#All],[年代]],I$1)</f>
        <v>0</v>
      </c>
      <c r="J132" s="59">
        <f>COUNTIFS(テーブル13[[#All],[発症日]],テーブル3101225[[#This Row],[日時]],テーブル13[[#All],[年代]],J$1)</f>
        <v>0</v>
      </c>
      <c r="K132" s="59">
        <f>COUNTIFS(テーブル13[[#All],[発症日]],テーブル3101225[[#This Row],[日時]],テーブル13[[#All],[年代]],K$1)</f>
        <v>0</v>
      </c>
      <c r="L132" s="59">
        <f>COUNTIFS(テーブル13[[#All],[発症日]],テーブル3101225[[#This Row],[日時]],テーブル13[[#All],[年代]],L$1)</f>
        <v>0</v>
      </c>
      <c r="M132" s="59">
        <f>COUNTIFS(テーブル13[[#All],[発症日]],テーブル3101225[[#This Row],[日時]],テーブル13[[#All],[年代]],M$1)</f>
        <v>0</v>
      </c>
      <c r="N132" s="59">
        <f>COUNTIFS(テーブル13[[#All],[発症日]],テーブル3101225[[#This Row],[日時]],テーブル13[[#All],[年代]],N$1)</f>
        <v>0</v>
      </c>
      <c r="O132" s="59">
        <f>COUNTIFS(テーブル13[[#All],[発症日]],テーブル3101225[[#This Row],[日時]],テーブル13[[#All],[年代]],O$1)</f>
        <v>0</v>
      </c>
    </row>
    <row r="133" spans="1:15">
      <c r="A133" s="54">
        <f t="shared" si="7"/>
        <v>44017</v>
      </c>
      <c r="B133" s="1" t="str">
        <f t="shared" si="4"/>
        <v/>
      </c>
      <c r="C133" s="57" t="str">
        <f t="shared" si="5"/>
        <v/>
      </c>
      <c r="D133" s="57" t="str">
        <f t="shared" si="6"/>
        <v>5日</v>
      </c>
      <c r="E133" s="57">
        <f>COUNTIF(テーブル13[[#All],[発症日]],テーブル3101225[[#This Row],[日時]])</f>
        <v>0</v>
      </c>
      <c r="F133" s="57">
        <f>COUNTIFS(テーブル13[[#All],[発症日]],テーブル3101225[[#This Row],[日時]],テーブル13[[#All],[探知契機]],F$1)</f>
        <v>0</v>
      </c>
      <c r="G133" s="59">
        <f>COUNTIFS(テーブル13[[#All],[発症日]],テーブル3101225[[#This Row],[日時]],テーブル13[[#All],[探知契機]],"")</f>
        <v>0</v>
      </c>
      <c r="H133" s="59">
        <f>COUNTIFS(テーブル13[[#All],[発症日]],テーブル3101225[[#This Row],[日時]],テーブル13[[#All],[年代]],H$1)</f>
        <v>0</v>
      </c>
      <c r="I133" s="59">
        <f>COUNTIFS(テーブル13[[#All],[発症日]],テーブル3101225[[#This Row],[日時]],テーブル13[[#All],[年代]],I$1)</f>
        <v>0</v>
      </c>
      <c r="J133" s="59">
        <f>COUNTIFS(テーブル13[[#All],[発症日]],テーブル3101225[[#This Row],[日時]],テーブル13[[#All],[年代]],J$1)</f>
        <v>0</v>
      </c>
      <c r="K133" s="59">
        <f>COUNTIFS(テーブル13[[#All],[発症日]],テーブル3101225[[#This Row],[日時]],テーブル13[[#All],[年代]],K$1)</f>
        <v>0</v>
      </c>
      <c r="L133" s="59">
        <f>COUNTIFS(テーブル13[[#All],[発症日]],テーブル3101225[[#This Row],[日時]],テーブル13[[#All],[年代]],L$1)</f>
        <v>0</v>
      </c>
      <c r="M133" s="59">
        <f>COUNTIFS(テーブル13[[#All],[発症日]],テーブル3101225[[#This Row],[日時]],テーブル13[[#All],[年代]],M$1)</f>
        <v>0</v>
      </c>
      <c r="N133" s="59">
        <f>COUNTIFS(テーブル13[[#All],[発症日]],テーブル3101225[[#This Row],[日時]],テーブル13[[#All],[年代]],N$1)</f>
        <v>0</v>
      </c>
      <c r="O133" s="59">
        <f>COUNTIFS(テーブル13[[#All],[発症日]],テーブル3101225[[#This Row],[日時]],テーブル13[[#All],[年代]],O$1)</f>
        <v>0</v>
      </c>
    </row>
    <row r="134" spans="1:15">
      <c r="A134" s="54">
        <f t="shared" si="7"/>
        <v>44018</v>
      </c>
      <c r="B134" s="1" t="str">
        <f t="shared" si="4"/>
        <v/>
      </c>
      <c r="C134" s="57" t="str">
        <f t="shared" si="5"/>
        <v/>
      </c>
      <c r="D134" s="57" t="str">
        <f t="shared" si="6"/>
        <v>6日</v>
      </c>
      <c r="E134" s="57">
        <f>COUNTIF(テーブル13[[#All],[発症日]],テーブル3101225[[#This Row],[日時]])</f>
        <v>0</v>
      </c>
      <c r="F134" s="57">
        <f>COUNTIFS(テーブル13[[#All],[発症日]],テーブル3101225[[#This Row],[日時]],テーブル13[[#All],[探知契機]],F$1)</f>
        <v>0</v>
      </c>
      <c r="G134" s="59">
        <f>COUNTIFS(テーブル13[[#All],[発症日]],テーブル3101225[[#This Row],[日時]],テーブル13[[#All],[探知契機]],"")</f>
        <v>0</v>
      </c>
      <c r="H134" s="59">
        <f>COUNTIFS(テーブル13[[#All],[発症日]],テーブル3101225[[#This Row],[日時]],テーブル13[[#All],[年代]],H$1)</f>
        <v>0</v>
      </c>
      <c r="I134" s="59">
        <f>COUNTIFS(テーブル13[[#All],[発症日]],テーブル3101225[[#This Row],[日時]],テーブル13[[#All],[年代]],I$1)</f>
        <v>0</v>
      </c>
      <c r="J134" s="59">
        <f>COUNTIFS(テーブル13[[#All],[発症日]],テーブル3101225[[#This Row],[日時]],テーブル13[[#All],[年代]],J$1)</f>
        <v>0</v>
      </c>
      <c r="K134" s="59">
        <f>COUNTIFS(テーブル13[[#All],[発症日]],テーブル3101225[[#This Row],[日時]],テーブル13[[#All],[年代]],K$1)</f>
        <v>0</v>
      </c>
      <c r="L134" s="59">
        <f>COUNTIFS(テーブル13[[#All],[発症日]],テーブル3101225[[#This Row],[日時]],テーブル13[[#All],[年代]],L$1)</f>
        <v>0</v>
      </c>
      <c r="M134" s="59">
        <f>COUNTIFS(テーブル13[[#All],[発症日]],テーブル3101225[[#This Row],[日時]],テーブル13[[#All],[年代]],M$1)</f>
        <v>0</v>
      </c>
      <c r="N134" s="59">
        <f>COUNTIFS(テーブル13[[#All],[発症日]],テーブル3101225[[#This Row],[日時]],テーブル13[[#All],[年代]],N$1)</f>
        <v>0</v>
      </c>
      <c r="O134" s="59">
        <f>COUNTIFS(テーブル13[[#All],[発症日]],テーブル3101225[[#This Row],[日時]],テーブル13[[#All],[年代]],O$1)</f>
        <v>0</v>
      </c>
    </row>
    <row r="135" spans="1:15">
      <c r="A135" s="54">
        <f t="shared" si="7"/>
        <v>44019</v>
      </c>
      <c r="B135" s="1" t="str">
        <f t="shared" ref="B135:B198" si="8">IF(AND(MONTH(A135)=1,DAY(A135)=1),YEAR(A135)&amp;"年","")</f>
        <v/>
      </c>
      <c r="C135" s="57" t="str">
        <f t="shared" ref="C135:C198" si="9">IF(DAY(A135)=1,MONTH(A135)&amp;"月","")</f>
        <v/>
      </c>
      <c r="D135" s="57" t="str">
        <f t="shared" ref="D135:D198" si="10">DAY(A135)&amp;"日"</f>
        <v>7日</v>
      </c>
      <c r="E135" s="57">
        <f>COUNTIF(テーブル13[[#All],[発症日]],テーブル3101225[[#This Row],[日時]])</f>
        <v>0</v>
      </c>
      <c r="F135" s="57">
        <f>COUNTIFS(テーブル13[[#All],[発症日]],テーブル3101225[[#This Row],[日時]],テーブル13[[#All],[探知契機]],F$1)</f>
        <v>0</v>
      </c>
      <c r="G135" s="59">
        <f>COUNTIFS(テーブル13[[#All],[発症日]],テーブル3101225[[#This Row],[日時]],テーブル13[[#All],[探知契機]],"")</f>
        <v>0</v>
      </c>
      <c r="H135" s="59">
        <f>COUNTIFS(テーブル13[[#All],[発症日]],テーブル3101225[[#This Row],[日時]],テーブル13[[#All],[年代]],H$1)</f>
        <v>0</v>
      </c>
      <c r="I135" s="59">
        <f>COUNTIFS(テーブル13[[#All],[発症日]],テーブル3101225[[#This Row],[日時]],テーブル13[[#All],[年代]],I$1)</f>
        <v>0</v>
      </c>
      <c r="J135" s="59">
        <f>COUNTIFS(テーブル13[[#All],[発症日]],テーブル3101225[[#This Row],[日時]],テーブル13[[#All],[年代]],J$1)</f>
        <v>0</v>
      </c>
      <c r="K135" s="59">
        <f>COUNTIFS(テーブル13[[#All],[発症日]],テーブル3101225[[#This Row],[日時]],テーブル13[[#All],[年代]],K$1)</f>
        <v>0</v>
      </c>
      <c r="L135" s="59">
        <f>COUNTIFS(テーブル13[[#All],[発症日]],テーブル3101225[[#This Row],[日時]],テーブル13[[#All],[年代]],L$1)</f>
        <v>0</v>
      </c>
      <c r="M135" s="59">
        <f>COUNTIFS(テーブル13[[#All],[発症日]],テーブル3101225[[#This Row],[日時]],テーブル13[[#All],[年代]],M$1)</f>
        <v>0</v>
      </c>
      <c r="N135" s="59">
        <f>COUNTIFS(テーブル13[[#All],[発症日]],テーブル3101225[[#This Row],[日時]],テーブル13[[#All],[年代]],N$1)</f>
        <v>0</v>
      </c>
      <c r="O135" s="59">
        <f>COUNTIFS(テーブル13[[#All],[発症日]],テーブル3101225[[#This Row],[日時]],テーブル13[[#All],[年代]],O$1)</f>
        <v>0</v>
      </c>
    </row>
    <row r="136" spans="1:15">
      <c r="A136" s="54">
        <f t="shared" si="7"/>
        <v>44020</v>
      </c>
      <c r="B136" s="1" t="str">
        <f t="shared" si="8"/>
        <v/>
      </c>
      <c r="C136" s="57" t="str">
        <f t="shared" si="9"/>
        <v/>
      </c>
      <c r="D136" s="57" t="str">
        <f t="shared" si="10"/>
        <v>8日</v>
      </c>
      <c r="E136" s="57">
        <f>COUNTIF(テーブル13[[#All],[発症日]],テーブル3101225[[#This Row],[日時]])</f>
        <v>0</v>
      </c>
      <c r="F136" s="57">
        <f>COUNTIFS(テーブル13[[#All],[発症日]],テーブル3101225[[#This Row],[日時]],テーブル13[[#All],[探知契機]],F$1)</f>
        <v>0</v>
      </c>
      <c r="G136" s="59">
        <f>COUNTIFS(テーブル13[[#All],[発症日]],テーブル3101225[[#This Row],[日時]],テーブル13[[#All],[探知契機]],"")</f>
        <v>0</v>
      </c>
      <c r="H136" s="59">
        <f>COUNTIFS(テーブル13[[#All],[発症日]],テーブル3101225[[#This Row],[日時]],テーブル13[[#All],[年代]],H$1)</f>
        <v>0</v>
      </c>
      <c r="I136" s="59">
        <f>COUNTIFS(テーブル13[[#All],[発症日]],テーブル3101225[[#This Row],[日時]],テーブル13[[#All],[年代]],I$1)</f>
        <v>0</v>
      </c>
      <c r="J136" s="59">
        <f>COUNTIFS(テーブル13[[#All],[発症日]],テーブル3101225[[#This Row],[日時]],テーブル13[[#All],[年代]],J$1)</f>
        <v>0</v>
      </c>
      <c r="K136" s="59">
        <f>COUNTIFS(テーブル13[[#All],[発症日]],テーブル3101225[[#This Row],[日時]],テーブル13[[#All],[年代]],K$1)</f>
        <v>0</v>
      </c>
      <c r="L136" s="59">
        <f>COUNTIFS(テーブル13[[#All],[発症日]],テーブル3101225[[#This Row],[日時]],テーブル13[[#All],[年代]],L$1)</f>
        <v>0</v>
      </c>
      <c r="M136" s="59">
        <f>COUNTIFS(テーブル13[[#All],[発症日]],テーブル3101225[[#This Row],[日時]],テーブル13[[#All],[年代]],M$1)</f>
        <v>0</v>
      </c>
      <c r="N136" s="59">
        <f>COUNTIFS(テーブル13[[#All],[発症日]],テーブル3101225[[#This Row],[日時]],テーブル13[[#All],[年代]],N$1)</f>
        <v>0</v>
      </c>
      <c r="O136" s="59">
        <f>COUNTIFS(テーブル13[[#All],[発症日]],テーブル3101225[[#This Row],[日時]],テーブル13[[#All],[年代]],O$1)</f>
        <v>0</v>
      </c>
    </row>
    <row r="137" spans="1:15">
      <c r="A137" s="54">
        <f t="shared" ref="A137:A200" si="11">A136+1</f>
        <v>44021</v>
      </c>
      <c r="B137" s="1" t="str">
        <f t="shared" si="8"/>
        <v/>
      </c>
      <c r="C137" s="57" t="str">
        <f t="shared" si="9"/>
        <v/>
      </c>
      <c r="D137" s="57" t="str">
        <f t="shared" si="10"/>
        <v>9日</v>
      </c>
      <c r="E137" s="57">
        <f>COUNTIF(テーブル13[[#All],[発症日]],テーブル3101225[[#This Row],[日時]])</f>
        <v>0</v>
      </c>
      <c r="F137" s="57">
        <f>COUNTIFS(テーブル13[[#All],[発症日]],テーブル3101225[[#This Row],[日時]],テーブル13[[#All],[探知契機]],F$1)</f>
        <v>0</v>
      </c>
      <c r="G137" s="59">
        <f>COUNTIFS(テーブル13[[#All],[発症日]],テーブル3101225[[#This Row],[日時]],テーブル13[[#All],[探知契機]],"")</f>
        <v>0</v>
      </c>
      <c r="H137" s="59">
        <f>COUNTIFS(テーブル13[[#All],[発症日]],テーブル3101225[[#This Row],[日時]],テーブル13[[#All],[年代]],H$1)</f>
        <v>0</v>
      </c>
      <c r="I137" s="59">
        <f>COUNTIFS(テーブル13[[#All],[発症日]],テーブル3101225[[#This Row],[日時]],テーブル13[[#All],[年代]],I$1)</f>
        <v>0</v>
      </c>
      <c r="J137" s="59">
        <f>COUNTIFS(テーブル13[[#All],[発症日]],テーブル3101225[[#This Row],[日時]],テーブル13[[#All],[年代]],J$1)</f>
        <v>0</v>
      </c>
      <c r="K137" s="59">
        <f>COUNTIFS(テーブル13[[#All],[発症日]],テーブル3101225[[#This Row],[日時]],テーブル13[[#All],[年代]],K$1)</f>
        <v>0</v>
      </c>
      <c r="L137" s="59">
        <f>COUNTIFS(テーブル13[[#All],[発症日]],テーブル3101225[[#This Row],[日時]],テーブル13[[#All],[年代]],L$1)</f>
        <v>0</v>
      </c>
      <c r="M137" s="59">
        <f>COUNTIFS(テーブル13[[#All],[発症日]],テーブル3101225[[#This Row],[日時]],テーブル13[[#All],[年代]],M$1)</f>
        <v>0</v>
      </c>
      <c r="N137" s="59">
        <f>COUNTIFS(テーブル13[[#All],[発症日]],テーブル3101225[[#This Row],[日時]],テーブル13[[#All],[年代]],N$1)</f>
        <v>0</v>
      </c>
      <c r="O137" s="59">
        <f>COUNTIFS(テーブル13[[#All],[発症日]],テーブル3101225[[#This Row],[日時]],テーブル13[[#All],[年代]],O$1)</f>
        <v>0</v>
      </c>
    </row>
    <row r="138" spans="1:15">
      <c r="A138" s="54">
        <f t="shared" si="11"/>
        <v>44022</v>
      </c>
      <c r="B138" s="1" t="str">
        <f t="shared" si="8"/>
        <v/>
      </c>
      <c r="C138" s="57" t="str">
        <f t="shared" si="9"/>
        <v/>
      </c>
      <c r="D138" s="57" t="str">
        <f t="shared" si="10"/>
        <v>10日</v>
      </c>
      <c r="E138" s="57">
        <f>COUNTIF(テーブル13[[#All],[発症日]],テーブル3101225[[#This Row],[日時]])</f>
        <v>0</v>
      </c>
      <c r="F138" s="57">
        <f>COUNTIFS(テーブル13[[#All],[発症日]],テーブル3101225[[#This Row],[日時]],テーブル13[[#All],[探知契機]],F$1)</f>
        <v>0</v>
      </c>
      <c r="G138" s="59">
        <f>COUNTIFS(テーブル13[[#All],[発症日]],テーブル3101225[[#This Row],[日時]],テーブル13[[#All],[探知契機]],"")</f>
        <v>0</v>
      </c>
      <c r="H138" s="59">
        <f>COUNTIFS(テーブル13[[#All],[発症日]],テーブル3101225[[#This Row],[日時]],テーブル13[[#All],[年代]],H$1)</f>
        <v>0</v>
      </c>
      <c r="I138" s="59">
        <f>COUNTIFS(テーブル13[[#All],[発症日]],テーブル3101225[[#This Row],[日時]],テーブル13[[#All],[年代]],I$1)</f>
        <v>0</v>
      </c>
      <c r="J138" s="59">
        <f>COUNTIFS(テーブル13[[#All],[発症日]],テーブル3101225[[#This Row],[日時]],テーブル13[[#All],[年代]],J$1)</f>
        <v>0</v>
      </c>
      <c r="K138" s="59">
        <f>COUNTIFS(テーブル13[[#All],[発症日]],テーブル3101225[[#This Row],[日時]],テーブル13[[#All],[年代]],K$1)</f>
        <v>0</v>
      </c>
      <c r="L138" s="59">
        <f>COUNTIFS(テーブル13[[#All],[発症日]],テーブル3101225[[#This Row],[日時]],テーブル13[[#All],[年代]],L$1)</f>
        <v>0</v>
      </c>
      <c r="M138" s="59">
        <f>COUNTIFS(テーブル13[[#All],[発症日]],テーブル3101225[[#This Row],[日時]],テーブル13[[#All],[年代]],M$1)</f>
        <v>0</v>
      </c>
      <c r="N138" s="59">
        <f>COUNTIFS(テーブル13[[#All],[発症日]],テーブル3101225[[#This Row],[日時]],テーブル13[[#All],[年代]],N$1)</f>
        <v>0</v>
      </c>
      <c r="O138" s="59">
        <f>COUNTIFS(テーブル13[[#All],[発症日]],テーブル3101225[[#This Row],[日時]],テーブル13[[#All],[年代]],O$1)</f>
        <v>0</v>
      </c>
    </row>
    <row r="139" spans="1:15">
      <c r="A139" s="54">
        <f t="shared" si="11"/>
        <v>44023</v>
      </c>
      <c r="B139" s="1" t="str">
        <f t="shared" si="8"/>
        <v/>
      </c>
      <c r="C139" s="57" t="str">
        <f t="shared" si="9"/>
        <v/>
      </c>
      <c r="D139" s="57" t="str">
        <f t="shared" si="10"/>
        <v>11日</v>
      </c>
      <c r="E139" s="57">
        <f>COUNTIF(テーブル13[[#All],[発症日]],テーブル3101225[[#This Row],[日時]])</f>
        <v>0</v>
      </c>
      <c r="F139" s="57">
        <f>COUNTIFS(テーブル13[[#All],[発症日]],テーブル3101225[[#This Row],[日時]],テーブル13[[#All],[探知契機]],F$1)</f>
        <v>0</v>
      </c>
      <c r="G139" s="59">
        <f>COUNTIFS(テーブル13[[#All],[発症日]],テーブル3101225[[#This Row],[日時]],テーブル13[[#All],[探知契機]],"")</f>
        <v>0</v>
      </c>
      <c r="H139" s="59">
        <f>COUNTIFS(テーブル13[[#All],[発症日]],テーブル3101225[[#This Row],[日時]],テーブル13[[#All],[年代]],H$1)</f>
        <v>0</v>
      </c>
      <c r="I139" s="59">
        <f>COUNTIFS(テーブル13[[#All],[発症日]],テーブル3101225[[#This Row],[日時]],テーブル13[[#All],[年代]],I$1)</f>
        <v>0</v>
      </c>
      <c r="J139" s="59">
        <f>COUNTIFS(テーブル13[[#All],[発症日]],テーブル3101225[[#This Row],[日時]],テーブル13[[#All],[年代]],J$1)</f>
        <v>0</v>
      </c>
      <c r="K139" s="59">
        <f>COUNTIFS(テーブル13[[#All],[発症日]],テーブル3101225[[#This Row],[日時]],テーブル13[[#All],[年代]],K$1)</f>
        <v>0</v>
      </c>
      <c r="L139" s="59">
        <f>COUNTIFS(テーブル13[[#All],[発症日]],テーブル3101225[[#This Row],[日時]],テーブル13[[#All],[年代]],L$1)</f>
        <v>0</v>
      </c>
      <c r="M139" s="59">
        <f>COUNTIFS(テーブル13[[#All],[発症日]],テーブル3101225[[#This Row],[日時]],テーブル13[[#All],[年代]],M$1)</f>
        <v>0</v>
      </c>
      <c r="N139" s="59">
        <f>COUNTIFS(テーブル13[[#All],[発症日]],テーブル3101225[[#This Row],[日時]],テーブル13[[#All],[年代]],N$1)</f>
        <v>0</v>
      </c>
      <c r="O139" s="59">
        <f>COUNTIFS(テーブル13[[#All],[発症日]],テーブル3101225[[#This Row],[日時]],テーブル13[[#All],[年代]],O$1)</f>
        <v>0</v>
      </c>
    </row>
    <row r="140" spans="1:15">
      <c r="A140" s="54">
        <f t="shared" si="11"/>
        <v>44024</v>
      </c>
      <c r="B140" s="1" t="str">
        <f t="shared" si="8"/>
        <v/>
      </c>
      <c r="C140" s="57" t="str">
        <f t="shared" si="9"/>
        <v/>
      </c>
      <c r="D140" s="57" t="str">
        <f t="shared" si="10"/>
        <v>12日</v>
      </c>
      <c r="E140" s="57">
        <f>COUNTIF(テーブル13[[#All],[発症日]],テーブル3101225[[#This Row],[日時]])</f>
        <v>0</v>
      </c>
      <c r="F140" s="57">
        <f>COUNTIFS(テーブル13[[#All],[発症日]],テーブル3101225[[#This Row],[日時]],テーブル13[[#All],[探知契機]],F$1)</f>
        <v>0</v>
      </c>
      <c r="G140" s="59">
        <f>COUNTIFS(テーブル13[[#All],[発症日]],テーブル3101225[[#This Row],[日時]],テーブル13[[#All],[探知契機]],"")</f>
        <v>0</v>
      </c>
      <c r="H140" s="59">
        <f>COUNTIFS(テーブル13[[#All],[発症日]],テーブル3101225[[#This Row],[日時]],テーブル13[[#All],[年代]],H$1)</f>
        <v>0</v>
      </c>
      <c r="I140" s="59">
        <f>COUNTIFS(テーブル13[[#All],[発症日]],テーブル3101225[[#This Row],[日時]],テーブル13[[#All],[年代]],I$1)</f>
        <v>0</v>
      </c>
      <c r="J140" s="59">
        <f>COUNTIFS(テーブル13[[#All],[発症日]],テーブル3101225[[#This Row],[日時]],テーブル13[[#All],[年代]],J$1)</f>
        <v>0</v>
      </c>
      <c r="K140" s="59">
        <f>COUNTIFS(テーブル13[[#All],[発症日]],テーブル3101225[[#This Row],[日時]],テーブル13[[#All],[年代]],K$1)</f>
        <v>0</v>
      </c>
      <c r="L140" s="59">
        <f>COUNTIFS(テーブル13[[#All],[発症日]],テーブル3101225[[#This Row],[日時]],テーブル13[[#All],[年代]],L$1)</f>
        <v>0</v>
      </c>
      <c r="M140" s="59">
        <f>COUNTIFS(テーブル13[[#All],[発症日]],テーブル3101225[[#This Row],[日時]],テーブル13[[#All],[年代]],M$1)</f>
        <v>0</v>
      </c>
      <c r="N140" s="59">
        <f>COUNTIFS(テーブル13[[#All],[発症日]],テーブル3101225[[#This Row],[日時]],テーブル13[[#All],[年代]],N$1)</f>
        <v>0</v>
      </c>
      <c r="O140" s="59">
        <f>COUNTIFS(テーブル13[[#All],[発症日]],テーブル3101225[[#This Row],[日時]],テーブル13[[#All],[年代]],O$1)</f>
        <v>0</v>
      </c>
    </row>
    <row r="141" spans="1:15">
      <c r="A141" s="54">
        <f t="shared" si="11"/>
        <v>44025</v>
      </c>
      <c r="B141" s="1" t="str">
        <f t="shared" si="8"/>
        <v/>
      </c>
      <c r="C141" s="57" t="str">
        <f t="shared" si="9"/>
        <v/>
      </c>
      <c r="D141" s="57" t="str">
        <f t="shared" si="10"/>
        <v>13日</v>
      </c>
      <c r="E141" s="57">
        <f>COUNTIF(テーブル13[[#All],[発症日]],テーブル3101225[[#This Row],[日時]])</f>
        <v>0</v>
      </c>
      <c r="F141" s="57">
        <f>COUNTIFS(テーブル13[[#All],[発症日]],テーブル3101225[[#This Row],[日時]],テーブル13[[#All],[探知契機]],F$1)</f>
        <v>0</v>
      </c>
      <c r="G141" s="59">
        <f>COUNTIFS(テーブル13[[#All],[発症日]],テーブル3101225[[#This Row],[日時]],テーブル13[[#All],[探知契機]],"")</f>
        <v>0</v>
      </c>
      <c r="H141" s="59">
        <f>COUNTIFS(テーブル13[[#All],[発症日]],テーブル3101225[[#This Row],[日時]],テーブル13[[#All],[年代]],H$1)</f>
        <v>0</v>
      </c>
      <c r="I141" s="59">
        <f>COUNTIFS(テーブル13[[#All],[発症日]],テーブル3101225[[#This Row],[日時]],テーブル13[[#All],[年代]],I$1)</f>
        <v>0</v>
      </c>
      <c r="J141" s="59">
        <f>COUNTIFS(テーブル13[[#All],[発症日]],テーブル3101225[[#This Row],[日時]],テーブル13[[#All],[年代]],J$1)</f>
        <v>0</v>
      </c>
      <c r="K141" s="59">
        <f>COUNTIFS(テーブル13[[#All],[発症日]],テーブル3101225[[#This Row],[日時]],テーブル13[[#All],[年代]],K$1)</f>
        <v>0</v>
      </c>
      <c r="L141" s="59">
        <f>COUNTIFS(テーブル13[[#All],[発症日]],テーブル3101225[[#This Row],[日時]],テーブル13[[#All],[年代]],L$1)</f>
        <v>0</v>
      </c>
      <c r="M141" s="59">
        <f>COUNTIFS(テーブル13[[#All],[発症日]],テーブル3101225[[#This Row],[日時]],テーブル13[[#All],[年代]],M$1)</f>
        <v>0</v>
      </c>
      <c r="N141" s="59">
        <f>COUNTIFS(テーブル13[[#All],[発症日]],テーブル3101225[[#This Row],[日時]],テーブル13[[#All],[年代]],N$1)</f>
        <v>0</v>
      </c>
      <c r="O141" s="59">
        <f>COUNTIFS(テーブル13[[#All],[発症日]],テーブル3101225[[#This Row],[日時]],テーブル13[[#All],[年代]],O$1)</f>
        <v>0</v>
      </c>
    </row>
    <row r="142" spans="1:15">
      <c r="A142" s="54">
        <f t="shared" si="11"/>
        <v>44026</v>
      </c>
      <c r="B142" s="1" t="str">
        <f t="shared" si="8"/>
        <v/>
      </c>
      <c r="C142" s="57" t="str">
        <f t="shared" si="9"/>
        <v/>
      </c>
      <c r="D142" s="57" t="str">
        <f t="shared" si="10"/>
        <v>14日</v>
      </c>
      <c r="E142" s="57">
        <f>COUNTIF(テーブル13[[#All],[発症日]],テーブル3101225[[#This Row],[日時]])</f>
        <v>0</v>
      </c>
      <c r="F142" s="57">
        <f>COUNTIFS(テーブル13[[#All],[発症日]],テーブル3101225[[#This Row],[日時]],テーブル13[[#All],[探知契機]],F$1)</f>
        <v>0</v>
      </c>
      <c r="G142" s="59">
        <f>COUNTIFS(テーブル13[[#All],[発症日]],テーブル3101225[[#This Row],[日時]],テーブル13[[#All],[探知契機]],"")</f>
        <v>0</v>
      </c>
      <c r="H142" s="59">
        <f>COUNTIFS(テーブル13[[#All],[発症日]],テーブル3101225[[#This Row],[日時]],テーブル13[[#All],[年代]],H$1)</f>
        <v>0</v>
      </c>
      <c r="I142" s="59">
        <f>COUNTIFS(テーブル13[[#All],[発症日]],テーブル3101225[[#This Row],[日時]],テーブル13[[#All],[年代]],I$1)</f>
        <v>0</v>
      </c>
      <c r="J142" s="59">
        <f>COUNTIFS(テーブル13[[#All],[発症日]],テーブル3101225[[#This Row],[日時]],テーブル13[[#All],[年代]],J$1)</f>
        <v>0</v>
      </c>
      <c r="K142" s="59">
        <f>COUNTIFS(テーブル13[[#All],[発症日]],テーブル3101225[[#This Row],[日時]],テーブル13[[#All],[年代]],K$1)</f>
        <v>0</v>
      </c>
      <c r="L142" s="59">
        <f>COUNTIFS(テーブル13[[#All],[発症日]],テーブル3101225[[#This Row],[日時]],テーブル13[[#All],[年代]],L$1)</f>
        <v>0</v>
      </c>
      <c r="M142" s="59">
        <f>COUNTIFS(テーブル13[[#All],[発症日]],テーブル3101225[[#This Row],[日時]],テーブル13[[#All],[年代]],M$1)</f>
        <v>0</v>
      </c>
      <c r="N142" s="59">
        <f>COUNTIFS(テーブル13[[#All],[発症日]],テーブル3101225[[#This Row],[日時]],テーブル13[[#All],[年代]],N$1)</f>
        <v>0</v>
      </c>
      <c r="O142" s="59">
        <f>COUNTIFS(テーブル13[[#All],[発症日]],テーブル3101225[[#This Row],[日時]],テーブル13[[#All],[年代]],O$1)</f>
        <v>0</v>
      </c>
    </row>
    <row r="143" spans="1:15">
      <c r="A143" s="54">
        <f t="shared" si="11"/>
        <v>44027</v>
      </c>
      <c r="B143" s="1" t="str">
        <f t="shared" si="8"/>
        <v/>
      </c>
      <c r="C143" s="57" t="str">
        <f t="shared" si="9"/>
        <v/>
      </c>
      <c r="D143" s="57" t="str">
        <f t="shared" si="10"/>
        <v>15日</v>
      </c>
      <c r="E143" s="57">
        <f>COUNTIF(テーブル13[[#All],[発症日]],テーブル3101225[[#This Row],[日時]])</f>
        <v>0</v>
      </c>
      <c r="F143" s="57">
        <f>COUNTIFS(テーブル13[[#All],[発症日]],テーブル3101225[[#This Row],[日時]],テーブル13[[#All],[探知契機]],F$1)</f>
        <v>0</v>
      </c>
      <c r="G143" s="59">
        <f>COUNTIFS(テーブル13[[#All],[発症日]],テーブル3101225[[#This Row],[日時]],テーブル13[[#All],[探知契機]],"")</f>
        <v>0</v>
      </c>
      <c r="H143" s="59">
        <f>COUNTIFS(テーブル13[[#All],[発症日]],テーブル3101225[[#This Row],[日時]],テーブル13[[#All],[年代]],H$1)</f>
        <v>0</v>
      </c>
      <c r="I143" s="59">
        <f>COUNTIFS(テーブル13[[#All],[発症日]],テーブル3101225[[#This Row],[日時]],テーブル13[[#All],[年代]],I$1)</f>
        <v>0</v>
      </c>
      <c r="J143" s="59">
        <f>COUNTIFS(テーブル13[[#All],[発症日]],テーブル3101225[[#This Row],[日時]],テーブル13[[#All],[年代]],J$1)</f>
        <v>0</v>
      </c>
      <c r="K143" s="59">
        <f>COUNTIFS(テーブル13[[#All],[発症日]],テーブル3101225[[#This Row],[日時]],テーブル13[[#All],[年代]],K$1)</f>
        <v>0</v>
      </c>
      <c r="L143" s="59">
        <f>COUNTIFS(テーブル13[[#All],[発症日]],テーブル3101225[[#This Row],[日時]],テーブル13[[#All],[年代]],L$1)</f>
        <v>0</v>
      </c>
      <c r="M143" s="59">
        <f>COUNTIFS(テーブル13[[#All],[発症日]],テーブル3101225[[#This Row],[日時]],テーブル13[[#All],[年代]],M$1)</f>
        <v>0</v>
      </c>
      <c r="N143" s="59">
        <f>COUNTIFS(テーブル13[[#All],[発症日]],テーブル3101225[[#This Row],[日時]],テーブル13[[#All],[年代]],N$1)</f>
        <v>0</v>
      </c>
      <c r="O143" s="59">
        <f>COUNTIFS(テーブル13[[#All],[発症日]],テーブル3101225[[#This Row],[日時]],テーブル13[[#All],[年代]],O$1)</f>
        <v>0</v>
      </c>
    </row>
    <row r="144" spans="1:15">
      <c r="A144" s="54">
        <f t="shared" si="11"/>
        <v>44028</v>
      </c>
      <c r="B144" s="1" t="str">
        <f t="shared" si="8"/>
        <v/>
      </c>
      <c r="C144" s="57" t="str">
        <f t="shared" si="9"/>
        <v/>
      </c>
      <c r="D144" s="57" t="str">
        <f t="shared" si="10"/>
        <v>16日</v>
      </c>
      <c r="E144" s="57">
        <f>COUNTIF(テーブル13[[#All],[発症日]],テーブル3101225[[#This Row],[日時]])</f>
        <v>0</v>
      </c>
      <c r="F144" s="57">
        <f>COUNTIFS(テーブル13[[#All],[発症日]],テーブル3101225[[#This Row],[日時]],テーブル13[[#All],[探知契機]],F$1)</f>
        <v>0</v>
      </c>
      <c r="G144" s="59">
        <f>COUNTIFS(テーブル13[[#All],[発症日]],テーブル3101225[[#This Row],[日時]],テーブル13[[#All],[探知契機]],"")</f>
        <v>0</v>
      </c>
      <c r="H144" s="59">
        <f>COUNTIFS(テーブル13[[#All],[発症日]],テーブル3101225[[#This Row],[日時]],テーブル13[[#All],[年代]],H$1)</f>
        <v>0</v>
      </c>
      <c r="I144" s="59">
        <f>COUNTIFS(テーブル13[[#All],[発症日]],テーブル3101225[[#This Row],[日時]],テーブル13[[#All],[年代]],I$1)</f>
        <v>0</v>
      </c>
      <c r="J144" s="59">
        <f>COUNTIFS(テーブル13[[#All],[発症日]],テーブル3101225[[#This Row],[日時]],テーブル13[[#All],[年代]],J$1)</f>
        <v>0</v>
      </c>
      <c r="K144" s="59">
        <f>COUNTIFS(テーブル13[[#All],[発症日]],テーブル3101225[[#This Row],[日時]],テーブル13[[#All],[年代]],K$1)</f>
        <v>0</v>
      </c>
      <c r="L144" s="59">
        <f>COUNTIFS(テーブル13[[#All],[発症日]],テーブル3101225[[#This Row],[日時]],テーブル13[[#All],[年代]],L$1)</f>
        <v>0</v>
      </c>
      <c r="M144" s="59">
        <f>COUNTIFS(テーブル13[[#All],[発症日]],テーブル3101225[[#This Row],[日時]],テーブル13[[#All],[年代]],M$1)</f>
        <v>0</v>
      </c>
      <c r="N144" s="59">
        <f>COUNTIFS(テーブル13[[#All],[発症日]],テーブル3101225[[#This Row],[日時]],テーブル13[[#All],[年代]],N$1)</f>
        <v>0</v>
      </c>
      <c r="O144" s="59">
        <f>COUNTIFS(テーブル13[[#All],[発症日]],テーブル3101225[[#This Row],[日時]],テーブル13[[#All],[年代]],O$1)</f>
        <v>0</v>
      </c>
    </row>
    <row r="145" spans="1:15">
      <c r="A145" s="54">
        <f t="shared" si="11"/>
        <v>44029</v>
      </c>
      <c r="B145" s="1" t="str">
        <f t="shared" si="8"/>
        <v/>
      </c>
      <c r="C145" s="57" t="str">
        <f t="shared" si="9"/>
        <v/>
      </c>
      <c r="D145" s="57" t="str">
        <f t="shared" si="10"/>
        <v>17日</v>
      </c>
      <c r="E145" s="57">
        <f>COUNTIF(テーブル13[[#All],[発症日]],テーブル3101225[[#This Row],[日時]])</f>
        <v>0</v>
      </c>
      <c r="F145" s="57">
        <f>COUNTIFS(テーブル13[[#All],[発症日]],テーブル3101225[[#This Row],[日時]],テーブル13[[#All],[探知契機]],F$1)</f>
        <v>0</v>
      </c>
      <c r="G145" s="59">
        <f>COUNTIFS(テーブル13[[#All],[発症日]],テーブル3101225[[#This Row],[日時]],テーブル13[[#All],[探知契機]],"")</f>
        <v>0</v>
      </c>
      <c r="H145" s="59">
        <f>COUNTIFS(テーブル13[[#All],[発症日]],テーブル3101225[[#This Row],[日時]],テーブル13[[#All],[年代]],H$1)</f>
        <v>0</v>
      </c>
      <c r="I145" s="59">
        <f>COUNTIFS(テーブル13[[#All],[発症日]],テーブル3101225[[#This Row],[日時]],テーブル13[[#All],[年代]],I$1)</f>
        <v>0</v>
      </c>
      <c r="J145" s="59">
        <f>COUNTIFS(テーブル13[[#All],[発症日]],テーブル3101225[[#This Row],[日時]],テーブル13[[#All],[年代]],J$1)</f>
        <v>0</v>
      </c>
      <c r="K145" s="59">
        <f>COUNTIFS(テーブル13[[#All],[発症日]],テーブル3101225[[#This Row],[日時]],テーブル13[[#All],[年代]],K$1)</f>
        <v>0</v>
      </c>
      <c r="L145" s="59">
        <f>COUNTIFS(テーブル13[[#All],[発症日]],テーブル3101225[[#This Row],[日時]],テーブル13[[#All],[年代]],L$1)</f>
        <v>0</v>
      </c>
      <c r="M145" s="59">
        <f>COUNTIFS(テーブル13[[#All],[発症日]],テーブル3101225[[#This Row],[日時]],テーブル13[[#All],[年代]],M$1)</f>
        <v>0</v>
      </c>
      <c r="N145" s="59">
        <f>COUNTIFS(テーブル13[[#All],[発症日]],テーブル3101225[[#This Row],[日時]],テーブル13[[#All],[年代]],N$1)</f>
        <v>0</v>
      </c>
      <c r="O145" s="59">
        <f>COUNTIFS(テーブル13[[#All],[発症日]],テーブル3101225[[#This Row],[日時]],テーブル13[[#All],[年代]],O$1)</f>
        <v>0</v>
      </c>
    </row>
    <row r="146" spans="1:15">
      <c r="A146" s="54">
        <f t="shared" si="11"/>
        <v>44030</v>
      </c>
      <c r="B146" s="1" t="str">
        <f t="shared" si="8"/>
        <v/>
      </c>
      <c r="C146" s="57" t="str">
        <f t="shared" si="9"/>
        <v/>
      </c>
      <c r="D146" s="57" t="str">
        <f t="shared" si="10"/>
        <v>18日</v>
      </c>
      <c r="E146" s="57">
        <f>COUNTIF(テーブル13[[#All],[発症日]],テーブル3101225[[#This Row],[日時]])</f>
        <v>0</v>
      </c>
      <c r="F146" s="57">
        <f>COUNTIFS(テーブル13[[#All],[発症日]],テーブル3101225[[#This Row],[日時]],テーブル13[[#All],[探知契機]],F$1)</f>
        <v>0</v>
      </c>
      <c r="G146" s="59">
        <f>COUNTIFS(テーブル13[[#All],[発症日]],テーブル3101225[[#This Row],[日時]],テーブル13[[#All],[探知契機]],"")</f>
        <v>0</v>
      </c>
      <c r="H146" s="59">
        <f>COUNTIFS(テーブル13[[#All],[発症日]],テーブル3101225[[#This Row],[日時]],テーブル13[[#All],[年代]],H$1)</f>
        <v>0</v>
      </c>
      <c r="I146" s="59">
        <f>COUNTIFS(テーブル13[[#All],[発症日]],テーブル3101225[[#This Row],[日時]],テーブル13[[#All],[年代]],I$1)</f>
        <v>0</v>
      </c>
      <c r="J146" s="59">
        <f>COUNTIFS(テーブル13[[#All],[発症日]],テーブル3101225[[#This Row],[日時]],テーブル13[[#All],[年代]],J$1)</f>
        <v>0</v>
      </c>
      <c r="K146" s="59">
        <f>COUNTIFS(テーブル13[[#All],[発症日]],テーブル3101225[[#This Row],[日時]],テーブル13[[#All],[年代]],K$1)</f>
        <v>0</v>
      </c>
      <c r="L146" s="59">
        <f>COUNTIFS(テーブル13[[#All],[発症日]],テーブル3101225[[#This Row],[日時]],テーブル13[[#All],[年代]],L$1)</f>
        <v>0</v>
      </c>
      <c r="M146" s="59">
        <f>COUNTIFS(テーブル13[[#All],[発症日]],テーブル3101225[[#This Row],[日時]],テーブル13[[#All],[年代]],M$1)</f>
        <v>0</v>
      </c>
      <c r="N146" s="59">
        <f>COUNTIFS(テーブル13[[#All],[発症日]],テーブル3101225[[#This Row],[日時]],テーブル13[[#All],[年代]],N$1)</f>
        <v>0</v>
      </c>
      <c r="O146" s="59">
        <f>COUNTIFS(テーブル13[[#All],[発症日]],テーブル3101225[[#This Row],[日時]],テーブル13[[#All],[年代]],O$1)</f>
        <v>0</v>
      </c>
    </row>
    <row r="147" spans="1:15">
      <c r="A147" s="54">
        <f t="shared" si="11"/>
        <v>44031</v>
      </c>
      <c r="B147" s="1" t="str">
        <f t="shared" si="8"/>
        <v/>
      </c>
      <c r="C147" s="57" t="str">
        <f t="shared" si="9"/>
        <v/>
      </c>
      <c r="D147" s="57" t="str">
        <f t="shared" si="10"/>
        <v>19日</v>
      </c>
      <c r="E147" s="57">
        <f>COUNTIF(テーブル13[[#All],[発症日]],テーブル3101225[[#This Row],[日時]])</f>
        <v>0</v>
      </c>
      <c r="F147" s="57">
        <f>COUNTIFS(テーブル13[[#All],[発症日]],テーブル3101225[[#This Row],[日時]],テーブル13[[#All],[探知契機]],F$1)</f>
        <v>0</v>
      </c>
      <c r="G147" s="59">
        <f>COUNTIFS(テーブル13[[#All],[発症日]],テーブル3101225[[#This Row],[日時]],テーブル13[[#All],[探知契機]],"")</f>
        <v>0</v>
      </c>
      <c r="H147" s="59">
        <f>COUNTIFS(テーブル13[[#All],[発症日]],テーブル3101225[[#This Row],[日時]],テーブル13[[#All],[年代]],H$1)</f>
        <v>0</v>
      </c>
      <c r="I147" s="59">
        <f>COUNTIFS(テーブル13[[#All],[発症日]],テーブル3101225[[#This Row],[日時]],テーブル13[[#All],[年代]],I$1)</f>
        <v>0</v>
      </c>
      <c r="J147" s="59">
        <f>COUNTIFS(テーブル13[[#All],[発症日]],テーブル3101225[[#This Row],[日時]],テーブル13[[#All],[年代]],J$1)</f>
        <v>0</v>
      </c>
      <c r="K147" s="59">
        <f>COUNTIFS(テーブル13[[#All],[発症日]],テーブル3101225[[#This Row],[日時]],テーブル13[[#All],[年代]],K$1)</f>
        <v>0</v>
      </c>
      <c r="L147" s="59">
        <f>COUNTIFS(テーブル13[[#All],[発症日]],テーブル3101225[[#This Row],[日時]],テーブル13[[#All],[年代]],L$1)</f>
        <v>0</v>
      </c>
      <c r="M147" s="59">
        <f>COUNTIFS(テーブル13[[#All],[発症日]],テーブル3101225[[#This Row],[日時]],テーブル13[[#All],[年代]],M$1)</f>
        <v>0</v>
      </c>
      <c r="N147" s="59">
        <f>COUNTIFS(テーブル13[[#All],[発症日]],テーブル3101225[[#This Row],[日時]],テーブル13[[#All],[年代]],N$1)</f>
        <v>0</v>
      </c>
      <c r="O147" s="59">
        <f>COUNTIFS(テーブル13[[#All],[発症日]],テーブル3101225[[#This Row],[日時]],テーブル13[[#All],[年代]],O$1)</f>
        <v>0</v>
      </c>
    </row>
    <row r="148" spans="1:15">
      <c r="A148" s="54">
        <f t="shared" si="11"/>
        <v>44032</v>
      </c>
      <c r="B148" s="1" t="str">
        <f t="shared" si="8"/>
        <v/>
      </c>
      <c r="C148" s="57" t="str">
        <f t="shared" si="9"/>
        <v/>
      </c>
      <c r="D148" s="57" t="str">
        <f t="shared" si="10"/>
        <v>20日</v>
      </c>
      <c r="E148" s="57">
        <f>COUNTIF(テーブル13[[#All],[発症日]],テーブル3101225[[#This Row],[日時]])</f>
        <v>0</v>
      </c>
      <c r="F148" s="57">
        <f>COUNTIFS(テーブル13[[#All],[発症日]],テーブル3101225[[#This Row],[日時]],テーブル13[[#All],[探知契機]],F$1)</f>
        <v>0</v>
      </c>
      <c r="G148" s="59">
        <f>COUNTIFS(テーブル13[[#All],[発症日]],テーブル3101225[[#This Row],[日時]],テーブル13[[#All],[探知契機]],"")</f>
        <v>0</v>
      </c>
      <c r="H148" s="59">
        <f>COUNTIFS(テーブル13[[#All],[発症日]],テーブル3101225[[#This Row],[日時]],テーブル13[[#All],[年代]],H$1)</f>
        <v>0</v>
      </c>
      <c r="I148" s="59">
        <f>COUNTIFS(テーブル13[[#All],[発症日]],テーブル3101225[[#This Row],[日時]],テーブル13[[#All],[年代]],I$1)</f>
        <v>0</v>
      </c>
      <c r="J148" s="59">
        <f>COUNTIFS(テーブル13[[#All],[発症日]],テーブル3101225[[#This Row],[日時]],テーブル13[[#All],[年代]],J$1)</f>
        <v>0</v>
      </c>
      <c r="K148" s="59">
        <f>COUNTIFS(テーブル13[[#All],[発症日]],テーブル3101225[[#This Row],[日時]],テーブル13[[#All],[年代]],K$1)</f>
        <v>0</v>
      </c>
      <c r="L148" s="59">
        <f>COUNTIFS(テーブル13[[#All],[発症日]],テーブル3101225[[#This Row],[日時]],テーブル13[[#All],[年代]],L$1)</f>
        <v>0</v>
      </c>
      <c r="M148" s="59">
        <f>COUNTIFS(テーブル13[[#All],[発症日]],テーブル3101225[[#This Row],[日時]],テーブル13[[#All],[年代]],M$1)</f>
        <v>0</v>
      </c>
      <c r="N148" s="59">
        <f>COUNTIFS(テーブル13[[#All],[発症日]],テーブル3101225[[#This Row],[日時]],テーブル13[[#All],[年代]],N$1)</f>
        <v>0</v>
      </c>
      <c r="O148" s="59">
        <f>COUNTIFS(テーブル13[[#All],[発症日]],テーブル3101225[[#This Row],[日時]],テーブル13[[#All],[年代]],O$1)</f>
        <v>0</v>
      </c>
    </row>
    <row r="149" spans="1:15">
      <c r="A149" s="54">
        <f t="shared" si="11"/>
        <v>44033</v>
      </c>
      <c r="B149" s="1" t="str">
        <f t="shared" si="8"/>
        <v/>
      </c>
      <c r="C149" s="57" t="str">
        <f t="shared" si="9"/>
        <v/>
      </c>
      <c r="D149" s="57" t="str">
        <f t="shared" si="10"/>
        <v>21日</v>
      </c>
      <c r="E149" s="57">
        <f>COUNTIF(テーブル13[[#All],[発症日]],テーブル3101225[[#This Row],[日時]])</f>
        <v>0</v>
      </c>
      <c r="F149" s="57">
        <f>COUNTIFS(テーブル13[[#All],[発症日]],テーブル3101225[[#This Row],[日時]],テーブル13[[#All],[探知契機]],F$1)</f>
        <v>0</v>
      </c>
      <c r="G149" s="59">
        <f>COUNTIFS(テーブル13[[#All],[発症日]],テーブル3101225[[#This Row],[日時]],テーブル13[[#All],[探知契機]],"")</f>
        <v>0</v>
      </c>
      <c r="H149" s="59">
        <f>COUNTIFS(テーブル13[[#All],[発症日]],テーブル3101225[[#This Row],[日時]],テーブル13[[#All],[年代]],H$1)</f>
        <v>0</v>
      </c>
      <c r="I149" s="59">
        <f>COUNTIFS(テーブル13[[#All],[発症日]],テーブル3101225[[#This Row],[日時]],テーブル13[[#All],[年代]],I$1)</f>
        <v>0</v>
      </c>
      <c r="J149" s="59">
        <f>COUNTIFS(テーブル13[[#All],[発症日]],テーブル3101225[[#This Row],[日時]],テーブル13[[#All],[年代]],J$1)</f>
        <v>0</v>
      </c>
      <c r="K149" s="59">
        <f>COUNTIFS(テーブル13[[#All],[発症日]],テーブル3101225[[#This Row],[日時]],テーブル13[[#All],[年代]],K$1)</f>
        <v>0</v>
      </c>
      <c r="L149" s="59">
        <f>COUNTIFS(テーブル13[[#All],[発症日]],テーブル3101225[[#This Row],[日時]],テーブル13[[#All],[年代]],L$1)</f>
        <v>0</v>
      </c>
      <c r="M149" s="59">
        <f>COUNTIFS(テーブル13[[#All],[発症日]],テーブル3101225[[#This Row],[日時]],テーブル13[[#All],[年代]],M$1)</f>
        <v>0</v>
      </c>
      <c r="N149" s="59">
        <f>COUNTIFS(テーブル13[[#All],[発症日]],テーブル3101225[[#This Row],[日時]],テーブル13[[#All],[年代]],N$1)</f>
        <v>0</v>
      </c>
      <c r="O149" s="59">
        <f>COUNTIFS(テーブル13[[#All],[発症日]],テーブル3101225[[#This Row],[日時]],テーブル13[[#All],[年代]],O$1)</f>
        <v>0</v>
      </c>
    </row>
    <row r="150" spans="1:15">
      <c r="A150" s="54">
        <f t="shared" si="11"/>
        <v>44034</v>
      </c>
      <c r="B150" s="1" t="str">
        <f t="shared" si="8"/>
        <v/>
      </c>
      <c r="C150" s="57" t="str">
        <f t="shared" si="9"/>
        <v/>
      </c>
      <c r="D150" s="57" t="str">
        <f t="shared" si="10"/>
        <v>22日</v>
      </c>
      <c r="E150" s="57">
        <f>COUNTIF(テーブル13[[#All],[発症日]],テーブル3101225[[#This Row],[日時]])</f>
        <v>0</v>
      </c>
      <c r="F150" s="57">
        <f>COUNTIFS(テーブル13[[#All],[発症日]],テーブル3101225[[#This Row],[日時]],テーブル13[[#All],[探知契機]],F$1)</f>
        <v>0</v>
      </c>
      <c r="G150" s="59">
        <f>COUNTIFS(テーブル13[[#All],[発症日]],テーブル3101225[[#This Row],[日時]],テーブル13[[#All],[探知契機]],"")</f>
        <v>0</v>
      </c>
      <c r="H150" s="59">
        <f>COUNTIFS(テーブル13[[#All],[発症日]],テーブル3101225[[#This Row],[日時]],テーブル13[[#All],[年代]],H$1)</f>
        <v>0</v>
      </c>
      <c r="I150" s="59">
        <f>COUNTIFS(テーブル13[[#All],[発症日]],テーブル3101225[[#This Row],[日時]],テーブル13[[#All],[年代]],I$1)</f>
        <v>0</v>
      </c>
      <c r="J150" s="59">
        <f>COUNTIFS(テーブル13[[#All],[発症日]],テーブル3101225[[#This Row],[日時]],テーブル13[[#All],[年代]],J$1)</f>
        <v>0</v>
      </c>
      <c r="K150" s="59">
        <f>COUNTIFS(テーブル13[[#All],[発症日]],テーブル3101225[[#This Row],[日時]],テーブル13[[#All],[年代]],K$1)</f>
        <v>0</v>
      </c>
      <c r="L150" s="59">
        <f>COUNTIFS(テーブル13[[#All],[発症日]],テーブル3101225[[#This Row],[日時]],テーブル13[[#All],[年代]],L$1)</f>
        <v>0</v>
      </c>
      <c r="M150" s="59">
        <f>COUNTIFS(テーブル13[[#All],[発症日]],テーブル3101225[[#This Row],[日時]],テーブル13[[#All],[年代]],M$1)</f>
        <v>0</v>
      </c>
      <c r="N150" s="59">
        <f>COUNTIFS(テーブル13[[#All],[発症日]],テーブル3101225[[#This Row],[日時]],テーブル13[[#All],[年代]],N$1)</f>
        <v>0</v>
      </c>
      <c r="O150" s="59">
        <f>COUNTIFS(テーブル13[[#All],[発症日]],テーブル3101225[[#This Row],[日時]],テーブル13[[#All],[年代]],O$1)</f>
        <v>0</v>
      </c>
    </row>
    <row r="151" spans="1:15">
      <c r="A151" s="54">
        <f t="shared" si="11"/>
        <v>44035</v>
      </c>
      <c r="B151" s="1" t="str">
        <f t="shared" si="8"/>
        <v/>
      </c>
      <c r="C151" s="57" t="str">
        <f t="shared" si="9"/>
        <v/>
      </c>
      <c r="D151" s="57" t="str">
        <f t="shared" si="10"/>
        <v>23日</v>
      </c>
      <c r="E151" s="57">
        <f>COUNTIF(テーブル13[[#All],[発症日]],テーブル3101225[[#This Row],[日時]])</f>
        <v>0</v>
      </c>
      <c r="F151" s="57">
        <f>COUNTIFS(テーブル13[[#All],[発症日]],テーブル3101225[[#This Row],[日時]],テーブル13[[#All],[探知契機]],F$1)</f>
        <v>0</v>
      </c>
      <c r="G151" s="59">
        <f>COUNTIFS(テーブル13[[#All],[発症日]],テーブル3101225[[#This Row],[日時]],テーブル13[[#All],[探知契機]],"")</f>
        <v>0</v>
      </c>
      <c r="H151" s="59">
        <f>COUNTIFS(テーブル13[[#All],[発症日]],テーブル3101225[[#This Row],[日時]],テーブル13[[#All],[年代]],H$1)</f>
        <v>0</v>
      </c>
      <c r="I151" s="59">
        <f>COUNTIFS(テーブル13[[#All],[発症日]],テーブル3101225[[#This Row],[日時]],テーブル13[[#All],[年代]],I$1)</f>
        <v>0</v>
      </c>
      <c r="J151" s="59">
        <f>COUNTIFS(テーブル13[[#All],[発症日]],テーブル3101225[[#This Row],[日時]],テーブル13[[#All],[年代]],J$1)</f>
        <v>0</v>
      </c>
      <c r="K151" s="59">
        <f>COUNTIFS(テーブル13[[#All],[発症日]],テーブル3101225[[#This Row],[日時]],テーブル13[[#All],[年代]],K$1)</f>
        <v>0</v>
      </c>
      <c r="L151" s="59">
        <f>COUNTIFS(テーブル13[[#All],[発症日]],テーブル3101225[[#This Row],[日時]],テーブル13[[#All],[年代]],L$1)</f>
        <v>0</v>
      </c>
      <c r="M151" s="59">
        <f>COUNTIFS(テーブル13[[#All],[発症日]],テーブル3101225[[#This Row],[日時]],テーブル13[[#All],[年代]],M$1)</f>
        <v>0</v>
      </c>
      <c r="N151" s="59">
        <f>COUNTIFS(テーブル13[[#All],[発症日]],テーブル3101225[[#This Row],[日時]],テーブル13[[#All],[年代]],N$1)</f>
        <v>0</v>
      </c>
      <c r="O151" s="59">
        <f>COUNTIFS(テーブル13[[#All],[発症日]],テーブル3101225[[#This Row],[日時]],テーブル13[[#All],[年代]],O$1)</f>
        <v>0</v>
      </c>
    </row>
    <row r="152" spans="1:15">
      <c r="A152" s="54">
        <f t="shared" si="11"/>
        <v>44036</v>
      </c>
      <c r="B152" s="1" t="str">
        <f t="shared" si="8"/>
        <v/>
      </c>
      <c r="C152" s="57" t="str">
        <f t="shared" si="9"/>
        <v/>
      </c>
      <c r="D152" s="57" t="str">
        <f t="shared" si="10"/>
        <v>24日</v>
      </c>
      <c r="E152" s="57">
        <f>COUNTIF(テーブル13[[#All],[発症日]],テーブル3101225[[#This Row],[日時]])</f>
        <v>0</v>
      </c>
      <c r="F152" s="57">
        <f>COUNTIFS(テーブル13[[#All],[発症日]],テーブル3101225[[#This Row],[日時]],テーブル13[[#All],[探知契機]],F$1)</f>
        <v>0</v>
      </c>
      <c r="G152" s="59">
        <f>COUNTIFS(テーブル13[[#All],[発症日]],テーブル3101225[[#This Row],[日時]],テーブル13[[#All],[探知契機]],"")</f>
        <v>0</v>
      </c>
      <c r="H152" s="59">
        <f>COUNTIFS(テーブル13[[#All],[発症日]],テーブル3101225[[#This Row],[日時]],テーブル13[[#All],[年代]],H$1)</f>
        <v>0</v>
      </c>
      <c r="I152" s="59">
        <f>COUNTIFS(テーブル13[[#All],[発症日]],テーブル3101225[[#This Row],[日時]],テーブル13[[#All],[年代]],I$1)</f>
        <v>0</v>
      </c>
      <c r="J152" s="59">
        <f>COUNTIFS(テーブル13[[#All],[発症日]],テーブル3101225[[#This Row],[日時]],テーブル13[[#All],[年代]],J$1)</f>
        <v>0</v>
      </c>
      <c r="K152" s="59">
        <f>COUNTIFS(テーブル13[[#All],[発症日]],テーブル3101225[[#This Row],[日時]],テーブル13[[#All],[年代]],K$1)</f>
        <v>0</v>
      </c>
      <c r="L152" s="59">
        <f>COUNTIFS(テーブル13[[#All],[発症日]],テーブル3101225[[#This Row],[日時]],テーブル13[[#All],[年代]],L$1)</f>
        <v>0</v>
      </c>
      <c r="M152" s="59">
        <f>COUNTIFS(テーブル13[[#All],[発症日]],テーブル3101225[[#This Row],[日時]],テーブル13[[#All],[年代]],M$1)</f>
        <v>0</v>
      </c>
      <c r="N152" s="59">
        <f>COUNTIFS(テーブル13[[#All],[発症日]],テーブル3101225[[#This Row],[日時]],テーブル13[[#All],[年代]],N$1)</f>
        <v>0</v>
      </c>
      <c r="O152" s="59">
        <f>COUNTIFS(テーブル13[[#All],[発症日]],テーブル3101225[[#This Row],[日時]],テーブル13[[#All],[年代]],O$1)</f>
        <v>0</v>
      </c>
    </row>
    <row r="153" spans="1:15">
      <c r="A153" s="54">
        <f t="shared" si="11"/>
        <v>44037</v>
      </c>
      <c r="B153" s="1" t="str">
        <f t="shared" si="8"/>
        <v/>
      </c>
      <c r="C153" s="57" t="str">
        <f t="shared" si="9"/>
        <v/>
      </c>
      <c r="D153" s="57" t="str">
        <f t="shared" si="10"/>
        <v>25日</v>
      </c>
      <c r="E153" s="57">
        <f>COUNTIF(テーブル13[[#All],[発症日]],テーブル3101225[[#This Row],[日時]])</f>
        <v>0</v>
      </c>
      <c r="F153" s="57">
        <f>COUNTIFS(テーブル13[[#All],[発症日]],テーブル3101225[[#This Row],[日時]],テーブル13[[#All],[探知契機]],F$1)</f>
        <v>0</v>
      </c>
      <c r="G153" s="59">
        <f>COUNTIFS(テーブル13[[#All],[発症日]],テーブル3101225[[#This Row],[日時]],テーブル13[[#All],[探知契機]],"")</f>
        <v>0</v>
      </c>
      <c r="H153" s="59">
        <f>COUNTIFS(テーブル13[[#All],[発症日]],テーブル3101225[[#This Row],[日時]],テーブル13[[#All],[年代]],H$1)</f>
        <v>0</v>
      </c>
      <c r="I153" s="59">
        <f>COUNTIFS(テーブル13[[#All],[発症日]],テーブル3101225[[#This Row],[日時]],テーブル13[[#All],[年代]],I$1)</f>
        <v>0</v>
      </c>
      <c r="J153" s="59">
        <f>COUNTIFS(テーブル13[[#All],[発症日]],テーブル3101225[[#This Row],[日時]],テーブル13[[#All],[年代]],J$1)</f>
        <v>0</v>
      </c>
      <c r="K153" s="59">
        <f>COUNTIFS(テーブル13[[#All],[発症日]],テーブル3101225[[#This Row],[日時]],テーブル13[[#All],[年代]],K$1)</f>
        <v>0</v>
      </c>
      <c r="L153" s="59">
        <f>COUNTIFS(テーブル13[[#All],[発症日]],テーブル3101225[[#This Row],[日時]],テーブル13[[#All],[年代]],L$1)</f>
        <v>0</v>
      </c>
      <c r="M153" s="59">
        <f>COUNTIFS(テーブル13[[#All],[発症日]],テーブル3101225[[#This Row],[日時]],テーブル13[[#All],[年代]],M$1)</f>
        <v>0</v>
      </c>
      <c r="N153" s="59">
        <f>COUNTIFS(テーブル13[[#All],[発症日]],テーブル3101225[[#This Row],[日時]],テーブル13[[#All],[年代]],N$1)</f>
        <v>0</v>
      </c>
      <c r="O153" s="59">
        <f>COUNTIFS(テーブル13[[#All],[発症日]],テーブル3101225[[#This Row],[日時]],テーブル13[[#All],[年代]],O$1)</f>
        <v>0</v>
      </c>
    </row>
    <row r="154" spans="1:15">
      <c r="A154" s="54">
        <f t="shared" si="11"/>
        <v>44038</v>
      </c>
      <c r="B154" s="1" t="str">
        <f t="shared" si="8"/>
        <v/>
      </c>
      <c r="C154" s="57" t="str">
        <f t="shared" si="9"/>
        <v/>
      </c>
      <c r="D154" s="57" t="str">
        <f t="shared" si="10"/>
        <v>26日</v>
      </c>
      <c r="E154" s="57">
        <f>COUNTIF(テーブル13[[#All],[発症日]],テーブル3101225[[#This Row],[日時]])</f>
        <v>0</v>
      </c>
      <c r="F154" s="57">
        <f>COUNTIFS(テーブル13[[#All],[発症日]],テーブル3101225[[#This Row],[日時]],テーブル13[[#All],[探知契機]],F$1)</f>
        <v>0</v>
      </c>
      <c r="G154" s="59">
        <f>COUNTIFS(テーブル13[[#All],[発症日]],テーブル3101225[[#This Row],[日時]],テーブル13[[#All],[探知契機]],"")</f>
        <v>0</v>
      </c>
      <c r="H154" s="59">
        <f>COUNTIFS(テーブル13[[#All],[発症日]],テーブル3101225[[#This Row],[日時]],テーブル13[[#All],[年代]],H$1)</f>
        <v>0</v>
      </c>
      <c r="I154" s="59">
        <f>COUNTIFS(テーブル13[[#All],[発症日]],テーブル3101225[[#This Row],[日時]],テーブル13[[#All],[年代]],I$1)</f>
        <v>0</v>
      </c>
      <c r="J154" s="59">
        <f>COUNTIFS(テーブル13[[#All],[発症日]],テーブル3101225[[#This Row],[日時]],テーブル13[[#All],[年代]],J$1)</f>
        <v>0</v>
      </c>
      <c r="K154" s="59">
        <f>COUNTIFS(テーブル13[[#All],[発症日]],テーブル3101225[[#This Row],[日時]],テーブル13[[#All],[年代]],K$1)</f>
        <v>0</v>
      </c>
      <c r="L154" s="59">
        <f>COUNTIFS(テーブル13[[#All],[発症日]],テーブル3101225[[#This Row],[日時]],テーブル13[[#All],[年代]],L$1)</f>
        <v>0</v>
      </c>
      <c r="M154" s="59">
        <f>COUNTIFS(テーブル13[[#All],[発症日]],テーブル3101225[[#This Row],[日時]],テーブル13[[#All],[年代]],M$1)</f>
        <v>0</v>
      </c>
      <c r="N154" s="59">
        <f>COUNTIFS(テーブル13[[#All],[発症日]],テーブル3101225[[#This Row],[日時]],テーブル13[[#All],[年代]],N$1)</f>
        <v>0</v>
      </c>
      <c r="O154" s="59">
        <f>COUNTIFS(テーブル13[[#All],[発症日]],テーブル3101225[[#This Row],[日時]],テーブル13[[#All],[年代]],O$1)</f>
        <v>0</v>
      </c>
    </row>
    <row r="155" spans="1:15">
      <c r="A155" s="54">
        <f t="shared" si="11"/>
        <v>44039</v>
      </c>
      <c r="B155" s="1" t="str">
        <f t="shared" si="8"/>
        <v/>
      </c>
      <c r="C155" s="57" t="str">
        <f t="shared" si="9"/>
        <v/>
      </c>
      <c r="D155" s="57" t="str">
        <f t="shared" si="10"/>
        <v>27日</v>
      </c>
      <c r="E155" s="57">
        <f>COUNTIF(テーブル13[[#All],[発症日]],テーブル3101225[[#This Row],[日時]])</f>
        <v>0</v>
      </c>
      <c r="F155" s="57">
        <f>COUNTIFS(テーブル13[[#All],[発症日]],テーブル3101225[[#This Row],[日時]],テーブル13[[#All],[探知契機]],F$1)</f>
        <v>0</v>
      </c>
      <c r="G155" s="59">
        <f>COUNTIFS(テーブル13[[#All],[発症日]],テーブル3101225[[#This Row],[日時]],テーブル13[[#All],[探知契機]],"")</f>
        <v>0</v>
      </c>
      <c r="H155" s="59">
        <f>COUNTIFS(テーブル13[[#All],[発症日]],テーブル3101225[[#This Row],[日時]],テーブル13[[#All],[年代]],H$1)</f>
        <v>0</v>
      </c>
      <c r="I155" s="59">
        <f>COUNTIFS(テーブル13[[#All],[発症日]],テーブル3101225[[#This Row],[日時]],テーブル13[[#All],[年代]],I$1)</f>
        <v>0</v>
      </c>
      <c r="J155" s="59">
        <f>COUNTIFS(テーブル13[[#All],[発症日]],テーブル3101225[[#This Row],[日時]],テーブル13[[#All],[年代]],J$1)</f>
        <v>0</v>
      </c>
      <c r="K155" s="59">
        <f>COUNTIFS(テーブル13[[#All],[発症日]],テーブル3101225[[#This Row],[日時]],テーブル13[[#All],[年代]],K$1)</f>
        <v>0</v>
      </c>
      <c r="L155" s="59">
        <f>COUNTIFS(テーブル13[[#All],[発症日]],テーブル3101225[[#This Row],[日時]],テーブル13[[#All],[年代]],L$1)</f>
        <v>0</v>
      </c>
      <c r="M155" s="59">
        <f>COUNTIFS(テーブル13[[#All],[発症日]],テーブル3101225[[#This Row],[日時]],テーブル13[[#All],[年代]],M$1)</f>
        <v>0</v>
      </c>
      <c r="N155" s="59">
        <f>COUNTIFS(テーブル13[[#All],[発症日]],テーブル3101225[[#This Row],[日時]],テーブル13[[#All],[年代]],N$1)</f>
        <v>0</v>
      </c>
      <c r="O155" s="59">
        <f>COUNTIFS(テーブル13[[#All],[発症日]],テーブル3101225[[#This Row],[日時]],テーブル13[[#All],[年代]],O$1)</f>
        <v>0</v>
      </c>
    </row>
    <row r="156" spans="1:15">
      <c r="A156" s="54">
        <f t="shared" si="11"/>
        <v>44040</v>
      </c>
      <c r="B156" s="1" t="str">
        <f t="shared" si="8"/>
        <v/>
      </c>
      <c r="C156" s="57" t="str">
        <f t="shared" si="9"/>
        <v/>
      </c>
      <c r="D156" s="57" t="str">
        <f t="shared" si="10"/>
        <v>28日</v>
      </c>
      <c r="E156" s="57">
        <f>COUNTIF(テーブル13[[#All],[発症日]],テーブル3101225[[#This Row],[日時]])</f>
        <v>0</v>
      </c>
      <c r="F156" s="57">
        <f>COUNTIFS(テーブル13[[#All],[発症日]],テーブル3101225[[#This Row],[日時]],テーブル13[[#All],[探知契機]],F$1)</f>
        <v>0</v>
      </c>
      <c r="G156" s="59">
        <f>COUNTIFS(テーブル13[[#All],[発症日]],テーブル3101225[[#This Row],[日時]],テーブル13[[#All],[探知契機]],"")</f>
        <v>0</v>
      </c>
      <c r="H156" s="59">
        <f>COUNTIFS(テーブル13[[#All],[発症日]],テーブル3101225[[#This Row],[日時]],テーブル13[[#All],[年代]],H$1)</f>
        <v>0</v>
      </c>
      <c r="I156" s="59">
        <f>COUNTIFS(テーブル13[[#All],[発症日]],テーブル3101225[[#This Row],[日時]],テーブル13[[#All],[年代]],I$1)</f>
        <v>0</v>
      </c>
      <c r="J156" s="59">
        <f>COUNTIFS(テーブル13[[#All],[発症日]],テーブル3101225[[#This Row],[日時]],テーブル13[[#All],[年代]],J$1)</f>
        <v>0</v>
      </c>
      <c r="K156" s="59">
        <f>COUNTIFS(テーブル13[[#All],[発症日]],テーブル3101225[[#This Row],[日時]],テーブル13[[#All],[年代]],K$1)</f>
        <v>0</v>
      </c>
      <c r="L156" s="59">
        <f>COUNTIFS(テーブル13[[#All],[発症日]],テーブル3101225[[#This Row],[日時]],テーブル13[[#All],[年代]],L$1)</f>
        <v>0</v>
      </c>
      <c r="M156" s="59">
        <f>COUNTIFS(テーブル13[[#All],[発症日]],テーブル3101225[[#This Row],[日時]],テーブル13[[#All],[年代]],M$1)</f>
        <v>0</v>
      </c>
      <c r="N156" s="59">
        <f>COUNTIFS(テーブル13[[#All],[発症日]],テーブル3101225[[#This Row],[日時]],テーブル13[[#All],[年代]],N$1)</f>
        <v>0</v>
      </c>
      <c r="O156" s="59">
        <f>COUNTIFS(テーブル13[[#All],[発症日]],テーブル3101225[[#This Row],[日時]],テーブル13[[#All],[年代]],O$1)</f>
        <v>0</v>
      </c>
    </row>
    <row r="157" spans="1:15">
      <c r="A157" s="54">
        <f t="shared" si="11"/>
        <v>44041</v>
      </c>
      <c r="B157" s="1" t="str">
        <f t="shared" si="8"/>
        <v/>
      </c>
      <c r="C157" s="57" t="str">
        <f t="shared" si="9"/>
        <v/>
      </c>
      <c r="D157" s="57" t="str">
        <f t="shared" si="10"/>
        <v>29日</v>
      </c>
      <c r="E157" s="57">
        <f>COUNTIF(テーブル13[[#All],[発症日]],テーブル3101225[[#This Row],[日時]])</f>
        <v>0</v>
      </c>
      <c r="F157" s="57">
        <f>COUNTIFS(テーブル13[[#All],[発症日]],テーブル3101225[[#This Row],[日時]],テーブル13[[#All],[探知契機]],F$1)</f>
        <v>0</v>
      </c>
      <c r="G157" s="59">
        <f>COUNTIFS(テーブル13[[#All],[発症日]],テーブル3101225[[#This Row],[日時]],テーブル13[[#All],[探知契機]],"")</f>
        <v>0</v>
      </c>
      <c r="H157" s="59">
        <f>COUNTIFS(テーブル13[[#All],[発症日]],テーブル3101225[[#This Row],[日時]],テーブル13[[#All],[年代]],H$1)</f>
        <v>0</v>
      </c>
      <c r="I157" s="59">
        <f>COUNTIFS(テーブル13[[#All],[発症日]],テーブル3101225[[#This Row],[日時]],テーブル13[[#All],[年代]],I$1)</f>
        <v>0</v>
      </c>
      <c r="J157" s="59">
        <f>COUNTIFS(テーブル13[[#All],[発症日]],テーブル3101225[[#This Row],[日時]],テーブル13[[#All],[年代]],J$1)</f>
        <v>0</v>
      </c>
      <c r="K157" s="59">
        <f>COUNTIFS(テーブル13[[#All],[発症日]],テーブル3101225[[#This Row],[日時]],テーブル13[[#All],[年代]],K$1)</f>
        <v>0</v>
      </c>
      <c r="L157" s="59">
        <f>COUNTIFS(テーブル13[[#All],[発症日]],テーブル3101225[[#This Row],[日時]],テーブル13[[#All],[年代]],L$1)</f>
        <v>0</v>
      </c>
      <c r="M157" s="59">
        <f>COUNTIFS(テーブル13[[#All],[発症日]],テーブル3101225[[#This Row],[日時]],テーブル13[[#All],[年代]],M$1)</f>
        <v>0</v>
      </c>
      <c r="N157" s="59">
        <f>COUNTIFS(テーブル13[[#All],[発症日]],テーブル3101225[[#This Row],[日時]],テーブル13[[#All],[年代]],N$1)</f>
        <v>0</v>
      </c>
      <c r="O157" s="59">
        <f>COUNTIFS(テーブル13[[#All],[発症日]],テーブル3101225[[#This Row],[日時]],テーブル13[[#All],[年代]],O$1)</f>
        <v>0</v>
      </c>
    </row>
    <row r="158" spans="1:15">
      <c r="A158" s="54">
        <f t="shared" si="11"/>
        <v>44042</v>
      </c>
      <c r="B158" s="1" t="str">
        <f t="shared" si="8"/>
        <v/>
      </c>
      <c r="C158" s="57" t="str">
        <f t="shared" si="9"/>
        <v/>
      </c>
      <c r="D158" s="57" t="str">
        <f t="shared" si="10"/>
        <v>30日</v>
      </c>
      <c r="E158" s="57">
        <f>COUNTIF(テーブル13[[#All],[発症日]],テーブル3101225[[#This Row],[日時]])</f>
        <v>0</v>
      </c>
      <c r="F158" s="57">
        <f>COUNTIFS(テーブル13[[#All],[発症日]],テーブル3101225[[#This Row],[日時]],テーブル13[[#All],[探知契機]],F$1)</f>
        <v>0</v>
      </c>
      <c r="G158" s="59">
        <f>COUNTIFS(テーブル13[[#All],[発症日]],テーブル3101225[[#This Row],[日時]],テーブル13[[#All],[探知契機]],"")</f>
        <v>0</v>
      </c>
      <c r="H158" s="59">
        <f>COUNTIFS(テーブル13[[#All],[発症日]],テーブル3101225[[#This Row],[日時]],テーブル13[[#All],[年代]],H$1)</f>
        <v>0</v>
      </c>
      <c r="I158" s="59">
        <f>COUNTIFS(テーブル13[[#All],[発症日]],テーブル3101225[[#This Row],[日時]],テーブル13[[#All],[年代]],I$1)</f>
        <v>0</v>
      </c>
      <c r="J158" s="59">
        <f>COUNTIFS(テーブル13[[#All],[発症日]],テーブル3101225[[#This Row],[日時]],テーブル13[[#All],[年代]],J$1)</f>
        <v>0</v>
      </c>
      <c r="K158" s="59">
        <f>COUNTIFS(テーブル13[[#All],[発症日]],テーブル3101225[[#This Row],[日時]],テーブル13[[#All],[年代]],K$1)</f>
        <v>0</v>
      </c>
      <c r="L158" s="59">
        <f>COUNTIFS(テーブル13[[#All],[発症日]],テーブル3101225[[#This Row],[日時]],テーブル13[[#All],[年代]],L$1)</f>
        <v>0</v>
      </c>
      <c r="M158" s="59">
        <f>COUNTIFS(テーブル13[[#All],[発症日]],テーブル3101225[[#This Row],[日時]],テーブル13[[#All],[年代]],M$1)</f>
        <v>0</v>
      </c>
      <c r="N158" s="59">
        <f>COUNTIFS(テーブル13[[#All],[発症日]],テーブル3101225[[#This Row],[日時]],テーブル13[[#All],[年代]],N$1)</f>
        <v>0</v>
      </c>
      <c r="O158" s="59">
        <f>COUNTIFS(テーブル13[[#All],[発症日]],テーブル3101225[[#This Row],[日時]],テーブル13[[#All],[年代]],O$1)</f>
        <v>0</v>
      </c>
    </row>
    <row r="159" spans="1:15">
      <c r="A159" s="54">
        <f t="shared" si="11"/>
        <v>44043</v>
      </c>
      <c r="B159" s="1" t="str">
        <f t="shared" si="8"/>
        <v/>
      </c>
      <c r="C159" s="57" t="str">
        <f t="shared" si="9"/>
        <v/>
      </c>
      <c r="D159" s="57" t="str">
        <f t="shared" si="10"/>
        <v>31日</v>
      </c>
      <c r="E159" s="57">
        <f>COUNTIF(テーブル13[[#All],[発症日]],テーブル3101225[[#This Row],[日時]])</f>
        <v>0</v>
      </c>
      <c r="F159" s="57">
        <f>COUNTIFS(テーブル13[[#All],[発症日]],テーブル3101225[[#This Row],[日時]],テーブル13[[#All],[探知契機]],F$1)</f>
        <v>0</v>
      </c>
      <c r="G159" s="59">
        <f>COUNTIFS(テーブル13[[#All],[発症日]],テーブル3101225[[#This Row],[日時]],テーブル13[[#All],[探知契機]],"")</f>
        <v>0</v>
      </c>
      <c r="H159" s="59">
        <f>COUNTIFS(テーブル13[[#All],[発症日]],テーブル3101225[[#This Row],[日時]],テーブル13[[#All],[年代]],H$1)</f>
        <v>0</v>
      </c>
      <c r="I159" s="59">
        <f>COUNTIFS(テーブル13[[#All],[発症日]],テーブル3101225[[#This Row],[日時]],テーブル13[[#All],[年代]],I$1)</f>
        <v>0</v>
      </c>
      <c r="J159" s="59">
        <f>COUNTIFS(テーブル13[[#All],[発症日]],テーブル3101225[[#This Row],[日時]],テーブル13[[#All],[年代]],J$1)</f>
        <v>0</v>
      </c>
      <c r="K159" s="59">
        <f>COUNTIFS(テーブル13[[#All],[発症日]],テーブル3101225[[#This Row],[日時]],テーブル13[[#All],[年代]],K$1)</f>
        <v>0</v>
      </c>
      <c r="L159" s="59">
        <f>COUNTIFS(テーブル13[[#All],[発症日]],テーブル3101225[[#This Row],[日時]],テーブル13[[#All],[年代]],L$1)</f>
        <v>0</v>
      </c>
      <c r="M159" s="59">
        <f>COUNTIFS(テーブル13[[#All],[発症日]],テーブル3101225[[#This Row],[日時]],テーブル13[[#All],[年代]],M$1)</f>
        <v>0</v>
      </c>
      <c r="N159" s="59">
        <f>COUNTIFS(テーブル13[[#All],[発症日]],テーブル3101225[[#This Row],[日時]],テーブル13[[#All],[年代]],N$1)</f>
        <v>0</v>
      </c>
      <c r="O159" s="59">
        <f>COUNTIFS(テーブル13[[#All],[発症日]],テーブル3101225[[#This Row],[日時]],テーブル13[[#All],[年代]],O$1)</f>
        <v>0</v>
      </c>
    </row>
    <row r="160" spans="1:15">
      <c r="A160" s="54">
        <f t="shared" si="11"/>
        <v>44044</v>
      </c>
      <c r="B160" s="1" t="str">
        <f t="shared" si="8"/>
        <v/>
      </c>
      <c r="C160" s="57" t="str">
        <f t="shared" si="9"/>
        <v>8月</v>
      </c>
      <c r="D160" s="57" t="str">
        <f t="shared" si="10"/>
        <v>1日</v>
      </c>
      <c r="E160" s="57">
        <f>COUNTIF(テーブル13[[#All],[発症日]],テーブル3101225[[#This Row],[日時]])</f>
        <v>0</v>
      </c>
      <c r="F160" s="57">
        <f>COUNTIFS(テーブル13[[#All],[発症日]],テーブル3101225[[#This Row],[日時]],テーブル13[[#All],[探知契機]],F$1)</f>
        <v>0</v>
      </c>
      <c r="G160" s="59">
        <f>COUNTIFS(テーブル13[[#All],[発症日]],テーブル3101225[[#This Row],[日時]],テーブル13[[#All],[探知契機]],"")</f>
        <v>0</v>
      </c>
      <c r="H160" s="59">
        <f>COUNTIFS(テーブル13[[#All],[発症日]],テーブル3101225[[#This Row],[日時]],テーブル13[[#All],[年代]],H$1)</f>
        <v>0</v>
      </c>
      <c r="I160" s="59">
        <f>COUNTIFS(テーブル13[[#All],[発症日]],テーブル3101225[[#This Row],[日時]],テーブル13[[#All],[年代]],I$1)</f>
        <v>0</v>
      </c>
      <c r="J160" s="59">
        <f>COUNTIFS(テーブル13[[#All],[発症日]],テーブル3101225[[#This Row],[日時]],テーブル13[[#All],[年代]],J$1)</f>
        <v>0</v>
      </c>
      <c r="K160" s="59">
        <f>COUNTIFS(テーブル13[[#All],[発症日]],テーブル3101225[[#This Row],[日時]],テーブル13[[#All],[年代]],K$1)</f>
        <v>0</v>
      </c>
      <c r="L160" s="59">
        <f>COUNTIFS(テーブル13[[#All],[発症日]],テーブル3101225[[#This Row],[日時]],テーブル13[[#All],[年代]],L$1)</f>
        <v>0</v>
      </c>
      <c r="M160" s="59">
        <f>COUNTIFS(テーブル13[[#All],[発症日]],テーブル3101225[[#This Row],[日時]],テーブル13[[#All],[年代]],M$1)</f>
        <v>0</v>
      </c>
      <c r="N160" s="59">
        <f>COUNTIFS(テーブル13[[#All],[発症日]],テーブル3101225[[#This Row],[日時]],テーブル13[[#All],[年代]],N$1)</f>
        <v>0</v>
      </c>
      <c r="O160" s="59">
        <f>COUNTIFS(テーブル13[[#All],[発症日]],テーブル3101225[[#This Row],[日時]],テーブル13[[#All],[年代]],O$1)</f>
        <v>0</v>
      </c>
    </row>
    <row r="161" spans="1:15">
      <c r="A161" s="54">
        <f t="shared" si="11"/>
        <v>44045</v>
      </c>
      <c r="B161" s="1" t="str">
        <f t="shared" si="8"/>
        <v/>
      </c>
      <c r="C161" s="57" t="str">
        <f t="shared" si="9"/>
        <v/>
      </c>
      <c r="D161" s="57" t="str">
        <f t="shared" si="10"/>
        <v>2日</v>
      </c>
      <c r="E161" s="57">
        <f>COUNTIF(テーブル13[[#All],[発症日]],テーブル3101225[[#This Row],[日時]])</f>
        <v>0</v>
      </c>
      <c r="F161" s="57">
        <f>COUNTIFS(テーブル13[[#All],[発症日]],テーブル3101225[[#This Row],[日時]],テーブル13[[#All],[探知契機]],F$1)</f>
        <v>0</v>
      </c>
      <c r="G161" s="59">
        <f>COUNTIFS(テーブル13[[#All],[発症日]],テーブル3101225[[#This Row],[日時]],テーブル13[[#All],[探知契機]],"")</f>
        <v>0</v>
      </c>
      <c r="H161" s="59">
        <f>COUNTIFS(テーブル13[[#All],[発症日]],テーブル3101225[[#This Row],[日時]],テーブル13[[#All],[年代]],H$1)</f>
        <v>0</v>
      </c>
      <c r="I161" s="59">
        <f>COUNTIFS(テーブル13[[#All],[発症日]],テーブル3101225[[#This Row],[日時]],テーブル13[[#All],[年代]],I$1)</f>
        <v>0</v>
      </c>
      <c r="J161" s="59">
        <f>COUNTIFS(テーブル13[[#All],[発症日]],テーブル3101225[[#This Row],[日時]],テーブル13[[#All],[年代]],J$1)</f>
        <v>0</v>
      </c>
      <c r="K161" s="59">
        <f>COUNTIFS(テーブル13[[#All],[発症日]],テーブル3101225[[#This Row],[日時]],テーブル13[[#All],[年代]],K$1)</f>
        <v>0</v>
      </c>
      <c r="L161" s="59">
        <f>COUNTIFS(テーブル13[[#All],[発症日]],テーブル3101225[[#This Row],[日時]],テーブル13[[#All],[年代]],L$1)</f>
        <v>0</v>
      </c>
      <c r="M161" s="59">
        <f>COUNTIFS(テーブル13[[#All],[発症日]],テーブル3101225[[#This Row],[日時]],テーブル13[[#All],[年代]],M$1)</f>
        <v>0</v>
      </c>
      <c r="N161" s="59">
        <f>COUNTIFS(テーブル13[[#All],[発症日]],テーブル3101225[[#This Row],[日時]],テーブル13[[#All],[年代]],N$1)</f>
        <v>0</v>
      </c>
      <c r="O161" s="59">
        <f>COUNTIFS(テーブル13[[#All],[発症日]],テーブル3101225[[#This Row],[日時]],テーブル13[[#All],[年代]],O$1)</f>
        <v>0</v>
      </c>
    </row>
    <row r="162" spans="1:15">
      <c r="A162" s="54">
        <f t="shared" si="11"/>
        <v>44046</v>
      </c>
      <c r="B162" s="1" t="str">
        <f t="shared" si="8"/>
        <v/>
      </c>
      <c r="C162" s="57" t="str">
        <f t="shared" si="9"/>
        <v/>
      </c>
      <c r="D162" s="57" t="str">
        <f t="shared" si="10"/>
        <v>3日</v>
      </c>
      <c r="E162" s="57">
        <f>COUNTIF(テーブル13[[#All],[発症日]],テーブル3101225[[#This Row],[日時]])</f>
        <v>0</v>
      </c>
      <c r="F162" s="57">
        <f>COUNTIFS(テーブル13[[#All],[発症日]],テーブル3101225[[#This Row],[日時]],テーブル13[[#All],[探知契機]],F$1)</f>
        <v>0</v>
      </c>
      <c r="G162" s="59">
        <f>COUNTIFS(テーブル13[[#All],[発症日]],テーブル3101225[[#This Row],[日時]],テーブル13[[#All],[探知契機]],"")</f>
        <v>0</v>
      </c>
      <c r="H162" s="59">
        <f>COUNTIFS(テーブル13[[#All],[発症日]],テーブル3101225[[#This Row],[日時]],テーブル13[[#All],[年代]],H$1)</f>
        <v>0</v>
      </c>
      <c r="I162" s="59">
        <f>COUNTIFS(テーブル13[[#All],[発症日]],テーブル3101225[[#This Row],[日時]],テーブル13[[#All],[年代]],I$1)</f>
        <v>0</v>
      </c>
      <c r="J162" s="59">
        <f>COUNTIFS(テーブル13[[#All],[発症日]],テーブル3101225[[#This Row],[日時]],テーブル13[[#All],[年代]],J$1)</f>
        <v>0</v>
      </c>
      <c r="K162" s="59">
        <f>COUNTIFS(テーブル13[[#All],[発症日]],テーブル3101225[[#This Row],[日時]],テーブル13[[#All],[年代]],K$1)</f>
        <v>0</v>
      </c>
      <c r="L162" s="59">
        <f>COUNTIFS(テーブル13[[#All],[発症日]],テーブル3101225[[#This Row],[日時]],テーブル13[[#All],[年代]],L$1)</f>
        <v>0</v>
      </c>
      <c r="M162" s="59">
        <f>COUNTIFS(テーブル13[[#All],[発症日]],テーブル3101225[[#This Row],[日時]],テーブル13[[#All],[年代]],M$1)</f>
        <v>0</v>
      </c>
      <c r="N162" s="59">
        <f>COUNTIFS(テーブル13[[#All],[発症日]],テーブル3101225[[#This Row],[日時]],テーブル13[[#All],[年代]],N$1)</f>
        <v>0</v>
      </c>
      <c r="O162" s="59">
        <f>COUNTIFS(テーブル13[[#All],[発症日]],テーブル3101225[[#This Row],[日時]],テーブル13[[#All],[年代]],O$1)</f>
        <v>0</v>
      </c>
    </row>
    <row r="163" spans="1:15">
      <c r="A163" s="54">
        <f t="shared" si="11"/>
        <v>44047</v>
      </c>
      <c r="B163" s="1" t="str">
        <f t="shared" si="8"/>
        <v/>
      </c>
      <c r="C163" s="57" t="str">
        <f t="shared" si="9"/>
        <v/>
      </c>
      <c r="D163" s="57" t="str">
        <f t="shared" si="10"/>
        <v>4日</v>
      </c>
      <c r="E163" s="57">
        <f>COUNTIF(テーブル13[[#All],[発症日]],テーブル3101225[[#This Row],[日時]])</f>
        <v>0</v>
      </c>
      <c r="F163" s="57">
        <f>COUNTIFS(テーブル13[[#All],[発症日]],テーブル3101225[[#This Row],[日時]],テーブル13[[#All],[探知契機]],F$1)</f>
        <v>0</v>
      </c>
      <c r="G163" s="59">
        <f>COUNTIFS(テーブル13[[#All],[発症日]],テーブル3101225[[#This Row],[日時]],テーブル13[[#All],[探知契機]],"")</f>
        <v>0</v>
      </c>
      <c r="H163" s="59">
        <f>COUNTIFS(テーブル13[[#All],[発症日]],テーブル3101225[[#This Row],[日時]],テーブル13[[#All],[年代]],H$1)</f>
        <v>0</v>
      </c>
      <c r="I163" s="59">
        <f>COUNTIFS(テーブル13[[#All],[発症日]],テーブル3101225[[#This Row],[日時]],テーブル13[[#All],[年代]],I$1)</f>
        <v>0</v>
      </c>
      <c r="J163" s="59">
        <f>COUNTIFS(テーブル13[[#All],[発症日]],テーブル3101225[[#This Row],[日時]],テーブル13[[#All],[年代]],J$1)</f>
        <v>0</v>
      </c>
      <c r="K163" s="59">
        <f>COUNTIFS(テーブル13[[#All],[発症日]],テーブル3101225[[#This Row],[日時]],テーブル13[[#All],[年代]],K$1)</f>
        <v>0</v>
      </c>
      <c r="L163" s="59">
        <f>COUNTIFS(テーブル13[[#All],[発症日]],テーブル3101225[[#This Row],[日時]],テーブル13[[#All],[年代]],L$1)</f>
        <v>0</v>
      </c>
      <c r="M163" s="59">
        <f>COUNTIFS(テーブル13[[#All],[発症日]],テーブル3101225[[#This Row],[日時]],テーブル13[[#All],[年代]],M$1)</f>
        <v>0</v>
      </c>
      <c r="N163" s="59">
        <f>COUNTIFS(テーブル13[[#All],[発症日]],テーブル3101225[[#This Row],[日時]],テーブル13[[#All],[年代]],N$1)</f>
        <v>0</v>
      </c>
      <c r="O163" s="59">
        <f>COUNTIFS(テーブル13[[#All],[発症日]],テーブル3101225[[#This Row],[日時]],テーブル13[[#All],[年代]],O$1)</f>
        <v>0</v>
      </c>
    </row>
    <row r="164" spans="1:15">
      <c r="A164" s="54">
        <f t="shared" si="11"/>
        <v>44048</v>
      </c>
      <c r="B164" s="1" t="str">
        <f t="shared" si="8"/>
        <v/>
      </c>
      <c r="C164" s="57" t="str">
        <f t="shared" si="9"/>
        <v/>
      </c>
      <c r="D164" s="57" t="str">
        <f t="shared" si="10"/>
        <v>5日</v>
      </c>
      <c r="E164" s="57">
        <f>COUNTIF(テーブル13[[#All],[発症日]],テーブル3101225[[#This Row],[日時]])</f>
        <v>0</v>
      </c>
      <c r="F164" s="57">
        <f>COUNTIFS(テーブル13[[#All],[発症日]],テーブル3101225[[#This Row],[日時]],テーブル13[[#All],[探知契機]],F$1)</f>
        <v>0</v>
      </c>
      <c r="G164" s="59">
        <f>COUNTIFS(テーブル13[[#All],[発症日]],テーブル3101225[[#This Row],[日時]],テーブル13[[#All],[探知契機]],"")</f>
        <v>0</v>
      </c>
      <c r="H164" s="59">
        <f>COUNTIFS(テーブル13[[#All],[発症日]],テーブル3101225[[#This Row],[日時]],テーブル13[[#All],[年代]],H$1)</f>
        <v>0</v>
      </c>
      <c r="I164" s="59">
        <f>COUNTIFS(テーブル13[[#All],[発症日]],テーブル3101225[[#This Row],[日時]],テーブル13[[#All],[年代]],I$1)</f>
        <v>0</v>
      </c>
      <c r="J164" s="59">
        <f>COUNTIFS(テーブル13[[#All],[発症日]],テーブル3101225[[#This Row],[日時]],テーブル13[[#All],[年代]],J$1)</f>
        <v>0</v>
      </c>
      <c r="K164" s="59">
        <f>COUNTIFS(テーブル13[[#All],[発症日]],テーブル3101225[[#This Row],[日時]],テーブル13[[#All],[年代]],K$1)</f>
        <v>0</v>
      </c>
      <c r="L164" s="59">
        <f>COUNTIFS(テーブル13[[#All],[発症日]],テーブル3101225[[#This Row],[日時]],テーブル13[[#All],[年代]],L$1)</f>
        <v>0</v>
      </c>
      <c r="M164" s="59">
        <f>COUNTIFS(テーブル13[[#All],[発症日]],テーブル3101225[[#This Row],[日時]],テーブル13[[#All],[年代]],M$1)</f>
        <v>0</v>
      </c>
      <c r="N164" s="59">
        <f>COUNTIFS(テーブル13[[#All],[発症日]],テーブル3101225[[#This Row],[日時]],テーブル13[[#All],[年代]],N$1)</f>
        <v>0</v>
      </c>
      <c r="O164" s="59">
        <f>COUNTIFS(テーブル13[[#All],[発症日]],テーブル3101225[[#This Row],[日時]],テーブル13[[#All],[年代]],O$1)</f>
        <v>0</v>
      </c>
    </row>
    <row r="165" spans="1:15">
      <c r="A165" s="54">
        <f t="shared" si="11"/>
        <v>44049</v>
      </c>
      <c r="B165" s="1" t="str">
        <f t="shared" si="8"/>
        <v/>
      </c>
      <c r="C165" s="57" t="str">
        <f t="shared" si="9"/>
        <v/>
      </c>
      <c r="D165" s="57" t="str">
        <f t="shared" si="10"/>
        <v>6日</v>
      </c>
      <c r="E165" s="57">
        <f>COUNTIF(テーブル13[[#All],[発症日]],テーブル3101225[[#This Row],[日時]])</f>
        <v>0</v>
      </c>
      <c r="F165" s="57">
        <f>COUNTIFS(テーブル13[[#All],[発症日]],テーブル3101225[[#This Row],[日時]],テーブル13[[#All],[探知契機]],F$1)</f>
        <v>0</v>
      </c>
      <c r="G165" s="59">
        <f>COUNTIFS(テーブル13[[#All],[発症日]],テーブル3101225[[#This Row],[日時]],テーブル13[[#All],[探知契機]],"")</f>
        <v>0</v>
      </c>
      <c r="H165" s="59">
        <f>COUNTIFS(テーブル13[[#All],[発症日]],テーブル3101225[[#This Row],[日時]],テーブル13[[#All],[年代]],H$1)</f>
        <v>0</v>
      </c>
      <c r="I165" s="59">
        <f>COUNTIFS(テーブル13[[#All],[発症日]],テーブル3101225[[#This Row],[日時]],テーブル13[[#All],[年代]],I$1)</f>
        <v>0</v>
      </c>
      <c r="J165" s="59">
        <f>COUNTIFS(テーブル13[[#All],[発症日]],テーブル3101225[[#This Row],[日時]],テーブル13[[#All],[年代]],J$1)</f>
        <v>0</v>
      </c>
      <c r="K165" s="59">
        <f>COUNTIFS(テーブル13[[#All],[発症日]],テーブル3101225[[#This Row],[日時]],テーブル13[[#All],[年代]],K$1)</f>
        <v>0</v>
      </c>
      <c r="L165" s="59">
        <f>COUNTIFS(テーブル13[[#All],[発症日]],テーブル3101225[[#This Row],[日時]],テーブル13[[#All],[年代]],L$1)</f>
        <v>0</v>
      </c>
      <c r="M165" s="59">
        <f>COUNTIFS(テーブル13[[#All],[発症日]],テーブル3101225[[#This Row],[日時]],テーブル13[[#All],[年代]],M$1)</f>
        <v>0</v>
      </c>
      <c r="N165" s="59">
        <f>COUNTIFS(テーブル13[[#All],[発症日]],テーブル3101225[[#This Row],[日時]],テーブル13[[#All],[年代]],N$1)</f>
        <v>0</v>
      </c>
      <c r="O165" s="59">
        <f>COUNTIFS(テーブル13[[#All],[発症日]],テーブル3101225[[#This Row],[日時]],テーブル13[[#All],[年代]],O$1)</f>
        <v>0</v>
      </c>
    </row>
    <row r="166" spans="1:15">
      <c r="A166" s="54">
        <f t="shared" si="11"/>
        <v>44050</v>
      </c>
      <c r="B166" s="1" t="str">
        <f t="shared" si="8"/>
        <v/>
      </c>
      <c r="C166" s="57" t="str">
        <f t="shared" si="9"/>
        <v/>
      </c>
      <c r="D166" s="57" t="str">
        <f t="shared" si="10"/>
        <v>7日</v>
      </c>
      <c r="E166" s="57">
        <f>COUNTIF(テーブル13[[#All],[発症日]],テーブル3101225[[#This Row],[日時]])</f>
        <v>0</v>
      </c>
      <c r="F166" s="57">
        <f>COUNTIFS(テーブル13[[#All],[発症日]],テーブル3101225[[#This Row],[日時]],テーブル13[[#All],[探知契機]],F$1)</f>
        <v>0</v>
      </c>
      <c r="G166" s="59">
        <f>COUNTIFS(テーブル13[[#All],[発症日]],テーブル3101225[[#This Row],[日時]],テーブル13[[#All],[探知契機]],"")</f>
        <v>0</v>
      </c>
      <c r="H166" s="59">
        <f>COUNTIFS(テーブル13[[#All],[発症日]],テーブル3101225[[#This Row],[日時]],テーブル13[[#All],[年代]],H$1)</f>
        <v>0</v>
      </c>
      <c r="I166" s="59">
        <f>COUNTIFS(テーブル13[[#All],[発症日]],テーブル3101225[[#This Row],[日時]],テーブル13[[#All],[年代]],I$1)</f>
        <v>0</v>
      </c>
      <c r="J166" s="59">
        <f>COUNTIFS(テーブル13[[#All],[発症日]],テーブル3101225[[#This Row],[日時]],テーブル13[[#All],[年代]],J$1)</f>
        <v>0</v>
      </c>
      <c r="K166" s="59">
        <f>COUNTIFS(テーブル13[[#All],[発症日]],テーブル3101225[[#This Row],[日時]],テーブル13[[#All],[年代]],K$1)</f>
        <v>0</v>
      </c>
      <c r="L166" s="59">
        <f>COUNTIFS(テーブル13[[#All],[発症日]],テーブル3101225[[#This Row],[日時]],テーブル13[[#All],[年代]],L$1)</f>
        <v>0</v>
      </c>
      <c r="M166" s="59">
        <f>COUNTIFS(テーブル13[[#All],[発症日]],テーブル3101225[[#This Row],[日時]],テーブル13[[#All],[年代]],M$1)</f>
        <v>0</v>
      </c>
      <c r="N166" s="59">
        <f>COUNTIFS(テーブル13[[#All],[発症日]],テーブル3101225[[#This Row],[日時]],テーブル13[[#All],[年代]],N$1)</f>
        <v>0</v>
      </c>
      <c r="O166" s="59">
        <f>COUNTIFS(テーブル13[[#All],[発症日]],テーブル3101225[[#This Row],[日時]],テーブル13[[#All],[年代]],O$1)</f>
        <v>0</v>
      </c>
    </row>
    <row r="167" spans="1:15">
      <c r="A167" s="54">
        <f t="shared" si="11"/>
        <v>44051</v>
      </c>
      <c r="B167" s="1" t="str">
        <f t="shared" si="8"/>
        <v/>
      </c>
      <c r="C167" s="57" t="str">
        <f t="shared" si="9"/>
        <v/>
      </c>
      <c r="D167" s="57" t="str">
        <f t="shared" si="10"/>
        <v>8日</v>
      </c>
      <c r="E167" s="57">
        <f>COUNTIF(テーブル13[[#All],[発症日]],テーブル3101225[[#This Row],[日時]])</f>
        <v>0</v>
      </c>
      <c r="F167" s="57">
        <f>COUNTIFS(テーブル13[[#All],[発症日]],テーブル3101225[[#This Row],[日時]],テーブル13[[#All],[探知契機]],F$1)</f>
        <v>0</v>
      </c>
      <c r="G167" s="59">
        <f>COUNTIFS(テーブル13[[#All],[発症日]],テーブル3101225[[#This Row],[日時]],テーブル13[[#All],[探知契機]],"")</f>
        <v>0</v>
      </c>
      <c r="H167" s="59">
        <f>COUNTIFS(テーブル13[[#All],[発症日]],テーブル3101225[[#This Row],[日時]],テーブル13[[#All],[年代]],H$1)</f>
        <v>0</v>
      </c>
      <c r="I167" s="59">
        <f>COUNTIFS(テーブル13[[#All],[発症日]],テーブル3101225[[#This Row],[日時]],テーブル13[[#All],[年代]],I$1)</f>
        <v>0</v>
      </c>
      <c r="J167" s="59">
        <f>COUNTIFS(テーブル13[[#All],[発症日]],テーブル3101225[[#This Row],[日時]],テーブル13[[#All],[年代]],J$1)</f>
        <v>0</v>
      </c>
      <c r="K167" s="59">
        <f>COUNTIFS(テーブル13[[#All],[発症日]],テーブル3101225[[#This Row],[日時]],テーブル13[[#All],[年代]],K$1)</f>
        <v>0</v>
      </c>
      <c r="L167" s="59">
        <f>COUNTIFS(テーブル13[[#All],[発症日]],テーブル3101225[[#This Row],[日時]],テーブル13[[#All],[年代]],L$1)</f>
        <v>0</v>
      </c>
      <c r="M167" s="59">
        <f>COUNTIFS(テーブル13[[#All],[発症日]],テーブル3101225[[#This Row],[日時]],テーブル13[[#All],[年代]],M$1)</f>
        <v>0</v>
      </c>
      <c r="N167" s="59">
        <f>COUNTIFS(テーブル13[[#All],[発症日]],テーブル3101225[[#This Row],[日時]],テーブル13[[#All],[年代]],N$1)</f>
        <v>0</v>
      </c>
      <c r="O167" s="59">
        <f>COUNTIFS(テーブル13[[#All],[発症日]],テーブル3101225[[#This Row],[日時]],テーブル13[[#All],[年代]],O$1)</f>
        <v>0</v>
      </c>
    </row>
    <row r="168" spans="1:15">
      <c r="A168" s="54">
        <f t="shared" si="11"/>
        <v>44052</v>
      </c>
      <c r="B168" s="1" t="str">
        <f t="shared" si="8"/>
        <v/>
      </c>
      <c r="C168" s="57" t="str">
        <f t="shared" si="9"/>
        <v/>
      </c>
      <c r="D168" s="57" t="str">
        <f t="shared" si="10"/>
        <v>9日</v>
      </c>
      <c r="E168" s="57">
        <f>COUNTIF(テーブル13[[#All],[発症日]],テーブル3101225[[#This Row],[日時]])</f>
        <v>0</v>
      </c>
      <c r="F168" s="57">
        <f>COUNTIFS(テーブル13[[#All],[発症日]],テーブル3101225[[#This Row],[日時]],テーブル13[[#All],[探知契機]],F$1)</f>
        <v>0</v>
      </c>
      <c r="G168" s="59">
        <f>COUNTIFS(テーブル13[[#All],[発症日]],テーブル3101225[[#This Row],[日時]],テーブル13[[#All],[探知契機]],"")</f>
        <v>0</v>
      </c>
      <c r="H168" s="59">
        <f>COUNTIFS(テーブル13[[#All],[発症日]],テーブル3101225[[#This Row],[日時]],テーブル13[[#All],[年代]],H$1)</f>
        <v>0</v>
      </c>
      <c r="I168" s="59">
        <f>COUNTIFS(テーブル13[[#All],[発症日]],テーブル3101225[[#This Row],[日時]],テーブル13[[#All],[年代]],I$1)</f>
        <v>0</v>
      </c>
      <c r="J168" s="59">
        <f>COUNTIFS(テーブル13[[#All],[発症日]],テーブル3101225[[#This Row],[日時]],テーブル13[[#All],[年代]],J$1)</f>
        <v>0</v>
      </c>
      <c r="K168" s="59">
        <f>COUNTIFS(テーブル13[[#All],[発症日]],テーブル3101225[[#This Row],[日時]],テーブル13[[#All],[年代]],K$1)</f>
        <v>0</v>
      </c>
      <c r="L168" s="59">
        <f>COUNTIFS(テーブル13[[#All],[発症日]],テーブル3101225[[#This Row],[日時]],テーブル13[[#All],[年代]],L$1)</f>
        <v>0</v>
      </c>
      <c r="M168" s="59">
        <f>COUNTIFS(テーブル13[[#All],[発症日]],テーブル3101225[[#This Row],[日時]],テーブル13[[#All],[年代]],M$1)</f>
        <v>0</v>
      </c>
      <c r="N168" s="59">
        <f>COUNTIFS(テーブル13[[#All],[発症日]],テーブル3101225[[#This Row],[日時]],テーブル13[[#All],[年代]],N$1)</f>
        <v>0</v>
      </c>
      <c r="O168" s="59">
        <f>COUNTIFS(テーブル13[[#All],[発症日]],テーブル3101225[[#This Row],[日時]],テーブル13[[#All],[年代]],O$1)</f>
        <v>0</v>
      </c>
    </row>
    <row r="169" spans="1:15">
      <c r="A169" s="54">
        <f t="shared" si="11"/>
        <v>44053</v>
      </c>
      <c r="B169" s="1" t="str">
        <f t="shared" si="8"/>
        <v/>
      </c>
      <c r="C169" s="57" t="str">
        <f t="shared" si="9"/>
        <v/>
      </c>
      <c r="D169" s="57" t="str">
        <f t="shared" si="10"/>
        <v>10日</v>
      </c>
      <c r="E169" s="57">
        <f>COUNTIF(テーブル13[[#All],[発症日]],テーブル3101225[[#This Row],[日時]])</f>
        <v>0</v>
      </c>
      <c r="F169" s="57">
        <f>COUNTIFS(テーブル13[[#All],[発症日]],テーブル3101225[[#This Row],[日時]],テーブル13[[#All],[探知契機]],F$1)</f>
        <v>0</v>
      </c>
      <c r="G169" s="59">
        <f>COUNTIFS(テーブル13[[#All],[発症日]],テーブル3101225[[#This Row],[日時]],テーブル13[[#All],[探知契機]],"")</f>
        <v>0</v>
      </c>
      <c r="H169" s="59">
        <f>COUNTIFS(テーブル13[[#All],[発症日]],テーブル3101225[[#This Row],[日時]],テーブル13[[#All],[年代]],H$1)</f>
        <v>0</v>
      </c>
      <c r="I169" s="59">
        <f>COUNTIFS(テーブル13[[#All],[発症日]],テーブル3101225[[#This Row],[日時]],テーブル13[[#All],[年代]],I$1)</f>
        <v>0</v>
      </c>
      <c r="J169" s="59">
        <f>COUNTIFS(テーブル13[[#All],[発症日]],テーブル3101225[[#This Row],[日時]],テーブル13[[#All],[年代]],J$1)</f>
        <v>0</v>
      </c>
      <c r="K169" s="59">
        <f>COUNTIFS(テーブル13[[#All],[発症日]],テーブル3101225[[#This Row],[日時]],テーブル13[[#All],[年代]],K$1)</f>
        <v>0</v>
      </c>
      <c r="L169" s="59">
        <f>COUNTIFS(テーブル13[[#All],[発症日]],テーブル3101225[[#This Row],[日時]],テーブル13[[#All],[年代]],L$1)</f>
        <v>0</v>
      </c>
      <c r="M169" s="59">
        <f>COUNTIFS(テーブル13[[#All],[発症日]],テーブル3101225[[#This Row],[日時]],テーブル13[[#All],[年代]],M$1)</f>
        <v>0</v>
      </c>
      <c r="N169" s="59">
        <f>COUNTIFS(テーブル13[[#All],[発症日]],テーブル3101225[[#This Row],[日時]],テーブル13[[#All],[年代]],N$1)</f>
        <v>0</v>
      </c>
      <c r="O169" s="59">
        <f>COUNTIFS(テーブル13[[#All],[発症日]],テーブル3101225[[#This Row],[日時]],テーブル13[[#All],[年代]],O$1)</f>
        <v>0</v>
      </c>
    </row>
    <row r="170" spans="1:15">
      <c r="A170" s="54">
        <f t="shared" si="11"/>
        <v>44054</v>
      </c>
      <c r="B170" s="1" t="str">
        <f t="shared" si="8"/>
        <v/>
      </c>
      <c r="C170" s="57" t="str">
        <f t="shared" si="9"/>
        <v/>
      </c>
      <c r="D170" s="57" t="str">
        <f t="shared" si="10"/>
        <v>11日</v>
      </c>
      <c r="E170" s="57">
        <f>COUNTIF(テーブル13[[#All],[発症日]],テーブル3101225[[#This Row],[日時]])</f>
        <v>0</v>
      </c>
      <c r="F170" s="57">
        <f>COUNTIFS(テーブル13[[#All],[発症日]],テーブル3101225[[#This Row],[日時]],テーブル13[[#All],[探知契機]],F$1)</f>
        <v>0</v>
      </c>
      <c r="G170" s="59">
        <f>COUNTIFS(テーブル13[[#All],[発症日]],テーブル3101225[[#This Row],[日時]],テーブル13[[#All],[探知契機]],"")</f>
        <v>0</v>
      </c>
      <c r="H170" s="59">
        <f>COUNTIFS(テーブル13[[#All],[発症日]],テーブル3101225[[#This Row],[日時]],テーブル13[[#All],[年代]],H$1)</f>
        <v>0</v>
      </c>
      <c r="I170" s="59">
        <f>COUNTIFS(テーブル13[[#All],[発症日]],テーブル3101225[[#This Row],[日時]],テーブル13[[#All],[年代]],I$1)</f>
        <v>0</v>
      </c>
      <c r="J170" s="59">
        <f>COUNTIFS(テーブル13[[#All],[発症日]],テーブル3101225[[#This Row],[日時]],テーブル13[[#All],[年代]],J$1)</f>
        <v>0</v>
      </c>
      <c r="K170" s="59">
        <f>COUNTIFS(テーブル13[[#All],[発症日]],テーブル3101225[[#This Row],[日時]],テーブル13[[#All],[年代]],K$1)</f>
        <v>0</v>
      </c>
      <c r="L170" s="59">
        <f>COUNTIFS(テーブル13[[#All],[発症日]],テーブル3101225[[#This Row],[日時]],テーブル13[[#All],[年代]],L$1)</f>
        <v>0</v>
      </c>
      <c r="M170" s="59">
        <f>COUNTIFS(テーブル13[[#All],[発症日]],テーブル3101225[[#This Row],[日時]],テーブル13[[#All],[年代]],M$1)</f>
        <v>0</v>
      </c>
      <c r="N170" s="59">
        <f>COUNTIFS(テーブル13[[#All],[発症日]],テーブル3101225[[#This Row],[日時]],テーブル13[[#All],[年代]],N$1)</f>
        <v>0</v>
      </c>
      <c r="O170" s="59">
        <f>COUNTIFS(テーブル13[[#All],[発症日]],テーブル3101225[[#This Row],[日時]],テーブル13[[#All],[年代]],O$1)</f>
        <v>0</v>
      </c>
    </row>
    <row r="171" spans="1:15">
      <c r="A171" s="54">
        <f t="shared" si="11"/>
        <v>44055</v>
      </c>
      <c r="B171" s="1" t="str">
        <f t="shared" si="8"/>
        <v/>
      </c>
      <c r="C171" s="57" t="str">
        <f t="shared" si="9"/>
        <v/>
      </c>
      <c r="D171" s="57" t="str">
        <f t="shared" si="10"/>
        <v>12日</v>
      </c>
      <c r="E171" s="57">
        <f>COUNTIF(テーブル13[[#All],[発症日]],テーブル3101225[[#This Row],[日時]])</f>
        <v>0</v>
      </c>
      <c r="F171" s="57">
        <f>COUNTIFS(テーブル13[[#All],[発症日]],テーブル3101225[[#This Row],[日時]],テーブル13[[#All],[探知契機]],F$1)</f>
        <v>0</v>
      </c>
      <c r="G171" s="59">
        <f>COUNTIFS(テーブル13[[#All],[発症日]],テーブル3101225[[#This Row],[日時]],テーブル13[[#All],[探知契機]],"")</f>
        <v>0</v>
      </c>
      <c r="H171" s="59">
        <f>COUNTIFS(テーブル13[[#All],[発症日]],テーブル3101225[[#This Row],[日時]],テーブル13[[#All],[年代]],H$1)</f>
        <v>0</v>
      </c>
      <c r="I171" s="59">
        <f>COUNTIFS(テーブル13[[#All],[発症日]],テーブル3101225[[#This Row],[日時]],テーブル13[[#All],[年代]],I$1)</f>
        <v>0</v>
      </c>
      <c r="J171" s="59">
        <f>COUNTIFS(テーブル13[[#All],[発症日]],テーブル3101225[[#This Row],[日時]],テーブル13[[#All],[年代]],J$1)</f>
        <v>0</v>
      </c>
      <c r="K171" s="59">
        <f>COUNTIFS(テーブル13[[#All],[発症日]],テーブル3101225[[#This Row],[日時]],テーブル13[[#All],[年代]],K$1)</f>
        <v>0</v>
      </c>
      <c r="L171" s="59">
        <f>COUNTIFS(テーブル13[[#All],[発症日]],テーブル3101225[[#This Row],[日時]],テーブル13[[#All],[年代]],L$1)</f>
        <v>0</v>
      </c>
      <c r="M171" s="59">
        <f>COUNTIFS(テーブル13[[#All],[発症日]],テーブル3101225[[#This Row],[日時]],テーブル13[[#All],[年代]],M$1)</f>
        <v>0</v>
      </c>
      <c r="N171" s="59">
        <f>COUNTIFS(テーブル13[[#All],[発症日]],テーブル3101225[[#This Row],[日時]],テーブル13[[#All],[年代]],N$1)</f>
        <v>0</v>
      </c>
      <c r="O171" s="59">
        <f>COUNTIFS(テーブル13[[#All],[発症日]],テーブル3101225[[#This Row],[日時]],テーブル13[[#All],[年代]],O$1)</f>
        <v>0</v>
      </c>
    </row>
    <row r="172" spans="1:15">
      <c r="A172" s="54">
        <f t="shared" si="11"/>
        <v>44056</v>
      </c>
      <c r="B172" s="1" t="str">
        <f t="shared" si="8"/>
        <v/>
      </c>
      <c r="C172" s="57" t="str">
        <f t="shared" si="9"/>
        <v/>
      </c>
      <c r="D172" s="57" t="str">
        <f t="shared" si="10"/>
        <v>13日</v>
      </c>
      <c r="E172" s="57">
        <f>COUNTIF(テーブル13[[#All],[発症日]],テーブル3101225[[#This Row],[日時]])</f>
        <v>0</v>
      </c>
      <c r="F172" s="57">
        <f>COUNTIFS(テーブル13[[#All],[発症日]],テーブル3101225[[#This Row],[日時]],テーブル13[[#All],[探知契機]],F$1)</f>
        <v>0</v>
      </c>
      <c r="G172" s="59">
        <f>COUNTIFS(テーブル13[[#All],[発症日]],テーブル3101225[[#This Row],[日時]],テーブル13[[#All],[探知契機]],"")</f>
        <v>0</v>
      </c>
      <c r="H172" s="59">
        <f>COUNTIFS(テーブル13[[#All],[発症日]],テーブル3101225[[#This Row],[日時]],テーブル13[[#All],[年代]],H$1)</f>
        <v>0</v>
      </c>
      <c r="I172" s="59">
        <f>COUNTIFS(テーブル13[[#All],[発症日]],テーブル3101225[[#This Row],[日時]],テーブル13[[#All],[年代]],I$1)</f>
        <v>0</v>
      </c>
      <c r="J172" s="59">
        <f>COUNTIFS(テーブル13[[#All],[発症日]],テーブル3101225[[#This Row],[日時]],テーブル13[[#All],[年代]],J$1)</f>
        <v>0</v>
      </c>
      <c r="K172" s="59">
        <f>COUNTIFS(テーブル13[[#All],[発症日]],テーブル3101225[[#This Row],[日時]],テーブル13[[#All],[年代]],K$1)</f>
        <v>0</v>
      </c>
      <c r="L172" s="59">
        <f>COUNTIFS(テーブル13[[#All],[発症日]],テーブル3101225[[#This Row],[日時]],テーブル13[[#All],[年代]],L$1)</f>
        <v>0</v>
      </c>
      <c r="M172" s="59">
        <f>COUNTIFS(テーブル13[[#All],[発症日]],テーブル3101225[[#This Row],[日時]],テーブル13[[#All],[年代]],M$1)</f>
        <v>0</v>
      </c>
      <c r="N172" s="59">
        <f>COUNTIFS(テーブル13[[#All],[発症日]],テーブル3101225[[#This Row],[日時]],テーブル13[[#All],[年代]],N$1)</f>
        <v>0</v>
      </c>
      <c r="O172" s="59">
        <f>COUNTIFS(テーブル13[[#All],[発症日]],テーブル3101225[[#This Row],[日時]],テーブル13[[#All],[年代]],O$1)</f>
        <v>0</v>
      </c>
    </row>
    <row r="173" spans="1:15">
      <c r="A173" s="54">
        <f t="shared" si="11"/>
        <v>44057</v>
      </c>
      <c r="B173" s="1" t="str">
        <f t="shared" si="8"/>
        <v/>
      </c>
      <c r="C173" s="57" t="str">
        <f t="shared" si="9"/>
        <v/>
      </c>
      <c r="D173" s="57" t="str">
        <f t="shared" si="10"/>
        <v>14日</v>
      </c>
      <c r="E173" s="57">
        <f>COUNTIF(テーブル13[[#All],[発症日]],テーブル3101225[[#This Row],[日時]])</f>
        <v>0</v>
      </c>
      <c r="F173" s="57">
        <f>COUNTIFS(テーブル13[[#All],[発症日]],テーブル3101225[[#This Row],[日時]],テーブル13[[#All],[探知契機]],F$1)</f>
        <v>0</v>
      </c>
      <c r="G173" s="59">
        <f>COUNTIFS(テーブル13[[#All],[発症日]],テーブル3101225[[#This Row],[日時]],テーブル13[[#All],[探知契機]],"")</f>
        <v>0</v>
      </c>
      <c r="H173" s="59">
        <f>COUNTIFS(テーブル13[[#All],[発症日]],テーブル3101225[[#This Row],[日時]],テーブル13[[#All],[年代]],H$1)</f>
        <v>0</v>
      </c>
      <c r="I173" s="59">
        <f>COUNTIFS(テーブル13[[#All],[発症日]],テーブル3101225[[#This Row],[日時]],テーブル13[[#All],[年代]],I$1)</f>
        <v>0</v>
      </c>
      <c r="J173" s="59">
        <f>COUNTIFS(テーブル13[[#All],[発症日]],テーブル3101225[[#This Row],[日時]],テーブル13[[#All],[年代]],J$1)</f>
        <v>0</v>
      </c>
      <c r="K173" s="59">
        <f>COUNTIFS(テーブル13[[#All],[発症日]],テーブル3101225[[#This Row],[日時]],テーブル13[[#All],[年代]],K$1)</f>
        <v>0</v>
      </c>
      <c r="L173" s="59">
        <f>COUNTIFS(テーブル13[[#All],[発症日]],テーブル3101225[[#This Row],[日時]],テーブル13[[#All],[年代]],L$1)</f>
        <v>0</v>
      </c>
      <c r="M173" s="59">
        <f>COUNTIFS(テーブル13[[#All],[発症日]],テーブル3101225[[#This Row],[日時]],テーブル13[[#All],[年代]],M$1)</f>
        <v>0</v>
      </c>
      <c r="N173" s="59">
        <f>COUNTIFS(テーブル13[[#All],[発症日]],テーブル3101225[[#This Row],[日時]],テーブル13[[#All],[年代]],N$1)</f>
        <v>0</v>
      </c>
      <c r="O173" s="59">
        <f>COUNTIFS(テーブル13[[#All],[発症日]],テーブル3101225[[#This Row],[日時]],テーブル13[[#All],[年代]],O$1)</f>
        <v>0</v>
      </c>
    </row>
    <row r="174" spans="1:15">
      <c r="A174" s="54">
        <f t="shared" si="11"/>
        <v>44058</v>
      </c>
      <c r="B174" s="1" t="str">
        <f t="shared" si="8"/>
        <v/>
      </c>
      <c r="C174" s="57" t="str">
        <f t="shared" si="9"/>
        <v/>
      </c>
      <c r="D174" s="57" t="str">
        <f t="shared" si="10"/>
        <v>15日</v>
      </c>
      <c r="E174" s="57">
        <f>COUNTIF(テーブル13[[#All],[発症日]],テーブル3101225[[#This Row],[日時]])</f>
        <v>0</v>
      </c>
      <c r="F174" s="57">
        <f>COUNTIFS(テーブル13[[#All],[発症日]],テーブル3101225[[#This Row],[日時]],テーブル13[[#All],[探知契機]],F$1)</f>
        <v>0</v>
      </c>
      <c r="G174" s="59">
        <f>COUNTIFS(テーブル13[[#All],[発症日]],テーブル3101225[[#This Row],[日時]],テーブル13[[#All],[探知契機]],"")</f>
        <v>0</v>
      </c>
      <c r="H174" s="59">
        <f>COUNTIFS(テーブル13[[#All],[発症日]],テーブル3101225[[#This Row],[日時]],テーブル13[[#All],[年代]],H$1)</f>
        <v>0</v>
      </c>
      <c r="I174" s="59">
        <f>COUNTIFS(テーブル13[[#All],[発症日]],テーブル3101225[[#This Row],[日時]],テーブル13[[#All],[年代]],I$1)</f>
        <v>0</v>
      </c>
      <c r="J174" s="59">
        <f>COUNTIFS(テーブル13[[#All],[発症日]],テーブル3101225[[#This Row],[日時]],テーブル13[[#All],[年代]],J$1)</f>
        <v>0</v>
      </c>
      <c r="K174" s="59">
        <f>COUNTIFS(テーブル13[[#All],[発症日]],テーブル3101225[[#This Row],[日時]],テーブル13[[#All],[年代]],K$1)</f>
        <v>0</v>
      </c>
      <c r="L174" s="59">
        <f>COUNTIFS(テーブル13[[#All],[発症日]],テーブル3101225[[#This Row],[日時]],テーブル13[[#All],[年代]],L$1)</f>
        <v>0</v>
      </c>
      <c r="M174" s="59">
        <f>COUNTIFS(テーブル13[[#All],[発症日]],テーブル3101225[[#This Row],[日時]],テーブル13[[#All],[年代]],M$1)</f>
        <v>0</v>
      </c>
      <c r="N174" s="59">
        <f>COUNTIFS(テーブル13[[#All],[発症日]],テーブル3101225[[#This Row],[日時]],テーブル13[[#All],[年代]],N$1)</f>
        <v>0</v>
      </c>
      <c r="O174" s="59">
        <f>COUNTIFS(テーブル13[[#All],[発症日]],テーブル3101225[[#This Row],[日時]],テーブル13[[#All],[年代]],O$1)</f>
        <v>0</v>
      </c>
    </row>
    <row r="175" spans="1:15">
      <c r="A175" s="54">
        <f t="shared" si="11"/>
        <v>44059</v>
      </c>
      <c r="B175" s="1" t="str">
        <f t="shared" si="8"/>
        <v/>
      </c>
      <c r="C175" s="57" t="str">
        <f t="shared" si="9"/>
        <v/>
      </c>
      <c r="D175" s="57" t="str">
        <f t="shared" si="10"/>
        <v>16日</v>
      </c>
      <c r="E175" s="57">
        <f>COUNTIF(テーブル13[[#All],[発症日]],テーブル3101225[[#This Row],[日時]])</f>
        <v>0</v>
      </c>
      <c r="F175" s="57">
        <f>COUNTIFS(テーブル13[[#All],[発症日]],テーブル3101225[[#This Row],[日時]],テーブル13[[#All],[探知契機]],F$1)</f>
        <v>0</v>
      </c>
      <c r="G175" s="59">
        <f>COUNTIFS(テーブル13[[#All],[発症日]],テーブル3101225[[#This Row],[日時]],テーブル13[[#All],[探知契機]],"")</f>
        <v>0</v>
      </c>
      <c r="H175" s="59">
        <f>COUNTIFS(テーブル13[[#All],[発症日]],テーブル3101225[[#This Row],[日時]],テーブル13[[#All],[年代]],H$1)</f>
        <v>0</v>
      </c>
      <c r="I175" s="59">
        <f>COUNTIFS(テーブル13[[#All],[発症日]],テーブル3101225[[#This Row],[日時]],テーブル13[[#All],[年代]],I$1)</f>
        <v>0</v>
      </c>
      <c r="J175" s="59">
        <f>COUNTIFS(テーブル13[[#All],[発症日]],テーブル3101225[[#This Row],[日時]],テーブル13[[#All],[年代]],J$1)</f>
        <v>0</v>
      </c>
      <c r="K175" s="59">
        <f>COUNTIFS(テーブル13[[#All],[発症日]],テーブル3101225[[#This Row],[日時]],テーブル13[[#All],[年代]],K$1)</f>
        <v>0</v>
      </c>
      <c r="L175" s="59">
        <f>COUNTIFS(テーブル13[[#All],[発症日]],テーブル3101225[[#This Row],[日時]],テーブル13[[#All],[年代]],L$1)</f>
        <v>0</v>
      </c>
      <c r="M175" s="59">
        <f>COUNTIFS(テーブル13[[#All],[発症日]],テーブル3101225[[#This Row],[日時]],テーブル13[[#All],[年代]],M$1)</f>
        <v>0</v>
      </c>
      <c r="N175" s="59">
        <f>COUNTIFS(テーブル13[[#All],[発症日]],テーブル3101225[[#This Row],[日時]],テーブル13[[#All],[年代]],N$1)</f>
        <v>0</v>
      </c>
      <c r="O175" s="59">
        <f>COUNTIFS(テーブル13[[#All],[発症日]],テーブル3101225[[#This Row],[日時]],テーブル13[[#All],[年代]],O$1)</f>
        <v>0</v>
      </c>
    </row>
    <row r="176" spans="1:15">
      <c r="A176" s="54">
        <f t="shared" si="11"/>
        <v>44060</v>
      </c>
      <c r="B176" s="1" t="str">
        <f t="shared" si="8"/>
        <v/>
      </c>
      <c r="C176" s="57" t="str">
        <f t="shared" si="9"/>
        <v/>
      </c>
      <c r="D176" s="57" t="str">
        <f t="shared" si="10"/>
        <v>17日</v>
      </c>
      <c r="E176" s="57">
        <f>COUNTIF(テーブル13[[#All],[発症日]],テーブル3101225[[#This Row],[日時]])</f>
        <v>0</v>
      </c>
      <c r="F176" s="57">
        <f>COUNTIFS(テーブル13[[#All],[発症日]],テーブル3101225[[#This Row],[日時]],テーブル13[[#All],[探知契機]],F$1)</f>
        <v>0</v>
      </c>
      <c r="G176" s="59">
        <f>COUNTIFS(テーブル13[[#All],[発症日]],テーブル3101225[[#This Row],[日時]],テーブル13[[#All],[探知契機]],"")</f>
        <v>0</v>
      </c>
      <c r="H176" s="59">
        <f>COUNTIFS(テーブル13[[#All],[発症日]],テーブル3101225[[#This Row],[日時]],テーブル13[[#All],[年代]],H$1)</f>
        <v>0</v>
      </c>
      <c r="I176" s="59">
        <f>COUNTIFS(テーブル13[[#All],[発症日]],テーブル3101225[[#This Row],[日時]],テーブル13[[#All],[年代]],I$1)</f>
        <v>0</v>
      </c>
      <c r="J176" s="59">
        <f>COUNTIFS(テーブル13[[#All],[発症日]],テーブル3101225[[#This Row],[日時]],テーブル13[[#All],[年代]],J$1)</f>
        <v>0</v>
      </c>
      <c r="K176" s="59">
        <f>COUNTIFS(テーブル13[[#All],[発症日]],テーブル3101225[[#This Row],[日時]],テーブル13[[#All],[年代]],K$1)</f>
        <v>0</v>
      </c>
      <c r="L176" s="59">
        <f>COUNTIFS(テーブル13[[#All],[発症日]],テーブル3101225[[#This Row],[日時]],テーブル13[[#All],[年代]],L$1)</f>
        <v>0</v>
      </c>
      <c r="M176" s="59">
        <f>COUNTIFS(テーブル13[[#All],[発症日]],テーブル3101225[[#This Row],[日時]],テーブル13[[#All],[年代]],M$1)</f>
        <v>0</v>
      </c>
      <c r="N176" s="59">
        <f>COUNTIFS(テーブル13[[#All],[発症日]],テーブル3101225[[#This Row],[日時]],テーブル13[[#All],[年代]],N$1)</f>
        <v>0</v>
      </c>
      <c r="O176" s="59">
        <f>COUNTIFS(テーブル13[[#All],[発症日]],テーブル3101225[[#This Row],[日時]],テーブル13[[#All],[年代]],O$1)</f>
        <v>0</v>
      </c>
    </row>
    <row r="177" spans="1:15">
      <c r="A177" s="54">
        <f t="shared" si="11"/>
        <v>44061</v>
      </c>
      <c r="B177" s="1" t="str">
        <f t="shared" si="8"/>
        <v/>
      </c>
      <c r="C177" s="57" t="str">
        <f t="shared" si="9"/>
        <v/>
      </c>
      <c r="D177" s="57" t="str">
        <f t="shared" si="10"/>
        <v>18日</v>
      </c>
      <c r="E177" s="57">
        <f>COUNTIF(テーブル13[[#All],[発症日]],テーブル3101225[[#This Row],[日時]])</f>
        <v>0</v>
      </c>
      <c r="F177" s="57">
        <f>COUNTIFS(テーブル13[[#All],[発症日]],テーブル3101225[[#This Row],[日時]],テーブル13[[#All],[探知契機]],F$1)</f>
        <v>0</v>
      </c>
      <c r="G177" s="59">
        <f>COUNTIFS(テーブル13[[#All],[発症日]],テーブル3101225[[#This Row],[日時]],テーブル13[[#All],[探知契機]],"")</f>
        <v>0</v>
      </c>
      <c r="H177" s="59">
        <f>COUNTIFS(テーブル13[[#All],[発症日]],テーブル3101225[[#This Row],[日時]],テーブル13[[#All],[年代]],H$1)</f>
        <v>0</v>
      </c>
      <c r="I177" s="59">
        <f>COUNTIFS(テーブル13[[#All],[発症日]],テーブル3101225[[#This Row],[日時]],テーブル13[[#All],[年代]],I$1)</f>
        <v>0</v>
      </c>
      <c r="J177" s="59">
        <f>COUNTIFS(テーブル13[[#All],[発症日]],テーブル3101225[[#This Row],[日時]],テーブル13[[#All],[年代]],J$1)</f>
        <v>0</v>
      </c>
      <c r="K177" s="59">
        <f>COUNTIFS(テーブル13[[#All],[発症日]],テーブル3101225[[#This Row],[日時]],テーブル13[[#All],[年代]],K$1)</f>
        <v>0</v>
      </c>
      <c r="L177" s="59">
        <f>COUNTIFS(テーブル13[[#All],[発症日]],テーブル3101225[[#This Row],[日時]],テーブル13[[#All],[年代]],L$1)</f>
        <v>0</v>
      </c>
      <c r="M177" s="59">
        <f>COUNTIFS(テーブル13[[#All],[発症日]],テーブル3101225[[#This Row],[日時]],テーブル13[[#All],[年代]],M$1)</f>
        <v>0</v>
      </c>
      <c r="N177" s="59">
        <f>COUNTIFS(テーブル13[[#All],[発症日]],テーブル3101225[[#This Row],[日時]],テーブル13[[#All],[年代]],N$1)</f>
        <v>0</v>
      </c>
      <c r="O177" s="59">
        <f>COUNTIFS(テーブル13[[#All],[発症日]],テーブル3101225[[#This Row],[日時]],テーブル13[[#All],[年代]],O$1)</f>
        <v>0</v>
      </c>
    </row>
    <row r="178" spans="1:15">
      <c r="A178" s="54">
        <f t="shared" si="11"/>
        <v>44062</v>
      </c>
      <c r="B178" s="1" t="str">
        <f t="shared" si="8"/>
        <v/>
      </c>
      <c r="C178" s="57" t="str">
        <f t="shared" si="9"/>
        <v/>
      </c>
      <c r="D178" s="57" t="str">
        <f t="shared" si="10"/>
        <v>19日</v>
      </c>
      <c r="E178" s="57">
        <f>COUNTIF(テーブル13[[#All],[発症日]],テーブル3101225[[#This Row],[日時]])</f>
        <v>0</v>
      </c>
      <c r="F178" s="57">
        <f>COUNTIFS(テーブル13[[#All],[発症日]],テーブル3101225[[#This Row],[日時]],テーブル13[[#All],[探知契機]],F$1)</f>
        <v>0</v>
      </c>
      <c r="G178" s="59">
        <f>COUNTIFS(テーブル13[[#All],[発症日]],テーブル3101225[[#This Row],[日時]],テーブル13[[#All],[探知契機]],"")</f>
        <v>0</v>
      </c>
      <c r="H178" s="59">
        <f>COUNTIFS(テーブル13[[#All],[発症日]],テーブル3101225[[#This Row],[日時]],テーブル13[[#All],[年代]],H$1)</f>
        <v>0</v>
      </c>
      <c r="I178" s="59">
        <f>COUNTIFS(テーブル13[[#All],[発症日]],テーブル3101225[[#This Row],[日時]],テーブル13[[#All],[年代]],I$1)</f>
        <v>0</v>
      </c>
      <c r="J178" s="59">
        <f>COUNTIFS(テーブル13[[#All],[発症日]],テーブル3101225[[#This Row],[日時]],テーブル13[[#All],[年代]],J$1)</f>
        <v>0</v>
      </c>
      <c r="K178" s="59">
        <f>COUNTIFS(テーブル13[[#All],[発症日]],テーブル3101225[[#This Row],[日時]],テーブル13[[#All],[年代]],K$1)</f>
        <v>0</v>
      </c>
      <c r="L178" s="59">
        <f>COUNTIFS(テーブル13[[#All],[発症日]],テーブル3101225[[#This Row],[日時]],テーブル13[[#All],[年代]],L$1)</f>
        <v>0</v>
      </c>
      <c r="M178" s="59">
        <f>COUNTIFS(テーブル13[[#All],[発症日]],テーブル3101225[[#This Row],[日時]],テーブル13[[#All],[年代]],M$1)</f>
        <v>0</v>
      </c>
      <c r="N178" s="59">
        <f>COUNTIFS(テーブル13[[#All],[発症日]],テーブル3101225[[#This Row],[日時]],テーブル13[[#All],[年代]],N$1)</f>
        <v>0</v>
      </c>
      <c r="O178" s="59">
        <f>COUNTIFS(テーブル13[[#All],[発症日]],テーブル3101225[[#This Row],[日時]],テーブル13[[#All],[年代]],O$1)</f>
        <v>0</v>
      </c>
    </row>
    <row r="179" spans="1:15">
      <c r="A179" s="54">
        <f t="shared" si="11"/>
        <v>44063</v>
      </c>
      <c r="B179" s="1" t="str">
        <f t="shared" si="8"/>
        <v/>
      </c>
      <c r="C179" s="57" t="str">
        <f t="shared" si="9"/>
        <v/>
      </c>
      <c r="D179" s="57" t="str">
        <f t="shared" si="10"/>
        <v>20日</v>
      </c>
      <c r="E179" s="57">
        <f>COUNTIF(テーブル13[[#All],[発症日]],テーブル3101225[[#This Row],[日時]])</f>
        <v>0</v>
      </c>
      <c r="F179" s="57">
        <f>COUNTIFS(テーブル13[[#All],[発症日]],テーブル3101225[[#This Row],[日時]],テーブル13[[#All],[探知契機]],F$1)</f>
        <v>0</v>
      </c>
      <c r="G179" s="59">
        <f>COUNTIFS(テーブル13[[#All],[発症日]],テーブル3101225[[#This Row],[日時]],テーブル13[[#All],[探知契機]],"")</f>
        <v>0</v>
      </c>
      <c r="H179" s="59">
        <f>COUNTIFS(テーブル13[[#All],[発症日]],テーブル3101225[[#This Row],[日時]],テーブル13[[#All],[年代]],H$1)</f>
        <v>0</v>
      </c>
      <c r="I179" s="59">
        <f>COUNTIFS(テーブル13[[#All],[発症日]],テーブル3101225[[#This Row],[日時]],テーブル13[[#All],[年代]],I$1)</f>
        <v>0</v>
      </c>
      <c r="J179" s="59">
        <f>COUNTIFS(テーブル13[[#All],[発症日]],テーブル3101225[[#This Row],[日時]],テーブル13[[#All],[年代]],J$1)</f>
        <v>0</v>
      </c>
      <c r="K179" s="59">
        <f>COUNTIFS(テーブル13[[#All],[発症日]],テーブル3101225[[#This Row],[日時]],テーブル13[[#All],[年代]],K$1)</f>
        <v>0</v>
      </c>
      <c r="L179" s="59">
        <f>COUNTIFS(テーブル13[[#All],[発症日]],テーブル3101225[[#This Row],[日時]],テーブル13[[#All],[年代]],L$1)</f>
        <v>0</v>
      </c>
      <c r="M179" s="59">
        <f>COUNTIFS(テーブル13[[#All],[発症日]],テーブル3101225[[#This Row],[日時]],テーブル13[[#All],[年代]],M$1)</f>
        <v>0</v>
      </c>
      <c r="N179" s="59">
        <f>COUNTIFS(テーブル13[[#All],[発症日]],テーブル3101225[[#This Row],[日時]],テーブル13[[#All],[年代]],N$1)</f>
        <v>0</v>
      </c>
      <c r="O179" s="59">
        <f>COUNTIFS(テーブル13[[#All],[発症日]],テーブル3101225[[#This Row],[日時]],テーブル13[[#All],[年代]],O$1)</f>
        <v>0</v>
      </c>
    </row>
    <row r="180" spans="1:15">
      <c r="A180" s="54">
        <f t="shared" si="11"/>
        <v>44064</v>
      </c>
      <c r="B180" s="1" t="str">
        <f t="shared" si="8"/>
        <v/>
      </c>
      <c r="C180" s="57" t="str">
        <f t="shared" si="9"/>
        <v/>
      </c>
      <c r="D180" s="57" t="str">
        <f t="shared" si="10"/>
        <v>21日</v>
      </c>
      <c r="E180" s="57">
        <f>COUNTIF(テーブル13[[#All],[発症日]],テーブル3101225[[#This Row],[日時]])</f>
        <v>0</v>
      </c>
      <c r="F180" s="57">
        <f>COUNTIFS(テーブル13[[#All],[発症日]],テーブル3101225[[#This Row],[日時]],テーブル13[[#All],[探知契機]],F$1)</f>
        <v>0</v>
      </c>
      <c r="G180" s="59">
        <f>COUNTIFS(テーブル13[[#All],[発症日]],テーブル3101225[[#This Row],[日時]],テーブル13[[#All],[探知契機]],"")</f>
        <v>0</v>
      </c>
      <c r="H180" s="59">
        <f>COUNTIFS(テーブル13[[#All],[発症日]],テーブル3101225[[#This Row],[日時]],テーブル13[[#All],[年代]],H$1)</f>
        <v>0</v>
      </c>
      <c r="I180" s="59">
        <f>COUNTIFS(テーブル13[[#All],[発症日]],テーブル3101225[[#This Row],[日時]],テーブル13[[#All],[年代]],I$1)</f>
        <v>0</v>
      </c>
      <c r="J180" s="59">
        <f>COUNTIFS(テーブル13[[#All],[発症日]],テーブル3101225[[#This Row],[日時]],テーブル13[[#All],[年代]],J$1)</f>
        <v>0</v>
      </c>
      <c r="K180" s="59">
        <f>COUNTIFS(テーブル13[[#All],[発症日]],テーブル3101225[[#This Row],[日時]],テーブル13[[#All],[年代]],K$1)</f>
        <v>0</v>
      </c>
      <c r="L180" s="59">
        <f>COUNTIFS(テーブル13[[#All],[発症日]],テーブル3101225[[#This Row],[日時]],テーブル13[[#All],[年代]],L$1)</f>
        <v>0</v>
      </c>
      <c r="M180" s="59">
        <f>COUNTIFS(テーブル13[[#All],[発症日]],テーブル3101225[[#This Row],[日時]],テーブル13[[#All],[年代]],M$1)</f>
        <v>0</v>
      </c>
      <c r="N180" s="59">
        <f>COUNTIFS(テーブル13[[#All],[発症日]],テーブル3101225[[#This Row],[日時]],テーブル13[[#All],[年代]],N$1)</f>
        <v>0</v>
      </c>
      <c r="O180" s="59">
        <f>COUNTIFS(テーブル13[[#All],[発症日]],テーブル3101225[[#This Row],[日時]],テーブル13[[#All],[年代]],O$1)</f>
        <v>0</v>
      </c>
    </row>
    <row r="181" spans="1:15">
      <c r="A181" s="54">
        <f t="shared" si="11"/>
        <v>44065</v>
      </c>
      <c r="B181" s="1" t="str">
        <f t="shared" si="8"/>
        <v/>
      </c>
      <c r="C181" s="57" t="str">
        <f t="shared" si="9"/>
        <v/>
      </c>
      <c r="D181" s="57" t="str">
        <f t="shared" si="10"/>
        <v>22日</v>
      </c>
      <c r="E181" s="57">
        <f>COUNTIF(テーブル13[[#All],[発症日]],テーブル3101225[[#This Row],[日時]])</f>
        <v>0</v>
      </c>
      <c r="F181" s="57">
        <f>COUNTIFS(テーブル13[[#All],[発症日]],テーブル3101225[[#This Row],[日時]],テーブル13[[#All],[探知契機]],F$1)</f>
        <v>0</v>
      </c>
      <c r="G181" s="59">
        <f>COUNTIFS(テーブル13[[#All],[発症日]],テーブル3101225[[#This Row],[日時]],テーブル13[[#All],[探知契機]],"")</f>
        <v>0</v>
      </c>
      <c r="H181" s="59">
        <f>COUNTIFS(テーブル13[[#All],[発症日]],テーブル3101225[[#This Row],[日時]],テーブル13[[#All],[年代]],H$1)</f>
        <v>0</v>
      </c>
      <c r="I181" s="59">
        <f>COUNTIFS(テーブル13[[#All],[発症日]],テーブル3101225[[#This Row],[日時]],テーブル13[[#All],[年代]],I$1)</f>
        <v>0</v>
      </c>
      <c r="J181" s="59">
        <f>COUNTIFS(テーブル13[[#All],[発症日]],テーブル3101225[[#This Row],[日時]],テーブル13[[#All],[年代]],J$1)</f>
        <v>0</v>
      </c>
      <c r="K181" s="59">
        <f>COUNTIFS(テーブル13[[#All],[発症日]],テーブル3101225[[#This Row],[日時]],テーブル13[[#All],[年代]],K$1)</f>
        <v>0</v>
      </c>
      <c r="L181" s="59">
        <f>COUNTIFS(テーブル13[[#All],[発症日]],テーブル3101225[[#This Row],[日時]],テーブル13[[#All],[年代]],L$1)</f>
        <v>0</v>
      </c>
      <c r="M181" s="59">
        <f>COUNTIFS(テーブル13[[#All],[発症日]],テーブル3101225[[#This Row],[日時]],テーブル13[[#All],[年代]],M$1)</f>
        <v>0</v>
      </c>
      <c r="N181" s="59">
        <f>COUNTIFS(テーブル13[[#All],[発症日]],テーブル3101225[[#This Row],[日時]],テーブル13[[#All],[年代]],N$1)</f>
        <v>0</v>
      </c>
      <c r="O181" s="59">
        <f>COUNTIFS(テーブル13[[#All],[発症日]],テーブル3101225[[#This Row],[日時]],テーブル13[[#All],[年代]],O$1)</f>
        <v>0</v>
      </c>
    </row>
    <row r="182" spans="1:15">
      <c r="A182" s="54">
        <f t="shared" si="11"/>
        <v>44066</v>
      </c>
      <c r="B182" s="1" t="str">
        <f t="shared" si="8"/>
        <v/>
      </c>
      <c r="C182" s="57" t="str">
        <f t="shared" si="9"/>
        <v/>
      </c>
      <c r="D182" s="57" t="str">
        <f t="shared" si="10"/>
        <v>23日</v>
      </c>
      <c r="E182" s="57">
        <f>COUNTIF(テーブル13[[#All],[発症日]],テーブル3101225[[#This Row],[日時]])</f>
        <v>0</v>
      </c>
      <c r="F182" s="57">
        <f>COUNTIFS(テーブル13[[#All],[発症日]],テーブル3101225[[#This Row],[日時]],テーブル13[[#All],[探知契機]],F$1)</f>
        <v>0</v>
      </c>
      <c r="G182" s="59">
        <f>COUNTIFS(テーブル13[[#All],[発症日]],テーブル3101225[[#This Row],[日時]],テーブル13[[#All],[探知契機]],"")</f>
        <v>0</v>
      </c>
      <c r="H182" s="59">
        <f>COUNTIFS(テーブル13[[#All],[発症日]],テーブル3101225[[#This Row],[日時]],テーブル13[[#All],[年代]],H$1)</f>
        <v>0</v>
      </c>
      <c r="I182" s="59">
        <f>COUNTIFS(テーブル13[[#All],[発症日]],テーブル3101225[[#This Row],[日時]],テーブル13[[#All],[年代]],I$1)</f>
        <v>0</v>
      </c>
      <c r="J182" s="59">
        <f>COUNTIFS(テーブル13[[#All],[発症日]],テーブル3101225[[#This Row],[日時]],テーブル13[[#All],[年代]],J$1)</f>
        <v>0</v>
      </c>
      <c r="K182" s="59">
        <f>COUNTIFS(テーブル13[[#All],[発症日]],テーブル3101225[[#This Row],[日時]],テーブル13[[#All],[年代]],K$1)</f>
        <v>0</v>
      </c>
      <c r="L182" s="59">
        <f>COUNTIFS(テーブル13[[#All],[発症日]],テーブル3101225[[#This Row],[日時]],テーブル13[[#All],[年代]],L$1)</f>
        <v>0</v>
      </c>
      <c r="M182" s="59">
        <f>COUNTIFS(テーブル13[[#All],[発症日]],テーブル3101225[[#This Row],[日時]],テーブル13[[#All],[年代]],M$1)</f>
        <v>0</v>
      </c>
      <c r="N182" s="59">
        <f>COUNTIFS(テーブル13[[#All],[発症日]],テーブル3101225[[#This Row],[日時]],テーブル13[[#All],[年代]],N$1)</f>
        <v>0</v>
      </c>
      <c r="O182" s="59">
        <f>COUNTIFS(テーブル13[[#All],[発症日]],テーブル3101225[[#This Row],[日時]],テーブル13[[#All],[年代]],O$1)</f>
        <v>0</v>
      </c>
    </row>
    <row r="183" spans="1:15">
      <c r="A183" s="54">
        <f t="shared" si="11"/>
        <v>44067</v>
      </c>
      <c r="B183" s="1" t="str">
        <f t="shared" si="8"/>
        <v/>
      </c>
      <c r="C183" s="57" t="str">
        <f t="shared" si="9"/>
        <v/>
      </c>
      <c r="D183" s="57" t="str">
        <f t="shared" si="10"/>
        <v>24日</v>
      </c>
      <c r="E183" s="57">
        <f>COUNTIF(テーブル13[[#All],[発症日]],テーブル3101225[[#This Row],[日時]])</f>
        <v>0</v>
      </c>
      <c r="F183" s="57">
        <f>COUNTIFS(テーブル13[[#All],[発症日]],テーブル3101225[[#This Row],[日時]],テーブル13[[#All],[探知契機]],F$1)</f>
        <v>0</v>
      </c>
      <c r="G183" s="59">
        <f>COUNTIFS(テーブル13[[#All],[発症日]],テーブル3101225[[#This Row],[日時]],テーブル13[[#All],[探知契機]],"")</f>
        <v>0</v>
      </c>
      <c r="H183" s="59">
        <f>COUNTIFS(テーブル13[[#All],[発症日]],テーブル3101225[[#This Row],[日時]],テーブル13[[#All],[年代]],H$1)</f>
        <v>0</v>
      </c>
      <c r="I183" s="59">
        <f>COUNTIFS(テーブル13[[#All],[発症日]],テーブル3101225[[#This Row],[日時]],テーブル13[[#All],[年代]],I$1)</f>
        <v>0</v>
      </c>
      <c r="J183" s="59">
        <f>COUNTIFS(テーブル13[[#All],[発症日]],テーブル3101225[[#This Row],[日時]],テーブル13[[#All],[年代]],J$1)</f>
        <v>0</v>
      </c>
      <c r="K183" s="59">
        <f>COUNTIFS(テーブル13[[#All],[発症日]],テーブル3101225[[#This Row],[日時]],テーブル13[[#All],[年代]],K$1)</f>
        <v>0</v>
      </c>
      <c r="L183" s="59">
        <f>COUNTIFS(テーブル13[[#All],[発症日]],テーブル3101225[[#This Row],[日時]],テーブル13[[#All],[年代]],L$1)</f>
        <v>0</v>
      </c>
      <c r="M183" s="59">
        <f>COUNTIFS(テーブル13[[#All],[発症日]],テーブル3101225[[#This Row],[日時]],テーブル13[[#All],[年代]],M$1)</f>
        <v>0</v>
      </c>
      <c r="N183" s="59">
        <f>COUNTIFS(テーブル13[[#All],[発症日]],テーブル3101225[[#This Row],[日時]],テーブル13[[#All],[年代]],N$1)</f>
        <v>0</v>
      </c>
      <c r="O183" s="59">
        <f>COUNTIFS(テーブル13[[#All],[発症日]],テーブル3101225[[#This Row],[日時]],テーブル13[[#All],[年代]],O$1)</f>
        <v>0</v>
      </c>
    </row>
    <row r="184" spans="1:15">
      <c r="A184" s="54">
        <f t="shared" si="11"/>
        <v>44068</v>
      </c>
      <c r="B184" s="1" t="str">
        <f t="shared" si="8"/>
        <v/>
      </c>
      <c r="C184" s="57" t="str">
        <f t="shared" si="9"/>
        <v/>
      </c>
      <c r="D184" s="57" t="str">
        <f t="shared" si="10"/>
        <v>25日</v>
      </c>
      <c r="E184" s="57">
        <f>COUNTIF(テーブル13[[#All],[発症日]],テーブル3101225[[#This Row],[日時]])</f>
        <v>0</v>
      </c>
      <c r="F184" s="57">
        <f>COUNTIFS(テーブル13[[#All],[発症日]],テーブル3101225[[#This Row],[日時]],テーブル13[[#All],[探知契機]],F$1)</f>
        <v>0</v>
      </c>
      <c r="G184" s="59">
        <f>COUNTIFS(テーブル13[[#All],[発症日]],テーブル3101225[[#This Row],[日時]],テーブル13[[#All],[探知契機]],"")</f>
        <v>0</v>
      </c>
      <c r="H184" s="59">
        <f>COUNTIFS(テーブル13[[#All],[発症日]],テーブル3101225[[#This Row],[日時]],テーブル13[[#All],[年代]],H$1)</f>
        <v>0</v>
      </c>
      <c r="I184" s="59">
        <f>COUNTIFS(テーブル13[[#All],[発症日]],テーブル3101225[[#This Row],[日時]],テーブル13[[#All],[年代]],I$1)</f>
        <v>0</v>
      </c>
      <c r="J184" s="59">
        <f>COUNTIFS(テーブル13[[#All],[発症日]],テーブル3101225[[#This Row],[日時]],テーブル13[[#All],[年代]],J$1)</f>
        <v>0</v>
      </c>
      <c r="K184" s="59">
        <f>COUNTIFS(テーブル13[[#All],[発症日]],テーブル3101225[[#This Row],[日時]],テーブル13[[#All],[年代]],K$1)</f>
        <v>0</v>
      </c>
      <c r="L184" s="59">
        <f>COUNTIFS(テーブル13[[#All],[発症日]],テーブル3101225[[#This Row],[日時]],テーブル13[[#All],[年代]],L$1)</f>
        <v>0</v>
      </c>
      <c r="M184" s="59">
        <f>COUNTIFS(テーブル13[[#All],[発症日]],テーブル3101225[[#This Row],[日時]],テーブル13[[#All],[年代]],M$1)</f>
        <v>0</v>
      </c>
      <c r="N184" s="59">
        <f>COUNTIFS(テーブル13[[#All],[発症日]],テーブル3101225[[#This Row],[日時]],テーブル13[[#All],[年代]],N$1)</f>
        <v>0</v>
      </c>
      <c r="O184" s="59">
        <f>COUNTIFS(テーブル13[[#All],[発症日]],テーブル3101225[[#This Row],[日時]],テーブル13[[#All],[年代]],O$1)</f>
        <v>0</v>
      </c>
    </row>
    <row r="185" spans="1:15">
      <c r="A185" s="54">
        <f t="shared" si="11"/>
        <v>44069</v>
      </c>
      <c r="B185" s="1" t="str">
        <f t="shared" si="8"/>
        <v/>
      </c>
      <c r="C185" s="57" t="str">
        <f t="shared" si="9"/>
        <v/>
      </c>
      <c r="D185" s="57" t="str">
        <f t="shared" si="10"/>
        <v>26日</v>
      </c>
      <c r="E185" s="57">
        <f>COUNTIF(テーブル13[[#All],[発症日]],テーブル3101225[[#This Row],[日時]])</f>
        <v>0</v>
      </c>
      <c r="F185" s="57">
        <f>COUNTIFS(テーブル13[[#All],[発症日]],テーブル3101225[[#This Row],[日時]],テーブル13[[#All],[探知契機]],F$1)</f>
        <v>0</v>
      </c>
      <c r="G185" s="59">
        <f>COUNTIFS(テーブル13[[#All],[発症日]],テーブル3101225[[#This Row],[日時]],テーブル13[[#All],[探知契機]],"")</f>
        <v>0</v>
      </c>
      <c r="H185" s="59">
        <f>COUNTIFS(テーブル13[[#All],[発症日]],テーブル3101225[[#This Row],[日時]],テーブル13[[#All],[年代]],H$1)</f>
        <v>0</v>
      </c>
      <c r="I185" s="59">
        <f>COUNTIFS(テーブル13[[#All],[発症日]],テーブル3101225[[#This Row],[日時]],テーブル13[[#All],[年代]],I$1)</f>
        <v>0</v>
      </c>
      <c r="J185" s="59">
        <f>COUNTIFS(テーブル13[[#All],[発症日]],テーブル3101225[[#This Row],[日時]],テーブル13[[#All],[年代]],J$1)</f>
        <v>0</v>
      </c>
      <c r="K185" s="59">
        <f>COUNTIFS(テーブル13[[#All],[発症日]],テーブル3101225[[#This Row],[日時]],テーブル13[[#All],[年代]],K$1)</f>
        <v>0</v>
      </c>
      <c r="L185" s="59">
        <f>COUNTIFS(テーブル13[[#All],[発症日]],テーブル3101225[[#This Row],[日時]],テーブル13[[#All],[年代]],L$1)</f>
        <v>0</v>
      </c>
      <c r="M185" s="59">
        <f>COUNTIFS(テーブル13[[#All],[発症日]],テーブル3101225[[#This Row],[日時]],テーブル13[[#All],[年代]],M$1)</f>
        <v>0</v>
      </c>
      <c r="N185" s="59">
        <f>COUNTIFS(テーブル13[[#All],[発症日]],テーブル3101225[[#This Row],[日時]],テーブル13[[#All],[年代]],N$1)</f>
        <v>0</v>
      </c>
      <c r="O185" s="59">
        <f>COUNTIFS(テーブル13[[#All],[発症日]],テーブル3101225[[#This Row],[日時]],テーブル13[[#All],[年代]],O$1)</f>
        <v>0</v>
      </c>
    </row>
    <row r="186" spans="1:15">
      <c r="A186" s="54">
        <f t="shared" si="11"/>
        <v>44070</v>
      </c>
      <c r="B186" s="1" t="str">
        <f t="shared" si="8"/>
        <v/>
      </c>
      <c r="C186" s="57" t="str">
        <f t="shared" si="9"/>
        <v/>
      </c>
      <c r="D186" s="57" t="str">
        <f t="shared" si="10"/>
        <v>27日</v>
      </c>
      <c r="E186" s="57">
        <f>COUNTIF(テーブル13[[#All],[発症日]],テーブル3101225[[#This Row],[日時]])</f>
        <v>0</v>
      </c>
      <c r="F186" s="57">
        <f>COUNTIFS(テーブル13[[#All],[発症日]],テーブル3101225[[#This Row],[日時]],テーブル13[[#All],[探知契機]],F$1)</f>
        <v>0</v>
      </c>
      <c r="G186" s="59">
        <f>COUNTIFS(テーブル13[[#All],[発症日]],テーブル3101225[[#This Row],[日時]],テーブル13[[#All],[探知契機]],"")</f>
        <v>0</v>
      </c>
      <c r="H186" s="59">
        <f>COUNTIFS(テーブル13[[#All],[発症日]],テーブル3101225[[#This Row],[日時]],テーブル13[[#All],[年代]],H$1)</f>
        <v>0</v>
      </c>
      <c r="I186" s="59">
        <f>COUNTIFS(テーブル13[[#All],[発症日]],テーブル3101225[[#This Row],[日時]],テーブル13[[#All],[年代]],I$1)</f>
        <v>0</v>
      </c>
      <c r="J186" s="59">
        <f>COUNTIFS(テーブル13[[#All],[発症日]],テーブル3101225[[#This Row],[日時]],テーブル13[[#All],[年代]],J$1)</f>
        <v>0</v>
      </c>
      <c r="K186" s="59">
        <f>COUNTIFS(テーブル13[[#All],[発症日]],テーブル3101225[[#This Row],[日時]],テーブル13[[#All],[年代]],K$1)</f>
        <v>0</v>
      </c>
      <c r="L186" s="59">
        <f>COUNTIFS(テーブル13[[#All],[発症日]],テーブル3101225[[#This Row],[日時]],テーブル13[[#All],[年代]],L$1)</f>
        <v>0</v>
      </c>
      <c r="M186" s="59">
        <f>COUNTIFS(テーブル13[[#All],[発症日]],テーブル3101225[[#This Row],[日時]],テーブル13[[#All],[年代]],M$1)</f>
        <v>0</v>
      </c>
      <c r="N186" s="59">
        <f>COUNTIFS(テーブル13[[#All],[発症日]],テーブル3101225[[#This Row],[日時]],テーブル13[[#All],[年代]],N$1)</f>
        <v>0</v>
      </c>
      <c r="O186" s="59">
        <f>COUNTIFS(テーブル13[[#All],[発症日]],テーブル3101225[[#This Row],[日時]],テーブル13[[#All],[年代]],O$1)</f>
        <v>0</v>
      </c>
    </row>
    <row r="187" spans="1:15">
      <c r="A187" s="54">
        <f t="shared" si="11"/>
        <v>44071</v>
      </c>
      <c r="B187" s="1" t="str">
        <f t="shared" si="8"/>
        <v/>
      </c>
      <c r="C187" s="57" t="str">
        <f t="shared" si="9"/>
        <v/>
      </c>
      <c r="D187" s="57" t="str">
        <f t="shared" si="10"/>
        <v>28日</v>
      </c>
      <c r="E187" s="57">
        <f>COUNTIF(テーブル13[[#All],[発症日]],テーブル3101225[[#This Row],[日時]])</f>
        <v>1</v>
      </c>
      <c r="F187" s="57">
        <f>COUNTIFS(テーブル13[[#All],[発症日]],テーブル3101225[[#This Row],[日時]],テーブル13[[#All],[探知契機]],F$1)</f>
        <v>0</v>
      </c>
      <c r="G187" s="59">
        <f>COUNTIFS(テーブル13[[#All],[発症日]],テーブル3101225[[#This Row],[日時]],テーブル13[[#All],[探知契機]],"")</f>
        <v>1</v>
      </c>
      <c r="H187" s="59">
        <f>COUNTIFS(テーブル13[[#All],[発症日]],テーブル3101225[[#This Row],[日時]],テーブル13[[#All],[年代]],H$1)</f>
        <v>0</v>
      </c>
      <c r="I187" s="59">
        <f>COUNTIFS(テーブル13[[#All],[発症日]],テーブル3101225[[#This Row],[日時]],テーブル13[[#All],[年代]],I$1)</f>
        <v>0</v>
      </c>
      <c r="J187" s="59">
        <f>COUNTIFS(テーブル13[[#All],[発症日]],テーブル3101225[[#This Row],[日時]],テーブル13[[#All],[年代]],J$1)</f>
        <v>0</v>
      </c>
      <c r="K187" s="59">
        <f>COUNTIFS(テーブル13[[#All],[発症日]],テーブル3101225[[#This Row],[日時]],テーブル13[[#All],[年代]],K$1)</f>
        <v>0</v>
      </c>
      <c r="L187" s="59">
        <f>COUNTIFS(テーブル13[[#All],[発症日]],テーブル3101225[[#This Row],[日時]],テーブル13[[#All],[年代]],L$1)</f>
        <v>0</v>
      </c>
      <c r="M187" s="59">
        <f>COUNTIFS(テーブル13[[#All],[発症日]],テーブル3101225[[#This Row],[日時]],テーブル13[[#All],[年代]],M$1)</f>
        <v>0</v>
      </c>
      <c r="N187" s="59">
        <f>COUNTIFS(テーブル13[[#All],[発症日]],テーブル3101225[[#This Row],[日時]],テーブル13[[#All],[年代]],N$1)</f>
        <v>0</v>
      </c>
      <c r="O187" s="59">
        <f>COUNTIFS(テーブル13[[#All],[発症日]],テーブル3101225[[#This Row],[日時]],テーブル13[[#All],[年代]],O$1)</f>
        <v>0</v>
      </c>
    </row>
    <row r="188" spans="1:15">
      <c r="A188" s="54">
        <f t="shared" si="11"/>
        <v>44072</v>
      </c>
      <c r="B188" s="1" t="str">
        <f t="shared" si="8"/>
        <v/>
      </c>
      <c r="C188" s="57" t="str">
        <f t="shared" si="9"/>
        <v/>
      </c>
      <c r="D188" s="57" t="str">
        <f t="shared" si="10"/>
        <v>29日</v>
      </c>
      <c r="E188" s="57">
        <f>COUNTIF(テーブル13[[#All],[発症日]],テーブル3101225[[#This Row],[日時]])</f>
        <v>0</v>
      </c>
      <c r="F188" s="57">
        <f>COUNTIFS(テーブル13[[#All],[発症日]],テーブル3101225[[#This Row],[日時]],テーブル13[[#All],[探知契機]],F$1)</f>
        <v>0</v>
      </c>
      <c r="G188" s="59">
        <f>COUNTIFS(テーブル13[[#All],[発症日]],テーブル3101225[[#This Row],[日時]],テーブル13[[#All],[探知契機]],"")</f>
        <v>0</v>
      </c>
      <c r="H188" s="59">
        <f>COUNTIFS(テーブル13[[#All],[発症日]],テーブル3101225[[#This Row],[日時]],テーブル13[[#All],[年代]],H$1)</f>
        <v>0</v>
      </c>
      <c r="I188" s="59">
        <f>COUNTIFS(テーブル13[[#All],[発症日]],テーブル3101225[[#This Row],[日時]],テーブル13[[#All],[年代]],I$1)</f>
        <v>0</v>
      </c>
      <c r="J188" s="59">
        <f>COUNTIFS(テーブル13[[#All],[発症日]],テーブル3101225[[#This Row],[日時]],テーブル13[[#All],[年代]],J$1)</f>
        <v>0</v>
      </c>
      <c r="K188" s="59">
        <f>COUNTIFS(テーブル13[[#All],[発症日]],テーブル3101225[[#This Row],[日時]],テーブル13[[#All],[年代]],K$1)</f>
        <v>0</v>
      </c>
      <c r="L188" s="59">
        <f>COUNTIFS(テーブル13[[#All],[発症日]],テーブル3101225[[#This Row],[日時]],テーブル13[[#All],[年代]],L$1)</f>
        <v>0</v>
      </c>
      <c r="M188" s="59">
        <f>COUNTIFS(テーブル13[[#All],[発症日]],テーブル3101225[[#This Row],[日時]],テーブル13[[#All],[年代]],M$1)</f>
        <v>0</v>
      </c>
      <c r="N188" s="59">
        <f>COUNTIFS(テーブル13[[#All],[発症日]],テーブル3101225[[#This Row],[日時]],テーブル13[[#All],[年代]],N$1)</f>
        <v>0</v>
      </c>
      <c r="O188" s="59">
        <f>COUNTIFS(テーブル13[[#All],[発症日]],テーブル3101225[[#This Row],[日時]],テーブル13[[#All],[年代]],O$1)</f>
        <v>0</v>
      </c>
    </row>
    <row r="189" spans="1:15">
      <c r="A189" s="54">
        <f t="shared" si="11"/>
        <v>44073</v>
      </c>
      <c r="B189" s="1" t="str">
        <f t="shared" si="8"/>
        <v/>
      </c>
      <c r="C189" s="57" t="str">
        <f t="shared" si="9"/>
        <v/>
      </c>
      <c r="D189" s="57" t="str">
        <f t="shared" si="10"/>
        <v>30日</v>
      </c>
      <c r="E189" s="57">
        <f>COUNTIF(テーブル13[[#All],[発症日]],テーブル3101225[[#This Row],[日時]])</f>
        <v>0</v>
      </c>
      <c r="F189" s="57">
        <f>COUNTIFS(テーブル13[[#All],[発症日]],テーブル3101225[[#This Row],[日時]],テーブル13[[#All],[探知契機]],F$1)</f>
        <v>0</v>
      </c>
      <c r="G189" s="59">
        <f>COUNTIFS(テーブル13[[#All],[発症日]],テーブル3101225[[#This Row],[日時]],テーブル13[[#All],[探知契機]],"")</f>
        <v>0</v>
      </c>
      <c r="H189" s="59">
        <f>COUNTIFS(テーブル13[[#All],[発症日]],テーブル3101225[[#This Row],[日時]],テーブル13[[#All],[年代]],H$1)</f>
        <v>0</v>
      </c>
      <c r="I189" s="59">
        <f>COUNTIFS(テーブル13[[#All],[発症日]],テーブル3101225[[#This Row],[日時]],テーブル13[[#All],[年代]],I$1)</f>
        <v>0</v>
      </c>
      <c r="J189" s="59">
        <f>COUNTIFS(テーブル13[[#All],[発症日]],テーブル3101225[[#This Row],[日時]],テーブル13[[#All],[年代]],J$1)</f>
        <v>0</v>
      </c>
      <c r="K189" s="59">
        <f>COUNTIFS(テーブル13[[#All],[発症日]],テーブル3101225[[#This Row],[日時]],テーブル13[[#All],[年代]],K$1)</f>
        <v>0</v>
      </c>
      <c r="L189" s="59">
        <f>COUNTIFS(テーブル13[[#All],[発症日]],テーブル3101225[[#This Row],[日時]],テーブル13[[#All],[年代]],L$1)</f>
        <v>0</v>
      </c>
      <c r="M189" s="59">
        <f>COUNTIFS(テーブル13[[#All],[発症日]],テーブル3101225[[#This Row],[日時]],テーブル13[[#All],[年代]],M$1)</f>
        <v>0</v>
      </c>
      <c r="N189" s="59">
        <f>COUNTIFS(テーブル13[[#All],[発症日]],テーブル3101225[[#This Row],[日時]],テーブル13[[#All],[年代]],N$1)</f>
        <v>0</v>
      </c>
      <c r="O189" s="59">
        <f>COUNTIFS(テーブル13[[#All],[発症日]],テーブル3101225[[#This Row],[日時]],テーブル13[[#All],[年代]],O$1)</f>
        <v>0</v>
      </c>
    </row>
    <row r="190" spans="1:15">
      <c r="A190" s="54">
        <f t="shared" si="11"/>
        <v>44074</v>
      </c>
      <c r="B190" s="1" t="str">
        <f t="shared" si="8"/>
        <v/>
      </c>
      <c r="C190" s="57" t="str">
        <f t="shared" si="9"/>
        <v/>
      </c>
      <c r="D190" s="57" t="str">
        <f t="shared" si="10"/>
        <v>31日</v>
      </c>
      <c r="E190" s="57">
        <f>COUNTIF(テーブル13[[#All],[発症日]],テーブル3101225[[#This Row],[日時]])</f>
        <v>0</v>
      </c>
      <c r="F190" s="57">
        <f>COUNTIFS(テーブル13[[#All],[発症日]],テーブル3101225[[#This Row],[日時]],テーブル13[[#All],[探知契機]],F$1)</f>
        <v>0</v>
      </c>
      <c r="G190" s="59">
        <f>COUNTIFS(テーブル13[[#All],[発症日]],テーブル3101225[[#This Row],[日時]],テーブル13[[#All],[探知契機]],"")</f>
        <v>0</v>
      </c>
      <c r="H190" s="59">
        <f>COUNTIFS(テーブル13[[#All],[発症日]],テーブル3101225[[#This Row],[日時]],テーブル13[[#All],[年代]],H$1)</f>
        <v>0</v>
      </c>
      <c r="I190" s="59">
        <f>COUNTIFS(テーブル13[[#All],[発症日]],テーブル3101225[[#This Row],[日時]],テーブル13[[#All],[年代]],I$1)</f>
        <v>0</v>
      </c>
      <c r="J190" s="59">
        <f>COUNTIFS(テーブル13[[#All],[発症日]],テーブル3101225[[#This Row],[日時]],テーブル13[[#All],[年代]],J$1)</f>
        <v>0</v>
      </c>
      <c r="K190" s="59">
        <f>COUNTIFS(テーブル13[[#All],[発症日]],テーブル3101225[[#This Row],[日時]],テーブル13[[#All],[年代]],K$1)</f>
        <v>0</v>
      </c>
      <c r="L190" s="59">
        <f>COUNTIFS(テーブル13[[#All],[発症日]],テーブル3101225[[#This Row],[日時]],テーブル13[[#All],[年代]],L$1)</f>
        <v>0</v>
      </c>
      <c r="M190" s="59">
        <f>COUNTIFS(テーブル13[[#All],[発症日]],テーブル3101225[[#This Row],[日時]],テーブル13[[#All],[年代]],M$1)</f>
        <v>0</v>
      </c>
      <c r="N190" s="59">
        <f>COUNTIFS(テーブル13[[#All],[発症日]],テーブル3101225[[#This Row],[日時]],テーブル13[[#All],[年代]],N$1)</f>
        <v>0</v>
      </c>
      <c r="O190" s="59">
        <f>COUNTIFS(テーブル13[[#All],[発症日]],テーブル3101225[[#This Row],[日時]],テーブル13[[#All],[年代]],O$1)</f>
        <v>0</v>
      </c>
    </row>
    <row r="191" spans="1:15">
      <c r="A191" s="54">
        <f t="shared" si="11"/>
        <v>44075</v>
      </c>
      <c r="B191" s="1" t="str">
        <f t="shared" si="8"/>
        <v/>
      </c>
      <c r="C191" s="57" t="str">
        <f t="shared" si="9"/>
        <v>9月</v>
      </c>
      <c r="D191" s="57" t="str">
        <f t="shared" si="10"/>
        <v>1日</v>
      </c>
      <c r="E191" s="57">
        <f>COUNTIF(テーブル13[[#All],[発症日]],テーブル3101225[[#This Row],[日時]])</f>
        <v>0</v>
      </c>
      <c r="F191" s="57">
        <f>COUNTIFS(テーブル13[[#All],[発症日]],テーブル3101225[[#This Row],[日時]],テーブル13[[#All],[探知契機]],F$1)</f>
        <v>0</v>
      </c>
      <c r="G191" s="59">
        <f>COUNTIFS(テーブル13[[#All],[発症日]],テーブル3101225[[#This Row],[日時]],テーブル13[[#All],[探知契機]],"")</f>
        <v>0</v>
      </c>
      <c r="H191" s="59">
        <f>COUNTIFS(テーブル13[[#All],[発症日]],テーブル3101225[[#This Row],[日時]],テーブル13[[#All],[年代]],H$1)</f>
        <v>0</v>
      </c>
      <c r="I191" s="59">
        <f>COUNTIFS(テーブル13[[#All],[発症日]],テーブル3101225[[#This Row],[日時]],テーブル13[[#All],[年代]],I$1)</f>
        <v>0</v>
      </c>
      <c r="J191" s="59">
        <f>COUNTIFS(テーブル13[[#All],[発症日]],テーブル3101225[[#This Row],[日時]],テーブル13[[#All],[年代]],J$1)</f>
        <v>0</v>
      </c>
      <c r="K191" s="59">
        <f>COUNTIFS(テーブル13[[#All],[発症日]],テーブル3101225[[#This Row],[日時]],テーブル13[[#All],[年代]],K$1)</f>
        <v>0</v>
      </c>
      <c r="L191" s="59">
        <f>COUNTIFS(テーブル13[[#All],[発症日]],テーブル3101225[[#This Row],[日時]],テーブル13[[#All],[年代]],L$1)</f>
        <v>0</v>
      </c>
      <c r="M191" s="59">
        <f>COUNTIFS(テーブル13[[#All],[発症日]],テーブル3101225[[#This Row],[日時]],テーブル13[[#All],[年代]],M$1)</f>
        <v>0</v>
      </c>
      <c r="N191" s="59">
        <f>COUNTIFS(テーブル13[[#All],[発症日]],テーブル3101225[[#This Row],[日時]],テーブル13[[#All],[年代]],N$1)</f>
        <v>0</v>
      </c>
      <c r="O191" s="59">
        <f>COUNTIFS(テーブル13[[#All],[発症日]],テーブル3101225[[#This Row],[日時]],テーブル13[[#All],[年代]],O$1)</f>
        <v>0</v>
      </c>
    </row>
    <row r="192" spans="1:15">
      <c r="A192" s="54">
        <f t="shared" si="11"/>
        <v>44076</v>
      </c>
      <c r="B192" s="1" t="str">
        <f t="shared" si="8"/>
        <v/>
      </c>
      <c r="C192" s="57" t="str">
        <f t="shared" si="9"/>
        <v/>
      </c>
      <c r="D192" s="57" t="str">
        <f t="shared" si="10"/>
        <v>2日</v>
      </c>
      <c r="E192" s="57">
        <f>COUNTIF(テーブル13[[#All],[発症日]],テーブル3101225[[#This Row],[日時]])</f>
        <v>0</v>
      </c>
      <c r="F192" s="57">
        <f>COUNTIFS(テーブル13[[#All],[発症日]],テーブル3101225[[#This Row],[日時]],テーブル13[[#All],[探知契機]],F$1)</f>
        <v>0</v>
      </c>
      <c r="G192" s="59">
        <f>COUNTIFS(テーブル13[[#All],[発症日]],テーブル3101225[[#This Row],[日時]],テーブル13[[#All],[探知契機]],"")</f>
        <v>0</v>
      </c>
      <c r="H192" s="59">
        <f>COUNTIFS(テーブル13[[#All],[発症日]],テーブル3101225[[#This Row],[日時]],テーブル13[[#All],[年代]],H$1)</f>
        <v>0</v>
      </c>
      <c r="I192" s="59">
        <f>COUNTIFS(テーブル13[[#All],[発症日]],テーブル3101225[[#This Row],[日時]],テーブル13[[#All],[年代]],I$1)</f>
        <v>0</v>
      </c>
      <c r="J192" s="59">
        <f>COUNTIFS(テーブル13[[#All],[発症日]],テーブル3101225[[#This Row],[日時]],テーブル13[[#All],[年代]],J$1)</f>
        <v>0</v>
      </c>
      <c r="K192" s="59">
        <f>COUNTIFS(テーブル13[[#All],[発症日]],テーブル3101225[[#This Row],[日時]],テーブル13[[#All],[年代]],K$1)</f>
        <v>0</v>
      </c>
      <c r="L192" s="59">
        <f>COUNTIFS(テーブル13[[#All],[発症日]],テーブル3101225[[#This Row],[日時]],テーブル13[[#All],[年代]],L$1)</f>
        <v>0</v>
      </c>
      <c r="M192" s="59">
        <f>COUNTIFS(テーブル13[[#All],[発症日]],テーブル3101225[[#This Row],[日時]],テーブル13[[#All],[年代]],M$1)</f>
        <v>0</v>
      </c>
      <c r="N192" s="59">
        <f>COUNTIFS(テーブル13[[#All],[発症日]],テーブル3101225[[#This Row],[日時]],テーブル13[[#All],[年代]],N$1)</f>
        <v>0</v>
      </c>
      <c r="O192" s="59">
        <f>COUNTIFS(テーブル13[[#All],[発症日]],テーブル3101225[[#This Row],[日時]],テーブル13[[#All],[年代]],O$1)</f>
        <v>0</v>
      </c>
    </row>
    <row r="193" spans="1:15">
      <c r="A193" s="54">
        <f t="shared" si="11"/>
        <v>44077</v>
      </c>
      <c r="B193" s="1" t="str">
        <f t="shared" si="8"/>
        <v/>
      </c>
      <c r="C193" s="57" t="str">
        <f t="shared" si="9"/>
        <v/>
      </c>
      <c r="D193" s="57" t="str">
        <f t="shared" si="10"/>
        <v>3日</v>
      </c>
      <c r="E193" s="57">
        <f>COUNTIF(テーブル13[[#All],[発症日]],テーブル3101225[[#This Row],[日時]])</f>
        <v>0</v>
      </c>
      <c r="F193" s="57">
        <f>COUNTIFS(テーブル13[[#All],[発症日]],テーブル3101225[[#This Row],[日時]],テーブル13[[#All],[探知契機]],F$1)</f>
        <v>0</v>
      </c>
      <c r="G193" s="59">
        <f>COUNTIFS(テーブル13[[#All],[発症日]],テーブル3101225[[#This Row],[日時]],テーブル13[[#All],[探知契機]],"")</f>
        <v>0</v>
      </c>
      <c r="H193" s="59">
        <f>COUNTIFS(テーブル13[[#All],[発症日]],テーブル3101225[[#This Row],[日時]],テーブル13[[#All],[年代]],H$1)</f>
        <v>0</v>
      </c>
      <c r="I193" s="59">
        <f>COUNTIFS(テーブル13[[#All],[発症日]],テーブル3101225[[#This Row],[日時]],テーブル13[[#All],[年代]],I$1)</f>
        <v>0</v>
      </c>
      <c r="J193" s="59">
        <f>COUNTIFS(テーブル13[[#All],[発症日]],テーブル3101225[[#This Row],[日時]],テーブル13[[#All],[年代]],J$1)</f>
        <v>0</v>
      </c>
      <c r="K193" s="59">
        <f>COUNTIFS(テーブル13[[#All],[発症日]],テーブル3101225[[#This Row],[日時]],テーブル13[[#All],[年代]],K$1)</f>
        <v>0</v>
      </c>
      <c r="L193" s="59">
        <f>COUNTIFS(テーブル13[[#All],[発症日]],テーブル3101225[[#This Row],[日時]],テーブル13[[#All],[年代]],L$1)</f>
        <v>0</v>
      </c>
      <c r="M193" s="59">
        <f>COUNTIFS(テーブル13[[#All],[発症日]],テーブル3101225[[#This Row],[日時]],テーブル13[[#All],[年代]],M$1)</f>
        <v>0</v>
      </c>
      <c r="N193" s="59">
        <f>COUNTIFS(テーブル13[[#All],[発症日]],テーブル3101225[[#This Row],[日時]],テーブル13[[#All],[年代]],N$1)</f>
        <v>0</v>
      </c>
      <c r="O193" s="59">
        <f>COUNTIFS(テーブル13[[#All],[発症日]],テーブル3101225[[#This Row],[日時]],テーブル13[[#All],[年代]],O$1)</f>
        <v>0</v>
      </c>
    </row>
    <row r="194" spans="1:15">
      <c r="A194" s="54">
        <f t="shared" si="11"/>
        <v>44078</v>
      </c>
      <c r="B194" s="1" t="str">
        <f t="shared" si="8"/>
        <v/>
      </c>
      <c r="C194" s="57" t="str">
        <f t="shared" si="9"/>
        <v/>
      </c>
      <c r="D194" s="57" t="str">
        <f t="shared" si="10"/>
        <v>4日</v>
      </c>
      <c r="E194" s="57">
        <f>COUNTIF(テーブル13[[#All],[発症日]],テーブル3101225[[#This Row],[日時]])</f>
        <v>0</v>
      </c>
      <c r="F194" s="57">
        <f>COUNTIFS(テーブル13[[#All],[発症日]],テーブル3101225[[#This Row],[日時]],テーブル13[[#All],[探知契機]],F$1)</f>
        <v>0</v>
      </c>
      <c r="G194" s="59">
        <f>COUNTIFS(テーブル13[[#All],[発症日]],テーブル3101225[[#This Row],[日時]],テーブル13[[#All],[探知契機]],"")</f>
        <v>0</v>
      </c>
      <c r="H194" s="59">
        <f>COUNTIFS(テーブル13[[#All],[発症日]],テーブル3101225[[#This Row],[日時]],テーブル13[[#All],[年代]],H$1)</f>
        <v>0</v>
      </c>
      <c r="I194" s="59">
        <f>COUNTIFS(テーブル13[[#All],[発症日]],テーブル3101225[[#This Row],[日時]],テーブル13[[#All],[年代]],I$1)</f>
        <v>0</v>
      </c>
      <c r="J194" s="59">
        <f>COUNTIFS(テーブル13[[#All],[発症日]],テーブル3101225[[#This Row],[日時]],テーブル13[[#All],[年代]],J$1)</f>
        <v>0</v>
      </c>
      <c r="K194" s="59">
        <f>COUNTIFS(テーブル13[[#All],[発症日]],テーブル3101225[[#This Row],[日時]],テーブル13[[#All],[年代]],K$1)</f>
        <v>0</v>
      </c>
      <c r="L194" s="59">
        <f>COUNTIFS(テーブル13[[#All],[発症日]],テーブル3101225[[#This Row],[日時]],テーブル13[[#All],[年代]],L$1)</f>
        <v>0</v>
      </c>
      <c r="M194" s="59">
        <f>COUNTIFS(テーブル13[[#All],[発症日]],テーブル3101225[[#This Row],[日時]],テーブル13[[#All],[年代]],M$1)</f>
        <v>0</v>
      </c>
      <c r="N194" s="59">
        <f>COUNTIFS(テーブル13[[#All],[発症日]],テーブル3101225[[#This Row],[日時]],テーブル13[[#All],[年代]],N$1)</f>
        <v>0</v>
      </c>
      <c r="O194" s="59">
        <f>COUNTIFS(テーブル13[[#All],[発症日]],テーブル3101225[[#This Row],[日時]],テーブル13[[#All],[年代]],O$1)</f>
        <v>0</v>
      </c>
    </row>
    <row r="195" spans="1:15">
      <c r="A195" s="54">
        <f t="shared" si="11"/>
        <v>44079</v>
      </c>
      <c r="B195" s="1" t="str">
        <f t="shared" si="8"/>
        <v/>
      </c>
      <c r="C195" s="57" t="str">
        <f t="shared" si="9"/>
        <v/>
      </c>
      <c r="D195" s="57" t="str">
        <f t="shared" si="10"/>
        <v>5日</v>
      </c>
      <c r="E195" s="57">
        <f>COUNTIF(テーブル13[[#All],[発症日]],テーブル3101225[[#This Row],[日時]])</f>
        <v>0</v>
      </c>
      <c r="F195" s="57">
        <f>COUNTIFS(テーブル13[[#All],[発症日]],テーブル3101225[[#This Row],[日時]],テーブル13[[#All],[探知契機]],F$1)</f>
        <v>0</v>
      </c>
      <c r="G195" s="59">
        <f>COUNTIFS(テーブル13[[#All],[発症日]],テーブル3101225[[#This Row],[日時]],テーブル13[[#All],[探知契機]],"")</f>
        <v>0</v>
      </c>
      <c r="H195" s="59">
        <f>COUNTIFS(テーブル13[[#All],[発症日]],テーブル3101225[[#This Row],[日時]],テーブル13[[#All],[年代]],H$1)</f>
        <v>0</v>
      </c>
      <c r="I195" s="59">
        <f>COUNTIFS(テーブル13[[#All],[発症日]],テーブル3101225[[#This Row],[日時]],テーブル13[[#All],[年代]],I$1)</f>
        <v>0</v>
      </c>
      <c r="J195" s="59">
        <f>COUNTIFS(テーブル13[[#All],[発症日]],テーブル3101225[[#This Row],[日時]],テーブル13[[#All],[年代]],J$1)</f>
        <v>0</v>
      </c>
      <c r="K195" s="59">
        <f>COUNTIFS(テーブル13[[#All],[発症日]],テーブル3101225[[#This Row],[日時]],テーブル13[[#All],[年代]],K$1)</f>
        <v>0</v>
      </c>
      <c r="L195" s="59">
        <f>COUNTIFS(テーブル13[[#All],[発症日]],テーブル3101225[[#This Row],[日時]],テーブル13[[#All],[年代]],L$1)</f>
        <v>0</v>
      </c>
      <c r="M195" s="59">
        <f>COUNTIFS(テーブル13[[#All],[発症日]],テーブル3101225[[#This Row],[日時]],テーブル13[[#All],[年代]],M$1)</f>
        <v>0</v>
      </c>
      <c r="N195" s="59">
        <f>COUNTIFS(テーブル13[[#All],[発症日]],テーブル3101225[[#This Row],[日時]],テーブル13[[#All],[年代]],N$1)</f>
        <v>0</v>
      </c>
      <c r="O195" s="59">
        <f>COUNTIFS(テーブル13[[#All],[発症日]],テーブル3101225[[#This Row],[日時]],テーブル13[[#All],[年代]],O$1)</f>
        <v>0</v>
      </c>
    </row>
    <row r="196" spans="1:15">
      <c r="A196" s="54">
        <f t="shared" si="11"/>
        <v>44080</v>
      </c>
      <c r="B196" s="1" t="str">
        <f t="shared" si="8"/>
        <v/>
      </c>
      <c r="C196" s="57" t="str">
        <f t="shared" si="9"/>
        <v/>
      </c>
      <c r="D196" s="57" t="str">
        <f t="shared" si="10"/>
        <v>6日</v>
      </c>
      <c r="E196" s="57">
        <f>COUNTIF(テーブル13[[#All],[発症日]],テーブル3101225[[#This Row],[日時]])</f>
        <v>0</v>
      </c>
      <c r="F196" s="57">
        <f>COUNTIFS(テーブル13[[#All],[発症日]],テーブル3101225[[#This Row],[日時]],テーブル13[[#All],[探知契機]],F$1)</f>
        <v>0</v>
      </c>
      <c r="G196" s="59">
        <f>COUNTIFS(テーブル13[[#All],[発症日]],テーブル3101225[[#This Row],[日時]],テーブル13[[#All],[探知契機]],"")</f>
        <v>0</v>
      </c>
      <c r="H196" s="59">
        <f>COUNTIFS(テーブル13[[#All],[発症日]],テーブル3101225[[#This Row],[日時]],テーブル13[[#All],[年代]],H$1)</f>
        <v>0</v>
      </c>
      <c r="I196" s="59">
        <f>COUNTIFS(テーブル13[[#All],[発症日]],テーブル3101225[[#This Row],[日時]],テーブル13[[#All],[年代]],I$1)</f>
        <v>0</v>
      </c>
      <c r="J196" s="59">
        <f>COUNTIFS(テーブル13[[#All],[発症日]],テーブル3101225[[#This Row],[日時]],テーブル13[[#All],[年代]],J$1)</f>
        <v>0</v>
      </c>
      <c r="K196" s="59">
        <f>COUNTIFS(テーブル13[[#All],[発症日]],テーブル3101225[[#This Row],[日時]],テーブル13[[#All],[年代]],K$1)</f>
        <v>0</v>
      </c>
      <c r="L196" s="59">
        <f>COUNTIFS(テーブル13[[#All],[発症日]],テーブル3101225[[#This Row],[日時]],テーブル13[[#All],[年代]],L$1)</f>
        <v>0</v>
      </c>
      <c r="M196" s="59">
        <f>COUNTIFS(テーブル13[[#All],[発症日]],テーブル3101225[[#This Row],[日時]],テーブル13[[#All],[年代]],M$1)</f>
        <v>0</v>
      </c>
      <c r="N196" s="59">
        <f>COUNTIFS(テーブル13[[#All],[発症日]],テーブル3101225[[#This Row],[日時]],テーブル13[[#All],[年代]],N$1)</f>
        <v>0</v>
      </c>
      <c r="O196" s="59">
        <f>COUNTIFS(テーブル13[[#All],[発症日]],テーブル3101225[[#This Row],[日時]],テーブル13[[#All],[年代]],O$1)</f>
        <v>0</v>
      </c>
    </row>
    <row r="197" spans="1:15">
      <c r="A197" s="54">
        <f t="shared" si="11"/>
        <v>44081</v>
      </c>
      <c r="B197" s="1" t="str">
        <f t="shared" si="8"/>
        <v/>
      </c>
      <c r="C197" s="57" t="str">
        <f t="shared" si="9"/>
        <v/>
      </c>
      <c r="D197" s="57" t="str">
        <f t="shared" si="10"/>
        <v>7日</v>
      </c>
      <c r="E197" s="57">
        <f>COUNTIF(テーブル13[[#All],[発症日]],テーブル3101225[[#This Row],[日時]])</f>
        <v>0</v>
      </c>
      <c r="F197" s="57">
        <f>COUNTIFS(テーブル13[[#All],[発症日]],テーブル3101225[[#This Row],[日時]],テーブル13[[#All],[探知契機]],F$1)</f>
        <v>0</v>
      </c>
      <c r="G197" s="59">
        <f>COUNTIFS(テーブル13[[#All],[発症日]],テーブル3101225[[#This Row],[日時]],テーブル13[[#All],[探知契機]],"")</f>
        <v>0</v>
      </c>
      <c r="H197" s="59">
        <f>COUNTIFS(テーブル13[[#All],[発症日]],テーブル3101225[[#This Row],[日時]],テーブル13[[#All],[年代]],H$1)</f>
        <v>0</v>
      </c>
      <c r="I197" s="59">
        <f>COUNTIFS(テーブル13[[#All],[発症日]],テーブル3101225[[#This Row],[日時]],テーブル13[[#All],[年代]],I$1)</f>
        <v>0</v>
      </c>
      <c r="J197" s="59">
        <f>COUNTIFS(テーブル13[[#All],[発症日]],テーブル3101225[[#This Row],[日時]],テーブル13[[#All],[年代]],J$1)</f>
        <v>0</v>
      </c>
      <c r="K197" s="59">
        <f>COUNTIFS(テーブル13[[#All],[発症日]],テーブル3101225[[#This Row],[日時]],テーブル13[[#All],[年代]],K$1)</f>
        <v>0</v>
      </c>
      <c r="L197" s="59">
        <f>COUNTIFS(テーブル13[[#All],[発症日]],テーブル3101225[[#This Row],[日時]],テーブル13[[#All],[年代]],L$1)</f>
        <v>0</v>
      </c>
      <c r="M197" s="59">
        <f>COUNTIFS(テーブル13[[#All],[発症日]],テーブル3101225[[#This Row],[日時]],テーブル13[[#All],[年代]],M$1)</f>
        <v>0</v>
      </c>
      <c r="N197" s="59">
        <f>COUNTIFS(テーブル13[[#All],[発症日]],テーブル3101225[[#This Row],[日時]],テーブル13[[#All],[年代]],N$1)</f>
        <v>0</v>
      </c>
      <c r="O197" s="59">
        <f>COUNTIFS(テーブル13[[#All],[発症日]],テーブル3101225[[#This Row],[日時]],テーブル13[[#All],[年代]],O$1)</f>
        <v>0</v>
      </c>
    </row>
    <row r="198" spans="1:15">
      <c r="A198" s="54">
        <f t="shared" si="11"/>
        <v>44082</v>
      </c>
      <c r="B198" s="1" t="str">
        <f t="shared" si="8"/>
        <v/>
      </c>
      <c r="C198" s="57" t="str">
        <f t="shared" si="9"/>
        <v/>
      </c>
      <c r="D198" s="57" t="str">
        <f t="shared" si="10"/>
        <v>8日</v>
      </c>
      <c r="E198" s="57">
        <f>COUNTIF(テーブル13[[#All],[発症日]],テーブル3101225[[#This Row],[日時]])</f>
        <v>0</v>
      </c>
      <c r="F198" s="57">
        <f>COUNTIFS(テーブル13[[#All],[発症日]],テーブル3101225[[#This Row],[日時]],テーブル13[[#All],[探知契機]],F$1)</f>
        <v>0</v>
      </c>
      <c r="G198" s="59">
        <f>COUNTIFS(テーブル13[[#All],[発症日]],テーブル3101225[[#This Row],[日時]],テーブル13[[#All],[探知契機]],"")</f>
        <v>0</v>
      </c>
      <c r="H198" s="59">
        <f>COUNTIFS(テーブル13[[#All],[発症日]],テーブル3101225[[#This Row],[日時]],テーブル13[[#All],[年代]],H$1)</f>
        <v>0</v>
      </c>
      <c r="I198" s="59">
        <f>COUNTIFS(テーブル13[[#All],[発症日]],テーブル3101225[[#This Row],[日時]],テーブル13[[#All],[年代]],I$1)</f>
        <v>0</v>
      </c>
      <c r="J198" s="59">
        <f>COUNTIFS(テーブル13[[#All],[発症日]],テーブル3101225[[#This Row],[日時]],テーブル13[[#All],[年代]],J$1)</f>
        <v>0</v>
      </c>
      <c r="K198" s="59">
        <f>COUNTIFS(テーブル13[[#All],[発症日]],テーブル3101225[[#This Row],[日時]],テーブル13[[#All],[年代]],K$1)</f>
        <v>0</v>
      </c>
      <c r="L198" s="59">
        <f>COUNTIFS(テーブル13[[#All],[発症日]],テーブル3101225[[#This Row],[日時]],テーブル13[[#All],[年代]],L$1)</f>
        <v>0</v>
      </c>
      <c r="M198" s="59">
        <f>COUNTIFS(テーブル13[[#All],[発症日]],テーブル3101225[[#This Row],[日時]],テーブル13[[#All],[年代]],M$1)</f>
        <v>0</v>
      </c>
      <c r="N198" s="59">
        <f>COUNTIFS(テーブル13[[#All],[発症日]],テーブル3101225[[#This Row],[日時]],テーブル13[[#All],[年代]],N$1)</f>
        <v>0</v>
      </c>
      <c r="O198" s="59">
        <f>COUNTIFS(テーブル13[[#All],[発症日]],テーブル3101225[[#This Row],[日時]],テーブル13[[#All],[年代]],O$1)</f>
        <v>0</v>
      </c>
    </row>
    <row r="199" spans="1:15">
      <c r="A199" s="54">
        <f t="shared" si="11"/>
        <v>44083</v>
      </c>
      <c r="B199" s="1" t="str">
        <f t="shared" ref="B199:B262" si="12">IF(AND(MONTH(A199)=1,DAY(A199)=1),YEAR(A199)&amp;"年","")</f>
        <v/>
      </c>
      <c r="C199" s="57" t="str">
        <f t="shared" ref="C199:C262" si="13">IF(DAY(A199)=1,MONTH(A199)&amp;"月","")</f>
        <v/>
      </c>
      <c r="D199" s="57" t="str">
        <f t="shared" ref="D199:D262" si="14">DAY(A199)&amp;"日"</f>
        <v>9日</v>
      </c>
      <c r="E199" s="57">
        <f>COUNTIF(テーブル13[[#All],[発症日]],テーブル3101225[[#This Row],[日時]])</f>
        <v>0</v>
      </c>
      <c r="F199" s="57">
        <f>COUNTIFS(テーブル13[[#All],[発症日]],テーブル3101225[[#This Row],[日時]],テーブル13[[#All],[探知契機]],F$1)</f>
        <v>0</v>
      </c>
      <c r="G199" s="59">
        <f>COUNTIFS(テーブル13[[#All],[発症日]],テーブル3101225[[#This Row],[日時]],テーブル13[[#All],[探知契機]],"")</f>
        <v>0</v>
      </c>
      <c r="H199" s="59">
        <f>COUNTIFS(テーブル13[[#All],[発症日]],テーブル3101225[[#This Row],[日時]],テーブル13[[#All],[年代]],H$1)</f>
        <v>0</v>
      </c>
      <c r="I199" s="59">
        <f>COUNTIFS(テーブル13[[#All],[発症日]],テーブル3101225[[#This Row],[日時]],テーブル13[[#All],[年代]],I$1)</f>
        <v>0</v>
      </c>
      <c r="J199" s="59">
        <f>COUNTIFS(テーブル13[[#All],[発症日]],テーブル3101225[[#This Row],[日時]],テーブル13[[#All],[年代]],J$1)</f>
        <v>0</v>
      </c>
      <c r="K199" s="59">
        <f>COUNTIFS(テーブル13[[#All],[発症日]],テーブル3101225[[#This Row],[日時]],テーブル13[[#All],[年代]],K$1)</f>
        <v>0</v>
      </c>
      <c r="L199" s="59">
        <f>COUNTIFS(テーブル13[[#All],[発症日]],テーブル3101225[[#This Row],[日時]],テーブル13[[#All],[年代]],L$1)</f>
        <v>0</v>
      </c>
      <c r="M199" s="59">
        <f>COUNTIFS(テーブル13[[#All],[発症日]],テーブル3101225[[#This Row],[日時]],テーブル13[[#All],[年代]],M$1)</f>
        <v>0</v>
      </c>
      <c r="N199" s="59">
        <f>COUNTIFS(テーブル13[[#All],[発症日]],テーブル3101225[[#This Row],[日時]],テーブル13[[#All],[年代]],N$1)</f>
        <v>0</v>
      </c>
      <c r="O199" s="59">
        <f>COUNTIFS(テーブル13[[#All],[発症日]],テーブル3101225[[#This Row],[日時]],テーブル13[[#All],[年代]],O$1)</f>
        <v>0</v>
      </c>
    </row>
    <row r="200" spans="1:15">
      <c r="A200" s="54">
        <f t="shared" si="11"/>
        <v>44084</v>
      </c>
      <c r="B200" s="1" t="str">
        <f t="shared" si="12"/>
        <v/>
      </c>
      <c r="C200" s="57" t="str">
        <f t="shared" si="13"/>
        <v/>
      </c>
      <c r="D200" s="57" t="str">
        <f t="shared" si="14"/>
        <v>10日</v>
      </c>
      <c r="E200" s="57">
        <f>COUNTIF(テーブル13[[#All],[発症日]],テーブル3101225[[#This Row],[日時]])</f>
        <v>0</v>
      </c>
      <c r="F200" s="57">
        <f>COUNTIFS(テーブル13[[#All],[発症日]],テーブル3101225[[#This Row],[日時]],テーブル13[[#All],[探知契機]],F$1)</f>
        <v>0</v>
      </c>
      <c r="G200" s="59">
        <f>COUNTIFS(テーブル13[[#All],[発症日]],テーブル3101225[[#This Row],[日時]],テーブル13[[#All],[探知契機]],"")</f>
        <v>0</v>
      </c>
      <c r="H200" s="59">
        <f>COUNTIFS(テーブル13[[#All],[発症日]],テーブル3101225[[#This Row],[日時]],テーブル13[[#All],[年代]],H$1)</f>
        <v>0</v>
      </c>
      <c r="I200" s="59">
        <f>COUNTIFS(テーブル13[[#All],[発症日]],テーブル3101225[[#This Row],[日時]],テーブル13[[#All],[年代]],I$1)</f>
        <v>0</v>
      </c>
      <c r="J200" s="59">
        <f>COUNTIFS(テーブル13[[#All],[発症日]],テーブル3101225[[#This Row],[日時]],テーブル13[[#All],[年代]],J$1)</f>
        <v>0</v>
      </c>
      <c r="K200" s="59">
        <f>COUNTIFS(テーブル13[[#All],[発症日]],テーブル3101225[[#This Row],[日時]],テーブル13[[#All],[年代]],K$1)</f>
        <v>0</v>
      </c>
      <c r="L200" s="59">
        <f>COUNTIFS(テーブル13[[#All],[発症日]],テーブル3101225[[#This Row],[日時]],テーブル13[[#All],[年代]],L$1)</f>
        <v>0</v>
      </c>
      <c r="M200" s="59">
        <f>COUNTIFS(テーブル13[[#All],[発症日]],テーブル3101225[[#This Row],[日時]],テーブル13[[#All],[年代]],M$1)</f>
        <v>0</v>
      </c>
      <c r="N200" s="59">
        <f>COUNTIFS(テーブル13[[#All],[発症日]],テーブル3101225[[#This Row],[日時]],テーブル13[[#All],[年代]],N$1)</f>
        <v>0</v>
      </c>
      <c r="O200" s="59">
        <f>COUNTIFS(テーブル13[[#All],[発症日]],テーブル3101225[[#This Row],[日時]],テーブル13[[#All],[年代]],O$1)</f>
        <v>0</v>
      </c>
    </row>
    <row r="201" spans="1:15">
      <c r="A201" s="54">
        <f t="shared" ref="A201:A264" si="15">A200+1</f>
        <v>44085</v>
      </c>
      <c r="B201" s="1" t="str">
        <f t="shared" si="12"/>
        <v/>
      </c>
      <c r="C201" s="57" t="str">
        <f t="shared" si="13"/>
        <v/>
      </c>
      <c r="D201" s="57" t="str">
        <f t="shared" si="14"/>
        <v>11日</v>
      </c>
      <c r="E201" s="57">
        <f>COUNTIF(テーブル13[[#All],[発症日]],テーブル3101225[[#This Row],[日時]])</f>
        <v>3</v>
      </c>
      <c r="F201" s="57">
        <f>COUNTIFS(テーブル13[[#All],[発症日]],テーブル3101225[[#This Row],[日時]],テーブル13[[#All],[探知契機]],F$1)</f>
        <v>0</v>
      </c>
      <c r="G201" s="59">
        <f>COUNTIFS(テーブル13[[#All],[発症日]],テーブル3101225[[#This Row],[日時]],テーブル13[[#All],[探知契機]],"")</f>
        <v>3</v>
      </c>
      <c r="H201" s="59">
        <f>COUNTIFS(テーブル13[[#All],[発症日]],テーブル3101225[[#This Row],[日時]],テーブル13[[#All],[年代]],H$1)</f>
        <v>0</v>
      </c>
      <c r="I201" s="59">
        <f>COUNTIFS(テーブル13[[#All],[発症日]],テーブル3101225[[#This Row],[日時]],テーブル13[[#All],[年代]],I$1)</f>
        <v>0</v>
      </c>
      <c r="J201" s="59">
        <f>COUNTIFS(テーブル13[[#All],[発症日]],テーブル3101225[[#This Row],[日時]],テーブル13[[#All],[年代]],J$1)</f>
        <v>0</v>
      </c>
      <c r="K201" s="59">
        <f>COUNTIFS(テーブル13[[#All],[発症日]],テーブル3101225[[#This Row],[日時]],テーブル13[[#All],[年代]],K$1)</f>
        <v>0</v>
      </c>
      <c r="L201" s="59">
        <f>COUNTIFS(テーブル13[[#All],[発症日]],テーブル3101225[[#This Row],[日時]],テーブル13[[#All],[年代]],L$1)</f>
        <v>0</v>
      </c>
      <c r="M201" s="59">
        <f>COUNTIFS(テーブル13[[#All],[発症日]],テーブル3101225[[#This Row],[日時]],テーブル13[[#All],[年代]],M$1)</f>
        <v>0</v>
      </c>
      <c r="N201" s="59">
        <f>COUNTIFS(テーブル13[[#All],[発症日]],テーブル3101225[[#This Row],[日時]],テーブル13[[#All],[年代]],N$1)</f>
        <v>0</v>
      </c>
      <c r="O201" s="59">
        <f>COUNTIFS(テーブル13[[#All],[発症日]],テーブル3101225[[#This Row],[日時]],テーブル13[[#All],[年代]],O$1)</f>
        <v>0</v>
      </c>
    </row>
    <row r="202" spans="1:15">
      <c r="A202" s="54">
        <f t="shared" si="15"/>
        <v>44086</v>
      </c>
      <c r="B202" s="1" t="str">
        <f t="shared" si="12"/>
        <v/>
      </c>
      <c r="C202" s="57" t="str">
        <f t="shared" si="13"/>
        <v/>
      </c>
      <c r="D202" s="57" t="str">
        <f t="shared" si="14"/>
        <v>12日</v>
      </c>
      <c r="E202" s="57">
        <f>COUNTIF(テーブル13[[#All],[発症日]],テーブル3101225[[#This Row],[日時]])</f>
        <v>0</v>
      </c>
      <c r="F202" s="57">
        <f>COUNTIFS(テーブル13[[#All],[発症日]],テーブル3101225[[#This Row],[日時]],テーブル13[[#All],[探知契機]],F$1)</f>
        <v>0</v>
      </c>
      <c r="G202" s="59">
        <f>COUNTIFS(テーブル13[[#All],[発症日]],テーブル3101225[[#This Row],[日時]],テーブル13[[#All],[探知契機]],"")</f>
        <v>0</v>
      </c>
      <c r="H202" s="59">
        <f>COUNTIFS(テーブル13[[#All],[発症日]],テーブル3101225[[#This Row],[日時]],テーブル13[[#All],[年代]],H$1)</f>
        <v>0</v>
      </c>
      <c r="I202" s="59">
        <f>COUNTIFS(テーブル13[[#All],[発症日]],テーブル3101225[[#This Row],[日時]],テーブル13[[#All],[年代]],I$1)</f>
        <v>0</v>
      </c>
      <c r="J202" s="59">
        <f>COUNTIFS(テーブル13[[#All],[発症日]],テーブル3101225[[#This Row],[日時]],テーブル13[[#All],[年代]],J$1)</f>
        <v>0</v>
      </c>
      <c r="K202" s="59">
        <f>COUNTIFS(テーブル13[[#All],[発症日]],テーブル3101225[[#This Row],[日時]],テーブル13[[#All],[年代]],K$1)</f>
        <v>0</v>
      </c>
      <c r="L202" s="59">
        <f>COUNTIFS(テーブル13[[#All],[発症日]],テーブル3101225[[#This Row],[日時]],テーブル13[[#All],[年代]],L$1)</f>
        <v>0</v>
      </c>
      <c r="M202" s="59">
        <f>COUNTIFS(テーブル13[[#All],[発症日]],テーブル3101225[[#This Row],[日時]],テーブル13[[#All],[年代]],M$1)</f>
        <v>0</v>
      </c>
      <c r="N202" s="59">
        <f>COUNTIFS(テーブル13[[#All],[発症日]],テーブル3101225[[#This Row],[日時]],テーブル13[[#All],[年代]],N$1)</f>
        <v>0</v>
      </c>
      <c r="O202" s="59">
        <f>COUNTIFS(テーブル13[[#All],[発症日]],テーブル3101225[[#This Row],[日時]],テーブル13[[#All],[年代]],O$1)</f>
        <v>0</v>
      </c>
    </row>
    <row r="203" spans="1:15">
      <c r="A203" s="54">
        <f t="shared" si="15"/>
        <v>44087</v>
      </c>
      <c r="B203" s="1" t="str">
        <f t="shared" si="12"/>
        <v/>
      </c>
      <c r="C203" s="57" t="str">
        <f t="shared" si="13"/>
        <v/>
      </c>
      <c r="D203" s="57" t="str">
        <f t="shared" si="14"/>
        <v>13日</v>
      </c>
      <c r="E203" s="57">
        <f>COUNTIF(テーブル13[[#All],[発症日]],テーブル3101225[[#This Row],[日時]])</f>
        <v>0</v>
      </c>
      <c r="F203" s="57">
        <f>COUNTIFS(テーブル13[[#All],[発症日]],テーブル3101225[[#This Row],[日時]],テーブル13[[#All],[探知契機]],F$1)</f>
        <v>0</v>
      </c>
      <c r="G203" s="59">
        <f>COUNTIFS(テーブル13[[#All],[発症日]],テーブル3101225[[#This Row],[日時]],テーブル13[[#All],[探知契機]],"")</f>
        <v>0</v>
      </c>
      <c r="H203" s="59">
        <f>COUNTIFS(テーブル13[[#All],[発症日]],テーブル3101225[[#This Row],[日時]],テーブル13[[#All],[年代]],H$1)</f>
        <v>0</v>
      </c>
      <c r="I203" s="59">
        <f>COUNTIFS(テーブル13[[#All],[発症日]],テーブル3101225[[#This Row],[日時]],テーブル13[[#All],[年代]],I$1)</f>
        <v>0</v>
      </c>
      <c r="J203" s="59">
        <f>COUNTIFS(テーブル13[[#All],[発症日]],テーブル3101225[[#This Row],[日時]],テーブル13[[#All],[年代]],J$1)</f>
        <v>0</v>
      </c>
      <c r="K203" s="59">
        <f>COUNTIFS(テーブル13[[#All],[発症日]],テーブル3101225[[#This Row],[日時]],テーブル13[[#All],[年代]],K$1)</f>
        <v>0</v>
      </c>
      <c r="L203" s="59">
        <f>COUNTIFS(テーブル13[[#All],[発症日]],テーブル3101225[[#This Row],[日時]],テーブル13[[#All],[年代]],L$1)</f>
        <v>0</v>
      </c>
      <c r="M203" s="59">
        <f>COUNTIFS(テーブル13[[#All],[発症日]],テーブル3101225[[#This Row],[日時]],テーブル13[[#All],[年代]],M$1)</f>
        <v>0</v>
      </c>
      <c r="N203" s="59">
        <f>COUNTIFS(テーブル13[[#All],[発症日]],テーブル3101225[[#This Row],[日時]],テーブル13[[#All],[年代]],N$1)</f>
        <v>0</v>
      </c>
      <c r="O203" s="59">
        <f>COUNTIFS(テーブル13[[#All],[発症日]],テーブル3101225[[#This Row],[日時]],テーブル13[[#All],[年代]],O$1)</f>
        <v>0</v>
      </c>
    </row>
    <row r="204" spans="1:15">
      <c r="A204" s="54">
        <f t="shared" si="15"/>
        <v>44088</v>
      </c>
      <c r="B204" s="1" t="str">
        <f t="shared" si="12"/>
        <v/>
      </c>
      <c r="C204" s="57" t="str">
        <f t="shared" si="13"/>
        <v/>
      </c>
      <c r="D204" s="57" t="str">
        <f t="shared" si="14"/>
        <v>14日</v>
      </c>
      <c r="E204" s="57">
        <f>COUNTIF(テーブル13[[#All],[発症日]],テーブル3101225[[#This Row],[日時]])</f>
        <v>0</v>
      </c>
      <c r="F204" s="57">
        <f>COUNTIFS(テーブル13[[#All],[発症日]],テーブル3101225[[#This Row],[日時]],テーブル13[[#All],[探知契機]],F$1)</f>
        <v>0</v>
      </c>
      <c r="G204" s="59">
        <f>COUNTIFS(テーブル13[[#All],[発症日]],テーブル3101225[[#This Row],[日時]],テーブル13[[#All],[探知契機]],"")</f>
        <v>0</v>
      </c>
      <c r="H204" s="59">
        <f>COUNTIFS(テーブル13[[#All],[発症日]],テーブル3101225[[#This Row],[日時]],テーブル13[[#All],[年代]],H$1)</f>
        <v>0</v>
      </c>
      <c r="I204" s="59">
        <f>COUNTIFS(テーブル13[[#All],[発症日]],テーブル3101225[[#This Row],[日時]],テーブル13[[#All],[年代]],I$1)</f>
        <v>0</v>
      </c>
      <c r="J204" s="59">
        <f>COUNTIFS(テーブル13[[#All],[発症日]],テーブル3101225[[#This Row],[日時]],テーブル13[[#All],[年代]],J$1)</f>
        <v>0</v>
      </c>
      <c r="K204" s="59">
        <f>COUNTIFS(テーブル13[[#All],[発症日]],テーブル3101225[[#This Row],[日時]],テーブル13[[#All],[年代]],K$1)</f>
        <v>0</v>
      </c>
      <c r="L204" s="59">
        <f>COUNTIFS(テーブル13[[#All],[発症日]],テーブル3101225[[#This Row],[日時]],テーブル13[[#All],[年代]],L$1)</f>
        <v>0</v>
      </c>
      <c r="M204" s="59">
        <f>COUNTIFS(テーブル13[[#All],[発症日]],テーブル3101225[[#This Row],[日時]],テーブル13[[#All],[年代]],M$1)</f>
        <v>0</v>
      </c>
      <c r="N204" s="59">
        <f>COUNTIFS(テーブル13[[#All],[発症日]],テーブル3101225[[#This Row],[日時]],テーブル13[[#All],[年代]],N$1)</f>
        <v>0</v>
      </c>
      <c r="O204" s="59">
        <f>COUNTIFS(テーブル13[[#All],[発症日]],テーブル3101225[[#This Row],[日時]],テーブル13[[#All],[年代]],O$1)</f>
        <v>0</v>
      </c>
    </row>
    <row r="205" spans="1:15">
      <c r="A205" s="54">
        <f t="shared" si="15"/>
        <v>44089</v>
      </c>
      <c r="B205" s="1" t="str">
        <f t="shared" si="12"/>
        <v/>
      </c>
      <c r="C205" s="57" t="str">
        <f t="shared" si="13"/>
        <v/>
      </c>
      <c r="D205" s="57" t="str">
        <f t="shared" si="14"/>
        <v>15日</v>
      </c>
      <c r="E205" s="57">
        <f>COUNTIF(テーブル13[[#All],[発症日]],テーブル3101225[[#This Row],[日時]])</f>
        <v>0</v>
      </c>
      <c r="F205" s="57">
        <f>COUNTIFS(テーブル13[[#All],[発症日]],テーブル3101225[[#This Row],[日時]],テーブル13[[#All],[探知契機]],F$1)</f>
        <v>0</v>
      </c>
      <c r="G205" s="59">
        <f>COUNTIFS(テーブル13[[#All],[発症日]],テーブル3101225[[#This Row],[日時]],テーブル13[[#All],[探知契機]],"")</f>
        <v>0</v>
      </c>
      <c r="H205" s="59">
        <f>COUNTIFS(テーブル13[[#All],[発症日]],テーブル3101225[[#This Row],[日時]],テーブル13[[#All],[年代]],H$1)</f>
        <v>0</v>
      </c>
      <c r="I205" s="59">
        <f>COUNTIFS(テーブル13[[#All],[発症日]],テーブル3101225[[#This Row],[日時]],テーブル13[[#All],[年代]],I$1)</f>
        <v>0</v>
      </c>
      <c r="J205" s="59">
        <f>COUNTIFS(テーブル13[[#All],[発症日]],テーブル3101225[[#This Row],[日時]],テーブル13[[#All],[年代]],J$1)</f>
        <v>0</v>
      </c>
      <c r="K205" s="59">
        <f>COUNTIFS(テーブル13[[#All],[発症日]],テーブル3101225[[#This Row],[日時]],テーブル13[[#All],[年代]],K$1)</f>
        <v>0</v>
      </c>
      <c r="L205" s="59">
        <f>COUNTIFS(テーブル13[[#All],[発症日]],テーブル3101225[[#This Row],[日時]],テーブル13[[#All],[年代]],L$1)</f>
        <v>0</v>
      </c>
      <c r="M205" s="59">
        <f>COUNTIFS(テーブル13[[#All],[発症日]],テーブル3101225[[#This Row],[日時]],テーブル13[[#All],[年代]],M$1)</f>
        <v>0</v>
      </c>
      <c r="N205" s="59">
        <f>COUNTIFS(テーブル13[[#All],[発症日]],テーブル3101225[[#This Row],[日時]],テーブル13[[#All],[年代]],N$1)</f>
        <v>0</v>
      </c>
      <c r="O205" s="59">
        <f>COUNTIFS(テーブル13[[#All],[発症日]],テーブル3101225[[#This Row],[日時]],テーブル13[[#All],[年代]],O$1)</f>
        <v>0</v>
      </c>
    </row>
    <row r="206" spans="1:15">
      <c r="A206" s="54">
        <f t="shared" si="15"/>
        <v>44090</v>
      </c>
      <c r="B206" s="1" t="str">
        <f t="shared" si="12"/>
        <v/>
      </c>
      <c r="C206" s="57" t="str">
        <f t="shared" si="13"/>
        <v/>
      </c>
      <c r="D206" s="57" t="str">
        <f t="shared" si="14"/>
        <v>16日</v>
      </c>
      <c r="E206" s="57">
        <f>COUNTIF(テーブル13[[#All],[発症日]],テーブル3101225[[#This Row],[日時]])</f>
        <v>0</v>
      </c>
      <c r="F206" s="57">
        <f>COUNTIFS(テーブル13[[#All],[発症日]],テーブル3101225[[#This Row],[日時]],テーブル13[[#All],[探知契機]],F$1)</f>
        <v>0</v>
      </c>
      <c r="G206" s="59">
        <f>COUNTIFS(テーブル13[[#All],[発症日]],テーブル3101225[[#This Row],[日時]],テーブル13[[#All],[探知契機]],"")</f>
        <v>0</v>
      </c>
      <c r="H206" s="59">
        <f>COUNTIFS(テーブル13[[#All],[発症日]],テーブル3101225[[#This Row],[日時]],テーブル13[[#All],[年代]],H$1)</f>
        <v>0</v>
      </c>
      <c r="I206" s="59">
        <f>COUNTIFS(テーブル13[[#All],[発症日]],テーブル3101225[[#This Row],[日時]],テーブル13[[#All],[年代]],I$1)</f>
        <v>0</v>
      </c>
      <c r="J206" s="59">
        <f>COUNTIFS(テーブル13[[#All],[発症日]],テーブル3101225[[#This Row],[日時]],テーブル13[[#All],[年代]],J$1)</f>
        <v>0</v>
      </c>
      <c r="K206" s="59">
        <f>COUNTIFS(テーブル13[[#All],[発症日]],テーブル3101225[[#This Row],[日時]],テーブル13[[#All],[年代]],K$1)</f>
        <v>0</v>
      </c>
      <c r="L206" s="59">
        <f>COUNTIFS(テーブル13[[#All],[発症日]],テーブル3101225[[#This Row],[日時]],テーブル13[[#All],[年代]],L$1)</f>
        <v>0</v>
      </c>
      <c r="M206" s="59">
        <f>COUNTIFS(テーブル13[[#All],[発症日]],テーブル3101225[[#This Row],[日時]],テーブル13[[#All],[年代]],M$1)</f>
        <v>0</v>
      </c>
      <c r="N206" s="59">
        <f>COUNTIFS(テーブル13[[#All],[発症日]],テーブル3101225[[#This Row],[日時]],テーブル13[[#All],[年代]],N$1)</f>
        <v>0</v>
      </c>
      <c r="O206" s="59">
        <f>COUNTIFS(テーブル13[[#All],[発症日]],テーブル3101225[[#This Row],[日時]],テーブル13[[#All],[年代]],O$1)</f>
        <v>0</v>
      </c>
    </row>
    <row r="207" spans="1:15">
      <c r="A207" s="54">
        <f t="shared" si="15"/>
        <v>44091</v>
      </c>
      <c r="B207" s="1" t="str">
        <f t="shared" si="12"/>
        <v/>
      </c>
      <c r="C207" s="57" t="str">
        <f t="shared" si="13"/>
        <v/>
      </c>
      <c r="D207" s="57" t="str">
        <f t="shared" si="14"/>
        <v>17日</v>
      </c>
      <c r="E207" s="57">
        <f>COUNTIF(テーブル13[[#All],[発症日]],テーブル3101225[[#This Row],[日時]])</f>
        <v>0</v>
      </c>
      <c r="F207" s="57">
        <f>COUNTIFS(テーブル13[[#All],[発症日]],テーブル3101225[[#This Row],[日時]],テーブル13[[#All],[探知契機]],F$1)</f>
        <v>0</v>
      </c>
      <c r="G207" s="59">
        <f>COUNTIFS(テーブル13[[#All],[発症日]],テーブル3101225[[#This Row],[日時]],テーブル13[[#All],[探知契機]],"")</f>
        <v>0</v>
      </c>
      <c r="H207" s="59">
        <f>COUNTIFS(テーブル13[[#All],[発症日]],テーブル3101225[[#This Row],[日時]],テーブル13[[#All],[年代]],H$1)</f>
        <v>0</v>
      </c>
      <c r="I207" s="59">
        <f>COUNTIFS(テーブル13[[#All],[発症日]],テーブル3101225[[#This Row],[日時]],テーブル13[[#All],[年代]],I$1)</f>
        <v>0</v>
      </c>
      <c r="J207" s="59">
        <f>COUNTIFS(テーブル13[[#All],[発症日]],テーブル3101225[[#This Row],[日時]],テーブル13[[#All],[年代]],J$1)</f>
        <v>0</v>
      </c>
      <c r="K207" s="59">
        <f>COUNTIFS(テーブル13[[#All],[発症日]],テーブル3101225[[#This Row],[日時]],テーブル13[[#All],[年代]],K$1)</f>
        <v>0</v>
      </c>
      <c r="L207" s="59">
        <f>COUNTIFS(テーブル13[[#All],[発症日]],テーブル3101225[[#This Row],[日時]],テーブル13[[#All],[年代]],L$1)</f>
        <v>0</v>
      </c>
      <c r="M207" s="59">
        <f>COUNTIFS(テーブル13[[#All],[発症日]],テーブル3101225[[#This Row],[日時]],テーブル13[[#All],[年代]],M$1)</f>
        <v>0</v>
      </c>
      <c r="N207" s="59">
        <f>COUNTIFS(テーブル13[[#All],[発症日]],テーブル3101225[[#This Row],[日時]],テーブル13[[#All],[年代]],N$1)</f>
        <v>0</v>
      </c>
      <c r="O207" s="59">
        <f>COUNTIFS(テーブル13[[#All],[発症日]],テーブル3101225[[#This Row],[日時]],テーブル13[[#All],[年代]],O$1)</f>
        <v>0</v>
      </c>
    </row>
    <row r="208" spans="1:15">
      <c r="A208" s="54">
        <f t="shared" si="15"/>
        <v>44092</v>
      </c>
      <c r="B208" s="1" t="str">
        <f t="shared" si="12"/>
        <v/>
      </c>
      <c r="C208" s="57" t="str">
        <f t="shared" si="13"/>
        <v/>
      </c>
      <c r="D208" s="57" t="str">
        <f t="shared" si="14"/>
        <v>18日</v>
      </c>
      <c r="E208" s="57">
        <f>COUNTIF(テーブル13[[#All],[発症日]],テーブル3101225[[#This Row],[日時]])</f>
        <v>0</v>
      </c>
      <c r="F208" s="57">
        <f>COUNTIFS(テーブル13[[#All],[発症日]],テーブル3101225[[#This Row],[日時]],テーブル13[[#All],[探知契機]],F$1)</f>
        <v>0</v>
      </c>
      <c r="G208" s="59">
        <f>COUNTIFS(テーブル13[[#All],[発症日]],テーブル3101225[[#This Row],[日時]],テーブル13[[#All],[探知契機]],"")</f>
        <v>0</v>
      </c>
      <c r="H208" s="59">
        <f>COUNTIFS(テーブル13[[#All],[発症日]],テーブル3101225[[#This Row],[日時]],テーブル13[[#All],[年代]],H$1)</f>
        <v>0</v>
      </c>
      <c r="I208" s="59">
        <f>COUNTIFS(テーブル13[[#All],[発症日]],テーブル3101225[[#This Row],[日時]],テーブル13[[#All],[年代]],I$1)</f>
        <v>0</v>
      </c>
      <c r="J208" s="59">
        <f>COUNTIFS(テーブル13[[#All],[発症日]],テーブル3101225[[#This Row],[日時]],テーブル13[[#All],[年代]],J$1)</f>
        <v>0</v>
      </c>
      <c r="K208" s="59">
        <f>COUNTIFS(テーブル13[[#All],[発症日]],テーブル3101225[[#This Row],[日時]],テーブル13[[#All],[年代]],K$1)</f>
        <v>0</v>
      </c>
      <c r="L208" s="59">
        <f>COUNTIFS(テーブル13[[#All],[発症日]],テーブル3101225[[#This Row],[日時]],テーブル13[[#All],[年代]],L$1)</f>
        <v>0</v>
      </c>
      <c r="M208" s="59">
        <f>COUNTIFS(テーブル13[[#All],[発症日]],テーブル3101225[[#This Row],[日時]],テーブル13[[#All],[年代]],M$1)</f>
        <v>0</v>
      </c>
      <c r="N208" s="59">
        <f>COUNTIFS(テーブル13[[#All],[発症日]],テーブル3101225[[#This Row],[日時]],テーブル13[[#All],[年代]],N$1)</f>
        <v>0</v>
      </c>
      <c r="O208" s="59">
        <f>COUNTIFS(テーブル13[[#All],[発症日]],テーブル3101225[[#This Row],[日時]],テーブル13[[#All],[年代]],O$1)</f>
        <v>0</v>
      </c>
    </row>
    <row r="209" spans="1:15">
      <c r="A209" s="54">
        <f t="shared" si="15"/>
        <v>44093</v>
      </c>
      <c r="B209" s="1" t="str">
        <f t="shared" si="12"/>
        <v/>
      </c>
      <c r="C209" s="57" t="str">
        <f t="shared" si="13"/>
        <v/>
      </c>
      <c r="D209" s="57" t="str">
        <f t="shared" si="14"/>
        <v>19日</v>
      </c>
      <c r="E209" s="57">
        <f>COUNTIF(テーブル13[[#All],[発症日]],テーブル3101225[[#This Row],[日時]])</f>
        <v>0</v>
      </c>
      <c r="F209" s="57">
        <f>COUNTIFS(テーブル13[[#All],[発症日]],テーブル3101225[[#This Row],[日時]],テーブル13[[#All],[探知契機]],F$1)</f>
        <v>0</v>
      </c>
      <c r="G209" s="59">
        <f>COUNTIFS(テーブル13[[#All],[発症日]],テーブル3101225[[#This Row],[日時]],テーブル13[[#All],[探知契機]],"")</f>
        <v>0</v>
      </c>
      <c r="H209" s="59">
        <f>COUNTIFS(テーブル13[[#All],[発症日]],テーブル3101225[[#This Row],[日時]],テーブル13[[#All],[年代]],H$1)</f>
        <v>0</v>
      </c>
      <c r="I209" s="59">
        <f>COUNTIFS(テーブル13[[#All],[発症日]],テーブル3101225[[#This Row],[日時]],テーブル13[[#All],[年代]],I$1)</f>
        <v>0</v>
      </c>
      <c r="J209" s="59">
        <f>COUNTIFS(テーブル13[[#All],[発症日]],テーブル3101225[[#This Row],[日時]],テーブル13[[#All],[年代]],J$1)</f>
        <v>0</v>
      </c>
      <c r="K209" s="59">
        <f>COUNTIFS(テーブル13[[#All],[発症日]],テーブル3101225[[#This Row],[日時]],テーブル13[[#All],[年代]],K$1)</f>
        <v>0</v>
      </c>
      <c r="L209" s="59">
        <f>COUNTIFS(テーブル13[[#All],[発症日]],テーブル3101225[[#This Row],[日時]],テーブル13[[#All],[年代]],L$1)</f>
        <v>0</v>
      </c>
      <c r="M209" s="59">
        <f>COUNTIFS(テーブル13[[#All],[発症日]],テーブル3101225[[#This Row],[日時]],テーブル13[[#All],[年代]],M$1)</f>
        <v>0</v>
      </c>
      <c r="N209" s="59">
        <f>COUNTIFS(テーブル13[[#All],[発症日]],テーブル3101225[[#This Row],[日時]],テーブル13[[#All],[年代]],N$1)</f>
        <v>0</v>
      </c>
      <c r="O209" s="59">
        <f>COUNTIFS(テーブル13[[#All],[発症日]],テーブル3101225[[#This Row],[日時]],テーブル13[[#All],[年代]],O$1)</f>
        <v>0</v>
      </c>
    </row>
    <row r="210" spans="1:15">
      <c r="A210" s="54">
        <f t="shared" si="15"/>
        <v>44094</v>
      </c>
      <c r="B210" s="1" t="str">
        <f t="shared" si="12"/>
        <v/>
      </c>
      <c r="C210" s="57" t="str">
        <f t="shared" si="13"/>
        <v/>
      </c>
      <c r="D210" s="57" t="str">
        <f t="shared" si="14"/>
        <v>20日</v>
      </c>
      <c r="E210" s="57">
        <f>COUNTIF(テーブル13[[#All],[発症日]],テーブル3101225[[#This Row],[日時]])</f>
        <v>0</v>
      </c>
      <c r="F210" s="57">
        <f>COUNTIFS(テーブル13[[#All],[発症日]],テーブル3101225[[#This Row],[日時]],テーブル13[[#All],[探知契機]],F$1)</f>
        <v>0</v>
      </c>
      <c r="G210" s="59">
        <f>COUNTIFS(テーブル13[[#All],[発症日]],テーブル3101225[[#This Row],[日時]],テーブル13[[#All],[探知契機]],"")</f>
        <v>0</v>
      </c>
      <c r="H210" s="59">
        <f>COUNTIFS(テーブル13[[#All],[発症日]],テーブル3101225[[#This Row],[日時]],テーブル13[[#All],[年代]],H$1)</f>
        <v>0</v>
      </c>
      <c r="I210" s="59">
        <f>COUNTIFS(テーブル13[[#All],[発症日]],テーブル3101225[[#This Row],[日時]],テーブル13[[#All],[年代]],I$1)</f>
        <v>0</v>
      </c>
      <c r="J210" s="59">
        <f>COUNTIFS(テーブル13[[#All],[発症日]],テーブル3101225[[#This Row],[日時]],テーブル13[[#All],[年代]],J$1)</f>
        <v>0</v>
      </c>
      <c r="K210" s="59">
        <f>COUNTIFS(テーブル13[[#All],[発症日]],テーブル3101225[[#This Row],[日時]],テーブル13[[#All],[年代]],K$1)</f>
        <v>0</v>
      </c>
      <c r="L210" s="59">
        <f>COUNTIFS(テーブル13[[#All],[発症日]],テーブル3101225[[#This Row],[日時]],テーブル13[[#All],[年代]],L$1)</f>
        <v>0</v>
      </c>
      <c r="M210" s="59">
        <f>COUNTIFS(テーブル13[[#All],[発症日]],テーブル3101225[[#This Row],[日時]],テーブル13[[#All],[年代]],M$1)</f>
        <v>0</v>
      </c>
      <c r="N210" s="59">
        <f>COUNTIFS(テーブル13[[#All],[発症日]],テーブル3101225[[#This Row],[日時]],テーブル13[[#All],[年代]],N$1)</f>
        <v>0</v>
      </c>
      <c r="O210" s="59">
        <f>COUNTIFS(テーブル13[[#All],[発症日]],テーブル3101225[[#This Row],[日時]],テーブル13[[#All],[年代]],O$1)</f>
        <v>0</v>
      </c>
    </row>
    <row r="211" spans="1:15">
      <c r="A211" s="54">
        <f t="shared" si="15"/>
        <v>44095</v>
      </c>
      <c r="B211" s="1" t="str">
        <f t="shared" si="12"/>
        <v/>
      </c>
      <c r="C211" s="57" t="str">
        <f t="shared" si="13"/>
        <v/>
      </c>
      <c r="D211" s="57" t="str">
        <f t="shared" si="14"/>
        <v>21日</v>
      </c>
      <c r="E211" s="57">
        <f>COUNTIF(テーブル13[[#All],[発症日]],テーブル3101225[[#This Row],[日時]])</f>
        <v>0</v>
      </c>
      <c r="F211" s="57">
        <f>COUNTIFS(テーブル13[[#All],[発症日]],テーブル3101225[[#This Row],[日時]],テーブル13[[#All],[探知契機]],F$1)</f>
        <v>0</v>
      </c>
      <c r="G211" s="59">
        <f>COUNTIFS(テーブル13[[#All],[発症日]],テーブル3101225[[#This Row],[日時]],テーブル13[[#All],[探知契機]],"")</f>
        <v>0</v>
      </c>
      <c r="H211" s="59">
        <f>COUNTIFS(テーブル13[[#All],[発症日]],テーブル3101225[[#This Row],[日時]],テーブル13[[#All],[年代]],H$1)</f>
        <v>0</v>
      </c>
      <c r="I211" s="59">
        <f>COUNTIFS(テーブル13[[#All],[発症日]],テーブル3101225[[#This Row],[日時]],テーブル13[[#All],[年代]],I$1)</f>
        <v>0</v>
      </c>
      <c r="J211" s="59">
        <f>COUNTIFS(テーブル13[[#All],[発症日]],テーブル3101225[[#This Row],[日時]],テーブル13[[#All],[年代]],J$1)</f>
        <v>0</v>
      </c>
      <c r="K211" s="59">
        <f>COUNTIFS(テーブル13[[#All],[発症日]],テーブル3101225[[#This Row],[日時]],テーブル13[[#All],[年代]],K$1)</f>
        <v>0</v>
      </c>
      <c r="L211" s="59">
        <f>COUNTIFS(テーブル13[[#All],[発症日]],テーブル3101225[[#This Row],[日時]],テーブル13[[#All],[年代]],L$1)</f>
        <v>0</v>
      </c>
      <c r="M211" s="59">
        <f>COUNTIFS(テーブル13[[#All],[発症日]],テーブル3101225[[#This Row],[日時]],テーブル13[[#All],[年代]],M$1)</f>
        <v>0</v>
      </c>
      <c r="N211" s="59">
        <f>COUNTIFS(テーブル13[[#All],[発症日]],テーブル3101225[[#This Row],[日時]],テーブル13[[#All],[年代]],N$1)</f>
        <v>0</v>
      </c>
      <c r="O211" s="59">
        <f>COUNTIFS(テーブル13[[#All],[発症日]],テーブル3101225[[#This Row],[日時]],テーブル13[[#All],[年代]],O$1)</f>
        <v>0</v>
      </c>
    </row>
    <row r="212" spans="1:15">
      <c r="A212" s="54">
        <f t="shared" si="15"/>
        <v>44096</v>
      </c>
      <c r="B212" s="1" t="str">
        <f t="shared" si="12"/>
        <v/>
      </c>
      <c r="C212" s="57" t="str">
        <f t="shared" si="13"/>
        <v/>
      </c>
      <c r="D212" s="57" t="str">
        <f t="shared" si="14"/>
        <v>22日</v>
      </c>
      <c r="E212" s="57">
        <f>COUNTIF(テーブル13[[#All],[発症日]],テーブル3101225[[#This Row],[日時]])</f>
        <v>0</v>
      </c>
      <c r="F212" s="57">
        <f>COUNTIFS(テーブル13[[#All],[発症日]],テーブル3101225[[#This Row],[日時]],テーブル13[[#All],[探知契機]],F$1)</f>
        <v>0</v>
      </c>
      <c r="G212" s="59">
        <f>COUNTIFS(テーブル13[[#All],[発症日]],テーブル3101225[[#This Row],[日時]],テーブル13[[#All],[探知契機]],"")</f>
        <v>0</v>
      </c>
      <c r="H212" s="59">
        <f>COUNTIFS(テーブル13[[#All],[発症日]],テーブル3101225[[#This Row],[日時]],テーブル13[[#All],[年代]],H$1)</f>
        <v>0</v>
      </c>
      <c r="I212" s="59">
        <f>COUNTIFS(テーブル13[[#All],[発症日]],テーブル3101225[[#This Row],[日時]],テーブル13[[#All],[年代]],I$1)</f>
        <v>0</v>
      </c>
      <c r="J212" s="59">
        <f>COUNTIFS(テーブル13[[#All],[発症日]],テーブル3101225[[#This Row],[日時]],テーブル13[[#All],[年代]],J$1)</f>
        <v>0</v>
      </c>
      <c r="K212" s="59">
        <f>COUNTIFS(テーブル13[[#All],[発症日]],テーブル3101225[[#This Row],[日時]],テーブル13[[#All],[年代]],K$1)</f>
        <v>0</v>
      </c>
      <c r="L212" s="59">
        <f>COUNTIFS(テーブル13[[#All],[発症日]],テーブル3101225[[#This Row],[日時]],テーブル13[[#All],[年代]],L$1)</f>
        <v>0</v>
      </c>
      <c r="M212" s="59">
        <f>COUNTIFS(テーブル13[[#All],[発症日]],テーブル3101225[[#This Row],[日時]],テーブル13[[#All],[年代]],M$1)</f>
        <v>0</v>
      </c>
      <c r="N212" s="59">
        <f>COUNTIFS(テーブル13[[#All],[発症日]],テーブル3101225[[#This Row],[日時]],テーブル13[[#All],[年代]],N$1)</f>
        <v>0</v>
      </c>
      <c r="O212" s="59">
        <f>COUNTIFS(テーブル13[[#All],[発症日]],テーブル3101225[[#This Row],[日時]],テーブル13[[#All],[年代]],O$1)</f>
        <v>0</v>
      </c>
    </row>
    <row r="213" spans="1:15">
      <c r="A213" s="54">
        <f t="shared" si="15"/>
        <v>44097</v>
      </c>
      <c r="B213" s="1" t="str">
        <f t="shared" si="12"/>
        <v/>
      </c>
      <c r="C213" s="57" t="str">
        <f t="shared" si="13"/>
        <v/>
      </c>
      <c r="D213" s="57" t="str">
        <f t="shared" si="14"/>
        <v>23日</v>
      </c>
      <c r="E213" s="57">
        <f>COUNTIF(テーブル13[[#All],[発症日]],テーブル3101225[[#This Row],[日時]])</f>
        <v>0</v>
      </c>
      <c r="F213" s="57">
        <f>COUNTIFS(テーブル13[[#All],[発症日]],テーブル3101225[[#This Row],[日時]],テーブル13[[#All],[探知契機]],F$1)</f>
        <v>0</v>
      </c>
      <c r="G213" s="59">
        <f>COUNTIFS(テーブル13[[#All],[発症日]],テーブル3101225[[#This Row],[日時]],テーブル13[[#All],[探知契機]],"")</f>
        <v>0</v>
      </c>
      <c r="H213" s="59">
        <f>COUNTIFS(テーブル13[[#All],[発症日]],テーブル3101225[[#This Row],[日時]],テーブル13[[#All],[年代]],H$1)</f>
        <v>0</v>
      </c>
      <c r="I213" s="59">
        <f>COUNTIFS(テーブル13[[#All],[発症日]],テーブル3101225[[#This Row],[日時]],テーブル13[[#All],[年代]],I$1)</f>
        <v>0</v>
      </c>
      <c r="J213" s="59">
        <f>COUNTIFS(テーブル13[[#All],[発症日]],テーブル3101225[[#This Row],[日時]],テーブル13[[#All],[年代]],J$1)</f>
        <v>0</v>
      </c>
      <c r="K213" s="59">
        <f>COUNTIFS(テーブル13[[#All],[発症日]],テーブル3101225[[#This Row],[日時]],テーブル13[[#All],[年代]],K$1)</f>
        <v>0</v>
      </c>
      <c r="L213" s="59">
        <f>COUNTIFS(テーブル13[[#All],[発症日]],テーブル3101225[[#This Row],[日時]],テーブル13[[#All],[年代]],L$1)</f>
        <v>0</v>
      </c>
      <c r="M213" s="59">
        <f>COUNTIFS(テーブル13[[#All],[発症日]],テーブル3101225[[#This Row],[日時]],テーブル13[[#All],[年代]],M$1)</f>
        <v>0</v>
      </c>
      <c r="N213" s="59">
        <f>COUNTIFS(テーブル13[[#All],[発症日]],テーブル3101225[[#This Row],[日時]],テーブル13[[#All],[年代]],N$1)</f>
        <v>0</v>
      </c>
      <c r="O213" s="59">
        <f>COUNTIFS(テーブル13[[#All],[発症日]],テーブル3101225[[#This Row],[日時]],テーブル13[[#All],[年代]],O$1)</f>
        <v>0</v>
      </c>
    </row>
    <row r="214" spans="1:15">
      <c r="A214" s="54">
        <f t="shared" si="15"/>
        <v>44098</v>
      </c>
      <c r="B214" s="1" t="str">
        <f t="shared" si="12"/>
        <v/>
      </c>
      <c r="C214" s="57" t="str">
        <f t="shared" si="13"/>
        <v/>
      </c>
      <c r="D214" s="57" t="str">
        <f t="shared" si="14"/>
        <v>24日</v>
      </c>
      <c r="E214" s="57">
        <f>COUNTIF(テーブル13[[#All],[発症日]],テーブル3101225[[#This Row],[日時]])</f>
        <v>0</v>
      </c>
      <c r="F214" s="57">
        <f>COUNTIFS(テーブル13[[#All],[発症日]],テーブル3101225[[#This Row],[日時]],テーブル13[[#All],[探知契機]],F$1)</f>
        <v>0</v>
      </c>
      <c r="G214" s="59">
        <f>COUNTIFS(テーブル13[[#All],[発症日]],テーブル3101225[[#This Row],[日時]],テーブル13[[#All],[探知契機]],"")</f>
        <v>0</v>
      </c>
      <c r="H214" s="59">
        <f>COUNTIFS(テーブル13[[#All],[発症日]],テーブル3101225[[#This Row],[日時]],テーブル13[[#All],[年代]],H$1)</f>
        <v>0</v>
      </c>
      <c r="I214" s="59">
        <f>COUNTIFS(テーブル13[[#All],[発症日]],テーブル3101225[[#This Row],[日時]],テーブル13[[#All],[年代]],I$1)</f>
        <v>0</v>
      </c>
      <c r="J214" s="59">
        <f>COUNTIFS(テーブル13[[#All],[発症日]],テーブル3101225[[#This Row],[日時]],テーブル13[[#All],[年代]],J$1)</f>
        <v>0</v>
      </c>
      <c r="K214" s="59">
        <f>COUNTIFS(テーブル13[[#All],[発症日]],テーブル3101225[[#This Row],[日時]],テーブル13[[#All],[年代]],K$1)</f>
        <v>0</v>
      </c>
      <c r="L214" s="59">
        <f>COUNTIFS(テーブル13[[#All],[発症日]],テーブル3101225[[#This Row],[日時]],テーブル13[[#All],[年代]],L$1)</f>
        <v>0</v>
      </c>
      <c r="M214" s="59">
        <f>COUNTIFS(テーブル13[[#All],[発症日]],テーブル3101225[[#This Row],[日時]],テーブル13[[#All],[年代]],M$1)</f>
        <v>0</v>
      </c>
      <c r="N214" s="59">
        <f>COUNTIFS(テーブル13[[#All],[発症日]],テーブル3101225[[#This Row],[日時]],テーブル13[[#All],[年代]],N$1)</f>
        <v>0</v>
      </c>
      <c r="O214" s="59">
        <f>COUNTIFS(テーブル13[[#All],[発症日]],テーブル3101225[[#This Row],[日時]],テーブル13[[#All],[年代]],O$1)</f>
        <v>0</v>
      </c>
    </row>
    <row r="215" spans="1:15">
      <c r="A215" s="54">
        <f t="shared" si="15"/>
        <v>44099</v>
      </c>
      <c r="B215" s="1" t="str">
        <f t="shared" si="12"/>
        <v/>
      </c>
      <c r="C215" s="57" t="str">
        <f t="shared" si="13"/>
        <v/>
      </c>
      <c r="D215" s="57" t="str">
        <f t="shared" si="14"/>
        <v>25日</v>
      </c>
      <c r="E215" s="57">
        <f>COUNTIF(テーブル13[[#All],[発症日]],テーブル3101225[[#This Row],[日時]])</f>
        <v>0</v>
      </c>
      <c r="F215" s="57">
        <f>COUNTIFS(テーブル13[[#All],[発症日]],テーブル3101225[[#This Row],[日時]],テーブル13[[#All],[探知契機]],F$1)</f>
        <v>0</v>
      </c>
      <c r="G215" s="59">
        <f>COUNTIFS(テーブル13[[#All],[発症日]],テーブル3101225[[#This Row],[日時]],テーブル13[[#All],[探知契機]],"")</f>
        <v>0</v>
      </c>
      <c r="H215" s="59">
        <f>COUNTIFS(テーブル13[[#All],[発症日]],テーブル3101225[[#This Row],[日時]],テーブル13[[#All],[年代]],H$1)</f>
        <v>0</v>
      </c>
      <c r="I215" s="59">
        <f>COUNTIFS(テーブル13[[#All],[発症日]],テーブル3101225[[#This Row],[日時]],テーブル13[[#All],[年代]],I$1)</f>
        <v>0</v>
      </c>
      <c r="J215" s="59">
        <f>COUNTIFS(テーブル13[[#All],[発症日]],テーブル3101225[[#This Row],[日時]],テーブル13[[#All],[年代]],J$1)</f>
        <v>0</v>
      </c>
      <c r="K215" s="59">
        <f>COUNTIFS(テーブル13[[#All],[発症日]],テーブル3101225[[#This Row],[日時]],テーブル13[[#All],[年代]],K$1)</f>
        <v>0</v>
      </c>
      <c r="L215" s="59">
        <f>COUNTIFS(テーブル13[[#All],[発症日]],テーブル3101225[[#This Row],[日時]],テーブル13[[#All],[年代]],L$1)</f>
        <v>0</v>
      </c>
      <c r="M215" s="59">
        <f>COUNTIFS(テーブル13[[#All],[発症日]],テーブル3101225[[#This Row],[日時]],テーブル13[[#All],[年代]],M$1)</f>
        <v>0</v>
      </c>
      <c r="N215" s="59">
        <f>COUNTIFS(テーブル13[[#All],[発症日]],テーブル3101225[[#This Row],[日時]],テーブル13[[#All],[年代]],N$1)</f>
        <v>0</v>
      </c>
      <c r="O215" s="59">
        <f>COUNTIFS(テーブル13[[#All],[発症日]],テーブル3101225[[#This Row],[日時]],テーブル13[[#All],[年代]],O$1)</f>
        <v>0</v>
      </c>
    </row>
    <row r="216" spans="1:15">
      <c r="A216" s="54">
        <f t="shared" si="15"/>
        <v>44100</v>
      </c>
      <c r="B216" s="1" t="str">
        <f t="shared" si="12"/>
        <v/>
      </c>
      <c r="C216" s="57" t="str">
        <f t="shared" si="13"/>
        <v/>
      </c>
      <c r="D216" s="57" t="str">
        <f t="shared" si="14"/>
        <v>26日</v>
      </c>
      <c r="E216" s="57">
        <f>COUNTIF(テーブル13[[#All],[発症日]],テーブル3101225[[#This Row],[日時]])</f>
        <v>0</v>
      </c>
      <c r="F216" s="57">
        <f>COUNTIFS(テーブル13[[#All],[発症日]],テーブル3101225[[#This Row],[日時]],テーブル13[[#All],[探知契機]],F$1)</f>
        <v>0</v>
      </c>
      <c r="G216" s="59">
        <f>COUNTIFS(テーブル13[[#All],[発症日]],テーブル3101225[[#This Row],[日時]],テーブル13[[#All],[探知契機]],"")</f>
        <v>0</v>
      </c>
      <c r="H216" s="59">
        <f>COUNTIFS(テーブル13[[#All],[発症日]],テーブル3101225[[#This Row],[日時]],テーブル13[[#All],[年代]],H$1)</f>
        <v>0</v>
      </c>
      <c r="I216" s="59">
        <f>COUNTIFS(テーブル13[[#All],[発症日]],テーブル3101225[[#This Row],[日時]],テーブル13[[#All],[年代]],I$1)</f>
        <v>0</v>
      </c>
      <c r="J216" s="59">
        <f>COUNTIFS(テーブル13[[#All],[発症日]],テーブル3101225[[#This Row],[日時]],テーブル13[[#All],[年代]],J$1)</f>
        <v>0</v>
      </c>
      <c r="K216" s="59">
        <f>COUNTIFS(テーブル13[[#All],[発症日]],テーブル3101225[[#This Row],[日時]],テーブル13[[#All],[年代]],K$1)</f>
        <v>0</v>
      </c>
      <c r="L216" s="59">
        <f>COUNTIFS(テーブル13[[#All],[発症日]],テーブル3101225[[#This Row],[日時]],テーブル13[[#All],[年代]],L$1)</f>
        <v>0</v>
      </c>
      <c r="M216" s="59">
        <f>COUNTIFS(テーブル13[[#All],[発症日]],テーブル3101225[[#This Row],[日時]],テーブル13[[#All],[年代]],M$1)</f>
        <v>0</v>
      </c>
      <c r="N216" s="59">
        <f>COUNTIFS(テーブル13[[#All],[発症日]],テーブル3101225[[#This Row],[日時]],テーブル13[[#All],[年代]],N$1)</f>
        <v>0</v>
      </c>
      <c r="O216" s="59">
        <f>COUNTIFS(テーブル13[[#All],[発症日]],テーブル3101225[[#This Row],[日時]],テーブル13[[#All],[年代]],O$1)</f>
        <v>0</v>
      </c>
    </row>
    <row r="217" spans="1:15">
      <c r="A217" s="54">
        <f t="shared" si="15"/>
        <v>44101</v>
      </c>
      <c r="B217" s="1" t="str">
        <f t="shared" si="12"/>
        <v/>
      </c>
      <c r="C217" s="57" t="str">
        <f t="shared" si="13"/>
        <v/>
      </c>
      <c r="D217" s="57" t="str">
        <f t="shared" si="14"/>
        <v>27日</v>
      </c>
      <c r="E217" s="57">
        <f>COUNTIF(テーブル13[[#All],[発症日]],テーブル3101225[[#This Row],[日時]])</f>
        <v>0</v>
      </c>
      <c r="F217" s="57">
        <f>COUNTIFS(テーブル13[[#All],[発症日]],テーブル3101225[[#This Row],[日時]],テーブル13[[#All],[探知契機]],F$1)</f>
        <v>0</v>
      </c>
      <c r="G217" s="59">
        <f>COUNTIFS(テーブル13[[#All],[発症日]],テーブル3101225[[#This Row],[日時]],テーブル13[[#All],[探知契機]],"")</f>
        <v>0</v>
      </c>
      <c r="H217" s="59">
        <f>COUNTIFS(テーブル13[[#All],[発症日]],テーブル3101225[[#This Row],[日時]],テーブル13[[#All],[年代]],H$1)</f>
        <v>0</v>
      </c>
      <c r="I217" s="59">
        <f>COUNTIFS(テーブル13[[#All],[発症日]],テーブル3101225[[#This Row],[日時]],テーブル13[[#All],[年代]],I$1)</f>
        <v>0</v>
      </c>
      <c r="J217" s="59">
        <f>COUNTIFS(テーブル13[[#All],[発症日]],テーブル3101225[[#This Row],[日時]],テーブル13[[#All],[年代]],J$1)</f>
        <v>0</v>
      </c>
      <c r="K217" s="59">
        <f>COUNTIFS(テーブル13[[#All],[発症日]],テーブル3101225[[#This Row],[日時]],テーブル13[[#All],[年代]],K$1)</f>
        <v>0</v>
      </c>
      <c r="L217" s="59">
        <f>COUNTIFS(テーブル13[[#All],[発症日]],テーブル3101225[[#This Row],[日時]],テーブル13[[#All],[年代]],L$1)</f>
        <v>0</v>
      </c>
      <c r="M217" s="59">
        <f>COUNTIFS(テーブル13[[#All],[発症日]],テーブル3101225[[#This Row],[日時]],テーブル13[[#All],[年代]],M$1)</f>
        <v>0</v>
      </c>
      <c r="N217" s="59">
        <f>COUNTIFS(テーブル13[[#All],[発症日]],テーブル3101225[[#This Row],[日時]],テーブル13[[#All],[年代]],N$1)</f>
        <v>0</v>
      </c>
      <c r="O217" s="59">
        <f>COUNTIFS(テーブル13[[#All],[発症日]],テーブル3101225[[#This Row],[日時]],テーブル13[[#All],[年代]],O$1)</f>
        <v>0</v>
      </c>
    </row>
    <row r="218" spans="1:15">
      <c r="A218" s="54">
        <f t="shared" si="15"/>
        <v>44102</v>
      </c>
      <c r="B218" s="1" t="str">
        <f t="shared" si="12"/>
        <v/>
      </c>
      <c r="C218" s="57" t="str">
        <f t="shared" si="13"/>
        <v/>
      </c>
      <c r="D218" s="57" t="str">
        <f t="shared" si="14"/>
        <v>28日</v>
      </c>
      <c r="E218" s="57">
        <f>COUNTIF(テーブル13[[#All],[発症日]],テーブル3101225[[#This Row],[日時]])</f>
        <v>0</v>
      </c>
      <c r="F218" s="57">
        <f>COUNTIFS(テーブル13[[#All],[発症日]],テーブル3101225[[#This Row],[日時]],テーブル13[[#All],[探知契機]],F$1)</f>
        <v>0</v>
      </c>
      <c r="G218" s="59">
        <f>COUNTIFS(テーブル13[[#All],[発症日]],テーブル3101225[[#This Row],[日時]],テーブル13[[#All],[探知契機]],"")</f>
        <v>0</v>
      </c>
      <c r="H218" s="59">
        <f>COUNTIFS(テーブル13[[#All],[発症日]],テーブル3101225[[#This Row],[日時]],テーブル13[[#All],[年代]],H$1)</f>
        <v>0</v>
      </c>
      <c r="I218" s="59">
        <f>COUNTIFS(テーブル13[[#All],[発症日]],テーブル3101225[[#This Row],[日時]],テーブル13[[#All],[年代]],I$1)</f>
        <v>0</v>
      </c>
      <c r="J218" s="59">
        <f>COUNTIFS(テーブル13[[#All],[発症日]],テーブル3101225[[#This Row],[日時]],テーブル13[[#All],[年代]],J$1)</f>
        <v>0</v>
      </c>
      <c r="K218" s="59">
        <f>COUNTIFS(テーブル13[[#All],[発症日]],テーブル3101225[[#This Row],[日時]],テーブル13[[#All],[年代]],K$1)</f>
        <v>0</v>
      </c>
      <c r="L218" s="59">
        <f>COUNTIFS(テーブル13[[#All],[発症日]],テーブル3101225[[#This Row],[日時]],テーブル13[[#All],[年代]],L$1)</f>
        <v>0</v>
      </c>
      <c r="M218" s="59">
        <f>COUNTIFS(テーブル13[[#All],[発症日]],テーブル3101225[[#This Row],[日時]],テーブル13[[#All],[年代]],M$1)</f>
        <v>0</v>
      </c>
      <c r="N218" s="59">
        <f>COUNTIFS(テーブル13[[#All],[発症日]],テーブル3101225[[#This Row],[日時]],テーブル13[[#All],[年代]],N$1)</f>
        <v>0</v>
      </c>
      <c r="O218" s="59">
        <f>COUNTIFS(テーブル13[[#All],[発症日]],テーブル3101225[[#This Row],[日時]],テーブル13[[#All],[年代]],O$1)</f>
        <v>0</v>
      </c>
    </row>
    <row r="219" spans="1:15">
      <c r="A219" s="54">
        <f t="shared" si="15"/>
        <v>44103</v>
      </c>
      <c r="B219" s="1" t="str">
        <f t="shared" si="12"/>
        <v/>
      </c>
      <c r="C219" s="57" t="str">
        <f t="shared" si="13"/>
        <v/>
      </c>
      <c r="D219" s="57" t="str">
        <f t="shared" si="14"/>
        <v>29日</v>
      </c>
      <c r="E219" s="57">
        <f>COUNTIF(テーブル13[[#All],[発症日]],テーブル3101225[[#This Row],[日時]])</f>
        <v>1</v>
      </c>
      <c r="F219" s="57">
        <f>COUNTIFS(テーブル13[[#All],[発症日]],テーブル3101225[[#This Row],[日時]],テーブル13[[#All],[探知契機]],F$1)</f>
        <v>0</v>
      </c>
      <c r="G219" s="59">
        <f>COUNTIFS(テーブル13[[#All],[発症日]],テーブル3101225[[#This Row],[日時]],テーブル13[[#All],[探知契機]],"")</f>
        <v>1</v>
      </c>
      <c r="H219" s="59">
        <f>COUNTIFS(テーブル13[[#All],[発症日]],テーブル3101225[[#This Row],[日時]],テーブル13[[#All],[年代]],H$1)</f>
        <v>0</v>
      </c>
      <c r="I219" s="59">
        <f>COUNTIFS(テーブル13[[#All],[発症日]],テーブル3101225[[#This Row],[日時]],テーブル13[[#All],[年代]],I$1)</f>
        <v>0</v>
      </c>
      <c r="J219" s="59">
        <f>COUNTIFS(テーブル13[[#All],[発症日]],テーブル3101225[[#This Row],[日時]],テーブル13[[#All],[年代]],J$1)</f>
        <v>0</v>
      </c>
      <c r="K219" s="59">
        <f>COUNTIFS(テーブル13[[#All],[発症日]],テーブル3101225[[#This Row],[日時]],テーブル13[[#All],[年代]],K$1)</f>
        <v>0</v>
      </c>
      <c r="L219" s="59">
        <f>COUNTIFS(テーブル13[[#All],[発症日]],テーブル3101225[[#This Row],[日時]],テーブル13[[#All],[年代]],L$1)</f>
        <v>0</v>
      </c>
      <c r="M219" s="59">
        <f>COUNTIFS(テーブル13[[#All],[発症日]],テーブル3101225[[#This Row],[日時]],テーブル13[[#All],[年代]],M$1)</f>
        <v>0</v>
      </c>
      <c r="N219" s="59">
        <f>COUNTIFS(テーブル13[[#All],[発症日]],テーブル3101225[[#This Row],[日時]],テーブル13[[#All],[年代]],N$1)</f>
        <v>0</v>
      </c>
      <c r="O219" s="59">
        <f>COUNTIFS(テーブル13[[#All],[発症日]],テーブル3101225[[#This Row],[日時]],テーブル13[[#All],[年代]],O$1)</f>
        <v>0</v>
      </c>
    </row>
    <row r="220" spans="1:15">
      <c r="A220" s="54">
        <f t="shared" si="15"/>
        <v>44104</v>
      </c>
      <c r="B220" s="1" t="str">
        <f t="shared" si="12"/>
        <v/>
      </c>
      <c r="C220" s="57" t="str">
        <f t="shared" si="13"/>
        <v/>
      </c>
      <c r="D220" s="57" t="str">
        <f t="shared" si="14"/>
        <v>30日</v>
      </c>
      <c r="E220" s="57">
        <f>COUNTIF(テーブル13[[#All],[発症日]],テーブル3101225[[#This Row],[日時]])</f>
        <v>0</v>
      </c>
      <c r="F220" s="57">
        <f>COUNTIFS(テーブル13[[#All],[発症日]],テーブル3101225[[#This Row],[日時]],テーブル13[[#All],[探知契機]],F$1)</f>
        <v>0</v>
      </c>
      <c r="G220" s="59">
        <f>COUNTIFS(テーブル13[[#All],[発症日]],テーブル3101225[[#This Row],[日時]],テーブル13[[#All],[探知契機]],"")</f>
        <v>0</v>
      </c>
      <c r="H220" s="59">
        <f>COUNTIFS(テーブル13[[#All],[発症日]],テーブル3101225[[#This Row],[日時]],テーブル13[[#All],[年代]],H$1)</f>
        <v>0</v>
      </c>
      <c r="I220" s="59">
        <f>COUNTIFS(テーブル13[[#All],[発症日]],テーブル3101225[[#This Row],[日時]],テーブル13[[#All],[年代]],I$1)</f>
        <v>0</v>
      </c>
      <c r="J220" s="59">
        <f>COUNTIFS(テーブル13[[#All],[発症日]],テーブル3101225[[#This Row],[日時]],テーブル13[[#All],[年代]],J$1)</f>
        <v>0</v>
      </c>
      <c r="K220" s="59">
        <f>COUNTIFS(テーブル13[[#All],[発症日]],テーブル3101225[[#This Row],[日時]],テーブル13[[#All],[年代]],K$1)</f>
        <v>0</v>
      </c>
      <c r="L220" s="59">
        <f>COUNTIFS(テーブル13[[#All],[発症日]],テーブル3101225[[#This Row],[日時]],テーブル13[[#All],[年代]],L$1)</f>
        <v>0</v>
      </c>
      <c r="M220" s="59">
        <f>COUNTIFS(テーブル13[[#All],[発症日]],テーブル3101225[[#This Row],[日時]],テーブル13[[#All],[年代]],M$1)</f>
        <v>0</v>
      </c>
      <c r="N220" s="59">
        <f>COUNTIFS(テーブル13[[#All],[発症日]],テーブル3101225[[#This Row],[日時]],テーブル13[[#All],[年代]],N$1)</f>
        <v>0</v>
      </c>
      <c r="O220" s="59">
        <f>COUNTIFS(テーブル13[[#All],[発症日]],テーブル3101225[[#This Row],[日時]],テーブル13[[#All],[年代]],O$1)</f>
        <v>0</v>
      </c>
    </row>
    <row r="221" spans="1:15">
      <c r="A221" s="54">
        <f t="shared" si="15"/>
        <v>44105</v>
      </c>
      <c r="B221" s="1" t="str">
        <f t="shared" si="12"/>
        <v/>
      </c>
      <c r="C221" s="57" t="str">
        <f t="shared" si="13"/>
        <v>10月</v>
      </c>
      <c r="D221" s="57" t="str">
        <f t="shared" si="14"/>
        <v>1日</v>
      </c>
      <c r="E221" s="57">
        <f>COUNTIF(テーブル13[[#All],[発症日]],テーブル3101225[[#This Row],[日時]])</f>
        <v>1</v>
      </c>
      <c r="F221" s="57">
        <f>COUNTIFS(テーブル13[[#All],[発症日]],テーブル3101225[[#This Row],[日時]],テーブル13[[#All],[探知契機]],F$1)</f>
        <v>0</v>
      </c>
      <c r="G221" s="59">
        <f>COUNTIFS(テーブル13[[#All],[発症日]],テーブル3101225[[#This Row],[日時]],テーブル13[[#All],[探知契機]],"")</f>
        <v>1</v>
      </c>
      <c r="H221" s="59">
        <f>COUNTIFS(テーブル13[[#All],[発症日]],テーブル3101225[[#This Row],[日時]],テーブル13[[#All],[年代]],H$1)</f>
        <v>0</v>
      </c>
      <c r="I221" s="59">
        <f>COUNTIFS(テーブル13[[#All],[発症日]],テーブル3101225[[#This Row],[日時]],テーブル13[[#All],[年代]],I$1)</f>
        <v>0</v>
      </c>
      <c r="J221" s="59">
        <f>COUNTIFS(テーブル13[[#All],[発症日]],テーブル3101225[[#This Row],[日時]],テーブル13[[#All],[年代]],J$1)</f>
        <v>0</v>
      </c>
      <c r="K221" s="59">
        <f>COUNTIFS(テーブル13[[#All],[発症日]],テーブル3101225[[#This Row],[日時]],テーブル13[[#All],[年代]],K$1)</f>
        <v>0</v>
      </c>
      <c r="L221" s="59">
        <f>COUNTIFS(テーブル13[[#All],[発症日]],テーブル3101225[[#This Row],[日時]],テーブル13[[#All],[年代]],L$1)</f>
        <v>0</v>
      </c>
      <c r="M221" s="59">
        <f>COUNTIFS(テーブル13[[#All],[発症日]],テーブル3101225[[#This Row],[日時]],テーブル13[[#All],[年代]],M$1)</f>
        <v>0</v>
      </c>
      <c r="N221" s="59">
        <f>COUNTIFS(テーブル13[[#All],[発症日]],テーブル3101225[[#This Row],[日時]],テーブル13[[#All],[年代]],N$1)</f>
        <v>0</v>
      </c>
      <c r="O221" s="59">
        <f>COUNTIFS(テーブル13[[#All],[発症日]],テーブル3101225[[#This Row],[日時]],テーブル13[[#All],[年代]],O$1)</f>
        <v>0</v>
      </c>
    </row>
    <row r="222" spans="1:15">
      <c r="A222" s="54">
        <f t="shared" si="15"/>
        <v>44106</v>
      </c>
      <c r="B222" s="1" t="str">
        <f t="shared" si="12"/>
        <v/>
      </c>
      <c r="C222" s="57" t="str">
        <f t="shared" si="13"/>
        <v/>
      </c>
      <c r="D222" s="57" t="str">
        <f t="shared" si="14"/>
        <v>2日</v>
      </c>
      <c r="E222" s="57">
        <f>COUNTIF(テーブル13[[#All],[発症日]],テーブル3101225[[#This Row],[日時]])</f>
        <v>0</v>
      </c>
      <c r="F222" s="57">
        <f>COUNTIFS(テーブル13[[#All],[発症日]],テーブル3101225[[#This Row],[日時]],テーブル13[[#All],[探知契機]],F$1)</f>
        <v>0</v>
      </c>
      <c r="G222" s="59">
        <f>COUNTIFS(テーブル13[[#All],[発症日]],テーブル3101225[[#This Row],[日時]],テーブル13[[#All],[探知契機]],"")</f>
        <v>0</v>
      </c>
      <c r="H222" s="59">
        <f>COUNTIFS(テーブル13[[#All],[発症日]],テーブル3101225[[#This Row],[日時]],テーブル13[[#All],[年代]],H$1)</f>
        <v>0</v>
      </c>
      <c r="I222" s="59">
        <f>COUNTIFS(テーブル13[[#All],[発症日]],テーブル3101225[[#This Row],[日時]],テーブル13[[#All],[年代]],I$1)</f>
        <v>0</v>
      </c>
      <c r="J222" s="59">
        <f>COUNTIFS(テーブル13[[#All],[発症日]],テーブル3101225[[#This Row],[日時]],テーブル13[[#All],[年代]],J$1)</f>
        <v>0</v>
      </c>
      <c r="K222" s="59">
        <f>COUNTIFS(テーブル13[[#All],[発症日]],テーブル3101225[[#This Row],[日時]],テーブル13[[#All],[年代]],K$1)</f>
        <v>0</v>
      </c>
      <c r="L222" s="59">
        <f>COUNTIFS(テーブル13[[#All],[発症日]],テーブル3101225[[#This Row],[日時]],テーブル13[[#All],[年代]],L$1)</f>
        <v>0</v>
      </c>
      <c r="M222" s="59">
        <f>COUNTIFS(テーブル13[[#All],[発症日]],テーブル3101225[[#This Row],[日時]],テーブル13[[#All],[年代]],M$1)</f>
        <v>0</v>
      </c>
      <c r="N222" s="59">
        <f>COUNTIFS(テーブル13[[#All],[発症日]],テーブル3101225[[#This Row],[日時]],テーブル13[[#All],[年代]],N$1)</f>
        <v>0</v>
      </c>
      <c r="O222" s="59">
        <f>COUNTIFS(テーブル13[[#All],[発症日]],テーブル3101225[[#This Row],[日時]],テーブル13[[#All],[年代]],O$1)</f>
        <v>0</v>
      </c>
    </row>
    <row r="223" spans="1:15">
      <c r="A223" s="54">
        <f t="shared" si="15"/>
        <v>44107</v>
      </c>
      <c r="B223" s="1" t="str">
        <f t="shared" si="12"/>
        <v/>
      </c>
      <c r="C223" s="57" t="str">
        <f t="shared" si="13"/>
        <v/>
      </c>
      <c r="D223" s="57" t="str">
        <f t="shared" si="14"/>
        <v>3日</v>
      </c>
      <c r="E223" s="57">
        <f>COUNTIF(テーブル13[[#All],[発症日]],テーブル3101225[[#This Row],[日時]])</f>
        <v>0</v>
      </c>
      <c r="F223" s="57">
        <f>COUNTIFS(テーブル13[[#All],[発症日]],テーブル3101225[[#This Row],[日時]],テーブル13[[#All],[探知契機]],F$1)</f>
        <v>0</v>
      </c>
      <c r="G223" s="59">
        <f>COUNTIFS(テーブル13[[#All],[発症日]],テーブル3101225[[#This Row],[日時]],テーブル13[[#All],[探知契機]],"")</f>
        <v>0</v>
      </c>
      <c r="H223" s="59">
        <f>COUNTIFS(テーブル13[[#All],[発症日]],テーブル3101225[[#This Row],[日時]],テーブル13[[#All],[年代]],H$1)</f>
        <v>0</v>
      </c>
      <c r="I223" s="59">
        <f>COUNTIFS(テーブル13[[#All],[発症日]],テーブル3101225[[#This Row],[日時]],テーブル13[[#All],[年代]],I$1)</f>
        <v>0</v>
      </c>
      <c r="J223" s="59">
        <f>COUNTIFS(テーブル13[[#All],[発症日]],テーブル3101225[[#This Row],[日時]],テーブル13[[#All],[年代]],J$1)</f>
        <v>0</v>
      </c>
      <c r="K223" s="59">
        <f>COUNTIFS(テーブル13[[#All],[発症日]],テーブル3101225[[#This Row],[日時]],テーブル13[[#All],[年代]],K$1)</f>
        <v>0</v>
      </c>
      <c r="L223" s="59">
        <f>COUNTIFS(テーブル13[[#All],[発症日]],テーブル3101225[[#This Row],[日時]],テーブル13[[#All],[年代]],L$1)</f>
        <v>0</v>
      </c>
      <c r="M223" s="59">
        <f>COUNTIFS(テーブル13[[#All],[発症日]],テーブル3101225[[#This Row],[日時]],テーブル13[[#All],[年代]],M$1)</f>
        <v>0</v>
      </c>
      <c r="N223" s="59">
        <f>COUNTIFS(テーブル13[[#All],[発症日]],テーブル3101225[[#This Row],[日時]],テーブル13[[#All],[年代]],N$1)</f>
        <v>0</v>
      </c>
      <c r="O223" s="59">
        <f>COUNTIFS(テーブル13[[#All],[発症日]],テーブル3101225[[#This Row],[日時]],テーブル13[[#All],[年代]],O$1)</f>
        <v>0</v>
      </c>
    </row>
    <row r="224" spans="1:15">
      <c r="A224" s="54">
        <f t="shared" si="15"/>
        <v>44108</v>
      </c>
      <c r="B224" s="1" t="str">
        <f t="shared" si="12"/>
        <v/>
      </c>
      <c r="C224" s="57" t="str">
        <f t="shared" si="13"/>
        <v/>
      </c>
      <c r="D224" s="57" t="str">
        <f t="shared" si="14"/>
        <v>4日</v>
      </c>
      <c r="E224" s="57">
        <f>COUNTIF(テーブル13[[#All],[発症日]],テーブル3101225[[#This Row],[日時]])</f>
        <v>0</v>
      </c>
      <c r="F224" s="57">
        <f>COUNTIFS(テーブル13[[#All],[発症日]],テーブル3101225[[#This Row],[日時]],テーブル13[[#All],[探知契機]],F$1)</f>
        <v>0</v>
      </c>
      <c r="G224" s="59">
        <f>COUNTIFS(テーブル13[[#All],[発症日]],テーブル3101225[[#This Row],[日時]],テーブル13[[#All],[探知契機]],"")</f>
        <v>0</v>
      </c>
      <c r="H224" s="59">
        <f>COUNTIFS(テーブル13[[#All],[発症日]],テーブル3101225[[#This Row],[日時]],テーブル13[[#All],[年代]],H$1)</f>
        <v>0</v>
      </c>
      <c r="I224" s="59">
        <f>COUNTIFS(テーブル13[[#All],[発症日]],テーブル3101225[[#This Row],[日時]],テーブル13[[#All],[年代]],I$1)</f>
        <v>0</v>
      </c>
      <c r="J224" s="59">
        <f>COUNTIFS(テーブル13[[#All],[発症日]],テーブル3101225[[#This Row],[日時]],テーブル13[[#All],[年代]],J$1)</f>
        <v>0</v>
      </c>
      <c r="K224" s="59">
        <f>COUNTIFS(テーブル13[[#All],[発症日]],テーブル3101225[[#This Row],[日時]],テーブル13[[#All],[年代]],K$1)</f>
        <v>0</v>
      </c>
      <c r="L224" s="59">
        <f>COUNTIFS(テーブル13[[#All],[発症日]],テーブル3101225[[#This Row],[日時]],テーブル13[[#All],[年代]],L$1)</f>
        <v>0</v>
      </c>
      <c r="M224" s="59">
        <f>COUNTIFS(テーブル13[[#All],[発症日]],テーブル3101225[[#This Row],[日時]],テーブル13[[#All],[年代]],M$1)</f>
        <v>0</v>
      </c>
      <c r="N224" s="59">
        <f>COUNTIFS(テーブル13[[#All],[発症日]],テーブル3101225[[#This Row],[日時]],テーブル13[[#All],[年代]],N$1)</f>
        <v>0</v>
      </c>
      <c r="O224" s="59">
        <f>COUNTIFS(テーブル13[[#All],[発症日]],テーブル3101225[[#This Row],[日時]],テーブル13[[#All],[年代]],O$1)</f>
        <v>0</v>
      </c>
    </row>
    <row r="225" spans="1:15">
      <c r="A225" s="54">
        <f t="shared" si="15"/>
        <v>44109</v>
      </c>
      <c r="B225" s="1" t="str">
        <f t="shared" si="12"/>
        <v/>
      </c>
      <c r="C225" s="57" t="str">
        <f t="shared" si="13"/>
        <v/>
      </c>
      <c r="D225" s="57" t="str">
        <f t="shared" si="14"/>
        <v>5日</v>
      </c>
      <c r="E225" s="57">
        <f>COUNTIF(テーブル13[[#All],[発症日]],テーブル3101225[[#This Row],[日時]])</f>
        <v>0</v>
      </c>
      <c r="F225" s="57">
        <f>COUNTIFS(テーブル13[[#All],[発症日]],テーブル3101225[[#This Row],[日時]],テーブル13[[#All],[探知契機]],F$1)</f>
        <v>0</v>
      </c>
      <c r="G225" s="59">
        <f>COUNTIFS(テーブル13[[#All],[発症日]],テーブル3101225[[#This Row],[日時]],テーブル13[[#All],[探知契機]],"")</f>
        <v>0</v>
      </c>
      <c r="H225" s="59">
        <f>COUNTIFS(テーブル13[[#All],[発症日]],テーブル3101225[[#This Row],[日時]],テーブル13[[#All],[年代]],H$1)</f>
        <v>0</v>
      </c>
      <c r="I225" s="59">
        <f>COUNTIFS(テーブル13[[#All],[発症日]],テーブル3101225[[#This Row],[日時]],テーブル13[[#All],[年代]],I$1)</f>
        <v>0</v>
      </c>
      <c r="J225" s="59">
        <f>COUNTIFS(テーブル13[[#All],[発症日]],テーブル3101225[[#This Row],[日時]],テーブル13[[#All],[年代]],J$1)</f>
        <v>0</v>
      </c>
      <c r="K225" s="59">
        <f>COUNTIFS(テーブル13[[#All],[発症日]],テーブル3101225[[#This Row],[日時]],テーブル13[[#All],[年代]],K$1)</f>
        <v>0</v>
      </c>
      <c r="L225" s="59">
        <f>COUNTIFS(テーブル13[[#All],[発症日]],テーブル3101225[[#This Row],[日時]],テーブル13[[#All],[年代]],L$1)</f>
        <v>0</v>
      </c>
      <c r="M225" s="59">
        <f>COUNTIFS(テーブル13[[#All],[発症日]],テーブル3101225[[#This Row],[日時]],テーブル13[[#All],[年代]],M$1)</f>
        <v>0</v>
      </c>
      <c r="N225" s="59">
        <f>COUNTIFS(テーブル13[[#All],[発症日]],テーブル3101225[[#This Row],[日時]],テーブル13[[#All],[年代]],N$1)</f>
        <v>0</v>
      </c>
      <c r="O225" s="59">
        <f>COUNTIFS(テーブル13[[#All],[発症日]],テーブル3101225[[#This Row],[日時]],テーブル13[[#All],[年代]],O$1)</f>
        <v>0</v>
      </c>
    </row>
    <row r="226" spans="1:15">
      <c r="A226" s="54">
        <f t="shared" si="15"/>
        <v>44110</v>
      </c>
      <c r="B226" s="1" t="str">
        <f t="shared" si="12"/>
        <v/>
      </c>
      <c r="C226" s="57" t="str">
        <f t="shared" si="13"/>
        <v/>
      </c>
      <c r="D226" s="57" t="str">
        <f t="shared" si="14"/>
        <v>6日</v>
      </c>
      <c r="E226" s="57">
        <f>COUNTIF(テーブル13[[#All],[発症日]],テーブル3101225[[#This Row],[日時]])</f>
        <v>0</v>
      </c>
      <c r="F226" s="57">
        <f>COUNTIFS(テーブル13[[#All],[発症日]],テーブル3101225[[#This Row],[日時]],テーブル13[[#All],[探知契機]],F$1)</f>
        <v>0</v>
      </c>
      <c r="G226" s="59">
        <f>COUNTIFS(テーブル13[[#All],[発症日]],テーブル3101225[[#This Row],[日時]],テーブル13[[#All],[探知契機]],"")</f>
        <v>0</v>
      </c>
      <c r="H226" s="59">
        <f>COUNTIFS(テーブル13[[#All],[発症日]],テーブル3101225[[#This Row],[日時]],テーブル13[[#All],[年代]],H$1)</f>
        <v>0</v>
      </c>
      <c r="I226" s="59">
        <f>COUNTIFS(テーブル13[[#All],[発症日]],テーブル3101225[[#This Row],[日時]],テーブル13[[#All],[年代]],I$1)</f>
        <v>0</v>
      </c>
      <c r="J226" s="59">
        <f>COUNTIFS(テーブル13[[#All],[発症日]],テーブル3101225[[#This Row],[日時]],テーブル13[[#All],[年代]],J$1)</f>
        <v>0</v>
      </c>
      <c r="K226" s="59">
        <f>COUNTIFS(テーブル13[[#All],[発症日]],テーブル3101225[[#This Row],[日時]],テーブル13[[#All],[年代]],K$1)</f>
        <v>0</v>
      </c>
      <c r="L226" s="59">
        <f>COUNTIFS(テーブル13[[#All],[発症日]],テーブル3101225[[#This Row],[日時]],テーブル13[[#All],[年代]],L$1)</f>
        <v>0</v>
      </c>
      <c r="M226" s="59">
        <f>COUNTIFS(テーブル13[[#All],[発症日]],テーブル3101225[[#This Row],[日時]],テーブル13[[#All],[年代]],M$1)</f>
        <v>0</v>
      </c>
      <c r="N226" s="59">
        <f>COUNTIFS(テーブル13[[#All],[発症日]],テーブル3101225[[#This Row],[日時]],テーブル13[[#All],[年代]],N$1)</f>
        <v>0</v>
      </c>
      <c r="O226" s="59">
        <f>COUNTIFS(テーブル13[[#All],[発症日]],テーブル3101225[[#This Row],[日時]],テーブル13[[#All],[年代]],O$1)</f>
        <v>0</v>
      </c>
    </row>
    <row r="227" spans="1:15">
      <c r="A227" s="54">
        <f t="shared" si="15"/>
        <v>44111</v>
      </c>
      <c r="B227" s="1" t="str">
        <f t="shared" si="12"/>
        <v/>
      </c>
      <c r="C227" s="57" t="str">
        <f t="shared" si="13"/>
        <v/>
      </c>
      <c r="D227" s="57" t="str">
        <f t="shared" si="14"/>
        <v>7日</v>
      </c>
      <c r="E227" s="57">
        <f>COUNTIF(テーブル13[[#All],[発症日]],テーブル3101225[[#This Row],[日時]])</f>
        <v>0</v>
      </c>
      <c r="F227" s="57">
        <f>COUNTIFS(テーブル13[[#All],[発症日]],テーブル3101225[[#This Row],[日時]],テーブル13[[#All],[探知契機]],F$1)</f>
        <v>0</v>
      </c>
      <c r="G227" s="59">
        <f>COUNTIFS(テーブル13[[#All],[発症日]],テーブル3101225[[#This Row],[日時]],テーブル13[[#All],[探知契機]],"")</f>
        <v>0</v>
      </c>
      <c r="H227" s="59">
        <f>COUNTIFS(テーブル13[[#All],[発症日]],テーブル3101225[[#This Row],[日時]],テーブル13[[#All],[年代]],H$1)</f>
        <v>0</v>
      </c>
      <c r="I227" s="59">
        <f>COUNTIFS(テーブル13[[#All],[発症日]],テーブル3101225[[#This Row],[日時]],テーブル13[[#All],[年代]],I$1)</f>
        <v>0</v>
      </c>
      <c r="J227" s="59">
        <f>COUNTIFS(テーブル13[[#All],[発症日]],テーブル3101225[[#This Row],[日時]],テーブル13[[#All],[年代]],J$1)</f>
        <v>0</v>
      </c>
      <c r="K227" s="59">
        <f>COUNTIFS(テーブル13[[#All],[発症日]],テーブル3101225[[#This Row],[日時]],テーブル13[[#All],[年代]],K$1)</f>
        <v>0</v>
      </c>
      <c r="L227" s="59">
        <f>COUNTIFS(テーブル13[[#All],[発症日]],テーブル3101225[[#This Row],[日時]],テーブル13[[#All],[年代]],L$1)</f>
        <v>0</v>
      </c>
      <c r="M227" s="59">
        <f>COUNTIFS(テーブル13[[#All],[発症日]],テーブル3101225[[#This Row],[日時]],テーブル13[[#All],[年代]],M$1)</f>
        <v>0</v>
      </c>
      <c r="N227" s="59">
        <f>COUNTIFS(テーブル13[[#All],[発症日]],テーブル3101225[[#This Row],[日時]],テーブル13[[#All],[年代]],N$1)</f>
        <v>0</v>
      </c>
      <c r="O227" s="59">
        <f>COUNTIFS(テーブル13[[#All],[発症日]],テーブル3101225[[#This Row],[日時]],テーブル13[[#All],[年代]],O$1)</f>
        <v>0</v>
      </c>
    </row>
    <row r="228" spans="1:15">
      <c r="A228" s="54">
        <f t="shared" si="15"/>
        <v>44112</v>
      </c>
      <c r="B228" s="1" t="str">
        <f t="shared" si="12"/>
        <v/>
      </c>
      <c r="C228" s="57" t="str">
        <f t="shared" si="13"/>
        <v/>
      </c>
      <c r="D228" s="57" t="str">
        <f t="shared" si="14"/>
        <v>8日</v>
      </c>
      <c r="E228" s="57">
        <f>COUNTIF(テーブル13[[#All],[発症日]],テーブル3101225[[#This Row],[日時]])</f>
        <v>0</v>
      </c>
      <c r="F228" s="57">
        <f>COUNTIFS(テーブル13[[#All],[発症日]],テーブル3101225[[#This Row],[日時]],テーブル13[[#All],[探知契機]],F$1)</f>
        <v>0</v>
      </c>
      <c r="G228" s="59">
        <f>COUNTIFS(テーブル13[[#All],[発症日]],テーブル3101225[[#This Row],[日時]],テーブル13[[#All],[探知契機]],"")</f>
        <v>0</v>
      </c>
      <c r="H228" s="59">
        <f>COUNTIFS(テーブル13[[#All],[発症日]],テーブル3101225[[#This Row],[日時]],テーブル13[[#All],[年代]],H$1)</f>
        <v>0</v>
      </c>
      <c r="I228" s="59">
        <f>COUNTIFS(テーブル13[[#All],[発症日]],テーブル3101225[[#This Row],[日時]],テーブル13[[#All],[年代]],I$1)</f>
        <v>0</v>
      </c>
      <c r="J228" s="59">
        <f>COUNTIFS(テーブル13[[#All],[発症日]],テーブル3101225[[#This Row],[日時]],テーブル13[[#All],[年代]],J$1)</f>
        <v>0</v>
      </c>
      <c r="K228" s="59">
        <f>COUNTIFS(テーブル13[[#All],[発症日]],テーブル3101225[[#This Row],[日時]],テーブル13[[#All],[年代]],K$1)</f>
        <v>0</v>
      </c>
      <c r="L228" s="59">
        <f>COUNTIFS(テーブル13[[#All],[発症日]],テーブル3101225[[#This Row],[日時]],テーブル13[[#All],[年代]],L$1)</f>
        <v>0</v>
      </c>
      <c r="M228" s="59">
        <f>COUNTIFS(テーブル13[[#All],[発症日]],テーブル3101225[[#This Row],[日時]],テーブル13[[#All],[年代]],M$1)</f>
        <v>0</v>
      </c>
      <c r="N228" s="59">
        <f>COUNTIFS(テーブル13[[#All],[発症日]],テーブル3101225[[#This Row],[日時]],テーブル13[[#All],[年代]],N$1)</f>
        <v>0</v>
      </c>
      <c r="O228" s="59">
        <f>COUNTIFS(テーブル13[[#All],[発症日]],テーブル3101225[[#This Row],[日時]],テーブル13[[#All],[年代]],O$1)</f>
        <v>0</v>
      </c>
    </row>
    <row r="229" spans="1:15">
      <c r="A229" s="54">
        <f t="shared" si="15"/>
        <v>44113</v>
      </c>
      <c r="B229" s="1" t="str">
        <f t="shared" si="12"/>
        <v/>
      </c>
      <c r="C229" s="57" t="str">
        <f t="shared" si="13"/>
        <v/>
      </c>
      <c r="D229" s="57" t="str">
        <f t="shared" si="14"/>
        <v>9日</v>
      </c>
      <c r="E229" s="57">
        <f>COUNTIF(テーブル13[[#All],[発症日]],テーブル3101225[[#This Row],[日時]])</f>
        <v>0</v>
      </c>
      <c r="F229" s="57">
        <f>COUNTIFS(テーブル13[[#All],[発症日]],テーブル3101225[[#This Row],[日時]],テーブル13[[#All],[探知契機]],F$1)</f>
        <v>0</v>
      </c>
      <c r="G229" s="59">
        <f>COUNTIFS(テーブル13[[#All],[発症日]],テーブル3101225[[#This Row],[日時]],テーブル13[[#All],[探知契機]],"")</f>
        <v>0</v>
      </c>
      <c r="H229" s="59">
        <f>COUNTIFS(テーブル13[[#All],[発症日]],テーブル3101225[[#This Row],[日時]],テーブル13[[#All],[年代]],H$1)</f>
        <v>0</v>
      </c>
      <c r="I229" s="59">
        <f>COUNTIFS(テーブル13[[#All],[発症日]],テーブル3101225[[#This Row],[日時]],テーブル13[[#All],[年代]],I$1)</f>
        <v>0</v>
      </c>
      <c r="J229" s="59">
        <f>COUNTIFS(テーブル13[[#All],[発症日]],テーブル3101225[[#This Row],[日時]],テーブル13[[#All],[年代]],J$1)</f>
        <v>0</v>
      </c>
      <c r="K229" s="59">
        <f>COUNTIFS(テーブル13[[#All],[発症日]],テーブル3101225[[#This Row],[日時]],テーブル13[[#All],[年代]],K$1)</f>
        <v>0</v>
      </c>
      <c r="L229" s="59">
        <f>COUNTIFS(テーブル13[[#All],[発症日]],テーブル3101225[[#This Row],[日時]],テーブル13[[#All],[年代]],L$1)</f>
        <v>0</v>
      </c>
      <c r="M229" s="59">
        <f>COUNTIFS(テーブル13[[#All],[発症日]],テーブル3101225[[#This Row],[日時]],テーブル13[[#All],[年代]],M$1)</f>
        <v>0</v>
      </c>
      <c r="N229" s="59">
        <f>COUNTIFS(テーブル13[[#All],[発症日]],テーブル3101225[[#This Row],[日時]],テーブル13[[#All],[年代]],N$1)</f>
        <v>0</v>
      </c>
      <c r="O229" s="59">
        <f>COUNTIFS(テーブル13[[#All],[発症日]],テーブル3101225[[#This Row],[日時]],テーブル13[[#All],[年代]],O$1)</f>
        <v>0</v>
      </c>
    </row>
    <row r="230" spans="1:15">
      <c r="A230" s="54">
        <f t="shared" si="15"/>
        <v>44114</v>
      </c>
      <c r="B230" s="1" t="str">
        <f t="shared" si="12"/>
        <v/>
      </c>
      <c r="C230" s="57" t="str">
        <f t="shared" si="13"/>
        <v/>
      </c>
      <c r="D230" s="57" t="str">
        <f t="shared" si="14"/>
        <v>10日</v>
      </c>
      <c r="E230" s="57">
        <f>COUNTIF(テーブル13[[#All],[発症日]],テーブル3101225[[#This Row],[日時]])</f>
        <v>1</v>
      </c>
      <c r="F230" s="57">
        <f>COUNTIFS(テーブル13[[#All],[発症日]],テーブル3101225[[#This Row],[日時]],テーブル13[[#All],[探知契機]],F$1)</f>
        <v>0</v>
      </c>
      <c r="G230" s="59">
        <f>COUNTIFS(テーブル13[[#All],[発症日]],テーブル3101225[[#This Row],[日時]],テーブル13[[#All],[探知契機]],"")</f>
        <v>1</v>
      </c>
      <c r="H230" s="59">
        <f>COUNTIFS(テーブル13[[#All],[発症日]],テーブル3101225[[#This Row],[日時]],テーブル13[[#All],[年代]],H$1)</f>
        <v>0</v>
      </c>
      <c r="I230" s="59">
        <f>COUNTIFS(テーブル13[[#All],[発症日]],テーブル3101225[[#This Row],[日時]],テーブル13[[#All],[年代]],I$1)</f>
        <v>0</v>
      </c>
      <c r="J230" s="59">
        <f>COUNTIFS(テーブル13[[#All],[発症日]],テーブル3101225[[#This Row],[日時]],テーブル13[[#All],[年代]],J$1)</f>
        <v>0</v>
      </c>
      <c r="K230" s="59">
        <f>COUNTIFS(テーブル13[[#All],[発症日]],テーブル3101225[[#This Row],[日時]],テーブル13[[#All],[年代]],K$1)</f>
        <v>0</v>
      </c>
      <c r="L230" s="59">
        <f>COUNTIFS(テーブル13[[#All],[発症日]],テーブル3101225[[#This Row],[日時]],テーブル13[[#All],[年代]],L$1)</f>
        <v>0</v>
      </c>
      <c r="M230" s="59">
        <f>COUNTIFS(テーブル13[[#All],[発症日]],テーブル3101225[[#This Row],[日時]],テーブル13[[#All],[年代]],M$1)</f>
        <v>0</v>
      </c>
      <c r="N230" s="59">
        <f>COUNTIFS(テーブル13[[#All],[発症日]],テーブル3101225[[#This Row],[日時]],テーブル13[[#All],[年代]],N$1)</f>
        <v>0</v>
      </c>
      <c r="O230" s="59">
        <f>COUNTIFS(テーブル13[[#All],[発症日]],テーブル3101225[[#This Row],[日時]],テーブル13[[#All],[年代]],O$1)</f>
        <v>0</v>
      </c>
    </row>
    <row r="231" spans="1:15">
      <c r="A231" s="54">
        <f t="shared" si="15"/>
        <v>44115</v>
      </c>
      <c r="B231" s="1" t="str">
        <f t="shared" si="12"/>
        <v/>
      </c>
      <c r="C231" s="57" t="str">
        <f t="shared" si="13"/>
        <v/>
      </c>
      <c r="D231" s="57" t="str">
        <f t="shared" si="14"/>
        <v>11日</v>
      </c>
      <c r="E231" s="57">
        <f>COUNTIF(テーブル13[[#All],[発症日]],テーブル3101225[[#This Row],[日時]])</f>
        <v>0</v>
      </c>
      <c r="F231" s="57">
        <f>COUNTIFS(テーブル13[[#All],[発症日]],テーブル3101225[[#This Row],[日時]],テーブル13[[#All],[探知契機]],F$1)</f>
        <v>0</v>
      </c>
      <c r="G231" s="59">
        <f>COUNTIFS(テーブル13[[#All],[発症日]],テーブル3101225[[#This Row],[日時]],テーブル13[[#All],[探知契機]],"")</f>
        <v>0</v>
      </c>
      <c r="H231" s="59">
        <f>COUNTIFS(テーブル13[[#All],[発症日]],テーブル3101225[[#This Row],[日時]],テーブル13[[#All],[年代]],H$1)</f>
        <v>0</v>
      </c>
      <c r="I231" s="59">
        <f>COUNTIFS(テーブル13[[#All],[発症日]],テーブル3101225[[#This Row],[日時]],テーブル13[[#All],[年代]],I$1)</f>
        <v>0</v>
      </c>
      <c r="J231" s="59">
        <f>COUNTIFS(テーブル13[[#All],[発症日]],テーブル3101225[[#This Row],[日時]],テーブル13[[#All],[年代]],J$1)</f>
        <v>0</v>
      </c>
      <c r="K231" s="59">
        <f>COUNTIFS(テーブル13[[#All],[発症日]],テーブル3101225[[#This Row],[日時]],テーブル13[[#All],[年代]],K$1)</f>
        <v>0</v>
      </c>
      <c r="L231" s="59">
        <f>COUNTIFS(テーブル13[[#All],[発症日]],テーブル3101225[[#This Row],[日時]],テーブル13[[#All],[年代]],L$1)</f>
        <v>0</v>
      </c>
      <c r="M231" s="59">
        <f>COUNTIFS(テーブル13[[#All],[発症日]],テーブル3101225[[#This Row],[日時]],テーブル13[[#All],[年代]],M$1)</f>
        <v>0</v>
      </c>
      <c r="N231" s="59">
        <f>COUNTIFS(テーブル13[[#All],[発症日]],テーブル3101225[[#This Row],[日時]],テーブル13[[#All],[年代]],N$1)</f>
        <v>0</v>
      </c>
      <c r="O231" s="59">
        <f>COUNTIFS(テーブル13[[#All],[発症日]],テーブル3101225[[#This Row],[日時]],テーブル13[[#All],[年代]],O$1)</f>
        <v>0</v>
      </c>
    </row>
    <row r="232" spans="1:15">
      <c r="A232" s="54">
        <f t="shared" si="15"/>
        <v>44116</v>
      </c>
      <c r="B232" s="1" t="str">
        <f t="shared" si="12"/>
        <v/>
      </c>
      <c r="C232" s="57" t="str">
        <f t="shared" si="13"/>
        <v/>
      </c>
      <c r="D232" s="57" t="str">
        <f t="shared" si="14"/>
        <v>12日</v>
      </c>
      <c r="E232" s="57">
        <f>COUNTIF(テーブル13[[#All],[発症日]],テーブル3101225[[#This Row],[日時]])</f>
        <v>0</v>
      </c>
      <c r="F232" s="57">
        <f>COUNTIFS(テーブル13[[#All],[発症日]],テーブル3101225[[#This Row],[日時]],テーブル13[[#All],[探知契機]],F$1)</f>
        <v>0</v>
      </c>
      <c r="G232" s="59">
        <f>COUNTIFS(テーブル13[[#All],[発症日]],テーブル3101225[[#This Row],[日時]],テーブル13[[#All],[探知契機]],"")</f>
        <v>0</v>
      </c>
      <c r="H232" s="59">
        <f>COUNTIFS(テーブル13[[#All],[発症日]],テーブル3101225[[#This Row],[日時]],テーブル13[[#All],[年代]],H$1)</f>
        <v>0</v>
      </c>
      <c r="I232" s="59">
        <f>COUNTIFS(テーブル13[[#All],[発症日]],テーブル3101225[[#This Row],[日時]],テーブル13[[#All],[年代]],I$1)</f>
        <v>0</v>
      </c>
      <c r="J232" s="59">
        <f>COUNTIFS(テーブル13[[#All],[発症日]],テーブル3101225[[#This Row],[日時]],テーブル13[[#All],[年代]],J$1)</f>
        <v>0</v>
      </c>
      <c r="K232" s="59">
        <f>COUNTIFS(テーブル13[[#All],[発症日]],テーブル3101225[[#This Row],[日時]],テーブル13[[#All],[年代]],K$1)</f>
        <v>0</v>
      </c>
      <c r="L232" s="59">
        <f>COUNTIFS(テーブル13[[#All],[発症日]],テーブル3101225[[#This Row],[日時]],テーブル13[[#All],[年代]],L$1)</f>
        <v>0</v>
      </c>
      <c r="M232" s="59">
        <f>COUNTIFS(テーブル13[[#All],[発症日]],テーブル3101225[[#This Row],[日時]],テーブル13[[#All],[年代]],M$1)</f>
        <v>0</v>
      </c>
      <c r="N232" s="59">
        <f>COUNTIFS(テーブル13[[#All],[発症日]],テーブル3101225[[#This Row],[日時]],テーブル13[[#All],[年代]],N$1)</f>
        <v>0</v>
      </c>
      <c r="O232" s="59">
        <f>COUNTIFS(テーブル13[[#All],[発症日]],テーブル3101225[[#This Row],[日時]],テーブル13[[#All],[年代]],O$1)</f>
        <v>0</v>
      </c>
    </row>
    <row r="233" spans="1:15">
      <c r="A233" s="54">
        <f t="shared" si="15"/>
        <v>44117</v>
      </c>
      <c r="B233" s="1" t="str">
        <f t="shared" si="12"/>
        <v/>
      </c>
      <c r="C233" s="57" t="str">
        <f t="shared" si="13"/>
        <v/>
      </c>
      <c r="D233" s="57" t="str">
        <f t="shared" si="14"/>
        <v>13日</v>
      </c>
      <c r="E233" s="57">
        <f>COUNTIF(テーブル13[[#All],[発症日]],テーブル3101225[[#This Row],[日時]])</f>
        <v>0</v>
      </c>
      <c r="F233" s="57">
        <f>COUNTIFS(テーブル13[[#All],[発症日]],テーブル3101225[[#This Row],[日時]],テーブル13[[#All],[探知契機]],F$1)</f>
        <v>0</v>
      </c>
      <c r="G233" s="59">
        <f>COUNTIFS(テーブル13[[#All],[発症日]],テーブル3101225[[#This Row],[日時]],テーブル13[[#All],[探知契機]],"")</f>
        <v>0</v>
      </c>
      <c r="H233" s="59">
        <f>COUNTIFS(テーブル13[[#All],[発症日]],テーブル3101225[[#This Row],[日時]],テーブル13[[#All],[年代]],H$1)</f>
        <v>0</v>
      </c>
      <c r="I233" s="59">
        <f>COUNTIFS(テーブル13[[#All],[発症日]],テーブル3101225[[#This Row],[日時]],テーブル13[[#All],[年代]],I$1)</f>
        <v>0</v>
      </c>
      <c r="J233" s="59">
        <f>COUNTIFS(テーブル13[[#All],[発症日]],テーブル3101225[[#This Row],[日時]],テーブル13[[#All],[年代]],J$1)</f>
        <v>0</v>
      </c>
      <c r="K233" s="59">
        <f>COUNTIFS(テーブル13[[#All],[発症日]],テーブル3101225[[#This Row],[日時]],テーブル13[[#All],[年代]],K$1)</f>
        <v>0</v>
      </c>
      <c r="L233" s="59">
        <f>COUNTIFS(テーブル13[[#All],[発症日]],テーブル3101225[[#This Row],[日時]],テーブル13[[#All],[年代]],L$1)</f>
        <v>0</v>
      </c>
      <c r="M233" s="59">
        <f>COUNTIFS(テーブル13[[#All],[発症日]],テーブル3101225[[#This Row],[日時]],テーブル13[[#All],[年代]],M$1)</f>
        <v>0</v>
      </c>
      <c r="N233" s="59">
        <f>COUNTIFS(テーブル13[[#All],[発症日]],テーブル3101225[[#This Row],[日時]],テーブル13[[#All],[年代]],N$1)</f>
        <v>0</v>
      </c>
      <c r="O233" s="59">
        <f>COUNTIFS(テーブル13[[#All],[発症日]],テーブル3101225[[#This Row],[日時]],テーブル13[[#All],[年代]],O$1)</f>
        <v>0</v>
      </c>
    </row>
    <row r="234" spans="1:15">
      <c r="A234" s="54">
        <f t="shared" si="15"/>
        <v>44118</v>
      </c>
      <c r="B234" s="1" t="str">
        <f t="shared" si="12"/>
        <v/>
      </c>
      <c r="C234" s="57" t="str">
        <f t="shared" si="13"/>
        <v/>
      </c>
      <c r="D234" s="57" t="str">
        <f t="shared" si="14"/>
        <v>14日</v>
      </c>
      <c r="E234" s="57">
        <f>COUNTIF(テーブル13[[#All],[発症日]],テーブル3101225[[#This Row],[日時]])</f>
        <v>0</v>
      </c>
      <c r="F234" s="57">
        <f>COUNTIFS(テーブル13[[#All],[発症日]],テーブル3101225[[#This Row],[日時]],テーブル13[[#All],[探知契機]],F$1)</f>
        <v>0</v>
      </c>
      <c r="G234" s="59">
        <f>COUNTIFS(テーブル13[[#All],[発症日]],テーブル3101225[[#This Row],[日時]],テーブル13[[#All],[探知契機]],"")</f>
        <v>0</v>
      </c>
      <c r="H234" s="59">
        <f>COUNTIFS(テーブル13[[#All],[発症日]],テーブル3101225[[#This Row],[日時]],テーブル13[[#All],[年代]],H$1)</f>
        <v>0</v>
      </c>
      <c r="I234" s="59">
        <f>COUNTIFS(テーブル13[[#All],[発症日]],テーブル3101225[[#This Row],[日時]],テーブル13[[#All],[年代]],I$1)</f>
        <v>0</v>
      </c>
      <c r="J234" s="59">
        <f>COUNTIFS(テーブル13[[#All],[発症日]],テーブル3101225[[#This Row],[日時]],テーブル13[[#All],[年代]],J$1)</f>
        <v>0</v>
      </c>
      <c r="K234" s="59">
        <f>COUNTIFS(テーブル13[[#All],[発症日]],テーブル3101225[[#This Row],[日時]],テーブル13[[#All],[年代]],K$1)</f>
        <v>0</v>
      </c>
      <c r="L234" s="59">
        <f>COUNTIFS(テーブル13[[#All],[発症日]],テーブル3101225[[#This Row],[日時]],テーブル13[[#All],[年代]],L$1)</f>
        <v>0</v>
      </c>
      <c r="M234" s="59">
        <f>COUNTIFS(テーブル13[[#All],[発症日]],テーブル3101225[[#This Row],[日時]],テーブル13[[#All],[年代]],M$1)</f>
        <v>0</v>
      </c>
      <c r="N234" s="59">
        <f>COUNTIFS(テーブル13[[#All],[発症日]],テーブル3101225[[#This Row],[日時]],テーブル13[[#All],[年代]],N$1)</f>
        <v>0</v>
      </c>
      <c r="O234" s="59">
        <f>COUNTIFS(テーブル13[[#All],[発症日]],テーブル3101225[[#This Row],[日時]],テーブル13[[#All],[年代]],O$1)</f>
        <v>0</v>
      </c>
    </row>
    <row r="235" spans="1:15">
      <c r="A235" s="54">
        <f t="shared" si="15"/>
        <v>44119</v>
      </c>
      <c r="B235" s="1" t="str">
        <f t="shared" si="12"/>
        <v/>
      </c>
      <c r="C235" s="57" t="str">
        <f t="shared" si="13"/>
        <v/>
      </c>
      <c r="D235" s="57" t="str">
        <f t="shared" si="14"/>
        <v>15日</v>
      </c>
      <c r="E235" s="57">
        <f>COUNTIF(テーブル13[[#All],[発症日]],テーブル3101225[[#This Row],[日時]])</f>
        <v>0</v>
      </c>
      <c r="F235" s="57">
        <f>COUNTIFS(テーブル13[[#All],[発症日]],テーブル3101225[[#This Row],[日時]],テーブル13[[#All],[探知契機]],F$1)</f>
        <v>0</v>
      </c>
      <c r="G235" s="59">
        <f>COUNTIFS(テーブル13[[#All],[発症日]],テーブル3101225[[#This Row],[日時]],テーブル13[[#All],[探知契機]],"")</f>
        <v>0</v>
      </c>
      <c r="H235" s="59">
        <f>COUNTIFS(テーブル13[[#All],[発症日]],テーブル3101225[[#This Row],[日時]],テーブル13[[#All],[年代]],H$1)</f>
        <v>0</v>
      </c>
      <c r="I235" s="59">
        <f>COUNTIFS(テーブル13[[#All],[発症日]],テーブル3101225[[#This Row],[日時]],テーブル13[[#All],[年代]],I$1)</f>
        <v>0</v>
      </c>
      <c r="J235" s="59">
        <f>COUNTIFS(テーブル13[[#All],[発症日]],テーブル3101225[[#This Row],[日時]],テーブル13[[#All],[年代]],J$1)</f>
        <v>0</v>
      </c>
      <c r="K235" s="59">
        <f>COUNTIFS(テーブル13[[#All],[発症日]],テーブル3101225[[#This Row],[日時]],テーブル13[[#All],[年代]],K$1)</f>
        <v>0</v>
      </c>
      <c r="L235" s="59">
        <f>COUNTIFS(テーブル13[[#All],[発症日]],テーブル3101225[[#This Row],[日時]],テーブル13[[#All],[年代]],L$1)</f>
        <v>0</v>
      </c>
      <c r="M235" s="59">
        <f>COUNTIFS(テーブル13[[#All],[発症日]],テーブル3101225[[#This Row],[日時]],テーブル13[[#All],[年代]],M$1)</f>
        <v>0</v>
      </c>
      <c r="N235" s="59">
        <f>COUNTIFS(テーブル13[[#All],[発症日]],テーブル3101225[[#This Row],[日時]],テーブル13[[#All],[年代]],N$1)</f>
        <v>0</v>
      </c>
      <c r="O235" s="59">
        <f>COUNTIFS(テーブル13[[#All],[発症日]],テーブル3101225[[#This Row],[日時]],テーブル13[[#All],[年代]],O$1)</f>
        <v>0</v>
      </c>
    </row>
    <row r="236" spans="1:15">
      <c r="A236" s="54">
        <f t="shared" si="15"/>
        <v>44120</v>
      </c>
      <c r="B236" s="1" t="str">
        <f t="shared" si="12"/>
        <v/>
      </c>
      <c r="C236" s="57" t="str">
        <f t="shared" si="13"/>
        <v/>
      </c>
      <c r="D236" s="57" t="str">
        <f t="shared" si="14"/>
        <v>16日</v>
      </c>
      <c r="E236" s="57">
        <f>COUNTIF(テーブル13[[#All],[発症日]],テーブル3101225[[#This Row],[日時]])</f>
        <v>0</v>
      </c>
      <c r="F236" s="57">
        <f>COUNTIFS(テーブル13[[#All],[発症日]],テーブル3101225[[#This Row],[日時]],テーブル13[[#All],[探知契機]],F$1)</f>
        <v>0</v>
      </c>
      <c r="G236" s="59">
        <f>COUNTIFS(テーブル13[[#All],[発症日]],テーブル3101225[[#This Row],[日時]],テーブル13[[#All],[探知契機]],"")</f>
        <v>0</v>
      </c>
      <c r="H236" s="59">
        <f>COUNTIFS(テーブル13[[#All],[発症日]],テーブル3101225[[#This Row],[日時]],テーブル13[[#All],[年代]],H$1)</f>
        <v>0</v>
      </c>
      <c r="I236" s="59">
        <f>COUNTIFS(テーブル13[[#All],[発症日]],テーブル3101225[[#This Row],[日時]],テーブル13[[#All],[年代]],I$1)</f>
        <v>0</v>
      </c>
      <c r="J236" s="59">
        <f>COUNTIFS(テーブル13[[#All],[発症日]],テーブル3101225[[#This Row],[日時]],テーブル13[[#All],[年代]],J$1)</f>
        <v>0</v>
      </c>
      <c r="K236" s="59">
        <f>COUNTIFS(テーブル13[[#All],[発症日]],テーブル3101225[[#This Row],[日時]],テーブル13[[#All],[年代]],K$1)</f>
        <v>0</v>
      </c>
      <c r="L236" s="59">
        <f>COUNTIFS(テーブル13[[#All],[発症日]],テーブル3101225[[#This Row],[日時]],テーブル13[[#All],[年代]],L$1)</f>
        <v>0</v>
      </c>
      <c r="M236" s="59">
        <f>COUNTIFS(テーブル13[[#All],[発症日]],テーブル3101225[[#This Row],[日時]],テーブル13[[#All],[年代]],M$1)</f>
        <v>0</v>
      </c>
      <c r="N236" s="59">
        <f>COUNTIFS(テーブル13[[#All],[発症日]],テーブル3101225[[#This Row],[日時]],テーブル13[[#All],[年代]],N$1)</f>
        <v>0</v>
      </c>
      <c r="O236" s="59">
        <f>COUNTIFS(テーブル13[[#All],[発症日]],テーブル3101225[[#This Row],[日時]],テーブル13[[#All],[年代]],O$1)</f>
        <v>0</v>
      </c>
    </row>
    <row r="237" spans="1:15">
      <c r="A237" s="54">
        <f t="shared" si="15"/>
        <v>44121</v>
      </c>
      <c r="B237" s="1" t="str">
        <f t="shared" si="12"/>
        <v/>
      </c>
      <c r="C237" s="57" t="str">
        <f t="shared" si="13"/>
        <v/>
      </c>
      <c r="D237" s="57" t="str">
        <f t="shared" si="14"/>
        <v>17日</v>
      </c>
      <c r="E237" s="57">
        <f>COUNTIF(テーブル13[[#All],[発症日]],テーブル3101225[[#This Row],[日時]])</f>
        <v>0</v>
      </c>
      <c r="F237" s="57">
        <f>COUNTIFS(テーブル13[[#All],[発症日]],テーブル3101225[[#This Row],[日時]],テーブル13[[#All],[探知契機]],F$1)</f>
        <v>0</v>
      </c>
      <c r="G237" s="59">
        <f>COUNTIFS(テーブル13[[#All],[発症日]],テーブル3101225[[#This Row],[日時]],テーブル13[[#All],[探知契機]],"")</f>
        <v>0</v>
      </c>
      <c r="H237" s="59">
        <f>COUNTIFS(テーブル13[[#All],[発症日]],テーブル3101225[[#This Row],[日時]],テーブル13[[#All],[年代]],H$1)</f>
        <v>0</v>
      </c>
      <c r="I237" s="59">
        <f>COUNTIFS(テーブル13[[#All],[発症日]],テーブル3101225[[#This Row],[日時]],テーブル13[[#All],[年代]],I$1)</f>
        <v>0</v>
      </c>
      <c r="J237" s="59">
        <f>COUNTIFS(テーブル13[[#All],[発症日]],テーブル3101225[[#This Row],[日時]],テーブル13[[#All],[年代]],J$1)</f>
        <v>0</v>
      </c>
      <c r="K237" s="59">
        <f>COUNTIFS(テーブル13[[#All],[発症日]],テーブル3101225[[#This Row],[日時]],テーブル13[[#All],[年代]],K$1)</f>
        <v>0</v>
      </c>
      <c r="L237" s="59">
        <f>COUNTIFS(テーブル13[[#All],[発症日]],テーブル3101225[[#This Row],[日時]],テーブル13[[#All],[年代]],L$1)</f>
        <v>0</v>
      </c>
      <c r="M237" s="59">
        <f>COUNTIFS(テーブル13[[#All],[発症日]],テーブル3101225[[#This Row],[日時]],テーブル13[[#All],[年代]],M$1)</f>
        <v>0</v>
      </c>
      <c r="N237" s="59">
        <f>COUNTIFS(テーブル13[[#All],[発症日]],テーブル3101225[[#This Row],[日時]],テーブル13[[#All],[年代]],N$1)</f>
        <v>0</v>
      </c>
      <c r="O237" s="59">
        <f>COUNTIFS(テーブル13[[#All],[発症日]],テーブル3101225[[#This Row],[日時]],テーブル13[[#All],[年代]],O$1)</f>
        <v>0</v>
      </c>
    </row>
    <row r="238" spans="1:15">
      <c r="A238" s="54">
        <f t="shared" si="15"/>
        <v>44122</v>
      </c>
      <c r="B238" s="1" t="str">
        <f t="shared" si="12"/>
        <v/>
      </c>
      <c r="C238" s="57" t="str">
        <f t="shared" si="13"/>
        <v/>
      </c>
      <c r="D238" s="57" t="str">
        <f t="shared" si="14"/>
        <v>18日</v>
      </c>
      <c r="E238" s="57">
        <f>COUNTIF(テーブル13[[#All],[発症日]],テーブル3101225[[#This Row],[日時]])</f>
        <v>0</v>
      </c>
      <c r="F238" s="57">
        <f>COUNTIFS(テーブル13[[#All],[発症日]],テーブル3101225[[#This Row],[日時]],テーブル13[[#All],[探知契機]],F$1)</f>
        <v>0</v>
      </c>
      <c r="G238" s="59">
        <f>COUNTIFS(テーブル13[[#All],[発症日]],テーブル3101225[[#This Row],[日時]],テーブル13[[#All],[探知契機]],"")</f>
        <v>0</v>
      </c>
      <c r="H238" s="59">
        <f>COUNTIFS(テーブル13[[#All],[発症日]],テーブル3101225[[#This Row],[日時]],テーブル13[[#All],[年代]],H$1)</f>
        <v>0</v>
      </c>
      <c r="I238" s="59">
        <f>COUNTIFS(テーブル13[[#All],[発症日]],テーブル3101225[[#This Row],[日時]],テーブル13[[#All],[年代]],I$1)</f>
        <v>0</v>
      </c>
      <c r="J238" s="59">
        <f>COUNTIFS(テーブル13[[#All],[発症日]],テーブル3101225[[#This Row],[日時]],テーブル13[[#All],[年代]],J$1)</f>
        <v>0</v>
      </c>
      <c r="K238" s="59">
        <f>COUNTIFS(テーブル13[[#All],[発症日]],テーブル3101225[[#This Row],[日時]],テーブル13[[#All],[年代]],K$1)</f>
        <v>0</v>
      </c>
      <c r="L238" s="59">
        <f>COUNTIFS(テーブル13[[#All],[発症日]],テーブル3101225[[#This Row],[日時]],テーブル13[[#All],[年代]],L$1)</f>
        <v>0</v>
      </c>
      <c r="M238" s="59">
        <f>COUNTIFS(テーブル13[[#All],[発症日]],テーブル3101225[[#This Row],[日時]],テーブル13[[#All],[年代]],M$1)</f>
        <v>0</v>
      </c>
      <c r="N238" s="59">
        <f>COUNTIFS(テーブル13[[#All],[発症日]],テーブル3101225[[#This Row],[日時]],テーブル13[[#All],[年代]],N$1)</f>
        <v>0</v>
      </c>
      <c r="O238" s="59">
        <f>COUNTIFS(テーブル13[[#All],[発症日]],テーブル3101225[[#This Row],[日時]],テーブル13[[#All],[年代]],O$1)</f>
        <v>0</v>
      </c>
    </row>
    <row r="239" spans="1:15">
      <c r="A239" s="54">
        <f t="shared" si="15"/>
        <v>44123</v>
      </c>
      <c r="B239" s="1" t="str">
        <f t="shared" si="12"/>
        <v/>
      </c>
      <c r="C239" s="57" t="str">
        <f t="shared" si="13"/>
        <v/>
      </c>
      <c r="D239" s="57" t="str">
        <f t="shared" si="14"/>
        <v>19日</v>
      </c>
      <c r="E239" s="57">
        <f>COUNTIF(テーブル13[[#All],[発症日]],テーブル3101225[[#This Row],[日時]])</f>
        <v>0</v>
      </c>
      <c r="F239" s="57">
        <f>COUNTIFS(テーブル13[[#All],[発症日]],テーブル3101225[[#This Row],[日時]],テーブル13[[#All],[探知契機]],F$1)</f>
        <v>0</v>
      </c>
      <c r="G239" s="59">
        <f>COUNTIFS(テーブル13[[#All],[発症日]],テーブル3101225[[#This Row],[日時]],テーブル13[[#All],[探知契機]],"")</f>
        <v>0</v>
      </c>
      <c r="H239" s="59">
        <f>COUNTIFS(テーブル13[[#All],[発症日]],テーブル3101225[[#This Row],[日時]],テーブル13[[#All],[年代]],H$1)</f>
        <v>0</v>
      </c>
      <c r="I239" s="59">
        <f>COUNTIFS(テーブル13[[#All],[発症日]],テーブル3101225[[#This Row],[日時]],テーブル13[[#All],[年代]],I$1)</f>
        <v>0</v>
      </c>
      <c r="J239" s="59">
        <f>COUNTIFS(テーブル13[[#All],[発症日]],テーブル3101225[[#This Row],[日時]],テーブル13[[#All],[年代]],J$1)</f>
        <v>0</v>
      </c>
      <c r="K239" s="59">
        <f>COUNTIFS(テーブル13[[#All],[発症日]],テーブル3101225[[#This Row],[日時]],テーブル13[[#All],[年代]],K$1)</f>
        <v>0</v>
      </c>
      <c r="L239" s="59">
        <f>COUNTIFS(テーブル13[[#All],[発症日]],テーブル3101225[[#This Row],[日時]],テーブル13[[#All],[年代]],L$1)</f>
        <v>0</v>
      </c>
      <c r="M239" s="59">
        <f>COUNTIFS(テーブル13[[#All],[発症日]],テーブル3101225[[#This Row],[日時]],テーブル13[[#All],[年代]],M$1)</f>
        <v>0</v>
      </c>
      <c r="N239" s="59">
        <f>COUNTIFS(テーブル13[[#All],[発症日]],テーブル3101225[[#This Row],[日時]],テーブル13[[#All],[年代]],N$1)</f>
        <v>0</v>
      </c>
      <c r="O239" s="59">
        <f>COUNTIFS(テーブル13[[#All],[発症日]],テーブル3101225[[#This Row],[日時]],テーブル13[[#All],[年代]],O$1)</f>
        <v>0</v>
      </c>
    </row>
    <row r="240" spans="1:15">
      <c r="A240" s="54">
        <f t="shared" si="15"/>
        <v>44124</v>
      </c>
      <c r="B240" s="1" t="str">
        <f t="shared" si="12"/>
        <v/>
      </c>
      <c r="C240" s="57" t="str">
        <f t="shared" si="13"/>
        <v/>
      </c>
      <c r="D240" s="57" t="str">
        <f t="shared" si="14"/>
        <v>20日</v>
      </c>
      <c r="E240" s="57">
        <f>COUNTIF(テーブル13[[#All],[発症日]],テーブル3101225[[#This Row],[日時]])</f>
        <v>0</v>
      </c>
      <c r="F240" s="57">
        <f>COUNTIFS(テーブル13[[#All],[発症日]],テーブル3101225[[#This Row],[日時]],テーブル13[[#All],[探知契機]],F$1)</f>
        <v>0</v>
      </c>
      <c r="G240" s="59">
        <f>COUNTIFS(テーブル13[[#All],[発症日]],テーブル3101225[[#This Row],[日時]],テーブル13[[#All],[探知契機]],"")</f>
        <v>0</v>
      </c>
      <c r="H240" s="59">
        <f>COUNTIFS(テーブル13[[#All],[発症日]],テーブル3101225[[#This Row],[日時]],テーブル13[[#All],[年代]],H$1)</f>
        <v>0</v>
      </c>
      <c r="I240" s="59">
        <f>COUNTIFS(テーブル13[[#All],[発症日]],テーブル3101225[[#This Row],[日時]],テーブル13[[#All],[年代]],I$1)</f>
        <v>0</v>
      </c>
      <c r="J240" s="59">
        <f>COUNTIFS(テーブル13[[#All],[発症日]],テーブル3101225[[#This Row],[日時]],テーブル13[[#All],[年代]],J$1)</f>
        <v>0</v>
      </c>
      <c r="K240" s="59">
        <f>COUNTIFS(テーブル13[[#All],[発症日]],テーブル3101225[[#This Row],[日時]],テーブル13[[#All],[年代]],K$1)</f>
        <v>0</v>
      </c>
      <c r="L240" s="59">
        <f>COUNTIFS(テーブル13[[#All],[発症日]],テーブル3101225[[#This Row],[日時]],テーブル13[[#All],[年代]],L$1)</f>
        <v>0</v>
      </c>
      <c r="M240" s="59">
        <f>COUNTIFS(テーブル13[[#All],[発症日]],テーブル3101225[[#This Row],[日時]],テーブル13[[#All],[年代]],M$1)</f>
        <v>0</v>
      </c>
      <c r="N240" s="59">
        <f>COUNTIFS(テーブル13[[#All],[発症日]],テーブル3101225[[#This Row],[日時]],テーブル13[[#All],[年代]],N$1)</f>
        <v>0</v>
      </c>
      <c r="O240" s="59">
        <f>COUNTIFS(テーブル13[[#All],[発症日]],テーブル3101225[[#This Row],[日時]],テーブル13[[#All],[年代]],O$1)</f>
        <v>0</v>
      </c>
    </row>
    <row r="241" spans="1:15">
      <c r="A241" s="54">
        <f t="shared" si="15"/>
        <v>44125</v>
      </c>
      <c r="B241" s="1" t="str">
        <f t="shared" si="12"/>
        <v/>
      </c>
      <c r="C241" s="57" t="str">
        <f t="shared" si="13"/>
        <v/>
      </c>
      <c r="D241" s="57" t="str">
        <f t="shared" si="14"/>
        <v>21日</v>
      </c>
      <c r="E241" s="57">
        <f>COUNTIF(テーブル13[[#All],[発症日]],テーブル3101225[[#This Row],[日時]])</f>
        <v>0</v>
      </c>
      <c r="F241" s="57">
        <f>COUNTIFS(テーブル13[[#All],[発症日]],テーブル3101225[[#This Row],[日時]],テーブル13[[#All],[探知契機]],F$1)</f>
        <v>0</v>
      </c>
      <c r="G241" s="59">
        <f>COUNTIFS(テーブル13[[#All],[発症日]],テーブル3101225[[#This Row],[日時]],テーブル13[[#All],[探知契機]],"")</f>
        <v>0</v>
      </c>
      <c r="H241" s="59">
        <f>COUNTIFS(テーブル13[[#All],[発症日]],テーブル3101225[[#This Row],[日時]],テーブル13[[#All],[年代]],H$1)</f>
        <v>0</v>
      </c>
      <c r="I241" s="59">
        <f>COUNTIFS(テーブル13[[#All],[発症日]],テーブル3101225[[#This Row],[日時]],テーブル13[[#All],[年代]],I$1)</f>
        <v>0</v>
      </c>
      <c r="J241" s="59">
        <f>COUNTIFS(テーブル13[[#All],[発症日]],テーブル3101225[[#This Row],[日時]],テーブル13[[#All],[年代]],J$1)</f>
        <v>0</v>
      </c>
      <c r="K241" s="59">
        <f>COUNTIFS(テーブル13[[#All],[発症日]],テーブル3101225[[#This Row],[日時]],テーブル13[[#All],[年代]],K$1)</f>
        <v>0</v>
      </c>
      <c r="L241" s="59">
        <f>COUNTIFS(テーブル13[[#All],[発症日]],テーブル3101225[[#This Row],[日時]],テーブル13[[#All],[年代]],L$1)</f>
        <v>0</v>
      </c>
      <c r="M241" s="59">
        <f>COUNTIFS(テーブル13[[#All],[発症日]],テーブル3101225[[#This Row],[日時]],テーブル13[[#All],[年代]],M$1)</f>
        <v>0</v>
      </c>
      <c r="N241" s="59">
        <f>COUNTIFS(テーブル13[[#All],[発症日]],テーブル3101225[[#This Row],[日時]],テーブル13[[#All],[年代]],N$1)</f>
        <v>0</v>
      </c>
      <c r="O241" s="59">
        <f>COUNTIFS(テーブル13[[#All],[発症日]],テーブル3101225[[#This Row],[日時]],テーブル13[[#All],[年代]],O$1)</f>
        <v>0</v>
      </c>
    </row>
    <row r="242" spans="1:15">
      <c r="A242" s="54">
        <f t="shared" si="15"/>
        <v>44126</v>
      </c>
      <c r="B242" s="1" t="str">
        <f t="shared" si="12"/>
        <v/>
      </c>
      <c r="C242" s="57" t="str">
        <f t="shared" si="13"/>
        <v/>
      </c>
      <c r="D242" s="57" t="str">
        <f t="shared" si="14"/>
        <v>22日</v>
      </c>
      <c r="E242" s="57">
        <f>COUNTIF(テーブル13[[#All],[発症日]],テーブル3101225[[#This Row],[日時]])</f>
        <v>1</v>
      </c>
      <c r="F242" s="57">
        <f>COUNTIFS(テーブル13[[#All],[発症日]],テーブル3101225[[#This Row],[日時]],テーブル13[[#All],[探知契機]],F$1)</f>
        <v>0</v>
      </c>
      <c r="G242" s="59">
        <f>COUNTIFS(テーブル13[[#All],[発症日]],テーブル3101225[[#This Row],[日時]],テーブル13[[#All],[探知契機]],"")</f>
        <v>1</v>
      </c>
      <c r="H242" s="59">
        <f>COUNTIFS(テーブル13[[#All],[発症日]],テーブル3101225[[#This Row],[日時]],テーブル13[[#All],[年代]],H$1)</f>
        <v>0</v>
      </c>
      <c r="I242" s="59">
        <f>COUNTIFS(テーブル13[[#All],[発症日]],テーブル3101225[[#This Row],[日時]],テーブル13[[#All],[年代]],I$1)</f>
        <v>0</v>
      </c>
      <c r="J242" s="59">
        <f>COUNTIFS(テーブル13[[#All],[発症日]],テーブル3101225[[#This Row],[日時]],テーブル13[[#All],[年代]],J$1)</f>
        <v>0</v>
      </c>
      <c r="K242" s="59">
        <f>COUNTIFS(テーブル13[[#All],[発症日]],テーブル3101225[[#This Row],[日時]],テーブル13[[#All],[年代]],K$1)</f>
        <v>0</v>
      </c>
      <c r="L242" s="59">
        <f>COUNTIFS(テーブル13[[#All],[発症日]],テーブル3101225[[#This Row],[日時]],テーブル13[[#All],[年代]],L$1)</f>
        <v>0</v>
      </c>
      <c r="M242" s="59">
        <f>COUNTIFS(テーブル13[[#All],[発症日]],テーブル3101225[[#This Row],[日時]],テーブル13[[#All],[年代]],M$1)</f>
        <v>0</v>
      </c>
      <c r="N242" s="59">
        <f>COUNTIFS(テーブル13[[#All],[発症日]],テーブル3101225[[#This Row],[日時]],テーブル13[[#All],[年代]],N$1)</f>
        <v>0</v>
      </c>
      <c r="O242" s="59">
        <f>COUNTIFS(テーブル13[[#All],[発症日]],テーブル3101225[[#This Row],[日時]],テーブル13[[#All],[年代]],O$1)</f>
        <v>0</v>
      </c>
    </row>
    <row r="243" spans="1:15">
      <c r="A243" s="54">
        <f t="shared" si="15"/>
        <v>44127</v>
      </c>
      <c r="B243" s="1" t="str">
        <f t="shared" si="12"/>
        <v/>
      </c>
      <c r="C243" s="57" t="str">
        <f t="shared" si="13"/>
        <v/>
      </c>
      <c r="D243" s="57" t="str">
        <f t="shared" si="14"/>
        <v>23日</v>
      </c>
      <c r="E243" s="57">
        <f>COUNTIF(テーブル13[[#All],[発症日]],テーブル3101225[[#This Row],[日時]])</f>
        <v>0</v>
      </c>
      <c r="F243" s="57">
        <f>COUNTIFS(テーブル13[[#All],[発症日]],テーブル3101225[[#This Row],[日時]],テーブル13[[#All],[探知契機]],F$1)</f>
        <v>0</v>
      </c>
      <c r="G243" s="59">
        <f>COUNTIFS(テーブル13[[#All],[発症日]],テーブル3101225[[#This Row],[日時]],テーブル13[[#All],[探知契機]],"")</f>
        <v>0</v>
      </c>
      <c r="H243" s="59">
        <f>COUNTIFS(テーブル13[[#All],[発症日]],テーブル3101225[[#This Row],[日時]],テーブル13[[#All],[年代]],H$1)</f>
        <v>0</v>
      </c>
      <c r="I243" s="59">
        <f>COUNTIFS(テーブル13[[#All],[発症日]],テーブル3101225[[#This Row],[日時]],テーブル13[[#All],[年代]],I$1)</f>
        <v>0</v>
      </c>
      <c r="J243" s="59">
        <f>COUNTIFS(テーブル13[[#All],[発症日]],テーブル3101225[[#This Row],[日時]],テーブル13[[#All],[年代]],J$1)</f>
        <v>0</v>
      </c>
      <c r="K243" s="59">
        <f>COUNTIFS(テーブル13[[#All],[発症日]],テーブル3101225[[#This Row],[日時]],テーブル13[[#All],[年代]],K$1)</f>
        <v>0</v>
      </c>
      <c r="L243" s="59">
        <f>COUNTIFS(テーブル13[[#All],[発症日]],テーブル3101225[[#This Row],[日時]],テーブル13[[#All],[年代]],L$1)</f>
        <v>0</v>
      </c>
      <c r="M243" s="59">
        <f>COUNTIFS(テーブル13[[#All],[発症日]],テーブル3101225[[#This Row],[日時]],テーブル13[[#All],[年代]],M$1)</f>
        <v>0</v>
      </c>
      <c r="N243" s="59">
        <f>COUNTIFS(テーブル13[[#All],[発症日]],テーブル3101225[[#This Row],[日時]],テーブル13[[#All],[年代]],N$1)</f>
        <v>0</v>
      </c>
      <c r="O243" s="59">
        <f>COUNTIFS(テーブル13[[#All],[発症日]],テーブル3101225[[#This Row],[日時]],テーブル13[[#All],[年代]],O$1)</f>
        <v>0</v>
      </c>
    </row>
    <row r="244" spans="1:15">
      <c r="A244" s="54">
        <f t="shared" si="15"/>
        <v>44128</v>
      </c>
      <c r="B244" s="1" t="str">
        <f t="shared" si="12"/>
        <v/>
      </c>
      <c r="C244" s="57" t="str">
        <f t="shared" si="13"/>
        <v/>
      </c>
      <c r="D244" s="57" t="str">
        <f t="shared" si="14"/>
        <v>24日</v>
      </c>
      <c r="E244" s="57">
        <f>COUNTIF(テーブル13[[#All],[発症日]],テーブル3101225[[#This Row],[日時]])</f>
        <v>1</v>
      </c>
      <c r="F244" s="57">
        <f>COUNTIFS(テーブル13[[#All],[発症日]],テーブル3101225[[#This Row],[日時]],テーブル13[[#All],[探知契機]],F$1)</f>
        <v>1</v>
      </c>
      <c r="G244" s="59">
        <f>COUNTIFS(テーブル13[[#All],[発症日]],テーブル3101225[[#This Row],[日時]],テーブル13[[#All],[探知契機]],"")</f>
        <v>0</v>
      </c>
      <c r="H244" s="59">
        <f>COUNTIFS(テーブル13[[#All],[発症日]],テーブル3101225[[#This Row],[日時]],テーブル13[[#All],[年代]],H$1)</f>
        <v>0</v>
      </c>
      <c r="I244" s="59">
        <f>COUNTIFS(テーブル13[[#All],[発症日]],テーブル3101225[[#This Row],[日時]],テーブル13[[#All],[年代]],I$1)</f>
        <v>0</v>
      </c>
      <c r="J244" s="59">
        <f>COUNTIFS(テーブル13[[#All],[発症日]],テーブル3101225[[#This Row],[日時]],テーブル13[[#All],[年代]],J$1)</f>
        <v>0</v>
      </c>
      <c r="K244" s="59">
        <f>COUNTIFS(テーブル13[[#All],[発症日]],テーブル3101225[[#This Row],[日時]],テーブル13[[#All],[年代]],K$1)</f>
        <v>0</v>
      </c>
      <c r="L244" s="59">
        <f>COUNTIFS(テーブル13[[#All],[発症日]],テーブル3101225[[#This Row],[日時]],テーブル13[[#All],[年代]],L$1)</f>
        <v>0</v>
      </c>
      <c r="M244" s="59">
        <f>COUNTIFS(テーブル13[[#All],[発症日]],テーブル3101225[[#This Row],[日時]],テーブル13[[#All],[年代]],M$1)</f>
        <v>0</v>
      </c>
      <c r="N244" s="59">
        <f>COUNTIFS(テーブル13[[#All],[発症日]],テーブル3101225[[#This Row],[日時]],テーブル13[[#All],[年代]],N$1)</f>
        <v>0</v>
      </c>
      <c r="O244" s="59">
        <f>COUNTIFS(テーブル13[[#All],[発症日]],テーブル3101225[[#This Row],[日時]],テーブル13[[#All],[年代]],O$1)</f>
        <v>0</v>
      </c>
    </row>
    <row r="245" spans="1:15">
      <c r="A245" s="54">
        <f t="shared" si="15"/>
        <v>44129</v>
      </c>
      <c r="B245" s="1" t="str">
        <f t="shared" si="12"/>
        <v/>
      </c>
      <c r="C245" s="57" t="str">
        <f t="shared" si="13"/>
        <v/>
      </c>
      <c r="D245" s="57" t="str">
        <f t="shared" si="14"/>
        <v>25日</v>
      </c>
      <c r="E245" s="57">
        <f>COUNTIF(テーブル13[[#All],[発症日]],テーブル3101225[[#This Row],[日時]])</f>
        <v>0</v>
      </c>
      <c r="F245" s="57">
        <f>COUNTIFS(テーブル13[[#All],[発症日]],テーブル3101225[[#This Row],[日時]],テーブル13[[#All],[探知契機]],F$1)</f>
        <v>0</v>
      </c>
      <c r="G245" s="59">
        <f>COUNTIFS(テーブル13[[#All],[発症日]],テーブル3101225[[#This Row],[日時]],テーブル13[[#All],[探知契機]],"")</f>
        <v>0</v>
      </c>
      <c r="H245" s="59">
        <f>COUNTIFS(テーブル13[[#All],[発症日]],テーブル3101225[[#This Row],[日時]],テーブル13[[#All],[年代]],H$1)</f>
        <v>0</v>
      </c>
      <c r="I245" s="59">
        <f>COUNTIFS(テーブル13[[#All],[発症日]],テーブル3101225[[#This Row],[日時]],テーブル13[[#All],[年代]],I$1)</f>
        <v>0</v>
      </c>
      <c r="J245" s="59">
        <f>COUNTIFS(テーブル13[[#All],[発症日]],テーブル3101225[[#This Row],[日時]],テーブル13[[#All],[年代]],J$1)</f>
        <v>0</v>
      </c>
      <c r="K245" s="59">
        <f>COUNTIFS(テーブル13[[#All],[発症日]],テーブル3101225[[#This Row],[日時]],テーブル13[[#All],[年代]],K$1)</f>
        <v>0</v>
      </c>
      <c r="L245" s="59">
        <f>COUNTIFS(テーブル13[[#All],[発症日]],テーブル3101225[[#This Row],[日時]],テーブル13[[#All],[年代]],L$1)</f>
        <v>0</v>
      </c>
      <c r="M245" s="59">
        <f>COUNTIFS(テーブル13[[#All],[発症日]],テーブル3101225[[#This Row],[日時]],テーブル13[[#All],[年代]],M$1)</f>
        <v>0</v>
      </c>
      <c r="N245" s="59">
        <f>COUNTIFS(テーブル13[[#All],[発症日]],テーブル3101225[[#This Row],[日時]],テーブル13[[#All],[年代]],N$1)</f>
        <v>0</v>
      </c>
      <c r="O245" s="59">
        <f>COUNTIFS(テーブル13[[#All],[発症日]],テーブル3101225[[#This Row],[日時]],テーブル13[[#All],[年代]],O$1)</f>
        <v>0</v>
      </c>
    </row>
    <row r="246" spans="1:15">
      <c r="A246" s="54">
        <f t="shared" si="15"/>
        <v>44130</v>
      </c>
      <c r="B246" s="1" t="str">
        <f t="shared" si="12"/>
        <v/>
      </c>
      <c r="C246" s="57" t="str">
        <f t="shared" si="13"/>
        <v/>
      </c>
      <c r="D246" s="57" t="str">
        <f t="shared" si="14"/>
        <v>26日</v>
      </c>
      <c r="E246" s="57">
        <f>COUNTIF(テーブル13[[#All],[発症日]],テーブル3101225[[#This Row],[日時]])</f>
        <v>0</v>
      </c>
      <c r="F246" s="57">
        <f>COUNTIFS(テーブル13[[#All],[発症日]],テーブル3101225[[#This Row],[日時]],テーブル13[[#All],[探知契機]],F$1)</f>
        <v>0</v>
      </c>
      <c r="G246" s="59">
        <f>COUNTIFS(テーブル13[[#All],[発症日]],テーブル3101225[[#This Row],[日時]],テーブル13[[#All],[探知契機]],"")</f>
        <v>0</v>
      </c>
      <c r="H246" s="59">
        <f>COUNTIFS(テーブル13[[#All],[発症日]],テーブル3101225[[#This Row],[日時]],テーブル13[[#All],[年代]],H$1)</f>
        <v>0</v>
      </c>
      <c r="I246" s="59">
        <f>COUNTIFS(テーブル13[[#All],[発症日]],テーブル3101225[[#This Row],[日時]],テーブル13[[#All],[年代]],I$1)</f>
        <v>0</v>
      </c>
      <c r="J246" s="59">
        <f>COUNTIFS(テーブル13[[#All],[発症日]],テーブル3101225[[#This Row],[日時]],テーブル13[[#All],[年代]],J$1)</f>
        <v>0</v>
      </c>
      <c r="K246" s="59">
        <f>COUNTIFS(テーブル13[[#All],[発症日]],テーブル3101225[[#This Row],[日時]],テーブル13[[#All],[年代]],K$1)</f>
        <v>0</v>
      </c>
      <c r="L246" s="59">
        <f>COUNTIFS(テーブル13[[#All],[発症日]],テーブル3101225[[#This Row],[日時]],テーブル13[[#All],[年代]],L$1)</f>
        <v>0</v>
      </c>
      <c r="M246" s="59">
        <f>COUNTIFS(テーブル13[[#All],[発症日]],テーブル3101225[[#This Row],[日時]],テーブル13[[#All],[年代]],M$1)</f>
        <v>0</v>
      </c>
      <c r="N246" s="59">
        <f>COUNTIFS(テーブル13[[#All],[発症日]],テーブル3101225[[#This Row],[日時]],テーブル13[[#All],[年代]],N$1)</f>
        <v>0</v>
      </c>
      <c r="O246" s="59">
        <f>COUNTIFS(テーブル13[[#All],[発症日]],テーブル3101225[[#This Row],[日時]],テーブル13[[#All],[年代]],O$1)</f>
        <v>0</v>
      </c>
    </row>
    <row r="247" spans="1:15">
      <c r="A247" s="54">
        <f t="shared" si="15"/>
        <v>44131</v>
      </c>
      <c r="B247" s="1" t="str">
        <f t="shared" si="12"/>
        <v/>
      </c>
      <c r="C247" s="57" t="str">
        <f t="shared" si="13"/>
        <v/>
      </c>
      <c r="D247" s="57" t="str">
        <f t="shared" si="14"/>
        <v>27日</v>
      </c>
      <c r="E247" s="57">
        <f>COUNTIF(テーブル13[[#All],[発症日]],テーブル3101225[[#This Row],[日時]])</f>
        <v>0</v>
      </c>
      <c r="F247" s="57">
        <f>COUNTIFS(テーブル13[[#All],[発症日]],テーブル3101225[[#This Row],[日時]],テーブル13[[#All],[探知契機]],F$1)</f>
        <v>0</v>
      </c>
      <c r="G247" s="59">
        <f>COUNTIFS(テーブル13[[#All],[発症日]],テーブル3101225[[#This Row],[日時]],テーブル13[[#All],[探知契機]],"")</f>
        <v>0</v>
      </c>
      <c r="H247" s="59">
        <f>COUNTIFS(テーブル13[[#All],[発症日]],テーブル3101225[[#This Row],[日時]],テーブル13[[#All],[年代]],H$1)</f>
        <v>0</v>
      </c>
      <c r="I247" s="59">
        <f>COUNTIFS(テーブル13[[#All],[発症日]],テーブル3101225[[#This Row],[日時]],テーブル13[[#All],[年代]],I$1)</f>
        <v>0</v>
      </c>
      <c r="J247" s="59">
        <f>COUNTIFS(テーブル13[[#All],[発症日]],テーブル3101225[[#This Row],[日時]],テーブル13[[#All],[年代]],J$1)</f>
        <v>0</v>
      </c>
      <c r="K247" s="59">
        <f>COUNTIFS(テーブル13[[#All],[発症日]],テーブル3101225[[#This Row],[日時]],テーブル13[[#All],[年代]],K$1)</f>
        <v>0</v>
      </c>
      <c r="L247" s="59">
        <f>COUNTIFS(テーブル13[[#All],[発症日]],テーブル3101225[[#This Row],[日時]],テーブル13[[#All],[年代]],L$1)</f>
        <v>0</v>
      </c>
      <c r="M247" s="59">
        <f>COUNTIFS(テーブル13[[#All],[発症日]],テーブル3101225[[#This Row],[日時]],テーブル13[[#All],[年代]],M$1)</f>
        <v>0</v>
      </c>
      <c r="N247" s="59">
        <f>COUNTIFS(テーブル13[[#All],[発症日]],テーブル3101225[[#This Row],[日時]],テーブル13[[#All],[年代]],N$1)</f>
        <v>0</v>
      </c>
      <c r="O247" s="59">
        <f>COUNTIFS(テーブル13[[#All],[発症日]],テーブル3101225[[#This Row],[日時]],テーブル13[[#All],[年代]],O$1)</f>
        <v>0</v>
      </c>
    </row>
    <row r="248" spans="1:15">
      <c r="A248" s="54">
        <f t="shared" si="15"/>
        <v>44132</v>
      </c>
      <c r="B248" s="1" t="str">
        <f t="shared" si="12"/>
        <v/>
      </c>
      <c r="C248" s="57" t="str">
        <f t="shared" si="13"/>
        <v/>
      </c>
      <c r="D248" s="57" t="str">
        <f t="shared" si="14"/>
        <v>28日</v>
      </c>
      <c r="E248" s="57">
        <f>COUNTIF(テーブル13[[#All],[発症日]],テーブル3101225[[#This Row],[日時]])</f>
        <v>0</v>
      </c>
      <c r="F248" s="57">
        <f>COUNTIFS(テーブル13[[#All],[発症日]],テーブル3101225[[#This Row],[日時]],テーブル13[[#All],[探知契機]],F$1)</f>
        <v>0</v>
      </c>
      <c r="G248" s="59">
        <f>COUNTIFS(テーブル13[[#All],[発症日]],テーブル3101225[[#This Row],[日時]],テーブル13[[#All],[探知契機]],"")</f>
        <v>0</v>
      </c>
      <c r="H248" s="59">
        <f>COUNTIFS(テーブル13[[#All],[発症日]],テーブル3101225[[#This Row],[日時]],テーブル13[[#All],[年代]],H$1)</f>
        <v>0</v>
      </c>
      <c r="I248" s="59">
        <f>COUNTIFS(テーブル13[[#All],[発症日]],テーブル3101225[[#This Row],[日時]],テーブル13[[#All],[年代]],I$1)</f>
        <v>0</v>
      </c>
      <c r="J248" s="59">
        <f>COUNTIFS(テーブル13[[#All],[発症日]],テーブル3101225[[#This Row],[日時]],テーブル13[[#All],[年代]],J$1)</f>
        <v>0</v>
      </c>
      <c r="K248" s="59">
        <f>COUNTIFS(テーブル13[[#All],[発症日]],テーブル3101225[[#This Row],[日時]],テーブル13[[#All],[年代]],K$1)</f>
        <v>0</v>
      </c>
      <c r="L248" s="59">
        <f>COUNTIFS(テーブル13[[#All],[発症日]],テーブル3101225[[#This Row],[日時]],テーブル13[[#All],[年代]],L$1)</f>
        <v>0</v>
      </c>
      <c r="M248" s="59">
        <f>COUNTIFS(テーブル13[[#All],[発症日]],テーブル3101225[[#This Row],[日時]],テーブル13[[#All],[年代]],M$1)</f>
        <v>0</v>
      </c>
      <c r="N248" s="59">
        <f>COUNTIFS(テーブル13[[#All],[発症日]],テーブル3101225[[#This Row],[日時]],テーブル13[[#All],[年代]],N$1)</f>
        <v>0</v>
      </c>
      <c r="O248" s="59">
        <f>COUNTIFS(テーブル13[[#All],[発症日]],テーブル3101225[[#This Row],[日時]],テーブル13[[#All],[年代]],O$1)</f>
        <v>0</v>
      </c>
    </row>
    <row r="249" spans="1:15">
      <c r="A249" s="54">
        <f t="shared" si="15"/>
        <v>44133</v>
      </c>
      <c r="B249" s="1" t="str">
        <f t="shared" si="12"/>
        <v/>
      </c>
      <c r="C249" s="57" t="str">
        <f t="shared" si="13"/>
        <v/>
      </c>
      <c r="D249" s="57" t="str">
        <f t="shared" si="14"/>
        <v>29日</v>
      </c>
      <c r="E249" s="57">
        <f>COUNTIF(テーブル13[[#All],[発症日]],テーブル3101225[[#This Row],[日時]])</f>
        <v>0</v>
      </c>
      <c r="F249" s="57">
        <f>COUNTIFS(テーブル13[[#All],[発症日]],テーブル3101225[[#This Row],[日時]],テーブル13[[#All],[探知契機]],F$1)</f>
        <v>0</v>
      </c>
      <c r="G249" s="59">
        <f>COUNTIFS(テーブル13[[#All],[発症日]],テーブル3101225[[#This Row],[日時]],テーブル13[[#All],[探知契機]],"")</f>
        <v>0</v>
      </c>
      <c r="H249" s="59">
        <f>COUNTIFS(テーブル13[[#All],[発症日]],テーブル3101225[[#This Row],[日時]],テーブル13[[#All],[年代]],H$1)</f>
        <v>0</v>
      </c>
      <c r="I249" s="59">
        <f>COUNTIFS(テーブル13[[#All],[発症日]],テーブル3101225[[#This Row],[日時]],テーブル13[[#All],[年代]],I$1)</f>
        <v>0</v>
      </c>
      <c r="J249" s="59">
        <f>COUNTIFS(テーブル13[[#All],[発症日]],テーブル3101225[[#This Row],[日時]],テーブル13[[#All],[年代]],J$1)</f>
        <v>0</v>
      </c>
      <c r="K249" s="59">
        <f>COUNTIFS(テーブル13[[#All],[発症日]],テーブル3101225[[#This Row],[日時]],テーブル13[[#All],[年代]],K$1)</f>
        <v>0</v>
      </c>
      <c r="L249" s="59">
        <f>COUNTIFS(テーブル13[[#All],[発症日]],テーブル3101225[[#This Row],[日時]],テーブル13[[#All],[年代]],L$1)</f>
        <v>0</v>
      </c>
      <c r="M249" s="59">
        <f>COUNTIFS(テーブル13[[#All],[発症日]],テーブル3101225[[#This Row],[日時]],テーブル13[[#All],[年代]],M$1)</f>
        <v>0</v>
      </c>
      <c r="N249" s="59">
        <f>COUNTIFS(テーブル13[[#All],[発症日]],テーブル3101225[[#This Row],[日時]],テーブル13[[#All],[年代]],N$1)</f>
        <v>0</v>
      </c>
      <c r="O249" s="59">
        <f>COUNTIFS(テーブル13[[#All],[発症日]],テーブル3101225[[#This Row],[日時]],テーブル13[[#All],[年代]],O$1)</f>
        <v>0</v>
      </c>
    </row>
    <row r="250" spans="1:15">
      <c r="A250" s="54">
        <f t="shared" si="15"/>
        <v>44134</v>
      </c>
      <c r="B250" s="1" t="str">
        <f t="shared" si="12"/>
        <v/>
      </c>
      <c r="C250" s="57" t="str">
        <f t="shared" si="13"/>
        <v/>
      </c>
      <c r="D250" s="57" t="str">
        <f t="shared" si="14"/>
        <v>30日</v>
      </c>
      <c r="E250" s="57">
        <f>COUNTIF(テーブル13[[#All],[発症日]],テーブル3101225[[#This Row],[日時]])</f>
        <v>0</v>
      </c>
      <c r="F250" s="57">
        <f>COUNTIFS(テーブル13[[#All],[発症日]],テーブル3101225[[#This Row],[日時]],テーブル13[[#All],[探知契機]],F$1)</f>
        <v>0</v>
      </c>
      <c r="G250" s="59">
        <f>COUNTIFS(テーブル13[[#All],[発症日]],テーブル3101225[[#This Row],[日時]],テーブル13[[#All],[探知契機]],"")</f>
        <v>0</v>
      </c>
      <c r="H250" s="59">
        <f>COUNTIFS(テーブル13[[#All],[発症日]],テーブル3101225[[#This Row],[日時]],テーブル13[[#All],[年代]],H$1)</f>
        <v>0</v>
      </c>
      <c r="I250" s="59">
        <f>COUNTIFS(テーブル13[[#All],[発症日]],テーブル3101225[[#This Row],[日時]],テーブル13[[#All],[年代]],I$1)</f>
        <v>0</v>
      </c>
      <c r="J250" s="59">
        <f>COUNTIFS(テーブル13[[#All],[発症日]],テーブル3101225[[#This Row],[日時]],テーブル13[[#All],[年代]],J$1)</f>
        <v>0</v>
      </c>
      <c r="K250" s="59">
        <f>COUNTIFS(テーブル13[[#All],[発症日]],テーブル3101225[[#This Row],[日時]],テーブル13[[#All],[年代]],K$1)</f>
        <v>0</v>
      </c>
      <c r="L250" s="59">
        <f>COUNTIFS(テーブル13[[#All],[発症日]],テーブル3101225[[#This Row],[日時]],テーブル13[[#All],[年代]],L$1)</f>
        <v>0</v>
      </c>
      <c r="M250" s="59">
        <f>COUNTIFS(テーブル13[[#All],[発症日]],テーブル3101225[[#This Row],[日時]],テーブル13[[#All],[年代]],M$1)</f>
        <v>0</v>
      </c>
      <c r="N250" s="59">
        <f>COUNTIFS(テーブル13[[#All],[発症日]],テーブル3101225[[#This Row],[日時]],テーブル13[[#All],[年代]],N$1)</f>
        <v>0</v>
      </c>
      <c r="O250" s="59">
        <f>COUNTIFS(テーブル13[[#All],[発症日]],テーブル3101225[[#This Row],[日時]],テーブル13[[#All],[年代]],O$1)</f>
        <v>0</v>
      </c>
    </row>
    <row r="251" spans="1:15">
      <c r="A251" s="54">
        <f t="shared" si="15"/>
        <v>44135</v>
      </c>
      <c r="B251" s="1" t="str">
        <f t="shared" si="12"/>
        <v/>
      </c>
      <c r="C251" s="57" t="str">
        <f t="shared" si="13"/>
        <v/>
      </c>
      <c r="D251" s="57" t="str">
        <f t="shared" si="14"/>
        <v>31日</v>
      </c>
      <c r="E251" s="57">
        <f>COUNTIF(テーブル13[[#All],[発症日]],テーブル3101225[[#This Row],[日時]])</f>
        <v>0</v>
      </c>
      <c r="F251" s="57">
        <f>COUNTIFS(テーブル13[[#All],[発症日]],テーブル3101225[[#This Row],[日時]],テーブル13[[#All],[探知契機]],F$1)</f>
        <v>0</v>
      </c>
      <c r="G251" s="59">
        <f>COUNTIFS(テーブル13[[#All],[発症日]],テーブル3101225[[#This Row],[日時]],テーブル13[[#All],[探知契機]],"")</f>
        <v>0</v>
      </c>
      <c r="H251" s="59">
        <f>COUNTIFS(テーブル13[[#All],[発症日]],テーブル3101225[[#This Row],[日時]],テーブル13[[#All],[年代]],H$1)</f>
        <v>0</v>
      </c>
      <c r="I251" s="59">
        <f>COUNTIFS(テーブル13[[#All],[発症日]],テーブル3101225[[#This Row],[日時]],テーブル13[[#All],[年代]],I$1)</f>
        <v>0</v>
      </c>
      <c r="J251" s="59">
        <f>COUNTIFS(テーブル13[[#All],[発症日]],テーブル3101225[[#This Row],[日時]],テーブル13[[#All],[年代]],J$1)</f>
        <v>0</v>
      </c>
      <c r="K251" s="59">
        <f>COUNTIFS(テーブル13[[#All],[発症日]],テーブル3101225[[#This Row],[日時]],テーブル13[[#All],[年代]],K$1)</f>
        <v>0</v>
      </c>
      <c r="L251" s="59">
        <f>COUNTIFS(テーブル13[[#All],[発症日]],テーブル3101225[[#This Row],[日時]],テーブル13[[#All],[年代]],L$1)</f>
        <v>0</v>
      </c>
      <c r="M251" s="59">
        <f>COUNTIFS(テーブル13[[#All],[発症日]],テーブル3101225[[#This Row],[日時]],テーブル13[[#All],[年代]],M$1)</f>
        <v>0</v>
      </c>
      <c r="N251" s="59">
        <f>COUNTIFS(テーブル13[[#All],[発症日]],テーブル3101225[[#This Row],[日時]],テーブル13[[#All],[年代]],N$1)</f>
        <v>0</v>
      </c>
      <c r="O251" s="59">
        <f>COUNTIFS(テーブル13[[#All],[発症日]],テーブル3101225[[#This Row],[日時]],テーブル13[[#All],[年代]],O$1)</f>
        <v>0</v>
      </c>
    </row>
    <row r="252" spans="1:15">
      <c r="A252" s="54">
        <f t="shared" si="15"/>
        <v>44136</v>
      </c>
      <c r="B252" s="1" t="str">
        <f t="shared" si="12"/>
        <v/>
      </c>
      <c r="C252" s="57" t="str">
        <f t="shared" si="13"/>
        <v>11月</v>
      </c>
      <c r="D252" s="57" t="str">
        <f t="shared" si="14"/>
        <v>1日</v>
      </c>
      <c r="E252" s="57">
        <f>COUNTIF(テーブル13[[#All],[発症日]],テーブル3101225[[#This Row],[日時]])</f>
        <v>0</v>
      </c>
      <c r="F252" s="57">
        <f>COUNTIFS(テーブル13[[#All],[発症日]],テーブル3101225[[#This Row],[日時]],テーブル13[[#All],[探知契機]],F$1)</f>
        <v>0</v>
      </c>
      <c r="G252" s="59">
        <f>COUNTIFS(テーブル13[[#All],[発症日]],テーブル3101225[[#This Row],[日時]],テーブル13[[#All],[探知契機]],"")</f>
        <v>0</v>
      </c>
      <c r="H252" s="59">
        <f>COUNTIFS(テーブル13[[#All],[発症日]],テーブル3101225[[#This Row],[日時]],テーブル13[[#All],[年代]],H$1)</f>
        <v>0</v>
      </c>
      <c r="I252" s="59">
        <f>COUNTIFS(テーブル13[[#All],[発症日]],テーブル3101225[[#This Row],[日時]],テーブル13[[#All],[年代]],I$1)</f>
        <v>0</v>
      </c>
      <c r="J252" s="59">
        <f>COUNTIFS(テーブル13[[#All],[発症日]],テーブル3101225[[#This Row],[日時]],テーブル13[[#All],[年代]],J$1)</f>
        <v>0</v>
      </c>
      <c r="K252" s="59">
        <f>COUNTIFS(テーブル13[[#All],[発症日]],テーブル3101225[[#This Row],[日時]],テーブル13[[#All],[年代]],K$1)</f>
        <v>0</v>
      </c>
      <c r="L252" s="59">
        <f>COUNTIFS(テーブル13[[#All],[発症日]],テーブル3101225[[#This Row],[日時]],テーブル13[[#All],[年代]],L$1)</f>
        <v>0</v>
      </c>
      <c r="M252" s="59">
        <f>COUNTIFS(テーブル13[[#All],[発症日]],テーブル3101225[[#This Row],[日時]],テーブル13[[#All],[年代]],M$1)</f>
        <v>0</v>
      </c>
      <c r="N252" s="59">
        <f>COUNTIFS(テーブル13[[#All],[発症日]],テーブル3101225[[#This Row],[日時]],テーブル13[[#All],[年代]],N$1)</f>
        <v>0</v>
      </c>
      <c r="O252" s="59">
        <f>COUNTIFS(テーブル13[[#All],[発症日]],テーブル3101225[[#This Row],[日時]],テーブル13[[#All],[年代]],O$1)</f>
        <v>0</v>
      </c>
    </row>
    <row r="253" spans="1:15">
      <c r="A253" s="54">
        <f t="shared" si="15"/>
        <v>44137</v>
      </c>
      <c r="B253" s="1" t="str">
        <f t="shared" si="12"/>
        <v/>
      </c>
      <c r="C253" s="57" t="str">
        <f t="shared" si="13"/>
        <v/>
      </c>
      <c r="D253" s="57" t="str">
        <f t="shared" si="14"/>
        <v>2日</v>
      </c>
      <c r="E253" s="57">
        <f>COUNTIF(テーブル13[[#All],[発症日]],テーブル3101225[[#This Row],[日時]])</f>
        <v>0</v>
      </c>
      <c r="F253" s="57">
        <f>COUNTIFS(テーブル13[[#All],[発症日]],テーブル3101225[[#This Row],[日時]],テーブル13[[#All],[探知契機]],F$1)</f>
        <v>0</v>
      </c>
      <c r="G253" s="59">
        <f>COUNTIFS(テーブル13[[#All],[発症日]],テーブル3101225[[#This Row],[日時]],テーブル13[[#All],[探知契機]],"")</f>
        <v>0</v>
      </c>
      <c r="H253" s="59">
        <f>COUNTIFS(テーブル13[[#All],[発症日]],テーブル3101225[[#This Row],[日時]],テーブル13[[#All],[年代]],H$1)</f>
        <v>0</v>
      </c>
      <c r="I253" s="59">
        <f>COUNTIFS(テーブル13[[#All],[発症日]],テーブル3101225[[#This Row],[日時]],テーブル13[[#All],[年代]],I$1)</f>
        <v>0</v>
      </c>
      <c r="J253" s="59">
        <f>COUNTIFS(テーブル13[[#All],[発症日]],テーブル3101225[[#This Row],[日時]],テーブル13[[#All],[年代]],J$1)</f>
        <v>0</v>
      </c>
      <c r="K253" s="59">
        <f>COUNTIFS(テーブル13[[#All],[発症日]],テーブル3101225[[#This Row],[日時]],テーブル13[[#All],[年代]],K$1)</f>
        <v>0</v>
      </c>
      <c r="L253" s="59">
        <f>COUNTIFS(テーブル13[[#All],[発症日]],テーブル3101225[[#This Row],[日時]],テーブル13[[#All],[年代]],L$1)</f>
        <v>0</v>
      </c>
      <c r="M253" s="59">
        <f>COUNTIFS(テーブル13[[#All],[発症日]],テーブル3101225[[#This Row],[日時]],テーブル13[[#All],[年代]],M$1)</f>
        <v>0</v>
      </c>
      <c r="N253" s="59">
        <f>COUNTIFS(テーブル13[[#All],[発症日]],テーブル3101225[[#This Row],[日時]],テーブル13[[#All],[年代]],N$1)</f>
        <v>0</v>
      </c>
      <c r="O253" s="59">
        <f>COUNTIFS(テーブル13[[#All],[発症日]],テーブル3101225[[#This Row],[日時]],テーブル13[[#All],[年代]],O$1)</f>
        <v>0</v>
      </c>
    </row>
    <row r="254" spans="1:15">
      <c r="A254" s="54">
        <f t="shared" si="15"/>
        <v>44138</v>
      </c>
      <c r="B254" s="1" t="str">
        <f t="shared" si="12"/>
        <v/>
      </c>
      <c r="C254" s="57" t="str">
        <f t="shared" si="13"/>
        <v/>
      </c>
      <c r="D254" s="57" t="str">
        <f t="shared" si="14"/>
        <v>3日</v>
      </c>
      <c r="E254" s="57">
        <f>COUNTIF(テーブル13[[#All],[発症日]],テーブル3101225[[#This Row],[日時]])</f>
        <v>0</v>
      </c>
      <c r="F254" s="57">
        <f>COUNTIFS(テーブル13[[#All],[発症日]],テーブル3101225[[#This Row],[日時]],テーブル13[[#All],[探知契機]],F$1)</f>
        <v>0</v>
      </c>
      <c r="G254" s="59">
        <f>COUNTIFS(テーブル13[[#All],[発症日]],テーブル3101225[[#This Row],[日時]],テーブル13[[#All],[探知契機]],"")</f>
        <v>0</v>
      </c>
      <c r="H254" s="59">
        <f>COUNTIFS(テーブル13[[#All],[発症日]],テーブル3101225[[#This Row],[日時]],テーブル13[[#All],[年代]],H$1)</f>
        <v>0</v>
      </c>
      <c r="I254" s="59">
        <f>COUNTIFS(テーブル13[[#All],[発症日]],テーブル3101225[[#This Row],[日時]],テーブル13[[#All],[年代]],I$1)</f>
        <v>0</v>
      </c>
      <c r="J254" s="59">
        <f>COUNTIFS(テーブル13[[#All],[発症日]],テーブル3101225[[#This Row],[日時]],テーブル13[[#All],[年代]],J$1)</f>
        <v>0</v>
      </c>
      <c r="K254" s="59">
        <f>COUNTIFS(テーブル13[[#All],[発症日]],テーブル3101225[[#This Row],[日時]],テーブル13[[#All],[年代]],K$1)</f>
        <v>0</v>
      </c>
      <c r="L254" s="59">
        <f>COUNTIFS(テーブル13[[#All],[発症日]],テーブル3101225[[#This Row],[日時]],テーブル13[[#All],[年代]],L$1)</f>
        <v>0</v>
      </c>
      <c r="M254" s="59">
        <f>COUNTIFS(テーブル13[[#All],[発症日]],テーブル3101225[[#This Row],[日時]],テーブル13[[#All],[年代]],M$1)</f>
        <v>0</v>
      </c>
      <c r="N254" s="59">
        <f>COUNTIFS(テーブル13[[#All],[発症日]],テーブル3101225[[#This Row],[日時]],テーブル13[[#All],[年代]],N$1)</f>
        <v>0</v>
      </c>
      <c r="O254" s="59">
        <f>COUNTIFS(テーブル13[[#All],[発症日]],テーブル3101225[[#This Row],[日時]],テーブル13[[#All],[年代]],O$1)</f>
        <v>0</v>
      </c>
    </row>
    <row r="255" spans="1:15">
      <c r="A255" s="54">
        <f t="shared" si="15"/>
        <v>44139</v>
      </c>
      <c r="B255" s="1" t="str">
        <f t="shared" si="12"/>
        <v/>
      </c>
      <c r="C255" s="57" t="str">
        <f t="shared" si="13"/>
        <v/>
      </c>
      <c r="D255" s="57" t="str">
        <f t="shared" si="14"/>
        <v>4日</v>
      </c>
      <c r="E255" s="57">
        <f>COUNTIF(テーブル13[[#All],[発症日]],テーブル3101225[[#This Row],[日時]])</f>
        <v>0</v>
      </c>
      <c r="F255" s="57">
        <f>COUNTIFS(テーブル13[[#All],[発症日]],テーブル3101225[[#This Row],[日時]],テーブル13[[#All],[探知契機]],F$1)</f>
        <v>0</v>
      </c>
      <c r="G255" s="59">
        <f>COUNTIFS(テーブル13[[#All],[発症日]],テーブル3101225[[#This Row],[日時]],テーブル13[[#All],[探知契機]],"")</f>
        <v>0</v>
      </c>
      <c r="H255" s="59">
        <f>COUNTIFS(テーブル13[[#All],[発症日]],テーブル3101225[[#This Row],[日時]],テーブル13[[#All],[年代]],H$1)</f>
        <v>0</v>
      </c>
      <c r="I255" s="59">
        <f>COUNTIFS(テーブル13[[#All],[発症日]],テーブル3101225[[#This Row],[日時]],テーブル13[[#All],[年代]],I$1)</f>
        <v>0</v>
      </c>
      <c r="J255" s="59">
        <f>COUNTIFS(テーブル13[[#All],[発症日]],テーブル3101225[[#This Row],[日時]],テーブル13[[#All],[年代]],J$1)</f>
        <v>0</v>
      </c>
      <c r="K255" s="59">
        <f>COUNTIFS(テーブル13[[#All],[発症日]],テーブル3101225[[#This Row],[日時]],テーブル13[[#All],[年代]],K$1)</f>
        <v>0</v>
      </c>
      <c r="L255" s="59">
        <f>COUNTIFS(テーブル13[[#All],[発症日]],テーブル3101225[[#This Row],[日時]],テーブル13[[#All],[年代]],L$1)</f>
        <v>0</v>
      </c>
      <c r="M255" s="59">
        <f>COUNTIFS(テーブル13[[#All],[発症日]],テーブル3101225[[#This Row],[日時]],テーブル13[[#All],[年代]],M$1)</f>
        <v>0</v>
      </c>
      <c r="N255" s="59">
        <f>COUNTIFS(テーブル13[[#All],[発症日]],テーブル3101225[[#This Row],[日時]],テーブル13[[#All],[年代]],N$1)</f>
        <v>0</v>
      </c>
      <c r="O255" s="59">
        <f>COUNTIFS(テーブル13[[#All],[発症日]],テーブル3101225[[#This Row],[日時]],テーブル13[[#All],[年代]],O$1)</f>
        <v>0</v>
      </c>
    </row>
    <row r="256" spans="1:15">
      <c r="A256" s="54">
        <f t="shared" si="15"/>
        <v>44140</v>
      </c>
      <c r="B256" s="1" t="str">
        <f t="shared" si="12"/>
        <v/>
      </c>
      <c r="C256" s="57" t="str">
        <f t="shared" si="13"/>
        <v/>
      </c>
      <c r="D256" s="57" t="str">
        <f t="shared" si="14"/>
        <v>5日</v>
      </c>
      <c r="E256" s="57">
        <f>COUNTIF(テーブル13[[#All],[発症日]],テーブル3101225[[#This Row],[日時]])</f>
        <v>0</v>
      </c>
      <c r="F256" s="57">
        <f>COUNTIFS(テーブル13[[#All],[発症日]],テーブル3101225[[#This Row],[日時]],テーブル13[[#All],[探知契機]],F$1)</f>
        <v>0</v>
      </c>
      <c r="G256" s="59">
        <f>COUNTIFS(テーブル13[[#All],[発症日]],テーブル3101225[[#This Row],[日時]],テーブル13[[#All],[探知契機]],"")</f>
        <v>0</v>
      </c>
      <c r="H256" s="59">
        <f>COUNTIFS(テーブル13[[#All],[発症日]],テーブル3101225[[#This Row],[日時]],テーブル13[[#All],[年代]],H$1)</f>
        <v>0</v>
      </c>
      <c r="I256" s="59">
        <f>COUNTIFS(テーブル13[[#All],[発症日]],テーブル3101225[[#This Row],[日時]],テーブル13[[#All],[年代]],I$1)</f>
        <v>0</v>
      </c>
      <c r="J256" s="59">
        <f>COUNTIFS(テーブル13[[#All],[発症日]],テーブル3101225[[#This Row],[日時]],テーブル13[[#All],[年代]],J$1)</f>
        <v>0</v>
      </c>
      <c r="K256" s="59">
        <f>COUNTIFS(テーブル13[[#All],[発症日]],テーブル3101225[[#This Row],[日時]],テーブル13[[#All],[年代]],K$1)</f>
        <v>0</v>
      </c>
      <c r="L256" s="59">
        <f>COUNTIFS(テーブル13[[#All],[発症日]],テーブル3101225[[#This Row],[日時]],テーブル13[[#All],[年代]],L$1)</f>
        <v>0</v>
      </c>
      <c r="M256" s="59">
        <f>COUNTIFS(テーブル13[[#All],[発症日]],テーブル3101225[[#This Row],[日時]],テーブル13[[#All],[年代]],M$1)</f>
        <v>0</v>
      </c>
      <c r="N256" s="59">
        <f>COUNTIFS(テーブル13[[#All],[発症日]],テーブル3101225[[#This Row],[日時]],テーブル13[[#All],[年代]],N$1)</f>
        <v>0</v>
      </c>
      <c r="O256" s="59">
        <f>COUNTIFS(テーブル13[[#All],[発症日]],テーブル3101225[[#This Row],[日時]],テーブル13[[#All],[年代]],O$1)</f>
        <v>0</v>
      </c>
    </row>
    <row r="257" spans="1:15">
      <c r="A257" s="54">
        <f t="shared" si="15"/>
        <v>44141</v>
      </c>
      <c r="B257" s="1" t="str">
        <f t="shared" si="12"/>
        <v/>
      </c>
      <c r="C257" s="57" t="str">
        <f t="shared" si="13"/>
        <v/>
      </c>
      <c r="D257" s="57" t="str">
        <f t="shared" si="14"/>
        <v>6日</v>
      </c>
      <c r="E257" s="57">
        <f>COUNTIF(テーブル13[[#All],[発症日]],テーブル3101225[[#This Row],[日時]])</f>
        <v>0</v>
      </c>
      <c r="F257" s="57">
        <f>COUNTIFS(テーブル13[[#All],[発症日]],テーブル3101225[[#This Row],[日時]],テーブル13[[#All],[探知契機]],F$1)</f>
        <v>0</v>
      </c>
      <c r="G257" s="59">
        <f>COUNTIFS(テーブル13[[#All],[発症日]],テーブル3101225[[#This Row],[日時]],テーブル13[[#All],[探知契機]],"")</f>
        <v>0</v>
      </c>
      <c r="H257" s="59">
        <f>COUNTIFS(テーブル13[[#All],[発症日]],テーブル3101225[[#This Row],[日時]],テーブル13[[#All],[年代]],H$1)</f>
        <v>0</v>
      </c>
      <c r="I257" s="59">
        <f>COUNTIFS(テーブル13[[#All],[発症日]],テーブル3101225[[#This Row],[日時]],テーブル13[[#All],[年代]],I$1)</f>
        <v>0</v>
      </c>
      <c r="J257" s="59">
        <f>COUNTIFS(テーブル13[[#All],[発症日]],テーブル3101225[[#This Row],[日時]],テーブル13[[#All],[年代]],J$1)</f>
        <v>0</v>
      </c>
      <c r="K257" s="59">
        <f>COUNTIFS(テーブル13[[#All],[発症日]],テーブル3101225[[#This Row],[日時]],テーブル13[[#All],[年代]],K$1)</f>
        <v>0</v>
      </c>
      <c r="L257" s="59">
        <f>COUNTIFS(テーブル13[[#All],[発症日]],テーブル3101225[[#This Row],[日時]],テーブル13[[#All],[年代]],L$1)</f>
        <v>0</v>
      </c>
      <c r="M257" s="59">
        <f>COUNTIFS(テーブル13[[#All],[発症日]],テーブル3101225[[#This Row],[日時]],テーブル13[[#All],[年代]],M$1)</f>
        <v>0</v>
      </c>
      <c r="N257" s="59">
        <f>COUNTIFS(テーブル13[[#All],[発症日]],テーブル3101225[[#This Row],[日時]],テーブル13[[#All],[年代]],N$1)</f>
        <v>0</v>
      </c>
      <c r="O257" s="59">
        <f>COUNTIFS(テーブル13[[#All],[発症日]],テーブル3101225[[#This Row],[日時]],テーブル13[[#All],[年代]],O$1)</f>
        <v>0</v>
      </c>
    </row>
    <row r="258" spans="1:15">
      <c r="A258" s="54">
        <f t="shared" si="15"/>
        <v>44142</v>
      </c>
      <c r="B258" s="1" t="str">
        <f t="shared" si="12"/>
        <v/>
      </c>
      <c r="C258" s="57" t="str">
        <f t="shared" si="13"/>
        <v/>
      </c>
      <c r="D258" s="57" t="str">
        <f t="shared" si="14"/>
        <v>7日</v>
      </c>
      <c r="E258" s="57">
        <f>COUNTIF(テーブル13[[#All],[発症日]],テーブル3101225[[#This Row],[日時]])</f>
        <v>1</v>
      </c>
      <c r="F258" s="57">
        <f>COUNTIFS(テーブル13[[#All],[発症日]],テーブル3101225[[#This Row],[日時]],テーブル13[[#All],[探知契機]],F$1)</f>
        <v>0</v>
      </c>
      <c r="G258" s="59">
        <f>COUNTIFS(テーブル13[[#All],[発症日]],テーブル3101225[[#This Row],[日時]],テーブル13[[#All],[探知契機]],"")</f>
        <v>1</v>
      </c>
      <c r="H258" s="59">
        <f>COUNTIFS(テーブル13[[#All],[発症日]],テーブル3101225[[#This Row],[日時]],テーブル13[[#All],[年代]],H$1)</f>
        <v>0</v>
      </c>
      <c r="I258" s="59">
        <f>COUNTIFS(テーブル13[[#All],[発症日]],テーブル3101225[[#This Row],[日時]],テーブル13[[#All],[年代]],I$1)</f>
        <v>0</v>
      </c>
      <c r="J258" s="59">
        <f>COUNTIFS(テーブル13[[#All],[発症日]],テーブル3101225[[#This Row],[日時]],テーブル13[[#All],[年代]],J$1)</f>
        <v>0</v>
      </c>
      <c r="K258" s="59">
        <f>COUNTIFS(テーブル13[[#All],[発症日]],テーブル3101225[[#This Row],[日時]],テーブル13[[#All],[年代]],K$1)</f>
        <v>0</v>
      </c>
      <c r="L258" s="59">
        <f>COUNTIFS(テーブル13[[#All],[発症日]],テーブル3101225[[#This Row],[日時]],テーブル13[[#All],[年代]],L$1)</f>
        <v>0</v>
      </c>
      <c r="M258" s="59">
        <f>COUNTIFS(テーブル13[[#All],[発症日]],テーブル3101225[[#This Row],[日時]],テーブル13[[#All],[年代]],M$1)</f>
        <v>0</v>
      </c>
      <c r="N258" s="59">
        <f>COUNTIFS(テーブル13[[#All],[発症日]],テーブル3101225[[#This Row],[日時]],テーブル13[[#All],[年代]],N$1)</f>
        <v>0</v>
      </c>
      <c r="O258" s="59">
        <f>COUNTIFS(テーブル13[[#All],[発症日]],テーブル3101225[[#This Row],[日時]],テーブル13[[#All],[年代]],O$1)</f>
        <v>0</v>
      </c>
    </row>
    <row r="259" spans="1:15">
      <c r="A259" s="54">
        <f t="shared" si="15"/>
        <v>44143</v>
      </c>
      <c r="B259" s="1" t="str">
        <f t="shared" si="12"/>
        <v/>
      </c>
      <c r="C259" s="57" t="str">
        <f t="shared" si="13"/>
        <v/>
      </c>
      <c r="D259" s="57" t="str">
        <f t="shared" si="14"/>
        <v>8日</v>
      </c>
      <c r="E259" s="57">
        <f>COUNTIF(テーブル13[[#All],[発症日]],テーブル3101225[[#This Row],[日時]])</f>
        <v>0</v>
      </c>
      <c r="F259" s="57">
        <f>COUNTIFS(テーブル13[[#All],[発症日]],テーブル3101225[[#This Row],[日時]],テーブル13[[#All],[探知契機]],F$1)</f>
        <v>0</v>
      </c>
      <c r="G259" s="59">
        <f>COUNTIFS(テーブル13[[#All],[発症日]],テーブル3101225[[#This Row],[日時]],テーブル13[[#All],[探知契機]],"")</f>
        <v>0</v>
      </c>
      <c r="H259" s="59">
        <f>COUNTIFS(テーブル13[[#All],[発症日]],テーブル3101225[[#This Row],[日時]],テーブル13[[#All],[年代]],H$1)</f>
        <v>0</v>
      </c>
      <c r="I259" s="59">
        <f>COUNTIFS(テーブル13[[#All],[発症日]],テーブル3101225[[#This Row],[日時]],テーブル13[[#All],[年代]],I$1)</f>
        <v>0</v>
      </c>
      <c r="J259" s="59">
        <f>COUNTIFS(テーブル13[[#All],[発症日]],テーブル3101225[[#This Row],[日時]],テーブル13[[#All],[年代]],J$1)</f>
        <v>0</v>
      </c>
      <c r="K259" s="59">
        <f>COUNTIFS(テーブル13[[#All],[発症日]],テーブル3101225[[#This Row],[日時]],テーブル13[[#All],[年代]],K$1)</f>
        <v>0</v>
      </c>
      <c r="L259" s="59">
        <f>COUNTIFS(テーブル13[[#All],[発症日]],テーブル3101225[[#This Row],[日時]],テーブル13[[#All],[年代]],L$1)</f>
        <v>0</v>
      </c>
      <c r="M259" s="59">
        <f>COUNTIFS(テーブル13[[#All],[発症日]],テーブル3101225[[#This Row],[日時]],テーブル13[[#All],[年代]],M$1)</f>
        <v>0</v>
      </c>
      <c r="N259" s="59">
        <f>COUNTIFS(テーブル13[[#All],[発症日]],テーブル3101225[[#This Row],[日時]],テーブル13[[#All],[年代]],N$1)</f>
        <v>0</v>
      </c>
      <c r="O259" s="59">
        <f>COUNTIFS(テーブル13[[#All],[発症日]],テーブル3101225[[#This Row],[日時]],テーブル13[[#All],[年代]],O$1)</f>
        <v>0</v>
      </c>
    </row>
    <row r="260" spans="1:15">
      <c r="A260" s="54">
        <f t="shared" si="15"/>
        <v>44144</v>
      </c>
      <c r="B260" s="1" t="str">
        <f t="shared" si="12"/>
        <v/>
      </c>
      <c r="C260" s="57" t="str">
        <f t="shared" si="13"/>
        <v/>
      </c>
      <c r="D260" s="57" t="str">
        <f t="shared" si="14"/>
        <v>9日</v>
      </c>
      <c r="E260" s="57">
        <f>COUNTIF(テーブル13[[#All],[発症日]],テーブル3101225[[#This Row],[日時]])</f>
        <v>0</v>
      </c>
      <c r="F260" s="57">
        <f>COUNTIFS(テーブル13[[#All],[発症日]],テーブル3101225[[#This Row],[日時]],テーブル13[[#All],[探知契機]],F$1)</f>
        <v>0</v>
      </c>
      <c r="G260" s="59">
        <f>COUNTIFS(テーブル13[[#All],[発症日]],テーブル3101225[[#This Row],[日時]],テーブル13[[#All],[探知契機]],"")</f>
        <v>0</v>
      </c>
      <c r="H260" s="59">
        <f>COUNTIFS(テーブル13[[#All],[発症日]],テーブル3101225[[#This Row],[日時]],テーブル13[[#All],[年代]],H$1)</f>
        <v>0</v>
      </c>
      <c r="I260" s="59">
        <f>COUNTIFS(テーブル13[[#All],[発症日]],テーブル3101225[[#This Row],[日時]],テーブル13[[#All],[年代]],I$1)</f>
        <v>0</v>
      </c>
      <c r="J260" s="59">
        <f>COUNTIFS(テーブル13[[#All],[発症日]],テーブル3101225[[#This Row],[日時]],テーブル13[[#All],[年代]],J$1)</f>
        <v>0</v>
      </c>
      <c r="K260" s="59">
        <f>COUNTIFS(テーブル13[[#All],[発症日]],テーブル3101225[[#This Row],[日時]],テーブル13[[#All],[年代]],K$1)</f>
        <v>0</v>
      </c>
      <c r="L260" s="59">
        <f>COUNTIFS(テーブル13[[#All],[発症日]],テーブル3101225[[#This Row],[日時]],テーブル13[[#All],[年代]],L$1)</f>
        <v>0</v>
      </c>
      <c r="M260" s="59">
        <f>COUNTIFS(テーブル13[[#All],[発症日]],テーブル3101225[[#This Row],[日時]],テーブル13[[#All],[年代]],M$1)</f>
        <v>0</v>
      </c>
      <c r="N260" s="59">
        <f>COUNTIFS(テーブル13[[#All],[発症日]],テーブル3101225[[#This Row],[日時]],テーブル13[[#All],[年代]],N$1)</f>
        <v>0</v>
      </c>
      <c r="O260" s="59">
        <f>COUNTIFS(テーブル13[[#All],[発症日]],テーブル3101225[[#This Row],[日時]],テーブル13[[#All],[年代]],O$1)</f>
        <v>0</v>
      </c>
    </row>
    <row r="261" spans="1:15">
      <c r="A261" s="54">
        <f t="shared" si="15"/>
        <v>44145</v>
      </c>
      <c r="B261" s="1" t="str">
        <f t="shared" si="12"/>
        <v/>
      </c>
      <c r="C261" s="57" t="str">
        <f t="shared" si="13"/>
        <v/>
      </c>
      <c r="D261" s="57" t="str">
        <f t="shared" si="14"/>
        <v>10日</v>
      </c>
      <c r="E261" s="57">
        <f>COUNTIF(テーブル13[[#All],[発症日]],テーブル3101225[[#This Row],[日時]])</f>
        <v>1</v>
      </c>
      <c r="F261" s="57">
        <f>COUNTIFS(テーブル13[[#All],[発症日]],テーブル3101225[[#This Row],[日時]],テーブル13[[#All],[探知契機]],F$1)</f>
        <v>0</v>
      </c>
      <c r="G261" s="59">
        <f>COUNTIFS(テーブル13[[#All],[発症日]],テーブル3101225[[#This Row],[日時]],テーブル13[[#All],[探知契機]],"")</f>
        <v>1</v>
      </c>
      <c r="H261" s="59">
        <f>COUNTIFS(テーブル13[[#All],[発症日]],テーブル3101225[[#This Row],[日時]],テーブル13[[#All],[年代]],H$1)</f>
        <v>0</v>
      </c>
      <c r="I261" s="59">
        <f>COUNTIFS(テーブル13[[#All],[発症日]],テーブル3101225[[#This Row],[日時]],テーブル13[[#All],[年代]],I$1)</f>
        <v>0</v>
      </c>
      <c r="J261" s="59">
        <f>COUNTIFS(テーブル13[[#All],[発症日]],テーブル3101225[[#This Row],[日時]],テーブル13[[#All],[年代]],J$1)</f>
        <v>0</v>
      </c>
      <c r="K261" s="59">
        <f>COUNTIFS(テーブル13[[#All],[発症日]],テーブル3101225[[#This Row],[日時]],テーブル13[[#All],[年代]],K$1)</f>
        <v>0</v>
      </c>
      <c r="L261" s="59">
        <f>COUNTIFS(テーブル13[[#All],[発症日]],テーブル3101225[[#This Row],[日時]],テーブル13[[#All],[年代]],L$1)</f>
        <v>0</v>
      </c>
      <c r="M261" s="59">
        <f>COUNTIFS(テーブル13[[#All],[発症日]],テーブル3101225[[#This Row],[日時]],テーブル13[[#All],[年代]],M$1)</f>
        <v>0</v>
      </c>
      <c r="N261" s="59">
        <f>COUNTIFS(テーブル13[[#All],[発症日]],テーブル3101225[[#This Row],[日時]],テーブル13[[#All],[年代]],N$1)</f>
        <v>0</v>
      </c>
      <c r="O261" s="59">
        <f>COUNTIFS(テーブル13[[#All],[発症日]],テーブル3101225[[#This Row],[日時]],テーブル13[[#All],[年代]],O$1)</f>
        <v>0</v>
      </c>
    </row>
    <row r="262" spans="1:15">
      <c r="A262" s="54">
        <f t="shared" si="15"/>
        <v>44146</v>
      </c>
      <c r="B262" s="1" t="str">
        <f t="shared" si="12"/>
        <v/>
      </c>
      <c r="C262" s="57" t="str">
        <f t="shared" si="13"/>
        <v/>
      </c>
      <c r="D262" s="57" t="str">
        <f t="shared" si="14"/>
        <v>11日</v>
      </c>
      <c r="E262" s="57">
        <f>COUNTIF(テーブル13[[#All],[発症日]],テーブル3101225[[#This Row],[日時]])</f>
        <v>0</v>
      </c>
      <c r="F262" s="57">
        <f>COUNTIFS(テーブル13[[#All],[発症日]],テーブル3101225[[#This Row],[日時]],テーブル13[[#All],[探知契機]],F$1)</f>
        <v>0</v>
      </c>
      <c r="G262" s="59">
        <f>COUNTIFS(テーブル13[[#All],[発症日]],テーブル3101225[[#This Row],[日時]],テーブル13[[#All],[探知契機]],"")</f>
        <v>0</v>
      </c>
      <c r="H262" s="59">
        <f>COUNTIFS(テーブル13[[#All],[発症日]],テーブル3101225[[#This Row],[日時]],テーブル13[[#All],[年代]],H$1)</f>
        <v>0</v>
      </c>
      <c r="I262" s="59">
        <f>COUNTIFS(テーブル13[[#All],[発症日]],テーブル3101225[[#This Row],[日時]],テーブル13[[#All],[年代]],I$1)</f>
        <v>0</v>
      </c>
      <c r="J262" s="59">
        <f>COUNTIFS(テーブル13[[#All],[発症日]],テーブル3101225[[#This Row],[日時]],テーブル13[[#All],[年代]],J$1)</f>
        <v>0</v>
      </c>
      <c r="K262" s="59">
        <f>COUNTIFS(テーブル13[[#All],[発症日]],テーブル3101225[[#This Row],[日時]],テーブル13[[#All],[年代]],K$1)</f>
        <v>0</v>
      </c>
      <c r="L262" s="59">
        <f>COUNTIFS(テーブル13[[#All],[発症日]],テーブル3101225[[#This Row],[日時]],テーブル13[[#All],[年代]],L$1)</f>
        <v>0</v>
      </c>
      <c r="M262" s="59">
        <f>COUNTIFS(テーブル13[[#All],[発症日]],テーブル3101225[[#This Row],[日時]],テーブル13[[#All],[年代]],M$1)</f>
        <v>0</v>
      </c>
      <c r="N262" s="59">
        <f>COUNTIFS(テーブル13[[#All],[発症日]],テーブル3101225[[#This Row],[日時]],テーブル13[[#All],[年代]],N$1)</f>
        <v>0</v>
      </c>
      <c r="O262" s="59">
        <f>COUNTIFS(テーブル13[[#All],[発症日]],テーブル3101225[[#This Row],[日時]],テーブル13[[#All],[年代]],O$1)</f>
        <v>0</v>
      </c>
    </row>
    <row r="263" spans="1:15">
      <c r="A263" s="54">
        <f t="shared" si="15"/>
        <v>44147</v>
      </c>
      <c r="B263" s="1" t="str">
        <f t="shared" ref="B263:B326" si="16">IF(AND(MONTH(A263)=1,DAY(A263)=1),YEAR(A263)&amp;"年","")</f>
        <v/>
      </c>
      <c r="C263" s="57" t="str">
        <f t="shared" ref="C263:C326" si="17">IF(DAY(A263)=1,MONTH(A263)&amp;"月","")</f>
        <v/>
      </c>
      <c r="D263" s="57" t="str">
        <f t="shared" ref="D263:D326" si="18">DAY(A263)&amp;"日"</f>
        <v>12日</v>
      </c>
      <c r="E263" s="57">
        <f>COUNTIF(テーブル13[[#All],[発症日]],テーブル3101225[[#This Row],[日時]])</f>
        <v>0</v>
      </c>
      <c r="F263" s="57">
        <f>COUNTIFS(テーブル13[[#All],[発症日]],テーブル3101225[[#This Row],[日時]],テーブル13[[#All],[探知契機]],F$1)</f>
        <v>0</v>
      </c>
      <c r="G263" s="59">
        <f>COUNTIFS(テーブル13[[#All],[発症日]],テーブル3101225[[#This Row],[日時]],テーブル13[[#All],[探知契機]],"")</f>
        <v>0</v>
      </c>
      <c r="H263" s="59">
        <f>COUNTIFS(テーブル13[[#All],[発症日]],テーブル3101225[[#This Row],[日時]],テーブル13[[#All],[年代]],H$1)</f>
        <v>0</v>
      </c>
      <c r="I263" s="59">
        <f>COUNTIFS(テーブル13[[#All],[発症日]],テーブル3101225[[#This Row],[日時]],テーブル13[[#All],[年代]],I$1)</f>
        <v>0</v>
      </c>
      <c r="J263" s="59">
        <f>COUNTIFS(テーブル13[[#All],[発症日]],テーブル3101225[[#This Row],[日時]],テーブル13[[#All],[年代]],J$1)</f>
        <v>0</v>
      </c>
      <c r="K263" s="59">
        <f>COUNTIFS(テーブル13[[#All],[発症日]],テーブル3101225[[#This Row],[日時]],テーブル13[[#All],[年代]],K$1)</f>
        <v>0</v>
      </c>
      <c r="L263" s="59">
        <f>COUNTIFS(テーブル13[[#All],[発症日]],テーブル3101225[[#This Row],[日時]],テーブル13[[#All],[年代]],L$1)</f>
        <v>0</v>
      </c>
      <c r="M263" s="59">
        <f>COUNTIFS(テーブル13[[#All],[発症日]],テーブル3101225[[#This Row],[日時]],テーブル13[[#All],[年代]],M$1)</f>
        <v>0</v>
      </c>
      <c r="N263" s="59">
        <f>COUNTIFS(テーブル13[[#All],[発症日]],テーブル3101225[[#This Row],[日時]],テーブル13[[#All],[年代]],N$1)</f>
        <v>0</v>
      </c>
      <c r="O263" s="59">
        <f>COUNTIFS(テーブル13[[#All],[発症日]],テーブル3101225[[#This Row],[日時]],テーブル13[[#All],[年代]],O$1)</f>
        <v>0</v>
      </c>
    </row>
    <row r="264" spans="1:15">
      <c r="A264" s="54">
        <f t="shared" si="15"/>
        <v>44148</v>
      </c>
      <c r="B264" s="1" t="str">
        <f t="shared" si="16"/>
        <v/>
      </c>
      <c r="C264" s="57" t="str">
        <f t="shared" si="17"/>
        <v/>
      </c>
      <c r="D264" s="57" t="str">
        <f t="shared" si="18"/>
        <v>13日</v>
      </c>
      <c r="E264" s="57">
        <f>COUNTIF(テーブル13[[#All],[発症日]],テーブル3101225[[#This Row],[日時]])</f>
        <v>0</v>
      </c>
      <c r="F264" s="57">
        <f>COUNTIFS(テーブル13[[#All],[発症日]],テーブル3101225[[#This Row],[日時]],テーブル13[[#All],[探知契機]],F$1)</f>
        <v>0</v>
      </c>
      <c r="G264" s="59">
        <f>COUNTIFS(テーブル13[[#All],[発症日]],テーブル3101225[[#This Row],[日時]],テーブル13[[#All],[探知契機]],"")</f>
        <v>0</v>
      </c>
      <c r="H264" s="59">
        <f>COUNTIFS(テーブル13[[#All],[発症日]],テーブル3101225[[#This Row],[日時]],テーブル13[[#All],[年代]],H$1)</f>
        <v>0</v>
      </c>
      <c r="I264" s="59">
        <f>COUNTIFS(テーブル13[[#All],[発症日]],テーブル3101225[[#This Row],[日時]],テーブル13[[#All],[年代]],I$1)</f>
        <v>0</v>
      </c>
      <c r="J264" s="59">
        <f>COUNTIFS(テーブル13[[#All],[発症日]],テーブル3101225[[#This Row],[日時]],テーブル13[[#All],[年代]],J$1)</f>
        <v>0</v>
      </c>
      <c r="K264" s="59">
        <f>COUNTIFS(テーブル13[[#All],[発症日]],テーブル3101225[[#This Row],[日時]],テーブル13[[#All],[年代]],K$1)</f>
        <v>0</v>
      </c>
      <c r="L264" s="59">
        <f>COUNTIFS(テーブル13[[#All],[発症日]],テーブル3101225[[#This Row],[日時]],テーブル13[[#All],[年代]],L$1)</f>
        <v>0</v>
      </c>
      <c r="M264" s="59">
        <f>COUNTIFS(テーブル13[[#All],[発症日]],テーブル3101225[[#This Row],[日時]],テーブル13[[#All],[年代]],M$1)</f>
        <v>0</v>
      </c>
      <c r="N264" s="59">
        <f>COUNTIFS(テーブル13[[#All],[発症日]],テーブル3101225[[#This Row],[日時]],テーブル13[[#All],[年代]],N$1)</f>
        <v>0</v>
      </c>
      <c r="O264" s="59">
        <f>COUNTIFS(テーブル13[[#All],[発症日]],テーブル3101225[[#This Row],[日時]],テーブル13[[#All],[年代]],O$1)</f>
        <v>0</v>
      </c>
    </row>
    <row r="265" spans="1:15">
      <c r="A265" s="54">
        <f t="shared" ref="A265:A328" si="19">A264+1</f>
        <v>44149</v>
      </c>
      <c r="B265" s="1" t="str">
        <f t="shared" si="16"/>
        <v/>
      </c>
      <c r="C265" s="57" t="str">
        <f t="shared" si="17"/>
        <v/>
      </c>
      <c r="D265" s="57" t="str">
        <f t="shared" si="18"/>
        <v>14日</v>
      </c>
      <c r="E265" s="57">
        <f>COUNTIF(テーブル13[[#All],[発症日]],テーブル3101225[[#This Row],[日時]])</f>
        <v>1</v>
      </c>
      <c r="F265" s="57">
        <f>COUNTIFS(テーブル13[[#All],[発症日]],テーブル3101225[[#This Row],[日時]],テーブル13[[#All],[探知契機]],F$1)</f>
        <v>0</v>
      </c>
      <c r="G265" s="59">
        <f>COUNTIFS(テーブル13[[#All],[発症日]],テーブル3101225[[#This Row],[日時]],テーブル13[[#All],[探知契機]],"")</f>
        <v>1</v>
      </c>
      <c r="H265" s="59">
        <f>COUNTIFS(テーブル13[[#All],[発症日]],テーブル3101225[[#This Row],[日時]],テーブル13[[#All],[年代]],H$1)</f>
        <v>0</v>
      </c>
      <c r="I265" s="59">
        <f>COUNTIFS(テーブル13[[#All],[発症日]],テーブル3101225[[#This Row],[日時]],テーブル13[[#All],[年代]],I$1)</f>
        <v>0</v>
      </c>
      <c r="J265" s="59">
        <f>COUNTIFS(テーブル13[[#All],[発症日]],テーブル3101225[[#This Row],[日時]],テーブル13[[#All],[年代]],J$1)</f>
        <v>0</v>
      </c>
      <c r="K265" s="59">
        <f>COUNTIFS(テーブル13[[#All],[発症日]],テーブル3101225[[#This Row],[日時]],テーブル13[[#All],[年代]],K$1)</f>
        <v>0</v>
      </c>
      <c r="L265" s="59">
        <f>COUNTIFS(テーブル13[[#All],[発症日]],テーブル3101225[[#This Row],[日時]],テーブル13[[#All],[年代]],L$1)</f>
        <v>0</v>
      </c>
      <c r="M265" s="59">
        <f>COUNTIFS(テーブル13[[#All],[発症日]],テーブル3101225[[#This Row],[日時]],テーブル13[[#All],[年代]],M$1)</f>
        <v>0</v>
      </c>
      <c r="N265" s="59">
        <f>COUNTIFS(テーブル13[[#All],[発症日]],テーブル3101225[[#This Row],[日時]],テーブル13[[#All],[年代]],N$1)</f>
        <v>0</v>
      </c>
      <c r="O265" s="59">
        <f>COUNTIFS(テーブル13[[#All],[発症日]],テーブル3101225[[#This Row],[日時]],テーブル13[[#All],[年代]],O$1)</f>
        <v>0</v>
      </c>
    </row>
    <row r="266" spans="1:15">
      <c r="A266" s="54">
        <f t="shared" si="19"/>
        <v>44150</v>
      </c>
      <c r="B266" s="1" t="str">
        <f t="shared" si="16"/>
        <v/>
      </c>
      <c r="C266" s="57" t="str">
        <f t="shared" si="17"/>
        <v/>
      </c>
      <c r="D266" s="57" t="str">
        <f t="shared" si="18"/>
        <v>15日</v>
      </c>
      <c r="E266" s="57">
        <f>COUNTIF(テーブル13[[#All],[発症日]],テーブル3101225[[#This Row],[日時]])</f>
        <v>0</v>
      </c>
      <c r="F266" s="57">
        <f>COUNTIFS(テーブル13[[#All],[発症日]],テーブル3101225[[#This Row],[日時]],テーブル13[[#All],[探知契機]],F$1)</f>
        <v>0</v>
      </c>
      <c r="G266" s="59">
        <f>COUNTIFS(テーブル13[[#All],[発症日]],テーブル3101225[[#This Row],[日時]],テーブル13[[#All],[探知契機]],"")</f>
        <v>0</v>
      </c>
      <c r="H266" s="59">
        <f>COUNTIFS(テーブル13[[#All],[発症日]],テーブル3101225[[#This Row],[日時]],テーブル13[[#All],[年代]],H$1)</f>
        <v>0</v>
      </c>
      <c r="I266" s="59">
        <f>COUNTIFS(テーブル13[[#All],[発症日]],テーブル3101225[[#This Row],[日時]],テーブル13[[#All],[年代]],I$1)</f>
        <v>0</v>
      </c>
      <c r="J266" s="59">
        <f>COUNTIFS(テーブル13[[#All],[発症日]],テーブル3101225[[#This Row],[日時]],テーブル13[[#All],[年代]],J$1)</f>
        <v>0</v>
      </c>
      <c r="K266" s="59">
        <f>COUNTIFS(テーブル13[[#All],[発症日]],テーブル3101225[[#This Row],[日時]],テーブル13[[#All],[年代]],K$1)</f>
        <v>0</v>
      </c>
      <c r="L266" s="59">
        <f>COUNTIFS(テーブル13[[#All],[発症日]],テーブル3101225[[#This Row],[日時]],テーブル13[[#All],[年代]],L$1)</f>
        <v>0</v>
      </c>
      <c r="M266" s="59">
        <f>COUNTIFS(テーブル13[[#All],[発症日]],テーブル3101225[[#This Row],[日時]],テーブル13[[#All],[年代]],M$1)</f>
        <v>0</v>
      </c>
      <c r="N266" s="59">
        <f>COUNTIFS(テーブル13[[#All],[発症日]],テーブル3101225[[#This Row],[日時]],テーブル13[[#All],[年代]],N$1)</f>
        <v>0</v>
      </c>
      <c r="O266" s="59">
        <f>COUNTIFS(テーブル13[[#All],[発症日]],テーブル3101225[[#This Row],[日時]],テーブル13[[#All],[年代]],O$1)</f>
        <v>0</v>
      </c>
    </row>
    <row r="267" spans="1:15">
      <c r="A267" s="54">
        <f t="shared" si="19"/>
        <v>44151</v>
      </c>
      <c r="B267" s="1" t="str">
        <f t="shared" si="16"/>
        <v/>
      </c>
      <c r="C267" s="57" t="str">
        <f t="shared" si="17"/>
        <v/>
      </c>
      <c r="D267" s="57" t="str">
        <f t="shared" si="18"/>
        <v>16日</v>
      </c>
      <c r="E267" s="57">
        <f>COUNTIF(テーブル13[[#All],[発症日]],テーブル3101225[[#This Row],[日時]])</f>
        <v>0</v>
      </c>
      <c r="F267" s="57">
        <f>COUNTIFS(テーブル13[[#All],[発症日]],テーブル3101225[[#This Row],[日時]],テーブル13[[#All],[探知契機]],F$1)</f>
        <v>0</v>
      </c>
      <c r="G267" s="59">
        <f>COUNTIFS(テーブル13[[#All],[発症日]],テーブル3101225[[#This Row],[日時]],テーブル13[[#All],[探知契機]],"")</f>
        <v>0</v>
      </c>
      <c r="H267" s="59">
        <f>COUNTIFS(テーブル13[[#All],[発症日]],テーブル3101225[[#This Row],[日時]],テーブル13[[#All],[年代]],H$1)</f>
        <v>0</v>
      </c>
      <c r="I267" s="59">
        <f>COUNTIFS(テーブル13[[#All],[発症日]],テーブル3101225[[#This Row],[日時]],テーブル13[[#All],[年代]],I$1)</f>
        <v>0</v>
      </c>
      <c r="J267" s="59">
        <f>COUNTIFS(テーブル13[[#All],[発症日]],テーブル3101225[[#This Row],[日時]],テーブル13[[#All],[年代]],J$1)</f>
        <v>0</v>
      </c>
      <c r="K267" s="59">
        <f>COUNTIFS(テーブル13[[#All],[発症日]],テーブル3101225[[#This Row],[日時]],テーブル13[[#All],[年代]],K$1)</f>
        <v>0</v>
      </c>
      <c r="L267" s="59">
        <f>COUNTIFS(テーブル13[[#All],[発症日]],テーブル3101225[[#This Row],[日時]],テーブル13[[#All],[年代]],L$1)</f>
        <v>0</v>
      </c>
      <c r="M267" s="59">
        <f>COUNTIFS(テーブル13[[#All],[発症日]],テーブル3101225[[#This Row],[日時]],テーブル13[[#All],[年代]],M$1)</f>
        <v>0</v>
      </c>
      <c r="N267" s="59">
        <f>COUNTIFS(テーブル13[[#All],[発症日]],テーブル3101225[[#This Row],[日時]],テーブル13[[#All],[年代]],N$1)</f>
        <v>0</v>
      </c>
      <c r="O267" s="59">
        <f>COUNTIFS(テーブル13[[#All],[発症日]],テーブル3101225[[#This Row],[日時]],テーブル13[[#All],[年代]],O$1)</f>
        <v>0</v>
      </c>
    </row>
    <row r="268" spans="1:15">
      <c r="A268" s="54">
        <f t="shared" si="19"/>
        <v>44152</v>
      </c>
      <c r="B268" s="1" t="str">
        <f t="shared" si="16"/>
        <v/>
      </c>
      <c r="C268" s="57" t="str">
        <f t="shared" si="17"/>
        <v/>
      </c>
      <c r="D268" s="57" t="str">
        <f t="shared" si="18"/>
        <v>17日</v>
      </c>
      <c r="E268" s="57">
        <f>COUNTIF(テーブル13[[#All],[発症日]],テーブル3101225[[#This Row],[日時]])</f>
        <v>1</v>
      </c>
      <c r="F268" s="57">
        <f>COUNTIFS(テーブル13[[#All],[発症日]],テーブル3101225[[#This Row],[日時]],テーブル13[[#All],[探知契機]],F$1)</f>
        <v>0</v>
      </c>
      <c r="G268" s="59">
        <f>COUNTIFS(テーブル13[[#All],[発症日]],テーブル3101225[[#This Row],[日時]],テーブル13[[#All],[探知契機]],"")</f>
        <v>1</v>
      </c>
      <c r="H268" s="59">
        <f>COUNTIFS(テーブル13[[#All],[発症日]],テーブル3101225[[#This Row],[日時]],テーブル13[[#All],[年代]],H$1)</f>
        <v>0</v>
      </c>
      <c r="I268" s="59">
        <f>COUNTIFS(テーブル13[[#All],[発症日]],テーブル3101225[[#This Row],[日時]],テーブル13[[#All],[年代]],I$1)</f>
        <v>0</v>
      </c>
      <c r="J268" s="59">
        <f>COUNTIFS(テーブル13[[#All],[発症日]],テーブル3101225[[#This Row],[日時]],テーブル13[[#All],[年代]],J$1)</f>
        <v>0</v>
      </c>
      <c r="K268" s="59">
        <f>COUNTIFS(テーブル13[[#All],[発症日]],テーブル3101225[[#This Row],[日時]],テーブル13[[#All],[年代]],K$1)</f>
        <v>0</v>
      </c>
      <c r="L268" s="59">
        <f>COUNTIFS(テーブル13[[#All],[発症日]],テーブル3101225[[#This Row],[日時]],テーブル13[[#All],[年代]],L$1)</f>
        <v>0</v>
      </c>
      <c r="M268" s="59">
        <f>COUNTIFS(テーブル13[[#All],[発症日]],テーブル3101225[[#This Row],[日時]],テーブル13[[#All],[年代]],M$1)</f>
        <v>0</v>
      </c>
      <c r="N268" s="59">
        <f>COUNTIFS(テーブル13[[#All],[発症日]],テーブル3101225[[#This Row],[日時]],テーブル13[[#All],[年代]],N$1)</f>
        <v>0</v>
      </c>
      <c r="O268" s="59">
        <f>COUNTIFS(テーブル13[[#All],[発症日]],テーブル3101225[[#This Row],[日時]],テーブル13[[#All],[年代]],O$1)</f>
        <v>0</v>
      </c>
    </row>
    <row r="269" spans="1:15">
      <c r="A269" s="54">
        <f t="shared" si="19"/>
        <v>44153</v>
      </c>
      <c r="B269" s="1" t="str">
        <f t="shared" si="16"/>
        <v/>
      </c>
      <c r="C269" s="57" t="str">
        <f t="shared" si="17"/>
        <v/>
      </c>
      <c r="D269" s="57" t="str">
        <f t="shared" si="18"/>
        <v>18日</v>
      </c>
      <c r="E269" s="57">
        <f>COUNTIF(テーブル13[[#All],[発症日]],テーブル3101225[[#This Row],[日時]])</f>
        <v>0</v>
      </c>
      <c r="F269" s="57">
        <f>COUNTIFS(テーブル13[[#All],[発症日]],テーブル3101225[[#This Row],[日時]],テーブル13[[#All],[探知契機]],F$1)</f>
        <v>0</v>
      </c>
      <c r="G269" s="59">
        <f>COUNTIFS(テーブル13[[#All],[発症日]],テーブル3101225[[#This Row],[日時]],テーブル13[[#All],[探知契機]],"")</f>
        <v>0</v>
      </c>
      <c r="H269" s="59">
        <f>COUNTIFS(テーブル13[[#All],[発症日]],テーブル3101225[[#This Row],[日時]],テーブル13[[#All],[年代]],H$1)</f>
        <v>0</v>
      </c>
      <c r="I269" s="59">
        <f>COUNTIFS(テーブル13[[#All],[発症日]],テーブル3101225[[#This Row],[日時]],テーブル13[[#All],[年代]],I$1)</f>
        <v>0</v>
      </c>
      <c r="J269" s="59">
        <f>COUNTIFS(テーブル13[[#All],[発症日]],テーブル3101225[[#This Row],[日時]],テーブル13[[#All],[年代]],J$1)</f>
        <v>0</v>
      </c>
      <c r="K269" s="59">
        <f>COUNTIFS(テーブル13[[#All],[発症日]],テーブル3101225[[#This Row],[日時]],テーブル13[[#All],[年代]],K$1)</f>
        <v>0</v>
      </c>
      <c r="L269" s="59">
        <f>COUNTIFS(テーブル13[[#All],[発症日]],テーブル3101225[[#This Row],[日時]],テーブル13[[#All],[年代]],L$1)</f>
        <v>0</v>
      </c>
      <c r="M269" s="59">
        <f>COUNTIFS(テーブル13[[#All],[発症日]],テーブル3101225[[#This Row],[日時]],テーブル13[[#All],[年代]],M$1)</f>
        <v>0</v>
      </c>
      <c r="N269" s="59">
        <f>COUNTIFS(テーブル13[[#All],[発症日]],テーブル3101225[[#This Row],[日時]],テーブル13[[#All],[年代]],N$1)</f>
        <v>0</v>
      </c>
      <c r="O269" s="59">
        <f>COUNTIFS(テーブル13[[#All],[発症日]],テーブル3101225[[#This Row],[日時]],テーブル13[[#All],[年代]],O$1)</f>
        <v>0</v>
      </c>
    </row>
    <row r="270" spans="1:15">
      <c r="A270" s="54">
        <f t="shared" si="19"/>
        <v>44154</v>
      </c>
      <c r="B270" s="1" t="str">
        <f t="shared" si="16"/>
        <v/>
      </c>
      <c r="C270" s="57" t="str">
        <f t="shared" si="17"/>
        <v/>
      </c>
      <c r="D270" s="57" t="str">
        <f t="shared" si="18"/>
        <v>19日</v>
      </c>
      <c r="E270" s="57">
        <f>COUNTIF(テーブル13[[#All],[発症日]],テーブル3101225[[#This Row],[日時]])</f>
        <v>0</v>
      </c>
      <c r="F270" s="57">
        <f>COUNTIFS(テーブル13[[#All],[発症日]],テーブル3101225[[#This Row],[日時]],テーブル13[[#All],[探知契機]],F$1)</f>
        <v>0</v>
      </c>
      <c r="G270" s="59">
        <f>COUNTIFS(テーブル13[[#All],[発症日]],テーブル3101225[[#This Row],[日時]],テーブル13[[#All],[探知契機]],"")</f>
        <v>0</v>
      </c>
      <c r="H270" s="59">
        <f>COUNTIFS(テーブル13[[#All],[発症日]],テーブル3101225[[#This Row],[日時]],テーブル13[[#All],[年代]],H$1)</f>
        <v>0</v>
      </c>
      <c r="I270" s="59">
        <f>COUNTIFS(テーブル13[[#All],[発症日]],テーブル3101225[[#This Row],[日時]],テーブル13[[#All],[年代]],I$1)</f>
        <v>0</v>
      </c>
      <c r="J270" s="59">
        <f>COUNTIFS(テーブル13[[#All],[発症日]],テーブル3101225[[#This Row],[日時]],テーブル13[[#All],[年代]],J$1)</f>
        <v>0</v>
      </c>
      <c r="K270" s="59">
        <f>COUNTIFS(テーブル13[[#All],[発症日]],テーブル3101225[[#This Row],[日時]],テーブル13[[#All],[年代]],K$1)</f>
        <v>0</v>
      </c>
      <c r="L270" s="59">
        <f>COUNTIFS(テーブル13[[#All],[発症日]],テーブル3101225[[#This Row],[日時]],テーブル13[[#All],[年代]],L$1)</f>
        <v>0</v>
      </c>
      <c r="M270" s="59">
        <f>COUNTIFS(テーブル13[[#All],[発症日]],テーブル3101225[[#This Row],[日時]],テーブル13[[#All],[年代]],M$1)</f>
        <v>0</v>
      </c>
      <c r="N270" s="59">
        <f>COUNTIFS(テーブル13[[#All],[発症日]],テーブル3101225[[#This Row],[日時]],テーブル13[[#All],[年代]],N$1)</f>
        <v>0</v>
      </c>
      <c r="O270" s="59">
        <f>COUNTIFS(テーブル13[[#All],[発症日]],テーブル3101225[[#This Row],[日時]],テーブル13[[#All],[年代]],O$1)</f>
        <v>0</v>
      </c>
    </row>
    <row r="271" spans="1:15">
      <c r="A271" s="54">
        <f t="shared" si="19"/>
        <v>44155</v>
      </c>
      <c r="B271" s="1" t="str">
        <f t="shared" si="16"/>
        <v/>
      </c>
      <c r="C271" s="57" t="str">
        <f t="shared" si="17"/>
        <v/>
      </c>
      <c r="D271" s="57" t="str">
        <f t="shared" si="18"/>
        <v>20日</v>
      </c>
      <c r="E271" s="57">
        <f>COUNTIF(テーブル13[[#All],[発症日]],テーブル3101225[[#This Row],[日時]])</f>
        <v>0</v>
      </c>
      <c r="F271" s="57">
        <f>COUNTIFS(テーブル13[[#All],[発症日]],テーブル3101225[[#This Row],[日時]],テーブル13[[#All],[探知契機]],F$1)</f>
        <v>0</v>
      </c>
      <c r="G271" s="59">
        <f>COUNTIFS(テーブル13[[#All],[発症日]],テーブル3101225[[#This Row],[日時]],テーブル13[[#All],[探知契機]],"")</f>
        <v>0</v>
      </c>
      <c r="H271" s="59">
        <f>COUNTIFS(テーブル13[[#All],[発症日]],テーブル3101225[[#This Row],[日時]],テーブル13[[#All],[年代]],H$1)</f>
        <v>0</v>
      </c>
      <c r="I271" s="59">
        <f>COUNTIFS(テーブル13[[#All],[発症日]],テーブル3101225[[#This Row],[日時]],テーブル13[[#All],[年代]],I$1)</f>
        <v>0</v>
      </c>
      <c r="J271" s="59">
        <f>COUNTIFS(テーブル13[[#All],[発症日]],テーブル3101225[[#This Row],[日時]],テーブル13[[#All],[年代]],J$1)</f>
        <v>0</v>
      </c>
      <c r="K271" s="59">
        <f>COUNTIFS(テーブル13[[#All],[発症日]],テーブル3101225[[#This Row],[日時]],テーブル13[[#All],[年代]],K$1)</f>
        <v>0</v>
      </c>
      <c r="L271" s="59">
        <f>COUNTIFS(テーブル13[[#All],[発症日]],テーブル3101225[[#This Row],[日時]],テーブル13[[#All],[年代]],L$1)</f>
        <v>0</v>
      </c>
      <c r="M271" s="59">
        <f>COUNTIFS(テーブル13[[#All],[発症日]],テーブル3101225[[#This Row],[日時]],テーブル13[[#All],[年代]],M$1)</f>
        <v>0</v>
      </c>
      <c r="N271" s="59">
        <f>COUNTIFS(テーブル13[[#All],[発症日]],テーブル3101225[[#This Row],[日時]],テーブル13[[#All],[年代]],N$1)</f>
        <v>0</v>
      </c>
      <c r="O271" s="59">
        <f>COUNTIFS(テーブル13[[#All],[発症日]],テーブル3101225[[#This Row],[日時]],テーブル13[[#All],[年代]],O$1)</f>
        <v>0</v>
      </c>
    </row>
    <row r="272" spans="1:15">
      <c r="A272" s="54">
        <f t="shared" si="19"/>
        <v>44156</v>
      </c>
      <c r="B272" s="1" t="str">
        <f t="shared" si="16"/>
        <v/>
      </c>
      <c r="C272" s="57" t="str">
        <f t="shared" si="17"/>
        <v/>
      </c>
      <c r="D272" s="57" t="str">
        <f t="shared" si="18"/>
        <v>21日</v>
      </c>
      <c r="E272" s="57">
        <f>COUNTIF(テーブル13[[#All],[発症日]],テーブル3101225[[#This Row],[日時]])</f>
        <v>2</v>
      </c>
      <c r="F272" s="57">
        <f>COUNTIFS(テーブル13[[#All],[発症日]],テーブル3101225[[#This Row],[日時]],テーブル13[[#All],[探知契機]],F$1)</f>
        <v>1</v>
      </c>
      <c r="G272" s="59">
        <f>COUNTIFS(テーブル13[[#All],[発症日]],テーブル3101225[[#This Row],[日時]],テーブル13[[#All],[探知契機]],"")</f>
        <v>1</v>
      </c>
      <c r="H272" s="59">
        <f>COUNTIFS(テーブル13[[#All],[発症日]],テーブル3101225[[#This Row],[日時]],テーブル13[[#All],[年代]],H$1)</f>
        <v>0</v>
      </c>
      <c r="I272" s="59">
        <f>COUNTIFS(テーブル13[[#All],[発症日]],テーブル3101225[[#This Row],[日時]],テーブル13[[#All],[年代]],I$1)</f>
        <v>0</v>
      </c>
      <c r="J272" s="59">
        <f>COUNTIFS(テーブル13[[#All],[発症日]],テーブル3101225[[#This Row],[日時]],テーブル13[[#All],[年代]],J$1)</f>
        <v>0</v>
      </c>
      <c r="K272" s="59">
        <f>COUNTIFS(テーブル13[[#All],[発症日]],テーブル3101225[[#This Row],[日時]],テーブル13[[#All],[年代]],K$1)</f>
        <v>0</v>
      </c>
      <c r="L272" s="59">
        <f>COUNTIFS(テーブル13[[#All],[発症日]],テーブル3101225[[#This Row],[日時]],テーブル13[[#All],[年代]],L$1)</f>
        <v>0</v>
      </c>
      <c r="M272" s="59">
        <f>COUNTIFS(テーブル13[[#All],[発症日]],テーブル3101225[[#This Row],[日時]],テーブル13[[#All],[年代]],M$1)</f>
        <v>0</v>
      </c>
      <c r="N272" s="59">
        <f>COUNTIFS(テーブル13[[#All],[発症日]],テーブル3101225[[#This Row],[日時]],テーブル13[[#All],[年代]],N$1)</f>
        <v>0</v>
      </c>
      <c r="O272" s="59">
        <f>COUNTIFS(テーブル13[[#All],[発症日]],テーブル3101225[[#This Row],[日時]],テーブル13[[#All],[年代]],O$1)</f>
        <v>0</v>
      </c>
    </row>
    <row r="273" spans="1:15">
      <c r="A273" s="54">
        <f t="shared" si="19"/>
        <v>44157</v>
      </c>
      <c r="B273" s="1" t="str">
        <f t="shared" si="16"/>
        <v/>
      </c>
      <c r="C273" s="57" t="str">
        <f t="shared" si="17"/>
        <v/>
      </c>
      <c r="D273" s="57" t="str">
        <f t="shared" si="18"/>
        <v>22日</v>
      </c>
      <c r="E273" s="57">
        <f>COUNTIF(テーブル13[[#All],[発症日]],テーブル3101225[[#This Row],[日時]])</f>
        <v>1</v>
      </c>
      <c r="F273" s="57">
        <f>COUNTIFS(テーブル13[[#All],[発症日]],テーブル3101225[[#This Row],[日時]],テーブル13[[#All],[探知契機]],F$1)</f>
        <v>0</v>
      </c>
      <c r="G273" s="59">
        <f>COUNTIFS(テーブル13[[#All],[発症日]],テーブル3101225[[#This Row],[日時]],テーブル13[[#All],[探知契機]],"")</f>
        <v>1</v>
      </c>
      <c r="H273" s="59">
        <f>COUNTIFS(テーブル13[[#All],[発症日]],テーブル3101225[[#This Row],[日時]],テーブル13[[#All],[年代]],H$1)</f>
        <v>0</v>
      </c>
      <c r="I273" s="59">
        <f>COUNTIFS(テーブル13[[#All],[発症日]],テーブル3101225[[#This Row],[日時]],テーブル13[[#All],[年代]],I$1)</f>
        <v>0</v>
      </c>
      <c r="J273" s="59">
        <f>COUNTIFS(テーブル13[[#All],[発症日]],テーブル3101225[[#This Row],[日時]],テーブル13[[#All],[年代]],J$1)</f>
        <v>0</v>
      </c>
      <c r="K273" s="59">
        <f>COUNTIFS(テーブル13[[#All],[発症日]],テーブル3101225[[#This Row],[日時]],テーブル13[[#All],[年代]],K$1)</f>
        <v>0</v>
      </c>
      <c r="L273" s="59">
        <f>COUNTIFS(テーブル13[[#All],[発症日]],テーブル3101225[[#This Row],[日時]],テーブル13[[#All],[年代]],L$1)</f>
        <v>0</v>
      </c>
      <c r="M273" s="59">
        <f>COUNTIFS(テーブル13[[#All],[発症日]],テーブル3101225[[#This Row],[日時]],テーブル13[[#All],[年代]],M$1)</f>
        <v>0</v>
      </c>
      <c r="N273" s="59">
        <f>COUNTIFS(テーブル13[[#All],[発症日]],テーブル3101225[[#This Row],[日時]],テーブル13[[#All],[年代]],N$1)</f>
        <v>0</v>
      </c>
      <c r="O273" s="59">
        <f>COUNTIFS(テーブル13[[#All],[発症日]],テーブル3101225[[#This Row],[日時]],テーブル13[[#All],[年代]],O$1)</f>
        <v>0</v>
      </c>
    </row>
    <row r="274" spans="1:15">
      <c r="A274" s="54">
        <f t="shared" si="19"/>
        <v>44158</v>
      </c>
      <c r="B274" s="1" t="str">
        <f t="shared" si="16"/>
        <v/>
      </c>
      <c r="C274" s="57" t="str">
        <f t="shared" si="17"/>
        <v/>
      </c>
      <c r="D274" s="57" t="str">
        <f t="shared" si="18"/>
        <v>23日</v>
      </c>
      <c r="E274" s="57">
        <f>COUNTIF(テーブル13[[#All],[発症日]],テーブル3101225[[#This Row],[日時]])</f>
        <v>0</v>
      </c>
      <c r="F274" s="57">
        <f>COUNTIFS(テーブル13[[#All],[発症日]],テーブル3101225[[#This Row],[日時]],テーブル13[[#All],[探知契機]],F$1)</f>
        <v>0</v>
      </c>
      <c r="G274" s="59">
        <f>COUNTIFS(テーブル13[[#All],[発症日]],テーブル3101225[[#This Row],[日時]],テーブル13[[#All],[探知契機]],"")</f>
        <v>0</v>
      </c>
      <c r="H274" s="59">
        <f>COUNTIFS(テーブル13[[#All],[発症日]],テーブル3101225[[#This Row],[日時]],テーブル13[[#All],[年代]],H$1)</f>
        <v>0</v>
      </c>
      <c r="I274" s="59">
        <f>COUNTIFS(テーブル13[[#All],[発症日]],テーブル3101225[[#This Row],[日時]],テーブル13[[#All],[年代]],I$1)</f>
        <v>0</v>
      </c>
      <c r="J274" s="59">
        <f>COUNTIFS(テーブル13[[#All],[発症日]],テーブル3101225[[#This Row],[日時]],テーブル13[[#All],[年代]],J$1)</f>
        <v>0</v>
      </c>
      <c r="K274" s="59">
        <f>COUNTIFS(テーブル13[[#All],[発症日]],テーブル3101225[[#This Row],[日時]],テーブル13[[#All],[年代]],K$1)</f>
        <v>0</v>
      </c>
      <c r="L274" s="59">
        <f>COUNTIFS(テーブル13[[#All],[発症日]],テーブル3101225[[#This Row],[日時]],テーブル13[[#All],[年代]],L$1)</f>
        <v>0</v>
      </c>
      <c r="M274" s="59">
        <f>COUNTIFS(テーブル13[[#All],[発症日]],テーブル3101225[[#This Row],[日時]],テーブル13[[#All],[年代]],M$1)</f>
        <v>0</v>
      </c>
      <c r="N274" s="59">
        <f>COUNTIFS(テーブル13[[#All],[発症日]],テーブル3101225[[#This Row],[日時]],テーブル13[[#All],[年代]],N$1)</f>
        <v>0</v>
      </c>
      <c r="O274" s="59">
        <f>COUNTIFS(テーブル13[[#All],[発症日]],テーブル3101225[[#This Row],[日時]],テーブル13[[#All],[年代]],O$1)</f>
        <v>0</v>
      </c>
    </row>
    <row r="275" spans="1:15">
      <c r="A275" s="54">
        <f t="shared" si="19"/>
        <v>44159</v>
      </c>
      <c r="B275" s="1" t="str">
        <f t="shared" si="16"/>
        <v/>
      </c>
      <c r="C275" s="57" t="str">
        <f t="shared" si="17"/>
        <v/>
      </c>
      <c r="D275" s="57" t="str">
        <f t="shared" si="18"/>
        <v>24日</v>
      </c>
      <c r="E275" s="57">
        <f>COUNTIF(テーブル13[[#All],[発症日]],テーブル3101225[[#This Row],[日時]])</f>
        <v>0</v>
      </c>
      <c r="F275" s="57">
        <f>COUNTIFS(テーブル13[[#All],[発症日]],テーブル3101225[[#This Row],[日時]],テーブル13[[#All],[探知契機]],F$1)</f>
        <v>0</v>
      </c>
      <c r="G275" s="59">
        <f>COUNTIFS(テーブル13[[#All],[発症日]],テーブル3101225[[#This Row],[日時]],テーブル13[[#All],[探知契機]],"")</f>
        <v>0</v>
      </c>
      <c r="H275" s="59">
        <f>COUNTIFS(テーブル13[[#All],[発症日]],テーブル3101225[[#This Row],[日時]],テーブル13[[#All],[年代]],H$1)</f>
        <v>0</v>
      </c>
      <c r="I275" s="59">
        <f>COUNTIFS(テーブル13[[#All],[発症日]],テーブル3101225[[#This Row],[日時]],テーブル13[[#All],[年代]],I$1)</f>
        <v>0</v>
      </c>
      <c r="J275" s="59">
        <f>COUNTIFS(テーブル13[[#All],[発症日]],テーブル3101225[[#This Row],[日時]],テーブル13[[#All],[年代]],J$1)</f>
        <v>0</v>
      </c>
      <c r="K275" s="59">
        <f>COUNTIFS(テーブル13[[#All],[発症日]],テーブル3101225[[#This Row],[日時]],テーブル13[[#All],[年代]],K$1)</f>
        <v>0</v>
      </c>
      <c r="L275" s="59">
        <f>COUNTIFS(テーブル13[[#All],[発症日]],テーブル3101225[[#This Row],[日時]],テーブル13[[#All],[年代]],L$1)</f>
        <v>0</v>
      </c>
      <c r="M275" s="59">
        <f>COUNTIFS(テーブル13[[#All],[発症日]],テーブル3101225[[#This Row],[日時]],テーブル13[[#All],[年代]],M$1)</f>
        <v>0</v>
      </c>
      <c r="N275" s="59">
        <f>COUNTIFS(テーブル13[[#All],[発症日]],テーブル3101225[[#This Row],[日時]],テーブル13[[#All],[年代]],N$1)</f>
        <v>0</v>
      </c>
      <c r="O275" s="59">
        <f>COUNTIFS(テーブル13[[#All],[発症日]],テーブル3101225[[#This Row],[日時]],テーブル13[[#All],[年代]],O$1)</f>
        <v>0</v>
      </c>
    </row>
    <row r="276" spans="1:15">
      <c r="A276" s="54">
        <f t="shared" si="19"/>
        <v>44160</v>
      </c>
      <c r="B276" s="1" t="str">
        <f t="shared" si="16"/>
        <v/>
      </c>
      <c r="C276" s="57" t="str">
        <f t="shared" si="17"/>
        <v/>
      </c>
      <c r="D276" s="57" t="str">
        <f t="shared" si="18"/>
        <v>25日</v>
      </c>
      <c r="E276" s="57">
        <f>COUNTIF(テーブル13[[#All],[発症日]],テーブル3101225[[#This Row],[日時]])</f>
        <v>1</v>
      </c>
      <c r="F276" s="57">
        <f>COUNTIFS(テーブル13[[#All],[発症日]],テーブル3101225[[#This Row],[日時]],テーブル13[[#All],[探知契機]],F$1)</f>
        <v>1</v>
      </c>
      <c r="G276" s="59">
        <f>COUNTIFS(テーブル13[[#All],[発症日]],テーブル3101225[[#This Row],[日時]],テーブル13[[#All],[探知契機]],"")</f>
        <v>0</v>
      </c>
      <c r="H276" s="59">
        <f>COUNTIFS(テーブル13[[#All],[発症日]],テーブル3101225[[#This Row],[日時]],テーブル13[[#All],[年代]],H$1)</f>
        <v>0</v>
      </c>
      <c r="I276" s="59">
        <f>COUNTIFS(テーブル13[[#All],[発症日]],テーブル3101225[[#This Row],[日時]],テーブル13[[#All],[年代]],I$1)</f>
        <v>0</v>
      </c>
      <c r="J276" s="59">
        <f>COUNTIFS(テーブル13[[#All],[発症日]],テーブル3101225[[#This Row],[日時]],テーブル13[[#All],[年代]],J$1)</f>
        <v>0</v>
      </c>
      <c r="K276" s="59">
        <f>COUNTIFS(テーブル13[[#All],[発症日]],テーブル3101225[[#This Row],[日時]],テーブル13[[#All],[年代]],K$1)</f>
        <v>0</v>
      </c>
      <c r="L276" s="59">
        <f>COUNTIFS(テーブル13[[#All],[発症日]],テーブル3101225[[#This Row],[日時]],テーブル13[[#All],[年代]],L$1)</f>
        <v>0</v>
      </c>
      <c r="M276" s="59">
        <f>COUNTIFS(テーブル13[[#All],[発症日]],テーブル3101225[[#This Row],[日時]],テーブル13[[#All],[年代]],M$1)</f>
        <v>0</v>
      </c>
      <c r="N276" s="59">
        <f>COUNTIFS(テーブル13[[#All],[発症日]],テーブル3101225[[#This Row],[日時]],テーブル13[[#All],[年代]],N$1)</f>
        <v>0</v>
      </c>
      <c r="O276" s="59">
        <f>COUNTIFS(テーブル13[[#All],[発症日]],テーブル3101225[[#This Row],[日時]],テーブル13[[#All],[年代]],O$1)</f>
        <v>0</v>
      </c>
    </row>
    <row r="277" spans="1:15">
      <c r="A277" s="54">
        <f t="shared" si="19"/>
        <v>44161</v>
      </c>
      <c r="B277" s="1" t="str">
        <f t="shared" si="16"/>
        <v/>
      </c>
      <c r="C277" s="57" t="str">
        <f t="shared" si="17"/>
        <v/>
      </c>
      <c r="D277" s="57" t="str">
        <f t="shared" si="18"/>
        <v>26日</v>
      </c>
      <c r="E277" s="57">
        <f>COUNTIF(テーブル13[[#All],[発症日]],テーブル3101225[[#This Row],[日時]])</f>
        <v>1</v>
      </c>
      <c r="F277" s="57">
        <f>COUNTIFS(テーブル13[[#All],[発症日]],テーブル3101225[[#This Row],[日時]],テーブル13[[#All],[探知契機]],F$1)</f>
        <v>1</v>
      </c>
      <c r="G277" s="59">
        <f>COUNTIFS(テーブル13[[#All],[発症日]],テーブル3101225[[#This Row],[日時]],テーブル13[[#All],[探知契機]],"")</f>
        <v>0</v>
      </c>
      <c r="H277" s="59">
        <f>COUNTIFS(テーブル13[[#All],[発症日]],テーブル3101225[[#This Row],[日時]],テーブル13[[#All],[年代]],H$1)</f>
        <v>0</v>
      </c>
      <c r="I277" s="59">
        <f>COUNTIFS(テーブル13[[#All],[発症日]],テーブル3101225[[#This Row],[日時]],テーブル13[[#All],[年代]],I$1)</f>
        <v>0</v>
      </c>
      <c r="J277" s="59">
        <f>COUNTIFS(テーブル13[[#All],[発症日]],テーブル3101225[[#This Row],[日時]],テーブル13[[#All],[年代]],J$1)</f>
        <v>0</v>
      </c>
      <c r="K277" s="59">
        <f>COUNTIFS(テーブル13[[#All],[発症日]],テーブル3101225[[#This Row],[日時]],テーブル13[[#All],[年代]],K$1)</f>
        <v>0</v>
      </c>
      <c r="L277" s="59">
        <f>COUNTIFS(テーブル13[[#All],[発症日]],テーブル3101225[[#This Row],[日時]],テーブル13[[#All],[年代]],L$1)</f>
        <v>0</v>
      </c>
      <c r="M277" s="59">
        <f>COUNTIFS(テーブル13[[#All],[発症日]],テーブル3101225[[#This Row],[日時]],テーブル13[[#All],[年代]],M$1)</f>
        <v>0</v>
      </c>
      <c r="N277" s="59">
        <f>COUNTIFS(テーブル13[[#All],[発症日]],テーブル3101225[[#This Row],[日時]],テーブル13[[#All],[年代]],N$1)</f>
        <v>0</v>
      </c>
      <c r="O277" s="59">
        <f>COUNTIFS(テーブル13[[#All],[発症日]],テーブル3101225[[#This Row],[日時]],テーブル13[[#All],[年代]],O$1)</f>
        <v>0</v>
      </c>
    </row>
    <row r="278" spans="1:15">
      <c r="A278" s="54">
        <f t="shared" si="19"/>
        <v>44162</v>
      </c>
      <c r="B278" s="1" t="str">
        <f t="shared" si="16"/>
        <v/>
      </c>
      <c r="C278" s="57" t="str">
        <f t="shared" si="17"/>
        <v/>
      </c>
      <c r="D278" s="57" t="str">
        <f t="shared" si="18"/>
        <v>27日</v>
      </c>
      <c r="E278" s="57">
        <f>COUNTIF(テーブル13[[#All],[発症日]],テーブル3101225[[#This Row],[日時]])</f>
        <v>0</v>
      </c>
      <c r="F278" s="57">
        <f>COUNTIFS(テーブル13[[#All],[発症日]],テーブル3101225[[#This Row],[日時]],テーブル13[[#All],[探知契機]],F$1)</f>
        <v>0</v>
      </c>
      <c r="G278" s="59">
        <f>COUNTIFS(テーブル13[[#All],[発症日]],テーブル3101225[[#This Row],[日時]],テーブル13[[#All],[探知契機]],"")</f>
        <v>0</v>
      </c>
      <c r="H278" s="59">
        <f>COUNTIFS(テーブル13[[#All],[発症日]],テーブル3101225[[#This Row],[日時]],テーブル13[[#All],[年代]],H$1)</f>
        <v>0</v>
      </c>
      <c r="I278" s="59">
        <f>COUNTIFS(テーブル13[[#All],[発症日]],テーブル3101225[[#This Row],[日時]],テーブル13[[#All],[年代]],I$1)</f>
        <v>0</v>
      </c>
      <c r="J278" s="59">
        <f>COUNTIFS(テーブル13[[#All],[発症日]],テーブル3101225[[#This Row],[日時]],テーブル13[[#All],[年代]],J$1)</f>
        <v>0</v>
      </c>
      <c r="K278" s="59">
        <f>COUNTIFS(テーブル13[[#All],[発症日]],テーブル3101225[[#This Row],[日時]],テーブル13[[#All],[年代]],K$1)</f>
        <v>0</v>
      </c>
      <c r="L278" s="59">
        <f>COUNTIFS(テーブル13[[#All],[発症日]],テーブル3101225[[#This Row],[日時]],テーブル13[[#All],[年代]],L$1)</f>
        <v>0</v>
      </c>
      <c r="M278" s="59">
        <f>COUNTIFS(テーブル13[[#All],[発症日]],テーブル3101225[[#This Row],[日時]],テーブル13[[#All],[年代]],M$1)</f>
        <v>0</v>
      </c>
      <c r="N278" s="59">
        <f>COUNTIFS(テーブル13[[#All],[発症日]],テーブル3101225[[#This Row],[日時]],テーブル13[[#All],[年代]],N$1)</f>
        <v>0</v>
      </c>
      <c r="O278" s="59">
        <f>COUNTIFS(テーブル13[[#All],[発症日]],テーブル3101225[[#This Row],[日時]],テーブル13[[#All],[年代]],O$1)</f>
        <v>0</v>
      </c>
    </row>
    <row r="279" spans="1:15">
      <c r="A279" s="54">
        <f t="shared" si="19"/>
        <v>44163</v>
      </c>
      <c r="B279" s="1" t="str">
        <f t="shared" si="16"/>
        <v/>
      </c>
      <c r="C279" s="57" t="str">
        <f t="shared" si="17"/>
        <v/>
      </c>
      <c r="D279" s="57" t="str">
        <f t="shared" si="18"/>
        <v>28日</v>
      </c>
      <c r="E279" s="57">
        <f>COUNTIF(テーブル13[[#All],[発症日]],テーブル3101225[[#This Row],[日時]])</f>
        <v>0</v>
      </c>
      <c r="F279" s="57">
        <f>COUNTIFS(テーブル13[[#All],[発症日]],テーブル3101225[[#This Row],[日時]],テーブル13[[#All],[探知契機]],F$1)</f>
        <v>0</v>
      </c>
      <c r="G279" s="59">
        <f>COUNTIFS(テーブル13[[#All],[発症日]],テーブル3101225[[#This Row],[日時]],テーブル13[[#All],[探知契機]],"")</f>
        <v>0</v>
      </c>
      <c r="H279" s="59">
        <f>COUNTIFS(テーブル13[[#All],[発症日]],テーブル3101225[[#This Row],[日時]],テーブル13[[#All],[年代]],H$1)</f>
        <v>0</v>
      </c>
      <c r="I279" s="59">
        <f>COUNTIFS(テーブル13[[#All],[発症日]],テーブル3101225[[#This Row],[日時]],テーブル13[[#All],[年代]],I$1)</f>
        <v>0</v>
      </c>
      <c r="J279" s="59">
        <f>COUNTIFS(テーブル13[[#All],[発症日]],テーブル3101225[[#This Row],[日時]],テーブル13[[#All],[年代]],J$1)</f>
        <v>0</v>
      </c>
      <c r="K279" s="59">
        <f>COUNTIFS(テーブル13[[#All],[発症日]],テーブル3101225[[#This Row],[日時]],テーブル13[[#All],[年代]],K$1)</f>
        <v>0</v>
      </c>
      <c r="L279" s="59">
        <f>COUNTIFS(テーブル13[[#All],[発症日]],テーブル3101225[[#This Row],[日時]],テーブル13[[#All],[年代]],L$1)</f>
        <v>0</v>
      </c>
      <c r="M279" s="59">
        <f>COUNTIFS(テーブル13[[#All],[発症日]],テーブル3101225[[#This Row],[日時]],テーブル13[[#All],[年代]],M$1)</f>
        <v>0</v>
      </c>
      <c r="N279" s="59">
        <f>COUNTIFS(テーブル13[[#All],[発症日]],テーブル3101225[[#This Row],[日時]],テーブル13[[#All],[年代]],N$1)</f>
        <v>0</v>
      </c>
      <c r="O279" s="59">
        <f>COUNTIFS(テーブル13[[#All],[発症日]],テーブル3101225[[#This Row],[日時]],テーブル13[[#All],[年代]],O$1)</f>
        <v>0</v>
      </c>
    </row>
    <row r="280" spans="1:15">
      <c r="A280" s="54">
        <f t="shared" si="19"/>
        <v>44164</v>
      </c>
      <c r="B280" s="1" t="str">
        <f t="shared" si="16"/>
        <v/>
      </c>
      <c r="C280" s="57" t="str">
        <f t="shared" si="17"/>
        <v/>
      </c>
      <c r="D280" s="57" t="str">
        <f t="shared" si="18"/>
        <v>29日</v>
      </c>
      <c r="E280" s="57">
        <f>COUNTIF(テーブル13[[#All],[発症日]],テーブル3101225[[#This Row],[日時]])</f>
        <v>0</v>
      </c>
      <c r="F280" s="57">
        <f>COUNTIFS(テーブル13[[#All],[発症日]],テーブル3101225[[#This Row],[日時]],テーブル13[[#All],[探知契機]],F$1)</f>
        <v>0</v>
      </c>
      <c r="G280" s="59">
        <f>COUNTIFS(テーブル13[[#All],[発症日]],テーブル3101225[[#This Row],[日時]],テーブル13[[#All],[探知契機]],"")</f>
        <v>0</v>
      </c>
      <c r="H280" s="59">
        <f>COUNTIFS(テーブル13[[#All],[発症日]],テーブル3101225[[#This Row],[日時]],テーブル13[[#All],[年代]],H$1)</f>
        <v>0</v>
      </c>
      <c r="I280" s="59">
        <f>COUNTIFS(テーブル13[[#All],[発症日]],テーブル3101225[[#This Row],[日時]],テーブル13[[#All],[年代]],I$1)</f>
        <v>0</v>
      </c>
      <c r="J280" s="59">
        <f>COUNTIFS(テーブル13[[#All],[発症日]],テーブル3101225[[#This Row],[日時]],テーブル13[[#All],[年代]],J$1)</f>
        <v>0</v>
      </c>
      <c r="K280" s="59">
        <f>COUNTIFS(テーブル13[[#All],[発症日]],テーブル3101225[[#This Row],[日時]],テーブル13[[#All],[年代]],K$1)</f>
        <v>0</v>
      </c>
      <c r="L280" s="59">
        <f>COUNTIFS(テーブル13[[#All],[発症日]],テーブル3101225[[#This Row],[日時]],テーブル13[[#All],[年代]],L$1)</f>
        <v>0</v>
      </c>
      <c r="M280" s="59">
        <f>COUNTIFS(テーブル13[[#All],[発症日]],テーブル3101225[[#This Row],[日時]],テーブル13[[#All],[年代]],M$1)</f>
        <v>0</v>
      </c>
      <c r="N280" s="59">
        <f>COUNTIFS(テーブル13[[#All],[発症日]],テーブル3101225[[#This Row],[日時]],テーブル13[[#All],[年代]],N$1)</f>
        <v>0</v>
      </c>
      <c r="O280" s="59">
        <f>COUNTIFS(テーブル13[[#All],[発症日]],テーブル3101225[[#This Row],[日時]],テーブル13[[#All],[年代]],O$1)</f>
        <v>0</v>
      </c>
    </row>
    <row r="281" spans="1:15">
      <c r="A281" s="54">
        <f t="shared" si="19"/>
        <v>44165</v>
      </c>
      <c r="B281" s="1" t="str">
        <f t="shared" si="16"/>
        <v/>
      </c>
      <c r="C281" s="57" t="str">
        <f t="shared" si="17"/>
        <v/>
      </c>
      <c r="D281" s="57" t="str">
        <f t="shared" si="18"/>
        <v>30日</v>
      </c>
      <c r="E281" s="57">
        <f>COUNTIF(テーブル13[[#All],[発症日]],テーブル3101225[[#This Row],[日時]])</f>
        <v>0</v>
      </c>
      <c r="F281" s="57">
        <f>COUNTIFS(テーブル13[[#All],[発症日]],テーブル3101225[[#This Row],[日時]],テーブル13[[#All],[探知契機]],F$1)</f>
        <v>0</v>
      </c>
      <c r="G281" s="59">
        <f>COUNTIFS(テーブル13[[#All],[発症日]],テーブル3101225[[#This Row],[日時]],テーブル13[[#All],[探知契機]],"")</f>
        <v>0</v>
      </c>
      <c r="H281" s="59">
        <f>COUNTIFS(テーブル13[[#All],[発症日]],テーブル3101225[[#This Row],[日時]],テーブル13[[#All],[年代]],H$1)</f>
        <v>0</v>
      </c>
      <c r="I281" s="59">
        <f>COUNTIFS(テーブル13[[#All],[発症日]],テーブル3101225[[#This Row],[日時]],テーブル13[[#All],[年代]],I$1)</f>
        <v>0</v>
      </c>
      <c r="J281" s="59">
        <f>COUNTIFS(テーブル13[[#All],[発症日]],テーブル3101225[[#This Row],[日時]],テーブル13[[#All],[年代]],J$1)</f>
        <v>0</v>
      </c>
      <c r="K281" s="59">
        <f>COUNTIFS(テーブル13[[#All],[発症日]],テーブル3101225[[#This Row],[日時]],テーブル13[[#All],[年代]],K$1)</f>
        <v>0</v>
      </c>
      <c r="L281" s="59">
        <f>COUNTIFS(テーブル13[[#All],[発症日]],テーブル3101225[[#This Row],[日時]],テーブル13[[#All],[年代]],L$1)</f>
        <v>0</v>
      </c>
      <c r="M281" s="59">
        <f>COUNTIFS(テーブル13[[#All],[発症日]],テーブル3101225[[#This Row],[日時]],テーブル13[[#All],[年代]],M$1)</f>
        <v>0</v>
      </c>
      <c r="N281" s="59">
        <f>COUNTIFS(テーブル13[[#All],[発症日]],テーブル3101225[[#This Row],[日時]],テーブル13[[#All],[年代]],N$1)</f>
        <v>0</v>
      </c>
      <c r="O281" s="59">
        <f>COUNTIFS(テーブル13[[#All],[発症日]],テーブル3101225[[#This Row],[日時]],テーブル13[[#All],[年代]],O$1)</f>
        <v>0</v>
      </c>
    </row>
    <row r="282" spans="1:15">
      <c r="A282" s="54">
        <f t="shared" si="19"/>
        <v>44166</v>
      </c>
      <c r="B282" s="1" t="str">
        <f t="shared" si="16"/>
        <v/>
      </c>
      <c r="C282" s="57" t="str">
        <f t="shared" si="17"/>
        <v>12月</v>
      </c>
      <c r="D282" s="57" t="str">
        <f t="shared" si="18"/>
        <v>1日</v>
      </c>
      <c r="E282" s="57">
        <f>COUNTIF(テーブル13[[#All],[発症日]],テーブル3101225[[#This Row],[日時]])</f>
        <v>0</v>
      </c>
      <c r="F282" s="57">
        <f>COUNTIFS(テーブル13[[#All],[発症日]],テーブル3101225[[#This Row],[日時]],テーブル13[[#All],[探知契機]],F$1)</f>
        <v>0</v>
      </c>
      <c r="G282" s="59">
        <f>COUNTIFS(テーブル13[[#All],[発症日]],テーブル3101225[[#This Row],[日時]],テーブル13[[#All],[探知契機]],"")</f>
        <v>0</v>
      </c>
      <c r="H282" s="59">
        <f>COUNTIFS(テーブル13[[#All],[発症日]],テーブル3101225[[#This Row],[日時]],テーブル13[[#All],[年代]],H$1)</f>
        <v>0</v>
      </c>
      <c r="I282" s="59">
        <f>COUNTIFS(テーブル13[[#All],[発症日]],テーブル3101225[[#This Row],[日時]],テーブル13[[#All],[年代]],I$1)</f>
        <v>0</v>
      </c>
      <c r="J282" s="59">
        <f>COUNTIFS(テーブル13[[#All],[発症日]],テーブル3101225[[#This Row],[日時]],テーブル13[[#All],[年代]],J$1)</f>
        <v>0</v>
      </c>
      <c r="K282" s="59">
        <f>COUNTIFS(テーブル13[[#All],[発症日]],テーブル3101225[[#This Row],[日時]],テーブル13[[#All],[年代]],K$1)</f>
        <v>0</v>
      </c>
      <c r="L282" s="59">
        <f>COUNTIFS(テーブル13[[#All],[発症日]],テーブル3101225[[#This Row],[日時]],テーブル13[[#All],[年代]],L$1)</f>
        <v>0</v>
      </c>
      <c r="M282" s="59">
        <f>COUNTIFS(テーブル13[[#All],[発症日]],テーブル3101225[[#This Row],[日時]],テーブル13[[#All],[年代]],M$1)</f>
        <v>0</v>
      </c>
      <c r="N282" s="59">
        <f>COUNTIFS(テーブル13[[#All],[発症日]],テーブル3101225[[#This Row],[日時]],テーブル13[[#All],[年代]],N$1)</f>
        <v>0</v>
      </c>
      <c r="O282" s="59">
        <f>COUNTIFS(テーブル13[[#All],[発症日]],テーブル3101225[[#This Row],[日時]],テーブル13[[#All],[年代]],O$1)</f>
        <v>0</v>
      </c>
    </row>
    <row r="283" spans="1:15">
      <c r="A283" s="54">
        <f t="shared" si="19"/>
        <v>44167</v>
      </c>
      <c r="B283" s="1" t="str">
        <f t="shared" si="16"/>
        <v/>
      </c>
      <c r="C283" s="57" t="str">
        <f t="shared" si="17"/>
        <v/>
      </c>
      <c r="D283" s="57" t="str">
        <f t="shared" si="18"/>
        <v>2日</v>
      </c>
      <c r="E283" s="57">
        <f>COUNTIF(テーブル13[[#All],[発症日]],テーブル3101225[[#This Row],[日時]])</f>
        <v>0</v>
      </c>
      <c r="F283" s="57">
        <f>COUNTIFS(テーブル13[[#All],[発症日]],テーブル3101225[[#This Row],[日時]],テーブル13[[#All],[探知契機]],F$1)</f>
        <v>0</v>
      </c>
      <c r="G283" s="59">
        <f>COUNTIFS(テーブル13[[#All],[発症日]],テーブル3101225[[#This Row],[日時]],テーブル13[[#All],[探知契機]],"")</f>
        <v>0</v>
      </c>
      <c r="H283" s="59">
        <f>COUNTIFS(テーブル13[[#All],[発症日]],テーブル3101225[[#This Row],[日時]],テーブル13[[#All],[年代]],H$1)</f>
        <v>0</v>
      </c>
      <c r="I283" s="59">
        <f>COUNTIFS(テーブル13[[#All],[発症日]],テーブル3101225[[#This Row],[日時]],テーブル13[[#All],[年代]],I$1)</f>
        <v>0</v>
      </c>
      <c r="J283" s="59">
        <f>COUNTIFS(テーブル13[[#All],[発症日]],テーブル3101225[[#This Row],[日時]],テーブル13[[#All],[年代]],J$1)</f>
        <v>0</v>
      </c>
      <c r="K283" s="59">
        <f>COUNTIFS(テーブル13[[#All],[発症日]],テーブル3101225[[#This Row],[日時]],テーブル13[[#All],[年代]],K$1)</f>
        <v>0</v>
      </c>
      <c r="L283" s="59">
        <f>COUNTIFS(テーブル13[[#All],[発症日]],テーブル3101225[[#This Row],[日時]],テーブル13[[#All],[年代]],L$1)</f>
        <v>0</v>
      </c>
      <c r="M283" s="59">
        <f>COUNTIFS(テーブル13[[#All],[発症日]],テーブル3101225[[#This Row],[日時]],テーブル13[[#All],[年代]],M$1)</f>
        <v>0</v>
      </c>
      <c r="N283" s="59">
        <f>COUNTIFS(テーブル13[[#All],[発症日]],テーブル3101225[[#This Row],[日時]],テーブル13[[#All],[年代]],N$1)</f>
        <v>0</v>
      </c>
      <c r="O283" s="59">
        <f>COUNTIFS(テーブル13[[#All],[発症日]],テーブル3101225[[#This Row],[日時]],テーブル13[[#All],[年代]],O$1)</f>
        <v>0</v>
      </c>
    </row>
    <row r="284" spans="1:15">
      <c r="A284" s="54">
        <f t="shared" si="19"/>
        <v>44168</v>
      </c>
      <c r="B284" s="1" t="str">
        <f t="shared" si="16"/>
        <v/>
      </c>
      <c r="C284" s="57" t="str">
        <f t="shared" si="17"/>
        <v/>
      </c>
      <c r="D284" s="57" t="str">
        <f t="shared" si="18"/>
        <v>3日</v>
      </c>
      <c r="E284" s="57">
        <f>COUNTIF(テーブル13[[#All],[発症日]],テーブル3101225[[#This Row],[日時]])</f>
        <v>0</v>
      </c>
      <c r="F284" s="57">
        <f>COUNTIFS(テーブル13[[#All],[発症日]],テーブル3101225[[#This Row],[日時]],テーブル13[[#All],[探知契機]],F$1)</f>
        <v>0</v>
      </c>
      <c r="G284" s="59">
        <f>COUNTIFS(テーブル13[[#All],[発症日]],テーブル3101225[[#This Row],[日時]],テーブル13[[#All],[探知契機]],"")</f>
        <v>0</v>
      </c>
      <c r="H284" s="59">
        <f>COUNTIFS(テーブル13[[#All],[発症日]],テーブル3101225[[#This Row],[日時]],テーブル13[[#All],[年代]],H$1)</f>
        <v>0</v>
      </c>
      <c r="I284" s="59">
        <f>COUNTIFS(テーブル13[[#All],[発症日]],テーブル3101225[[#This Row],[日時]],テーブル13[[#All],[年代]],I$1)</f>
        <v>0</v>
      </c>
      <c r="J284" s="59">
        <f>COUNTIFS(テーブル13[[#All],[発症日]],テーブル3101225[[#This Row],[日時]],テーブル13[[#All],[年代]],J$1)</f>
        <v>0</v>
      </c>
      <c r="K284" s="59">
        <f>COUNTIFS(テーブル13[[#All],[発症日]],テーブル3101225[[#This Row],[日時]],テーブル13[[#All],[年代]],K$1)</f>
        <v>0</v>
      </c>
      <c r="L284" s="59">
        <f>COUNTIFS(テーブル13[[#All],[発症日]],テーブル3101225[[#This Row],[日時]],テーブル13[[#All],[年代]],L$1)</f>
        <v>0</v>
      </c>
      <c r="M284" s="59">
        <f>COUNTIFS(テーブル13[[#All],[発症日]],テーブル3101225[[#This Row],[日時]],テーブル13[[#All],[年代]],M$1)</f>
        <v>0</v>
      </c>
      <c r="N284" s="59">
        <f>COUNTIFS(テーブル13[[#All],[発症日]],テーブル3101225[[#This Row],[日時]],テーブル13[[#All],[年代]],N$1)</f>
        <v>0</v>
      </c>
      <c r="O284" s="59">
        <f>COUNTIFS(テーブル13[[#All],[発症日]],テーブル3101225[[#This Row],[日時]],テーブル13[[#All],[年代]],O$1)</f>
        <v>0</v>
      </c>
    </row>
    <row r="285" spans="1:15">
      <c r="A285" s="54">
        <f t="shared" si="19"/>
        <v>44169</v>
      </c>
      <c r="B285" s="1" t="str">
        <f t="shared" si="16"/>
        <v/>
      </c>
      <c r="C285" s="57" t="str">
        <f t="shared" si="17"/>
        <v/>
      </c>
      <c r="D285" s="57" t="str">
        <f t="shared" si="18"/>
        <v>4日</v>
      </c>
      <c r="E285" s="57">
        <f>COUNTIF(テーブル13[[#All],[発症日]],テーブル3101225[[#This Row],[日時]])</f>
        <v>2</v>
      </c>
      <c r="F285" s="57">
        <f>COUNTIFS(テーブル13[[#All],[発症日]],テーブル3101225[[#This Row],[日時]],テーブル13[[#All],[探知契機]],F$1)</f>
        <v>0</v>
      </c>
      <c r="G285" s="59">
        <f>COUNTIFS(テーブル13[[#All],[発症日]],テーブル3101225[[#This Row],[日時]],テーブル13[[#All],[探知契機]],"")</f>
        <v>2</v>
      </c>
      <c r="H285" s="59">
        <f>COUNTIFS(テーブル13[[#All],[発症日]],テーブル3101225[[#This Row],[日時]],テーブル13[[#All],[年代]],H$1)</f>
        <v>0</v>
      </c>
      <c r="I285" s="59">
        <f>COUNTIFS(テーブル13[[#All],[発症日]],テーブル3101225[[#This Row],[日時]],テーブル13[[#All],[年代]],I$1)</f>
        <v>0</v>
      </c>
      <c r="J285" s="59">
        <f>COUNTIFS(テーブル13[[#All],[発症日]],テーブル3101225[[#This Row],[日時]],テーブル13[[#All],[年代]],J$1)</f>
        <v>0</v>
      </c>
      <c r="K285" s="59">
        <f>COUNTIFS(テーブル13[[#All],[発症日]],テーブル3101225[[#This Row],[日時]],テーブル13[[#All],[年代]],K$1)</f>
        <v>0</v>
      </c>
      <c r="L285" s="59">
        <f>COUNTIFS(テーブル13[[#All],[発症日]],テーブル3101225[[#This Row],[日時]],テーブル13[[#All],[年代]],L$1)</f>
        <v>0</v>
      </c>
      <c r="M285" s="59">
        <f>COUNTIFS(テーブル13[[#All],[発症日]],テーブル3101225[[#This Row],[日時]],テーブル13[[#All],[年代]],M$1)</f>
        <v>0</v>
      </c>
      <c r="N285" s="59">
        <f>COUNTIFS(テーブル13[[#All],[発症日]],テーブル3101225[[#This Row],[日時]],テーブル13[[#All],[年代]],N$1)</f>
        <v>0</v>
      </c>
      <c r="O285" s="59">
        <f>COUNTIFS(テーブル13[[#All],[発症日]],テーブル3101225[[#This Row],[日時]],テーブル13[[#All],[年代]],O$1)</f>
        <v>0</v>
      </c>
    </row>
    <row r="286" spans="1:15">
      <c r="A286" s="54">
        <f t="shared" si="19"/>
        <v>44170</v>
      </c>
      <c r="B286" s="1" t="str">
        <f t="shared" si="16"/>
        <v/>
      </c>
      <c r="C286" s="57" t="str">
        <f t="shared" si="17"/>
        <v/>
      </c>
      <c r="D286" s="57" t="str">
        <f t="shared" si="18"/>
        <v>5日</v>
      </c>
      <c r="E286" s="57">
        <f>COUNTIF(テーブル13[[#All],[発症日]],テーブル3101225[[#This Row],[日時]])</f>
        <v>0</v>
      </c>
      <c r="F286" s="57">
        <f>COUNTIFS(テーブル13[[#All],[発症日]],テーブル3101225[[#This Row],[日時]],テーブル13[[#All],[探知契機]],F$1)</f>
        <v>0</v>
      </c>
      <c r="G286" s="59">
        <f>COUNTIFS(テーブル13[[#All],[発症日]],テーブル3101225[[#This Row],[日時]],テーブル13[[#All],[探知契機]],"")</f>
        <v>0</v>
      </c>
      <c r="H286" s="59">
        <f>COUNTIFS(テーブル13[[#All],[発症日]],テーブル3101225[[#This Row],[日時]],テーブル13[[#All],[年代]],H$1)</f>
        <v>0</v>
      </c>
      <c r="I286" s="59">
        <f>COUNTIFS(テーブル13[[#All],[発症日]],テーブル3101225[[#This Row],[日時]],テーブル13[[#All],[年代]],I$1)</f>
        <v>0</v>
      </c>
      <c r="J286" s="59">
        <f>COUNTIFS(テーブル13[[#All],[発症日]],テーブル3101225[[#This Row],[日時]],テーブル13[[#All],[年代]],J$1)</f>
        <v>0</v>
      </c>
      <c r="K286" s="59">
        <f>COUNTIFS(テーブル13[[#All],[発症日]],テーブル3101225[[#This Row],[日時]],テーブル13[[#All],[年代]],K$1)</f>
        <v>0</v>
      </c>
      <c r="L286" s="59">
        <f>COUNTIFS(テーブル13[[#All],[発症日]],テーブル3101225[[#This Row],[日時]],テーブル13[[#All],[年代]],L$1)</f>
        <v>0</v>
      </c>
      <c r="M286" s="59">
        <f>COUNTIFS(テーブル13[[#All],[発症日]],テーブル3101225[[#This Row],[日時]],テーブル13[[#All],[年代]],M$1)</f>
        <v>0</v>
      </c>
      <c r="N286" s="59">
        <f>COUNTIFS(テーブル13[[#All],[発症日]],テーブル3101225[[#This Row],[日時]],テーブル13[[#All],[年代]],N$1)</f>
        <v>0</v>
      </c>
      <c r="O286" s="59">
        <f>COUNTIFS(テーブル13[[#All],[発症日]],テーブル3101225[[#This Row],[日時]],テーブル13[[#All],[年代]],O$1)</f>
        <v>0</v>
      </c>
    </row>
    <row r="287" spans="1:15">
      <c r="A287" s="54">
        <f t="shared" si="19"/>
        <v>44171</v>
      </c>
      <c r="B287" s="1" t="str">
        <f t="shared" si="16"/>
        <v/>
      </c>
      <c r="C287" s="57" t="str">
        <f t="shared" si="17"/>
        <v/>
      </c>
      <c r="D287" s="57" t="str">
        <f t="shared" si="18"/>
        <v>6日</v>
      </c>
      <c r="E287" s="57">
        <f>COUNTIF(テーブル13[[#All],[発症日]],テーブル3101225[[#This Row],[日時]])</f>
        <v>1</v>
      </c>
      <c r="F287" s="57">
        <f>COUNTIFS(テーブル13[[#All],[発症日]],テーブル3101225[[#This Row],[日時]],テーブル13[[#All],[探知契機]],F$1)</f>
        <v>0</v>
      </c>
      <c r="G287" s="59">
        <f>COUNTIFS(テーブル13[[#All],[発症日]],テーブル3101225[[#This Row],[日時]],テーブル13[[#All],[探知契機]],"")</f>
        <v>1</v>
      </c>
      <c r="H287" s="59">
        <f>COUNTIFS(テーブル13[[#All],[発症日]],テーブル3101225[[#This Row],[日時]],テーブル13[[#All],[年代]],H$1)</f>
        <v>0</v>
      </c>
      <c r="I287" s="59">
        <f>COUNTIFS(テーブル13[[#All],[発症日]],テーブル3101225[[#This Row],[日時]],テーブル13[[#All],[年代]],I$1)</f>
        <v>0</v>
      </c>
      <c r="J287" s="59">
        <f>COUNTIFS(テーブル13[[#All],[発症日]],テーブル3101225[[#This Row],[日時]],テーブル13[[#All],[年代]],J$1)</f>
        <v>0</v>
      </c>
      <c r="K287" s="59">
        <f>COUNTIFS(テーブル13[[#All],[発症日]],テーブル3101225[[#This Row],[日時]],テーブル13[[#All],[年代]],K$1)</f>
        <v>0</v>
      </c>
      <c r="L287" s="59">
        <f>COUNTIFS(テーブル13[[#All],[発症日]],テーブル3101225[[#This Row],[日時]],テーブル13[[#All],[年代]],L$1)</f>
        <v>0</v>
      </c>
      <c r="M287" s="59">
        <f>COUNTIFS(テーブル13[[#All],[発症日]],テーブル3101225[[#This Row],[日時]],テーブル13[[#All],[年代]],M$1)</f>
        <v>0</v>
      </c>
      <c r="N287" s="59">
        <f>COUNTIFS(テーブル13[[#All],[発症日]],テーブル3101225[[#This Row],[日時]],テーブル13[[#All],[年代]],N$1)</f>
        <v>0</v>
      </c>
      <c r="O287" s="59">
        <f>COUNTIFS(テーブル13[[#All],[発症日]],テーブル3101225[[#This Row],[日時]],テーブル13[[#All],[年代]],O$1)</f>
        <v>0</v>
      </c>
    </row>
    <row r="288" spans="1:15">
      <c r="A288" s="54">
        <f t="shared" si="19"/>
        <v>44172</v>
      </c>
      <c r="B288" s="1" t="str">
        <f t="shared" si="16"/>
        <v/>
      </c>
      <c r="C288" s="57" t="str">
        <f t="shared" si="17"/>
        <v/>
      </c>
      <c r="D288" s="57" t="str">
        <f t="shared" si="18"/>
        <v>7日</v>
      </c>
      <c r="E288" s="57">
        <f>COUNTIF(テーブル13[[#All],[発症日]],テーブル3101225[[#This Row],[日時]])</f>
        <v>0</v>
      </c>
      <c r="F288" s="57">
        <f>COUNTIFS(テーブル13[[#All],[発症日]],テーブル3101225[[#This Row],[日時]],テーブル13[[#All],[探知契機]],F$1)</f>
        <v>0</v>
      </c>
      <c r="G288" s="59">
        <f>COUNTIFS(テーブル13[[#All],[発症日]],テーブル3101225[[#This Row],[日時]],テーブル13[[#All],[探知契機]],"")</f>
        <v>0</v>
      </c>
      <c r="H288" s="59">
        <f>COUNTIFS(テーブル13[[#All],[発症日]],テーブル3101225[[#This Row],[日時]],テーブル13[[#All],[年代]],H$1)</f>
        <v>0</v>
      </c>
      <c r="I288" s="59">
        <f>COUNTIFS(テーブル13[[#All],[発症日]],テーブル3101225[[#This Row],[日時]],テーブル13[[#All],[年代]],I$1)</f>
        <v>0</v>
      </c>
      <c r="J288" s="59">
        <f>COUNTIFS(テーブル13[[#All],[発症日]],テーブル3101225[[#This Row],[日時]],テーブル13[[#All],[年代]],J$1)</f>
        <v>0</v>
      </c>
      <c r="K288" s="59">
        <f>COUNTIFS(テーブル13[[#All],[発症日]],テーブル3101225[[#This Row],[日時]],テーブル13[[#All],[年代]],K$1)</f>
        <v>0</v>
      </c>
      <c r="L288" s="59">
        <f>COUNTIFS(テーブル13[[#All],[発症日]],テーブル3101225[[#This Row],[日時]],テーブル13[[#All],[年代]],L$1)</f>
        <v>0</v>
      </c>
      <c r="M288" s="59">
        <f>COUNTIFS(テーブル13[[#All],[発症日]],テーブル3101225[[#This Row],[日時]],テーブル13[[#All],[年代]],M$1)</f>
        <v>0</v>
      </c>
      <c r="N288" s="59">
        <f>COUNTIFS(テーブル13[[#All],[発症日]],テーブル3101225[[#This Row],[日時]],テーブル13[[#All],[年代]],N$1)</f>
        <v>0</v>
      </c>
      <c r="O288" s="59">
        <f>COUNTIFS(テーブル13[[#All],[発症日]],テーブル3101225[[#This Row],[日時]],テーブル13[[#All],[年代]],O$1)</f>
        <v>0</v>
      </c>
    </row>
    <row r="289" spans="1:15">
      <c r="A289" s="54">
        <f t="shared" si="19"/>
        <v>44173</v>
      </c>
      <c r="B289" s="1" t="str">
        <f t="shared" si="16"/>
        <v/>
      </c>
      <c r="C289" s="57" t="str">
        <f t="shared" si="17"/>
        <v/>
      </c>
      <c r="D289" s="57" t="str">
        <f t="shared" si="18"/>
        <v>8日</v>
      </c>
      <c r="E289" s="57">
        <f>COUNTIF(テーブル13[[#All],[発症日]],テーブル3101225[[#This Row],[日時]])</f>
        <v>2</v>
      </c>
      <c r="F289" s="57">
        <f>COUNTIFS(テーブル13[[#All],[発症日]],テーブル3101225[[#This Row],[日時]],テーブル13[[#All],[探知契機]],F$1)</f>
        <v>0</v>
      </c>
      <c r="G289" s="59">
        <f>COUNTIFS(テーブル13[[#All],[発症日]],テーブル3101225[[#This Row],[日時]],テーブル13[[#All],[探知契機]],"")</f>
        <v>2</v>
      </c>
      <c r="H289" s="59">
        <f>COUNTIFS(テーブル13[[#All],[発症日]],テーブル3101225[[#This Row],[日時]],テーブル13[[#All],[年代]],H$1)</f>
        <v>0</v>
      </c>
      <c r="I289" s="59">
        <f>COUNTIFS(テーブル13[[#All],[発症日]],テーブル3101225[[#This Row],[日時]],テーブル13[[#All],[年代]],I$1)</f>
        <v>0</v>
      </c>
      <c r="J289" s="59">
        <f>COUNTIFS(テーブル13[[#All],[発症日]],テーブル3101225[[#This Row],[日時]],テーブル13[[#All],[年代]],J$1)</f>
        <v>0</v>
      </c>
      <c r="K289" s="59">
        <f>COUNTIFS(テーブル13[[#All],[発症日]],テーブル3101225[[#This Row],[日時]],テーブル13[[#All],[年代]],K$1)</f>
        <v>0</v>
      </c>
      <c r="L289" s="59">
        <f>COUNTIFS(テーブル13[[#All],[発症日]],テーブル3101225[[#This Row],[日時]],テーブル13[[#All],[年代]],L$1)</f>
        <v>0</v>
      </c>
      <c r="M289" s="59">
        <f>COUNTIFS(テーブル13[[#All],[発症日]],テーブル3101225[[#This Row],[日時]],テーブル13[[#All],[年代]],M$1)</f>
        <v>0</v>
      </c>
      <c r="N289" s="59">
        <f>COUNTIFS(テーブル13[[#All],[発症日]],テーブル3101225[[#This Row],[日時]],テーブル13[[#All],[年代]],N$1)</f>
        <v>0</v>
      </c>
      <c r="O289" s="59">
        <f>COUNTIFS(テーブル13[[#All],[発症日]],テーブル3101225[[#This Row],[日時]],テーブル13[[#All],[年代]],O$1)</f>
        <v>0</v>
      </c>
    </row>
    <row r="290" spans="1:15">
      <c r="A290" s="54">
        <f t="shared" si="19"/>
        <v>44174</v>
      </c>
      <c r="B290" s="1" t="str">
        <f t="shared" si="16"/>
        <v/>
      </c>
      <c r="C290" s="57" t="str">
        <f t="shared" si="17"/>
        <v/>
      </c>
      <c r="D290" s="57" t="str">
        <f t="shared" si="18"/>
        <v>9日</v>
      </c>
      <c r="E290" s="57">
        <f>COUNTIF(テーブル13[[#All],[発症日]],テーブル3101225[[#This Row],[日時]])</f>
        <v>1</v>
      </c>
      <c r="F290" s="57">
        <f>COUNTIFS(テーブル13[[#All],[発症日]],テーブル3101225[[#This Row],[日時]],テーブル13[[#All],[探知契機]],F$1)</f>
        <v>0</v>
      </c>
      <c r="G290" s="59">
        <f>COUNTIFS(テーブル13[[#All],[発症日]],テーブル3101225[[#This Row],[日時]],テーブル13[[#All],[探知契機]],"")</f>
        <v>1</v>
      </c>
      <c r="H290" s="59">
        <f>COUNTIFS(テーブル13[[#All],[発症日]],テーブル3101225[[#This Row],[日時]],テーブル13[[#All],[年代]],H$1)</f>
        <v>0</v>
      </c>
      <c r="I290" s="59">
        <f>COUNTIFS(テーブル13[[#All],[発症日]],テーブル3101225[[#This Row],[日時]],テーブル13[[#All],[年代]],I$1)</f>
        <v>0</v>
      </c>
      <c r="J290" s="59">
        <f>COUNTIFS(テーブル13[[#All],[発症日]],テーブル3101225[[#This Row],[日時]],テーブル13[[#All],[年代]],J$1)</f>
        <v>0</v>
      </c>
      <c r="K290" s="59">
        <f>COUNTIFS(テーブル13[[#All],[発症日]],テーブル3101225[[#This Row],[日時]],テーブル13[[#All],[年代]],K$1)</f>
        <v>0</v>
      </c>
      <c r="L290" s="59">
        <f>COUNTIFS(テーブル13[[#All],[発症日]],テーブル3101225[[#This Row],[日時]],テーブル13[[#All],[年代]],L$1)</f>
        <v>0</v>
      </c>
      <c r="M290" s="59">
        <f>COUNTIFS(テーブル13[[#All],[発症日]],テーブル3101225[[#This Row],[日時]],テーブル13[[#All],[年代]],M$1)</f>
        <v>0</v>
      </c>
      <c r="N290" s="59">
        <f>COUNTIFS(テーブル13[[#All],[発症日]],テーブル3101225[[#This Row],[日時]],テーブル13[[#All],[年代]],N$1)</f>
        <v>0</v>
      </c>
      <c r="O290" s="59">
        <f>COUNTIFS(テーブル13[[#All],[発症日]],テーブル3101225[[#This Row],[日時]],テーブル13[[#All],[年代]],O$1)</f>
        <v>0</v>
      </c>
    </row>
    <row r="291" spans="1:15">
      <c r="A291" s="54">
        <f t="shared" si="19"/>
        <v>44175</v>
      </c>
      <c r="B291" s="1" t="str">
        <f t="shared" si="16"/>
        <v/>
      </c>
      <c r="C291" s="57" t="str">
        <f t="shared" si="17"/>
        <v/>
      </c>
      <c r="D291" s="57" t="str">
        <f t="shared" si="18"/>
        <v>10日</v>
      </c>
      <c r="E291" s="57">
        <f>COUNTIF(テーブル13[[#All],[発症日]],テーブル3101225[[#This Row],[日時]])</f>
        <v>2</v>
      </c>
      <c r="F291" s="57">
        <f>COUNTIFS(テーブル13[[#All],[発症日]],テーブル3101225[[#This Row],[日時]],テーブル13[[#All],[探知契機]],F$1)</f>
        <v>1</v>
      </c>
      <c r="G291" s="59">
        <f>COUNTIFS(テーブル13[[#All],[発症日]],テーブル3101225[[#This Row],[日時]],テーブル13[[#All],[探知契機]],"")</f>
        <v>1</v>
      </c>
      <c r="H291" s="59">
        <f>COUNTIFS(テーブル13[[#All],[発症日]],テーブル3101225[[#This Row],[日時]],テーブル13[[#All],[年代]],H$1)</f>
        <v>0</v>
      </c>
      <c r="I291" s="59">
        <f>COUNTIFS(テーブル13[[#All],[発症日]],テーブル3101225[[#This Row],[日時]],テーブル13[[#All],[年代]],I$1)</f>
        <v>0</v>
      </c>
      <c r="J291" s="59">
        <f>COUNTIFS(テーブル13[[#All],[発症日]],テーブル3101225[[#This Row],[日時]],テーブル13[[#All],[年代]],J$1)</f>
        <v>0</v>
      </c>
      <c r="K291" s="59">
        <f>COUNTIFS(テーブル13[[#All],[発症日]],テーブル3101225[[#This Row],[日時]],テーブル13[[#All],[年代]],K$1)</f>
        <v>0</v>
      </c>
      <c r="L291" s="59">
        <f>COUNTIFS(テーブル13[[#All],[発症日]],テーブル3101225[[#This Row],[日時]],テーブル13[[#All],[年代]],L$1)</f>
        <v>0</v>
      </c>
      <c r="M291" s="59">
        <f>COUNTIFS(テーブル13[[#All],[発症日]],テーブル3101225[[#This Row],[日時]],テーブル13[[#All],[年代]],M$1)</f>
        <v>0</v>
      </c>
      <c r="N291" s="59">
        <f>COUNTIFS(テーブル13[[#All],[発症日]],テーブル3101225[[#This Row],[日時]],テーブル13[[#All],[年代]],N$1)</f>
        <v>0</v>
      </c>
      <c r="O291" s="59">
        <f>COUNTIFS(テーブル13[[#All],[発症日]],テーブル3101225[[#This Row],[日時]],テーブル13[[#All],[年代]],O$1)</f>
        <v>0</v>
      </c>
    </row>
    <row r="292" spans="1:15">
      <c r="A292" s="54">
        <f t="shared" si="19"/>
        <v>44176</v>
      </c>
      <c r="B292" s="1" t="str">
        <f t="shared" si="16"/>
        <v/>
      </c>
      <c r="C292" s="57" t="str">
        <f t="shared" si="17"/>
        <v/>
      </c>
      <c r="D292" s="57" t="str">
        <f t="shared" si="18"/>
        <v>11日</v>
      </c>
      <c r="E292" s="57">
        <f>COUNTIF(テーブル13[[#All],[発症日]],テーブル3101225[[#This Row],[日時]])</f>
        <v>2</v>
      </c>
      <c r="F292" s="57">
        <f>COUNTIFS(テーブル13[[#All],[発症日]],テーブル3101225[[#This Row],[日時]],テーブル13[[#All],[探知契機]],F$1)</f>
        <v>2</v>
      </c>
      <c r="G292" s="59">
        <f>COUNTIFS(テーブル13[[#All],[発症日]],テーブル3101225[[#This Row],[日時]],テーブル13[[#All],[探知契機]],"")</f>
        <v>0</v>
      </c>
      <c r="H292" s="59">
        <f>COUNTIFS(テーブル13[[#All],[発症日]],テーブル3101225[[#This Row],[日時]],テーブル13[[#All],[年代]],H$1)</f>
        <v>0</v>
      </c>
      <c r="I292" s="59">
        <f>COUNTIFS(テーブル13[[#All],[発症日]],テーブル3101225[[#This Row],[日時]],テーブル13[[#All],[年代]],I$1)</f>
        <v>0</v>
      </c>
      <c r="J292" s="59">
        <f>COUNTIFS(テーブル13[[#All],[発症日]],テーブル3101225[[#This Row],[日時]],テーブル13[[#All],[年代]],J$1)</f>
        <v>0</v>
      </c>
      <c r="K292" s="59">
        <f>COUNTIFS(テーブル13[[#All],[発症日]],テーブル3101225[[#This Row],[日時]],テーブル13[[#All],[年代]],K$1)</f>
        <v>0</v>
      </c>
      <c r="L292" s="59">
        <f>COUNTIFS(テーブル13[[#All],[発症日]],テーブル3101225[[#This Row],[日時]],テーブル13[[#All],[年代]],L$1)</f>
        <v>0</v>
      </c>
      <c r="M292" s="59">
        <f>COUNTIFS(テーブル13[[#All],[発症日]],テーブル3101225[[#This Row],[日時]],テーブル13[[#All],[年代]],M$1)</f>
        <v>0</v>
      </c>
      <c r="N292" s="59">
        <f>COUNTIFS(テーブル13[[#All],[発症日]],テーブル3101225[[#This Row],[日時]],テーブル13[[#All],[年代]],N$1)</f>
        <v>0</v>
      </c>
      <c r="O292" s="59">
        <f>COUNTIFS(テーブル13[[#All],[発症日]],テーブル3101225[[#This Row],[日時]],テーブル13[[#All],[年代]],O$1)</f>
        <v>0</v>
      </c>
    </row>
    <row r="293" spans="1:15">
      <c r="A293" s="54">
        <f t="shared" si="19"/>
        <v>44177</v>
      </c>
      <c r="B293" s="1" t="str">
        <f t="shared" si="16"/>
        <v/>
      </c>
      <c r="C293" s="57" t="str">
        <f t="shared" si="17"/>
        <v/>
      </c>
      <c r="D293" s="57" t="str">
        <f t="shared" si="18"/>
        <v>12日</v>
      </c>
      <c r="E293" s="57">
        <f>COUNTIF(テーブル13[[#All],[発症日]],テーブル3101225[[#This Row],[日時]])</f>
        <v>2</v>
      </c>
      <c r="F293" s="57">
        <f>COUNTIFS(テーブル13[[#All],[発症日]],テーブル3101225[[#This Row],[日時]],テーブル13[[#All],[探知契機]],F$1)</f>
        <v>2</v>
      </c>
      <c r="G293" s="59">
        <f>COUNTIFS(テーブル13[[#All],[発症日]],テーブル3101225[[#This Row],[日時]],テーブル13[[#All],[探知契機]],"")</f>
        <v>0</v>
      </c>
      <c r="H293" s="59">
        <f>COUNTIFS(テーブル13[[#All],[発症日]],テーブル3101225[[#This Row],[日時]],テーブル13[[#All],[年代]],H$1)</f>
        <v>0</v>
      </c>
      <c r="I293" s="59">
        <f>COUNTIFS(テーブル13[[#All],[発症日]],テーブル3101225[[#This Row],[日時]],テーブル13[[#All],[年代]],I$1)</f>
        <v>0</v>
      </c>
      <c r="J293" s="59">
        <f>COUNTIFS(テーブル13[[#All],[発症日]],テーブル3101225[[#This Row],[日時]],テーブル13[[#All],[年代]],J$1)</f>
        <v>0</v>
      </c>
      <c r="K293" s="59">
        <f>COUNTIFS(テーブル13[[#All],[発症日]],テーブル3101225[[#This Row],[日時]],テーブル13[[#All],[年代]],K$1)</f>
        <v>0</v>
      </c>
      <c r="L293" s="59">
        <f>COUNTIFS(テーブル13[[#All],[発症日]],テーブル3101225[[#This Row],[日時]],テーブル13[[#All],[年代]],L$1)</f>
        <v>0</v>
      </c>
      <c r="M293" s="59">
        <f>COUNTIFS(テーブル13[[#All],[発症日]],テーブル3101225[[#This Row],[日時]],テーブル13[[#All],[年代]],M$1)</f>
        <v>0</v>
      </c>
      <c r="N293" s="59">
        <f>COUNTIFS(テーブル13[[#All],[発症日]],テーブル3101225[[#This Row],[日時]],テーブル13[[#All],[年代]],N$1)</f>
        <v>0</v>
      </c>
      <c r="O293" s="59">
        <f>COUNTIFS(テーブル13[[#All],[発症日]],テーブル3101225[[#This Row],[日時]],テーブル13[[#All],[年代]],O$1)</f>
        <v>0</v>
      </c>
    </row>
    <row r="294" spans="1:15">
      <c r="A294" s="54">
        <f t="shared" si="19"/>
        <v>44178</v>
      </c>
      <c r="B294" s="1" t="str">
        <f t="shared" si="16"/>
        <v/>
      </c>
      <c r="C294" s="57" t="str">
        <f t="shared" si="17"/>
        <v/>
      </c>
      <c r="D294" s="57" t="str">
        <f t="shared" si="18"/>
        <v>13日</v>
      </c>
      <c r="E294" s="57">
        <f>COUNTIF(テーブル13[[#All],[発症日]],テーブル3101225[[#This Row],[日時]])</f>
        <v>0</v>
      </c>
      <c r="F294" s="57">
        <f>COUNTIFS(テーブル13[[#All],[発症日]],テーブル3101225[[#This Row],[日時]],テーブル13[[#All],[探知契機]],F$1)</f>
        <v>0</v>
      </c>
      <c r="G294" s="59">
        <f>COUNTIFS(テーブル13[[#All],[発症日]],テーブル3101225[[#This Row],[日時]],テーブル13[[#All],[探知契機]],"")</f>
        <v>0</v>
      </c>
      <c r="H294" s="59">
        <f>COUNTIFS(テーブル13[[#All],[発症日]],テーブル3101225[[#This Row],[日時]],テーブル13[[#All],[年代]],H$1)</f>
        <v>0</v>
      </c>
      <c r="I294" s="59">
        <f>COUNTIFS(テーブル13[[#All],[発症日]],テーブル3101225[[#This Row],[日時]],テーブル13[[#All],[年代]],I$1)</f>
        <v>0</v>
      </c>
      <c r="J294" s="59">
        <f>COUNTIFS(テーブル13[[#All],[発症日]],テーブル3101225[[#This Row],[日時]],テーブル13[[#All],[年代]],J$1)</f>
        <v>0</v>
      </c>
      <c r="K294" s="59">
        <f>COUNTIFS(テーブル13[[#All],[発症日]],テーブル3101225[[#This Row],[日時]],テーブル13[[#All],[年代]],K$1)</f>
        <v>0</v>
      </c>
      <c r="L294" s="59">
        <f>COUNTIFS(テーブル13[[#All],[発症日]],テーブル3101225[[#This Row],[日時]],テーブル13[[#All],[年代]],L$1)</f>
        <v>0</v>
      </c>
      <c r="M294" s="59">
        <f>COUNTIFS(テーブル13[[#All],[発症日]],テーブル3101225[[#This Row],[日時]],テーブル13[[#All],[年代]],M$1)</f>
        <v>0</v>
      </c>
      <c r="N294" s="59">
        <f>COUNTIFS(テーブル13[[#All],[発症日]],テーブル3101225[[#This Row],[日時]],テーブル13[[#All],[年代]],N$1)</f>
        <v>0</v>
      </c>
      <c r="O294" s="59">
        <f>COUNTIFS(テーブル13[[#All],[発症日]],テーブル3101225[[#This Row],[日時]],テーブル13[[#All],[年代]],O$1)</f>
        <v>0</v>
      </c>
    </row>
    <row r="295" spans="1:15">
      <c r="A295" s="54">
        <f t="shared" si="19"/>
        <v>44179</v>
      </c>
      <c r="B295" s="1" t="str">
        <f t="shared" si="16"/>
        <v/>
      </c>
      <c r="C295" s="57" t="str">
        <f t="shared" si="17"/>
        <v/>
      </c>
      <c r="D295" s="57" t="str">
        <f t="shared" si="18"/>
        <v>14日</v>
      </c>
      <c r="E295" s="57">
        <f>COUNTIF(テーブル13[[#All],[発症日]],テーブル3101225[[#This Row],[日時]])</f>
        <v>1</v>
      </c>
      <c r="F295" s="57">
        <f>COUNTIFS(テーブル13[[#All],[発症日]],テーブル3101225[[#This Row],[日時]],テーブル13[[#All],[探知契機]],F$1)</f>
        <v>0</v>
      </c>
      <c r="G295" s="59">
        <f>COUNTIFS(テーブル13[[#All],[発症日]],テーブル3101225[[#This Row],[日時]],テーブル13[[#All],[探知契機]],"")</f>
        <v>1</v>
      </c>
      <c r="H295" s="59">
        <f>COUNTIFS(テーブル13[[#All],[発症日]],テーブル3101225[[#This Row],[日時]],テーブル13[[#All],[年代]],H$1)</f>
        <v>0</v>
      </c>
      <c r="I295" s="59">
        <f>COUNTIFS(テーブル13[[#All],[発症日]],テーブル3101225[[#This Row],[日時]],テーブル13[[#All],[年代]],I$1)</f>
        <v>0</v>
      </c>
      <c r="J295" s="59">
        <f>COUNTIFS(テーブル13[[#All],[発症日]],テーブル3101225[[#This Row],[日時]],テーブル13[[#All],[年代]],J$1)</f>
        <v>0</v>
      </c>
      <c r="K295" s="59">
        <f>COUNTIFS(テーブル13[[#All],[発症日]],テーブル3101225[[#This Row],[日時]],テーブル13[[#All],[年代]],K$1)</f>
        <v>0</v>
      </c>
      <c r="L295" s="59">
        <f>COUNTIFS(テーブル13[[#All],[発症日]],テーブル3101225[[#This Row],[日時]],テーブル13[[#All],[年代]],L$1)</f>
        <v>0</v>
      </c>
      <c r="M295" s="59">
        <f>COUNTIFS(テーブル13[[#All],[発症日]],テーブル3101225[[#This Row],[日時]],テーブル13[[#All],[年代]],M$1)</f>
        <v>0</v>
      </c>
      <c r="N295" s="59">
        <f>COUNTIFS(テーブル13[[#All],[発症日]],テーブル3101225[[#This Row],[日時]],テーブル13[[#All],[年代]],N$1)</f>
        <v>0</v>
      </c>
      <c r="O295" s="59">
        <f>COUNTIFS(テーブル13[[#All],[発症日]],テーブル3101225[[#This Row],[日時]],テーブル13[[#All],[年代]],O$1)</f>
        <v>0</v>
      </c>
    </row>
    <row r="296" spans="1:15">
      <c r="A296" s="54">
        <f t="shared" si="19"/>
        <v>44180</v>
      </c>
      <c r="B296" s="1" t="str">
        <f t="shared" si="16"/>
        <v/>
      </c>
      <c r="C296" s="57" t="str">
        <f t="shared" si="17"/>
        <v/>
      </c>
      <c r="D296" s="57" t="str">
        <f t="shared" si="18"/>
        <v>15日</v>
      </c>
      <c r="E296" s="57">
        <f>COUNTIF(テーブル13[[#All],[発症日]],テーブル3101225[[#This Row],[日時]])</f>
        <v>1</v>
      </c>
      <c r="F296" s="57">
        <f>COUNTIFS(テーブル13[[#All],[発症日]],テーブル3101225[[#This Row],[日時]],テーブル13[[#All],[探知契機]],F$1)</f>
        <v>1</v>
      </c>
      <c r="G296" s="59">
        <f>COUNTIFS(テーブル13[[#All],[発症日]],テーブル3101225[[#This Row],[日時]],テーブル13[[#All],[探知契機]],"")</f>
        <v>0</v>
      </c>
      <c r="H296" s="59">
        <f>COUNTIFS(テーブル13[[#All],[発症日]],テーブル3101225[[#This Row],[日時]],テーブル13[[#All],[年代]],H$1)</f>
        <v>0</v>
      </c>
      <c r="I296" s="59">
        <f>COUNTIFS(テーブル13[[#All],[発症日]],テーブル3101225[[#This Row],[日時]],テーブル13[[#All],[年代]],I$1)</f>
        <v>0</v>
      </c>
      <c r="J296" s="59">
        <f>COUNTIFS(テーブル13[[#All],[発症日]],テーブル3101225[[#This Row],[日時]],テーブル13[[#All],[年代]],J$1)</f>
        <v>0</v>
      </c>
      <c r="K296" s="59">
        <f>COUNTIFS(テーブル13[[#All],[発症日]],テーブル3101225[[#This Row],[日時]],テーブル13[[#All],[年代]],K$1)</f>
        <v>0</v>
      </c>
      <c r="L296" s="59">
        <f>COUNTIFS(テーブル13[[#All],[発症日]],テーブル3101225[[#This Row],[日時]],テーブル13[[#All],[年代]],L$1)</f>
        <v>0</v>
      </c>
      <c r="M296" s="59">
        <f>COUNTIFS(テーブル13[[#All],[発症日]],テーブル3101225[[#This Row],[日時]],テーブル13[[#All],[年代]],M$1)</f>
        <v>0</v>
      </c>
      <c r="N296" s="59">
        <f>COUNTIFS(テーブル13[[#All],[発症日]],テーブル3101225[[#This Row],[日時]],テーブル13[[#All],[年代]],N$1)</f>
        <v>0</v>
      </c>
      <c r="O296" s="59">
        <f>COUNTIFS(テーブル13[[#All],[発症日]],テーブル3101225[[#This Row],[日時]],テーブル13[[#All],[年代]],O$1)</f>
        <v>0</v>
      </c>
    </row>
    <row r="297" spans="1:15">
      <c r="A297" s="54">
        <f t="shared" si="19"/>
        <v>44181</v>
      </c>
      <c r="B297" s="1" t="str">
        <f t="shared" si="16"/>
        <v/>
      </c>
      <c r="C297" s="57" t="str">
        <f t="shared" si="17"/>
        <v/>
      </c>
      <c r="D297" s="57" t="str">
        <f t="shared" si="18"/>
        <v>16日</v>
      </c>
      <c r="E297" s="57">
        <f>COUNTIF(テーブル13[[#All],[発症日]],テーブル3101225[[#This Row],[日時]])</f>
        <v>3</v>
      </c>
      <c r="F297" s="57">
        <f>COUNTIFS(テーブル13[[#All],[発症日]],テーブル3101225[[#This Row],[日時]],テーブル13[[#All],[探知契機]],F$1)</f>
        <v>2</v>
      </c>
      <c r="G297" s="59">
        <f>COUNTIFS(テーブル13[[#All],[発症日]],テーブル3101225[[#This Row],[日時]],テーブル13[[#All],[探知契機]],"")</f>
        <v>1</v>
      </c>
      <c r="H297" s="59">
        <f>COUNTIFS(テーブル13[[#All],[発症日]],テーブル3101225[[#This Row],[日時]],テーブル13[[#All],[年代]],H$1)</f>
        <v>1</v>
      </c>
      <c r="I297" s="59">
        <f>COUNTIFS(テーブル13[[#All],[発症日]],テーブル3101225[[#This Row],[日時]],テーブル13[[#All],[年代]],I$1)</f>
        <v>1</v>
      </c>
      <c r="J297" s="59">
        <f>COUNTIFS(テーブル13[[#All],[発症日]],テーブル3101225[[#This Row],[日時]],テーブル13[[#All],[年代]],J$1)</f>
        <v>1</v>
      </c>
      <c r="K297" s="59">
        <f>COUNTIFS(テーブル13[[#All],[発症日]],テーブル3101225[[#This Row],[日時]],テーブル13[[#All],[年代]],K$1)</f>
        <v>1</v>
      </c>
      <c r="L297" s="59">
        <f>COUNTIFS(テーブル13[[#All],[発症日]],テーブル3101225[[#This Row],[日時]],テーブル13[[#All],[年代]],L$1)</f>
        <v>1</v>
      </c>
      <c r="M297" s="59">
        <f>COUNTIFS(テーブル13[[#All],[発症日]],テーブル3101225[[#This Row],[日時]],テーブル13[[#All],[年代]],M$1)</f>
        <v>1</v>
      </c>
      <c r="N297" s="59">
        <f>COUNTIFS(テーブル13[[#All],[発症日]],テーブル3101225[[#This Row],[日時]],テーブル13[[#All],[年代]],N$1)</f>
        <v>1</v>
      </c>
      <c r="O297" s="59">
        <f>COUNTIFS(テーブル13[[#All],[発症日]],テーブル3101225[[#This Row],[日時]],テーブル13[[#All],[年代]],O$1)</f>
        <v>1</v>
      </c>
    </row>
    <row r="298" spans="1:15">
      <c r="A298" s="54">
        <f t="shared" si="19"/>
        <v>44182</v>
      </c>
      <c r="B298" s="1" t="str">
        <f t="shared" si="16"/>
        <v/>
      </c>
      <c r="C298" s="57" t="str">
        <f t="shared" si="17"/>
        <v/>
      </c>
      <c r="D298" s="57" t="str">
        <f t="shared" si="18"/>
        <v>17日</v>
      </c>
      <c r="E298" s="57">
        <f>COUNTIF(テーブル13[[#All],[発症日]],テーブル3101225[[#This Row],[日時]])</f>
        <v>3</v>
      </c>
      <c r="F298" s="57">
        <f>COUNTIFS(テーブル13[[#All],[発症日]],テーブル3101225[[#This Row],[日時]],テーブル13[[#All],[探知契機]],F$1)</f>
        <v>0</v>
      </c>
      <c r="G298" s="59">
        <f>COUNTIFS(テーブル13[[#All],[発症日]],テーブル3101225[[#This Row],[日時]],テーブル13[[#All],[探知契機]],"")</f>
        <v>3</v>
      </c>
      <c r="H298" s="59">
        <f>COUNTIFS(テーブル13[[#All],[発症日]],テーブル3101225[[#This Row],[日時]],テーブル13[[#All],[年代]],H$1)</f>
        <v>0</v>
      </c>
      <c r="I298" s="59">
        <f>COUNTIFS(テーブル13[[#All],[発症日]],テーブル3101225[[#This Row],[日時]],テーブル13[[#All],[年代]],I$1)</f>
        <v>0</v>
      </c>
      <c r="J298" s="59">
        <f>COUNTIFS(テーブル13[[#All],[発症日]],テーブル3101225[[#This Row],[日時]],テーブル13[[#All],[年代]],J$1)</f>
        <v>0</v>
      </c>
      <c r="K298" s="59">
        <f>COUNTIFS(テーブル13[[#All],[発症日]],テーブル3101225[[#This Row],[日時]],テーブル13[[#All],[年代]],K$1)</f>
        <v>0</v>
      </c>
      <c r="L298" s="59">
        <f>COUNTIFS(テーブル13[[#All],[発症日]],テーブル3101225[[#This Row],[日時]],テーブル13[[#All],[年代]],L$1)</f>
        <v>0</v>
      </c>
      <c r="M298" s="59">
        <f>COUNTIFS(テーブル13[[#All],[発症日]],テーブル3101225[[#This Row],[日時]],テーブル13[[#All],[年代]],M$1)</f>
        <v>0</v>
      </c>
      <c r="N298" s="59">
        <f>COUNTIFS(テーブル13[[#All],[発症日]],テーブル3101225[[#This Row],[日時]],テーブル13[[#All],[年代]],N$1)</f>
        <v>0</v>
      </c>
      <c r="O298" s="59">
        <f>COUNTIFS(テーブル13[[#All],[発症日]],テーブル3101225[[#This Row],[日時]],テーブル13[[#All],[年代]],O$1)</f>
        <v>0</v>
      </c>
    </row>
    <row r="299" spans="1:15">
      <c r="A299" s="54">
        <f t="shared" si="19"/>
        <v>44183</v>
      </c>
      <c r="B299" s="1" t="str">
        <f t="shared" si="16"/>
        <v/>
      </c>
      <c r="C299" s="57" t="str">
        <f t="shared" si="17"/>
        <v/>
      </c>
      <c r="D299" s="57" t="str">
        <f t="shared" si="18"/>
        <v>18日</v>
      </c>
      <c r="E299" s="57">
        <f>COUNTIF(テーブル13[[#All],[発症日]],テーブル3101225[[#This Row],[日時]])</f>
        <v>0</v>
      </c>
      <c r="F299" s="57">
        <f>COUNTIFS(テーブル13[[#All],[発症日]],テーブル3101225[[#This Row],[日時]],テーブル13[[#All],[探知契機]],F$1)</f>
        <v>0</v>
      </c>
      <c r="G299" s="59">
        <f>COUNTIFS(テーブル13[[#All],[発症日]],テーブル3101225[[#This Row],[日時]],テーブル13[[#All],[探知契機]],"")</f>
        <v>0</v>
      </c>
      <c r="H299" s="59">
        <f>COUNTIFS(テーブル13[[#All],[発症日]],テーブル3101225[[#This Row],[日時]],テーブル13[[#All],[年代]],H$1)</f>
        <v>0</v>
      </c>
      <c r="I299" s="59">
        <f>COUNTIFS(テーブル13[[#All],[発症日]],テーブル3101225[[#This Row],[日時]],テーブル13[[#All],[年代]],I$1)</f>
        <v>0</v>
      </c>
      <c r="J299" s="59">
        <f>COUNTIFS(テーブル13[[#All],[発症日]],テーブル3101225[[#This Row],[日時]],テーブル13[[#All],[年代]],J$1)</f>
        <v>0</v>
      </c>
      <c r="K299" s="59">
        <f>COUNTIFS(テーブル13[[#All],[発症日]],テーブル3101225[[#This Row],[日時]],テーブル13[[#All],[年代]],K$1)</f>
        <v>0</v>
      </c>
      <c r="L299" s="59">
        <f>COUNTIFS(テーブル13[[#All],[発症日]],テーブル3101225[[#This Row],[日時]],テーブル13[[#All],[年代]],L$1)</f>
        <v>0</v>
      </c>
      <c r="M299" s="59">
        <f>COUNTIFS(テーブル13[[#All],[発症日]],テーブル3101225[[#This Row],[日時]],テーブル13[[#All],[年代]],M$1)</f>
        <v>0</v>
      </c>
      <c r="N299" s="59">
        <f>COUNTIFS(テーブル13[[#All],[発症日]],テーブル3101225[[#This Row],[日時]],テーブル13[[#All],[年代]],N$1)</f>
        <v>0</v>
      </c>
      <c r="O299" s="59">
        <f>COUNTIFS(テーブル13[[#All],[発症日]],テーブル3101225[[#This Row],[日時]],テーブル13[[#All],[年代]],O$1)</f>
        <v>0</v>
      </c>
    </row>
    <row r="300" spans="1:15">
      <c r="A300" s="54">
        <f t="shared" si="19"/>
        <v>44184</v>
      </c>
      <c r="B300" s="1" t="str">
        <f t="shared" si="16"/>
        <v/>
      </c>
      <c r="C300" s="57" t="str">
        <f t="shared" si="17"/>
        <v/>
      </c>
      <c r="D300" s="57" t="str">
        <f t="shared" si="18"/>
        <v>19日</v>
      </c>
      <c r="E300" s="57">
        <f>COUNTIF(テーブル13[[#All],[発症日]],テーブル3101225[[#This Row],[日時]])</f>
        <v>5</v>
      </c>
      <c r="F300" s="57">
        <f>COUNTIFS(テーブル13[[#All],[発症日]],テーブル3101225[[#This Row],[日時]],テーブル13[[#All],[探知契機]],F$1)</f>
        <v>4</v>
      </c>
      <c r="G300" s="59">
        <f>COUNTIFS(テーブル13[[#All],[発症日]],テーブル3101225[[#This Row],[日時]],テーブル13[[#All],[探知契機]],"")</f>
        <v>1</v>
      </c>
      <c r="H300" s="59">
        <f>COUNTIFS(テーブル13[[#All],[発症日]],テーブル3101225[[#This Row],[日時]],テーブル13[[#All],[年代]],H$1)</f>
        <v>0</v>
      </c>
      <c r="I300" s="59">
        <f>COUNTIFS(テーブル13[[#All],[発症日]],テーブル3101225[[#This Row],[日時]],テーブル13[[#All],[年代]],I$1)</f>
        <v>0</v>
      </c>
      <c r="J300" s="59">
        <f>COUNTIFS(テーブル13[[#All],[発症日]],テーブル3101225[[#This Row],[日時]],テーブル13[[#All],[年代]],J$1)</f>
        <v>0</v>
      </c>
      <c r="K300" s="59">
        <f>COUNTIFS(テーブル13[[#All],[発症日]],テーブル3101225[[#This Row],[日時]],テーブル13[[#All],[年代]],K$1)</f>
        <v>0</v>
      </c>
      <c r="L300" s="59">
        <f>COUNTIFS(テーブル13[[#All],[発症日]],テーブル3101225[[#This Row],[日時]],テーブル13[[#All],[年代]],L$1)</f>
        <v>0</v>
      </c>
      <c r="M300" s="59">
        <f>COUNTIFS(テーブル13[[#All],[発症日]],テーブル3101225[[#This Row],[日時]],テーブル13[[#All],[年代]],M$1)</f>
        <v>0</v>
      </c>
      <c r="N300" s="59">
        <f>COUNTIFS(テーブル13[[#All],[発症日]],テーブル3101225[[#This Row],[日時]],テーブル13[[#All],[年代]],N$1)</f>
        <v>0</v>
      </c>
      <c r="O300" s="59">
        <f>COUNTIFS(テーブル13[[#All],[発症日]],テーブル3101225[[#This Row],[日時]],テーブル13[[#All],[年代]],O$1)</f>
        <v>0</v>
      </c>
    </row>
    <row r="301" spans="1:15">
      <c r="A301" s="54">
        <f t="shared" si="19"/>
        <v>44185</v>
      </c>
      <c r="B301" s="1" t="str">
        <f t="shared" si="16"/>
        <v/>
      </c>
      <c r="C301" s="57" t="str">
        <f t="shared" si="17"/>
        <v/>
      </c>
      <c r="D301" s="57" t="str">
        <f t="shared" si="18"/>
        <v>20日</v>
      </c>
      <c r="E301" s="57">
        <f>COUNTIF(テーブル13[[#All],[発症日]],テーブル3101225[[#This Row],[日時]])</f>
        <v>6</v>
      </c>
      <c r="F301" s="57">
        <f>COUNTIFS(テーブル13[[#All],[発症日]],テーブル3101225[[#This Row],[日時]],テーブル13[[#All],[探知契機]],F$1)</f>
        <v>5</v>
      </c>
      <c r="G301" s="59">
        <f>COUNTIFS(テーブル13[[#All],[発症日]],テーブル3101225[[#This Row],[日時]],テーブル13[[#All],[探知契機]],"")</f>
        <v>1</v>
      </c>
      <c r="H301" s="59">
        <f>COUNTIFS(テーブル13[[#All],[発症日]],テーブル3101225[[#This Row],[日時]],テーブル13[[#All],[年代]],H$1)</f>
        <v>0</v>
      </c>
      <c r="I301" s="59">
        <f>COUNTIFS(テーブル13[[#All],[発症日]],テーブル3101225[[#This Row],[日時]],テーブル13[[#All],[年代]],I$1)</f>
        <v>0</v>
      </c>
      <c r="J301" s="59">
        <f>COUNTIFS(テーブル13[[#All],[発症日]],テーブル3101225[[#This Row],[日時]],テーブル13[[#All],[年代]],J$1)</f>
        <v>0</v>
      </c>
      <c r="K301" s="59">
        <f>COUNTIFS(テーブル13[[#All],[発症日]],テーブル3101225[[#This Row],[日時]],テーブル13[[#All],[年代]],K$1)</f>
        <v>0</v>
      </c>
      <c r="L301" s="59">
        <f>COUNTIFS(テーブル13[[#All],[発症日]],テーブル3101225[[#This Row],[日時]],テーブル13[[#All],[年代]],L$1)</f>
        <v>0</v>
      </c>
      <c r="M301" s="59">
        <f>COUNTIFS(テーブル13[[#All],[発症日]],テーブル3101225[[#This Row],[日時]],テーブル13[[#All],[年代]],M$1)</f>
        <v>0</v>
      </c>
      <c r="N301" s="59">
        <f>COUNTIFS(テーブル13[[#All],[発症日]],テーブル3101225[[#This Row],[日時]],テーブル13[[#All],[年代]],N$1)</f>
        <v>0</v>
      </c>
      <c r="O301" s="59">
        <f>COUNTIFS(テーブル13[[#All],[発症日]],テーブル3101225[[#This Row],[日時]],テーブル13[[#All],[年代]],O$1)</f>
        <v>0</v>
      </c>
    </row>
    <row r="302" spans="1:15">
      <c r="A302" s="54">
        <f t="shared" si="19"/>
        <v>44186</v>
      </c>
      <c r="B302" s="1" t="str">
        <f t="shared" si="16"/>
        <v/>
      </c>
      <c r="C302" s="57" t="str">
        <f t="shared" si="17"/>
        <v/>
      </c>
      <c r="D302" s="57" t="str">
        <f t="shared" si="18"/>
        <v>21日</v>
      </c>
      <c r="E302" s="57">
        <f>COUNTIF(テーブル13[[#All],[発症日]],テーブル3101225[[#This Row],[日時]])</f>
        <v>10</v>
      </c>
      <c r="F302" s="57">
        <f>COUNTIFS(テーブル13[[#All],[発症日]],テーブル3101225[[#This Row],[日時]],テーブル13[[#All],[探知契機]],F$1)</f>
        <v>9</v>
      </c>
      <c r="G302" s="59">
        <f>COUNTIFS(テーブル13[[#All],[発症日]],テーブル3101225[[#This Row],[日時]],テーブル13[[#All],[探知契機]],"")</f>
        <v>1</v>
      </c>
      <c r="H302" s="59">
        <f>COUNTIFS(テーブル13[[#All],[発症日]],テーブル3101225[[#This Row],[日時]],テーブル13[[#All],[年代]],H$1)</f>
        <v>0</v>
      </c>
      <c r="I302" s="59">
        <f>COUNTIFS(テーブル13[[#All],[発症日]],テーブル3101225[[#This Row],[日時]],テーブル13[[#All],[年代]],I$1)</f>
        <v>0</v>
      </c>
      <c r="J302" s="59">
        <f>COUNTIFS(テーブル13[[#All],[発症日]],テーブル3101225[[#This Row],[日時]],テーブル13[[#All],[年代]],J$1)</f>
        <v>0</v>
      </c>
      <c r="K302" s="59">
        <f>COUNTIFS(テーブル13[[#All],[発症日]],テーブル3101225[[#This Row],[日時]],テーブル13[[#All],[年代]],K$1)</f>
        <v>0</v>
      </c>
      <c r="L302" s="59">
        <f>COUNTIFS(テーブル13[[#All],[発症日]],テーブル3101225[[#This Row],[日時]],テーブル13[[#All],[年代]],L$1)</f>
        <v>0</v>
      </c>
      <c r="M302" s="59">
        <f>COUNTIFS(テーブル13[[#All],[発症日]],テーブル3101225[[#This Row],[日時]],テーブル13[[#All],[年代]],M$1)</f>
        <v>0</v>
      </c>
      <c r="N302" s="59">
        <f>COUNTIFS(テーブル13[[#All],[発症日]],テーブル3101225[[#This Row],[日時]],テーブル13[[#All],[年代]],N$1)</f>
        <v>0</v>
      </c>
      <c r="O302" s="59">
        <f>COUNTIFS(テーブル13[[#All],[発症日]],テーブル3101225[[#This Row],[日時]],テーブル13[[#All],[年代]],O$1)</f>
        <v>0</v>
      </c>
    </row>
    <row r="303" spans="1:15">
      <c r="A303" s="54">
        <f t="shared" si="19"/>
        <v>44187</v>
      </c>
      <c r="B303" s="1" t="str">
        <f t="shared" si="16"/>
        <v/>
      </c>
      <c r="C303" s="57" t="str">
        <f t="shared" si="17"/>
        <v/>
      </c>
      <c r="D303" s="57" t="str">
        <f t="shared" si="18"/>
        <v>22日</v>
      </c>
      <c r="E303" s="57">
        <f>COUNTIF(テーブル13[[#All],[発症日]],テーブル3101225[[#This Row],[日時]])</f>
        <v>3</v>
      </c>
      <c r="F303" s="57">
        <f>COUNTIFS(テーブル13[[#All],[発症日]],テーブル3101225[[#This Row],[日時]],テーブル13[[#All],[探知契機]],F$1)</f>
        <v>3</v>
      </c>
      <c r="G303" s="59">
        <f>COUNTIFS(テーブル13[[#All],[発症日]],テーブル3101225[[#This Row],[日時]],テーブル13[[#All],[探知契機]],"")</f>
        <v>0</v>
      </c>
      <c r="H303" s="59">
        <f>COUNTIFS(テーブル13[[#All],[発症日]],テーブル3101225[[#This Row],[日時]],テーブル13[[#All],[年代]],H$1)</f>
        <v>0</v>
      </c>
      <c r="I303" s="59">
        <f>COUNTIFS(テーブル13[[#All],[発症日]],テーブル3101225[[#This Row],[日時]],テーブル13[[#All],[年代]],I$1)</f>
        <v>0</v>
      </c>
      <c r="J303" s="59">
        <f>COUNTIFS(テーブル13[[#All],[発症日]],テーブル3101225[[#This Row],[日時]],テーブル13[[#All],[年代]],J$1)</f>
        <v>0</v>
      </c>
      <c r="K303" s="59">
        <f>COUNTIFS(テーブル13[[#All],[発症日]],テーブル3101225[[#This Row],[日時]],テーブル13[[#All],[年代]],K$1)</f>
        <v>0</v>
      </c>
      <c r="L303" s="59">
        <f>COUNTIFS(テーブル13[[#All],[発症日]],テーブル3101225[[#This Row],[日時]],テーブル13[[#All],[年代]],L$1)</f>
        <v>0</v>
      </c>
      <c r="M303" s="59">
        <f>COUNTIFS(テーブル13[[#All],[発症日]],テーブル3101225[[#This Row],[日時]],テーブル13[[#All],[年代]],M$1)</f>
        <v>0</v>
      </c>
      <c r="N303" s="59">
        <f>COUNTIFS(テーブル13[[#All],[発症日]],テーブル3101225[[#This Row],[日時]],テーブル13[[#All],[年代]],N$1)</f>
        <v>0</v>
      </c>
      <c r="O303" s="59">
        <f>COUNTIFS(テーブル13[[#All],[発症日]],テーブル3101225[[#This Row],[日時]],テーブル13[[#All],[年代]],O$1)</f>
        <v>0</v>
      </c>
    </row>
    <row r="304" spans="1:15">
      <c r="A304" s="54">
        <f t="shared" si="19"/>
        <v>44188</v>
      </c>
      <c r="B304" s="1" t="str">
        <f t="shared" si="16"/>
        <v/>
      </c>
      <c r="C304" s="57" t="str">
        <f t="shared" si="17"/>
        <v/>
      </c>
      <c r="D304" s="57" t="str">
        <f t="shared" si="18"/>
        <v>23日</v>
      </c>
      <c r="E304" s="57">
        <f>COUNTIF(テーブル13[[#All],[発症日]],テーブル3101225[[#This Row],[日時]])</f>
        <v>5</v>
      </c>
      <c r="F304" s="57">
        <f>COUNTIFS(テーブル13[[#All],[発症日]],テーブル3101225[[#This Row],[日時]],テーブル13[[#All],[探知契機]],F$1)</f>
        <v>4</v>
      </c>
      <c r="G304" s="59">
        <f>COUNTIFS(テーブル13[[#All],[発症日]],テーブル3101225[[#This Row],[日時]],テーブル13[[#All],[探知契機]],"")</f>
        <v>1</v>
      </c>
      <c r="H304" s="59">
        <f>COUNTIFS(テーブル13[[#All],[発症日]],テーブル3101225[[#This Row],[日時]],テーブル13[[#All],[年代]],H$1)</f>
        <v>0</v>
      </c>
      <c r="I304" s="59">
        <f>COUNTIFS(テーブル13[[#All],[発症日]],テーブル3101225[[#This Row],[日時]],テーブル13[[#All],[年代]],I$1)</f>
        <v>0</v>
      </c>
      <c r="J304" s="59">
        <f>COUNTIFS(テーブル13[[#All],[発症日]],テーブル3101225[[#This Row],[日時]],テーブル13[[#All],[年代]],J$1)</f>
        <v>0</v>
      </c>
      <c r="K304" s="59">
        <f>COUNTIFS(テーブル13[[#All],[発症日]],テーブル3101225[[#This Row],[日時]],テーブル13[[#All],[年代]],K$1)</f>
        <v>0</v>
      </c>
      <c r="L304" s="59">
        <f>COUNTIFS(テーブル13[[#All],[発症日]],テーブル3101225[[#This Row],[日時]],テーブル13[[#All],[年代]],L$1)</f>
        <v>0</v>
      </c>
      <c r="M304" s="59">
        <f>COUNTIFS(テーブル13[[#All],[発症日]],テーブル3101225[[#This Row],[日時]],テーブル13[[#All],[年代]],M$1)</f>
        <v>0</v>
      </c>
      <c r="N304" s="59">
        <f>COUNTIFS(テーブル13[[#All],[発症日]],テーブル3101225[[#This Row],[日時]],テーブル13[[#All],[年代]],N$1)</f>
        <v>0</v>
      </c>
      <c r="O304" s="59">
        <f>COUNTIFS(テーブル13[[#All],[発症日]],テーブル3101225[[#This Row],[日時]],テーブル13[[#All],[年代]],O$1)</f>
        <v>0</v>
      </c>
    </row>
    <row r="305" spans="1:15">
      <c r="A305" s="54">
        <f t="shared" si="19"/>
        <v>44189</v>
      </c>
      <c r="B305" s="1" t="str">
        <f t="shared" si="16"/>
        <v/>
      </c>
      <c r="C305" s="57" t="str">
        <f t="shared" si="17"/>
        <v/>
      </c>
      <c r="D305" s="57" t="str">
        <f t="shared" si="18"/>
        <v>24日</v>
      </c>
      <c r="E305" s="57">
        <f>COUNTIF(テーブル13[[#All],[発症日]],テーブル3101225[[#This Row],[日時]])</f>
        <v>11</v>
      </c>
      <c r="F305" s="57">
        <f>COUNTIFS(テーブル13[[#All],[発症日]],テーブル3101225[[#This Row],[日時]],テーブル13[[#All],[探知契機]],F$1)</f>
        <v>10</v>
      </c>
      <c r="G305" s="59">
        <f>COUNTIFS(テーブル13[[#All],[発症日]],テーブル3101225[[#This Row],[日時]],テーブル13[[#All],[探知契機]],"")</f>
        <v>1</v>
      </c>
      <c r="H305" s="59">
        <f>COUNTIFS(テーブル13[[#All],[発症日]],テーブル3101225[[#This Row],[日時]],テーブル13[[#All],[年代]],H$1)</f>
        <v>1</v>
      </c>
      <c r="I305" s="59">
        <f>COUNTIFS(テーブル13[[#All],[発症日]],テーブル3101225[[#This Row],[日時]],テーブル13[[#All],[年代]],I$1)</f>
        <v>1</v>
      </c>
      <c r="J305" s="59">
        <f>COUNTIFS(テーブル13[[#All],[発症日]],テーブル3101225[[#This Row],[日時]],テーブル13[[#All],[年代]],J$1)</f>
        <v>1</v>
      </c>
      <c r="K305" s="59">
        <f>COUNTIFS(テーブル13[[#All],[発症日]],テーブル3101225[[#This Row],[日時]],テーブル13[[#All],[年代]],K$1)</f>
        <v>1</v>
      </c>
      <c r="L305" s="59">
        <f>COUNTIFS(テーブル13[[#All],[発症日]],テーブル3101225[[#This Row],[日時]],テーブル13[[#All],[年代]],L$1)</f>
        <v>1</v>
      </c>
      <c r="M305" s="59">
        <f>COUNTIFS(テーブル13[[#All],[発症日]],テーブル3101225[[#This Row],[日時]],テーブル13[[#All],[年代]],M$1)</f>
        <v>1</v>
      </c>
      <c r="N305" s="59">
        <f>COUNTIFS(テーブル13[[#All],[発症日]],テーブル3101225[[#This Row],[日時]],テーブル13[[#All],[年代]],N$1)</f>
        <v>1</v>
      </c>
      <c r="O305" s="59">
        <f>COUNTIFS(テーブル13[[#All],[発症日]],テーブル3101225[[#This Row],[日時]],テーブル13[[#All],[年代]],O$1)</f>
        <v>1</v>
      </c>
    </row>
    <row r="306" spans="1:15">
      <c r="A306" s="54">
        <f t="shared" si="19"/>
        <v>44190</v>
      </c>
      <c r="B306" s="1" t="str">
        <f t="shared" si="16"/>
        <v/>
      </c>
      <c r="C306" s="57" t="str">
        <f t="shared" si="17"/>
        <v/>
      </c>
      <c r="D306" s="57" t="str">
        <f t="shared" si="18"/>
        <v>25日</v>
      </c>
      <c r="E306" s="57">
        <f>COUNTIF(テーブル13[[#All],[発症日]],テーブル3101225[[#This Row],[日時]])</f>
        <v>8</v>
      </c>
      <c r="F306" s="57">
        <f>COUNTIFS(テーブル13[[#All],[発症日]],テーブル3101225[[#This Row],[日時]],テーブル13[[#All],[探知契機]],F$1)</f>
        <v>8</v>
      </c>
      <c r="G306" s="59">
        <f>COUNTIFS(テーブル13[[#All],[発症日]],テーブル3101225[[#This Row],[日時]],テーブル13[[#All],[探知契機]],"")</f>
        <v>0</v>
      </c>
      <c r="H306" s="59">
        <f>COUNTIFS(テーブル13[[#All],[発症日]],テーブル3101225[[#This Row],[日時]],テーブル13[[#All],[年代]],H$1)</f>
        <v>0</v>
      </c>
      <c r="I306" s="59">
        <f>COUNTIFS(テーブル13[[#All],[発症日]],テーブル3101225[[#This Row],[日時]],テーブル13[[#All],[年代]],I$1)</f>
        <v>0</v>
      </c>
      <c r="J306" s="59">
        <f>COUNTIFS(テーブル13[[#All],[発症日]],テーブル3101225[[#This Row],[日時]],テーブル13[[#All],[年代]],J$1)</f>
        <v>0</v>
      </c>
      <c r="K306" s="59">
        <f>COUNTIFS(テーブル13[[#All],[発症日]],テーブル3101225[[#This Row],[日時]],テーブル13[[#All],[年代]],K$1)</f>
        <v>0</v>
      </c>
      <c r="L306" s="59">
        <f>COUNTIFS(テーブル13[[#All],[発症日]],テーブル3101225[[#This Row],[日時]],テーブル13[[#All],[年代]],L$1)</f>
        <v>0</v>
      </c>
      <c r="M306" s="59">
        <f>COUNTIFS(テーブル13[[#All],[発症日]],テーブル3101225[[#This Row],[日時]],テーブル13[[#All],[年代]],M$1)</f>
        <v>0</v>
      </c>
      <c r="N306" s="59">
        <f>COUNTIFS(テーブル13[[#All],[発症日]],テーブル3101225[[#This Row],[日時]],テーブル13[[#All],[年代]],N$1)</f>
        <v>0</v>
      </c>
      <c r="O306" s="59">
        <f>COUNTIFS(テーブル13[[#All],[発症日]],テーブル3101225[[#This Row],[日時]],テーブル13[[#All],[年代]],O$1)</f>
        <v>0</v>
      </c>
    </row>
    <row r="307" spans="1:15">
      <c r="A307" s="54">
        <f t="shared" si="19"/>
        <v>44191</v>
      </c>
      <c r="B307" s="1" t="str">
        <f t="shared" si="16"/>
        <v/>
      </c>
      <c r="C307" s="57" t="str">
        <f t="shared" si="17"/>
        <v/>
      </c>
      <c r="D307" s="57" t="str">
        <f t="shared" si="18"/>
        <v>26日</v>
      </c>
      <c r="E307" s="57">
        <f>COUNTIF(テーブル13[[#All],[発症日]],テーブル3101225[[#This Row],[日時]])</f>
        <v>5</v>
      </c>
      <c r="F307" s="57">
        <f>COUNTIFS(テーブル13[[#All],[発症日]],テーブル3101225[[#This Row],[日時]],テーブル13[[#All],[探知契機]],F$1)</f>
        <v>4</v>
      </c>
      <c r="G307" s="59">
        <f>COUNTIFS(テーブル13[[#All],[発症日]],テーブル3101225[[#This Row],[日時]],テーブル13[[#All],[探知契機]],"")</f>
        <v>1</v>
      </c>
      <c r="H307" s="59">
        <f>COUNTIFS(テーブル13[[#All],[発症日]],テーブル3101225[[#This Row],[日時]],テーブル13[[#All],[年代]],H$1)</f>
        <v>0</v>
      </c>
      <c r="I307" s="59">
        <f>COUNTIFS(テーブル13[[#All],[発症日]],テーブル3101225[[#This Row],[日時]],テーブル13[[#All],[年代]],I$1)</f>
        <v>0</v>
      </c>
      <c r="J307" s="59">
        <f>COUNTIFS(テーブル13[[#All],[発症日]],テーブル3101225[[#This Row],[日時]],テーブル13[[#All],[年代]],J$1)</f>
        <v>0</v>
      </c>
      <c r="K307" s="59">
        <f>COUNTIFS(テーブル13[[#All],[発症日]],テーブル3101225[[#This Row],[日時]],テーブル13[[#All],[年代]],K$1)</f>
        <v>0</v>
      </c>
      <c r="L307" s="59">
        <f>COUNTIFS(テーブル13[[#All],[発症日]],テーブル3101225[[#This Row],[日時]],テーブル13[[#All],[年代]],L$1)</f>
        <v>0</v>
      </c>
      <c r="M307" s="59">
        <f>COUNTIFS(テーブル13[[#All],[発症日]],テーブル3101225[[#This Row],[日時]],テーブル13[[#All],[年代]],M$1)</f>
        <v>0</v>
      </c>
      <c r="N307" s="59">
        <f>COUNTIFS(テーブル13[[#All],[発症日]],テーブル3101225[[#This Row],[日時]],テーブル13[[#All],[年代]],N$1)</f>
        <v>0</v>
      </c>
      <c r="O307" s="59">
        <f>COUNTIFS(テーブル13[[#All],[発症日]],テーブル3101225[[#This Row],[日時]],テーブル13[[#All],[年代]],O$1)</f>
        <v>0</v>
      </c>
    </row>
    <row r="308" spans="1:15">
      <c r="A308" s="54">
        <f t="shared" si="19"/>
        <v>44192</v>
      </c>
      <c r="B308" s="1" t="str">
        <f t="shared" si="16"/>
        <v/>
      </c>
      <c r="C308" s="57" t="str">
        <f t="shared" si="17"/>
        <v/>
      </c>
      <c r="D308" s="57" t="str">
        <f t="shared" si="18"/>
        <v>27日</v>
      </c>
      <c r="E308" s="57">
        <f>COUNTIF(テーブル13[[#All],[発症日]],テーブル3101225[[#This Row],[日時]])</f>
        <v>5</v>
      </c>
      <c r="F308" s="57">
        <f>COUNTIFS(テーブル13[[#All],[発症日]],テーブル3101225[[#This Row],[日時]],テーブル13[[#All],[探知契機]],F$1)</f>
        <v>5</v>
      </c>
      <c r="G308" s="59">
        <f>COUNTIFS(テーブル13[[#All],[発症日]],テーブル3101225[[#This Row],[日時]],テーブル13[[#All],[探知契機]],"")</f>
        <v>0</v>
      </c>
      <c r="H308" s="59">
        <f>COUNTIFS(テーブル13[[#All],[発症日]],テーブル3101225[[#This Row],[日時]],テーブル13[[#All],[年代]],H$1)</f>
        <v>0</v>
      </c>
      <c r="I308" s="59">
        <f>COUNTIFS(テーブル13[[#All],[発症日]],テーブル3101225[[#This Row],[日時]],テーブル13[[#All],[年代]],I$1)</f>
        <v>0</v>
      </c>
      <c r="J308" s="59">
        <f>COUNTIFS(テーブル13[[#All],[発症日]],テーブル3101225[[#This Row],[日時]],テーブル13[[#All],[年代]],J$1)</f>
        <v>0</v>
      </c>
      <c r="K308" s="59">
        <f>COUNTIFS(テーブル13[[#All],[発症日]],テーブル3101225[[#This Row],[日時]],テーブル13[[#All],[年代]],K$1)</f>
        <v>0</v>
      </c>
      <c r="L308" s="59">
        <f>COUNTIFS(テーブル13[[#All],[発症日]],テーブル3101225[[#This Row],[日時]],テーブル13[[#All],[年代]],L$1)</f>
        <v>0</v>
      </c>
      <c r="M308" s="59">
        <f>COUNTIFS(テーブル13[[#All],[発症日]],テーブル3101225[[#This Row],[日時]],テーブル13[[#All],[年代]],M$1)</f>
        <v>0</v>
      </c>
      <c r="N308" s="59">
        <f>COUNTIFS(テーブル13[[#All],[発症日]],テーブル3101225[[#This Row],[日時]],テーブル13[[#All],[年代]],N$1)</f>
        <v>0</v>
      </c>
      <c r="O308" s="59">
        <f>COUNTIFS(テーブル13[[#All],[発症日]],テーブル3101225[[#This Row],[日時]],テーブル13[[#All],[年代]],O$1)</f>
        <v>0</v>
      </c>
    </row>
    <row r="309" spans="1:15">
      <c r="A309" s="54">
        <f t="shared" si="19"/>
        <v>44193</v>
      </c>
      <c r="B309" s="1" t="str">
        <f t="shared" si="16"/>
        <v/>
      </c>
      <c r="C309" s="57" t="str">
        <f t="shared" si="17"/>
        <v/>
      </c>
      <c r="D309" s="57" t="str">
        <f t="shared" si="18"/>
        <v>28日</v>
      </c>
      <c r="E309" s="57">
        <f>COUNTIF(テーブル13[[#All],[発症日]],テーブル3101225[[#This Row],[日時]])</f>
        <v>6</v>
      </c>
      <c r="F309" s="57">
        <f>COUNTIFS(テーブル13[[#All],[発症日]],テーブル3101225[[#This Row],[日時]],テーブル13[[#All],[探知契機]],F$1)</f>
        <v>4</v>
      </c>
      <c r="G309" s="59">
        <f>COUNTIFS(テーブル13[[#All],[発症日]],テーブル3101225[[#This Row],[日時]],テーブル13[[#All],[探知契機]],"")</f>
        <v>2</v>
      </c>
      <c r="H309" s="59">
        <f>COUNTIFS(テーブル13[[#All],[発症日]],テーブル3101225[[#This Row],[日時]],テーブル13[[#All],[年代]],H$1)</f>
        <v>0</v>
      </c>
      <c r="I309" s="59">
        <f>COUNTIFS(テーブル13[[#All],[発症日]],テーブル3101225[[#This Row],[日時]],テーブル13[[#All],[年代]],I$1)</f>
        <v>0</v>
      </c>
      <c r="J309" s="59">
        <f>COUNTIFS(テーブル13[[#All],[発症日]],テーブル3101225[[#This Row],[日時]],テーブル13[[#All],[年代]],J$1)</f>
        <v>0</v>
      </c>
      <c r="K309" s="59">
        <f>COUNTIFS(テーブル13[[#All],[発症日]],テーブル3101225[[#This Row],[日時]],テーブル13[[#All],[年代]],K$1)</f>
        <v>0</v>
      </c>
      <c r="L309" s="59">
        <f>COUNTIFS(テーブル13[[#All],[発症日]],テーブル3101225[[#This Row],[日時]],テーブル13[[#All],[年代]],L$1)</f>
        <v>0</v>
      </c>
      <c r="M309" s="59">
        <f>COUNTIFS(テーブル13[[#All],[発症日]],テーブル3101225[[#This Row],[日時]],テーブル13[[#All],[年代]],M$1)</f>
        <v>0</v>
      </c>
      <c r="N309" s="59">
        <f>COUNTIFS(テーブル13[[#All],[発症日]],テーブル3101225[[#This Row],[日時]],テーブル13[[#All],[年代]],N$1)</f>
        <v>0</v>
      </c>
      <c r="O309" s="59">
        <f>COUNTIFS(テーブル13[[#All],[発症日]],テーブル3101225[[#This Row],[日時]],テーブル13[[#All],[年代]],O$1)</f>
        <v>0</v>
      </c>
    </row>
    <row r="310" spans="1:15">
      <c r="A310" s="54">
        <f t="shared" si="19"/>
        <v>44194</v>
      </c>
      <c r="B310" s="1" t="str">
        <f t="shared" si="16"/>
        <v/>
      </c>
      <c r="C310" s="57" t="str">
        <f t="shared" si="17"/>
        <v/>
      </c>
      <c r="D310" s="57" t="str">
        <f t="shared" si="18"/>
        <v>29日</v>
      </c>
      <c r="E310" s="57">
        <f>COUNTIF(テーブル13[[#All],[発症日]],テーブル3101225[[#This Row],[日時]])</f>
        <v>6</v>
      </c>
      <c r="F310" s="57">
        <f>COUNTIFS(テーブル13[[#All],[発症日]],テーブル3101225[[#This Row],[日時]],テーブル13[[#All],[探知契機]],F$1)</f>
        <v>4</v>
      </c>
      <c r="G310" s="59">
        <f>COUNTIFS(テーブル13[[#All],[発症日]],テーブル3101225[[#This Row],[日時]],テーブル13[[#All],[探知契機]],"")</f>
        <v>2</v>
      </c>
      <c r="H310" s="59">
        <f>COUNTIFS(テーブル13[[#All],[発症日]],テーブル3101225[[#This Row],[日時]],テーブル13[[#All],[年代]],H$1)</f>
        <v>0</v>
      </c>
      <c r="I310" s="59">
        <f>COUNTIFS(テーブル13[[#All],[発症日]],テーブル3101225[[#This Row],[日時]],テーブル13[[#All],[年代]],I$1)</f>
        <v>0</v>
      </c>
      <c r="J310" s="59">
        <f>COUNTIFS(テーブル13[[#All],[発症日]],テーブル3101225[[#This Row],[日時]],テーブル13[[#All],[年代]],J$1)</f>
        <v>0</v>
      </c>
      <c r="K310" s="59">
        <f>COUNTIFS(テーブル13[[#All],[発症日]],テーブル3101225[[#This Row],[日時]],テーブル13[[#All],[年代]],K$1)</f>
        <v>0</v>
      </c>
      <c r="L310" s="59">
        <f>COUNTIFS(テーブル13[[#All],[発症日]],テーブル3101225[[#This Row],[日時]],テーブル13[[#All],[年代]],L$1)</f>
        <v>0</v>
      </c>
      <c r="M310" s="59">
        <f>COUNTIFS(テーブル13[[#All],[発症日]],テーブル3101225[[#This Row],[日時]],テーブル13[[#All],[年代]],M$1)</f>
        <v>0</v>
      </c>
      <c r="N310" s="59">
        <f>COUNTIFS(テーブル13[[#All],[発症日]],テーブル3101225[[#This Row],[日時]],テーブル13[[#All],[年代]],N$1)</f>
        <v>0</v>
      </c>
      <c r="O310" s="59">
        <f>COUNTIFS(テーブル13[[#All],[発症日]],テーブル3101225[[#This Row],[日時]],テーブル13[[#All],[年代]],O$1)</f>
        <v>0</v>
      </c>
    </row>
    <row r="311" spans="1:15">
      <c r="A311" s="54">
        <f t="shared" si="19"/>
        <v>44195</v>
      </c>
      <c r="B311" s="1" t="str">
        <f t="shared" si="16"/>
        <v/>
      </c>
      <c r="C311" s="57" t="str">
        <f t="shared" si="17"/>
        <v/>
      </c>
      <c r="D311" s="57" t="str">
        <f t="shared" si="18"/>
        <v>30日</v>
      </c>
      <c r="E311" s="57">
        <f>COUNTIF(テーブル13[[#All],[発症日]],テーブル3101225[[#This Row],[日時]])</f>
        <v>5</v>
      </c>
      <c r="F311" s="57">
        <f>COUNTIFS(テーブル13[[#All],[発症日]],テーブル3101225[[#This Row],[日時]],テーブル13[[#All],[探知契機]],F$1)</f>
        <v>3</v>
      </c>
      <c r="G311" s="59">
        <f>COUNTIFS(テーブル13[[#All],[発症日]],テーブル3101225[[#This Row],[日時]],テーブル13[[#All],[探知契機]],"")</f>
        <v>2</v>
      </c>
      <c r="H311" s="59">
        <f>COUNTIFS(テーブル13[[#All],[発症日]],テーブル3101225[[#This Row],[日時]],テーブル13[[#All],[年代]],H$1)</f>
        <v>0</v>
      </c>
      <c r="I311" s="59">
        <f>COUNTIFS(テーブル13[[#All],[発症日]],テーブル3101225[[#This Row],[日時]],テーブル13[[#All],[年代]],I$1)</f>
        <v>0</v>
      </c>
      <c r="J311" s="59">
        <f>COUNTIFS(テーブル13[[#All],[発症日]],テーブル3101225[[#This Row],[日時]],テーブル13[[#All],[年代]],J$1)</f>
        <v>0</v>
      </c>
      <c r="K311" s="59">
        <f>COUNTIFS(テーブル13[[#All],[発症日]],テーブル3101225[[#This Row],[日時]],テーブル13[[#All],[年代]],K$1)</f>
        <v>0</v>
      </c>
      <c r="L311" s="59">
        <f>COUNTIFS(テーブル13[[#All],[発症日]],テーブル3101225[[#This Row],[日時]],テーブル13[[#All],[年代]],L$1)</f>
        <v>0</v>
      </c>
      <c r="M311" s="59">
        <f>COUNTIFS(テーブル13[[#All],[発症日]],テーブル3101225[[#This Row],[日時]],テーブル13[[#All],[年代]],M$1)</f>
        <v>0</v>
      </c>
      <c r="N311" s="59">
        <f>COUNTIFS(テーブル13[[#All],[発症日]],テーブル3101225[[#This Row],[日時]],テーブル13[[#All],[年代]],N$1)</f>
        <v>0</v>
      </c>
      <c r="O311" s="59">
        <f>COUNTIFS(テーブル13[[#All],[発症日]],テーブル3101225[[#This Row],[日時]],テーブル13[[#All],[年代]],O$1)</f>
        <v>0</v>
      </c>
    </row>
    <row r="312" spans="1:15">
      <c r="A312" s="54">
        <f t="shared" si="19"/>
        <v>44196</v>
      </c>
      <c r="B312" s="1" t="str">
        <f t="shared" si="16"/>
        <v/>
      </c>
      <c r="C312" s="57" t="str">
        <f t="shared" si="17"/>
        <v/>
      </c>
      <c r="D312" s="57" t="str">
        <f t="shared" si="18"/>
        <v>31日</v>
      </c>
      <c r="E312" s="57">
        <f>COUNTIF(テーブル13[[#All],[発症日]],テーブル3101225[[#This Row],[日時]])</f>
        <v>5</v>
      </c>
      <c r="F312" s="57">
        <f>COUNTIFS(テーブル13[[#All],[発症日]],テーブル3101225[[#This Row],[日時]],テーブル13[[#All],[探知契機]],F$1)</f>
        <v>5</v>
      </c>
      <c r="G312" s="59">
        <f>COUNTIFS(テーブル13[[#All],[発症日]],テーブル3101225[[#This Row],[日時]],テーブル13[[#All],[探知契機]],"")</f>
        <v>0</v>
      </c>
      <c r="H312" s="59">
        <f>COUNTIFS(テーブル13[[#All],[発症日]],テーブル3101225[[#This Row],[日時]],テーブル13[[#All],[年代]],H$1)</f>
        <v>0</v>
      </c>
      <c r="I312" s="59">
        <f>COUNTIFS(テーブル13[[#All],[発症日]],テーブル3101225[[#This Row],[日時]],テーブル13[[#All],[年代]],I$1)</f>
        <v>0</v>
      </c>
      <c r="J312" s="59">
        <f>COUNTIFS(テーブル13[[#All],[発症日]],テーブル3101225[[#This Row],[日時]],テーブル13[[#All],[年代]],J$1)</f>
        <v>0</v>
      </c>
      <c r="K312" s="59">
        <f>COUNTIFS(テーブル13[[#All],[発症日]],テーブル3101225[[#This Row],[日時]],テーブル13[[#All],[年代]],K$1)</f>
        <v>0</v>
      </c>
      <c r="L312" s="59">
        <f>COUNTIFS(テーブル13[[#All],[発症日]],テーブル3101225[[#This Row],[日時]],テーブル13[[#All],[年代]],L$1)</f>
        <v>0</v>
      </c>
      <c r="M312" s="59">
        <f>COUNTIFS(テーブル13[[#All],[発症日]],テーブル3101225[[#This Row],[日時]],テーブル13[[#All],[年代]],M$1)</f>
        <v>0</v>
      </c>
      <c r="N312" s="59">
        <f>COUNTIFS(テーブル13[[#All],[発症日]],テーブル3101225[[#This Row],[日時]],テーブル13[[#All],[年代]],N$1)</f>
        <v>0</v>
      </c>
      <c r="O312" s="59">
        <f>COUNTIFS(テーブル13[[#All],[発症日]],テーブル3101225[[#This Row],[日時]],テーブル13[[#All],[年代]],O$1)</f>
        <v>0</v>
      </c>
    </row>
    <row r="313" spans="1:15">
      <c r="A313" s="54">
        <f t="shared" si="19"/>
        <v>44197</v>
      </c>
      <c r="B313" s="1" t="str">
        <f t="shared" si="16"/>
        <v>2021年</v>
      </c>
      <c r="C313" s="57" t="str">
        <f t="shared" si="17"/>
        <v>1月</v>
      </c>
      <c r="D313" s="57" t="str">
        <f t="shared" si="18"/>
        <v>1日</v>
      </c>
      <c r="E313" s="57">
        <f>COUNTIF(テーブル13[[#All],[発症日]],テーブル3101225[[#This Row],[日時]])</f>
        <v>9</v>
      </c>
      <c r="F313" s="57">
        <f>COUNTIFS(テーブル13[[#All],[発症日]],テーブル3101225[[#This Row],[日時]],テーブル13[[#All],[探知契機]],F$1)</f>
        <v>7</v>
      </c>
      <c r="G313" s="59">
        <f>COUNTIFS(テーブル13[[#All],[発症日]],テーブル3101225[[#This Row],[日時]],テーブル13[[#All],[探知契機]],"")</f>
        <v>2</v>
      </c>
      <c r="H313" s="59">
        <f>COUNTIFS(テーブル13[[#All],[発症日]],テーブル3101225[[#This Row],[日時]],テーブル13[[#All],[年代]],H$1)</f>
        <v>0</v>
      </c>
      <c r="I313" s="59">
        <f>COUNTIFS(テーブル13[[#All],[発症日]],テーブル3101225[[#This Row],[日時]],テーブル13[[#All],[年代]],I$1)</f>
        <v>0</v>
      </c>
      <c r="J313" s="59">
        <f>COUNTIFS(テーブル13[[#All],[発症日]],テーブル3101225[[#This Row],[日時]],テーブル13[[#All],[年代]],J$1)</f>
        <v>0</v>
      </c>
      <c r="K313" s="59">
        <f>COUNTIFS(テーブル13[[#All],[発症日]],テーブル3101225[[#This Row],[日時]],テーブル13[[#All],[年代]],K$1)</f>
        <v>0</v>
      </c>
      <c r="L313" s="59">
        <f>COUNTIFS(テーブル13[[#All],[発症日]],テーブル3101225[[#This Row],[日時]],テーブル13[[#All],[年代]],L$1)</f>
        <v>0</v>
      </c>
      <c r="M313" s="59">
        <f>COUNTIFS(テーブル13[[#All],[発症日]],テーブル3101225[[#This Row],[日時]],テーブル13[[#All],[年代]],M$1)</f>
        <v>0</v>
      </c>
      <c r="N313" s="59">
        <f>COUNTIFS(テーブル13[[#All],[発症日]],テーブル3101225[[#This Row],[日時]],テーブル13[[#All],[年代]],N$1)</f>
        <v>0</v>
      </c>
      <c r="O313" s="59">
        <f>COUNTIFS(テーブル13[[#All],[発症日]],テーブル3101225[[#This Row],[日時]],テーブル13[[#All],[年代]],O$1)</f>
        <v>0</v>
      </c>
    </row>
    <row r="314" spans="1:15">
      <c r="A314" s="54">
        <f t="shared" si="19"/>
        <v>44198</v>
      </c>
      <c r="B314" s="1" t="str">
        <f t="shared" si="16"/>
        <v/>
      </c>
      <c r="C314" s="57" t="str">
        <f t="shared" si="17"/>
        <v/>
      </c>
      <c r="D314" s="57" t="str">
        <f t="shared" si="18"/>
        <v>2日</v>
      </c>
      <c r="E314" s="57">
        <f>COUNTIF(テーブル13[[#All],[発症日]],テーブル3101225[[#This Row],[日時]])</f>
        <v>15</v>
      </c>
      <c r="F314" s="57">
        <f>COUNTIFS(テーブル13[[#All],[発症日]],テーブル3101225[[#This Row],[日時]],テーブル13[[#All],[探知契機]],F$1)</f>
        <v>15</v>
      </c>
      <c r="G314" s="59">
        <f>COUNTIFS(テーブル13[[#All],[発症日]],テーブル3101225[[#This Row],[日時]],テーブル13[[#All],[探知契機]],"")</f>
        <v>0</v>
      </c>
      <c r="H314" s="59">
        <f>COUNTIFS(テーブル13[[#All],[発症日]],テーブル3101225[[#This Row],[日時]],テーブル13[[#All],[年代]],H$1)</f>
        <v>0</v>
      </c>
      <c r="I314" s="59">
        <f>COUNTIFS(テーブル13[[#All],[発症日]],テーブル3101225[[#This Row],[日時]],テーブル13[[#All],[年代]],I$1)</f>
        <v>0</v>
      </c>
      <c r="J314" s="59">
        <f>COUNTIFS(テーブル13[[#All],[発症日]],テーブル3101225[[#This Row],[日時]],テーブル13[[#All],[年代]],J$1)</f>
        <v>0</v>
      </c>
      <c r="K314" s="59">
        <f>COUNTIFS(テーブル13[[#All],[発症日]],テーブル3101225[[#This Row],[日時]],テーブル13[[#All],[年代]],K$1)</f>
        <v>0</v>
      </c>
      <c r="L314" s="59">
        <f>COUNTIFS(テーブル13[[#All],[発症日]],テーブル3101225[[#This Row],[日時]],テーブル13[[#All],[年代]],L$1)</f>
        <v>0</v>
      </c>
      <c r="M314" s="59">
        <f>COUNTIFS(テーブル13[[#All],[発症日]],テーブル3101225[[#This Row],[日時]],テーブル13[[#All],[年代]],M$1)</f>
        <v>0</v>
      </c>
      <c r="N314" s="59">
        <f>COUNTIFS(テーブル13[[#All],[発症日]],テーブル3101225[[#This Row],[日時]],テーブル13[[#All],[年代]],N$1)</f>
        <v>0</v>
      </c>
      <c r="O314" s="59">
        <f>COUNTIFS(テーブル13[[#All],[発症日]],テーブル3101225[[#This Row],[日時]],テーブル13[[#All],[年代]],O$1)</f>
        <v>0</v>
      </c>
    </row>
    <row r="315" spans="1:15">
      <c r="A315" s="54">
        <f t="shared" si="19"/>
        <v>44199</v>
      </c>
      <c r="B315" s="1" t="str">
        <f t="shared" si="16"/>
        <v/>
      </c>
      <c r="C315" s="57" t="str">
        <f t="shared" si="17"/>
        <v/>
      </c>
      <c r="D315" s="57" t="str">
        <f t="shared" si="18"/>
        <v>3日</v>
      </c>
      <c r="E315" s="57">
        <f>COUNTIF(テーブル13[[#All],[発症日]],テーブル3101225[[#This Row],[日時]])</f>
        <v>18</v>
      </c>
      <c r="F315" s="57">
        <f>COUNTIFS(テーブル13[[#All],[発症日]],テーブル3101225[[#This Row],[日時]],テーブル13[[#All],[探知契機]],F$1)</f>
        <v>17</v>
      </c>
      <c r="G315" s="59">
        <f>COUNTIFS(テーブル13[[#All],[発症日]],テーブル3101225[[#This Row],[日時]],テーブル13[[#All],[探知契機]],"")</f>
        <v>1</v>
      </c>
      <c r="H315" s="59">
        <f>COUNTIFS(テーブル13[[#All],[発症日]],テーブル3101225[[#This Row],[日時]],テーブル13[[#All],[年代]],H$1)</f>
        <v>0</v>
      </c>
      <c r="I315" s="59">
        <f>COUNTIFS(テーブル13[[#All],[発症日]],テーブル3101225[[#This Row],[日時]],テーブル13[[#All],[年代]],I$1)</f>
        <v>0</v>
      </c>
      <c r="J315" s="59">
        <f>COUNTIFS(テーブル13[[#All],[発症日]],テーブル3101225[[#This Row],[日時]],テーブル13[[#All],[年代]],J$1)</f>
        <v>0</v>
      </c>
      <c r="K315" s="59">
        <f>COUNTIFS(テーブル13[[#All],[発症日]],テーブル3101225[[#This Row],[日時]],テーブル13[[#All],[年代]],K$1)</f>
        <v>0</v>
      </c>
      <c r="L315" s="59">
        <f>COUNTIFS(テーブル13[[#All],[発症日]],テーブル3101225[[#This Row],[日時]],テーブル13[[#All],[年代]],L$1)</f>
        <v>0</v>
      </c>
      <c r="M315" s="59">
        <f>COUNTIFS(テーブル13[[#All],[発症日]],テーブル3101225[[#This Row],[日時]],テーブル13[[#All],[年代]],M$1)</f>
        <v>0</v>
      </c>
      <c r="N315" s="59">
        <f>COUNTIFS(テーブル13[[#All],[発症日]],テーブル3101225[[#This Row],[日時]],テーブル13[[#All],[年代]],N$1)</f>
        <v>0</v>
      </c>
      <c r="O315" s="59">
        <f>COUNTIFS(テーブル13[[#All],[発症日]],テーブル3101225[[#This Row],[日時]],テーブル13[[#All],[年代]],O$1)</f>
        <v>0</v>
      </c>
    </row>
    <row r="316" spans="1:15">
      <c r="A316" s="54">
        <f t="shared" si="19"/>
        <v>44200</v>
      </c>
      <c r="B316" s="1" t="str">
        <f t="shared" si="16"/>
        <v/>
      </c>
      <c r="C316" s="57" t="str">
        <f t="shared" si="17"/>
        <v/>
      </c>
      <c r="D316" s="57" t="str">
        <f t="shared" si="18"/>
        <v>4日</v>
      </c>
      <c r="E316" s="57">
        <f>COUNTIF(テーブル13[[#All],[発症日]],テーブル3101225[[#This Row],[日時]])</f>
        <v>8</v>
      </c>
      <c r="F316" s="57">
        <f>COUNTIFS(テーブル13[[#All],[発症日]],テーブル3101225[[#This Row],[日時]],テーブル13[[#All],[探知契機]],F$1)</f>
        <v>6</v>
      </c>
      <c r="G316" s="59">
        <f>COUNTIFS(テーブル13[[#All],[発症日]],テーブル3101225[[#This Row],[日時]],テーブル13[[#All],[探知契機]],"")</f>
        <v>2</v>
      </c>
      <c r="H316" s="59">
        <f>COUNTIFS(テーブル13[[#All],[発症日]],テーブル3101225[[#This Row],[日時]],テーブル13[[#All],[年代]],H$1)</f>
        <v>0</v>
      </c>
      <c r="I316" s="59">
        <f>COUNTIFS(テーブル13[[#All],[発症日]],テーブル3101225[[#This Row],[日時]],テーブル13[[#All],[年代]],I$1)</f>
        <v>0</v>
      </c>
      <c r="J316" s="59">
        <f>COUNTIFS(テーブル13[[#All],[発症日]],テーブル3101225[[#This Row],[日時]],テーブル13[[#All],[年代]],J$1)</f>
        <v>0</v>
      </c>
      <c r="K316" s="59">
        <f>COUNTIFS(テーブル13[[#All],[発症日]],テーブル3101225[[#This Row],[日時]],テーブル13[[#All],[年代]],K$1)</f>
        <v>0</v>
      </c>
      <c r="L316" s="59">
        <f>COUNTIFS(テーブル13[[#All],[発症日]],テーブル3101225[[#This Row],[日時]],テーブル13[[#All],[年代]],L$1)</f>
        <v>0</v>
      </c>
      <c r="M316" s="59">
        <f>COUNTIFS(テーブル13[[#All],[発症日]],テーブル3101225[[#This Row],[日時]],テーブル13[[#All],[年代]],M$1)</f>
        <v>0</v>
      </c>
      <c r="N316" s="59">
        <f>COUNTIFS(テーブル13[[#All],[発症日]],テーブル3101225[[#This Row],[日時]],テーブル13[[#All],[年代]],N$1)</f>
        <v>0</v>
      </c>
      <c r="O316" s="59">
        <f>COUNTIFS(テーブル13[[#All],[発症日]],テーブル3101225[[#This Row],[日時]],テーブル13[[#All],[年代]],O$1)</f>
        <v>0</v>
      </c>
    </row>
    <row r="317" spans="1:15">
      <c r="A317" s="54">
        <f t="shared" si="19"/>
        <v>44201</v>
      </c>
      <c r="B317" s="1" t="str">
        <f t="shared" si="16"/>
        <v/>
      </c>
      <c r="C317" s="57" t="str">
        <f t="shared" si="17"/>
        <v/>
      </c>
      <c r="D317" s="57" t="str">
        <f t="shared" si="18"/>
        <v>5日</v>
      </c>
      <c r="E317" s="57">
        <f>COUNTIF(テーブル13[[#All],[発症日]],テーブル3101225[[#This Row],[日時]])</f>
        <v>23</v>
      </c>
      <c r="F317" s="57">
        <f>COUNTIFS(テーブル13[[#All],[発症日]],テーブル3101225[[#This Row],[日時]],テーブル13[[#All],[探知契機]],F$1)</f>
        <v>22</v>
      </c>
      <c r="G317" s="59">
        <f>COUNTIFS(テーブル13[[#All],[発症日]],テーブル3101225[[#This Row],[日時]],テーブル13[[#All],[探知契機]],"")</f>
        <v>1</v>
      </c>
      <c r="H317" s="59">
        <f>COUNTIFS(テーブル13[[#All],[発症日]],テーブル3101225[[#This Row],[日時]],テーブル13[[#All],[年代]],H$1)</f>
        <v>0</v>
      </c>
      <c r="I317" s="59">
        <f>COUNTIFS(テーブル13[[#All],[発症日]],テーブル3101225[[#This Row],[日時]],テーブル13[[#All],[年代]],I$1)</f>
        <v>0</v>
      </c>
      <c r="J317" s="59">
        <f>COUNTIFS(テーブル13[[#All],[発症日]],テーブル3101225[[#This Row],[日時]],テーブル13[[#All],[年代]],J$1)</f>
        <v>0</v>
      </c>
      <c r="K317" s="59">
        <f>COUNTIFS(テーブル13[[#All],[発症日]],テーブル3101225[[#This Row],[日時]],テーブル13[[#All],[年代]],K$1)</f>
        <v>0</v>
      </c>
      <c r="L317" s="59">
        <f>COUNTIFS(テーブル13[[#All],[発症日]],テーブル3101225[[#This Row],[日時]],テーブル13[[#All],[年代]],L$1)</f>
        <v>0</v>
      </c>
      <c r="M317" s="59">
        <f>COUNTIFS(テーブル13[[#All],[発症日]],テーブル3101225[[#This Row],[日時]],テーブル13[[#All],[年代]],M$1)</f>
        <v>0</v>
      </c>
      <c r="N317" s="59">
        <f>COUNTIFS(テーブル13[[#All],[発症日]],テーブル3101225[[#This Row],[日時]],テーブル13[[#All],[年代]],N$1)</f>
        <v>0</v>
      </c>
      <c r="O317" s="59">
        <f>COUNTIFS(テーブル13[[#All],[発症日]],テーブル3101225[[#This Row],[日時]],テーブル13[[#All],[年代]],O$1)</f>
        <v>0</v>
      </c>
    </row>
    <row r="318" spans="1:15">
      <c r="A318" s="54">
        <f t="shared" si="19"/>
        <v>44202</v>
      </c>
      <c r="B318" s="1" t="str">
        <f t="shared" si="16"/>
        <v/>
      </c>
      <c r="C318" s="57" t="str">
        <f t="shared" si="17"/>
        <v/>
      </c>
      <c r="D318" s="57" t="str">
        <f t="shared" si="18"/>
        <v>6日</v>
      </c>
      <c r="E318" s="57">
        <f>COUNTIF(テーブル13[[#All],[発症日]],テーブル3101225[[#This Row],[日時]])</f>
        <v>12</v>
      </c>
      <c r="F318" s="57">
        <f>COUNTIFS(テーブル13[[#All],[発症日]],テーブル3101225[[#This Row],[日時]],テーブル13[[#All],[探知契機]],F$1)</f>
        <v>11</v>
      </c>
      <c r="G318" s="59">
        <f>COUNTIFS(テーブル13[[#All],[発症日]],テーブル3101225[[#This Row],[日時]],テーブル13[[#All],[探知契機]],"")</f>
        <v>1</v>
      </c>
      <c r="H318" s="59">
        <f>COUNTIFS(テーブル13[[#All],[発症日]],テーブル3101225[[#This Row],[日時]],テーブル13[[#All],[年代]],H$1)</f>
        <v>0</v>
      </c>
      <c r="I318" s="59">
        <f>COUNTIFS(テーブル13[[#All],[発症日]],テーブル3101225[[#This Row],[日時]],テーブル13[[#All],[年代]],I$1)</f>
        <v>0</v>
      </c>
      <c r="J318" s="59">
        <f>COUNTIFS(テーブル13[[#All],[発症日]],テーブル3101225[[#This Row],[日時]],テーブル13[[#All],[年代]],J$1)</f>
        <v>0</v>
      </c>
      <c r="K318" s="59">
        <f>COUNTIFS(テーブル13[[#All],[発症日]],テーブル3101225[[#This Row],[日時]],テーブル13[[#All],[年代]],K$1)</f>
        <v>0</v>
      </c>
      <c r="L318" s="59">
        <f>COUNTIFS(テーブル13[[#All],[発症日]],テーブル3101225[[#This Row],[日時]],テーブル13[[#All],[年代]],L$1)</f>
        <v>0</v>
      </c>
      <c r="M318" s="59">
        <f>COUNTIFS(テーブル13[[#All],[発症日]],テーブル3101225[[#This Row],[日時]],テーブル13[[#All],[年代]],M$1)</f>
        <v>0</v>
      </c>
      <c r="N318" s="59">
        <f>COUNTIFS(テーブル13[[#All],[発症日]],テーブル3101225[[#This Row],[日時]],テーブル13[[#All],[年代]],N$1)</f>
        <v>0</v>
      </c>
      <c r="O318" s="59">
        <f>COUNTIFS(テーブル13[[#All],[発症日]],テーブル3101225[[#This Row],[日時]],テーブル13[[#All],[年代]],O$1)</f>
        <v>0</v>
      </c>
    </row>
    <row r="319" spans="1:15">
      <c r="A319" s="54">
        <f t="shared" si="19"/>
        <v>44203</v>
      </c>
      <c r="B319" s="1" t="str">
        <f t="shared" si="16"/>
        <v/>
      </c>
      <c r="C319" s="57" t="str">
        <f t="shared" si="17"/>
        <v/>
      </c>
      <c r="D319" s="57" t="str">
        <f t="shared" si="18"/>
        <v>7日</v>
      </c>
      <c r="E319" s="57">
        <f>COUNTIF(テーブル13[[#All],[発症日]],テーブル3101225[[#This Row],[日時]])</f>
        <v>22</v>
      </c>
      <c r="F319" s="57">
        <f>COUNTIFS(テーブル13[[#All],[発症日]],テーブル3101225[[#This Row],[日時]],テーブル13[[#All],[探知契機]],F$1)</f>
        <v>21</v>
      </c>
      <c r="G319" s="59">
        <f>COUNTIFS(テーブル13[[#All],[発症日]],テーブル3101225[[#This Row],[日時]],テーブル13[[#All],[探知契機]],"")</f>
        <v>1</v>
      </c>
      <c r="H319" s="59">
        <f>COUNTIFS(テーブル13[[#All],[発症日]],テーブル3101225[[#This Row],[日時]],テーブル13[[#All],[年代]],H$1)</f>
        <v>0</v>
      </c>
      <c r="I319" s="59">
        <f>COUNTIFS(テーブル13[[#All],[発症日]],テーブル3101225[[#This Row],[日時]],テーブル13[[#All],[年代]],I$1)</f>
        <v>0</v>
      </c>
      <c r="J319" s="59">
        <f>COUNTIFS(テーブル13[[#All],[発症日]],テーブル3101225[[#This Row],[日時]],テーブル13[[#All],[年代]],J$1)</f>
        <v>0</v>
      </c>
      <c r="K319" s="59">
        <f>COUNTIFS(テーブル13[[#All],[発症日]],テーブル3101225[[#This Row],[日時]],テーブル13[[#All],[年代]],K$1)</f>
        <v>0</v>
      </c>
      <c r="L319" s="59">
        <f>COUNTIFS(テーブル13[[#All],[発症日]],テーブル3101225[[#This Row],[日時]],テーブル13[[#All],[年代]],L$1)</f>
        <v>0</v>
      </c>
      <c r="M319" s="59">
        <f>COUNTIFS(テーブル13[[#All],[発症日]],テーブル3101225[[#This Row],[日時]],テーブル13[[#All],[年代]],M$1)</f>
        <v>0</v>
      </c>
      <c r="N319" s="59">
        <f>COUNTIFS(テーブル13[[#All],[発症日]],テーブル3101225[[#This Row],[日時]],テーブル13[[#All],[年代]],N$1)</f>
        <v>0</v>
      </c>
      <c r="O319" s="59">
        <f>COUNTIFS(テーブル13[[#All],[発症日]],テーブル3101225[[#This Row],[日時]],テーブル13[[#All],[年代]],O$1)</f>
        <v>0</v>
      </c>
    </row>
    <row r="320" spans="1:15">
      <c r="A320" s="54">
        <f t="shared" si="19"/>
        <v>44204</v>
      </c>
      <c r="B320" s="1" t="str">
        <f t="shared" si="16"/>
        <v/>
      </c>
      <c r="C320" s="57" t="str">
        <f t="shared" si="17"/>
        <v/>
      </c>
      <c r="D320" s="57" t="str">
        <f t="shared" si="18"/>
        <v>8日</v>
      </c>
      <c r="E320" s="57">
        <f>COUNTIF(テーブル13[[#All],[発症日]],テーブル3101225[[#This Row],[日時]])</f>
        <v>31</v>
      </c>
      <c r="F320" s="57">
        <f>COUNTIFS(テーブル13[[#All],[発症日]],テーブル3101225[[#This Row],[日時]],テーブル13[[#All],[探知契機]],F$1)</f>
        <v>30</v>
      </c>
      <c r="G320" s="59">
        <f>COUNTIFS(テーブル13[[#All],[発症日]],テーブル3101225[[#This Row],[日時]],テーブル13[[#All],[探知契機]],"")</f>
        <v>1</v>
      </c>
      <c r="H320" s="59">
        <f>COUNTIFS(テーブル13[[#All],[発症日]],テーブル3101225[[#This Row],[日時]],テーブル13[[#All],[年代]],H$1)</f>
        <v>0</v>
      </c>
      <c r="I320" s="59">
        <f>COUNTIFS(テーブル13[[#All],[発症日]],テーブル3101225[[#This Row],[日時]],テーブル13[[#All],[年代]],I$1)</f>
        <v>0</v>
      </c>
      <c r="J320" s="59">
        <f>COUNTIFS(テーブル13[[#All],[発症日]],テーブル3101225[[#This Row],[日時]],テーブル13[[#All],[年代]],J$1)</f>
        <v>0</v>
      </c>
      <c r="K320" s="59">
        <f>COUNTIFS(テーブル13[[#All],[発症日]],テーブル3101225[[#This Row],[日時]],テーブル13[[#All],[年代]],K$1)</f>
        <v>0</v>
      </c>
      <c r="L320" s="59">
        <f>COUNTIFS(テーブル13[[#All],[発症日]],テーブル3101225[[#This Row],[日時]],テーブル13[[#All],[年代]],L$1)</f>
        <v>0</v>
      </c>
      <c r="M320" s="59">
        <f>COUNTIFS(テーブル13[[#All],[発症日]],テーブル3101225[[#This Row],[日時]],テーブル13[[#All],[年代]],M$1)</f>
        <v>0</v>
      </c>
      <c r="N320" s="59">
        <f>COUNTIFS(テーブル13[[#All],[発症日]],テーブル3101225[[#This Row],[日時]],テーブル13[[#All],[年代]],N$1)</f>
        <v>0</v>
      </c>
      <c r="O320" s="59">
        <f>COUNTIFS(テーブル13[[#All],[発症日]],テーブル3101225[[#This Row],[日時]],テーブル13[[#All],[年代]],O$1)</f>
        <v>0</v>
      </c>
    </row>
    <row r="321" spans="1:15">
      <c r="A321" s="54">
        <f t="shared" si="19"/>
        <v>44205</v>
      </c>
      <c r="B321" s="1" t="str">
        <f t="shared" si="16"/>
        <v/>
      </c>
      <c r="C321" s="57" t="str">
        <f t="shared" si="17"/>
        <v/>
      </c>
      <c r="D321" s="57" t="str">
        <f t="shared" si="18"/>
        <v>9日</v>
      </c>
      <c r="E321" s="57">
        <f>COUNTIF(テーブル13[[#All],[発症日]],テーブル3101225[[#This Row],[日時]])</f>
        <v>30</v>
      </c>
      <c r="F321" s="57">
        <f>COUNTIFS(テーブル13[[#All],[発症日]],テーブル3101225[[#This Row],[日時]],テーブル13[[#All],[探知契機]],F$1)</f>
        <v>30</v>
      </c>
      <c r="G321" s="59">
        <f>COUNTIFS(テーブル13[[#All],[発症日]],テーブル3101225[[#This Row],[日時]],テーブル13[[#All],[探知契機]],"")</f>
        <v>0</v>
      </c>
      <c r="H321" s="59">
        <f>COUNTIFS(テーブル13[[#All],[発症日]],テーブル3101225[[#This Row],[日時]],テーブル13[[#All],[年代]],H$1)</f>
        <v>0</v>
      </c>
      <c r="I321" s="59">
        <f>COUNTIFS(テーブル13[[#All],[発症日]],テーブル3101225[[#This Row],[日時]],テーブル13[[#All],[年代]],I$1)</f>
        <v>0</v>
      </c>
      <c r="J321" s="59">
        <f>COUNTIFS(テーブル13[[#All],[発症日]],テーブル3101225[[#This Row],[日時]],テーブル13[[#All],[年代]],J$1)</f>
        <v>0</v>
      </c>
      <c r="K321" s="59">
        <f>COUNTIFS(テーブル13[[#All],[発症日]],テーブル3101225[[#This Row],[日時]],テーブル13[[#All],[年代]],K$1)</f>
        <v>0</v>
      </c>
      <c r="L321" s="59">
        <f>COUNTIFS(テーブル13[[#All],[発症日]],テーブル3101225[[#This Row],[日時]],テーブル13[[#All],[年代]],L$1)</f>
        <v>0</v>
      </c>
      <c r="M321" s="59">
        <f>COUNTIFS(テーブル13[[#All],[発症日]],テーブル3101225[[#This Row],[日時]],テーブル13[[#All],[年代]],M$1)</f>
        <v>0</v>
      </c>
      <c r="N321" s="59">
        <f>COUNTIFS(テーブル13[[#All],[発症日]],テーブル3101225[[#This Row],[日時]],テーブル13[[#All],[年代]],N$1)</f>
        <v>0</v>
      </c>
      <c r="O321" s="59">
        <f>COUNTIFS(テーブル13[[#All],[発症日]],テーブル3101225[[#This Row],[日時]],テーブル13[[#All],[年代]],O$1)</f>
        <v>0</v>
      </c>
    </row>
    <row r="322" spans="1:15">
      <c r="A322" s="54">
        <f t="shared" si="19"/>
        <v>44206</v>
      </c>
      <c r="B322" s="1" t="str">
        <f t="shared" si="16"/>
        <v/>
      </c>
      <c r="C322" s="57" t="str">
        <f t="shared" si="17"/>
        <v/>
      </c>
      <c r="D322" s="57" t="str">
        <f t="shared" si="18"/>
        <v>10日</v>
      </c>
      <c r="E322" s="57">
        <f>COUNTIF(テーブル13[[#All],[発症日]],テーブル3101225[[#This Row],[日時]])</f>
        <v>16</v>
      </c>
      <c r="F322" s="57">
        <f>COUNTIFS(テーブル13[[#All],[発症日]],テーブル3101225[[#This Row],[日時]],テーブル13[[#All],[探知契機]],F$1)</f>
        <v>15</v>
      </c>
      <c r="G322" s="59">
        <f>COUNTIFS(テーブル13[[#All],[発症日]],テーブル3101225[[#This Row],[日時]],テーブル13[[#All],[探知契機]],"")</f>
        <v>1</v>
      </c>
      <c r="H322" s="59">
        <f>COUNTIFS(テーブル13[[#All],[発症日]],テーブル3101225[[#This Row],[日時]],テーブル13[[#All],[年代]],H$1)</f>
        <v>0</v>
      </c>
      <c r="I322" s="59">
        <f>COUNTIFS(テーブル13[[#All],[発症日]],テーブル3101225[[#This Row],[日時]],テーブル13[[#All],[年代]],I$1)</f>
        <v>0</v>
      </c>
      <c r="J322" s="59">
        <f>COUNTIFS(テーブル13[[#All],[発症日]],テーブル3101225[[#This Row],[日時]],テーブル13[[#All],[年代]],J$1)</f>
        <v>0</v>
      </c>
      <c r="K322" s="59">
        <f>COUNTIFS(テーブル13[[#All],[発症日]],テーブル3101225[[#This Row],[日時]],テーブル13[[#All],[年代]],K$1)</f>
        <v>0</v>
      </c>
      <c r="L322" s="59">
        <f>COUNTIFS(テーブル13[[#All],[発症日]],テーブル3101225[[#This Row],[日時]],テーブル13[[#All],[年代]],L$1)</f>
        <v>0</v>
      </c>
      <c r="M322" s="59">
        <f>COUNTIFS(テーブル13[[#All],[発症日]],テーブル3101225[[#This Row],[日時]],テーブル13[[#All],[年代]],M$1)</f>
        <v>0</v>
      </c>
      <c r="N322" s="59">
        <f>COUNTIFS(テーブル13[[#All],[発症日]],テーブル3101225[[#This Row],[日時]],テーブル13[[#All],[年代]],N$1)</f>
        <v>0</v>
      </c>
      <c r="O322" s="59">
        <f>COUNTIFS(テーブル13[[#All],[発症日]],テーブル3101225[[#This Row],[日時]],テーブル13[[#All],[年代]],O$1)</f>
        <v>0</v>
      </c>
    </row>
    <row r="323" spans="1:15">
      <c r="A323" s="54">
        <f t="shared" si="19"/>
        <v>44207</v>
      </c>
      <c r="B323" s="1" t="str">
        <f t="shared" si="16"/>
        <v/>
      </c>
      <c r="C323" s="57" t="str">
        <f t="shared" si="17"/>
        <v/>
      </c>
      <c r="D323" s="57" t="str">
        <f t="shared" si="18"/>
        <v>11日</v>
      </c>
      <c r="E323" s="57">
        <f>COUNTIF(テーブル13[[#All],[発症日]],テーブル3101225[[#This Row],[日時]])</f>
        <v>18</v>
      </c>
      <c r="F323" s="57">
        <f>COUNTIFS(テーブル13[[#All],[発症日]],テーブル3101225[[#This Row],[日時]],テーブル13[[#All],[探知契機]],F$1)</f>
        <v>18</v>
      </c>
      <c r="G323" s="59">
        <f>COUNTIFS(テーブル13[[#All],[発症日]],テーブル3101225[[#This Row],[日時]],テーブル13[[#All],[探知契機]],"")</f>
        <v>0</v>
      </c>
      <c r="H323" s="59">
        <f>COUNTIFS(テーブル13[[#All],[発症日]],テーブル3101225[[#This Row],[日時]],テーブル13[[#All],[年代]],H$1)</f>
        <v>0</v>
      </c>
      <c r="I323" s="59">
        <f>COUNTIFS(テーブル13[[#All],[発症日]],テーブル3101225[[#This Row],[日時]],テーブル13[[#All],[年代]],I$1)</f>
        <v>0</v>
      </c>
      <c r="J323" s="59">
        <f>COUNTIFS(テーブル13[[#All],[発症日]],テーブル3101225[[#This Row],[日時]],テーブル13[[#All],[年代]],J$1)</f>
        <v>0</v>
      </c>
      <c r="K323" s="59">
        <f>COUNTIFS(テーブル13[[#All],[発症日]],テーブル3101225[[#This Row],[日時]],テーブル13[[#All],[年代]],K$1)</f>
        <v>0</v>
      </c>
      <c r="L323" s="59">
        <f>COUNTIFS(テーブル13[[#All],[発症日]],テーブル3101225[[#This Row],[日時]],テーブル13[[#All],[年代]],L$1)</f>
        <v>0</v>
      </c>
      <c r="M323" s="59">
        <f>COUNTIFS(テーブル13[[#All],[発症日]],テーブル3101225[[#This Row],[日時]],テーブル13[[#All],[年代]],M$1)</f>
        <v>0</v>
      </c>
      <c r="N323" s="59">
        <f>COUNTIFS(テーブル13[[#All],[発症日]],テーブル3101225[[#This Row],[日時]],テーブル13[[#All],[年代]],N$1)</f>
        <v>0</v>
      </c>
      <c r="O323" s="59">
        <f>COUNTIFS(テーブル13[[#All],[発症日]],テーブル3101225[[#This Row],[日時]],テーブル13[[#All],[年代]],O$1)</f>
        <v>0</v>
      </c>
    </row>
    <row r="324" spans="1:15">
      <c r="A324" s="54">
        <f t="shared" si="19"/>
        <v>44208</v>
      </c>
      <c r="B324" s="1" t="str">
        <f t="shared" si="16"/>
        <v/>
      </c>
      <c r="C324" s="57" t="str">
        <f t="shared" si="17"/>
        <v/>
      </c>
      <c r="D324" s="57" t="str">
        <f t="shared" si="18"/>
        <v>12日</v>
      </c>
      <c r="E324" s="57">
        <f>COUNTIF(テーブル13[[#All],[発症日]],テーブル3101225[[#This Row],[日時]])</f>
        <v>22</v>
      </c>
      <c r="F324" s="57">
        <f>COUNTIFS(テーブル13[[#All],[発症日]],テーブル3101225[[#This Row],[日時]],テーブル13[[#All],[探知契機]],F$1)</f>
        <v>22</v>
      </c>
      <c r="G324" s="59">
        <f>COUNTIFS(テーブル13[[#All],[発症日]],テーブル3101225[[#This Row],[日時]],テーブル13[[#All],[探知契機]],"")</f>
        <v>0</v>
      </c>
      <c r="H324" s="59">
        <f>COUNTIFS(テーブル13[[#All],[発症日]],テーブル3101225[[#This Row],[日時]],テーブル13[[#All],[年代]],H$1)</f>
        <v>0</v>
      </c>
      <c r="I324" s="59">
        <f>COUNTIFS(テーブル13[[#All],[発症日]],テーブル3101225[[#This Row],[日時]],テーブル13[[#All],[年代]],I$1)</f>
        <v>0</v>
      </c>
      <c r="J324" s="59">
        <f>COUNTIFS(テーブル13[[#All],[発症日]],テーブル3101225[[#This Row],[日時]],テーブル13[[#All],[年代]],J$1)</f>
        <v>0</v>
      </c>
      <c r="K324" s="59">
        <f>COUNTIFS(テーブル13[[#All],[発症日]],テーブル3101225[[#This Row],[日時]],テーブル13[[#All],[年代]],K$1)</f>
        <v>0</v>
      </c>
      <c r="L324" s="59">
        <f>COUNTIFS(テーブル13[[#All],[発症日]],テーブル3101225[[#This Row],[日時]],テーブル13[[#All],[年代]],L$1)</f>
        <v>0</v>
      </c>
      <c r="M324" s="59">
        <f>COUNTIFS(テーブル13[[#All],[発症日]],テーブル3101225[[#This Row],[日時]],テーブル13[[#All],[年代]],M$1)</f>
        <v>0</v>
      </c>
      <c r="N324" s="59">
        <f>COUNTIFS(テーブル13[[#All],[発症日]],テーブル3101225[[#This Row],[日時]],テーブル13[[#All],[年代]],N$1)</f>
        <v>0</v>
      </c>
      <c r="O324" s="59">
        <f>COUNTIFS(テーブル13[[#All],[発症日]],テーブル3101225[[#This Row],[日時]],テーブル13[[#All],[年代]],O$1)</f>
        <v>0</v>
      </c>
    </row>
    <row r="325" spans="1:15">
      <c r="A325" s="54">
        <f t="shared" si="19"/>
        <v>44209</v>
      </c>
      <c r="B325" s="1" t="str">
        <f t="shared" si="16"/>
        <v/>
      </c>
      <c r="C325" s="57" t="str">
        <f t="shared" si="17"/>
        <v/>
      </c>
      <c r="D325" s="57" t="str">
        <f t="shared" si="18"/>
        <v>13日</v>
      </c>
      <c r="E325" s="57">
        <f>COUNTIF(テーブル13[[#All],[発症日]],テーブル3101225[[#This Row],[日時]])</f>
        <v>21</v>
      </c>
      <c r="F325" s="57">
        <f>COUNTIFS(テーブル13[[#All],[発症日]],テーブル3101225[[#This Row],[日時]],テーブル13[[#All],[探知契機]],F$1)</f>
        <v>21</v>
      </c>
      <c r="G325" s="59">
        <f>COUNTIFS(テーブル13[[#All],[発症日]],テーブル3101225[[#This Row],[日時]],テーブル13[[#All],[探知契機]],"")</f>
        <v>0</v>
      </c>
      <c r="H325" s="59">
        <f>COUNTIFS(テーブル13[[#All],[発症日]],テーブル3101225[[#This Row],[日時]],テーブル13[[#All],[年代]],H$1)</f>
        <v>0</v>
      </c>
      <c r="I325" s="59">
        <f>COUNTIFS(テーブル13[[#All],[発症日]],テーブル3101225[[#This Row],[日時]],テーブル13[[#All],[年代]],I$1)</f>
        <v>0</v>
      </c>
      <c r="J325" s="59">
        <f>COUNTIFS(テーブル13[[#All],[発症日]],テーブル3101225[[#This Row],[日時]],テーブル13[[#All],[年代]],J$1)</f>
        <v>0</v>
      </c>
      <c r="K325" s="59">
        <f>COUNTIFS(テーブル13[[#All],[発症日]],テーブル3101225[[#This Row],[日時]],テーブル13[[#All],[年代]],K$1)</f>
        <v>0</v>
      </c>
      <c r="L325" s="59">
        <f>COUNTIFS(テーブル13[[#All],[発症日]],テーブル3101225[[#This Row],[日時]],テーブル13[[#All],[年代]],L$1)</f>
        <v>0</v>
      </c>
      <c r="M325" s="59">
        <f>COUNTIFS(テーブル13[[#All],[発症日]],テーブル3101225[[#This Row],[日時]],テーブル13[[#All],[年代]],M$1)</f>
        <v>0</v>
      </c>
      <c r="N325" s="59">
        <f>COUNTIFS(テーブル13[[#All],[発症日]],テーブル3101225[[#This Row],[日時]],テーブル13[[#All],[年代]],N$1)</f>
        <v>0</v>
      </c>
      <c r="O325" s="59">
        <f>COUNTIFS(テーブル13[[#All],[発症日]],テーブル3101225[[#This Row],[日時]],テーブル13[[#All],[年代]],O$1)</f>
        <v>0</v>
      </c>
    </row>
    <row r="326" spans="1:15">
      <c r="A326" s="54">
        <f t="shared" si="19"/>
        <v>44210</v>
      </c>
      <c r="B326" s="1" t="str">
        <f t="shared" si="16"/>
        <v/>
      </c>
      <c r="C326" s="57" t="str">
        <f t="shared" si="17"/>
        <v/>
      </c>
      <c r="D326" s="57" t="str">
        <f t="shared" si="18"/>
        <v>14日</v>
      </c>
      <c r="E326" s="57">
        <f>COUNTIF(テーブル13[[#All],[発症日]],テーブル3101225[[#This Row],[日時]])</f>
        <v>9</v>
      </c>
      <c r="F326" s="57">
        <f>COUNTIFS(テーブル13[[#All],[発症日]],テーブル3101225[[#This Row],[日時]],テーブル13[[#All],[探知契機]],F$1)</f>
        <v>9</v>
      </c>
      <c r="G326" s="59">
        <f>COUNTIFS(テーブル13[[#All],[発症日]],テーブル3101225[[#This Row],[日時]],テーブル13[[#All],[探知契機]],"")</f>
        <v>0</v>
      </c>
      <c r="H326" s="59">
        <f>COUNTIFS(テーブル13[[#All],[発症日]],テーブル3101225[[#This Row],[日時]],テーブル13[[#All],[年代]],H$1)</f>
        <v>0</v>
      </c>
      <c r="I326" s="59">
        <f>COUNTIFS(テーブル13[[#All],[発症日]],テーブル3101225[[#This Row],[日時]],テーブル13[[#All],[年代]],I$1)</f>
        <v>0</v>
      </c>
      <c r="J326" s="59">
        <f>COUNTIFS(テーブル13[[#All],[発症日]],テーブル3101225[[#This Row],[日時]],テーブル13[[#All],[年代]],J$1)</f>
        <v>0</v>
      </c>
      <c r="K326" s="59">
        <f>COUNTIFS(テーブル13[[#All],[発症日]],テーブル3101225[[#This Row],[日時]],テーブル13[[#All],[年代]],K$1)</f>
        <v>0</v>
      </c>
      <c r="L326" s="59">
        <f>COUNTIFS(テーブル13[[#All],[発症日]],テーブル3101225[[#This Row],[日時]],テーブル13[[#All],[年代]],L$1)</f>
        <v>0</v>
      </c>
      <c r="M326" s="59">
        <f>COUNTIFS(テーブル13[[#All],[発症日]],テーブル3101225[[#This Row],[日時]],テーブル13[[#All],[年代]],M$1)</f>
        <v>0</v>
      </c>
      <c r="N326" s="59">
        <f>COUNTIFS(テーブル13[[#All],[発症日]],テーブル3101225[[#This Row],[日時]],テーブル13[[#All],[年代]],N$1)</f>
        <v>0</v>
      </c>
      <c r="O326" s="59">
        <f>COUNTIFS(テーブル13[[#All],[発症日]],テーブル3101225[[#This Row],[日時]],テーブル13[[#All],[年代]],O$1)</f>
        <v>0</v>
      </c>
    </row>
    <row r="327" spans="1:15">
      <c r="A327" s="54">
        <f t="shared" si="19"/>
        <v>44211</v>
      </c>
      <c r="B327" s="1" t="str">
        <f t="shared" ref="B327:B390" si="20">IF(AND(MONTH(A327)=1,DAY(A327)=1),YEAR(A327)&amp;"年","")</f>
        <v/>
      </c>
      <c r="C327" s="57" t="str">
        <f t="shared" ref="C327:C390" si="21">IF(DAY(A327)=1,MONTH(A327)&amp;"月","")</f>
        <v/>
      </c>
      <c r="D327" s="57" t="str">
        <f t="shared" ref="D327:D390" si="22">DAY(A327)&amp;"日"</f>
        <v>15日</v>
      </c>
      <c r="E327" s="57">
        <f>COUNTIF(テーブル13[[#All],[発症日]],テーブル3101225[[#This Row],[日時]])</f>
        <v>1</v>
      </c>
      <c r="F327" s="57">
        <f>COUNTIFS(テーブル13[[#All],[発症日]],テーブル3101225[[#This Row],[日時]],テーブル13[[#All],[探知契機]],F$1)</f>
        <v>1</v>
      </c>
      <c r="G327" s="59">
        <f>COUNTIFS(テーブル13[[#All],[発症日]],テーブル3101225[[#This Row],[日時]],テーブル13[[#All],[探知契機]],"")</f>
        <v>0</v>
      </c>
      <c r="H327" s="59">
        <f>COUNTIFS(テーブル13[[#All],[発症日]],テーブル3101225[[#This Row],[日時]],テーブル13[[#All],[年代]],H$1)</f>
        <v>0</v>
      </c>
      <c r="I327" s="59">
        <f>COUNTIFS(テーブル13[[#All],[発症日]],テーブル3101225[[#This Row],[日時]],テーブル13[[#All],[年代]],I$1)</f>
        <v>0</v>
      </c>
      <c r="J327" s="59">
        <f>COUNTIFS(テーブル13[[#All],[発症日]],テーブル3101225[[#This Row],[日時]],テーブル13[[#All],[年代]],J$1)</f>
        <v>0</v>
      </c>
      <c r="K327" s="59">
        <f>COUNTIFS(テーブル13[[#All],[発症日]],テーブル3101225[[#This Row],[日時]],テーブル13[[#All],[年代]],K$1)</f>
        <v>0</v>
      </c>
      <c r="L327" s="59">
        <f>COUNTIFS(テーブル13[[#All],[発症日]],テーブル3101225[[#This Row],[日時]],テーブル13[[#All],[年代]],L$1)</f>
        <v>0</v>
      </c>
      <c r="M327" s="59">
        <f>COUNTIFS(テーブル13[[#All],[発症日]],テーブル3101225[[#This Row],[日時]],テーブル13[[#All],[年代]],M$1)</f>
        <v>0</v>
      </c>
      <c r="N327" s="59">
        <f>COUNTIFS(テーブル13[[#All],[発症日]],テーブル3101225[[#This Row],[日時]],テーブル13[[#All],[年代]],N$1)</f>
        <v>0</v>
      </c>
      <c r="O327" s="59">
        <f>COUNTIFS(テーブル13[[#All],[発症日]],テーブル3101225[[#This Row],[日時]],テーブル13[[#All],[年代]],O$1)</f>
        <v>0</v>
      </c>
    </row>
    <row r="328" spans="1:15">
      <c r="A328" s="54">
        <f t="shared" si="19"/>
        <v>44212</v>
      </c>
      <c r="B328" s="1" t="str">
        <f t="shared" si="20"/>
        <v/>
      </c>
      <c r="C328" s="57" t="str">
        <f t="shared" si="21"/>
        <v/>
      </c>
      <c r="D328" s="57" t="str">
        <f t="shared" si="22"/>
        <v>16日</v>
      </c>
      <c r="E328" s="57">
        <f>COUNTIF(テーブル13[[#All],[発症日]],テーブル3101225[[#This Row],[日時]])</f>
        <v>0</v>
      </c>
      <c r="F328" s="57">
        <f>COUNTIFS(テーブル13[[#All],[発症日]],テーブル3101225[[#This Row],[日時]],テーブル13[[#All],[探知契機]],F$1)</f>
        <v>0</v>
      </c>
      <c r="G328" s="59">
        <f>COUNTIFS(テーブル13[[#All],[発症日]],テーブル3101225[[#This Row],[日時]],テーブル13[[#All],[探知契機]],"")</f>
        <v>0</v>
      </c>
      <c r="H328" s="59">
        <f>COUNTIFS(テーブル13[[#All],[発症日]],テーブル3101225[[#This Row],[日時]],テーブル13[[#All],[年代]],H$1)</f>
        <v>0</v>
      </c>
      <c r="I328" s="59">
        <f>COUNTIFS(テーブル13[[#All],[発症日]],テーブル3101225[[#This Row],[日時]],テーブル13[[#All],[年代]],I$1)</f>
        <v>0</v>
      </c>
      <c r="J328" s="59">
        <f>COUNTIFS(テーブル13[[#All],[発症日]],テーブル3101225[[#This Row],[日時]],テーブル13[[#All],[年代]],J$1)</f>
        <v>0</v>
      </c>
      <c r="K328" s="59">
        <f>COUNTIFS(テーブル13[[#All],[発症日]],テーブル3101225[[#This Row],[日時]],テーブル13[[#All],[年代]],K$1)</f>
        <v>0</v>
      </c>
      <c r="L328" s="59">
        <f>COUNTIFS(テーブル13[[#All],[発症日]],テーブル3101225[[#This Row],[日時]],テーブル13[[#All],[年代]],L$1)</f>
        <v>0</v>
      </c>
      <c r="M328" s="59">
        <f>COUNTIFS(テーブル13[[#All],[発症日]],テーブル3101225[[#This Row],[日時]],テーブル13[[#All],[年代]],M$1)</f>
        <v>0</v>
      </c>
      <c r="N328" s="59">
        <f>COUNTIFS(テーブル13[[#All],[発症日]],テーブル3101225[[#This Row],[日時]],テーブル13[[#All],[年代]],N$1)</f>
        <v>0</v>
      </c>
      <c r="O328" s="59">
        <f>COUNTIFS(テーブル13[[#All],[発症日]],テーブル3101225[[#This Row],[日時]],テーブル13[[#All],[年代]],O$1)</f>
        <v>0</v>
      </c>
    </row>
    <row r="329" spans="1:15">
      <c r="A329" s="54">
        <f t="shared" ref="A329:A392" si="23">A328+1</f>
        <v>44213</v>
      </c>
      <c r="B329" s="1" t="str">
        <f t="shared" si="20"/>
        <v/>
      </c>
      <c r="C329" s="57" t="str">
        <f t="shared" si="21"/>
        <v/>
      </c>
      <c r="D329" s="57" t="str">
        <f t="shared" si="22"/>
        <v>17日</v>
      </c>
      <c r="E329" s="57">
        <f>COUNTIF(テーブル13[[#All],[発症日]],テーブル3101225[[#This Row],[日時]])</f>
        <v>0</v>
      </c>
      <c r="F329" s="57">
        <f>COUNTIFS(テーブル13[[#All],[発症日]],テーブル3101225[[#This Row],[日時]],テーブル13[[#All],[探知契機]],F$1)</f>
        <v>0</v>
      </c>
      <c r="G329" s="59">
        <f>COUNTIFS(テーブル13[[#All],[発症日]],テーブル3101225[[#This Row],[日時]],テーブル13[[#All],[探知契機]],"")</f>
        <v>0</v>
      </c>
      <c r="H329" s="59">
        <f>COUNTIFS(テーブル13[[#All],[発症日]],テーブル3101225[[#This Row],[日時]],テーブル13[[#All],[年代]],H$1)</f>
        <v>0</v>
      </c>
      <c r="I329" s="59">
        <f>COUNTIFS(テーブル13[[#All],[発症日]],テーブル3101225[[#This Row],[日時]],テーブル13[[#All],[年代]],I$1)</f>
        <v>0</v>
      </c>
      <c r="J329" s="59">
        <f>COUNTIFS(テーブル13[[#All],[発症日]],テーブル3101225[[#This Row],[日時]],テーブル13[[#All],[年代]],J$1)</f>
        <v>0</v>
      </c>
      <c r="K329" s="59">
        <f>COUNTIFS(テーブル13[[#All],[発症日]],テーブル3101225[[#This Row],[日時]],テーブル13[[#All],[年代]],K$1)</f>
        <v>0</v>
      </c>
      <c r="L329" s="59">
        <f>COUNTIFS(テーブル13[[#All],[発症日]],テーブル3101225[[#This Row],[日時]],テーブル13[[#All],[年代]],L$1)</f>
        <v>0</v>
      </c>
      <c r="M329" s="59">
        <f>COUNTIFS(テーブル13[[#All],[発症日]],テーブル3101225[[#This Row],[日時]],テーブル13[[#All],[年代]],M$1)</f>
        <v>0</v>
      </c>
      <c r="N329" s="59">
        <f>COUNTIFS(テーブル13[[#All],[発症日]],テーブル3101225[[#This Row],[日時]],テーブル13[[#All],[年代]],N$1)</f>
        <v>0</v>
      </c>
      <c r="O329" s="59">
        <f>COUNTIFS(テーブル13[[#All],[発症日]],テーブル3101225[[#This Row],[日時]],テーブル13[[#All],[年代]],O$1)</f>
        <v>0</v>
      </c>
    </row>
    <row r="330" spans="1:15">
      <c r="A330" s="54">
        <f t="shared" si="23"/>
        <v>44214</v>
      </c>
      <c r="B330" s="1" t="str">
        <f t="shared" si="20"/>
        <v/>
      </c>
      <c r="C330" s="57" t="str">
        <f t="shared" si="21"/>
        <v/>
      </c>
      <c r="D330" s="57" t="str">
        <f t="shared" si="22"/>
        <v>18日</v>
      </c>
      <c r="E330" s="57">
        <f>COUNTIF(テーブル13[[#All],[発症日]],テーブル3101225[[#This Row],[日時]])</f>
        <v>0</v>
      </c>
      <c r="F330" s="57">
        <f>COUNTIFS(テーブル13[[#All],[発症日]],テーブル3101225[[#This Row],[日時]],テーブル13[[#All],[探知契機]],F$1)</f>
        <v>0</v>
      </c>
      <c r="G330" s="59">
        <f>COUNTIFS(テーブル13[[#All],[発症日]],テーブル3101225[[#This Row],[日時]],テーブル13[[#All],[探知契機]],"")</f>
        <v>0</v>
      </c>
      <c r="H330" s="59">
        <f>COUNTIFS(テーブル13[[#All],[発症日]],テーブル3101225[[#This Row],[日時]],テーブル13[[#All],[年代]],H$1)</f>
        <v>0</v>
      </c>
      <c r="I330" s="59">
        <f>COUNTIFS(テーブル13[[#All],[発症日]],テーブル3101225[[#This Row],[日時]],テーブル13[[#All],[年代]],I$1)</f>
        <v>0</v>
      </c>
      <c r="J330" s="59">
        <f>COUNTIFS(テーブル13[[#All],[発症日]],テーブル3101225[[#This Row],[日時]],テーブル13[[#All],[年代]],J$1)</f>
        <v>0</v>
      </c>
      <c r="K330" s="59">
        <f>COUNTIFS(テーブル13[[#All],[発症日]],テーブル3101225[[#This Row],[日時]],テーブル13[[#All],[年代]],K$1)</f>
        <v>0</v>
      </c>
      <c r="L330" s="59">
        <f>COUNTIFS(テーブル13[[#All],[発症日]],テーブル3101225[[#This Row],[日時]],テーブル13[[#All],[年代]],L$1)</f>
        <v>0</v>
      </c>
      <c r="M330" s="59">
        <f>COUNTIFS(テーブル13[[#All],[発症日]],テーブル3101225[[#This Row],[日時]],テーブル13[[#All],[年代]],M$1)</f>
        <v>0</v>
      </c>
      <c r="N330" s="59">
        <f>COUNTIFS(テーブル13[[#All],[発症日]],テーブル3101225[[#This Row],[日時]],テーブル13[[#All],[年代]],N$1)</f>
        <v>0</v>
      </c>
      <c r="O330" s="59">
        <f>COUNTIFS(テーブル13[[#All],[発症日]],テーブル3101225[[#This Row],[日時]],テーブル13[[#All],[年代]],O$1)</f>
        <v>0</v>
      </c>
    </row>
    <row r="331" spans="1:15">
      <c r="A331" s="54">
        <f t="shared" si="23"/>
        <v>44215</v>
      </c>
      <c r="B331" s="1" t="str">
        <f t="shared" si="20"/>
        <v/>
      </c>
      <c r="C331" s="57" t="str">
        <f t="shared" si="21"/>
        <v/>
      </c>
      <c r="D331" s="57" t="str">
        <f t="shared" si="22"/>
        <v>19日</v>
      </c>
      <c r="E331" s="57">
        <f>COUNTIF(テーブル13[[#All],[発症日]],テーブル3101225[[#This Row],[日時]])</f>
        <v>0</v>
      </c>
      <c r="F331" s="57">
        <f>COUNTIFS(テーブル13[[#All],[発症日]],テーブル3101225[[#This Row],[日時]],テーブル13[[#All],[探知契機]],F$1)</f>
        <v>0</v>
      </c>
      <c r="G331" s="59">
        <f>COUNTIFS(テーブル13[[#All],[発症日]],テーブル3101225[[#This Row],[日時]],テーブル13[[#All],[探知契機]],"")</f>
        <v>0</v>
      </c>
      <c r="H331" s="59">
        <f>COUNTIFS(テーブル13[[#All],[発症日]],テーブル3101225[[#This Row],[日時]],テーブル13[[#All],[年代]],H$1)</f>
        <v>0</v>
      </c>
      <c r="I331" s="59">
        <f>COUNTIFS(テーブル13[[#All],[発症日]],テーブル3101225[[#This Row],[日時]],テーブル13[[#All],[年代]],I$1)</f>
        <v>0</v>
      </c>
      <c r="J331" s="59">
        <f>COUNTIFS(テーブル13[[#All],[発症日]],テーブル3101225[[#This Row],[日時]],テーブル13[[#All],[年代]],J$1)</f>
        <v>0</v>
      </c>
      <c r="K331" s="59">
        <f>COUNTIFS(テーブル13[[#All],[発症日]],テーブル3101225[[#This Row],[日時]],テーブル13[[#All],[年代]],K$1)</f>
        <v>0</v>
      </c>
      <c r="L331" s="59">
        <f>COUNTIFS(テーブル13[[#All],[発症日]],テーブル3101225[[#This Row],[日時]],テーブル13[[#All],[年代]],L$1)</f>
        <v>0</v>
      </c>
      <c r="M331" s="59">
        <f>COUNTIFS(テーブル13[[#All],[発症日]],テーブル3101225[[#This Row],[日時]],テーブル13[[#All],[年代]],M$1)</f>
        <v>0</v>
      </c>
      <c r="N331" s="59">
        <f>COUNTIFS(テーブル13[[#All],[発症日]],テーブル3101225[[#This Row],[日時]],テーブル13[[#All],[年代]],N$1)</f>
        <v>0</v>
      </c>
      <c r="O331" s="59">
        <f>COUNTIFS(テーブル13[[#All],[発症日]],テーブル3101225[[#This Row],[日時]],テーブル13[[#All],[年代]],O$1)</f>
        <v>0</v>
      </c>
    </row>
    <row r="332" spans="1:15">
      <c r="A332" s="54">
        <f t="shared" si="23"/>
        <v>44216</v>
      </c>
      <c r="B332" s="1" t="str">
        <f t="shared" si="20"/>
        <v/>
      </c>
      <c r="C332" s="57" t="str">
        <f t="shared" si="21"/>
        <v/>
      </c>
      <c r="D332" s="57" t="str">
        <f t="shared" si="22"/>
        <v>20日</v>
      </c>
      <c r="E332" s="57">
        <f>COUNTIF(テーブル13[[#All],[発症日]],テーブル3101225[[#This Row],[日時]])</f>
        <v>0</v>
      </c>
      <c r="F332" s="57">
        <f>COUNTIFS(テーブル13[[#All],[発症日]],テーブル3101225[[#This Row],[日時]],テーブル13[[#All],[探知契機]],F$1)</f>
        <v>0</v>
      </c>
      <c r="G332" s="59">
        <f>COUNTIFS(テーブル13[[#All],[発症日]],テーブル3101225[[#This Row],[日時]],テーブル13[[#All],[探知契機]],"")</f>
        <v>0</v>
      </c>
      <c r="H332" s="59">
        <f>COUNTIFS(テーブル13[[#All],[発症日]],テーブル3101225[[#This Row],[日時]],テーブル13[[#All],[年代]],H$1)</f>
        <v>0</v>
      </c>
      <c r="I332" s="59">
        <f>COUNTIFS(テーブル13[[#All],[発症日]],テーブル3101225[[#This Row],[日時]],テーブル13[[#All],[年代]],I$1)</f>
        <v>0</v>
      </c>
      <c r="J332" s="59">
        <f>COUNTIFS(テーブル13[[#All],[発症日]],テーブル3101225[[#This Row],[日時]],テーブル13[[#All],[年代]],J$1)</f>
        <v>0</v>
      </c>
      <c r="K332" s="59">
        <f>COUNTIFS(テーブル13[[#All],[発症日]],テーブル3101225[[#This Row],[日時]],テーブル13[[#All],[年代]],K$1)</f>
        <v>0</v>
      </c>
      <c r="L332" s="59">
        <f>COUNTIFS(テーブル13[[#All],[発症日]],テーブル3101225[[#This Row],[日時]],テーブル13[[#All],[年代]],L$1)</f>
        <v>0</v>
      </c>
      <c r="M332" s="59">
        <f>COUNTIFS(テーブル13[[#All],[発症日]],テーブル3101225[[#This Row],[日時]],テーブル13[[#All],[年代]],M$1)</f>
        <v>0</v>
      </c>
      <c r="N332" s="59">
        <f>COUNTIFS(テーブル13[[#All],[発症日]],テーブル3101225[[#This Row],[日時]],テーブル13[[#All],[年代]],N$1)</f>
        <v>0</v>
      </c>
      <c r="O332" s="59">
        <f>COUNTIFS(テーブル13[[#All],[発症日]],テーブル3101225[[#This Row],[日時]],テーブル13[[#All],[年代]],O$1)</f>
        <v>0</v>
      </c>
    </row>
    <row r="333" spans="1:15">
      <c r="A333" s="54">
        <f t="shared" si="23"/>
        <v>44217</v>
      </c>
      <c r="B333" s="1" t="str">
        <f t="shared" si="20"/>
        <v/>
      </c>
      <c r="C333" s="57" t="str">
        <f t="shared" si="21"/>
        <v/>
      </c>
      <c r="D333" s="57" t="str">
        <f t="shared" si="22"/>
        <v>21日</v>
      </c>
      <c r="E333" s="57">
        <f>COUNTIF(テーブル13[[#All],[発症日]],テーブル3101225[[#This Row],[日時]])</f>
        <v>0</v>
      </c>
      <c r="F333" s="57">
        <f>COUNTIFS(テーブル13[[#All],[発症日]],テーブル3101225[[#This Row],[日時]],テーブル13[[#All],[探知契機]],F$1)</f>
        <v>0</v>
      </c>
      <c r="G333" s="59">
        <f>COUNTIFS(テーブル13[[#All],[発症日]],テーブル3101225[[#This Row],[日時]],テーブル13[[#All],[探知契機]],"")</f>
        <v>0</v>
      </c>
      <c r="H333" s="59">
        <f>COUNTIFS(テーブル13[[#All],[発症日]],テーブル3101225[[#This Row],[日時]],テーブル13[[#All],[年代]],H$1)</f>
        <v>0</v>
      </c>
      <c r="I333" s="59">
        <f>COUNTIFS(テーブル13[[#All],[発症日]],テーブル3101225[[#This Row],[日時]],テーブル13[[#All],[年代]],I$1)</f>
        <v>0</v>
      </c>
      <c r="J333" s="59">
        <f>COUNTIFS(テーブル13[[#All],[発症日]],テーブル3101225[[#This Row],[日時]],テーブル13[[#All],[年代]],J$1)</f>
        <v>0</v>
      </c>
      <c r="K333" s="59">
        <f>COUNTIFS(テーブル13[[#All],[発症日]],テーブル3101225[[#This Row],[日時]],テーブル13[[#All],[年代]],K$1)</f>
        <v>0</v>
      </c>
      <c r="L333" s="59">
        <f>COUNTIFS(テーブル13[[#All],[発症日]],テーブル3101225[[#This Row],[日時]],テーブル13[[#All],[年代]],L$1)</f>
        <v>0</v>
      </c>
      <c r="M333" s="59">
        <f>COUNTIFS(テーブル13[[#All],[発症日]],テーブル3101225[[#This Row],[日時]],テーブル13[[#All],[年代]],M$1)</f>
        <v>0</v>
      </c>
      <c r="N333" s="59">
        <f>COUNTIFS(テーブル13[[#All],[発症日]],テーブル3101225[[#This Row],[日時]],テーブル13[[#All],[年代]],N$1)</f>
        <v>0</v>
      </c>
      <c r="O333" s="59">
        <f>COUNTIFS(テーブル13[[#All],[発症日]],テーブル3101225[[#This Row],[日時]],テーブル13[[#All],[年代]],O$1)</f>
        <v>0</v>
      </c>
    </row>
    <row r="334" spans="1:15">
      <c r="A334" s="54">
        <f t="shared" si="23"/>
        <v>44218</v>
      </c>
      <c r="B334" s="1" t="str">
        <f t="shared" si="20"/>
        <v/>
      </c>
      <c r="C334" s="57" t="str">
        <f t="shared" si="21"/>
        <v/>
      </c>
      <c r="D334" s="57" t="str">
        <f t="shared" si="22"/>
        <v>22日</v>
      </c>
      <c r="E334" s="57">
        <f>COUNTIF(テーブル13[[#All],[発症日]],テーブル3101225[[#This Row],[日時]])</f>
        <v>0</v>
      </c>
      <c r="F334" s="57">
        <f>COUNTIFS(テーブル13[[#All],[発症日]],テーブル3101225[[#This Row],[日時]],テーブル13[[#All],[探知契機]],F$1)</f>
        <v>0</v>
      </c>
      <c r="G334" s="59">
        <f>COUNTIFS(テーブル13[[#All],[発症日]],テーブル3101225[[#This Row],[日時]],テーブル13[[#All],[探知契機]],"")</f>
        <v>0</v>
      </c>
      <c r="H334" s="59">
        <f>COUNTIFS(テーブル13[[#All],[発症日]],テーブル3101225[[#This Row],[日時]],テーブル13[[#All],[年代]],H$1)</f>
        <v>0</v>
      </c>
      <c r="I334" s="59">
        <f>COUNTIFS(テーブル13[[#All],[発症日]],テーブル3101225[[#This Row],[日時]],テーブル13[[#All],[年代]],I$1)</f>
        <v>0</v>
      </c>
      <c r="J334" s="59">
        <f>COUNTIFS(テーブル13[[#All],[発症日]],テーブル3101225[[#This Row],[日時]],テーブル13[[#All],[年代]],J$1)</f>
        <v>0</v>
      </c>
      <c r="K334" s="59">
        <f>COUNTIFS(テーブル13[[#All],[発症日]],テーブル3101225[[#This Row],[日時]],テーブル13[[#All],[年代]],K$1)</f>
        <v>0</v>
      </c>
      <c r="L334" s="59">
        <f>COUNTIFS(テーブル13[[#All],[発症日]],テーブル3101225[[#This Row],[日時]],テーブル13[[#All],[年代]],L$1)</f>
        <v>0</v>
      </c>
      <c r="M334" s="59">
        <f>COUNTIFS(テーブル13[[#All],[発症日]],テーブル3101225[[#This Row],[日時]],テーブル13[[#All],[年代]],M$1)</f>
        <v>0</v>
      </c>
      <c r="N334" s="59">
        <f>COUNTIFS(テーブル13[[#All],[発症日]],テーブル3101225[[#This Row],[日時]],テーブル13[[#All],[年代]],N$1)</f>
        <v>0</v>
      </c>
      <c r="O334" s="59">
        <f>COUNTIFS(テーブル13[[#All],[発症日]],テーブル3101225[[#This Row],[日時]],テーブル13[[#All],[年代]],O$1)</f>
        <v>0</v>
      </c>
    </row>
    <row r="335" spans="1:15">
      <c r="A335" s="54">
        <f t="shared" si="23"/>
        <v>44219</v>
      </c>
      <c r="B335" s="1" t="str">
        <f t="shared" si="20"/>
        <v/>
      </c>
      <c r="C335" s="57" t="str">
        <f t="shared" si="21"/>
        <v/>
      </c>
      <c r="D335" s="57" t="str">
        <f t="shared" si="22"/>
        <v>23日</v>
      </c>
      <c r="E335" s="57">
        <f>COUNTIF(テーブル13[[#All],[発症日]],テーブル3101225[[#This Row],[日時]])</f>
        <v>0</v>
      </c>
      <c r="F335" s="57">
        <f>COUNTIFS(テーブル13[[#All],[発症日]],テーブル3101225[[#This Row],[日時]],テーブル13[[#All],[探知契機]],F$1)</f>
        <v>0</v>
      </c>
      <c r="G335" s="59">
        <f>COUNTIFS(テーブル13[[#All],[発症日]],テーブル3101225[[#This Row],[日時]],テーブル13[[#All],[探知契機]],"")</f>
        <v>0</v>
      </c>
      <c r="H335" s="59">
        <f>COUNTIFS(テーブル13[[#All],[発症日]],テーブル3101225[[#This Row],[日時]],テーブル13[[#All],[年代]],H$1)</f>
        <v>0</v>
      </c>
      <c r="I335" s="59">
        <f>COUNTIFS(テーブル13[[#All],[発症日]],テーブル3101225[[#This Row],[日時]],テーブル13[[#All],[年代]],I$1)</f>
        <v>0</v>
      </c>
      <c r="J335" s="59">
        <f>COUNTIFS(テーブル13[[#All],[発症日]],テーブル3101225[[#This Row],[日時]],テーブル13[[#All],[年代]],J$1)</f>
        <v>0</v>
      </c>
      <c r="K335" s="59">
        <f>COUNTIFS(テーブル13[[#All],[発症日]],テーブル3101225[[#This Row],[日時]],テーブル13[[#All],[年代]],K$1)</f>
        <v>0</v>
      </c>
      <c r="L335" s="59">
        <f>COUNTIFS(テーブル13[[#All],[発症日]],テーブル3101225[[#This Row],[日時]],テーブル13[[#All],[年代]],L$1)</f>
        <v>0</v>
      </c>
      <c r="M335" s="59">
        <f>COUNTIFS(テーブル13[[#All],[発症日]],テーブル3101225[[#This Row],[日時]],テーブル13[[#All],[年代]],M$1)</f>
        <v>0</v>
      </c>
      <c r="N335" s="59">
        <f>COUNTIFS(テーブル13[[#All],[発症日]],テーブル3101225[[#This Row],[日時]],テーブル13[[#All],[年代]],N$1)</f>
        <v>0</v>
      </c>
      <c r="O335" s="59">
        <f>COUNTIFS(テーブル13[[#All],[発症日]],テーブル3101225[[#This Row],[日時]],テーブル13[[#All],[年代]],O$1)</f>
        <v>0</v>
      </c>
    </row>
    <row r="336" spans="1:15">
      <c r="A336" s="54">
        <f t="shared" si="23"/>
        <v>44220</v>
      </c>
      <c r="B336" s="1" t="str">
        <f t="shared" si="20"/>
        <v/>
      </c>
      <c r="C336" s="57" t="str">
        <f t="shared" si="21"/>
        <v/>
      </c>
      <c r="D336" s="57" t="str">
        <f t="shared" si="22"/>
        <v>24日</v>
      </c>
      <c r="E336" s="57">
        <f>COUNTIF(テーブル13[[#All],[発症日]],テーブル3101225[[#This Row],[日時]])</f>
        <v>0</v>
      </c>
      <c r="F336" s="57">
        <f>COUNTIFS(テーブル13[[#All],[発症日]],テーブル3101225[[#This Row],[日時]],テーブル13[[#All],[探知契機]],F$1)</f>
        <v>0</v>
      </c>
      <c r="G336" s="59">
        <f>COUNTIFS(テーブル13[[#All],[発症日]],テーブル3101225[[#This Row],[日時]],テーブル13[[#All],[探知契機]],"")</f>
        <v>0</v>
      </c>
      <c r="H336" s="59">
        <f>COUNTIFS(テーブル13[[#All],[発症日]],テーブル3101225[[#This Row],[日時]],テーブル13[[#All],[年代]],H$1)</f>
        <v>0</v>
      </c>
      <c r="I336" s="59">
        <f>COUNTIFS(テーブル13[[#All],[発症日]],テーブル3101225[[#This Row],[日時]],テーブル13[[#All],[年代]],I$1)</f>
        <v>0</v>
      </c>
      <c r="J336" s="59">
        <f>COUNTIFS(テーブル13[[#All],[発症日]],テーブル3101225[[#This Row],[日時]],テーブル13[[#All],[年代]],J$1)</f>
        <v>0</v>
      </c>
      <c r="K336" s="59">
        <f>COUNTIFS(テーブル13[[#All],[発症日]],テーブル3101225[[#This Row],[日時]],テーブル13[[#All],[年代]],K$1)</f>
        <v>0</v>
      </c>
      <c r="L336" s="59">
        <f>COUNTIFS(テーブル13[[#All],[発症日]],テーブル3101225[[#This Row],[日時]],テーブル13[[#All],[年代]],L$1)</f>
        <v>0</v>
      </c>
      <c r="M336" s="59">
        <f>COUNTIFS(テーブル13[[#All],[発症日]],テーブル3101225[[#This Row],[日時]],テーブル13[[#All],[年代]],M$1)</f>
        <v>0</v>
      </c>
      <c r="N336" s="59">
        <f>COUNTIFS(テーブル13[[#All],[発症日]],テーブル3101225[[#This Row],[日時]],テーブル13[[#All],[年代]],N$1)</f>
        <v>0</v>
      </c>
      <c r="O336" s="59">
        <f>COUNTIFS(テーブル13[[#All],[発症日]],テーブル3101225[[#This Row],[日時]],テーブル13[[#All],[年代]],O$1)</f>
        <v>0</v>
      </c>
    </row>
    <row r="337" spans="1:15">
      <c r="A337" s="54">
        <f t="shared" si="23"/>
        <v>44221</v>
      </c>
      <c r="B337" s="1" t="str">
        <f t="shared" si="20"/>
        <v/>
      </c>
      <c r="C337" s="57" t="str">
        <f t="shared" si="21"/>
        <v/>
      </c>
      <c r="D337" s="57" t="str">
        <f t="shared" si="22"/>
        <v>25日</v>
      </c>
      <c r="E337" s="57">
        <f>COUNTIF(テーブル13[[#All],[発症日]],テーブル3101225[[#This Row],[日時]])</f>
        <v>0</v>
      </c>
      <c r="F337" s="57">
        <f>COUNTIFS(テーブル13[[#All],[発症日]],テーブル3101225[[#This Row],[日時]],テーブル13[[#All],[探知契機]],F$1)</f>
        <v>0</v>
      </c>
      <c r="G337" s="59">
        <f>COUNTIFS(テーブル13[[#All],[発症日]],テーブル3101225[[#This Row],[日時]],テーブル13[[#All],[探知契機]],"")</f>
        <v>0</v>
      </c>
      <c r="H337" s="59">
        <f>COUNTIFS(テーブル13[[#All],[発症日]],テーブル3101225[[#This Row],[日時]],テーブル13[[#All],[年代]],H$1)</f>
        <v>0</v>
      </c>
      <c r="I337" s="59">
        <f>COUNTIFS(テーブル13[[#All],[発症日]],テーブル3101225[[#This Row],[日時]],テーブル13[[#All],[年代]],I$1)</f>
        <v>0</v>
      </c>
      <c r="J337" s="59">
        <f>COUNTIFS(テーブル13[[#All],[発症日]],テーブル3101225[[#This Row],[日時]],テーブル13[[#All],[年代]],J$1)</f>
        <v>0</v>
      </c>
      <c r="K337" s="59">
        <f>COUNTIFS(テーブル13[[#All],[発症日]],テーブル3101225[[#This Row],[日時]],テーブル13[[#All],[年代]],K$1)</f>
        <v>0</v>
      </c>
      <c r="L337" s="59">
        <f>COUNTIFS(テーブル13[[#All],[発症日]],テーブル3101225[[#This Row],[日時]],テーブル13[[#All],[年代]],L$1)</f>
        <v>0</v>
      </c>
      <c r="M337" s="59">
        <f>COUNTIFS(テーブル13[[#All],[発症日]],テーブル3101225[[#This Row],[日時]],テーブル13[[#All],[年代]],M$1)</f>
        <v>0</v>
      </c>
      <c r="N337" s="59">
        <f>COUNTIFS(テーブル13[[#All],[発症日]],テーブル3101225[[#This Row],[日時]],テーブル13[[#All],[年代]],N$1)</f>
        <v>0</v>
      </c>
      <c r="O337" s="59">
        <f>COUNTIFS(テーブル13[[#All],[発症日]],テーブル3101225[[#This Row],[日時]],テーブル13[[#All],[年代]],O$1)</f>
        <v>0</v>
      </c>
    </row>
    <row r="338" spans="1:15">
      <c r="A338" s="54">
        <f t="shared" si="23"/>
        <v>44222</v>
      </c>
      <c r="B338" s="1" t="str">
        <f t="shared" si="20"/>
        <v/>
      </c>
      <c r="C338" s="57" t="str">
        <f t="shared" si="21"/>
        <v/>
      </c>
      <c r="D338" s="57" t="str">
        <f t="shared" si="22"/>
        <v>26日</v>
      </c>
      <c r="E338" s="57">
        <f>COUNTIF(テーブル13[[#All],[発症日]],テーブル3101225[[#This Row],[日時]])</f>
        <v>0</v>
      </c>
      <c r="F338" s="57">
        <f>COUNTIFS(テーブル13[[#All],[発症日]],テーブル3101225[[#This Row],[日時]],テーブル13[[#All],[探知契機]],F$1)</f>
        <v>0</v>
      </c>
      <c r="G338" s="59">
        <f>COUNTIFS(テーブル13[[#All],[発症日]],テーブル3101225[[#This Row],[日時]],テーブル13[[#All],[探知契機]],"")</f>
        <v>0</v>
      </c>
      <c r="H338" s="59">
        <f>COUNTIFS(テーブル13[[#All],[発症日]],テーブル3101225[[#This Row],[日時]],テーブル13[[#All],[年代]],H$1)</f>
        <v>0</v>
      </c>
      <c r="I338" s="59">
        <f>COUNTIFS(テーブル13[[#All],[発症日]],テーブル3101225[[#This Row],[日時]],テーブル13[[#All],[年代]],I$1)</f>
        <v>0</v>
      </c>
      <c r="J338" s="59">
        <f>COUNTIFS(テーブル13[[#All],[発症日]],テーブル3101225[[#This Row],[日時]],テーブル13[[#All],[年代]],J$1)</f>
        <v>0</v>
      </c>
      <c r="K338" s="59">
        <f>COUNTIFS(テーブル13[[#All],[発症日]],テーブル3101225[[#This Row],[日時]],テーブル13[[#All],[年代]],K$1)</f>
        <v>0</v>
      </c>
      <c r="L338" s="59">
        <f>COUNTIFS(テーブル13[[#All],[発症日]],テーブル3101225[[#This Row],[日時]],テーブル13[[#All],[年代]],L$1)</f>
        <v>0</v>
      </c>
      <c r="M338" s="59">
        <f>COUNTIFS(テーブル13[[#All],[発症日]],テーブル3101225[[#This Row],[日時]],テーブル13[[#All],[年代]],M$1)</f>
        <v>0</v>
      </c>
      <c r="N338" s="59">
        <f>COUNTIFS(テーブル13[[#All],[発症日]],テーブル3101225[[#This Row],[日時]],テーブル13[[#All],[年代]],N$1)</f>
        <v>0</v>
      </c>
      <c r="O338" s="59">
        <f>COUNTIFS(テーブル13[[#All],[発症日]],テーブル3101225[[#This Row],[日時]],テーブル13[[#All],[年代]],O$1)</f>
        <v>0</v>
      </c>
    </row>
    <row r="339" spans="1:15">
      <c r="A339" s="54">
        <f t="shared" si="23"/>
        <v>44223</v>
      </c>
      <c r="B339" s="1" t="str">
        <f t="shared" si="20"/>
        <v/>
      </c>
      <c r="C339" s="57" t="str">
        <f t="shared" si="21"/>
        <v/>
      </c>
      <c r="D339" s="57" t="str">
        <f t="shared" si="22"/>
        <v>27日</v>
      </c>
      <c r="E339" s="57">
        <f>COUNTIF(テーブル13[[#All],[発症日]],テーブル3101225[[#This Row],[日時]])</f>
        <v>0</v>
      </c>
      <c r="F339" s="57">
        <f>COUNTIFS(テーブル13[[#All],[発症日]],テーブル3101225[[#This Row],[日時]],テーブル13[[#All],[探知契機]],F$1)</f>
        <v>0</v>
      </c>
      <c r="G339" s="59">
        <f>COUNTIFS(テーブル13[[#All],[発症日]],テーブル3101225[[#This Row],[日時]],テーブル13[[#All],[探知契機]],"")</f>
        <v>0</v>
      </c>
      <c r="H339" s="59">
        <f>COUNTIFS(テーブル13[[#All],[発症日]],テーブル3101225[[#This Row],[日時]],テーブル13[[#All],[年代]],H$1)</f>
        <v>0</v>
      </c>
      <c r="I339" s="59">
        <f>COUNTIFS(テーブル13[[#All],[発症日]],テーブル3101225[[#This Row],[日時]],テーブル13[[#All],[年代]],I$1)</f>
        <v>0</v>
      </c>
      <c r="J339" s="59">
        <f>COUNTIFS(テーブル13[[#All],[発症日]],テーブル3101225[[#This Row],[日時]],テーブル13[[#All],[年代]],J$1)</f>
        <v>0</v>
      </c>
      <c r="K339" s="59">
        <f>COUNTIFS(テーブル13[[#All],[発症日]],テーブル3101225[[#This Row],[日時]],テーブル13[[#All],[年代]],K$1)</f>
        <v>0</v>
      </c>
      <c r="L339" s="59">
        <f>COUNTIFS(テーブル13[[#All],[発症日]],テーブル3101225[[#This Row],[日時]],テーブル13[[#All],[年代]],L$1)</f>
        <v>0</v>
      </c>
      <c r="M339" s="59">
        <f>COUNTIFS(テーブル13[[#All],[発症日]],テーブル3101225[[#This Row],[日時]],テーブル13[[#All],[年代]],M$1)</f>
        <v>0</v>
      </c>
      <c r="N339" s="59">
        <f>COUNTIFS(テーブル13[[#All],[発症日]],テーブル3101225[[#This Row],[日時]],テーブル13[[#All],[年代]],N$1)</f>
        <v>0</v>
      </c>
      <c r="O339" s="59">
        <f>COUNTIFS(テーブル13[[#All],[発症日]],テーブル3101225[[#This Row],[日時]],テーブル13[[#All],[年代]],O$1)</f>
        <v>0</v>
      </c>
    </row>
    <row r="340" spans="1:15">
      <c r="A340" s="54">
        <f t="shared" si="23"/>
        <v>44224</v>
      </c>
      <c r="B340" s="1" t="str">
        <f t="shared" si="20"/>
        <v/>
      </c>
      <c r="C340" s="57" t="str">
        <f t="shared" si="21"/>
        <v/>
      </c>
      <c r="D340" s="57" t="str">
        <f t="shared" si="22"/>
        <v>28日</v>
      </c>
      <c r="E340" s="57">
        <f>COUNTIF(テーブル13[[#All],[発症日]],テーブル3101225[[#This Row],[日時]])</f>
        <v>0</v>
      </c>
      <c r="F340" s="57">
        <f>COUNTIFS(テーブル13[[#All],[発症日]],テーブル3101225[[#This Row],[日時]],テーブル13[[#All],[探知契機]],F$1)</f>
        <v>0</v>
      </c>
      <c r="G340" s="59">
        <f>COUNTIFS(テーブル13[[#All],[発症日]],テーブル3101225[[#This Row],[日時]],テーブル13[[#All],[探知契機]],"")</f>
        <v>0</v>
      </c>
      <c r="H340" s="59">
        <f>COUNTIFS(テーブル13[[#All],[発症日]],テーブル3101225[[#This Row],[日時]],テーブル13[[#All],[年代]],H$1)</f>
        <v>0</v>
      </c>
      <c r="I340" s="59">
        <f>COUNTIFS(テーブル13[[#All],[発症日]],テーブル3101225[[#This Row],[日時]],テーブル13[[#All],[年代]],I$1)</f>
        <v>0</v>
      </c>
      <c r="J340" s="59">
        <f>COUNTIFS(テーブル13[[#All],[発症日]],テーブル3101225[[#This Row],[日時]],テーブル13[[#All],[年代]],J$1)</f>
        <v>0</v>
      </c>
      <c r="K340" s="59">
        <f>COUNTIFS(テーブル13[[#All],[発症日]],テーブル3101225[[#This Row],[日時]],テーブル13[[#All],[年代]],K$1)</f>
        <v>0</v>
      </c>
      <c r="L340" s="59">
        <f>COUNTIFS(テーブル13[[#All],[発症日]],テーブル3101225[[#This Row],[日時]],テーブル13[[#All],[年代]],L$1)</f>
        <v>0</v>
      </c>
      <c r="M340" s="59">
        <f>COUNTIFS(テーブル13[[#All],[発症日]],テーブル3101225[[#This Row],[日時]],テーブル13[[#All],[年代]],M$1)</f>
        <v>0</v>
      </c>
      <c r="N340" s="59">
        <f>COUNTIFS(テーブル13[[#All],[発症日]],テーブル3101225[[#This Row],[日時]],テーブル13[[#All],[年代]],N$1)</f>
        <v>0</v>
      </c>
      <c r="O340" s="59">
        <f>COUNTIFS(テーブル13[[#All],[発症日]],テーブル3101225[[#This Row],[日時]],テーブル13[[#All],[年代]],O$1)</f>
        <v>0</v>
      </c>
    </row>
    <row r="341" spans="1:15">
      <c r="A341" s="54">
        <f t="shared" si="23"/>
        <v>44225</v>
      </c>
      <c r="B341" s="1" t="str">
        <f t="shared" si="20"/>
        <v/>
      </c>
      <c r="C341" s="57" t="str">
        <f t="shared" si="21"/>
        <v/>
      </c>
      <c r="D341" s="57" t="str">
        <f t="shared" si="22"/>
        <v>29日</v>
      </c>
      <c r="E341" s="57">
        <f>COUNTIF(テーブル13[[#All],[発症日]],テーブル3101225[[#This Row],[日時]])</f>
        <v>0</v>
      </c>
      <c r="F341" s="57">
        <f>COUNTIFS(テーブル13[[#All],[発症日]],テーブル3101225[[#This Row],[日時]],テーブル13[[#All],[探知契機]],F$1)</f>
        <v>0</v>
      </c>
      <c r="G341" s="59">
        <f>COUNTIFS(テーブル13[[#All],[発症日]],テーブル3101225[[#This Row],[日時]],テーブル13[[#All],[探知契機]],"")</f>
        <v>0</v>
      </c>
      <c r="H341" s="59">
        <f>COUNTIFS(テーブル13[[#All],[発症日]],テーブル3101225[[#This Row],[日時]],テーブル13[[#All],[年代]],H$1)</f>
        <v>0</v>
      </c>
      <c r="I341" s="59">
        <f>COUNTIFS(テーブル13[[#All],[発症日]],テーブル3101225[[#This Row],[日時]],テーブル13[[#All],[年代]],I$1)</f>
        <v>0</v>
      </c>
      <c r="J341" s="59">
        <f>COUNTIFS(テーブル13[[#All],[発症日]],テーブル3101225[[#This Row],[日時]],テーブル13[[#All],[年代]],J$1)</f>
        <v>0</v>
      </c>
      <c r="K341" s="59">
        <f>COUNTIFS(テーブル13[[#All],[発症日]],テーブル3101225[[#This Row],[日時]],テーブル13[[#All],[年代]],K$1)</f>
        <v>0</v>
      </c>
      <c r="L341" s="59">
        <f>COUNTIFS(テーブル13[[#All],[発症日]],テーブル3101225[[#This Row],[日時]],テーブル13[[#All],[年代]],L$1)</f>
        <v>0</v>
      </c>
      <c r="M341" s="59">
        <f>COUNTIFS(テーブル13[[#All],[発症日]],テーブル3101225[[#This Row],[日時]],テーブル13[[#All],[年代]],M$1)</f>
        <v>0</v>
      </c>
      <c r="N341" s="59">
        <f>COUNTIFS(テーブル13[[#All],[発症日]],テーブル3101225[[#This Row],[日時]],テーブル13[[#All],[年代]],N$1)</f>
        <v>0</v>
      </c>
      <c r="O341" s="59">
        <f>COUNTIFS(テーブル13[[#All],[発症日]],テーブル3101225[[#This Row],[日時]],テーブル13[[#All],[年代]],O$1)</f>
        <v>0</v>
      </c>
    </row>
    <row r="342" spans="1:15">
      <c r="A342" s="54">
        <f t="shared" si="23"/>
        <v>44226</v>
      </c>
      <c r="B342" s="1" t="str">
        <f t="shared" si="20"/>
        <v/>
      </c>
      <c r="C342" s="57" t="str">
        <f t="shared" si="21"/>
        <v/>
      </c>
      <c r="D342" s="57" t="str">
        <f t="shared" si="22"/>
        <v>30日</v>
      </c>
      <c r="E342" s="57">
        <f>COUNTIF(テーブル13[[#All],[発症日]],テーブル3101225[[#This Row],[日時]])</f>
        <v>0</v>
      </c>
      <c r="F342" s="57">
        <f>COUNTIFS(テーブル13[[#All],[発症日]],テーブル3101225[[#This Row],[日時]],テーブル13[[#All],[探知契機]],F$1)</f>
        <v>0</v>
      </c>
      <c r="G342" s="59">
        <f>COUNTIFS(テーブル13[[#All],[発症日]],テーブル3101225[[#This Row],[日時]],テーブル13[[#All],[探知契機]],"")</f>
        <v>0</v>
      </c>
      <c r="H342" s="59">
        <f>COUNTIFS(テーブル13[[#All],[発症日]],テーブル3101225[[#This Row],[日時]],テーブル13[[#All],[年代]],H$1)</f>
        <v>0</v>
      </c>
      <c r="I342" s="59">
        <f>COUNTIFS(テーブル13[[#All],[発症日]],テーブル3101225[[#This Row],[日時]],テーブル13[[#All],[年代]],I$1)</f>
        <v>0</v>
      </c>
      <c r="J342" s="59">
        <f>COUNTIFS(テーブル13[[#All],[発症日]],テーブル3101225[[#This Row],[日時]],テーブル13[[#All],[年代]],J$1)</f>
        <v>0</v>
      </c>
      <c r="K342" s="59">
        <f>COUNTIFS(テーブル13[[#All],[発症日]],テーブル3101225[[#This Row],[日時]],テーブル13[[#All],[年代]],K$1)</f>
        <v>0</v>
      </c>
      <c r="L342" s="59">
        <f>COUNTIFS(テーブル13[[#All],[発症日]],テーブル3101225[[#This Row],[日時]],テーブル13[[#All],[年代]],L$1)</f>
        <v>0</v>
      </c>
      <c r="M342" s="59">
        <f>COUNTIFS(テーブル13[[#All],[発症日]],テーブル3101225[[#This Row],[日時]],テーブル13[[#All],[年代]],M$1)</f>
        <v>0</v>
      </c>
      <c r="N342" s="59">
        <f>COUNTIFS(テーブル13[[#All],[発症日]],テーブル3101225[[#This Row],[日時]],テーブル13[[#All],[年代]],N$1)</f>
        <v>0</v>
      </c>
      <c r="O342" s="59">
        <f>COUNTIFS(テーブル13[[#All],[発症日]],テーブル3101225[[#This Row],[日時]],テーブル13[[#All],[年代]],O$1)</f>
        <v>0</v>
      </c>
    </row>
    <row r="343" spans="1:15">
      <c r="A343" s="54">
        <f t="shared" si="23"/>
        <v>44227</v>
      </c>
      <c r="B343" s="1" t="str">
        <f t="shared" si="20"/>
        <v/>
      </c>
      <c r="C343" s="57" t="str">
        <f t="shared" si="21"/>
        <v/>
      </c>
      <c r="D343" s="57" t="str">
        <f t="shared" si="22"/>
        <v>31日</v>
      </c>
      <c r="E343" s="57">
        <f>COUNTIF(テーブル13[[#All],[発症日]],テーブル3101225[[#This Row],[日時]])</f>
        <v>0</v>
      </c>
      <c r="F343" s="57">
        <f>COUNTIFS(テーブル13[[#All],[発症日]],テーブル3101225[[#This Row],[日時]],テーブル13[[#All],[探知契機]],F$1)</f>
        <v>0</v>
      </c>
      <c r="G343" s="59">
        <f>COUNTIFS(テーブル13[[#All],[発症日]],テーブル3101225[[#This Row],[日時]],テーブル13[[#All],[探知契機]],"")</f>
        <v>0</v>
      </c>
      <c r="H343" s="59">
        <f>COUNTIFS(テーブル13[[#All],[発症日]],テーブル3101225[[#This Row],[日時]],テーブル13[[#All],[年代]],H$1)</f>
        <v>0</v>
      </c>
      <c r="I343" s="59">
        <f>COUNTIFS(テーブル13[[#All],[発症日]],テーブル3101225[[#This Row],[日時]],テーブル13[[#All],[年代]],I$1)</f>
        <v>0</v>
      </c>
      <c r="J343" s="59">
        <f>COUNTIFS(テーブル13[[#All],[発症日]],テーブル3101225[[#This Row],[日時]],テーブル13[[#All],[年代]],J$1)</f>
        <v>0</v>
      </c>
      <c r="K343" s="59">
        <f>COUNTIFS(テーブル13[[#All],[発症日]],テーブル3101225[[#This Row],[日時]],テーブル13[[#All],[年代]],K$1)</f>
        <v>0</v>
      </c>
      <c r="L343" s="59">
        <f>COUNTIFS(テーブル13[[#All],[発症日]],テーブル3101225[[#This Row],[日時]],テーブル13[[#All],[年代]],L$1)</f>
        <v>0</v>
      </c>
      <c r="M343" s="59">
        <f>COUNTIFS(テーブル13[[#All],[発症日]],テーブル3101225[[#This Row],[日時]],テーブル13[[#All],[年代]],M$1)</f>
        <v>0</v>
      </c>
      <c r="N343" s="59">
        <f>COUNTIFS(テーブル13[[#All],[発症日]],テーブル3101225[[#This Row],[日時]],テーブル13[[#All],[年代]],N$1)</f>
        <v>0</v>
      </c>
      <c r="O343" s="59">
        <f>COUNTIFS(テーブル13[[#All],[発症日]],テーブル3101225[[#This Row],[日時]],テーブル13[[#All],[年代]],O$1)</f>
        <v>0</v>
      </c>
    </row>
    <row r="344" spans="1:15">
      <c r="A344" s="54">
        <f t="shared" si="23"/>
        <v>44228</v>
      </c>
      <c r="B344" s="1" t="str">
        <f t="shared" si="20"/>
        <v/>
      </c>
      <c r="C344" s="57" t="str">
        <f t="shared" si="21"/>
        <v>2月</v>
      </c>
      <c r="D344" s="57" t="str">
        <f t="shared" si="22"/>
        <v>1日</v>
      </c>
      <c r="E344" s="57">
        <f>COUNTIF(テーブル13[[#All],[発症日]],テーブル3101225[[#This Row],[日時]])</f>
        <v>0</v>
      </c>
      <c r="F344" s="57">
        <f>COUNTIFS(テーブル13[[#All],[発症日]],テーブル3101225[[#This Row],[日時]],テーブル13[[#All],[探知契機]],F$1)</f>
        <v>0</v>
      </c>
      <c r="G344" s="59">
        <f>COUNTIFS(テーブル13[[#All],[発症日]],テーブル3101225[[#This Row],[日時]],テーブル13[[#All],[探知契機]],"")</f>
        <v>0</v>
      </c>
      <c r="H344" s="59">
        <f>COUNTIFS(テーブル13[[#All],[発症日]],テーブル3101225[[#This Row],[日時]],テーブル13[[#All],[年代]],H$1)</f>
        <v>0</v>
      </c>
      <c r="I344" s="59">
        <f>COUNTIFS(テーブル13[[#All],[発症日]],テーブル3101225[[#This Row],[日時]],テーブル13[[#All],[年代]],I$1)</f>
        <v>0</v>
      </c>
      <c r="J344" s="59">
        <f>COUNTIFS(テーブル13[[#All],[発症日]],テーブル3101225[[#This Row],[日時]],テーブル13[[#All],[年代]],J$1)</f>
        <v>0</v>
      </c>
      <c r="K344" s="59">
        <f>COUNTIFS(テーブル13[[#All],[発症日]],テーブル3101225[[#This Row],[日時]],テーブル13[[#All],[年代]],K$1)</f>
        <v>0</v>
      </c>
      <c r="L344" s="59">
        <f>COUNTIFS(テーブル13[[#All],[発症日]],テーブル3101225[[#This Row],[日時]],テーブル13[[#All],[年代]],L$1)</f>
        <v>0</v>
      </c>
      <c r="M344" s="59">
        <f>COUNTIFS(テーブル13[[#All],[発症日]],テーブル3101225[[#This Row],[日時]],テーブル13[[#All],[年代]],M$1)</f>
        <v>0</v>
      </c>
      <c r="N344" s="59">
        <f>COUNTIFS(テーブル13[[#All],[発症日]],テーブル3101225[[#This Row],[日時]],テーブル13[[#All],[年代]],N$1)</f>
        <v>0</v>
      </c>
      <c r="O344" s="59">
        <f>COUNTIFS(テーブル13[[#All],[発症日]],テーブル3101225[[#This Row],[日時]],テーブル13[[#All],[年代]],O$1)</f>
        <v>0</v>
      </c>
    </row>
    <row r="345" spans="1:15">
      <c r="A345" s="54">
        <f t="shared" si="23"/>
        <v>44229</v>
      </c>
      <c r="B345" s="1" t="str">
        <f t="shared" si="20"/>
        <v/>
      </c>
      <c r="C345" s="57" t="str">
        <f t="shared" si="21"/>
        <v/>
      </c>
      <c r="D345" s="57" t="str">
        <f t="shared" si="22"/>
        <v>2日</v>
      </c>
      <c r="E345" s="57">
        <f>COUNTIF(テーブル13[[#All],[発症日]],テーブル3101225[[#This Row],[日時]])</f>
        <v>0</v>
      </c>
      <c r="F345" s="57">
        <f>COUNTIFS(テーブル13[[#All],[発症日]],テーブル3101225[[#This Row],[日時]],テーブル13[[#All],[探知契機]],F$1)</f>
        <v>0</v>
      </c>
      <c r="G345" s="59">
        <f>COUNTIFS(テーブル13[[#All],[発症日]],テーブル3101225[[#This Row],[日時]],テーブル13[[#All],[探知契機]],"")</f>
        <v>0</v>
      </c>
      <c r="H345" s="59">
        <f>COUNTIFS(テーブル13[[#All],[発症日]],テーブル3101225[[#This Row],[日時]],テーブル13[[#All],[年代]],H$1)</f>
        <v>0</v>
      </c>
      <c r="I345" s="59">
        <f>COUNTIFS(テーブル13[[#All],[発症日]],テーブル3101225[[#This Row],[日時]],テーブル13[[#All],[年代]],I$1)</f>
        <v>0</v>
      </c>
      <c r="J345" s="59">
        <f>COUNTIFS(テーブル13[[#All],[発症日]],テーブル3101225[[#This Row],[日時]],テーブル13[[#All],[年代]],J$1)</f>
        <v>0</v>
      </c>
      <c r="K345" s="59">
        <f>COUNTIFS(テーブル13[[#All],[発症日]],テーブル3101225[[#This Row],[日時]],テーブル13[[#All],[年代]],K$1)</f>
        <v>0</v>
      </c>
      <c r="L345" s="59">
        <f>COUNTIFS(テーブル13[[#All],[発症日]],テーブル3101225[[#This Row],[日時]],テーブル13[[#All],[年代]],L$1)</f>
        <v>0</v>
      </c>
      <c r="M345" s="59">
        <f>COUNTIFS(テーブル13[[#All],[発症日]],テーブル3101225[[#This Row],[日時]],テーブル13[[#All],[年代]],M$1)</f>
        <v>0</v>
      </c>
      <c r="N345" s="59">
        <f>COUNTIFS(テーブル13[[#All],[発症日]],テーブル3101225[[#This Row],[日時]],テーブル13[[#All],[年代]],N$1)</f>
        <v>0</v>
      </c>
      <c r="O345" s="59">
        <f>COUNTIFS(テーブル13[[#All],[発症日]],テーブル3101225[[#This Row],[日時]],テーブル13[[#All],[年代]],O$1)</f>
        <v>0</v>
      </c>
    </row>
    <row r="346" spans="1:15">
      <c r="A346" s="54">
        <f t="shared" si="23"/>
        <v>44230</v>
      </c>
      <c r="B346" s="1" t="str">
        <f t="shared" si="20"/>
        <v/>
      </c>
      <c r="C346" s="57" t="str">
        <f t="shared" si="21"/>
        <v/>
      </c>
      <c r="D346" s="57" t="str">
        <f t="shared" si="22"/>
        <v>3日</v>
      </c>
      <c r="E346" s="57">
        <f>COUNTIF(テーブル13[[#All],[発症日]],テーブル3101225[[#This Row],[日時]])</f>
        <v>0</v>
      </c>
      <c r="F346" s="57">
        <f>COUNTIFS(テーブル13[[#All],[発症日]],テーブル3101225[[#This Row],[日時]],テーブル13[[#All],[探知契機]],F$1)</f>
        <v>0</v>
      </c>
      <c r="G346" s="59">
        <f>COUNTIFS(テーブル13[[#All],[発症日]],テーブル3101225[[#This Row],[日時]],テーブル13[[#All],[探知契機]],"")</f>
        <v>0</v>
      </c>
      <c r="H346" s="59">
        <f>COUNTIFS(テーブル13[[#All],[発症日]],テーブル3101225[[#This Row],[日時]],テーブル13[[#All],[年代]],H$1)</f>
        <v>0</v>
      </c>
      <c r="I346" s="59">
        <f>COUNTIFS(テーブル13[[#All],[発症日]],テーブル3101225[[#This Row],[日時]],テーブル13[[#All],[年代]],I$1)</f>
        <v>0</v>
      </c>
      <c r="J346" s="59">
        <f>COUNTIFS(テーブル13[[#All],[発症日]],テーブル3101225[[#This Row],[日時]],テーブル13[[#All],[年代]],J$1)</f>
        <v>0</v>
      </c>
      <c r="K346" s="59">
        <f>COUNTIFS(テーブル13[[#All],[発症日]],テーブル3101225[[#This Row],[日時]],テーブル13[[#All],[年代]],K$1)</f>
        <v>0</v>
      </c>
      <c r="L346" s="59">
        <f>COUNTIFS(テーブル13[[#All],[発症日]],テーブル3101225[[#This Row],[日時]],テーブル13[[#All],[年代]],L$1)</f>
        <v>0</v>
      </c>
      <c r="M346" s="59">
        <f>COUNTIFS(テーブル13[[#All],[発症日]],テーブル3101225[[#This Row],[日時]],テーブル13[[#All],[年代]],M$1)</f>
        <v>0</v>
      </c>
      <c r="N346" s="59">
        <f>COUNTIFS(テーブル13[[#All],[発症日]],テーブル3101225[[#This Row],[日時]],テーブル13[[#All],[年代]],N$1)</f>
        <v>0</v>
      </c>
      <c r="O346" s="59">
        <f>COUNTIFS(テーブル13[[#All],[発症日]],テーブル3101225[[#This Row],[日時]],テーブル13[[#All],[年代]],O$1)</f>
        <v>0</v>
      </c>
    </row>
    <row r="347" spans="1:15">
      <c r="A347" s="54">
        <f t="shared" si="23"/>
        <v>44231</v>
      </c>
      <c r="B347" s="1" t="str">
        <f t="shared" si="20"/>
        <v/>
      </c>
      <c r="C347" s="57" t="str">
        <f t="shared" si="21"/>
        <v/>
      </c>
      <c r="D347" s="57" t="str">
        <f t="shared" si="22"/>
        <v>4日</v>
      </c>
      <c r="E347" s="57">
        <f>COUNTIF(テーブル13[[#All],[発症日]],テーブル3101225[[#This Row],[日時]])</f>
        <v>0</v>
      </c>
      <c r="F347" s="57">
        <f>COUNTIFS(テーブル13[[#All],[発症日]],テーブル3101225[[#This Row],[日時]],テーブル13[[#All],[探知契機]],F$1)</f>
        <v>0</v>
      </c>
      <c r="G347" s="59">
        <f>COUNTIFS(テーブル13[[#All],[発症日]],テーブル3101225[[#This Row],[日時]],テーブル13[[#All],[探知契機]],"")</f>
        <v>0</v>
      </c>
      <c r="H347" s="59">
        <f>COUNTIFS(テーブル13[[#All],[発症日]],テーブル3101225[[#This Row],[日時]],テーブル13[[#All],[年代]],H$1)</f>
        <v>0</v>
      </c>
      <c r="I347" s="59">
        <f>COUNTIFS(テーブル13[[#All],[発症日]],テーブル3101225[[#This Row],[日時]],テーブル13[[#All],[年代]],I$1)</f>
        <v>0</v>
      </c>
      <c r="J347" s="59">
        <f>COUNTIFS(テーブル13[[#All],[発症日]],テーブル3101225[[#This Row],[日時]],テーブル13[[#All],[年代]],J$1)</f>
        <v>0</v>
      </c>
      <c r="K347" s="59">
        <f>COUNTIFS(テーブル13[[#All],[発症日]],テーブル3101225[[#This Row],[日時]],テーブル13[[#All],[年代]],K$1)</f>
        <v>0</v>
      </c>
      <c r="L347" s="59">
        <f>COUNTIFS(テーブル13[[#All],[発症日]],テーブル3101225[[#This Row],[日時]],テーブル13[[#All],[年代]],L$1)</f>
        <v>0</v>
      </c>
      <c r="M347" s="59">
        <f>COUNTIFS(テーブル13[[#All],[発症日]],テーブル3101225[[#This Row],[日時]],テーブル13[[#All],[年代]],M$1)</f>
        <v>0</v>
      </c>
      <c r="N347" s="59">
        <f>COUNTIFS(テーブル13[[#All],[発症日]],テーブル3101225[[#This Row],[日時]],テーブル13[[#All],[年代]],N$1)</f>
        <v>0</v>
      </c>
      <c r="O347" s="59">
        <f>COUNTIFS(テーブル13[[#All],[発症日]],テーブル3101225[[#This Row],[日時]],テーブル13[[#All],[年代]],O$1)</f>
        <v>0</v>
      </c>
    </row>
    <row r="348" spans="1:15">
      <c r="A348" s="54">
        <f t="shared" si="23"/>
        <v>44232</v>
      </c>
      <c r="B348" s="1" t="str">
        <f t="shared" si="20"/>
        <v/>
      </c>
      <c r="C348" s="57" t="str">
        <f t="shared" si="21"/>
        <v/>
      </c>
      <c r="D348" s="57" t="str">
        <f t="shared" si="22"/>
        <v>5日</v>
      </c>
      <c r="E348" s="57">
        <f>COUNTIF(テーブル13[[#All],[発症日]],テーブル3101225[[#This Row],[日時]])</f>
        <v>0</v>
      </c>
      <c r="F348" s="57">
        <f>COUNTIFS(テーブル13[[#All],[発症日]],テーブル3101225[[#This Row],[日時]],テーブル13[[#All],[探知契機]],F$1)</f>
        <v>0</v>
      </c>
      <c r="G348" s="59">
        <f>COUNTIFS(テーブル13[[#All],[発症日]],テーブル3101225[[#This Row],[日時]],テーブル13[[#All],[探知契機]],"")</f>
        <v>0</v>
      </c>
      <c r="H348" s="59">
        <f>COUNTIFS(テーブル13[[#All],[発症日]],テーブル3101225[[#This Row],[日時]],テーブル13[[#All],[年代]],H$1)</f>
        <v>0</v>
      </c>
      <c r="I348" s="59">
        <f>COUNTIFS(テーブル13[[#All],[発症日]],テーブル3101225[[#This Row],[日時]],テーブル13[[#All],[年代]],I$1)</f>
        <v>0</v>
      </c>
      <c r="J348" s="59">
        <f>COUNTIFS(テーブル13[[#All],[発症日]],テーブル3101225[[#This Row],[日時]],テーブル13[[#All],[年代]],J$1)</f>
        <v>0</v>
      </c>
      <c r="K348" s="59">
        <f>COUNTIFS(テーブル13[[#All],[発症日]],テーブル3101225[[#This Row],[日時]],テーブル13[[#All],[年代]],K$1)</f>
        <v>0</v>
      </c>
      <c r="L348" s="59">
        <f>COUNTIFS(テーブル13[[#All],[発症日]],テーブル3101225[[#This Row],[日時]],テーブル13[[#All],[年代]],L$1)</f>
        <v>0</v>
      </c>
      <c r="M348" s="59">
        <f>COUNTIFS(テーブル13[[#All],[発症日]],テーブル3101225[[#This Row],[日時]],テーブル13[[#All],[年代]],M$1)</f>
        <v>0</v>
      </c>
      <c r="N348" s="59">
        <f>COUNTIFS(テーブル13[[#All],[発症日]],テーブル3101225[[#This Row],[日時]],テーブル13[[#All],[年代]],N$1)</f>
        <v>0</v>
      </c>
      <c r="O348" s="59">
        <f>COUNTIFS(テーブル13[[#All],[発症日]],テーブル3101225[[#This Row],[日時]],テーブル13[[#All],[年代]],O$1)</f>
        <v>0</v>
      </c>
    </row>
    <row r="349" spans="1:15">
      <c r="A349" s="54">
        <f t="shared" si="23"/>
        <v>44233</v>
      </c>
      <c r="B349" s="1" t="str">
        <f t="shared" si="20"/>
        <v/>
      </c>
      <c r="C349" s="57" t="str">
        <f t="shared" si="21"/>
        <v/>
      </c>
      <c r="D349" s="57" t="str">
        <f t="shared" si="22"/>
        <v>6日</v>
      </c>
      <c r="E349" s="57">
        <f>COUNTIF(テーブル13[[#All],[発症日]],テーブル3101225[[#This Row],[日時]])</f>
        <v>0</v>
      </c>
      <c r="F349" s="57">
        <f>COUNTIFS(テーブル13[[#All],[発症日]],テーブル3101225[[#This Row],[日時]],テーブル13[[#All],[探知契機]],F$1)</f>
        <v>0</v>
      </c>
      <c r="G349" s="59">
        <f>COUNTIFS(テーブル13[[#All],[発症日]],テーブル3101225[[#This Row],[日時]],テーブル13[[#All],[探知契機]],"")</f>
        <v>0</v>
      </c>
      <c r="H349" s="59">
        <f>COUNTIFS(テーブル13[[#All],[発症日]],テーブル3101225[[#This Row],[日時]],テーブル13[[#All],[年代]],H$1)</f>
        <v>0</v>
      </c>
      <c r="I349" s="59">
        <f>COUNTIFS(テーブル13[[#All],[発症日]],テーブル3101225[[#This Row],[日時]],テーブル13[[#All],[年代]],I$1)</f>
        <v>0</v>
      </c>
      <c r="J349" s="59">
        <f>COUNTIFS(テーブル13[[#All],[発症日]],テーブル3101225[[#This Row],[日時]],テーブル13[[#All],[年代]],J$1)</f>
        <v>0</v>
      </c>
      <c r="K349" s="59">
        <f>COUNTIFS(テーブル13[[#All],[発症日]],テーブル3101225[[#This Row],[日時]],テーブル13[[#All],[年代]],K$1)</f>
        <v>0</v>
      </c>
      <c r="L349" s="59">
        <f>COUNTIFS(テーブル13[[#All],[発症日]],テーブル3101225[[#This Row],[日時]],テーブル13[[#All],[年代]],L$1)</f>
        <v>0</v>
      </c>
      <c r="M349" s="59">
        <f>COUNTIFS(テーブル13[[#All],[発症日]],テーブル3101225[[#This Row],[日時]],テーブル13[[#All],[年代]],M$1)</f>
        <v>0</v>
      </c>
      <c r="N349" s="59">
        <f>COUNTIFS(テーブル13[[#All],[発症日]],テーブル3101225[[#This Row],[日時]],テーブル13[[#All],[年代]],N$1)</f>
        <v>0</v>
      </c>
      <c r="O349" s="59">
        <f>COUNTIFS(テーブル13[[#All],[発症日]],テーブル3101225[[#This Row],[日時]],テーブル13[[#All],[年代]],O$1)</f>
        <v>0</v>
      </c>
    </row>
    <row r="350" spans="1:15">
      <c r="A350" s="54">
        <f t="shared" si="23"/>
        <v>44234</v>
      </c>
      <c r="B350" s="1" t="str">
        <f t="shared" si="20"/>
        <v/>
      </c>
      <c r="C350" s="57" t="str">
        <f t="shared" si="21"/>
        <v/>
      </c>
      <c r="D350" s="57" t="str">
        <f t="shared" si="22"/>
        <v>7日</v>
      </c>
      <c r="E350" s="57">
        <f>COUNTIF(テーブル13[[#All],[発症日]],テーブル3101225[[#This Row],[日時]])</f>
        <v>0</v>
      </c>
      <c r="F350" s="57">
        <f>COUNTIFS(テーブル13[[#All],[発症日]],テーブル3101225[[#This Row],[日時]],テーブル13[[#All],[探知契機]],F$1)</f>
        <v>0</v>
      </c>
      <c r="G350" s="59">
        <f>COUNTIFS(テーブル13[[#All],[発症日]],テーブル3101225[[#This Row],[日時]],テーブル13[[#All],[探知契機]],"")</f>
        <v>0</v>
      </c>
      <c r="H350" s="59">
        <f>COUNTIFS(テーブル13[[#All],[発症日]],テーブル3101225[[#This Row],[日時]],テーブル13[[#All],[年代]],H$1)</f>
        <v>0</v>
      </c>
      <c r="I350" s="59">
        <f>COUNTIFS(テーブル13[[#All],[発症日]],テーブル3101225[[#This Row],[日時]],テーブル13[[#All],[年代]],I$1)</f>
        <v>0</v>
      </c>
      <c r="J350" s="59">
        <f>COUNTIFS(テーブル13[[#All],[発症日]],テーブル3101225[[#This Row],[日時]],テーブル13[[#All],[年代]],J$1)</f>
        <v>0</v>
      </c>
      <c r="K350" s="59">
        <f>COUNTIFS(テーブル13[[#All],[発症日]],テーブル3101225[[#This Row],[日時]],テーブル13[[#All],[年代]],K$1)</f>
        <v>0</v>
      </c>
      <c r="L350" s="59">
        <f>COUNTIFS(テーブル13[[#All],[発症日]],テーブル3101225[[#This Row],[日時]],テーブル13[[#All],[年代]],L$1)</f>
        <v>0</v>
      </c>
      <c r="M350" s="59">
        <f>COUNTIFS(テーブル13[[#All],[発症日]],テーブル3101225[[#This Row],[日時]],テーブル13[[#All],[年代]],M$1)</f>
        <v>0</v>
      </c>
      <c r="N350" s="59">
        <f>COUNTIFS(テーブル13[[#All],[発症日]],テーブル3101225[[#This Row],[日時]],テーブル13[[#All],[年代]],N$1)</f>
        <v>0</v>
      </c>
      <c r="O350" s="59">
        <f>COUNTIFS(テーブル13[[#All],[発症日]],テーブル3101225[[#This Row],[日時]],テーブル13[[#All],[年代]],O$1)</f>
        <v>0</v>
      </c>
    </row>
    <row r="351" spans="1:15">
      <c r="A351" s="54">
        <f t="shared" si="23"/>
        <v>44235</v>
      </c>
      <c r="B351" s="1" t="str">
        <f t="shared" si="20"/>
        <v/>
      </c>
      <c r="C351" s="57" t="str">
        <f t="shared" si="21"/>
        <v/>
      </c>
      <c r="D351" s="57" t="str">
        <f t="shared" si="22"/>
        <v>8日</v>
      </c>
      <c r="E351" s="57">
        <f>COUNTIF(テーブル13[[#All],[発症日]],テーブル3101225[[#This Row],[日時]])</f>
        <v>0</v>
      </c>
      <c r="F351" s="57">
        <f>COUNTIFS(テーブル13[[#All],[発症日]],テーブル3101225[[#This Row],[日時]],テーブル13[[#All],[探知契機]],F$1)</f>
        <v>0</v>
      </c>
      <c r="G351" s="59">
        <f>COUNTIFS(テーブル13[[#All],[発症日]],テーブル3101225[[#This Row],[日時]],テーブル13[[#All],[探知契機]],"")</f>
        <v>0</v>
      </c>
      <c r="H351" s="59">
        <f>COUNTIFS(テーブル13[[#All],[発症日]],テーブル3101225[[#This Row],[日時]],テーブル13[[#All],[年代]],H$1)</f>
        <v>0</v>
      </c>
      <c r="I351" s="59">
        <f>COUNTIFS(テーブル13[[#All],[発症日]],テーブル3101225[[#This Row],[日時]],テーブル13[[#All],[年代]],I$1)</f>
        <v>0</v>
      </c>
      <c r="J351" s="59">
        <f>COUNTIFS(テーブル13[[#All],[発症日]],テーブル3101225[[#This Row],[日時]],テーブル13[[#All],[年代]],J$1)</f>
        <v>0</v>
      </c>
      <c r="K351" s="59">
        <f>COUNTIFS(テーブル13[[#All],[発症日]],テーブル3101225[[#This Row],[日時]],テーブル13[[#All],[年代]],K$1)</f>
        <v>0</v>
      </c>
      <c r="L351" s="59">
        <f>COUNTIFS(テーブル13[[#All],[発症日]],テーブル3101225[[#This Row],[日時]],テーブル13[[#All],[年代]],L$1)</f>
        <v>0</v>
      </c>
      <c r="M351" s="59">
        <f>COUNTIFS(テーブル13[[#All],[発症日]],テーブル3101225[[#This Row],[日時]],テーブル13[[#All],[年代]],M$1)</f>
        <v>0</v>
      </c>
      <c r="N351" s="59">
        <f>COUNTIFS(テーブル13[[#All],[発症日]],テーブル3101225[[#This Row],[日時]],テーブル13[[#All],[年代]],N$1)</f>
        <v>0</v>
      </c>
      <c r="O351" s="59">
        <f>COUNTIFS(テーブル13[[#All],[発症日]],テーブル3101225[[#This Row],[日時]],テーブル13[[#All],[年代]],O$1)</f>
        <v>0</v>
      </c>
    </row>
    <row r="352" spans="1:15">
      <c r="A352" s="54">
        <f t="shared" si="23"/>
        <v>44236</v>
      </c>
      <c r="B352" s="1" t="str">
        <f t="shared" si="20"/>
        <v/>
      </c>
      <c r="C352" s="57" t="str">
        <f t="shared" si="21"/>
        <v/>
      </c>
      <c r="D352" s="57" t="str">
        <f t="shared" si="22"/>
        <v>9日</v>
      </c>
      <c r="E352" s="57">
        <f>COUNTIF(テーブル13[[#All],[発症日]],テーブル3101225[[#This Row],[日時]])</f>
        <v>0</v>
      </c>
      <c r="F352" s="57">
        <f>COUNTIFS(テーブル13[[#All],[発症日]],テーブル3101225[[#This Row],[日時]],テーブル13[[#All],[探知契機]],F$1)</f>
        <v>0</v>
      </c>
      <c r="G352" s="59">
        <f>COUNTIFS(テーブル13[[#All],[発症日]],テーブル3101225[[#This Row],[日時]],テーブル13[[#All],[探知契機]],"")</f>
        <v>0</v>
      </c>
      <c r="H352" s="59">
        <f>COUNTIFS(テーブル13[[#All],[発症日]],テーブル3101225[[#This Row],[日時]],テーブル13[[#All],[年代]],H$1)</f>
        <v>0</v>
      </c>
      <c r="I352" s="59">
        <f>COUNTIFS(テーブル13[[#All],[発症日]],テーブル3101225[[#This Row],[日時]],テーブル13[[#All],[年代]],I$1)</f>
        <v>0</v>
      </c>
      <c r="J352" s="59">
        <f>COUNTIFS(テーブル13[[#All],[発症日]],テーブル3101225[[#This Row],[日時]],テーブル13[[#All],[年代]],J$1)</f>
        <v>0</v>
      </c>
      <c r="K352" s="59">
        <f>COUNTIFS(テーブル13[[#All],[発症日]],テーブル3101225[[#This Row],[日時]],テーブル13[[#All],[年代]],K$1)</f>
        <v>0</v>
      </c>
      <c r="L352" s="59">
        <f>COUNTIFS(テーブル13[[#All],[発症日]],テーブル3101225[[#This Row],[日時]],テーブル13[[#All],[年代]],L$1)</f>
        <v>0</v>
      </c>
      <c r="M352" s="59">
        <f>COUNTIFS(テーブル13[[#All],[発症日]],テーブル3101225[[#This Row],[日時]],テーブル13[[#All],[年代]],M$1)</f>
        <v>0</v>
      </c>
      <c r="N352" s="59">
        <f>COUNTIFS(テーブル13[[#All],[発症日]],テーブル3101225[[#This Row],[日時]],テーブル13[[#All],[年代]],N$1)</f>
        <v>0</v>
      </c>
      <c r="O352" s="59">
        <f>COUNTIFS(テーブル13[[#All],[発症日]],テーブル3101225[[#This Row],[日時]],テーブル13[[#All],[年代]],O$1)</f>
        <v>0</v>
      </c>
    </row>
    <row r="353" spans="1:15">
      <c r="A353" s="54">
        <f t="shared" si="23"/>
        <v>44237</v>
      </c>
      <c r="B353" s="1" t="str">
        <f t="shared" si="20"/>
        <v/>
      </c>
      <c r="C353" s="57" t="str">
        <f t="shared" si="21"/>
        <v/>
      </c>
      <c r="D353" s="57" t="str">
        <f t="shared" si="22"/>
        <v>10日</v>
      </c>
      <c r="E353" s="57">
        <f>COUNTIF(テーブル13[[#All],[発症日]],テーブル3101225[[#This Row],[日時]])</f>
        <v>0</v>
      </c>
      <c r="F353" s="57">
        <f>COUNTIFS(テーブル13[[#All],[発症日]],テーブル3101225[[#This Row],[日時]],テーブル13[[#All],[探知契機]],F$1)</f>
        <v>0</v>
      </c>
      <c r="G353" s="59">
        <f>COUNTIFS(テーブル13[[#All],[発症日]],テーブル3101225[[#This Row],[日時]],テーブル13[[#All],[探知契機]],"")</f>
        <v>0</v>
      </c>
      <c r="H353" s="59">
        <f>COUNTIFS(テーブル13[[#All],[発症日]],テーブル3101225[[#This Row],[日時]],テーブル13[[#All],[年代]],H$1)</f>
        <v>0</v>
      </c>
      <c r="I353" s="59">
        <f>COUNTIFS(テーブル13[[#All],[発症日]],テーブル3101225[[#This Row],[日時]],テーブル13[[#All],[年代]],I$1)</f>
        <v>0</v>
      </c>
      <c r="J353" s="59">
        <f>COUNTIFS(テーブル13[[#All],[発症日]],テーブル3101225[[#This Row],[日時]],テーブル13[[#All],[年代]],J$1)</f>
        <v>0</v>
      </c>
      <c r="K353" s="59">
        <f>COUNTIFS(テーブル13[[#All],[発症日]],テーブル3101225[[#This Row],[日時]],テーブル13[[#All],[年代]],K$1)</f>
        <v>0</v>
      </c>
      <c r="L353" s="59">
        <f>COUNTIFS(テーブル13[[#All],[発症日]],テーブル3101225[[#This Row],[日時]],テーブル13[[#All],[年代]],L$1)</f>
        <v>0</v>
      </c>
      <c r="M353" s="59">
        <f>COUNTIFS(テーブル13[[#All],[発症日]],テーブル3101225[[#This Row],[日時]],テーブル13[[#All],[年代]],M$1)</f>
        <v>0</v>
      </c>
      <c r="N353" s="59">
        <f>COUNTIFS(テーブル13[[#All],[発症日]],テーブル3101225[[#This Row],[日時]],テーブル13[[#All],[年代]],N$1)</f>
        <v>0</v>
      </c>
      <c r="O353" s="59">
        <f>COUNTIFS(テーブル13[[#All],[発症日]],テーブル3101225[[#This Row],[日時]],テーブル13[[#All],[年代]],O$1)</f>
        <v>0</v>
      </c>
    </row>
    <row r="354" spans="1:15">
      <c r="A354" s="54">
        <f t="shared" si="23"/>
        <v>44238</v>
      </c>
      <c r="B354" s="1" t="str">
        <f t="shared" si="20"/>
        <v/>
      </c>
      <c r="C354" s="57" t="str">
        <f t="shared" si="21"/>
        <v/>
      </c>
      <c r="D354" s="57" t="str">
        <f t="shared" si="22"/>
        <v>11日</v>
      </c>
      <c r="E354" s="57">
        <f>COUNTIF(テーブル13[[#All],[発症日]],テーブル3101225[[#This Row],[日時]])</f>
        <v>0</v>
      </c>
      <c r="F354" s="57">
        <f>COUNTIFS(テーブル13[[#All],[発症日]],テーブル3101225[[#This Row],[日時]],テーブル13[[#All],[探知契機]],F$1)</f>
        <v>0</v>
      </c>
      <c r="G354" s="59">
        <f>COUNTIFS(テーブル13[[#All],[発症日]],テーブル3101225[[#This Row],[日時]],テーブル13[[#All],[探知契機]],"")</f>
        <v>0</v>
      </c>
      <c r="H354" s="59">
        <f>COUNTIFS(テーブル13[[#All],[発症日]],テーブル3101225[[#This Row],[日時]],テーブル13[[#All],[年代]],H$1)</f>
        <v>0</v>
      </c>
      <c r="I354" s="59">
        <f>COUNTIFS(テーブル13[[#All],[発症日]],テーブル3101225[[#This Row],[日時]],テーブル13[[#All],[年代]],I$1)</f>
        <v>0</v>
      </c>
      <c r="J354" s="59">
        <f>COUNTIFS(テーブル13[[#All],[発症日]],テーブル3101225[[#This Row],[日時]],テーブル13[[#All],[年代]],J$1)</f>
        <v>0</v>
      </c>
      <c r="K354" s="59">
        <f>COUNTIFS(テーブル13[[#All],[発症日]],テーブル3101225[[#This Row],[日時]],テーブル13[[#All],[年代]],K$1)</f>
        <v>0</v>
      </c>
      <c r="L354" s="59">
        <f>COUNTIFS(テーブル13[[#All],[発症日]],テーブル3101225[[#This Row],[日時]],テーブル13[[#All],[年代]],L$1)</f>
        <v>0</v>
      </c>
      <c r="M354" s="59">
        <f>COUNTIFS(テーブル13[[#All],[発症日]],テーブル3101225[[#This Row],[日時]],テーブル13[[#All],[年代]],M$1)</f>
        <v>0</v>
      </c>
      <c r="N354" s="59">
        <f>COUNTIFS(テーブル13[[#All],[発症日]],テーブル3101225[[#This Row],[日時]],テーブル13[[#All],[年代]],N$1)</f>
        <v>0</v>
      </c>
      <c r="O354" s="59">
        <f>COUNTIFS(テーブル13[[#All],[発症日]],テーブル3101225[[#This Row],[日時]],テーブル13[[#All],[年代]],O$1)</f>
        <v>0</v>
      </c>
    </row>
    <row r="355" spans="1:15">
      <c r="A355" s="54">
        <f t="shared" si="23"/>
        <v>44239</v>
      </c>
      <c r="B355" s="1" t="str">
        <f t="shared" si="20"/>
        <v/>
      </c>
      <c r="C355" s="57" t="str">
        <f t="shared" si="21"/>
        <v/>
      </c>
      <c r="D355" s="57" t="str">
        <f t="shared" si="22"/>
        <v>12日</v>
      </c>
      <c r="E355" s="57">
        <f>COUNTIF(テーブル13[[#All],[発症日]],テーブル3101225[[#This Row],[日時]])</f>
        <v>0</v>
      </c>
      <c r="F355" s="57">
        <f>COUNTIFS(テーブル13[[#All],[発症日]],テーブル3101225[[#This Row],[日時]],テーブル13[[#All],[探知契機]],F$1)</f>
        <v>0</v>
      </c>
      <c r="G355" s="59">
        <f>COUNTIFS(テーブル13[[#All],[発症日]],テーブル3101225[[#This Row],[日時]],テーブル13[[#All],[探知契機]],"")</f>
        <v>0</v>
      </c>
      <c r="H355" s="59">
        <f>COUNTIFS(テーブル13[[#All],[発症日]],テーブル3101225[[#This Row],[日時]],テーブル13[[#All],[年代]],H$1)</f>
        <v>0</v>
      </c>
      <c r="I355" s="59">
        <f>COUNTIFS(テーブル13[[#All],[発症日]],テーブル3101225[[#This Row],[日時]],テーブル13[[#All],[年代]],I$1)</f>
        <v>0</v>
      </c>
      <c r="J355" s="59">
        <f>COUNTIFS(テーブル13[[#All],[発症日]],テーブル3101225[[#This Row],[日時]],テーブル13[[#All],[年代]],J$1)</f>
        <v>0</v>
      </c>
      <c r="K355" s="59">
        <f>COUNTIFS(テーブル13[[#All],[発症日]],テーブル3101225[[#This Row],[日時]],テーブル13[[#All],[年代]],K$1)</f>
        <v>0</v>
      </c>
      <c r="L355" s="59">
        <f>COUNTIFS(テーブル13[[#All],[発症日]],テーブル3101225[[#This Row],[日時]],テーブル13[[#All],[年代]],L$1)</f>
        <v>0</v>
      </c>
      <c r="M355" s="59">
        <f>COUNTIFS(テーブル13[[#All],[発症日]],テーブル3101225[[#This Row],[日時]],テーブル13[[#All],[年代]],M$1)</f>
        <v>0</v>
      </c>
      <c r="N355" s="59">
        <f>COUNTIFS(テーブル13[[#All],[発症日]],テーブル3101225[[#This Row],[日時]],テーブル13[[#All],[年代]],N$1)</f>
        <v>0</v>
      </c>
      <c r="O355" s="59">
        <f>COUNTIFS(テーブル13[[#All],[発症日]],テーブル3101225[[#This Row],[日時]],テーブル13[[#All],[年代]],O$1)</f>
        <v>0</v>
      </c>
    </row>
    <row r="356" spans="1:15">
      <c r="A356" s="54">
        <f t="shared" si="23"/>
        <v>44240</v>
      </c>
      <c r="B356" s="1" t="str">
        <f t="shared" si="20"/>
        <v/>
      </c>
      <c r="C356" s="57" t="str">
        <f t="shared" si="21"/>
        <v/>
      </c>
      <c r="D356" s="57" t="str">
        <f t="shared" si="22"/>
        <v>13日</v>
      </c>
      <c r="E356" s="57">
        <f>COUNTIF(テーブル13[[#All],[発症日]],テーブル3101225[[#This Row],[日時]])</f>
        <v>0</v>
      </c>
      <c r="F356" s="57">
        <f>COUNTIFS(テーブル13[[#All],[発症日]],テーブル3101225[[#This Row],[日時]],テーブル13[[#All],[探知契機]],F$1)</f>
        <v>0</v>
      </c>
      <c r="G356" s="59">
        <f>COUNTIFS(テーブル13[[#All],[発症日]],テーブル3101225[[#This Row],[日時]],テーブル13[[#All],[探知契機]],"")</f>
        <v>0</v>
      </c>
      <c r="H356" s="59">
        <f>COUNTIFS(テーブル13[[#All],[発症日]],テーブル3101225[[#This Row],[日時]],テーブル13[[#All],[年代]],H$1)</f>
        <v>0</v>
      </c>
      <c r="I356" s="59">
        <f>COUNTIFS(テーブル13[[#All],[発症日]],テーブル3101225[[#This Row],[日時]],テーブル13[[#All],[年代]],I$1)</f>
        <v>0</v>
      </c>
      <c r="J356" s="59">
        <f>COUNTIFS(テーブル13[[#All],[発症日]],テーブル3101225[[#This Row],[日時]],テーブル13[[#All],[年代]],J$1)</f>
        <v>0</v>
      </c>
      <c r="K356" s="59">
        <f>COUNTIFS(テーブル13[[#All],[発症日]],テーブル3101225[[#This Row],[日時]],テーブル13[[#All],[年代]],K$1)</f>
        <v>0</v>
      </c>
      <c r="L356" s="59">
        <f>COUNTIFS(テーブル13[[#All],[発症日]],テーブル3101225[[#This Row],[日時]],テーブル13[[#All],[年代]],L$1)</f>
        <v>0</v>
      </c>
      <c r="M356" s="59">
        <f>COUNTIFS(テーブル13[[#All],[発症日]],テーブル3101225[[#This Row],[日時]],テーブル13[[#All],[年代]],M$1)</f>
        <v>0</v>
      </c>
      <c r="N356" s="59">
        <f>COUNTIFS(テーブル13[[#All],[発症日]],テーブル3101225[[#This Row],[日時]],テーブル13[[#All],[年代]],N$1)</f>
        <v>0</v>
      </c>
      <c r="O356" s="59">
        <f>COUNTIFS(テーブル13[[#All],[発症日]],テーブル3101225[[#This Row],[日時]],テーブル13[[#All],[年代]],O$1)</f>
        <v>0</v>
      </c>
    </row>
    <row r="357" spans="1:15">
      <c r="A357" s="54">
        <f t="shared" si="23"/>
        <v>44241</v>
      </c>
      <c r="B357" s="1" t="str">
        <f t="shared" si="20"/>
        <v/>
      </c>
      <c r="C357" s="57" t="str">
        <f t="shared" si="21"/>
        <v/>
      </c>
      <c r="D357" s="57" t="str">
        <f t="shared" si="22"/>
        <v>14日</v>
      </c>
      <c r="E357" s="57">
        <f>COUNTIF(テーブル13[[#All],[発症日]],テーブル3101225[[#This Row],[日時]])</f>
        <v>0</v>
      </c>
      <c r="F357" s="57">
        <f>COUNTIFS(テーブル13[[#All],[発症日]],テーブル3101225[[#This Row],[日時]],テーブル13[[#All],[探知契機]],F$1)</f>
        <v>0</v>
      </c>
      <c r="G357" s="59">
        <f>COUNTIFS(テーブル13[[#All],[発症日]],テーブル3101225[[#This Row],[日時]],テーブル13[[#All],[探知契機]],"")</f>
        <v>0</v>
      </c>
      <c r="H357" s="59">
        <f>COUNTIFS(テーブル13[[#All],[発症日]],テーブル3101225[[#This Row],[日時]],テーブル13[[#All],[年代]],H$1)</f>
        <v>0</v>
      </c>
      <c r="I357" s="59">
        <f>COUNTIFS(テーブル13[[#All],[発症日]],テーブル3101225[[#This Row],[日時]],テーブル13[[#All],[年代]],I$1)</f>
        <v>0</v>
      </c>
      <c r="J357" s="59">
        <f>COUNTIFS(テーブル13[[#All],[発症日]],テーブル3101225[[#This Row],[日時]],テーブル13[[#All],[年代]],J$1)</f>
        <v>0</v>
      </c>
      <c r="K357" s="59">
        <f>COUNTIFS(テーブル13[[#All],[発症日]],テーブル3101225[[#This Row],[日時]],テーブル13[[#All],[年代]],K$1)</f>
        <v>0</v>
      </c>
      <c r="L357" s="59">
        <f>COUNTIFS(テーブル13[[#All],[発症日]],テーブル3101225[[#This Row],[日時]],テーブル13[[#All],[年代]],L$1)</f>
        <v>0</v>
      </c>
      <c r="M357" s="59">
        <f>COUNTIFS(テーブル13[[#All],[発症日]],テーブル3101225[[#This Row],[日時]],テーブル13[[#All],[年代]],M$1)</f>
        <v>0</v>
      </c>
      <c r="N357" s="59">
        <f>COUNTIFS(テーブル13[[#All],[発症日]],テーブル3101225[[#This Row],[日時]],テーブル13[[#All],[年代]],N$1)</f>
        <v>0</v>
      </c>
      <c r="O357" s="59">
        <f>COUNTIFS(テーブル13[[#All],[発症日]],テーブル3101225[[#This Row],[日時]],テーブル13[[#All],[年代]],O$1)</f>
        <v>0</v>
      </c>
    </row>
    <row r="358" spans="1:15">
      <c r="A358" s="54">
        <f t="shared" si="23"/>
        <v>44242</v>
      </c>
      <c r="B358" s="1" t="str">
        <f t="shared" si="20"/>
        <v/>
      </c>
      <c r="C358" s="57" t="str">
        <f t="shared" si="21"/>
        <v/>
      </c>
      <c r="D358" s="57" t="str">
        <f t="shared" si="22"/>
        <v>15日</v>
      </c>
      <c r="E358" s="57">
        <f>COUNTIF(テーブル13[[#All],[発症日]],テーブル3101225[[#This Row],[日時]])</f>
        <v>0</v>
      </c>
      <c r="F358" s="57">
        <f>COUNTIFS(テーブル13[[#All],[発症日]],テーブル3101225[[#This Row],[日時]],テーブル13[[#All],[探知契機]],F$1)</f>
        <v>0</v>
      </c>
      <c r="G358" s="59">
        <f>COUNTIFS(テーブル13[[#All],[発症日]],テーブル3101225[[#This Row],[日時]],テーブル13[[#All],[探知契機]],"")</f>
        <v>0</v>
      </c>
      <c r="H358" s="59">
        <f>COUNTIFS(テーブル13[[#All],[発症日]],テーブル3101225[[#This Row],[日時]],テーブル13[[#All],[年代]],H$1)</f>
        <v>0</v>
      </c>
      <c r="I358" s="59">
        <f>COUNTIFS(テーブル13[[#All],[発症日]],テーブル3101225[[#This Row],[日時]],テーブル13[[#All],[年代]],I$1)</f>
        <v>0</v>
      </c>
      <c r="J358" s="59">
        <f>COUNTIFS(テーブル13[[#All],[発症日]],テーブル3101225[[#This Row],[日時]],テーブル13[[#All],[年代]],J$1)</f>
        <v>0</v>
      </c>
      <c r="K358" s="59">
        <f>COUNTIFS(テーブル13[[#All],[発症日]],テーブル3101225[[#This Row],[日時]],テーブル13[[#All],[年代]],K$1)</f>
        <v>0</v>
      </c>
      <c r="L358" s="59">
        <f>COUNTIFS(テーブル13[[#All],[発症日]],テーブル3101225[[#This Row],[日時]],テーブル13[[#All],[年代]],L$1)</f>
        <v>0</v>
      </c>
      <c r="M358" s="59">
        <f>COUNTIFS(テーブル13[[#All],[発症日]],テーブル3101225[[#This Row],[日時]],テーブル13[[#All],[年代]],M$1)</f>
        <v>0</v>
      </c>
      <c r="N358" s="59">
        <f>COUNTIFS(テーブル13[[#All],[発症日]],テーブル3101225[[#This Row],[日時]],テーブル13[[#All],[年代]],N$1)</f>
        <v>0</v>
      </c>
      <c r="O358" s="59">
        <f>COUNTIFS(テーブル13[[#All],[発症日]],テーブル3101225[[#This Row],[日時]],テーブル13[[#All],[年代]],O$1)</f>
        <v>0</v>
      </c>
    </row>
    <row r="359" spans="1:15">
      <c r="A359" s="54">
        <f t="shared" si="23"/>
        <v>44243</v>
      </c>
      <c r="B359" s="1" t="str">
        <f t="shared" si="20"/>
        <v/>
      </c>
      <c r="C359" s="57" t="str">
        <f t="shared" si="21"/>
        <v/>
      </c>
      <c r="D359" s="57" t="str">
        <f t="shared" si="22"/>
        <v>16日</v>
      </c>
      <c r="E359" s="57">
        <f>COUNTIF(テーブル13[[#All],[発症日]],テーブル3101225[[#This Row],[日時]])</f>
        <v>0</v>
      </c>
      <c r="F359" s="57">
        <f>COUNTIFS(テーブル13[[#All],[発症日]],テーブル3101225[[#This Row],[日時]],テーブル13[[#All],[探知契機]],F$1)</f>
        <v>0</v>
      </c>
      <c r="G359" s="59">
        <f>COUNTIFS(テーブル13[[#All],[発症日]],テーブル3101225[[#This Row],[日時]],テーブル13[[#All],[探知契機]],"")</f>
        <v>0</v>
      </c>
      <c r="H359" s="59">
        <f>COUNTIFS(テーブル13[[#All],[発症日]],テーブル3101225[[#This Row],[日時]],テーブル13[[#All],[年代]],H$1)</f>
        <v>0</v>
      </c>
      <c r="I359" s="59">
        <f>COUNTIFS(テーブル13[[#All],[発症日]],テーブル3101225[[#This Row],[日時]],テーブル13[[#All],[年代]],I$1)</f>
        <v>0</v>
      </c>
      <c r="J359" s="59">
        <f>COUNTIFS(テーブル13[[#All],[発症日]],テーブル3101225[[#This Row],[日時]],テーブル13[[#All],[年代]],J$1)</f>
        <v>0</v>
      </c>
      <c r="K359" s="59">
        <f>COUNTIFS(テーブル13[[#All],[発症日]],テーブル3101225[[#This Row],[日時]],テーブル13[[#All],[年代]],K$1)</f>
        <v>0</v>
      </c>
      <c r="L359" s="59">
        <f>COUNTIFS(テーブル13[[#All],[発症日]],テーブル3101225[[#This Row],[日時]],テーブル13[[#All],[年代]],L$1)</f>
        <v>0</v>
      </c>
      <c r="M359" s="59">
        <f>COUNTIFS(テーブル13[[#All],[発症日]],テーブル3101225[[#This Row],[日時]],テーブル13[[#All],[年代]],M$1)</f>
        <v>0</v>
      </c>
      <c r="N359" s="59">
        <f>COUNTIFS(テーブル13[[#All],[発症日]],テーブル3101225[[#This Row],[日時]],テーブル13[[#All],[年代]],N$1)</f>
        <v>0</v>
      </c>
      <c r="O359" s="59">
        <f>COUNTIFS(テーブル13[[#All],[発症日]],テーブル3101225[[#This Row],[日時]],テーブル13[[#All],[年代]],O$1)</f>
        <v>0</v>
      </c>
    </row>
    <row r="360" spans="1:15">
      <c r="A360" s="54">
        <f t="shared" si="23"/>
        <v>44244</v>
      </c>
      <c r="B360" s="1" t="str">
        <f t="shared" si="20"/>
        <v/>
      </c>
      <c r="C360" s="57" t="str">
        <f t="shared" si="21"/>
        <v/>
      </c>
      <c r="D360" s="57" t="str">
        <f t="shared" si="22"/>
        <v>17日</v>
      </c>
      <c r="E360" s="57">
        <f>COUNTIF(テーブル13[[#All],[発症日]],テーブル3101225[[#This Row],[日時]])</f>
        <v>0</v>
      </c>
      <c r="F360" s="57">
        <f>COUNTIFS(テーブル13[[#All],[発症日]],テーブル3101225[[#This Row],[日時]],テーブル13[[#All],[探知契機]],F$1)</f>
        <v>0</v>
      </c>
      <c r="G360" s="59">
        <f>COUNTIFS(テーブル13[[#All],[発症日]],テーブル3101225[[#This Row],[日時]],テーブル13[[#All],[探知契機]],"")</f>
        <v>0</v>
      </c>
      <c r="H360" s="59">
        <f>COUNTIFS(テーブル13[[#All],[発症日]],テーブル3101225[[#This Row],[日時]],テーブル13[[#All],[年代]],H$1)</f>
        <v>0</v>
      </c>
      <c r="I360" s="59">
        <f>COUNTIFS(テーブル13[[#All],[発症日]],テーブル3101225[[#This Row],[日時]],テーブル13[[#All],[年代]],I$1)</f>
        <v>0</v>
      </c>
      <c r="J360" s="59">
        <f>COUNTIFS(テーブル13[[#All],[発症日]],テーブル3101225[[#This Row],[日時]],テーブル13[[#All],[年代]],J$1)</f>
        <v>0</v>
      </c>
      <c r="K360" s="59">
        <f>COUNTIFS(テーブル13[[#All],[発症日]],テーブル3101225[[#This Row],[日時]],テーブル13[[#All],[年代]],K$1)</f>
        <v>0</v>
      </c>
      <c r="L360" s="59">
        <f>COUNTIFS(テーブル13[[#All],[発症日]],テーブル3101225[[#This Row],[日時]],テーブル13[[#All],[年代]],L$1)</f>
        <v>0</v>
      </c>
      <c r="M360" s="59">
        <f>COUNTIFS(テーブル13[[#All],[発症日]],テーブル3101225[[#This Row],[日時]],テーブル13[[#All],[年代]],M$1)</f>
        <v>0</v>
      </c>
      <c r="N360" s="59">
        <f>COUNTIFS(テーブル13[[#All],[発症日]],テーブル3101225[[#This Row],[日時]],テーブル13[[#All],[年代]],N$1)</f>
        <v>0</v>
      </c>
      <c r="O360" s="59">
        <f>COUNTIFS(テーブル13[[#All],[発症日]],テーブル3101225[[#This Row],[日時]],テーブル13[[#All],[年代]],O$1)</f>
        <v>0</v>
      </c>
    </row>
    <row r="361" spans="1:15">
      <c r="A361" s="54">
        <f t="shared" si="23"/>
        <v>44245</v>
      </c>
      <c r="B361" s="1" t="str">
        <f t="shared" si="20"/>
        <v/>
      </c>
      <c r="C361" s="57" t="str">
        <f t="shared" si="21"/>
        <v/>
      </c>
      <c r="D361" s="57" t="str">
        <f t="shared" si="22"/>
        <v>18日</v>
      </c>
      <c r="E361" s="57">
        <f>COUNTIF(テーブル13[[#All],[発症日]],テーブル3101225[[#This Row],[日時]])</f>
        <v>0</v>
      </c>
      <c r="F361" s="57">
        <f>COUNTIFS(テーブル13[[#All],[発症日]],テーブル3101225[[#This Row],[日時]],テーブル13[[#All],[探知契機]],F$1)</f>
        <v>0</v>
      </c>
      <c r="G361" s="59">
        <f>COUNTIFS(テーブル13[[#All],[発症日]],テーブル3101225[[#This Row],[日時]],テーブル13[[#All],[探知契機]],"")</f>
        <v>0</v>
      </c>
      <c r="H361" s="59">
        <f>COUNTIFS(テーブル13[[#All],[発症日]],テーブル3101225[[#This Row],[日時]],テーブル13[[#All],[年代]],H$1)</f>
        <v>0</v>
      </c>
      <c r="I361" s="59">
        <f>COUNTIFS(テーブル13[[#All],[発症日]],テーブル3101225[[#This Row],[日時]],テーブル13[[#All],[年代]],I$1)</f>
        <v>0</v>
      </c>
      <c r="J361" s="59">
        <f>COUNTIFS(テーブル13[[#All],[発症日]],テーブル3101225[[#This Row],[日時]],テーブル13[[#All],[年代]],J$1)</f>
        <v>0</v>
      </c>
      <c r="K361" s="59">
        <f>COUNTIFS(テーブル13[[#All],[発症日]],テーブル3101225[[#This Row],[日時]],テーブル13[[#All],[年代]],K$1)</f>
        <v>0</v>
      </c>
      <c r="L361" s="59">
        <f>COUNTIFS(テーブル13[[#All],[発症日]],テーブル3101225[[#This Row],[日時]],テーブル13[[#All],[年代]],L$1)</f>
        <v>0</v>
      </c>
      <c r="M361" s="59">
        <f>COUNTIFS(テーブル13[[#All],[発症日]],テーブル3101225[[#This Row],[日時]],テーブル13[[#All],[年代]],M$1)</f>
        <v>0</v>
      </c>
      <c r="N361" s="59">
        <f>COUNTIFS(テーブル13[[#All],[発症日]],テーブル3101225[[#This Row],[日時]],テーブル13[[#All],[年代]],N$1)</f>
        <v>0</v>
      </c>
      <c r="O361" s="59">
        <f>COUNTIFS(テーブル13[[#All],[発症日]],テーブル3101225[[#This Row],[日時]],テーブル13[[#All],[年代]],O$1)</f>
        <v>0</v>
      </c>
    </row>
    <row r="362" spans="1:15">
      <c r="A362" s="54">
        <f t="shared" si="23"/>
        <v>44246</v>
      </c>
      <c r="B362" s="1" t="str">
        <f t="shared" si="20"/>
        <v/>
      </c>
      <c r="C362" s="57" t="str">
        <f t="shared" si="21"/>
        <v/>
      </c>
      <c r="D362" s="57" t="str">
        <f t="shared" si="22"/>
        <v>19日</v>
      </c>
      <c r="E362" s="57">
        <f>COUNTIF(テーブル13[[#All],[発症日]],テーブル3101225[[#This Row],[日時]])</f>
        <v>0</v>
      </c>
      <c r="F362" s="57">
        <f>COUNTIFS(テーブル13[[#All],[発症日]],テーブル3101225[[#This Row],[日時]],テーブル13[[#All],[探知契機]],F$1)</f>
        <v>0</v>
      </c>
      <c r="G362" s="59">
        <f>COUNTIFS(テーブル13[[#All],[発症日]],テーブル3101225[[#This Row],[日時]],テーブル13[[#All],[探知契機]],"")</f>
        <v>0</v>
      </c>
      <c r="H362" s="59">
        <f>COUNTIFS(テーブル13[[#All],[発症日]],テーブル3101225[[#This Row],[日時]],テーブル13[[#All],[年代]],H$1)</f>
        <v>0</v>
      </c>
      <c r="I362" s="59">
        <f>COUNTIFS(テーブル13[[#All],[発症日]],テーブル3101225[[#This Row],[日時]],テーブル13[[#All],[年代]],I$1)</f>
        <v>0</v>
      </c>
      <c r="J362" s="59">
        <f>COUNTIFS(テーブル13[[#All],[発症日]],テーブル3101225[[#This Row],[日時]],テーブル13[[#All],[年代]],J$1)</f>
        <v>0</v>
      </c>
      <c r="K362" s="59">
        <f>COUNTIFS(テーブル13[[#All],[発症日]],テーブル3101225[[#This Row],[日時]],テーブル13[[#All],[年代]],K$1)</f>
        <v>0</v>
      </c>
      <c r="L362" s="59">
        <f>COUNTIFS(テーブル13[[#All],[発症日]],テーブル3101225[[#This Row],[日時]],テーブル13[[#All],[年代]],L$1)</f>
        <v>0</v>
      </c>
      <c r="M362" s="59">
        <f>COUNTIFS(テーブル13[[#All],[発症日]],テーブル3101225[[#This Row],[日時]],テーブル13[[#All],[年代]],M$1)</f>
        <v>0</v>
      </c>
      <c r="N362" s="59">
        <f>COUNTIFS(テーブル13[[#All],[発症日]],テーブル3101225[[#This Row],[日時]],テーブル13[[#All],[年代]],N$1)</f>
        <v>0</v>
      </c>
      <c r="O362" s="59">
        <f>COUNTIFS(テーブル13[[#All],[発症日]],テーブル3101225[[#This Row],[日時]],テーブル13[[#All],[年代]],O$1)</f>
        <v>0</v>
      </c>
    </row>
    <row r="363" spans="1:15">
      <c r="A363" s="54">
        <f t="shared" si="23"/>
        <v>44247</v>
      </c>
      <c r="B363" s="1" t="str">
        <f t="shared" si="20"/>
        <v/>
      </c>
      <c r="C363" s="57" t="str">
        <f t="shared" si="21"/>
        <v/>
      </c>
      <c r="D363" s="57" t="str">
        <f t="shared" si="22"/>
        <v>20日</v>
      </c>
      <c r="E363" s="57">
        <f>COUNTIF(テーブル13[[#All],[発症日]],テーブル3101225[[#This Row],[日時]])</f>
        <v>0</v>
      </c>
      <c r="F363" s="57">
        <f>COUNTIFS(テーブル13[[#All],[発症日]],テーブル3101225[[#This Row],[日時]],テーブル13[[#All],[探知契機]],F$1)</f>
        <v>0</v>
      </c>
      <c r="G363" s="59">
        <f>COUNTIFS(テーブル13[[#All],[発症日]],テーブル3101225[[#This Row],[日時]],テーブル13[[#All],[探知契機]],"")</f>
        <v>0</v>
      </c>
      <c r="H363" s="59">
        <f>COUNTIFS(テーブル13[[#All],[発症日]],テーブル3101225[[#This Row],[日時]],テーブル13[[#All],[年代]],H$1)</f>
        <v>0</v>
      </c>
      <c r="I363" s="59">
        <f>COUNTIFS(テーブル13[[#All],[発症日]],テーブル3101225[[#This Row],[日時]],テーブル13[[#All],[年代]],I$1)</f>
        <v>0</v>
      </c>
      <c r="J363" s="59">
        <f>COUNTIFS(テーブル13[[#All],[発症日]],テーブル3101225[[#This Row],[日時]],テーブル13[[#All],[年代]],J$1)</f>
        <v>0</v>
      </c>
      <c r="K363" s="59">
        <f>COUNTIFS(テーブル13[[#All],[発症日]],テーブル3101225[[#This Row],[日時]],テーブル13[[#All],[年代]],K$1)</f>
        <v>0</v>
      </c>
      <c r="L363" s="59">
        <f>COUNTIFS(テーブル13[[#All],[発症日]],テーブル3101225[[#This Row],[日時]],テーブル13[[#All],[年代]],L$1)</f>
        <v>0</v>
      </c>
      <c r="M363" s="59">
        <f>COUNTIFS(テーブル13[[#All],[発症日]],テーブル3101225[[#This Row],[日時]],テーブル13[[#All],[年代]],M$1)</f>
        <v>0</v>
      </c>
      <c r="N363" s="59">
        <f>COUNTIFS(テーブル13[[#All],[発症日]],テーブル3101225[[#This Row],[日時]],テーブル13[[#All],[年代]],N$1)</f>
        <v>0</v>
      </c>
      <c r="O363" s="59">
        <f>COUNTIFS(テーブル13[[#All],[発症日]],テーブル3101225[[#This Row],[日時]],テーブル13[[#All],[年代]],O$1)</f>
        <v>0</v>
      </c>
    </row>
    <row r="364" spans="1:15">
      <c r="A364" s="54">
        <f t="shared" si="23"/>
        <v>44248</v>
      </c>
      <c r="B364" s="1" t="str">
        <f t="shared" si="20"/>
        <v/>
      </c>
      <c r="C364" s="57" t="str">
        <f t="shared" si="21"/>
        <v/>
      </c>
      <c r="D364" s="57" t="str">
        <f t="shared" si="22"/>
        <v>21日</v>
      </c>
      <c r="E364" s="57">
        <f>COUNTIF(テーブル13[[#All],[発症日]],テーブル3101225[[#This Row],[日時]])</f>
        <v>0</v>
      </c>
      <c r="F364" s="57">
        <f>COUNTIFS(テーブル13[[#All],[発症日]],テーブル3101225[[#This Row],[日時]],テーブル13[[#All],[探知契機]],F$1)</f>
        <v>0</v>
      </c>
      <c r="G364" s="59">
        <f>COUNTIFS(テーブル13[[#All],[発症日]],テーブル3101225[[#This Row],[日時]],テーブル13[[#All],[探知契機]],"")</f>
        <v>0</v>
      </c>
      <c r="H364" s="59">
        <f>COUNTIFS(テーブル13[[#All],[発症日]],テーブル3101225[[#This Row],[日時]],テーブル13[[#All],[年代]],H$1)</f>
        <v>0</v>
      </c>
      <c r="I364" s="59">
        <f>COUNTIFS(テーブル13[[#All],[発症日]],テーブル3101225[[#This Row],[日時]],テーブル13[[#All],[年代]],I$1)</f>
        <v>0</v>
      </c>
      <c r="J364" s="59">
        <f>COUNTIFS(テーブル13[[#All],[発症日]],テーブル3101225[[#This Row],[日時]],テーブル13[[#All],[年代]],J$1)</f>
        <v>0</v>
      </c>
      <c r="K364" s="59">
        <f>COUNTIFS(テーブル13[[#All],[発症日]],テーブル3101225[[#This Row],[日時]],テーブル13[[#All],[年代]],K$1)</f>
        <v>0</v>
      </c>
      <c r="L364" s="59">
        <f>COUNTIFS(テーブル13[[#All],[発症日]],テーブル3101225[[#This Row],[日時]],テーブル13[[#All],[年代]],L$1)</f>
        <v>0</v>
      </c>
      <c r="M364" s="59">
        <f>COUNTIFS(テーブル13[[#All],[発症日]],テーブル3101225[[#This Row],[日時]],テーブル13[[#All],[年代]],M$1)</f>
        <v>0</v>
      </c>
      <c r="N364" s="59">
        <f>COUNTIFS(テーブル13[[#All],[発症日]],テーブル3101225[[#This Row],[日時]],テーブル13[[#All],[年代]],N$1)</f>
        <v>0</v>
      </c>
      <c r="O364" s="59">
        <f>COUNTIFS(テーブル13[[#All],[発症日]],テーブル3101225[[#This Row],[日時]],テーブル13[[#All],[年代]],O$1)</f>
        <v>0</v>
      </c>
    </row>
    <row r="365" spans="1:15">
      <c r="A365" s="54">
        <f t="shared" si="23"/>
        <v>44249</v>
      </c>
      <c r="B365" s="1" t="str">
        <f t="shared" si="20"/>
        <v/>
      </c>
      <c r="C365" s="57" t="str">
        <f t="shared" si="21"/>
        <v/>
      </c>
      <c r="D365" s="57" t="str">
        <f t="shared" si="22"/>
        <v>22日</v>
      </c>
      <c r="E365" s="57">
        <f>COUNTIF(テーブル13[[#All],[発症日]],テーブル3101225[[#This Row],[日時]])</f>
        <v>0</v>
      </c>
      <c r="F365" s="57">
        <f>COUNTIFS(テーブル13[[#All],[発症日]],テーブル3101225[[#This Row],[日時]],テーブル13[[#All],[探知契機]],F$1)</f>
        <v>0</v>
      </c>
      <c r="G365" s="59">
        <f>COUNTIFS(テーブル13[[#All],[発症日]],テーブル3101225[[#This Row],[日時]],テーブル13[[#All],[探知契機]],"")</f>
        <v>0</v>
      </c>
      <c r="H365" s="59">
        <f>COUNTIFS(テーブル13[[#All],[発症日]],テーブル3101225[[#This Row],[日時]],テーブル13[[#All],[年代]],H$1)</f>
        <v>0</v>
      </c>
      <c r="I365" s="59">
        <f>COUNTIFS(テーブル13[[#All],[発症日]],テーブル3101225[[#This Row],[日時]],テーブル13[[#All],[年代]],I$1)</f>
        <v>0</v>
      </c>
      <c r="J365" s="59">
        <f>COUNTIFS(テーブル13[[#All],[発症日]],テーブル3101225[[#This Row],[日時]],テーブル13[[#All],[年代]],J$1)</f>
        <v>0</v>
      </c>
      <c r="K365" s="59">
        <f>COUNTIFS(テーブル13[[#All],[発症日]],テーブル3101225[[#This Row],[日時]],テーブル13[[#All],[年代]],K$1)</f>
        <v>0</v>
      </c>
      <c r="L365" s="59">
        <f>COUNTIFS(テーブル13[[#All],[発症日]],テーブル3101225[[#This Row],[日時]],テーブル13[[#All],[年代]],L$1)</f>
        <v>0</v>
      </c>
      <c r="M365" s="59">
        <f>COUNTIFS(テーブル13[[#All],[発症日]],テーブル3101225[[#This Row],[日時]],テーブル13[[#All],[年代]],M$1)</f>
        <v>0</v>
      </c>
      <c r="N365" s="59">
        <f>COUNTIFS(テーブル13[[#All],[発症日]],テーブル3101225[[#This Row],[日時]],テーブル13[[#All],[年代]],N$1)</f>
        <v>0</v>
      </c>
      <c r="O365" s="59">
        <f>COUNTIFS(テーブル13[[#All],[発症日]],テーブル3101225[[#This Row],[日時]],テーブル13[[#All],[年代]],O$1)</f>
        <v>0</v>
      </c>
    </row>
    <row r="366" spans="1:15">
      <c r="A366" s="54">
        <f t="shared" si="23"/>
        <v>44250</v>
      </c>
      <c r="B366" s="1" t="str">
        <f t="shared" si="20"/>
        <v/>
      </c>
      <c r="C366" s="57" t="str">
        <f t="shared" si="21"/>
        <v/>
      </c>
      <c r="D366" s="57" t="str">
        <f t="shared" si="22"/>
        <v>23日</v>
      </c>
      <c r="E366" s="57">
        <f>COUNTIF(テーブル13[[#All],[発症日]],テーブル3101225[[#This Row],[日時]])</f>
        <v>0</v>
      </c>
      <c r="F366" s="57">
        <f>COUNTIFS(テーブル13[[#All],[発症日]],テーブル3101225[[#This Row],[日時]],テーブル13[[#All],[探知契機]],F$1)</f>
        <v>0</v>
      </c>
      <c r="G366" s="59">
        <f>COUNTIFS(テーブル13[[#All],[発症日]],テーブル3101225[[#This Row],[日時]],テーブル13[[#All],[探知契機]],"")</f>
        <v>0</v>
      </c>
      <c r="H366" s="59">
        <f>COUNTIFS(テーブル13[[#All],[発症日]],テーブル3101225[[#This Row],[日時]],テーブル13[[#All],[年代]],H$1)</f>
        <v>0</v>
      </c>
      <c r="I366" s="59">
        <f>COUNTIFS(テーブル13[[#All],[発症日]],テーブル3101225[[#This Row],[日時]],テーブル13[[#All],[年代]],I$1)</f>
        <v>0</v>
      </c>
      <c r="J366" s="59">
        <f>COUNTIFS(テーブル13[[#All],[発症日]],テーブル3101225[[#This Row],[日時]],テーブル13[[#All],[年代]],J$1)</f>
        <v>0</v>
      </c>
      <c r="K366" s="59">
        <f>COUNTIFS(テーブル13[[#All],[発症日]],テーブル3101225[[#This Row],[日時]],テーブル13[[#All],[年代]],K$1)</f>
        <v>0</v>
      </c>
      <c r="L366" s="59">
        <f>COUNTIFS(テーブル13[[#All],[発症日]],テーブル3101225[[#This Row],[日時]],テーブル13[[#All],[年代]],L$1)</f>
        <v>0</v>
      </c>
      <c r="M366" s="59">
        <f>COUNTIFS(テーブル13[[#All],[発症日]],テーブル3101225[[#This Row],[日時]],テーブル13[[#All],[年代]],M$1)</f>
        <v>0</v>
      </c>
      <c r="N366" s="59">
        <f>COUNTIFS(テーブル13[[#All],[発症日]],テーブル3101225[[#This Row],[日時]],テーブル13[[#All],[年代]],N$1)</f>
        <v>0</v>
      </c>
      <c r="O366" s="59">
        <f>COUNTIFS(テーブル13[[#All],[発症日]],テーブル3101225[[#This Row],[日時]],テーブル13[[#All],[年代]],O$1)</f>
        <v>0</v>
      </c>
    </row>
    <row r="367" spans="1:15">
      <c r="A367" s="54">
        <f t="shared" si="23"/>
        <v>44251</v>
      </c>
      <c r="B367" s="1" t="str">
        <f t="shared" si="20"/>
        <v/>
      </c>
      <c r="C367" s="57" t="str">
        <f t="shared" si="21"/>
        <v/>
      </c>
      <c r="D367" s="57" t="str">
        <f t="shared" si="22"/>
        <v>24日</v>
      </c>
      <c r="E367" s="57">
        <f>COUNTIF(テーブル13[[#All],[発症日]],テーブル3101225[[#This Row],[日時]])</f>
        <v>0</v>
      </c>
      <c r="F367" s="57">
        <f>COUNTIFS(テーブル13[[#All],[発症日]],テーブル3101225[[#This Row],[日時]],テーブル13[[#All],[探知契機]],F$1)</f>
        <v>0</v>
      </c>
      <c r="G367" s="59">
        <f>COUNTIFS(テーブル13[[#All],[発症日]],テーブル3101225[[#This Row],[日時]],テーブル13[[#All],[探知契機]],"")</f>
        <v>0</v>
      </c>
      <c r="H367" s="59">
        <f>COUNTIFS(テーブル13[[#All],[発症日]],テーブル3101225[[#This Row],[日時]],テーブル13[[#All],[年代]],H$1)</f>
        <v>0</v>
      </c>
      <c r="I367" s="59">
        <f>COUNTIFS(テーブル13[[#All],[発症日]],テーブル3101225[[#This Row],[日時]],テーブル13[[#All],[年代]],I$1)</f>
        <v>0</v>
      </c>
      <c r="J367" s="59">
        <f>COUNTIFS(テーブル13[[#All],[発症日]],テーブル3101225[[#This Row],[日時]],テーブル13[[#All],[年代]],J$1)</f>
        <v>0</v>
      </c>
      <c r="K367" s="59">
        <f>COUNTIFS(テーブル13[[#All],[発症日]],テーブル3101225[[#This Row],[日時]],テーブル13[[#All],[年代]],K$1)</f>
        <v>0</v>
      </c>
      <c r="L367" s="59">
        <f>COUNTIFS(テーブル13[[#All],[発症日]],テーブル3101225[[#This Row],[日時]],テーブル13[[#All],[年代]],L$1)</f>
        <v>0</v>
      </c>
      <c r="M367" s="59">
        <f>COUNTIFS(テーブル13[[#All],[発症日]],テーブル3101225[[#This Row],[日時]],テーブル13[[#All],[年代]],M$1)</f>
        <v>0</v>
      </c>
      <c r="N367" s="59">
        <f>COUNTIFS(テーブル13[[#All],[発症日]],テーブル3101225[[#This Row],[日時]],テーブル13[[#All],[年代]],N$1)</f>
        <v>0</v>
      </c>
      <c r="O367" s="59">
        <f>COUNTIFS(テーブル13[[#All],[発症日]],テーブル3101225[[#This Row],[日時]],テーブル13[[#All],[年代]],O$1)</f>
        <v>0</v>
      </c>
    </row>
    <row r="368" spans="1:15">
      <c r="A368" s="54">
        <f t="shared" si="23"/>
        <v>44252</v>
      </c>
      <c r="B368" s="1" t="str">
        <f t="shared" si="20"/>
        <v/>
      </c>
      <c r="C368" s="57" t="str">
        <f t="shared" si="21"/>
        <v/>
      </c>
      <c r="D368" s="57" t="str">
        <f t="shared" si="22"/>
        <v>25日</v>
      </c>
      <c r="E368" s="57">
        <f>COUNTIF(テーブル13[[#All],[発症日]],テーブル3101225[[#This Row],[日時]])</f>
        <v>0</v>
      </c>
      <c r="F368" s="57">
        <f>COUNTIFS(テーブル13[[#All],[発症日]],テーブル3101225[[#This Row],[日時]],テーブル13[[#All],[探知契機]],F$1)</f>
        <v>0</v>
      </c>
      <c r="G368" s="59">
        <f>COUNTIFS(テーブル13[[#All],[発症日]],テーブル3101225[[#This Row],[日時]],テーブル13[[#All],[探知契機]],"")</f>
        <v>0</v>
      </c>
      <c r="H368" s="59">
        <f>COUNTIFS(テーブル13[[#All],[発症日]],テーブル3101225[[#This Row],[日時]],テーブル13[[#All],[年代]],H$1)</f>
        <v>0</v>
      </c>
      <c r="I368" s="59">
        <f>COUNTIFS(テーブル13[[#All],[発症日]],テーブル3101225[[#This Row],[日時]],テーブル13[[#All],[年代]],I$1)</f>
        <v>0</v>
      </c>
      <c r="J368" s="59">
        <f>COUNTIFS(テーブル13[[#All],[発症日]],テーブル3101225[[#This Row],[日時]],テーブル13[[#All],[年代]],J$1)</f>
        <v>0</v>
      </c>
      <c r="K368" s="59">
        <f>COUNTIFS(テーブル13[[#All],[発症日]],テーブル3101225[[#This Row],[日時]],テーブル13[[#All],[年代]],K$1)</f>
        <v>0</v>
      </c>
      <c r="L368" s="59">
        <f>COUNTIFS(テーブル13[[#All],[発症日]],テーブル3101225[[#This Row],[日時]],テーブル13[[#All],[年代]],L$1)</f>
        <v>0</v>
      </c>
      <c r="M368" s="59">
        <f>COUNTIFS(テーブル13[[#All],[発症日]],テーブル3101225[[#This Row],[日時]],テーブル13[[#All],[年代]],M$1)</f>
        <v>0</v>
      </c>
      <c r="N368" s="59">
        <f>COUNTIFS(テーブル13[[#All],[発症日]],テーブル3101225[[#This Row],[日時]],テーブル13[[#All],[年代]],N$1)</f>
        <v>0</v>
      </c>
      <c r="O368" s="59">
        <f>COUNTIFS(テーブル13[[#All],[発症日]],テーブル3101225[[#This Row],[日時]],テーブル13[[#All],[年代]],O$1)</f>
        <v>0</v>
      </c>
    </row>
    <row r="369" spans="1:15">
      <c r="A369" s="54">
        <f t="shared" si="23"/>
        <v>44253</v>
      </c>
      <c r="B369" s="1" t="str">
        <f t="shared" si="20"/>
        <v/>
      </c>
      <c r="C369" s="57" t="str">
        <f t="shared" si="21"/>
        <v/>
      </c>
      <c r="D369" s="57" t="str">
        <f t="shared" si="22"/>
        <v>26日</v>
      </c>
      <c r="E369" s="57">
        <f>COUNTIF(テーブル13[[#All],[発症日]],テーブル3101225[[#This Row],[日時]])</f>
        <v>0</v>
      </c>
      <c r="F369" s="57">
        <f>COUNTIFS(テーブル13[[#All],[発症日]],テーブル3101225[[#This Row],[日時]],テーブル13[[#All],[探知契機]],F$1)</f>
        <v>0</v>
      </c>
      <c r="G369" s="59">
        <f>COUNTIFS(テーブル13[[#All],[発症日]],テーブル3101225[[#This Row],[日時]],テーブル13[[#All],[探知契機]],"")</f>
        <v>0</v>
      </c>
      <c r="H369" s="59">
        <f>COUNTIFS(テーブル13[[#All],[発症日]],テーブル3101225[[#This Row],[日時]],テーブル13[[#All],[年代]],H$1)</f>
        <v>0</v>
      </c>
      <c r="I369" s="59">
        <f>COUNTIFS(テーブル13[[#All],[発症日]],テーブル3101225[[#This Row],[日時]],テーブル13[[#All],[年代]],I$1)</f>
        <v>0</v>
      </c>
      <c r="J369" s="59">
        <f>COUNTIFS(テーブル13[[#All],[発症日]],テーブル3101225[[#This Row],[日時]],テーブル13[[#All],[年代]],J$1)</f>
        <v>0</v>
      </c>
      <c r="K369" s="59">
        <f>COUNTIFS(テーブル13[[#All],[発症日]],テーブル3101225[[#This Row],[日時]],テーブル13[[#All],[年代]],K$1)</f>
        <v>0</v>
      </c>
      <c r="L369" s="59">
        <f>COUNTIFS(テーブル13[[#All],[発症日]],テーブル3101225[[#This Row],[日時]],テーブル13[[#All],[年代]],L$1)</f>
        <v>0</v>
      </c>
      <c r="M369" s="59">
        <f>COUNTIFS(テーブル13[[#All],[発症日]],テーブル3101225[[#This Row],[日時]],テーブル13[[#All],[年代]],M$1)</f>
        <v>0</v>
      </c>
      <c r="N369" s="59">
        <f>COUNTIFS(テーブル13[[#All],[発症日]],テーブル3101225[[#This Row],[日時]],テーブル13[[#All],[年代]],N$1)</f>
        <v>0</v>
      </c>
      <c r="O369" s="59">
        <f>COUNTIFS(テーブル13[[#All],[発症日]],テーブル3101225[[#This Row],[日時]],テーブル13[[#All],[年代]],O$1)</f>
        <v>0</v>
      </c>
    </row>
    <row r="370" spans="1:15">
      <c r="A370" s="54">
        <f t="shared" si="23"/>
        <v>44254</v>
      </c>
      <c r="B370" s="1" t="str">
        <f t="shared" si="20"/>
        <v/>
      </c>
      <c r="C370" s="57" t="str">
        <f t="shared" si="21"/>
        <v/>
      </c>
      <c r="D370" s="57" t="str">
        <f t="shared" si="22"/>
        <v>27日</v>
      </c>
      <c r="E370" s="57">
        <f>COUNTIF(テーブル13[[#All],[発症日]],テーブル3101225[[#This Row],[日時]])</f>
        <v>0</v>
      </c>
      <c r="F370" s="57">
        <f>COUNTIFS(テーブル13[[#All],[発症日]],テーブル3101225[[#This Row],[日時]],テーブル13[[#All],[探知契機]],F$1)</f>
        <v>0</v>
      </c>
      <c r="G370" s="59">
        <f>COUNTIFS(テーブル13[[#All],[発症日]],テーブル3101225[[#This Row],[日時]],テーブル13[[#All],[探知契機]],"")</f>
        <v>0</v>
      </c>
      <c r="H370" s="59">
        <f>COUNTIFS(テーブル13[[#All],[発症日]],テーブル3101225[[#This Row],[日時]],テーブル13[[#All],[年代]],H$1)</f>
        <v>0</v>
      </c>
      <c r="I370" s="59">
        <f>COUNTIFS(テーブル13[[#All],[発症日]],テーブル3101225[[#This Row],[日時]],テーブル13[[#All],[年代]],I$1)</f>
        <v>0</v>
      </c>
      <c r="J370" s="59">
        <f>COUNTIFS(テーブル13[[#All],[発症日]],テーブル3101225[[#This Row],[日時]],テーブル13[[#All],[年代]],J$1)</f>
        <v>0</v>
      </c>
      <c r="K370" s="59">
        <f>COUNTIFS(テーブル13[[#All],[発症日]],テーブル3101225[[#This Row],[日時]],テーブル13[[#All],[年代]],K$1)</f>
        <v>0</v>
      </c>
      <c r="L370" s="59">
        <f>COUNTIFS(テーブル13[[#All],[発症日]],テーブル3101225[[#This Row],[日時]],テーブル13[[#All],[年代]],L$1)</f>
        <v>0</v>
      </c>
      <c r="M370" s="59">
        <f>COUNTIFS(テーブル13[[#All],[発症日]],テーブル3101225[[#This Row],[日時]],テーブル13[[#All],[年代]],M$1)</f>
        <v>0</v>
      </c>
      <c r="N370" s="59">
        <f>COUNTIFS(テーブル13[[#All],[発症日]],テーブル3101225[[#This Row],[日時]],テーブル13[[#All],[年代]],N$1)</f>
        <v>0</v>
      </c>
      <c r="O370" s="59">
        <f>COUNTIFS(テーブル13[[#All],[発症日]],テーブル3101225[[#This Row],[日時]],テーブル13[[#All],[年代]],O$1)</f>
        <v>0</v>
      </c>
    </row>
    <row r="371" spans="1:15">
      <c r="A371" s="54">
        <f t="shared" si="23"/>
        <v>44255</v>
      </c>
      <c r="B371" s="1" t="str">
        <f t="shared" si="20"/>
        <v/>
      </c>
      <c r="C371" s="57" t="str">
        <f t="shared" si="21"/>
        <v/>
      </c>
      <c r="D371" s="57" t="str">
        <f t="shared" si="22"/>
        <v>28日</v>
      </c>
      <c r="E371" s="57">
        <f>COUNTIF(テーブル13[[#All],[発症日]],テーブル3101225[[#This Row],[日時]])</f>
        <v>0</v>
      </c>
      <c r="F371" s="57">
        <f>COUNTIFS(テーブル13[[#All],[発症日]],テーブル3101225[[#This Row],[日時]],テーブル13[[#All],[探知契機]],F$1)</f>
        <v>0</v>
      </c>
      <c r="G371" s="59">
        <f>COUNTIFS(テーブル13[[#All],[発症日]],テーブル3101225[[#This Row],[日時]],テーブル13[[#All],[探知契機]],"")</f>
        <v>0</v>
      </c>
      <c r="H371" s="59">
        <f>COUNTIFS(テーブル13[[#All],[発症日]],テーブル3101225[[#This Row],[日時]],テーブル13[[#All],[年代]],H$1)</f>
        <v>0</v>
      </c>
      <c r="I371" s="59">
        <f>COUNTIFS(テーブル13[[#All],[発症日]],テーブル3101225[[#This Row],[日時]],テーブル13[[#All],[年代]],I$1)</f>
        <v>0</v>
      </c>
      <c r="J371" s="59">
        <f>COUNTIFS(テーブル13[[#All],[発症日]],テーブル3101225[[#This Row],[日時]],テーブル13[[#All],[年代]],J$1)</f>
        <v>0</v>
      </c>
      <c r="K371" s="59">
        <f>COUNTIFS(テーブル13[[#All],[発症日]],テーブル3101225[[#This Row],[日時]],テーブル13[[#All],[年代]],K$1)</f>
        <v>0</v>
      </c>
      <c r="L371" s="59">
        <f>COUNTIFS(テーブル13[[#All],[発症日]],テーブル3101225[[#This Row],[日時]],テーブル13[[#All],[年代]],L$1)</f>
        <v>0</v>
      </c>
      <c r="M371" s="59">
        <f>COUNTIFS(テーブル13[[#All],[発症日]],テーブル3101225[[#This Row],[日時]],テーブル13[[#All],[年代]],M$1)</f>
        <v>0</v>
      </c>
      <c r="N371" s="59">
        <f>COUNTIFS(テーブル13[[#All],[発症日]],テーブル3101225[[#This Row],[日時]],テーブル13[[#All],[年代]],N$1)</f>
        <v>0</v>
      </c>
      <c r="O371" s="59">
        <f>COUNTIFS(テーブル13[[#All],[発症日]],テーブル3101225[[#This Row],[日時]],テーブル13[[#All],[年代]],O$1)</f>
        <v>0</v>
      </c>
    </row>
    <row r="372" spans="1:15">
      <c r="A372" s="54">
        <f t="shared" si="23"/>
        <v>44256</v>
      </c>
      <c r="B372" s="1" t="str">
        <f t="shared" si="20"/>
        <v/>
      </c>
      <c r="C372" s="57" t="str">
        <f t="shared" si="21"/>
        <v>3月</v>
      </c>
      <c r="D372" s="57" t="str">
        <f t="shared" si="22"/>
        <v>1日</v>
      </c>
      <c r="E372" s="57">
        <f>COUNTIF(テーブル13[[#All],[発症日]],テーブル3101225[[#This Row],[日時]])</f>
        <v>0</v>
      </c>
      <c r="F372" s="57">
        <f>COUNTIFS(テーブル13[[#All],[発症日]],テーブル3101225[[#This Row],[日時]],テーブル13[[#All],[探知契機]],F$1)</f>
        <v>0</v>
      </c>
      <c r="G372" s="59">
        <f>COUNTIFS(テーブル13[[#All],[発症日]],テーブル3101225[[#This Row],[日時]],テーブル13[[#All],[探知契機]],"")</f>
        <v>0</v>
      </c>
      <c r="H372" s="59">
        <f>COUNTIFS(テーブル13[[#All],[発症日]],テーブル3101225[[#This Row],[日時]],テーブル13[[#All],[年代]],H$1)</f>
        <v>0</v>
      </c>
      <c r="I372" s="59">
        <f>COUNTIFS(テーブル13[[#All],[発症日]],テーブル3101225[[#This Row],[日時]],テーブル13[[#All],[年代]],I$1)</f>
        <v>0</v>
      </c>
      <c r="J372" s="59">
        <f>COUNTIFS(テーブル13[[#All],[発症日]],テーブル3101225[[#This Row],[日時]],テーブル13[[#All],[年代]],J$1)</f>
        <v>0</v>
      </c>
      <c r="K372" s="59">
        <f>COUNTIFS(テーブル13[[#All],[発症日]],テーブル3101225[[#This Row],[日時]],テーブル13[[#All],[年代]],K$1)</f>
        <v>0</v>
      </c>
      <c r="L372" s="59">
        <f>COUNTIFS(テーブル13[[#All],[発症日]],テーブル3101225[[#This Row],[日時]],テーブル13[[#All],[年代]],L$1)</f>
        <v>0</v>
      </c>
      <c r="M372" s="59">
        <f>COUNTIFS(テーブル13[[#All],[発症日]],テーブル3101225[[#This Row],[日時]],テーブル13[[#All],[年代]],M$1)</f>
        <v>0</v>
      </c>
      <c r="N372" s="59">
        <f>COUNTIFS(テーブル13[[#All],[発症日]],テーブル3101225[[#This Row],[日時]],テーブル13[[#All],[年代]],N$1)</f>
        <v>0</v>
      </c>
      <c r="O372" s="59">
        <f>COUNTIFS(テーブル13[[#All],[発症日]],テーブル3101225[[#This Row],[日時]],テーブル13[[#All],[年代]],O$1)</f>
        <v>0</v>
      </c>
    </row>
    <row r="373" spans="1:15">
      <c r="A373" s="54">
        <f t="shared" si="23"/>
        <v>44257</v>
      </c>
      <c r="B373" s="1" t="str">
        <f t="shared" si="20"/>
        <v/>
      </c>
      <c r="C373" s="57" t="str">
        <f t="shared" si="21"/>
        <v/>
      </c>
      <c r="D373" s="57" t="str">
        <f t="shared" si="22"/>
        <v>2日</v>
      </c>
      <c r="E373" s="57">
        <f>COUNTIF(テーブル13[[#All],[発症日]],テーブル3101225[[#This Row],[日時]])</f>
        <v>0</v>
      </c>
      <c r="F373" s="57">
        <f>COUNTIFS(テーブル13[[#All],[発症日]],テーブル3101225[[#This Row],[日時]],テーブル13[[#All],[探知契機]],F$1)</f>
        <v>0</v>
      </c>
      <c r="G373" s="59">
        <f>COUNTIFS(テーブル13[[#All],[発症日]],テーブル3101225[[#This Row],[日時]],テーブル13[[#All],[探知契機]],"")</f>
        <v>0</v>
      </c>
      <c r="H373" s="59">
        <f>COUNTIFS(テーブル13[[#All],[発症日]],テーブル3101225[[#This Row],[日時]],テーブル13[[#All],[年代]],H$1)</f>
        <v>0</v>
      </c>
      <c r="I373" s="59">
        <f>COUNTIFS(テーブル13[[#All],[発症日]],テーブル3101225[[#This Row],[日時]],テーブル13[[#All],[年代]],I$1)</f>
        <v>0</v>
      </c>
      <c r="J373" s="59">
        <f>COUNTIFS(テーブル13[[#All],[発症日]],テーブル3101225[[#This Row],[日時]],テーブル13[[#All],[年代]],J$1)</f>
        <v>0</v>
      </c>
      <c r="K373" s="59">
        <f>COUNTIFS(テーブル13[[#All],[発症日]],テーブル3101225[[#This Row],[日時]],テーブル13[[#All],[年代]],K$1)</f>
        <v>0</v>
      </c>
      <c r="L373" s="59">
        <f>COUNTIFS(テーブル13[[#All],[発症日]],テーブル3101225[[#This Row],[日時]],テーブル13[[#All],[年代]],L$1)</f>
        <v>0</v>
      </c>
      <c r="M373" s="59">
        <f>COUNTIFS(テーブル13[[#All],[発症日]],テーブル3101225[[#This Row],[日時]],テーブル13[[#All],[年代]],M$1)</f>
        <v>0</v>
      </c>
      <c r="N373" s="59">
        <f>COUNTIFS(テーブル13[[#All],[発症日]],テーブル3101225[[#This Row],[日時]],テーブル13[[#All],[年代]],N$1)</f>
        <v>0</v>
      </c>
      <c r="O373" s="59">
        <f>COUNTIFS(テーブル13[[#All],[発症日]],テーブル3101225[[#This Row],[日時]],テーブル13[[#All],[年代]],O$1)</f>
        <v>0</v>
      </c>
    </row>
    <row r="374" spans="1:15">
      <c r="A374" s="54">
        <f t="shared" si="23"/>
        <v>44258</v>
      </c>
      <c r="B374" s="1" t="str">
        <f t="shared" si="20"/>
        <v/>
      </c>
      <c r="C374" s="57" t="str">
        <f t="shared" si="21"/>
        <v/>
      </c>
      <c r="D374" s="57" t="str">
        <f t="shared" si="22"/>
        <v>3日</v>
      </c>
      <c r="E374" s="57">
        <f>COUNTIF(テーブル13[[#All],[発症日]],テーブル3101225[[#This Row],[日時]])</f>
        <v>0</v>
      </c>
      <c r="F374" s="57">
        <f>COUNTIFS(テーブル13[[#All],[発症日]],テーブル3101225[[#This Row],[日時]],テーブル13[[#All],[探知契機]],F$1)</f>
        <v>0</v>
      </c>
      <c r="G374" s="59">
        <f>COUNTIFS(テーブル13[[#All],[発症日]],テーブル3101225[[#This Row],[日時]],テーブル13[[#All],[探知契機]],"")</f>
        <v>0</v>
      </c>
      <c r="H374" s="59">
        <f>COUNTIFS(テーブル13[[#All],[発症日]],テーブル3101225[[#This Row],[日時]],テーブル13[[#All],[年代]],H$1)</f>
        <v>0</v>
      </c>
      <c r="I374" s="59">
        <f>COUNTIFS(テーブル13[[#All],[発症日]],テーブル3101225[[#This Row],[日時]],テーブル13[[#All],[年代]],I$1)</f>
        <v>0</v>
      </c>
      <c r="J374" s="59">
        <f>COUNTIFS(テーブル13[[#All],[発症日]],テーブル3101225[[#This Row],[日時]],テーブル13[[#All],[年代]],J$1)</f>
        <v>0</v>
      </c>
      <c r="K374" s="59">
        <f>COUNTIFS(テーブル13[[#All],[発症日]],テーブル3101225[[#This Row],[日時]],テーブル13[[#All],[年代]],K$1)</f>
        <v>0</v>
      </c>
      <c r="L374" s="59">
        <f>COUNTIFS(テーブル13[[#All],[発症日]],テーブル3101225[[#This Row],[日時]],テーブル13[[#All],[年代]],L$1)</f>
        <v>0</v>
      </c>
      <c r="M374" s="59">
        <f>COUNTIFS(テーブル13[[#All],[発症日]],テーブル3101225[[#This Row],[日時]],テーブル13[[#All],[年代]],M$1)</f>
        <v>0</v>
      </c>
      <c r="N374" s="59">
        <f>COUNTIFS(テーブル13[[#All],[発症日]],テーブル3101225[[#This Row],[日時]],テーブル13[[#All],[年代]],N$1)</f>
        <v>0</v>
      </c>
      <c r="O374" s="59">
        <f>COUNTIFS(テーブル13[[#All],[発症日]],テーブル3101225[[#This Row],[日時]],テーブル13[[#All],[年代]],O$1)</f>
        <v>0</v>
      </c>
    </row>
    <row r="375" spans="1:15">
      <c r="A375" s="54">
        <f t="shared" si="23"/>
        <v>44259</v>
      </c>
      <c r="B375" s="1" t="str">
        <f t="shared" si="20"/>
        <v/>
      </c>
      <c r="C375" s="57" t="str">
        <f t="shared" si="21"/>
        <v/>
      </c>
      <c r="D375" s="57" t="str">
        <f t="shared" si="22"/>
        <v>4日</v>
      </c>
      <c r="E375" s="57">
        <f>COUNTIF(テーブル13[[#All],[発症日]],テーブル3101225[[#This Row],[日時]])</f>
        <v>0</v>
      </c>
      <c r="F375" s="57">
        <f>COUNTIFS(テーブル13[[#All],[発症日]],テーブル3101225[[#This Row],[日時]],テーブル13[[#All],[探知契機]],F$1)</f>
        <v>0</v>
      </c>
      <c r="G375" s="59">
        <f>COUNTIFS(テーブル13[[#All],[発症日]],テーブル3101225[[#This Row],[日時]],テーブル13[[#All],[探知契機]],"")</f>
        <v>0</v>
      </c>
      <c r="H375" s="59">
        <f>COUNTIFS(テーブル13[[#All],[発症日]],テーブル3101225[[#This Row],[日時]],テーブル13[[#All],[年代]],H$1)</f>
        <v>0</v>
      </c>
      <c r="I375" s="59">
        <f>COUNTIFS(テーブル13[[#All],[発症日]],テーブル3101225[[#This Row],[日時]],テーブル13[[#All],[年代]],I$1)</f>
        <v>0</v>
      </c>
      <c r="J375" s="59">
        <f>COUNTIFS(テーブル13[[#All],[発症日]],テーブル3101225[[#This Row],[日時]],テーブル13[[#All],[年代]],J$1)</f>
        <v>0</v>
      </c>
      <c r="K375" s="59">
        <f>COUNTIFS(テーブル13[[#All],[発症日]],テーブル3101225[[#This Row],[日時]],テーブル13[[#All],[年代]],K$1)</f>
        <v>0</v>
      </c>
      <c r="L375" s="59">
        <f>COUNTIFS(テーブル13[[#All],[発症日]],テーブル3101225[[#This Row],[日時]],テーブル13[[#All],[年代]],L$1)</f>
        <v>0</v>
      </c>
      <c r="M375" s="59">
        <f>COUNTIFS(テーブル13[[#All],[発症日]],テーブル3101225[[#This Row],[日時]],テーブル13[[#All],[年代]],M$1)</f>
        <v>0</v>
      </c>
      <c r="N375" s="59">
        <f>COUNTIFS(テーブル13[[#All],[発症日]],テーブル3101225[[#This Row],[日時]],テーブル13[[#All],[年代]],N$1)</f>
        <v>0</v>
      </c>
      <c r="O375" s="59">
        <f>COUNTIFS(テーブル13[[#All],[発症日]],テーブル3101225[[#This Row],[日時]],テーブル13[[#All],[年代]],O$1)</f>
        <v>0</v>
      </c>
    </row>
    <row r="376" spans="1:15">
      <c r="A376" s="54">
        <f t="shared" si="23"/>
        <v>44260</v>
      </c>
      <c r="B376" s="1" t="str">
        <f t="shared" si="20"/>
        <v/>
      </c>
      <c r="C376" s="57" t="str">
        <f t="shared" si="21"/>
        <v/>
      </c>
      <c r="D376" s="57" t="str">
        <f t="shared" si="22"/>
        <v>5日</v>
      </c>
      <c r="E376" s="57">
        <f>COUNTIF(テーブル13[[#All],[発症日]],テーブル3101225[[#This Row],[日時]])</f>
        <v>0</v>
      </c>
      <c r="F376" s="57">
        <f>COUNTIFS(テーブル13[[#All],[発症日]],テーブル3101225[[#This Row],[日時]],テーブル13[[#All],[探知契機]],F$1)</f>
        <v>0</v>
      </c>
      <c r="G376" s="59">
        <f>COUNTIFS(テーブル13[[#All],[発症日]],テーブル3101225[[#This Row],[日時]],テーブル13[[#All],[探知契機]],"")</f>
        <v>0</v>
      </c>
      <c r="H376" s="59">
        <f>COUNTIFS(テーブル13[[#All],[発症日]],テーブル3101225[[#This Row],[日時]],テーブル13[[#All],[年代]],H$1)</f>
        <v>0</v>
      </c>
      <c r="I376" s="59">
        <f>COUNTIFS(テーブル13[[#All],[発症日]],テーブル3101225[[#This Row],[日時]],テーブル13[[#All],[年代]],I$1)</f>
        <v>0</v>
      </c>
      <c r="J376" s="59">
        <f>COUNTIFS(テーブル13[[#All],[発症日]],テーブル3101225[[#This Row],[日時]],テーブル13[[#All],[年代]],J$1)</f>
        <v>0</v>
      </c>
      <c r="K376" s="59">
        <f>COUNTIFS(テーブル13[[#All],[発症日]],テーブル3101225[[#This Row],[日時]],テーブル13[[#All],[年代]],K$1)</f>
        <v>0</v>
      </c>
      <c r="L376" s="59">
        <f>COUNTIFS(テーブル13[[#All],[発症日]],テーブル3101225[[#This Row],[日時]],テーブル13[[#All],[年代]],L$1)</f>
        <v>0</v>
      </c>
      <c r="M376" s="59">
        <f>COUNTIFS(テーブル13[[#All],[発症日]],テーブル3101225[[#This Row],[日時]],テーブル13[[#All],[年代]],M$1)</f>
        <v>0</v>
      </c>
      <c r="N376" s="59">
        <f>COUNTIFS(テーブル13[[#All],[発症日]],テーブル3101225[[#This Row],[日時]],テーブル13[[#All],[年代]],N$1)</f>
        <v>0</v>
      </c>
      <c r="O376" s="59">
        <f>COUNTIFS(テーブル13[[#All],[発症日]],テーブル3101225[[#This Row],[日時]],テーブル13[[#All],[年代]],O$1)</f>
        <v>0</v>
      </c>
    </row>
    <row r="377" spans="1:15">
      <c r="A377" s="54">
        <f t="shared" si="23"/>
        <v>44261</v>
      </c>
      <c r="B377" s="1" t="str">
        <f t="shared" si="20"/>
        <v/>
      </c>
      <c r="C377" s="57" t="str">
        <f t="shared" si="21"/>
        <v/>
      </c>
      <c r="D377" s="57" t="str">
        <f t="shared" si="22"/>
        <v>6日</v>
      </c>
      <c r="E377" s="57">
        <f>COUNTIF(テーブル13[[#All],[発症日]],テーブル3101225[[#This Row],[日時]])</f>
        <v>0</v>
      </c>
      <c r="F377" s="57">
        <f>COUNTIFS(テーブル13[[#All],[発症日]],テーブル3101225[[#This Row],[日時]],テーブル13[[#All],[探知契機]],F$1)</f>
        <v>0</v>
      </c>
      <c r="G377" s="59">
        <f>COUNTIFS(テーブル13[[#All],[発症日]],テーブル3101225[[#This Row],[日時]],テーブル13[[#All],[探知契機]],"")</f>
        <v>0</v>
      </c>
      <c r="H377" s="59">
        <f>COUNTIFS(テーブル13[[#All],[発症日]],テーブル3101225[[#This Row],[日時]],テーブル13[[#All],[年代]],H$1)</f>
        <v>0</v>
      </c>
      <c r="I377" s="59">
        <f>COUNTIFS(テーブル13[[#All],[発症日]],テーブル3101225[[#This Row],[日時]],テーブル13[[#All],[年代]],I$1)</f>
        <v>0</v>
      </c>
      <c r="J377" s="59">
        <f>COUNTIFS(テーブル13[[#All],[発症日]],テーブル3101225[[#This Row],[日時]],テーブル13[[#All],[年代]],J$1)</f>
        <v>0</v>
      </c>
      <c r="K377" s="59">
        <f>COUNTIFS(テーブル13[[#All],[発症日]],テーブル3101225[[#This Row],[日時]],テーブル13[[#All],[年代]],K$1)</f>
        <v>0</v>
      </c>
      <c r="L377" s="59">
        <f>COUNTIFS(テーブル13[[#All],[発症日]],テーブル3101225[[#This Row],[日時]],テーブル13[[#All],[年代]],L$1)</f>
        <v>0</v>
      </c>
      <c r="M377" s="59">
        <f>COUNTIFS(テーブル13[[#All],[発症日]],テーブル3101225[[#This Row],[日時]],テーブル13[[#All],[年代]],M$1)</f>
        <v>0</v>
      </c>
      <c r="N377" s="59">
        <f>COUNTIFS(テーブル13[[#All],[発症日]],テーブル3101225[[#This Row],[日時]],テーブル13[[#All],[年代]],N$1)</f>
        <v>0</v>
      </c>
      <c r="O377" s="59">
        <f>COUNTIFS(テーブル13[[#All],[発症日]],テーブル3101225[[#This Row],[日時]],テーブル13[[#All],[年代]],O$1)</f>
        <v>0</v>
      </c>
    </row>
    <row r="378" spans="1:15">
      <c r="A378" s="54">
        <f t="shared" si="23"/>
        <v>44262</v>
      </c>
      <c r="B378" s="1" t="str">
        <f t="shared" si="20"/>
        <v/>
      </c>
      <c r="C378" s="57" t="str">
        <f t="shared" si="21"/>
        <v/>
      </c>
      <c r="D378" s="57" t="str">
        <f t="shared" si="22"/>
        <v>7日</v>
      </c>
      <c r="E378" s="57">
        <f>COUNTIF(テーブル13[[#All],[発症日]],テーブル3101225[[#This Row],[日時]])</f>
        <v>0</v>
      </c>
      <c r="F378" s="57">
        <f>COUNTIFS(テーブル13[[#All],[発症日]],テーブル3101225[[#This Row],[日時]],テーブル13[[#All],[探知契機]],F$1)</f>
        <v>0</v>
      </c>
      <c r="G378" s="59">
        <f>COUNTIFS(テーブル13[[#All],[発症日]],テーブル3101225[[#This Row],[日時]],テーブル13[[#All],[探知契機]],"")</f>
        <v>0</v>
      </c>
      <c r="H378" s="59">
        <f>COUNTIFS(テーブル13[[#All],[発症日]],テーブル3101225[[#This Row],[日時]],テーブル13[[#All],[年代]],H$1)</f>
        <v>0</v>
      </c>
      <c r="I378" s="59">
        <f>COUNTIFS(テーブル13[[#All],[発症日]],テーブル3101225[[#This Row],[日時]],テーブル13[[#All],[年代]],I$1)</f>
        <v>0</v>
      </c>
      <c r="J378" s="59">
        <f>COUNTIFS(テーブル13[[#All],[発症日]],テーブル3101225[[#This Row],[日時]],テーブル13[[#All],[年代]],J$1)</f>
        <v>0</v>
      </c>
      <c r="K378" s="59">
        <f>COUNTIFS(テーブル13[[#All],[発症日]],テーブル3101225[[#This Row],[日時]],テーブル13[[#All],[年代]],K$1)</f>
        <v>0</v>
      </c>
      <c r="L378" s="59">
        <f>COUNTIFS(テーブル13[[#All],[発症日]],テーブル3101225[[#This Row],[日時]],テーブル13[[#All],[年代]],L$1)</f>
        <v>0</v>
      </c>
      <c r="M378" s="59">
        <f>COUNTIFS(テーブル13[[#All],[発症日]],テーブル3101225[[#This Row],[日時]],テーブル13[[#All],[年代]],M$1)</f>
        <v>0</v>
      </c>
      <c r="N378" s="59">
        <f>COUNTIFS(テーブル13[[#All],[発症日]],テーブル3101225[[#This Row],[日時]],テーブル13[[#All],[年代]],N$1)</f>
        <v>0</v>
      </c>
      <c r="O378" s="59">
        <f>COUNTIFS(テーブル13[[#All],[発症日]],テーブル3101225[[#This Row],[日時]],テーブル13[[#All],[年代]],O$1)</f>
        <v>0</v>
      </c>
    </row>
    <row r="379" spans="1:15">
      <c r="A379" s="54">
        <f t="shared" si="23"/>
        <v>44263</v>
      </c>
      <c r="B379" s="1" t="str">
        <f t="shared" si="20"/>
        <v/>
      </c>
      <c r="C379" s="57" t="str">
        <f t="shared" si="21"/>
        <v/>
      </c>
      <c r="D379" s="57" t="str">
        <f t="shared" si="22"/>
        <v>8日</v>
      </c>
      <c r="E379" s="57">
        <f>COUNTIF(テーブル13[[#All],[発症日]],テーブル3101225[[#This Row],[日時]])</f>
        <v>0</v>
      </c>
      <c r="F379" s="57">
        <f>COUNTIFS(テーブル13[[#All],[発症日]],テーブル3101225[[#This Row],[日時]],テーブル13[[#All],[探知契機]],F$1)</f>
        <v>0</v>
      </c>
      <c r="G379" s="59">
        <f>COUNTIFS(テーブル13[[#All],[発症日]],テーブル3101225[[#This Row],[日時]],テーブル13[[#All],[探知契機]],"")</f>
        <v>0</v>
      </c>
      <c r="H379" s="59">
        <f>COUNTIFS(テーブル13[[#All],[発症日]],テーブル3101225[[#This Row],[日時]],テーブル13[[#All],[年代]],H$1)</f>
        <v>0</v>
      </c>
      <c r="I379" s="59">
        <f>COUNTIFS(テーブル13[[#All],[発症日]],テーブル3101225[[#This Row],[日時]],テーブル13[[#All],[年代]],I$1)</f>
        <v>0</v>
      </c>
      <c r="J379" s="59">
        <f>COUNTIFS(テーブル13[[#All],[発症日]],テーブル3101225[[#This Row],[日時]],テーブル13[[#All],[年代]],J$1)</f>
        <v>0</v>
      </c>
      <c r="K379" s="59">
        <f>COUNTIFS(テーブル13[[#All],[発症日]],テーブル3101225[[#This Row],[日時]],テーブル13[[#All],[年代]],K$1)</f>
        <v>0</v>
      </c>
      <c r="L379" s="59">
        <f>COUNTIFS(テーブル13[[#All],[発症日]],テーブル3101225[[#This Row],[日時]],テーブル13[[#All],[年代]],L$1)</f>
        <v>0</v>
      </c>
      <c r="M379" s="59">
        <f>COUNTIFS(テーブル13[[#All],[発症日]],テーブル3101225[[#This Row],[日時]],テーブル13[[#All],[年代]],M$1)</f>
        <v>0</v>
      </c>
      <c r="N379" s="59">
        <f>COUNTIFS(テーブル13[[#All],[発症日]],テーブル3101225[[#This Row],[日時]],テーブル13[[#All],[年代]],N$1)</f>
        <v>0</v>
      </c>
      <c r="O379" s="59">
        <f>COUNTIFS(テーブル13[[#All],[発症日]],テーブル3101225[[#This Row],[日時]],テーブル13[[#All],[年代]],O$1)</f>
        <v>0</v>
      </c>
    </row>
    <row r="380" spans="1:15">
      <c r="A380" s="54">
        <f t="shared" si="23"/>
        <v>44264</v>
      </c>
      <c r="B380" s="1" t="str">
        <f t="shared" si="20"/>
        <v/>
      </c>
      <c r="C380" s="57" t="str">
        <f t="shared" si="21"/>
        <v/>
      </c>
      <c r="D380" s="57" t="str">
        <f t="shared" si="22"/>
        <v>9日</v>
      </c>
      <c r="E380" s="57">
        <f>COUNTIF(テーブル13[[#All],[発症日]],テーブル3101225[[#This Row],[日時]])</f>
        <v>0</v>
      </c>
      <c r="F380" s="57">
        <f>COUNTIFS(テーブル13[[#All],[発症日]],テーブル3101225[[#This Row],[日時]],テーブル13[[#All],[探知契機]],F$1)</f>
        <v>0</v>
      </c>
      <c r="G380" s="59">
        <f>COUNTIFS(テーブル13[[#All],[発症日]],テーブル3101225[[#This Row],[日時]],テーブル13[[#All],[探知契機]],"")</f>
        <v>0</v>
      </c>
      <c r="H380" s="59">
        <f>COUNTIFS(テーブル13[[#All],[発症日]],テーブル3101225[[#This Row],[日時]],テーブル13[[#All],[年代]],H$1)</f>
        <v>0</v>
      </c>
      <c r="I380" s="59">
        <f>COUNTIFS(テーブル13[[#All],[発症日]],テーブル3101225[[#This Row],[日時]],テーブル13[[#All],[年代]],I$1)</f>
        <v>0</v>
      </c>
      <c r="J380" s="59">
        <f>COUNTIFS(テーブル13[[#All],[発症日]],テーブル3101225[[#This Row],[日時]],テーブル13[[#All],[年代]],J$1)</f>
        <v>0</v>
      </c>
      <c r="K380" s="59">
        <f>COUNTIFS(テーブル13[[#All],[発症日]],テーブル3101225[[#This Row],[日時]],テーブル13[[#All],[年代]],K$1)</f>
        <v>0</v>
      </c>
      <c r="L380" s="59">
        <f>COUNTIFS(テーブル13[[#All],[発症日]],テーブル3101225[[#This Row],[日時]],テーブル13[[#All],[年代]],L$1)</f>
        <v>0</v>
      </c>
      <c r="M380" s="59">
        <f>COUNTIFS(テーブル13[[#All],[発症日]],テーブル3101225[[#This Row],[日時]],テーブル13[[#All],[年代]],M$1)</f>
        <v>0</v>
      </c>
      <c r="N380" s="59">
        <f>COUNTIFS(テーブル13[[#All],[発症日]],テーブル3101225[[#This Row],[日時]],テーブル13[[#All],[年代]],N$1)</f>
        <v>0</v>
      </c>
      <c r="O380" s="59">
        <f>COUNTIFS(テーブル13[[#All],[発症日]],テーブル3101225[[#This Row],[日時]],テーブル13[[#All],[年代]],O$1)</f>
        <v>0</v>
      </c>
    </row>
    <row r="381" spans="1:15">
      <c r="A381" s="54">
        <f t="shared" si="23"/>
        <v>44265</v>
      </c>
      <c r="B381" s="1" t="str">
        <f t="shared" si="20"/>
        <v/>
      </c>
      <c r="C381" s="57" t="str">
        <f t="shared" si="21"/>
        <v/>
      </c>
      <c r="D381" s="57" t="str">
        <f t="shared" si="22"/>
        <v>10日</v>
      </c>
      <c r="E381" s="57">
        <f>COUNTIF(テーブル13[[#All],[発症日]],テーブル3101225[[#This Row],[日時]])</f>
        <v>0</v>
      </c>
      <c r="F381" s="57">
        <f>COUNTIFS(テーブル13[[#All],[発症日]],テーブル3101225[[#This Row],[日時]],テーブル13[[#All],[探知契機]],F$1)</f>
        <v>0</v>
      </c>
      <c r="G381" s="59">
        <f>COUNTIFS(テーブル13[[#All],[発症日]],テーブル3101225[[#This Row],[日時]],テーブル13[[#All],[探知契機]],"")</f>
        <v>0</v>
      </c>
      <c r="H381" s="59">
        <f>COUNTIFS(テーブル13[[#All],[発症日]],テーブル3101225[[#This Row],[日時]],テーブル13[[#All],[年代]],H$1)</f>
        <v>0</v>
      </c>
      <c r="I381" s="59">
        <f>COUNTIFS(テーブル13[[#All],[発症日]],テーブル3101225[[#This Row],[日時]],テーブル13[[#All],[年代]],I$1)</f>
        <v>0</v>
      </c>
      <c r="J381" s="59">
        <f>COUNTIFS(テーブル13[[#All],[発症日]],テーブル3101225[[#This Row],[日時]],テーブル13[[#All],[年代]],J$1)</f>
        <v>0</v>
      </c>
      <c r="K381" s="59">
        <f>COUNTIFS(テーブル13[[#All],[発症日]],テーブル3101225[[#This Row],[日時]],テーブル13[[#All],[年代]],K$1)</f>
        <v>0</v>
      </c>
      <c r="L381" s="59">
        <f>COUNTIFS(テーブル13[[#All],[発症日]],テーブル3101225[[#This Row],[日時]],テーブル13[[#All],[年代]],L$1)</f>
        <v>0</v>
      </c>
      <c r="M381" s="59">
        <f>COUNTIFS(テーブル13[[#All],[発症日]],テーブル3101225[[#This Row],[日時]],テーブル13[[#All],[年代]],M$1)</f>
        <v>0</v>
      </c>
      <c r="N381" s="59">
        <f>COUNTIFS(テーブル13[[#All],[発症日]],テーブル3101225[[#This Row],[日時]],テーブル13[[#All],[年代]],N$1)</f>
        <v>0</v>
      </c>
      <c r="O381" s="59">
        <f>COUNTIFS(テーブル13[[#All],[発症日]],テーブル3101225[[#This Row],[日時]],テーブル13[[#All],[年代]],O$1)</f>
        <v>0</v>
      </c>
    </row>
    <row r="382" spans="1:15">
      <c r="A382" s="54">
        <f t="shared" si="23"/>
        <v>44266</v>
      </c>
      <c r="B382" s="1" t="str">
        <f t="shared" si="20"/>
        <v/>
      </c>
      <c r="C382" s="57" t="str">
        <f t="shared" si="21"/>
        <v/>
      </c>
      <c r="D382" s="57" t="str">
        <f t="shared" si="22"/>
        <v>11日</v>
      </c>
      <c r="E382" s="57">
        <f>COUNTIF(テーブル13[[#All],[発症日]],テーブル3101225[[#This Row],[日時]])</f>
        <v>0</v>
      </c>
      <c r="F382" s="57">
        <f>COUNTIFS(テーブル13[[#All],[発症日]],テーブル3101225[[#This Row],[日時]],テーブル13[[#All],[探知契機]],F$1)</f>
        <v>0</v>
      </c>
      <c r="G382" s="59">
        <f>COUNTIFS(テーブル13[[#All],[発症日]],テーブル3101225[[#This Row],[日時]],テーブル13[[#All],[探知契機]],"")</f>
        <v>0</v>
      </c>
      <c r="H382" s="59">
        <f>COUNTIFS(テーブル13[[#All],[発症日]],テーブル3101225[[#This Row],[日時]],テーブル13[[#All],[年代]],H$1)</f>
        <v>0</v>
      </c>
      <c r="I382" s="59">
        <f>COUNTIFS(テーブル13[[#All],[発症日]],テーブル3101225[[#This Row],[日時]],テーブル13[[#All],[年代]],I$1)</f>
        <v>0</v>
      </c>
      <c r="J382" s="59">
        <f>COUNTIFS(テーブル13[[#All],[発症日]],テーブル3101225[[#This Row],[日時]],テーブル13[[#All],[年代]],J$1)</f>
        <v>0</v>
      </c>
      <c r="K382" s="59">
        <f>COUNTIFS(テーブル13[[#All],[発症日]],テーブル3101225[[#This Row],[日時]],テーブル13[[#All],[年代]],K$1)</f>
        <v>0</v>
      </c>
      <c r="L382" s="59">
        <f>COUNTIFS(テーブル13[[#All],[発症日]],テーブル3101225[[#This Row],[日時]],テーブル13[[#All],[年代]],L$1)</f>
        <v>0</v>
      </c>
      <c r="M382" s="59">
        <f>COUNTIFS(テーブル13[[#All],[発症日]],テーブル3101225[[#This Row],[日時]],テーブル13[[#All],[年代]],M$1)</f>
        <v>0</v>
      </c>
      <c r="N382" s="59">
        <f>COUNTIFS(テーブル13[[#All],[発症日]],テーブル3101225[[#This Row],[日時]],テーブル13[[#All],[年代]],N$1)</f>
        <v>0</v>
      </c>
      <c r="O382" s="59">
        <f>COUNTIFS(テーブル13[[#All],[発症日]],テーブル3101225[[#This Row],[日時]],テーブル13[[#All],[年代]],O$1)</f>
        <v>0</v>
      </c>
    </row>
    <row r="383" spans="1:15">
      <c r="A383" s="54">
        <f t="shared" si="23"/>
        <v>44267</v>
      </c>
      <c r="B383" s="1" t="str">
        <f t="shared" si="20"/>
        <v/>
      </c>
      <c r="C383" s="57" t="str">
        <f t="shared" si="21"/>
        <v/>
      </c>
      <c r="D383" s="57" t="str">
        <f t="shared" si="22"/>
        <v>12日</v>
      </c>
      <c r="E383" s="57">
        <f>COUNTIF(テーブル13[[#All],[発症日]],テーブル3101225[[#This Row],[日時]])</f>
        <v>0</v>
      </c>
      <c r="F383" s="57">
        <f>COUNTIFS(テーブル13[[#All],[発症日]],テーブル3101225[[#This Row],[日時]],テーブル13[[#All],[探知契機]],F$1)</f>
        <v>0</v>
      </c>
      <c r="G383" s="59">
        <f>COUNTIFS(テーブル13[[#All],[発症日]],テーブル3101225[[#This Row],[日時]],テーブル13[[#All],[探知契機]],"")</f>
        <v>0</v>
      </c>
      <c r="H383" s="59">
        <f>COUNTIFS(テーブル13[[#All],[発症日]],テーブル3101225[[#This Row],[日時]],テーブル13[[#All],[年代]],H$1)</f>
        <v>0</v>
      </c>
      <c r="I383" s="59">
        <f>COUNTIFS(テーブル13[[#All],[発症日]],テーブル3101225[[#This Row],[日時]],テーブル13[[#All],[年代]],I$1)</f>
        <v>0</v>
      </c>
      <c r="J383" s="59">
        <f>COUNTIFS(テーブル13[[#All],[発症日]],テーブル3101225[[#This Row],[日時]],テーブル13[[#All],[年代]],J$1)</f>
        <v>0</v>
      </c>
      <c r="K383" s="59">
        <f>COUNTIFS(テーブル13[[#All],[発症日]],テーブル3101225[[#This Row],[日時]],テーブル13[[#All],[年代]],K$1)</f>
        <v>0</v>
      </c>
      <c r="L383" s="59">
        <f>COUNTIFS(テーブル13[[#All],[発症日]],テーブル3101225[[#This Row],[日時]],テーブル13[[#All],[年代]],L$1)</f>
        <v>0</v>
      </c>
      <c r="M383" s="59">
        <f>COUNTIFS(テーブル13[[#All],[発症日]],テーブル3101225[[#This Row],[日時]],テーブル13[[#All],[年代]],M$1)</f>
        <v>0</v>
      </c>
      <c r="N383" s="59">
        <f>COUNTIFS(テーブル13[[#All],[発症日]],テーブル3101225[[#This Row],[日時]],テーブル13[[#All],[年代]],N$1)</f>
        <v>0</v>
      </c>
      <c r="O383" s="59">
        <f>COUNTIFS(テーブル13[[#All],[発症日]],テーブル3101225[[#This Row],[日時]],テーブル13[[#All],[年代]],O$1)</f>
        <v>0</v>
      </c>
    </row>
    <row r="384" spans="1:15">
      <c r="A384" s="54">
        <f t="shared" si="23"/>
        <v>44268</v>
      </c>
      <c r="B384" s="1" t="str">
        <f t="shared" si="20"/>
        <v/>
      </c>
      <c r="C384" s="57" t="str">
        <f t="shared" si="21"/>
        <v/>
      </c>
      <c r="D384" s="57" t="str">
        <f t="shared" si="22"/>
        <v>13日</v>
      </c>
      <c r="E384" s="57">
        <f>COUNTIF(テーブル13[[#All],[発症日]],テーブル3101225[[#This Row],[日時]])</f>
        <v>0</v>
      </c>
      <c r="F384" s="57">
        <f>COUNTIFS(テーブル13[[#All],[発症日]],テーブル3101225[[#This Row],[日時]],テーブル13[[#All],[探知契機]],F$1)</f>
        <v>0</v>
      </c>
      <c r="G384" s="59">
        <f>COUNTIFS(テーブル13[[#All],[発症日]],テーブル3101225[[#This Row],[日時]],テーブル13[[#All],[探知契機]],"")</f>
        <v>0</v>
      </c>
      <c r="H384" s="59">
        <f>COUNTIFS(テーブル13[[#All],[発症日]],テーブル3101225[[#This Row],[日時]],テーブル13[[#All],[年代]],H$1)</f>
        <v>0</v>
      </c>
      <c r="I384" s="59">
        <f>COUNTIFS(テーブル13[[#All],[発症日]],テーブル3101225[[#This Row],[日時]],テーブル13[[#All],[年代]],I$1)</f>
        <v>0</v>
      </c>
      <c r="J384" s="59">
        <f>COUNTIFS(テーブル13[[#All],[発症日]],テーブル3101225[[#This Row],[日時]],テーブル13[[#All],[年代]],J$1)</f>
        <v>0</v>
      </c>
      <c r="K384" s="59">
        <f>COUNTIFS(テーブル13[[#All],[発症日]],テーブル3101225[[#This Row],[日時]],テーブル13[[#All],[年代]],K$1)</f>
        <v>0</v>
      </c>
      <c r="L384" s="59">
        <f>COUNTIFS(テーブル13[[#All],[発症日]],テーブル3101225[[#This Row],[日時]],テーブル13[[#All],[年代]],L$1)</f>
        <v>0</v>
      </c>
      <c r="M384" s="59">
        <f>COUNTIFS(テーブル13[[#All],[発症日]],テーブル3101225[[#This Row],[日時]],テーブル13[[#All],[年代]],M$1)</f>
        <v>0</v>
      </c>
      <c r="N384" s="59">
        <f>COUNTIFS(テーブル13[[#All],[発症日]],テーブル3101225[[#This Row],[日時]],テーブル13[[#All],[年代]],N$1)</f>
        <v>0</v>
      </c>
      <c r="O384" s="59">
        <f>COUNTIFS(テーブル13[[#All],[発症日]],テーブル3101225[[#This Row],[日時]],テーブル13[[#All],[年代]],O$1)</f>
        <v>0</v>
      </c>
    </row>
    <row r="385" spans="1:15">
      <c r="A385" s="54">
        <f t="shared" si="23"/>
        <v>44269</v>
      </c>
      <c r="B385" s="1" t="str">
        <f t="shared" si="20"/>
        <v/>
      </c>
      <c r="C385" s="57" t="str">
        <f t="shared" si="21"/>
        <v/>
      </c>
      <c r="D385" s="57" t="str">
        <f t="shared" si="22"/>
        <v>14日</v>
      </c>
      <c r="E385" s="57">
        <f>COUNTIF(テーブル13[[#All],[発症日]],テーブル3101225[[#This Row],[日時]])</f>
        <v>0</v>
      </c>
      <c r="F385" s="57">
        <f>COUNTIFS(テーブル13[[#All],[発症日]],テーブル3101225[[#This Row],[日時]],テーブル13[[#All],[探知契機]],F$1)</f>
        <v>0</v>
      </c>
      <c r="G385" s="59">
        <f>COUNTIFS(テーブル13[[#All],[発症日]],テーブル3101225[[#This Row],[日時]],テーブル13[[#All],[探知契機]],"")</f>
        <v>0</v>
      </c>
      <c r="H385" s="59">
        <f>COUNTIFS(テーブル13[[#All],[発症日]],テーブル3101225[[#This Row],[日時]],テーブル13[[#All],[年代]],H$1)</f>
        <v>0</v>
      </c>
      <c r="I385" s="59">
        <f>COUNTIFS(テーブル13[[#All],[発症日]],テーブル3101225[[#This Row],[日時]],テーブル13[[#All],[年代]],I$1)</f>
        <v>0</v>
      </c>
      <c r="J385" s="59">
        <f>COUNTIFS(テーブル13[[#All],[発症日]],テーブル3101225[[#This Row],[日時]],テーブル13[[#All],[年代]],J$1)</f>
        <v>0</v>
      </c>
      <c r="K385" s="59">
        <f>COUNTIFS(テーブル13[[#All],[発症日]],テーブル3101225[[#This Row],[日時]],テーブル13[[#All],[年代]],K$1)</f>
        <v>0</v>
      </c>
      <c r="L385" s="59">
        <f>COUNTIFS(テーブル13[[#All],[発症日]],テーブル3101225[[#This Row],[日時]],テーブル13[[#All],[年代]],L$1)</f>
        <v>0</v>
      </c>
      <c r="M385" s="59">
        <f>COUNTIFS(テーブル13[[#All],[発症日]],テーブル3101225[[#This Row],[日時]],テーブル13[[#All],[年代]],M$1)</f>
        <v>0</v>
      </c>
      <c r="N385" s="59">
        <f>COUNTIFS(テーブル13[[#All],[発症日]],テーブル3101225[[#This Row],[日時]],テーブル13[[#All],[年代]],N$1)</f>
        <v>0</v>
      </c>
      <c r="O385" s="59">
        <f>COUNTIFS(テーブル13[[#All],[発症日]],テーブル3101225[[#This Row],[日時]],テーブル13[[#All],[年代]],O$1)</f>
        <v>0</v>
      </c>
    </row>
    <row r="386" spans="1:15">
      <c r="A386" s="54">
        <f t="shared" si="23"/>
        <v>44270</v>
      </c>
      <c r="B386" s="1" t="str">
        <f t="shared" si="20"/>
        <v/>
      </c>
      <c r="C386" s="57" t="str">
        <f t="shared" si="21"/>
        <v/>
      </c>
      <c r="D386" s="57" t="str">
        <f t="shared" si="22"/>
        <v>15日</v>
      </c>
      <c r="E386" s="57">
        <f>COUNTIF(テーブル13[[#All],[発症日]],テーブル3101225[[#This Row],[日時]])</f>
        <v>0</v>
      </c>
      <c r="F386" s="57">
        <f>COUNTIFS(テーブル13[[#All],[発症日]],テーブル3101225[[#This Row],[日時]],テーブル13[[#All],[探知契機]],F$1)</f>
        <v>0</v>
      </c>
      <c r="G386" s="59">
        <f>COUNTIFS(テーブル13[[#All],[発症日]],テーブル3101225[[#This Row],[日時]],テーブル13[[#All],[探知契機]],"")</f>
        <v>0</v>
      </c>
      <c r="H386" s="59">
        <f>COUNTIFS(テーブル13[[#All],[発症日]],テーブル3101225[[#This Row],[日時]],テーブル13[[#All],[年代]],H$1)</f>
        <v>0</v>
      </c>
      <c r="I386" s="59">
        <f>COUNTIFS(テーブル13[[#All],[発症日]],テーブル3101225[[#This Row],[日時]],テーブル13[[#All],[年代]],I$1)</f>
        <v>0</v>
      </c>
      <c r="J386" s="59">
        <f>COUNTIFS(テーブル13[[#All],[発症日]],テーブル3101225[[#This Row],[日時]],テーブル13[[#All],[年代]],J$1)</f>
        <v>0</v>
      </c>
      <c r="K386" s="59">
        <f>COUNTIFS(テーブル13[[#All],[発症日]],テーブル3101225[[#This Row],[日時]],テーブル13[[#All],[年代]],K$1)</f>
        <v>0</v>
      </c>
      <c r="L386" s="59">
        <f>COUNTIFS(テーブル13[[#All],[発症日]],テーブル3101225[[#This Row],[日時]],テーブル13[[#All],[年代]],L$1)</f>
        <v>0</v>
      </c>
      <c r="M386" s="59">
        <f>COUNTIFS(テーブル13[[#All],[発症日]],テーブル3101225[[#This Row],[日時]],テーブル13[[#All],[年代]],M$1)</f>
        <v>0</v>
      </c>
      <c r="N386" s="59">
        <f>COUNTIFS(テーブル13[[#All],[発症日]],テーブル3101225[[#This Row],[日時]],テーブル13[[#All],[年代]],N$1)</f>
        <v>0</v>
      </c>
      <c r="O386" s="59">
        <f>COUNTIFS(テーブル13[[#All],[発症日]],テーブル3101225[[#This Row],[日時]],テーブル13[[#All],[年代]],O$1)</f>
        <v>0</v>
      </c>
    </row>
    <row r="387" spans="1:15">
      <c r="A387" s="54">
        <f t="shared" si="23"/>
        <v>44271</v>
      </c>
      <c r="B387" s="1" t="str">
        <f t="shared" si="20"/>
        <v/>
      </c>
      <c r="C387" s="57" t="str">
        <f t="shared" si="21"/>
        <v/>
      </c>
      <c r="D387" s="57" t="str">
        <f t="shared" si="22"/>
        <v>16日</v>
      </c>
      <c r="E387" s="57">
        <f>COUNTIF(テーブル13[[#All],[発症日]],テーブル3101225[[#This Row],[日時]])</f>
        <v>0</v>
      </c>
      <c r="F387" s="57">
        <f>COUNTIFS(テーブル13[[#All],[発症日]],テーブル3101225[[#This Row],[日時]],テーブル13[[#All],[探知契機]],F$1)</f>
        <v>0</v>
      </c>
      <c r="G387" s="59">
        <f>COUNTIFS(テーブル13[[#All],[発症日]],テーブル3101225[[#This Row],[日時]],テーブル13[[#All],[探知契機]],"")</f>
        <v>0</v>
      </c>
      <c r="H387" s="59">
        <f>COUNTIFS(テーブル13[[#All],[発症日]],テーブル3101225[[#This Row],[日時]],テーブル13[[#All],[年代]],H$1)</f>
        <v>0</v>
      </c>
      <c r="I387" s="59">
        <f>COUNTIFS(テーブル13[[#All],[発症日]],テーブル3101225[[#This Row],[日時]],テーブル13[[#All],[年代]],I$1)</f>
        <v>0</v>
      </c>
      <c r="J387" s="59">
        <f>COUNTIFS(テーブル13[[#All],[発症日]],テーブル3101225[[#This Row],[日時]],テーブル13[[#All],[年代]],J$1)</f>
        <v>0</v>
      </c>
      <c r="K387" s="59">
        <f>COUNTIFS(テーブル13[[#All],[発症日]],テーブル3101225[[#This Row],[日時]],テーブル13[[#All],[年代]],K$1)</f>
        <v>0</v>
      </c>
      <c r="L387" s="59">
        <f>COUNTIFS(テーブル13[[#All],[発症日]],テーブル3101225[[#This Row],[日時]],テーブル13[[#All],[年代]],L$1)</f>
        <v>0</v>
      </c>
      <c r="M387" s="59">
        <f>COUNTIFS(テーブル13[[#All],[発症日]],テーブル3101225[[#This Row],[日時]],テーブル13[[#All],[年代]],M$1)</f>
        <v>0</v>
      </c>
      <c r="N387" s="59">
        <f>COUNTIFS(テーブル13[[#All],[発症日]],テーブル3101225[[#This Row],[日時]],テーブル13[[#All],[年代]],N$1)</f>
        <v>0</v>
      </c>
      <c r="O387" s="59">
        <f>COUNTIFS(テーブル13[[#All],[発症日]],テーブル3101225[[#This Row],[日時]],テーブル13[[#All],[年代]],O$1)</f>
        <v>0</v>
      </c>
    </row>
    <row r="388" spans="1:15">
      <c r="A388" s="54">
        <f t="shared" si="23"/>
        <v>44272</v>
      </c>
      <c r="B388" s="1" t="str">
        <f t="shared" si="20"/>
        <v/>
      </c>
      <c r="C388" s="57" t="str">
        <f t="shared" si="21"/>
        <v/>
      </c>
      <c r="D388" s="57" t="str">
        <f t="shared" si="22"/>
        <v>17日</v>
      </c>
      <c r="E388" s="57">
        <f>COUNTIF(テーブル13[[#All],[発症日]],テーブル3101225[[#This Row],[日時]])</f>
        <v>0</v>
      </c>
      <c r="F388" s="57">
        <f>COUNTIFS(テーブル13[[#All],[発症日]],テーブル3101225[[#This Row],[日時]],テーブル13[[#All],[探知契機]],F$1)</f>
        <v>0</v>
      </c>
      <c r="G388" s="59">
        <f>COUNTIFS(テーブル13[[#All],[発症日]],テーブル3101225[[#This Row],[日時]],テーブル13[[#All],[探知契機]],"")</f>
        <v>0</v>
      </c>
      <c r="H388" s="59">
        <f>COUNTIFS(テーブル13[[#All],[発症日]],テーブル3101225[[#This Row],[日時]],テーブル13[[#All],[年代]],H$1)</f>
        <v>0</v>
      </c>
      <c r="I388" s="59">
        <f>COUNTIFS(テーブル13[[#All],[発症日]],テーブル3101225[[#This Row],[日時]],テーブル13[[#All],[年代]],I$1)</f>
        <v>0</v>
      </c>
      <c r="J388" s="59">
        <f>COUNTIFS(テーブル13[[#All],[発症日]],テーブル3101225[[#This Row],[日時]],テーブル13[[#All],[年代]],J$1)</f>
        <v>0</v>
      </c>
      <c r="K388" s="59">
        <f>COUNTIFS(テーブル13[[#All],[発症日]],テーブル3101225[[#This Row],[日時]],テーブル13[[#All],[年代]],K$1)</f>
        <v>0</v>
      </c>
      <c r="L388" s="59">
        <f>COUNTIFS(テーブル13[[#All],[発症日]],テーブル3101225[[#This Row],[日時]],テーブル13[[#All],[年代]],L$1)</f>
        <v>0</v>
      </c>
      <c r="M388" s="59">
        <f>COUNTIFS(テーブル13[[#All],[発症日]],テーブル3101225[[#This Row],[日時]],テーブル13[[#All],[年代]],M$1)</f>
        <v>0</v>
      </c>
      <c r="N388" s="59">
        <f>COUNTIFS(テーブル13[[#All],[発症日]],テーブル3101225[[#This Row],[日時]],テーブル13[[#All],[年代]],N$1)</f>
        <v>0</v>
      </c>
      <c r="O388" s="59">
        <f>COUNTIFS(テーブル13[[#All],[発症日]],テーブル3101225[[#This Row],[日時]],テーブル13[[#All],[年代]],O$1)</f>
        <v>0</v>
      </c>
    </row>
    <row r="389" spans="1:15">
      <c r="A389" s="54">
        <f t="shared" si="23"/>
        <v>44273</v>
      </c>
      <c r="B389" s="1" t="str">
        <f t="shared" si="20"/>
        <v/>
      </c>
      <c r="C389" s="57" t="str">
        <f t="shared" si="21"/>
        <v/>
      </c>
      <c r="D389" s="57" t="str">
        <f t="shared" si="22"/>
        <v>18日</v>
      </c>
      <c r="E389" s="57">
        <f>COUNTIF(テーブル13[[#All],[発症日]],テーブル3101225[[#This Row],[日時]])</f>
        <v>0</v>
      </c>
      <c r="F389" s="57">
        <f>COUNTIFS(テーブル13[[#All],[発症日]],テーブル3101225[[#This Row],[日時]],テーブル13[[#All],[探知契機]],F$1)</f>
        <v>0</v>
      </c>
      <c r="G389" s="59">
        <f>COUNTIFS(テーブル13[[#All],[発症日]],テーブル3101225[[#This Row],[日時]],テーブル13[[#All],[探知契機]],"")</f>
        <v>0</v>
      </c>
      <c r="H389" s="59">
        <f>COUNTIFS(テーブル13[[#All],[発症日]],テーブル3101225[[#This Row],[日時]],テーブル13[[#All],[年代]],H$1)</f>
        <v>0</v>
      </c>
      <c r="I389" s="59">
        <f>COUNTIFS(テーブル13[[#All],[発症日]],テーブル3101225[[#This Row],[日時]],テーブル13[[#All],[年代]],I$1)</f>
        <v>0</v>
      </c>
      <c r="J389" s="59">
        <f>COUNTIFS(テーブル13[[#All],[発症日]],テーブル3101225[[#This Row],[日時]],テーブル13[[#All],[年代]],J$1)</f>
        <v>0</v>
      </c>
      <c r="K389" s="59">
        <f>COUNTIFS(テーブル13[[#All],[発症日]],テーブル3101225[[#This Row],[日時]],テーブル13[[#All],[年代]],K$1)</f>
        <v>0</v>
      </c>
      <c r="L389" s="59">
        <f>COUNTIFS(テーブル13[[#All],[発症日]],テーブル3101225[[#This Row],[日時]],テーブル13[[#All],[年代]],L$1)</f>
        <v>0</v>
      </c>
      <c r="M389" s="59">
        <f>COUNTIFS(テーブル13[[#All],[発症日]],テーブル3101225[[#This Row],[日時]],テーブル13[[#All],[年代]],M$1)</f>
        <v>0</v>
      </c>
      <c r="N389" s="59">
        <f>COUNTIFS(テーブル13[[#All],[発症日]],テーブル3101225[[#This Row],[日時]],テーブル13[[#All],[年代]],N$1)</f>
        <v>0</v>
      </c>
      <c r="O389" s="59">
        <f>COUNTIFS(テーブル13[[#All],[発症日]],テーブル3101225[[#This Row],[日時]],テーブル13[[#All],[年代]],O$1)</f>
        <v>0</v>
      </c>
    </row>
    <row r="390" spans="1:15">
      <c r="A390" s="54">
        <f t="shared" si="23"/>
        <v>44274</v>
      </c>
      <c r="B390" s="1" t="str">
        <f t="shared" si="20"/>
        <v/>
      </c>
      <c r="C390" s="57" t="str">
        <f t="shared" si="21"/>
        <v/>
      </c>
      <c r="D390" s="57" t="str">
        <f t="shared" si="22"/>
        <v>19日</v>
      </c>
      <c r="E390" s="57">
        <f>COUNTIF(テーブル13[[#All],[発症日]],テーブル3101225[[#This Row],[日時]])</f>
        <v>0</v>
      </c>
      <c r="F390" s="57">
        <f>COUNTIFS(テーブル13[[#All],[発症日]],テーブル3101225[[#This Row],[日時]],テーブル13[[#All],[探知契機]],F$1)</f>
        <v>0</v>
      </c>
      <c r="G390" s="59">
        <f>COUNTIFS(テーブル13[[#All],[発症日]],テーブル3101225[[#This Row],[日時]],テーブル13[[#All],[探知契機]],"")</f>
        <v>0</v>
      </c>
      <c r="H390" s="59">
        <f>COUNTIFS(テーブル13[[#All],[発症日]],テーブル3101225[[#This Row],[日時]],テーブル13[[#All],[年代]],H$1)</f>
        <v>0</v>
      </c>
      <c r="I390" s="59">
        <f>COUNTIFS(テーブル13[[#All],[発症日]],テーブル3101225[[#This Row],[日時]],テーブル13[[#All],[年代]],I$1)</f>
        <v>0</v>
      </c>
      <c r="J390" s="59">
        <f>COUNTIFS(テーブル13[[#All],[発症日]],テーブル3101225[[#This Row],[日時]],テーブル13[[#All],[年代]],J$1)</f>
        <v>0</v>
      </c>
      <c r="K390" s="59">
        <f>COUNTIFS(テーブル13[[#All],[発症日]],テーブル3101225[[#This Row],[日時]],テーブル13[[#All],[年代]],K$1)</f>
        <v>0</v>
      </c>
      <c r="L390" s="59">
        <f>COUNTIFS(テーブル13[[#All],[発症日]],テーブル3101225[[#This Row],[日時]],テーブル13[[#All],[年代]],L$1)</f>
        <v>0</v>
      </c>
      <c r="M390" s="59">
        <f>COUNTIFS(テーブル13[[#All],[発症日]],テーブル3101225[[#This Row],[日時]],テーブル13[[#All],[年代]],M$1)</f>
        <v>0</v>
      </c>
      <c r="N390" s="59">
        <f>COUNTIFS(テーブル13[[#All],[発症日]],テーブル3101225[[#This Row],[日時]],テーブル13[[#All],[年代]],N$1)</f>
        <v>0</v>
      </c>
      <c r="O390" s="59">
        <f>COUNTIFS(テーブル13[[#All],[発症日]],テーブル3101225[[#This Row],[日時]],テーブル13[[#All],[年代]],O$1)</f>
        <v>0</v>
      </c>
    </row>
    <row r="391" spans="1:15">
      <c r="A391" s="54">
        <f t="shared" si="23"/>
        <v>44275</v>
      </c>
      <c r="B391" s="1" t="str">
        <f t="shared" ref="B391:B403" si="24">IF(AND(MONTH(A391)=1,DAY(A391)=1),YEAR(A391)&amp;"年","")</f>
        <v/>
      </c>
      <c r="C391" s="57" t="str">
        <f t="shared" ref="C391:C403" si="25">IF(DAY(A391)=1,MONTH(A391)&amp;"月","")</f>
        <v/>
      </c>
      <c r="D391" s="57" t="str">
        <f t="shared" ref="D391:D403" si="26">DAY(A391)&amp;"日"</f>
        <v>20日</v>
      </c>
      <c r="E391" s="57">
        <f>COUNTIF(テーブル13[[#All],[発症日]],テーブル3101225[[#This Row],[日時]])</f>
        <v>0</v>
      </c>
      <c r="F391" s="57">
        <f>COUNTIFS(テーブル13[[#All],[発症日]],テーブル3101225[[#This Row],[日時]],テーブル13[[#All],[探知契機]],F$1)</f>
        <v>0</v>
      </c>
      <c r="G391" s="59">
        <f>COUNTIFS(テーブル13[[#All],[発症日]],テーブル3101225[[#This Row],[日時]],テーブル13[[#All],[探知契機]],"")</f>
        <v>0</v>
      </c>
      <c r="H391" s="59">
        <f>COUNTIFS(テーブル13[[#All],[発症日]],テーブル3101225[[#This Row],[日時]],テーブル13[[#All],[年代]],H$1)</f>
        <v>0</v>
      </c>
      <c r="I391" s="59">
        <f>COUNTIFS(テーブル13[[#All],[発症日]],テーブル3101225[[#This Row],[日時]],テーブル13[[#All],[年代]],I$1)</f>
        <v>0</v>
      </c>
      <c r="J391" s="59">
        <f>COUNTIFS(テーブル13[[#All],[発症日]],テーブル3101225[[#This Row],[日時]],テーブル13[[#All],[年代]],J$1)</f>
        <v>0</v>
      </c>
      <c r="K391" s="59">
        <f>COUNTIFS(テーブル13[[#All],[発症日]],テーブル3101225[[#This Row],[日時]],テーブル13[[#All],[年代]],K$1)</f>
        <v>0</v>
      </c>
      <c r="L391" s="59">
        <f>COUNTIFS(テーブル13[[#All],[発症日]],テーブル3101225[[#This Row],[日時]],テーブル13[[#All],[年代]],L$1)</f>
        <v>0</v>
      </c>
      <c r="M391" s="59">
        <f>COUNTIFS(テーブル13[[#All],[発症日]],テーブル3101225[[#This Row],[日時]],テーブル13[[#All],[年代]],M$1)</f>
        <v>0</v>
      </c>
      <c r="N391" s="59">
        <f>COUNTIFS(テーブル13[[#All],[発症日]],テーブル3101225[[#This Row],[日時]],テーブル13[[#All],[年代]],N$1)</f>
        <v>0</v>
      </c>
      <c r="O391" s="59">
        <f>COUNTIFS(テーブル13[[#All],[発症日]],テーブル3101225[[#This Row],[日時]],テーブル13[[#All],[年代]],O$1)</f>
        <v>0</v>
      </c>
    </row>
    <row r="392" spans="1:15">
      <c r="A392" s="54">
        <f t="shared" si="23"/>
        <v>44276</v>
      </c>
      <c r="B392" s="1" t="str">
        <f t="shared" si="24"/>
        <v/>
      </c>
      <c r="C392" s="57" t="str">
        <f t="shared" si="25"/>
        <v/>
      </c>
      <c r="D392" s="57" t="str">
        <f t="shared" si="26"/>
        <v>21日</v>
      </c>
      <c r="E392" s="57">
        <f>COUNTIF(テーブル13[[#All],[発症日]],テーブル3101225[[#This Row],[日時]])</f>
        <v>0</v>
      </c>
      <c r="F392" s="57">
        <f>COUNTIFS(テーブル13[[#All],[発症日]],テーブル3101225[[#This Row],[日時]],テーブル13[[#All],[探知契機]],F$1)</f>
        <v>0</v>
      </c>
      <c r="G392" s="59">
        <f>COUNTIFS(テーブル13[[#All],[発症日]],テーブル3101225[[#This Row],[日時]],テーブル13[[#All],[探知契機]],"")</f>
        <v>0</v>
      </c>
      <c r="H392" s="59">
        <f>COUNTIFS(テーブル13[[#All],[発症日]],テーブル3101225[[#This Row],[日時]],テーブル13[[#All],[年代]],H$1)</f>
        <v>0</v>
      </c>
      <c r="I392" s="59">
        <f>COUNTIFS(テーブル13[[#All],[発症日]],テーブル3101225[[#This Row],[日時]],テーブル13[[#All],[年代]],I$1)</f>
        <v>0</v>
      </c>
      <c r="J392" s="59">
        <f>COUNTIFS(テーブル13[[#All],[発症日]],テーブル3101225[[#This Row],[日時]],テーブル13[[#All],[年代]],J$1)</f>
        <v>0</v>
      </c>
      <c r="K392" s="59">
        <f>COUNTIFS(テーブル13[[#All],[発症日]],テーブル3101225[[#This Row],[日時]],テーブル13[[#All],[年代]],K$1)</f>
        <v>0</v>
      </c>
      <c r="L392" s="59">
        <f>COUNTIFS(テーブル13[[#All],[発症日]],テーブル3101225[[#This Row],[日時]],テーブル13[[#All],[年代]],L$1)</f>
        <v>0</v>
      </c>
      <c r="M392" s="59">
        <f>COUNTIFS(テーブル13[[#All],[発症日]],テーブル3101225[[#This Row],[日時]],テーブル13[[#All],[年代]],M$1)</f>
        <v>0</v>
      </c>
      <c r="N392" s="59">
        <f>COUNTIFS(テーブル13[[#All],[発症日]],テーブル3101225[[#This Row],[日時]],テーブル13[[#All],[年代]],N$1)</f>
        <v>0</v>
      </c>
      <c r="O392" s="59">
        <f>COUNTIFS(テーブル13[[#All],[発症日]],テーブル3101225[[#This Row],[日時]],テーブル13[[#All],[年代]],O$1)</f>
        <v>0</v>
      </c>
    </row>
    <row r="393" spans="1:15">
      <c r="A393" s="54">
        <f t="shared" ref="A393:A403" si="27">A392+1</f>
        <v>44277</v>
      </c>
      <c r="B393" s="1" t="str">
        <f t="shared" si="24"/>
        <v/>
      </c>
      <c r="C393" s="57" t="str">
        <f t="shared" si="25"/>
        <v/>
      </c>
      <c r="D393" s="57" t="str">
        <f t="shared" si="26"/>
        <v>22日</v>
      </c>
      <c r="E393" s="57">
        <f>COUNTIF(テーブル13[[#All],[発症日]],テーブル3101225[[#This Row],[日時]])</f>
        <v>0</v>
      </c>
      <c r="F393" s="57">
        <f>COUNTIFS(テーブル13[[#All],[発症日]],テーブル3101225[[#This Row],[日時]],テーブル13[[#All],[探知契機]],F$1)</f>
        <v>0</v>
      </c>
      <c r="G393" s="59">
        <f>COUNTIFS(テーブル13[[#All],[発症日]],テーブル3101225[[#This Row],[日時]],テーブル13[[#All],[探知契機]],"")</f>
        <v>0</v>
      </c>
      <c r="H393" s="59">
        <f>COUNTIFS(テーブル13[[#All],[発症日]],テーブル3101225[[#This Row],[日時]],テーブル13[[#All],[年代]],H$1)</f>
        <v>0</v>
      </c>
      <c r="I393" s="59">
        <f>COUNTIFS(テーブル13[[#All],[発症日]],テーブル3101225[[#This Row],[日時]],テーブル13[[#All],[年代]],I$1)</f>
        <v>0</v>
      </c>
      <c r="J393" s="59">
        <f>COUNTIFS(テーブル13[[#All],[発症日]],テーブル3101225[[#This Row],[日時]],テーブル13[[#All],[年代]],J$1)</f>
        <v>0</v>
      </c>
      <c r="K393" s="59">
        <f>COUNTIFS(テーブル13[[#All],[発症日]],テーブル3101225[[#This Row],[日時]],テーブル13[[#All],[年代]],K$1)</f>
        <v>0</v>
      </c>
      <c r="L393" s="59">
        <f>COUNTIFS(テーブル13[[#All],[発症日]],テーブル3101225[[#This Row],[日時]],テーブル13[[#All],[年代]],L$1)</f>
        <v>0</v>
      </c>
      <c r="M393" s="59">
        <f>COUNTIFS(テーブル13[[#All],[発症日]],テーブル3101225[[#This Row],[日時]],テーブル13[[#All],[年代]],M$1)</f>
        <v>0</v>
      </c>
      <c r="N393" s="59">
        <f>COUNTIFS(テーブル13[[#All],[発症日]],テーブル3101225[[#This Row],[日時]],テーブル13[[#All],[年代]],N$1)</f>
        <v>0</v>
      </c>
      <c r="O393" s="59">
        <f>COUNTIFS(テーブル13[[#All],[発症日]],テーブル3101225[[#This Row],[日時]],テーブル13[[#All],[年代]],O$1)</f>
        <v>0</v>
      </c>
    </row>
    <row r="394" spans="1:15">
      <c r="A394" s="54">
        <f t="shared" si="27"/>
        <v>44278</v>
      </c>
      <c r="B394" s="1" t="str">
        <f t="shared" si="24"/>
        <v/>
      </c>
      <c r="C394" s="57" t="str">
        <f t="shared" si="25"/>
        <v/>
      </c>
      <c r="D394" s="57" t="str">
        <f t="shared" si="26"/>
        <v>23日</v>
      </c>
      <c r="E394" s="57">
        <f>COUNTIF(テーブル13[[#All],[発症日]],テーブル3101225[[#This Row],[日時]])</f>
        <v>0</v>
      </c>
      <c r="F394" s="57">
        <f>COUNTIFS(テーブル13[[#All],[発症日]],テーブル3101225[[#This Row],[日時]],テーブル13[[#All],[探知契機]],F$1)</f>
        <v>0</v>
      </c>
      <c r="G394" s="59">
        <f>COUNTIFS(テーブル13[[#All],[発症日]],テーブル3101225[[#This Row],[日時]],テーブル13[[#All],[探知契機]],"")</f>
        <v>0</v>
      </c>
      <c r="H394" s="59">
        <f>COUNTIFS(テーブル13[[#All],[発症日]],テーブル3101225[[#This Row],[日時]],テーブル13[[#All],[年代]],H$1)</f>
        <v>0</v>
      </c>
      <c r="I394" s="59">
        <f>COUNTIFS(テーブル13[[#All],[発症日]],テーブル3101225[[#This Row],[日時]],テーブル13[[#All],[年代]],I$1)</f>
        <v>0</v>
      </c>
      <c r="J394" s="59">
        <f>COUNTIFS(テーブル13[[#All],[発症日]],テーブル3101225[[#This Row],[日時]],テーブル13[[#All],[年代]],J$1)</f>
        <v>0</v>
      </c>
      <c r="K394" s="59">
        <f>COUNTIFS(テーブル13[[#All],[発症日]],テーブル3101225[[#This Row],[日時]],テーブル13[[#All],[年代]],K$1)</f>
        <v>0</v>
      </c>
      <c r="L394" s="59">
        <f>COUNTIFS(テーブル13[[#All],[発症日]],テーブル3101225[[#This Row],[日時]],テーブル13[[#All],[年代]],L$1)</f>
        <v>0</v>
      </c>
      <c r="M394" s="59">
        <f>COUNTIFS(テーブル13[[#All],[発症日]],テーブル3101225[[#This Row],[日時]],テーブル13[[#All],[年代]],M$1)</f>
        <v>0</v>
      </c>
      <c r="N394" s="59">
        <f>COUNTIFS(テーブル13[[#All],[発症日]],テーブル3101225[[#This Row],[日時]],テーブル13[[#All],[年代]],N$1)</f>
        <v>0</v>
      </c>
      <c r="O394" s="59">
        <f>COUNTIFS(テーブル13[[#All],[発症日]],テーブル3101225[[#This Row],[日時]],テーブル13[[#All],[年代]],O$1)</f>
        <v>0</v>
      </c>
    </row>
    <row r="395" spans="1:15">
      <c r="A395" s="54">
        <f t="shared" si="27"/>
        <v>44279</v>
      </c>
      <c r="B395" s="1" t="str">
        <f t="shared" si="24"/>
        <v/>
      </c>
      <c r="C395" s="57" t="str">
        <f t="shared" si="25"/>
        <v/>
      </c>
      <c r="D395" s="57" t="str">
        <f t="shared" si="26"/>
        <v>24日</v>
      </c>
      <c r="E395" s="57">
        <f>COUNTIF(テーブル13[[#All],[発症日]],テーブル3101225[[#This Row],[日時]])</f>
        <v>0</v>
      </c>
      <c r="F395" s="57">
        <f>COUNTIFS(テーブル13[[#All],[発症日]],テーブル3101225[[#This Row],[日時]],テーブル13[[#All],[探知契機]],F$1)</f>
        <v>0</v>
      </c>
      <c r="G395" s="59">
        <f>COUNTIFS(テーブル13[[#All],[発症日]],テーブル3101225[[#This Row],[日時]],テーブル13[[#All],[探知契機]],"")</f>
        <v>0</v>
      </c>
      <c r="H395" s="59">
        <f>COUNTIFS(テーブル13[[#All],[発症日]],テーブル3101225[[#This Row],[日時]],テーブル13[[#All],[年代]],H$1)</f>
        <v>0</v>
      </c>
      <c r="I395" s="59">
        <f>COUNTIFS(テーブル13[[#All],[発症日]],テーブル3101225[[#This Row],[日時]],テーブル13[[#All],[年代]],I$1)</f>
        <v>0</v>
      </c>
      <c r="J395" s="59">
        <f>COUNTIFS(テーブル13[[#All],[発症日]],テーブル3101225[[#This Row],[日時]],テーブル13[[#All],[年代]],J$1)</f>
        <v>0</v>
      </c>
      <c r="K395" s="59">
        <f>COUNTIFS(テーブル13[[#All],[発症日]],テーブル3101225[[#This Row],[日時]],テーブル13[[#All],[年代]],K$1)</f>
        <v>0</v>
      </c>
      <c r="L395" s="59">
        <f>COUNTIFS(テーブル13[[#All],[発症日]],テーブル3101225[[#This Row],[日時]],テーブル13[[#All],[年代]],L$1)</f>
        <v>0</v>
      </c>
      <c r="M395" s="59">
        <f>COUNTIFS(テーブル13[[#All],[発症日]],テーブル3101225[[#This Row],[日時]],テーブル13[[#All],[年代]],M$1)</f>
        <v>0</v>
      </c>
      <c r="N395" s="59">
        <f>COUNTIFS(テーブル13[[#All],[発症日]],テーブル3101225[[#This Row],[日時]],テーブル13[[#All],[年代]],N$1)</f>
        <v>0</v>
      </c>
      <c r="O395" s="59">
        <f>COUNTIFS(テーブル13[[#All],[発症日]],テーブル3101225[[#This Row],[日時]],テーブル13[[#All],[年代]],O$1)</f>
        <v>0</v>
      </c>
    </row>
    <row r="396" spans="1:15">
      <c r="A396" s="54">
        <f t="shared" si="27"/>
        <v>44280</v>
      </c>
      <c r="B396" s="1" t="str">
        <f t="shared" si="24"/>
        <v/>
      </c>
      <c r="C396" s="57" t="str">
        <f t="shared" si="25"/>
        <v/>
      </c>
      <c r="D396" s="57" t="str">
        <f t="shared" si="26"/>
        <v>25日</v>
      </c>
      <c r="E396" s="57">
        <f>COUNTIF(テーブル13[[#All],[発症日]],テーブル3101225[[#This Row],[日時]])</f>
        <v>0</v>
      </c>
      <c r="F396" s="57">
        <f>COUNTIFS(テーブル13[[#All],[発症日]],テーブル3101225[[#This Row],[日時]],テーブル13[[#All],[探知契機]],F$1)</f>
        <v>0</v>
      </c>
      <c r="G396" s="59">
        <f>COUNTIFS(テーブル13[[#All],[発症日]],テーブル3101225[[#This Row],[日時]],テーブル13[[#All],[探知契機]],"")</f>
        <v>0</v>
      </c>
      <c r="H396" s="59">
        <f>COUNTIFS(テーブル13[[#All],[発症日]],テーブル3101225[[#This Row],[日時]],テーブル13[[#All],[年代]],H$1)</f>
        <v>0</v>
      </c>
      <c r="I396" s="59">
        <f>COUNTIFS(テーブル13[[#All],[発症日]],テーブル3101225[[#This Row],[日時]],テーブル13[[#All],[年代]],I$1)</f>
        <v>0</v>
      </c>
      <c r="J396" s="59">
        <f>COUNTIFS(テーブル13[[#All],[発症日]],テーブル3101225[[#This Row],[日時]],テーブル13[[#All],[年代]],J$1)</f>
        <v>0</v>
      </c>
      <c r="K396" s="59">
        <f>COUNTIFS(テーブル13[[#All],[発症日]],テーブル3101225[[#This Row],[日時]],テーブル13[[#All],[年代]],K$1)</f>
        <v>0</v>
      </c>
      <c r="L396" s="59">
        <f>COUNTIFS(テーブル13[[#All],[発症日]],テーブル3101225[[#This Row],[日時]],テーブル13[[#All],[年代]],L$1)</f>
        <v>0</v>
      </c>
      <c r="M396" s="59">
        <f>COUNTIFS(テーブル13[[#All],[発症日]],テーブル3101225[[#This Row],[日時]],テーブル13[[#All],[年代]],M$1)</f>
        <v>0</v>
      </c>
      <c r="N396" s="59">
        <f>COUNTIFS(テーブル13[[#All],[発症日]],テーブル3101225[[#This Row],[日時]],テーブル13[[#All],[年代]],N$1)</f>
        <v>0</v>
      </c>
      <c r="O396" s="59">
        <f>COUNTIFS(テーブル13[[#All],[発症日]],テーブル3101225[[#This Row],[日時]],テーブル13[[#All],[年代]],O$1)</f>
        <v>0</v>
      </c>
    </row>
    <row r="397" spans="1:15">
      <c r="A397" s="54">
        <f t="shared" si="27"/>
        <v>44281</v>
      </c>
      <c r="B397" s="1" t="str">
        <f t="shared" si="24"/>
        <v/>
      </c>
      <c r="C397" s="57" t="str">
        <f t="shared" si="25"/>
        <v/>
      </c>
      <c r="D397" s="57" t="str">
        <f t="shared" si="26"/>
        <v>26日</v>
      </c>
      <c r="E397" s="57">
        <f>COUNTIF(テーブル13[[#All],[発症日]],テーブル3101225[[#This Row],[日時]])</f>
        <v>0</v>
      </c>
      <c r="F397" s="57">
        <f>COUNTIFS(テーブル13[[#All],[発症日]],テーブル3101225[[#This Row],[日時]],テーブル13[[#All],[探知契機]],F$1)</f>
        <v>0</v>
      </c>
      <c r="G397" s="59">
        <f>COUNTIFS(テーブル13[[#All],[発症日]],テーブル3101225[[#This Row],[日時]],テーブル13[[#All],[探知契機]],"")</f>
        <v>0</v>
      </c>
      <c r="H397" s="59">
        <f>COUNTIFS(テーブル13[[#All],[発症日]],テーブル3101225[[#This Row],[日時]],テーブル13[[#All],[年代]],H$1)</f>
        <v>0</v>
      </c>
      <c r="I397" s="59">
        <f>COUNTIFS(テーブル13[[#All],[発症日]],テーブル3101225[[#This Row],[日時]],テーブル13[[#All],[年代]],I$1)</f>
        <v>0</v>
      </c>
      <c r="J397" s="59">
        <f>COUNTIFS(テーブル13[[#All],[発症日]],テーブル3101225[[#This Row],[日時]],テーブル13[[#All],[年代]],J$1)</f>
        <v>0</v>
      </c>
      <c r="K397" s="59">
        <f>COUNTIFS(テーブル13[[#All],[発症日]],テーブル3101225[[#This Row],[日時]],テーブル13[[#All],[年代]],K$1)</f>
        <v>0</v>
      </c>
      <c r="L397" s="59">
        <f>COUNTIFS(テーブル13[[#All],[発症日]],テーブル3101225[[#This Row],[日時]],テーブル13[[#All],[年代]],L$1)</f>
        <v>0</v>
      </c>
      <c r="M397" s="59">
        <f>COUNTIFS(テーブル13[[#All],[発症日]],テーブル3101225[[#This Row],[日時]],テーブル13[[#All],[年代]],M$1)</f>
        <v>0</v>
      </c>
      <c r="N397" s="59">
        <f>COUNTIFS(テーブル13[[#All],[発症日]],テーブル3101225[[#This Row],[日時]],テーブル13[[#All],[年代]],N$1)</f>
        <v>0</v>
      </c>
      <c r="O397" s="59">
        <f>COUNTIFS(テーブル13[[#All],[発症日]],テーブル3101225[[#This Row],[日時]],テーブル13[[#All],[年代]],O$1)</f>
        <v>0</v>
      </c>
    </row>
    <row r="398" spans="1:15">
      <c r="A398" s="54">
        <f t="shared" si="27"/>
        <v>44282</v>
      </c>
      <c r="B398" s="1" t="str">
        <f t="shared" si="24"/>
        <v/>
      </c>
      <c r="C398" s="57" t="str">
        <f t="shared" si="25"/>
        <v/>
      </c>
      <c r="D398" s="57" t="str">
        <f t="shared" si="26"/>
        <v>27日</v>
      </c>
      <c r="E398" s="57">
        <f>COUNTIF(テーブル13[[#All],[発症日]],テーブル3101225[[#This Row],[日時]])</f>
        <v>0</v>
      </c>
      <c r="F398" s="57">
        <f>COUNTIFS(テーブル13[[#All],[発症日]],テーブル3101225[[#This Row],[日時]],テーブル13[[#All],[探知契機]],F$1)</f>
        <v>0</v>
      </c>
      <c r="G398" s="59">
        <f>COUNTIFS(テーブル13[[#All],[発症日]],テーブル3101225[[#This Row],[日時]],テーブル13[[#All],[探知契機]],"")</f>
        <v>0</v>
      </c>
      <c r="H398" s="59">
        <f>COUNTIFS(テーブル13[[#All],[発症日]],テーブル3101225[[#This Row],[日時]],テーブル13[[#All],[年代]],H$1)</f>
        <v>0</v>
      </c>
      <c r="I398" s="59">
        <f>COUNTIFS(テーブル13[[#All],[発症日]],テーブル3101225[[#This Row],[日時]],テーブル13[[#All],[年代]],I$1)</f>
        <v>0</v>
      </c>
      <c r="J398" s="59">
        <f>COUNTIFS(テーブル13[[#All],[発症日]],テーブル3101225[[#This Row],[日時]],テーブル13[[#All],[年代]],J$1)</f>
        <v>0</v>
      </c>
      <c r="K398" s="59">
        <f>COUNTIFS(テーブル13[[#All],[発症日]],テーブル3101225[[#This Row],[日時]],テーブル13[[#All],[年代]],K$1)</f>
        <v>0</v>
      </c>
      <c r="L398" s="59">
        <f>COUNTIFS(テーブル13[[#All],[発症日]],テーブル3101225[[#This Row],[日時]],テーブル13[[#All],[年代]],L$1)</f>
        <v>0</v>
      </c>
      <c r="M398" s="59">
        <f>COUNTIFS(テーブル13[[#All],[発症日]],テーブル3101225[[#This Row],[日時]],テーブル13[[#All],[年代]],M$1)</f>
        <v>0</v>
      </c>
      <c r="N398" s="59">
        <f>COUNTIFS(テーブル13[[#All],[発症日]],テーブル3101225[[#This Row],[日時]],テーブル13[[#All],[年代]],N$1)</f>
        <v>0</v>
      </c>
      <c r="O398" s="59">
        <f>COUNTIFS(テーブル13[[#All],[発症日]],テーブル3101225[[#This Row],[日時]],テーブル13[[#All],[年代]],O$1)</f>
        <v>0</v>
      </c>
    </row>
    <row r="399" spans="1:15">
      <c r="A399" s="54">
        <f t="shared" si="27"/>
        <v>44283</v>
      </c>
      <c r="B399" s="1" t="str">
        <f t="shared" si="24"/>
        <v/>
      </c>
      <c r="C399" s="57" t="str">
        <f t="shared" si="25"/>
        <v/>
      </c>
      <c r="D399" s="57" t="str">
        <f t="shared" si="26"/>
        <v>28日</v>
      </c>
      <c r="E399" s="57">
        <f>COUNTIF(テーブル13[[#All],[発症日]],テーブル3101225[[#This Row],[日時]])</f>
        <v>0</v>
      </c>
      <c r="F399" s="57">
        <f>COUNTIFS(テーブル13[[#All],[発症日]],テーブル3101225[[#This Row],[日時]],テーブル13[[#All],[探知契機]],F$1)</f>
        <v>0</v>
      </c>
      <c r="G399" s="59">
        <f>COUNTIFS(テーブル13[[#All],[発症日]],テーブル3101225[[#This Row],[日時]],テーブル13[[#All],[探知契機]],"")</f>
        <v>0</v>
      </c>
      <c r="H399" s="59">
        <f>COUNTIFS(テーブル13[[#All],[発症日]],テーブル3101225[[#This Row],[日時]],テーブル13[[#All],[年代]],H$1)</f>
        <v>0</v>
      </c>
      <c r="I399" s="59">
        <f>COUNTIFS(テーブル13[[#All],[発症日]],テーブル3101225[[#This Row],[日時]],テーブル13[[#All],[年代]],I$1)</f>
        <v>0</v>
      </c>
      <c r="J399" s="59">
        <f>COUNTIFS(テーブル13[[#All],[発症日]],テーブル3101225[[#This Row],[日時]],テーブル13[[#All],[年代]],J$1)</f>
        <v>0</v>
      </c>
      <c r="K399" s="59">
        <f>COUNTIFS(テーブル13[[#All],[発症日]],テーブル3101225[[#This Row],[日時]],テーブル13[[#All],[年代]],K$1)</f>
        <v>0</v>
      </c>
      <c r="L399" s="59">
        <f>COUNTIFS(テーブル13[[#All],[発症日]],テーブル3101225[[#This Row],[日時]],テーブル13[[#All],[年代]],L$1)</f>
        <v>0</v>
      </c>
      <c r="M399" s="59">
        <f>COUNTIFS(テーブル13[[#All],[発症日]],テーブル3101225[[#This Row],[日時]],テーブル13[[#All],[年代]],M$1)</f>
        <v>0</v>
      </c>
      <c r="N399" s="59">
        <f>COUNTIFS(テーブル13[[#All],[発症日]],テーブル3101225[[#This Row],[日時]],テーブル13[[#All],[年代]],N$1)</f>
        <v>0</v>
      </c>
      <c r="O399" s="59">
        <f>COUNTIFS(テーブル13[[#All],[発症日]],テーブル3101225[[#This Row],[日時]],テーブル13[[#All],[年代]],O$1)</f>
        <v>0</v>
      </c>
    </row>
    <row r="400" spans="1:15">
      <c r="A400" s="54">
        <f t="shared" si="27"/>
        <v>44284</v>
      </c>
      <c r="B400" s="1" t="str">
        <f t="shared" si="24"/>
        <v/>
      </c>
      <c r="C400" s="57" t="str">
        <f t="shared" si="25"/>
        <v/>
      </c>
      <c r="D400" s="57" t="str">
        <f t="shared" si="26"/>
        <v>29日</v>
      </c>
      <c r="E400" s="57">
        <f>COUNTIF(テーブル13[[#All],[発症日]],テーブル3101225[[#This Row],[日時]])</f>
        <v>0</v>
      </c>
      <c r="F400" s="57">
        <f>COUNTIFS(テーブル13[[#All],[発症日]],テーブル3101225[[#This Row],[日時]],テーブル13[[#All],[探知契機]],F$1)</f>
        <v>0</v>
      </c>
      <c r="G400" s="59">
        <f>COUNTIFS(テーブル13[[#All],[発症日]],テーブル3101225[[#This Row],[日時]],テーブル13[[#All],[探知契機]],"")</f>
        <v>0</v>
      </c>
      <c r="H400" s="59">
        <f>COUNTIFS(テーブル13[[#All],[発症日]],テーブル3101225[[#This Row],[日時]],テーブル13[[#All],[年代]],H$1)</f>
        <v>0</v>
      </c>
      <c r="I400" s="59">
        <f>COUNTIFS(テーブル13[[#All],[発症日]],テーブル3101225[[#This Row],[日時]],テーブル13[[#All],[年代]],I$1)</f>
        <v>0</v>
      </c>
      <c r="J400" s="59">
        <f>COUNTIFS(テーブル13[[#All],[発症日]],テーブル3101225[[#This Row],[日時]],テーブル13[[#All],[年代]],J$1)</f>
        <v>0</v>
      </c>
      <c r="K400" s="59">
        <f>COUNTIFS(テーブル13[[#All],[発症日]],テーブル3101225[[#This Row],[日時]],テーブル13[[#All],[年代]],K$1)</f>
        <v>0</v>
      </c>
      <c r="L400" s="59">
        <f>COUNTIFS(テーブル13[[#All],[発症日]],テーブル3101225[[#This Row],[日時]],テーブル13[[#All],[年代]],L$1)</f>
        <v>0</v>
      </c>
      <c r="M400" s="59">
        <f>COUNTIFS(テーブル13[[#All],[発症日]],テーブル3101225[[#This Row],[日時]],テーブル13[[#All],[年代]],M$1)</f>
        <v>0</v>
      </c>
      <c r="N400" s="59">
        <f>COUNTIFS(テーブル13[[#All],[発症日]],テーブル3101225[[#This Row],[日時]],テーブル13[[#All],[年代]],N$1)</f>
        <v>0</v>
      </c>
      <c r="O400" s="59">
        <f>COUNTIFS(テーブル13[[#All],[発症日]],テーブル3101225[[#This Row],[日時]],テーブル13[[#All],[年代]],O$1)</f>
        <v>0</v>
      </c>
    </row>
    <row r="401" spans="1:15">
      <c r="A401" s="54">
        <f t="shared" si="27"/>
        <v>44285</v>
      </c>
      <c r="B401" s="1" t="str">
        <f t="shared" si="24"/>
        <v/>
      </c>
      <c r="C401" s="57" t="str">
        <f t="shared" si="25"/>
        <v/>
      </c>
      <c r="D401" s="57" t="str">
        <f t="shared" si="26"/>
        <v>30日</v>
      </c>
      <c r="E401" s="57">
        <f>COUNTIF(テーブル13[[#All],[発症日]],テーブル3101225[[#This Row],[日時]])</f>
        <v>0</v>
      </c>
      <c r="F401" s="57">
        <f>COUNTIFS(テーブル13[[#All],[発症日]],テーブル3101225[[#This Row],[日時]],テーブル13[[#All],[探知契機]],F$1)</f>
        <v>0</v>
      </c>
      <c r="G401" s="59">
        <f>COUNTIFS(テーブル13[[#All],[発症日]],テーブル3101225[[#This Row],[日時]],テーブル13[[#All],[探知契機]],"")</f>
        <v>0</v>
      </c>
      <c r="H401" s="59">
        <f>COUNTIFS(テーブル13[[#All],[発症日]],テーブル3101225[[#This Row],[日時]],テーブル13[[#All],[年代]],H$1)</f>
        <v>0</v>
      </c>
      <c r="I401" s="59">
        <f>COUNTIFS(テーブル13[[#All],[発症日]],テーブル3101225[[#This Row],[日時]],テーブル13[[#All],[年代]],I$1)</f>
        <v>0</v>
      </c>
      <c r="J401" s="59">
        <f>COUNTIFS(テーブル13[[#All],[発症日]],テーブル3101225[[#This Row],[日時]],テーブル13[[#All],[年代]],J$1)</f>
        <v>0</v>
      </c>
      <c r="K401" s="59">
        <f>COUNTIFS(テーブル13[[#All],[発症日]],テーブル3101225[[#This Row],[日時]],テーブル13[[#All],[年代]],K$1)</f>
        <v>0</v>
      </c>
      <c r="L401" s="59">
        <f>COUNTIFS(テーブル13[[#All],[発症日]],テーブル3101225[[#This Row],[日時]],テーブル13[[#All],[年代]],L$1)</f>
        <v>0</v>
      </c>
      <c r="M401" s="59">
        <f>COUNTIFS(テーブル13[[#All],[発症日]],テーブル3101225[[#This Row],[日時]],テーブル13[[#All],[年代]],M$1)</f>
        <v>0</v>
      </c>
      <c r="N401" s="59">
        <f>COUNTIFS(テーブル13[[#All],[発症日]],テーブル3101225[[#This Row],[日時]],テーブル13[[#All],[年代]],N$1)</f>
        <v>0</v>
      </c>
      <c r="O401" s="59">
        <f>COUNTIFS(テーブル13[[#All],[発症日]],テーブル3101225[[#This Row],[日時]],テーブル13[[#All],[年代]],O$1)</f>
        <v>0</v>
      </c>
    </row>
    <row r="402" spans="1:15">
      <c r="A402" s="54">
        <f t="shared" si="27"/>
        <v>44286</v>
      </c>
      <c r="B402" s="1" t="str">
        <f t="shared" si="24"/>
        <v/>
      </c>
      <c r="C402" s="57" t="str">
        <f t="shared" si="25"/>
        <v/>
      </c>
      <c r="D402" s="57" t="str">
        <f t="shared" si="26"/>
        <v>31日</v>
      </c>
      <c r="E402" s="57">
        <f>COUNTIF(テーブル13[[#All],[発症日]],テーブル3101225[[#This Row],[日時]])</f>
        <v>0</v>
      </c>
      <c r="F402" s="57">
        <f>COUNTIFS(テーブル13[[#All],[発症日]],テーブル3101225[[#This Row],[日時]],テーブル13[[#All],[探知契機]],F$1)</f>
        <v>0</v>
      </c>
      <c r="G402" s="59">
        <f>COUNTIFS(テーブル13[[#All],[発症日]],テーブル3101225[[#This Row],[日時]],テーブル13[[#All],[探知契機]],"")</f>
        <v>0</v>
      </c>
      <c r="H402" s="59">
        <f>COUNTIFS(テーブル13[[#All],[発症日]],テーブル3101225[[#This Row],[日時]],テーブル13[[#All],[年代]],H$1)</f>
        <v>0</v>
      </c>
      <c r="I402" s="59">
        <f>COUNTIFS(テーブル13[[#All],[発症日]],テーブル3101225[[#This Row],[日時]],テーブル13[[#All],[年代]],I$1)</f>
        <v>0</v>
      </c>
      <c r="J402" s="59">
        <f>COUNTIFS(テーブル13[[#All],[発症日]],テーブル3101225[[#This Row],[日時]],テーブル13[[#All],[年代]],J$1)</f>
        <v>0</v>
      </c>
      <c r="K402" s="59">
        <f>COUNTIFS(テーブル13[[#All],[発症日]],テーブル3101225[[#This Row],[日時]],テーブル13[[#All],[年代]],K$1)</f>
        <v>0</v>
      </c>
      <c r="L402" s="59">
        <f>COUNTIFS(テーブル13[[#All],[発症日]],テーブル3101225[[#This Row],[日時]],テーブル13[[#All],[年代]],L$1)</f>
        <v>0</v>
      </c>
      <c r="M402" s="59">
        <f>COUNTIFS(テーブル13[[#All],[発症日]],テーブル3101225[[#This Row],[日時]],テーブル13[[#All],[年代]],M$1)</f>
        <v>0</v>
      </c>
      <c r="N402" s="59">
        <f>COUNTIFS(テーブル13[[#All],[発症日]],テーブル3101225[[#This Row],[日時]],テーブル13[[#All],[年代]],N$1)</f>
        <v>0</v>
      </c>
      <c r="O402" s="59">
        <f>COUNTIFS(テーブル13[[#All],[発症日]],テーブル3101225[[#This Row],[日時]],テーブル13[[#All],[年代]],O$1)</f>
        <v>0</v>
      </c>
    </row>
    <row r="403" spans="1:15">
      <c r="A403" s="54">
        <f t="shared" si="27"/>
        <v>44287</v>
      </c>
      <c r="B403" s="1" t="str">
        <f t="shared" si="24"/>
        <v/>
      </c>
      <c r="C403" s="57" t="str">
        <f t="shared" si="25"/>
        <v>4月</v>
      </c>
      <c r="D403" s="57" t="str">
        <f t="shared" si="26"/>
        <v>1日</v>
      </c>
      <c r="E403" s="57">
        <f>COUNTIF(テーブル13[[#All],[発症日]],テーブル3101225[[#This Row],[日時]])</f>
        <v>0</v>
      </c>
      <c r="F403" s="57">
        <f>COUNTIFS(テーブル13[[#All],[発症日]],テーブル3101225[[#This Row],[日時]],テーブル13[[#All],[探知契機]],F$1)</f>
        <v>0</v>
      </c>
      <c r="G403" s="59">
        <f>COUNTIFS(テーブル13[[#All],[発症日]],テーブル3101225[[#This Row],[日時]],テーブル13[[#All],[探知契機]],"")</f>
        <v>0</v>
      </c>
      <c r="H403" s="59">
        <f>COUNTIFS(テーブル13[[#All],[発症日]],テーブル3101225[[#This Row],[日時]],テーブル13[[#All],[年代]],H$1)</f>
        <v>0</v>
      </c>
      <c r="I403" s="59">
        <f>COUNTIFS(テーブル13[[#All],[発症日]],テーブル3101225[[#This Row],[日時]],テーブル13[[#All],[年代]],I$1)</f>
        <v>0</v>
      </c>
      <c r="J403" s="59">
        <f>COUNTIFS(テーブル13[[#All],[発症日]],テーブル3101225[[#This Row],[日時]],テーブル13[[#All],[年代]],J$1)</f>
        <v>0</v>
      </c>
      <c r="K403" s="59">
        <f>COUNTIFS(テーブル13[[#All],[発症日]],テーブル3101225[[#This Row],[日時]],テーブル13[[#All],[年代]],K$1)</f>
        <v>0</v>
      </c>
      <c r="L403" s="59">
        <f>COUNTIFS(テーブル13[[#All],[発症日]],テーブル3101225[[#This Row],[日時]],テーブル13[[#All],[年代]],L$1)</f>
        <v>0</v>
      </c>
      <c r="M403" s="59">
        <f>COUNTIFS(テーブル13[[#All],[発症日]],テーブル3101225[[#This Row],[日時]],テーブル13[[#All],[年代]],M$1)</f>
        <v>0</v>
      </c>
      <c r="N403" s="59">
        <f>COUNTIFS(テーブル13[[#All],[発症日]],テーブル3101225[[#This Row],[日時]],テーブル13[[#All],[年代]],N$1)</f>
        <v>0</v>
      </c>
      <c r="O403" s="59">
        <f>COUNTIFS(テーブル13[[#All],[発症日]],テーブル3101225[[#This Row],[日時]],テーブル13[[#All],[年代]],O$1)</f>
        <v>0</v>
      </c>
    </row>
  </sheetData>
  <phoneticPr fontId="2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F3B94-4BF2-4CD3-A392-8A4645DBC051}">
  <sheetPr codeName="Sheet22">
    <tabColor theme="5" tint="-0.249977111117893"/>
  </sheetPr>
  <dimension ref="A1:O403"/>
  <sheetViews>
    <sheetView topLeftCell="H1" zoomScale="70" zoomScaleNormal="70" workbookViewId="0">
      <selection activeCell="B2" sqref="B2"/>
    </sheetView>
  </sheetViews>
  <sheetFormatPr defaultColWidth="9" defaultRowHeight="12.6"/>
  <cols>
    <col min="1" max="1" width="10.09765625" style="1" customWidth="1"/>
    <col min="2" max="2" width="10.3984375" style="1" bestFit="1" customWidth="1"/>
    <col min="3" max="4" width="9" style="1"/>
    <col min="5" max="5" width="11.69921875" style="1" bestFit="1" customWidth="1"/>
    <col min="6" max="6" width="15.3984375" style="1" bestFit="1" customWidth="1"/>
    <col min="7" max="7" width="18" style="1" bestFit="1" customWidth="1"/>
    <col min="8" max="16384" width="9" style="1"/>
  </cols>
  <sheetData>
    <row r="1" spans="1:15">
      <c r="A1" s="1" t="s">
        <v>45</v>
      </c>
      <c r="B1" s="47">
        <v>43891</v>
      </c>
      <c r="E1" s="1" t="s">
        <v>907</v>
      </c>
      <c r="F1" s="71" t="s">
        <v>908</v>
      </c>
      <c r="G1" s="71" t="s">
        <v>5</v>
      </c>
      <c r="H1" s="71"/>
      <c r="I1" s="71"/>
      <c r="J1" s="71"/>
      <c r="K1" s="71"/>
      <c r="L1" s="71"/>
      <c r="M1" s="71"/>
      <c r="N1" s="71"/>
      <c r="O1" s="71"/>
    </row>
    <row r="3" spans="1:15">
      <c r="A3" s="56" t="str">
        <f>基本情報入力!C3&amp;"管内"&amp;基本情報入力!C4&amp;"における"&amp;基本情報入力!C2&amp;"患者発生状況（疫学的リンク別） "&amp;MONTH(基本情報入力!C5)&amp;"月"&amp;DAY(基本情報入力!C5)&amp;"日"&amp;"時点 "&amp;"N="&amp;(COUNTA(テーブル13[氏名])-COUNTIFS(テーブル13[発症日],"無症状")-COUNTIFS(テーブル13[発症日],"不明")-COUNTIFS(テーブル13[発症日],""))&amp;"*"</f>
        <v>XYZ保健所管内におけるCOVID-19患者発生状況（疫学的リンク別） 1月16日時点 N=385*</v>
      </c>
    </row>
    <row r="4" spans="1:15">
      <c r="A4" s="1" t="str">
        <f>"*無症候または発症日不明の"&amp;COUNTIFS(テーブル13[発症日],"無症状")+COUNTIFS(テーブル13[発症日],"不明")+COUNTIFS(テーブル13[発症日],"")&amp;"例を除く"</f>
        <v>*無症候または発症日不明の104例を除く</v>
      </c>
    </row>
    <row r="5" spans="1:15">
      <c r="A5" s="56" t="str">
        <f>基本情報入力!C3&amp;"管内"&amp;基本情報入力!C4&amp;"における"&amp;基本情報入力!C2&amp;"患者発生状況（判明日別） "&amp;MONTH(基本情報入力!C5)&amp;"月"&amp;DAY(基本情報入力!C5)&amp;"日"&amp;"時点 "&amp;"N="&amp;(COUNTA(テーブル13[氏名]))</f>
        <v>XYZ保健所管内におけるCOVID-19患者発生状況（判明日別） 1月16日時点 N=489</v>
      </c>
    </row>
    <row r="6" spans="1:15">
      <c r="A6" s="1" t="s">
        <v>53</v>
      </c>
      <c r="B6" s="1" t="s">
        <v>55</v>
      </c>
      <c r="C6" s="1" t="s">
        <v>56</v>
      </c>
      <c r="D6" s="1" t="s">
        <v>57</v>
      </c>
      <c r="E6" s="1" t="s">
        <v>58</v>
      </c>
      <c r="F6" s="1" t="s">
        <v>910</v>
      </c>
      <c r="G6" s="1" t="s">
        <v>911</v>
      </c>
      <c r="H6" s="1" t="s">
        <v>846</v>
      </c>
      <c r="I6" s="1" t="s">
        <v>887</v>
      </c>
      <c r="J6" s="1" t="s">
        <v>888</v>
      </c>
      <c r="K6" s="1" t="s">
        <v>889</v>
      </c>
      <c r="L6" s="1" t="s">
        <v>890</v>
      </c>
      <c r="M6" s="1" t="s">
        <v>904</v>
      </c>
      <c r="N6" s="1" t="s">
        <v>905</v>
      </c>
      <c r="O6" s="1" t="s">
        <v>906</v>
      </c>
    </row>
    <row r="7" spans="1:15">
      <c r="A7" s="54">
        <f>B1</f>
        <v>43891</v>
      </c>
      <c r="B7" s="1" t="str">
        <f t="shared" ref="B7:B70" si="0">IF(AND(MONTH(A7)=1,DAY(A7)=1),YEAR(A7)&amp;"年","")</f>
        <v/>
      </c>
      <c r="C7" s="57" t="str">
        <f t="shared" ref="C7:C70" si="1">IF(DAY(A7)=1,MONTH(A7)&amp;"月","")</f>
        <v>3月</v>
      </c>
      <c r="D7" s="57" t="str">
        <f t="shared" ref="D7:D70" si="2">DAY(A7)&amp;"日"</f>
        <v>1日</v>
      </c>
      <c r="E7" s="57">
        <f>COUNTIF(テーブル13[[#All],[発症日]],テーブル31012257[[#This Row],[日時]])</f>
        <v>0</v>
      </c>
      <c r="F7" s="57">
        <f>COUNTIFS(テーブル13[[#All],[発症日]],テーブル31012257[[#This Row],[日時]],テーブル13[[#All],[疫学的リンク]],F$1)</f>
        <v>0</v>
      </c>
      <c r="G7" s="59">
        <f>COUNTIFS(テーブル13[[#All],[発症日]],テーブル31012257[[#This Row],[日時]],テーブル13[[#All],[疫学的リンク]],G$1)</f>
        <v>0</v>
      </c>
      <c r="H7" s="59">
        <f>COUNTIFS(テーブル13[[#All],[発症日]],テーブル31012257[[#This Row],[日時]],テーブル13[[#All],[年代]],H$1)</f>
        <v>0</v>
      </c>
      <c r="I7" s="59">
        <f>COUNTIFS(テーブル13[[#All],[発症日]],テーブル31012257[[#This Row],[日時]],テーブル13[[#All],[年代]],I$1)</f>
        <v>0</v>
      </c>
      <c r="J7" s="59">
        <f>COUNTIFS(テーブル13[[#All],[発症日]],テーブル31012257[[#This Row],[日時]],テーブル13[[#All],[年代]],J$1)</f>
        <v>0</v>
      </c>
      <c r="K7" s="59">
        <f>COUNTIFS(テーブル13[[#All],[発症日]],テーブル31012257[[#This Row],[日時]],テーブル13[[#All],[年代]],K$1)</f>
        <v>0</v>
      </c>
      <c r="L7" s="59">
        <f>COUNTIFS(テーブル13[[#All],[発症日]],テーブル31012257[[#This Row],[日時]],テーブル13[[#All],[年代]],L$1)</f>
        <v>0</v>
      </c>
      <c r="M7" s="59">
        <f>COUNTIFS(テーブル13[[#All],[発症日]],テーブル31012257[[#This Row],[日時]],テーブル13[[#All],[年代]],M$1)</f>
        <v>0</v>
      </c>
      <c r="N7" s="59">
        <f>COUNTIFS(テーブル13[[#All],[発症日]],テーブル31012257[[#This Row],[日時]],テーブル13[[#All],[年代]],N$1)</f>
        <v>0</v>
      </c>
      <c r="O7" s="59">
        <f>COUNTIFS(テーブル13[[#All],[発症日]],テーブル31012257[[#This Row],[日時]],テーブル13[[#All],[年代]],O$1)</f>
        <v>0</v>
      </c>
    </row>
    <row r="8" spans="1:15">
      <c r="A8" s="54">
        <f>A7+1</f>
        <v>43892</v>
      </c>
      <c r="B8" s="1" t="str">
        <f t="shared" si="0"/>
        <v/>
      </c>
      <c r="C8" s="57" t="str">
        <f t="shared" si="1"/>
        <v/>
      </c>
      <c r="D8" s="57" t="str">
        <f t="shared" si="2"/>
        <v>2日</v>
      </c>
      <c r="E8" s="57">
        <f>COUNTIF(テーブル13[[#All],[発症日]],テーブル31012257[[#This Row],[日時]])</f>
        <v>0</v>
      </c>
      <c r="F8" s="57">
        <f>COUNTIFS(テーブル13[[#All],[発症日]],テーブル31012257[[#This Row],[日時]],テーブル13[[#All],[疫学的リンク]],F$1)</f>
        <v>0</v>
      </c>
      <c r="G8" s="59">
        <f>COUNTIFS(テーブル13[[#All],[発症日]],テーブル31012257[[#This Row],[日時]],テーブル13[[#All],[疫学的リンク]],G$1)</f>
        <v>0</v>
      </c>
      <c r="H8" s="59">
        <f>COUNTIFS(テーブル13[[#All],[発症日]],テーブル31012257[[#This Row],[日時]],テーブル13[[#All],[年代]],H$1)</f>
        <v>0</v>
      </c>
      <c r="I8" s="59">
        <f>COUNTIFS(テーブル13[[#All],[発症日]],テーブル31012257[[#This Row],[日時]],テーブル13[[#All],[年代]],I$1)</f>
        <v>0</v>
      </c>
      <c r="J8" s="59">
        <f>COUNTIFS(テーブル13[[#All],[発症日]],テーブル31012257[[#This Row],[日時]],テーブル13[[#All],[年代]],J$1)</f>
        <v>0</v>
      </c>
      <c r="K8" s="59">
        <f>COUNTIFS(テーブル13[[#All],[発症日]],テーブル31012257[[#This Row],[日時]],テーブル13[[#All],[年代]],K$1)</f>
        <v>0</v>
      </c>
      <c r="L8" s="59">
        <f>COUNTIFS(テーブル13[[#All],[発症日]],テーブル31012257[[#This Row],[日時]],テーブル13[[#All],[年代]],L$1)</f>
        <v>0</v>
      </c>
      <c r="M8" s="59">
        <f>COUNTIFS(テーブル13[[#All],[発症日]],テーブル31012257[[#This Row],[日時]],テーブル13[[#All],[年代]],M$1)</f>
        <v>0</v>
      </c>
      <c r="N8" s="59">
        <f>COUNTIFS(テーブル13[[#All],[発症日]],テーブル31012257[[#This Row],[日時]],テーブル13[[#All],[年代]],N$1)</f>
        <v>0</v>
      </c>
      <c r="O8" s="59">
        <f>COUNTIFS(テーブル13[[#All],[発症日]],テーブル31012257[[#This Row],[日時]],テーブル13[[#All],[年代]],O$1)</f>
        <v>0</v>
      </c>
    </row>
    <row r="9" spans="1:15">
      <c r="A9" s="54">
        <f t="shared" ref="A9:A72" si="3">A8+1</f>
        <v>43893</v>
      </c>
      <c r="B9" s="1" t="str">
        <f t="shared" si="0"/>
        <v/>
      </c>
      <c r="C9" s="57" t="str">
        <f t="shared" si="1"/>
        <v/>
      </c>
      <c r="D9" s="57" t="str">
        <f t="shared" si="2"/>
        <v>3日</v>
      </c>
      <c r="E9" s="57">
        <f>COUNTIF(テーブル13[[#All],[発症日]],テーブル31012257[[#This Row],[日時]])</f>
        <v>0</v>
      </c>
      <c r="F9" s="57">
        <f>COUNTIFS(テーブル13[[#All],[発症日]],テーブル31012257[[#This Row],[日時]],テーブル13[[#All],[疫学的リンク]],F$1)</f>
        <v>0</v>
      </c>
      <c r="G9" s="59">
        <f>COUNTIFS(テーブル13[[#All],[発症日]],テーブル31012257[[#This Row],[日時]],テーブル13[[#All],[疫学的リンク]],G$1)</f>
        <v>0</v>
      </c>
      <c r="H9" s="59">
        <f>COUNTIFS(テーブル13[[#All],[発症日]],テーブル31012257[[#This Row],[日時]],テーブル13[[#All],[年代]],H$1)</f>
        <v>0</v>
      </c>
      <c r="I9" s="59">
        <f>COUNTIFS(テーブル13[[#All],[発症日]],テーブル31012257[[#This Row],[日時]],テーブル13[[#All],[年代]],I$1)</f>
        <v>0</v>
      </c>
      <c r="J9" s="59">
        <f>COUNTIFS(テーブル13[[#All],[発症日]],テーブル31012257[[#This Row],[日時]],テーブル13[[#All],[年代]],J$1)</f>
        <v>0</v>
      </c>
      <c r="K9" s="59">
        <f>COUNTIFS(テーブル13[[#All],[発症日]],テーブル31012257[[#This Row],[日時]],テーブル13[[#All],[年代]],K$1)</f>
        <v>0</v>
      </c>
      <c r="L9" s="59">
        <f>COUNTIFS(テーブル13[[#All],[発症日]],テーブル31012257[[#This Row],[日時]],テーブル13[[#All],[年代]],L$1)</f>
        <v>0</v>
      </c>
      <c r="M9" s="59">
        <f>COUNTIFS(テーブル13[[#All],[発症日]],テーブル31012257[[#This Row],[日時]],テーブル13[[#All],[年代]],M$1)</f>
        <v>0</v>
      </c>
      <c r="N9" s="59">
        <f>COUNTIFS(テーブル13[[#All],[発症日]],テーブル31012257[[#This Row],[日時]],テーブル13[[#All],[年代]],N$1)</f>
        <v>0</v>
      </c>
      <c r="O9" s="59">
        <f>COUNTIFS(テーブル13[[#All],[発症日]],テーブル31012257[[#This Row],[日時]],テーブル13[[#All],[年代]],O$1)</f>
        <v>0</v>
      </c>
    </row>
    <row r="10" spans="1:15">
      <c r="A10" s="54">
        <f t="shared" si="3"/>
        <v>43894</v>
      </c>
      <c r="B10" s="1" t="str">
        <f t="shared" si="0"/>
        <v/>
      </c>
      <c r="C10" s="57" t="str">
        <f t="shared" si="1"/>
        <v/>
      </c>
      <c r="D10" s="57" t="str">
        <f t="shared" si="2"/>
        <v>4日</v>
      </c>
      <c r="E10" s="57">
        <f>COUNTIF(テーブル13[[#All],[発症日]],テーブル31012257[[#This Row],[日時]])</f>
        <v>0</v>
      </c>
      <c r="F10" s="57">
        <f>COUNTIFS(テーブル13[[#All],[発症日]],テーブル31012257[[#This Row],[日時]],テーブル13[[#All],[疫学的リンク]],F$1)</f>
        <v>0</v>
      </c>
      <c r="G10" s="59">
        <f>COUNTIFS(テーブル13[[#All],[発症日]],テーブル31012257[[#This Row],[日時]],テーブル13[[#All],[疫学的リンク]],G$1)</f>
        <v>0</v>
      </c>
      <c r="H10" s="59">
        <f>COUNTIFS(テーブル13[[#All],[発症日]],テーブル31012257[[#This Row],[日時]],テーブル13[[#All],[年代]],H$1)</f>
        <v>0</v>
      </c>
      <c r="I10" s="59">
        <f>COUNTIFS(テーブル13[[#All],[発症日]],テーブル31012257[[#This Row],[日時]],テーブル13[[#All],[年代]],I$1)</f>
        <v>0</v>
      </c>
      <c r="J10" s="59">
        <f>COUNTIFS(テーブル13[[#All],[発症日]],テーブル31012257[[#This Row],[日時]],テーブル13[[#All],[年代]],J$1)</f>
        <v>0</v>
      </c>
      <c r="K10" s="59">
        <f>COUNTIFS(テーブル13[[#All],[発症日]],テーブル31012257[[#This Row],[日時]],テーブル13[[#All],[年代]],K$1)</f>
        <v>0</v>
      </c>
      <c r="L10" s="59">
        <f>COUNTIFS(テーブル13[[#All],[発症日]],テーブル31012257[[#This Row],[日時]],テーブル13[[#All],[年代]],L$1)</f>
        <v>0</v>
      </c>
      <c r="M10" s="59">
        <f>COUNTIFS(テーブル13[[#All],[発症日]],テーブル31012257[[#This Row],[日時]],テーブル13[[#All],[年代]],M$1)</f>
        <v>0</v>
      </c>
      <c r="N10" s="59">
        <f>COUNTIFS(テーブル13[[#All],[発症日]],テーブル31012257[[#This Row],[日時]],テーブル13[[#All],[年代]],N$1)</f>
        <v>0</v>
      </c>
      <c r="O10" s="59">
        <f>COUNTIFS(テーブル13[[#All],[発症日]],テーブル31012257[[#This Row],[日時]],テーブル13[[#All],[年代]],O$1)</f>
        <v>0</v>
      </c>
    </row>
    <row r="11" spans="1:15">
      <c r="A11" s="54">
        <f t="shared" si="3"/>
        <v>43895</v>
      </c>
      <c r="B11" s="1" t="str">
        <f t="shared" si="0"/>
        <v/>
      </c>
      <c r="C11" s="57" t="str">
        <f t="shared" si="1"/>
        <v/>
      </c>
      <c r="D11" s="57" t="str">
        <f t="shared" si="2"/>
        <v>5日</v>
      </c>
      <c r="E11" s="57">
        <f>COUNTIF(テーブル13[[#All],[発症日]],テーブル31012257[[#This Row],[日時]])</f>
        <v>0</v>
      </c>
      <c r="F11" s="57">
        <f>COUNTIFS(テーブル13[[#All],[発症日]],テーブル31012257[[#This Row],[日時]],テーブル13[[#All],[疫学的リンク]],F$1)</f>
        <v>0</v>
      </c>
      <c r="G11" s="59">
        <f>COUNTIFS(テーブル13[[#All],[発症日]],テーブル31012257[[#This Row],[日時]],テーブル13[[#All],[疫学的リンク]],G$1)</f>
        <v>0</v>
      </c>
      <c r="H11" s="59">
        <f>COUNTIFS(テーブル13[[#All],[発症日]],テーブル31012257[[#This Row],[日時]],テーブル13[[#All],[年代]],H$1)</f>
        <v>0</v>
      </c>
      <c r="I11" s="59">
        <f>COUNTIFS(テーブル13[[#All],[発症日]],テーブル31012257[[#This Row],[日時]],テーブル13[[#All],[年代]],I$1)</f>
        <v>0</v>
      </c>
      <c r="J11" s="59">
        <f>COUNTIFS(テーブル13[[#All],[発症日]],テーブル31012257[[#This Row],[日時]],テーブル13[[#All],[年代]],J$1)</f>
        <v>0</v>
      </c>
      <c r="K11" s="59">
        <f>COUNTIFS(テーブル13[[#All],[発症日]],テーブル31012257[[#This Row],[日時]],テーブル13[[#All],[年代]],K$1)</f>
        <v>0</v>
      </c>
      <c r="L11" s="59">
        <f>COUNTIFS(テーブル13[[#All],[発症日]],テーブル31012257[[#This Row],[日時]],テーブル13[[#All],[年代]],L$1)</f>
        <v>0</v>
      </c>
      <c r="M11" s="59">
        <f>COUNTIFS(テーブル13[[#All],[発症日]],テーブル31012257[[#This Row],[日時]],テーブル13[[#All],[年代]],M$1)</f>
        <v>0</v>
      </c>
      <c r="N11" s="59">
        <f>COUNTIFS(テーブル13[[#All],[発症日]],テーブル31012257[[#This Row],[日時]],テーブル13[[#All],[年代]],N$1)</f>
        <v>0</v>
      </c>
      <c r="O11" s="59">
        <f>COUNTIFS(テーブル13[[#All],[発症日]],テーブル31012257[[#This Row],[日時]],テーブル13[[#All],[年代]],O$1)</f>
        <v>0</v>
      </c>
    </row>
    <row r="12" spans="1:15">
      <c r="A12" s="54">
        <f t="shared" si="3"/>
        <v>43896</v>
      </c>
      <c r="B12" s="1" t="str">
        <f t="shared" si="0"/>
        <v/>
      </c>
      <c r="C12" s="57" t="str">
        <f t="shared" si="1"/>
        <v/>
      </c>
      <c r="D12" s="57" t="str">
        <f t="shared" si="2"/>
        <v>6日</v>
      </c>
      <c r="E12" s="57">
        <f>COUNTIF(テーブル13[[#All],[発症日]],テーブル31012257[[#This Row],[日時]])</f>
        <v>0</v>
      </c>
      <c r="F12" s="57">
        <f>COUNTIFS(テーブル13[[#All],[発症日]],テーブル31012257[[#This Row],[日時]],テーブル13[[#All],[疫学的リンク]],F$1)</f>
        <v>0</v>
      </c>
      <c r="G12" s="59">
        <f>COUNTIFS(テーブル13[[#All],[発症日]],テーブル31012257[[#This Row],[日時]],テーブル13[[#All],[疫学的リンク]],G$1)</f>
        <v>0</v>
      </c>
      <c r="H12" s="59">
        <f>COUNTIFS(テーブル13[[#All],[発症日]],テーブル31012257[[#This Row],[日時]],テーブル13[[#All],[年代]],H$1)</f>
        <v>0</v>
      </c>
      <c r="I12" s="59">
        <f>COUNTIFS(テーブル13[[#All],[発症日]],テーブル31012257[[#This Row],[日時]],テーブル13[[#All],[年代]],I$1)</f>
        <v>0</v>
      </c>
      <c r="J12" s="59">
        <f>COUNTIFS(テーブル13[[#All],[発症日]],テーブル31012257[[#This Row],[日時]],テーブル13[[#All],[年代]],J$1)</f>
        <v>0</v>
      </c>
      <c r="K12" s="59">
        <f>COUNTIFS(テーブル13[[#All],[発症日]],テーブル31012257[[#This Row],[日時]],テーブル13[[#All],[年代]],K$1)</f>
        <v>0</v>
      </c>
      <c r="L12" s="59">
        <f>COUNTIFS(テーブル13[[#All],[発症日]],テーブル31012257[[#This Row],[日時]],テーブル13[[#All],[年代]],L$1)</f>
        <v>0</v>
      </c>
      <c r="M12" s="59">
        <f>COUNTIFS(テーブル13[[#All],[発症日]],テーブル31012257[[#This Row],[日時]],テーブル13[[#All],[年代]],M$1)</f>
        <v>0</v>
      </c>
      <c r="N12" s="59">
        <f>COUNTIFS(テーブル13[[#All],[発症日]],テーブル31012257[[#This Row],[日時]],テーブル13[[#All],[年代]],N$1)</f>
        <v>0</v>
      </c>
      <c r="O12" s="59">
        <f>COUNTIFS(テーブル13[[#All],[発症日]],テーブル31012257[[#This Row],[日時]],テーブル13[[#All],[年代]],O$1)</f>
        <v>0</v>
      </c>
    </row>
    <row r="13" spans="1:15">
      <c r="A13" s="54">
        <f t="shared" si="3"/>
        <v>43897</v>
      </c>
      <c r="B13" s="1" t="str">
        <f t="shared" si="0"/>
        <v/>
      </c>
      <c r="C13" s="57" t="str">
        <f t="shared" si="1"/>
        <v/>
      </c>
      <c r="D13" s="57" t="str">
        <f t="shared" si="2"/>
        <v>7日</v>
      </c>
      <c r="E13" s="57">
        <f>COUNTIF(テーブル13[[#All],[発症日]],テーブル31012257[[#This Row],[日時]])</f>
        <v>0</v>
      </c>
      <c r="F13" s="57">
        <f>COUNTIFS(テーブル13[[#All],[発症日]],テーブル31012257[[#This Row],[日時]],テーブル13[[#All],[疫学的リンク]],F$1)</f>
        <v>0</v>
      </c>
      <c r="G13" s="59">
        <f>COUNTIFS(テーブル13[[#All],[発症日]],テーブル31012257[[#This Row],[日時]],テーブル13[[#All],[疫学的リンク]],G$1)</f>
        <v>0</v>
      </c>
      <c r="H13" s="59">
        <f>COUNTIFS(テーブル13[[#All],[発症日]],テーブル31012257[[#This Row],[日時]],テーブル13[[#All],[年代]],H$1)</f>
        <v>0</v>
      </c>
      <c r="I13" s="59">
        <f>COUNTIFS(テーブル13[[#All],[発症日]],テーブル31012257[[#This Row],[日時]],テーブル13[[#All],[年代]],I$1)</f>
        <v>0</v>
      </c>
      <c r="J13" s="59">
        <f>COUNTIFS(テーブル13[[#All],[発症日]],テーブル31012257[[#This Row],[日時]],テーブル13[[#All],[年代]],J$1)</f>
        <v>0</v>
      </c>
      <c r="K13" s="59">
        <f>COUNTIFS(テーブル13[[#All],[発症日]],テーブル31012257[[#This Row],[日時]],テーブル13[[#All],[年代]],K$1)</f>
        <v>0</v>
      </c>
      <c r="L13" s="59">
        <f>COUNTIFS(テーブル13[[#All],[発症日]],テーブル31012257[[#This Row],[日時]],テーブル13[[#All],[年代]],L$1)</f>
        <v>0</v>
      </c>
      <c r="M13" s="59">
        <f>COUNTIFS(テーブル13[[#All],[発症日]],テーブル31012257[[#This Row],[日時]],テーブル13[[#All],[年代]],M$1)</f>
        <v>0</v>
      </c>
      <c r="N13" s="59">
        <f>COUNTIFS(テーブル13[[#All],[発症日]],テーブル31012257[[#This Row],[日時]],テーブル13[[#All],[年代]],N$1)</f>
        <v>0</v>
      </c>
      <c r="O13" s="59">
        <f>COUNTIFS(テーブル13[[#All],[発症日]],テーブル31012257[[#This Row],[日時]],テーブル13[[#All],[年代]],O$1)</f>
        <v>0</v>
      </c>
    </row>
    <row r="14" spans="1:15">
      <c r="A14" s="54">
        <f t="shared" si="3"/>
        <v>43898</v>
      </c>
      <c r="B14" s="1" t="str">
        <f t="shared" si="0"/>
        <v/>
      </c>
      <c r="C14" s="57" t="str">
        <f t="shared" si="1"/>
        <v/>
      </c>
      <c r="D14" s="57" t="str">
        <f t="shared" si="2"/>
        <v>8日</v>
      </c>
      <c r="E14" s="57">
        <f>COUNTIF(テーブル13[[#All],[発症日]],テーブル31012257[[#This Row],[日時]])</f>
        <v>0</v>
      </c>
      <c r="F14" s="57">
        <f>COUNTIFS(テーブル13[[#All],[発症日]],テーブル31012257[[#This Row],[日時]],テーブル13[[#All],[疫学的リンク]],F$1)</f>
        <v>0</v>
      </c>
      <c r="G14" s="59">
        <f>COUNTIFS(テーブル13[[#All],[発症日]],テーブル31012257[[#This Row],[日時]],テーブル13[[#All],[疫学的リンク]],G$1)</f>
        <v>0</v>
      </c>
      <c r="H14" s="59">
        <f>COUNTIFS(テーブル13[[#All],[発症日]],テーブル31012257[[#This Row],[日時]],テーブル13[[#All],[年代]],H$1)</f>
        <v>0</v>
      </c>
      <c r="I14" s="59">
        <f>COUNTIFS(テーブル13[[#All],[発症日]],テーブル31012257[[#This Row],[日時]],テーブル13[[#All],[年代]],I$1)</f>
        <v>0</v>
      </c>
      <c r="J14" s="59">
        <f>COUNTIFS(テーブル13[[#All],[発症日]],テーブル31012257[[#This Row],[日時]],テーブル13[[#All],[年代]],J$1)</f>
        <v>0</v>
      </c>
      <c r="K14" s="59">
        <f>COUNTIFS(テーブル13[[#All],[発症日]],テーブル31012257[[#This Row],[日時]],テーブル13[[#All],[年代]],K$1)</f>
        <v>0</v>
      </c>
      <c r="L14" s="59">
        <f>COUNTIFS(テーブル13[[#All],[発症日]],テーブル31012257[[#This Row],[日時]],テーブル13[[#All],[年代]],L$1)</f>
        <v>0</v>
      </c>
      <c r="M14" s="59">
        <f>COUNTIFS(テーブル13[[#All],[発症日]],テーブル31012257[[#This Row],[日時]],テーブル13[[#All],[年代]],M$1)</f>
        <v>0</v>
      </c>
      <c r="N14" s="59">
        <f>COUNTIFS(テーブル13[[#All],[発症日]],テーブル31012257[[#This Row],[日時]],テーブル13[[#All],[年代]],N$1)</f>
        <v>0</v>
      </c>
      <c r="O14" s="59">
        <f>COUNTIFS(テーブル13[[#All],[発症日]],テーブル31012257[[#This Row],[日時]],テーブル13[[#All],[年代]],O$1)</f>
        <v>0</v>
      </c>
    </row>
    <row r="15" spans="1:15">
      <c r="A15" s="54">
        <f t="shared" si="3"/>
        <v>43899</v>
      </c>
      <c r="B15" s="1" t="str">
        <f t="shared" si="0"/>
        <v/>
      </c>
      <c r="C15" s="57" t="str">
        <f t="shared" si="1"/>
        <v/>
      </c>
      <c r="D15" s="57" t="str">
        <f t="shared" si="2"/>
        <v>9日</v>
      </c>
      <c r="E15" s="57">
        <f>COUNTIF(テーブル13[[#All],[発症日]],テーブル31012257[[#This Row],[日時]])</f>
        <v>0</v>
      </c>
      <c r="F15" s="57">
        <f>COUNTIFS(テーブル13[[#All],[発症日]],テーブル31012257[[#This Row],[日時]],テーブル13[[#All],[疫学的リンク]],F$1)</f>
        <v>0</v>
      </c>
      <c r="G15" s="59">
        <f>COUNTIFS(テーブル13[[#All],[発症日]],テーブル31012257[[#This Row],[日時]],テーブル13[[#All],[疫学的リンク]],G$1)</f>
        <v>0</v>
      </c>
      <c r="H15" s="59">
        <f>COUNTIFS(テーブル13[[#All],[発症日]],テーブル31012257[[#This Row],[日時]],テーブル13[[#All],[年代]],H$1)</f>
        <v>0</v>
      </c>
      <c r="I15" s="59">
        <f>COUNTIFS(テーブル13[[#All],[発症日]],テーブル31012257[[#This Row],[日時]],テーブル13[[#All],[年代]],I$1)</f>
        <v>0</v>
      </c>
      <c r="J15" s="59">
        <f>COUNTIFS(テーブル13[[#All],[発症日]],テーブル31012257[[#This Row],[日時]],テーブル13[[#All],[年代]],J$1)</f>
        <v>0</v>
      </c>
      <c r="K15" s="59">
        <f>COUNTIFS(テーブル13[[#All],[発症日]],テーブル31012257[[#This Row],[日時]],テーブル13[[#All],[年代]],K$1)</f>
        <v>0</v>
      </c>
      <c r="L15" s="59">
        <f>COUNTIFS(テーブル13[[#All],[発症日]],テーブル31012257[[#This Row],[日時]],テーブル13[[#All],[年代]],L$1)</f>
        <v>0</v>
      </c>
      <c r="M15" s="59">
        <f>COUNTIFS(テーブル13[[#All],[発症日]],テーブル31012257[[#This Row],[日時]],テーブル13[[#All],[年代]],M$1)</f>
        <v>0</v>
      </c>
      <c r="N15" s="59">
        <f>COUNTIFS(テーブル13[[#All],[発症日]],テーブル31012257[[#This Row],[日時]],テーブル13[[#All],[年代]],N$1)</f>
        <v>0</v>
      </c>
      <c r="O15" s="59">
        <f>COUNTIFS(テーブル13[[#All],[発症日]],テーブル31012257[[#This Row],[日時]],テーブル13[[#All],[年代]],O$1)</f>
        <v>0</v>
      </c>
    </row>
    <row r="16" spans="1:15">
      <c r="A16" s="54">
        <f t="shared" si="3"/>
        <v>43900</v>
      </c>
      <c r="B16" s="1" t="str">
        <f t="shared" si="0"/>
        <v/>
      </c>
      <c r="C16" s="57" t="str">
        <f t="shared" si="1"/>
        <v/>
      </c>
      <c r="D16" s="57" t="str">
        <f t="shared" si="2"/>
        <v>10日</v>
      </c>
      <c r="E16" s="57">
        <f>COUNTIF(テーブル13[[#All],[発症日]],テーブル31012257[[#This Row],[日時]])</f>
        <v>0</v>
      </c>
      <c r="F16" s="57">
        <f>COUNTIFS(テーブル13[[#All],[発症日]],テーブル31012257[[#This Row],[日時]],テーブル13[[#All],[疫学的リンク]],F$1)</f>
        <v>0</v>
      </c>
      <c r="G16" s="59">
        <f>COUNTIFS(テーブル13[[#All],[発症日]],テーブル31012257[[#This Row],[日時]],テーブル13[[#All],[疫学的リンク]],G$1)</f>
        <v>0</v>
      </c>
      <c r="H16" s="59">
        <f>COUNTIFS(テーブル13[[#All],[発症日]],テーブル31012257[[#This Row],[日時]],テーブル13[[#All],[年代]],H$1)</f>
        <v>0</v>
      </c>
      <c r="I16" s="59">
        <f>COUNTIFS(テーブル13[[#All],[発症日]],テーブル31012257[[#This Row],[日時]],テーブル13[[#All],[年代]],I$1)</f>
        <v>0</v>
      </c>
      <c r="J16" s="59">
        <f>COUNTIFS(テーブル13[[#All],[発症日]],テーブル31012257[[#This Row],[日時]],テーブル13[[#All],[年代]],J$1)</f>
        <v>0</v>
      </c>
      <c r="K16" s="59">
        <f>COUNTIFS(テーブル13[[#All],[発症日]],テーブル31012257[[#This Row],[日時]],テーブル13[[#All],[年代]],K$1)</f>
        <v>0</v>
      </c>
      <c r="L16" s="59">
        <f>COUNTIFS(テーブル13[[#All],[発症日]],テーブル31012257[[#This Row],[日時]],テーブル13[[#All],[年代]],L$1)</f>
        <v>0</v>
      </c>
      <c r="M16" s="59">
        <f>COUNTIFS(テーブル13[[#All],[発症日]],テーブル31012257[[#This Row],[日時]],テーブル13[[#All],[年代]],M$1)</f>
        <v>0</v>
      </c>
      <c r="N16" s="59">
        <f>COUNTIFS(テーブル13[[#All],[発症日]],テーブル31012257[[#This Row],[日時]],テーブル13[[#All],[年代]],N$1)</f>
        <v>0</v>
      </c>
      <c r="O16" s="59">
        <f>COUNTIFS(テーブル13[[#All],[発症日]],テーブル31012257[[#This Row],[日時]],テーブル13[[#All],[年代]],O$1)</f>
        <v>0</v>
      </c>
    </row>
    <row r="17" spans="1:15">
      <c r="A17" s="54">
        <f t="shared" si="3"/>
        <v>43901</v>
      </c>
      <c r="B17" s="1" t="str">
        <f t="shared" si="0"/>
        <v/>
      </c>
      <c r="C17" s="57" t="str">
        <f t="shared" si="1"/>
        <v/>
      </c>
      <c r="D17" s="57" t="str">
        <f t="shared" si="2"/>
        <v>11日</v>
      </c>
      <c r="E17" s="57">
        <f>COUNTIF(テーブル13[[#All],[発症日]],テーブル31012257[[#This Row],[日時]])</f>
        <v>0</v>
      </c>
      <c r="F17" s="57">
        <f>COUNTIFS(テーブル13[[#All],[発症日]],テーブル31012257[[#This Row],[日時]],テーブル13[[#All],[疫学的リンク]],F$1)</f>
        <v>0</v>
      </c>
      <c r="G17" s="59">
        <f>COUNTIFS(テーブル13[[#All],[発症日]],テーブル31012257[[#This Row],[日時]],テーブル13[[#All],[疫学的リンク]],G$1)</f>
        <v>0</v>
      </c>
      <c r="H17" s="59">
        <f>COUNTIFS(テーブル13[[#All],[発症日]],テーブル31012257[[#This Row],[日時]],テーブル13[[#All],[年代]],H$1)</f>
        <v>0</v>
      </c>
      <c r="I17" s="59">
        <f>COUNTIFS(テーブル13[[#All],[発症日]],テーブル31012257[[#This Row],[日時]],テーブル13[[#All],[年代]],I$1)</f>
        <v>0</v>
      </c>
      <c r="J17" s="59">
        <f>COUNTIFS(テーブル13[[#All],[発症日]],テーブル31012257[[#This Row],[日時]],テーブル13[[#All],[年代]],J$1)</f>
        <v>0</v>
      </c>
      <c r="K17" s="59">
        <f>COUNTIFS(テーブル13[[#All],[発症日]],テーブル31012257[[#This Row],[日時]],テーブル13[[#All],[年代]],K$1)</f>
        <v>0</v>
      </c>
      <c r="L17" s="59">
        <f>COUNTIFS(テーブル13[[#All],[発症日]],テーブル31012257[[#This Row],[日時]],テーブル13[[#All],[年代]],L$1)</f>
        <v>0</v>
      </c>
      <c r="M17" s="59">
        <f>COUNTIFS(テーブル13[[#All],[発症日]],テーブル31012257[[#This Row],[日時]],テーブル13[[#All],[年代]],M$1)</f>
        <v>0</v>
      </c>
      <c r="N17" s="59">
        <f>COUNTIFS(テーブル13[[#All],[発症日]],テーブル31012257[[#This Row],[日時]],テーブル13[[#All],[年代]],N$1)</f>
        <v>0</v>
      </c>
      <c r="O17" s="59">
        <f>COUNTIFS(テーブル13[[#All],[発症日]],テーブル31012257[[#This Row],[日時]],テーブル13[[#All],[年代]],O$1)</f>
        <v>0</v>
      </c>
    </row>
    <row r="18" spans="1:15">
      <c r="A18" s="54">
        <f t="shared" si="3"/>
        <v>43902</v>
      </c>
      <c r="B18" s="1" t="str">
        <f t="shared" si="0"/>
        <v/>
      </c>
      <c r="C18" s="57" t="str">
        <f t="shared" si="1"/>
        <v/>
      </c>
      <c r="D18" s="57" t="str">
        <f t="shared" si="2"/>
        <v>12日</v>
      </c>
      <c r="E18" s="57">
        <f>COUNTIF(テーブル13[[#All],[発症日]],テーブル31012257[[#This Row],[日時]])</f>
        <v>0</v>
      </c>
      <c r="F18" s="57">
        <f>COUNTIFS(テーブル13[[#All],[発症日]],テーブル31012257[[#This Row],[日時]],テーブル13[[#All],[疫学的リンク]],F$1)</f>
        <v>0</v>
      </c>
      <c r="G18" s="59">
        <f>COUNTIFS(テーブル13[[#All],[発症日]],テーブル31012257[[#This Row],[日時]],テーブル13[[#All],[疫学的リンク]],G$1)</f>
        <v>0</v>
      </c>
      <c r="H18" s="59">
        <f>COUNTIFS(テーブル13[[#All],[発症日]],テーブル31012257[[#This Row],[日時]],テーブル13[[#All],[年代]],H$1)</f>
        <v>0</v>
      </c>
      <c r="I18" s="59">
        <f>COUNTIFS(テーブル13[[#All],[発症日]],テーブル31012257[[#This Row],[日時]],テーブル13[[#All],[年代]],I$1)</f>
        <v>0</v>
      </c>
      <c r="J18" s="59">
        <f>COUNTIFS(テーブル13[[#All],[発症日]],テーブル31012257[[#This Row],[日時]],テーブル13[[#All],[年代]],J$1)</f>
        <v>0</v>
      </c>
      <c r="K18" s="59">
        <f>COUNTIFS(テーブル13[[#All],[発症日]],テーブル31012257[[#This Row],[日時]],テーブル13[[#All],[年代]],K$1)</f>
        <v>0</v>
      </c>
      <c r="L18" s="59">
        <f>COUNTIFS(テーブル13[[#All],[発症日]],テーブル31012257[[#This Row],[日時]],テーブル13[[#All],[年代]],L$1)</f>
        <v>0</v>
      </c>
      <c r="M18" s="59">
        <f>COUNTIFS(テーブル13[[#All],[発症日]],テーブル31012257[[#This Row],[日時]],テーブル13[[#All],[年代]],M$1)</f>
        <v>0</v>
      </c>
      <c r="N18" s="59">
        <f>COUNTIFS(テーブル13[[#All],[発症日]],テーブル31012257[[#This Row],[日時]],テーブル13[[#All],[年代]],N$1)</f>
        <v>0</v>
      </c>
      <c r="O18" s="59">
        <f>COUNTIFS(テーブル13[[#All],[発症日]],テーブル31012257[[#This Row],[日時]],テーブル13[[#All],[年代]],O$1)</f>
        <v>0</v>
      </c>
    </row>
    <row r="19" spans="1:15">
      <c r="A19" s="54">
        <f t="shared" si="3"/>
        <v>43903</v>
      </c>
      <c r="B19" s="1" t="str">
        <f t="shared" si="0"/>
        <v/>
      </c>
      <c r="C19" s="57" t="str">
        <f t="shared" si="1"/>
        <v/>
      </c>
      <c r="D19" s="57" t="str">
        <f t="shared" si="2"/>
        <v>13日</v>
      </c>
      <c r="E19" s="57">
        <f>COUNTIF(テーブル13[[#All],[発症日]],テーブル31012257[[#This Row],[日時]])</f>
        <v>0</v>
      </c>
      <c r="F19" s="57">
        <f>COUNTIFS(テーブル13[[#All],[発症日]],テーブル31012257[[#This Row],[日時]],テーブル13[[#All],[疫学的リンク]],F$1)</f>
        <v>0</v>
      </c>
      <c r="G19" s="59">
        <f>COUNTIFS(テーブル13[[#All],[発症日]],テーブル31012257[[#This Row],[日時]],テーブル13[[#All],[疫学的リンク]],G$1)</f>
        <v>0</v>
      </c>
      <c r="H19" s="59">
        <f>COUNTIFS(テーブル13[[#All],[発症日]],テーブル31012257[[#This Row],[日時]],テーブル13[[#All],[年代]],H$1)</f>
        <v>0</v>
      </c>
      <c r="I19" s="59">
        <f>COUNTIFS(テーブル13[[#All],[発症日]],テーブル31012257[[#This Row],[日時]],テーブル13[[#All],[年代]],I$1)</f>
        <v>0</v>
      </c>
      <c r="J19" s="59">
        <f>COUNTIFS(テーブル13[[#All],[発症日]],テーブル31012257[[#This Row],[日時]],テーブル13[[#All],[年代]],J$1)</f>
        <v>0</v>
      </c>
      <c r="K19" s="59">
        <f>COUNTIFS(テーブル13[[#All],[発症日]],テーブル31012257[[#This Row],[日時]],テーブル13[[#All],[年代]],K$1)</f>
        <v>0</v>
      </c>
      <c r="L19" s="59">
        <f>COUNTIFS(テーブル13[[#All],[発症日]],テーブル31012257[[#This Row],[日時]],テーブル13[[#All],[年代]],L$1)</f>
        <v>0</v>
      </c>
      <c r="M19" s="59">
        <f>COUNTIFS(テーブル13[[#All],[発症日]],テーブル31012257[[#This Row],[日時]],テーブル13[[#All],[年代]],M$1)</f>
        <v>0</v>
      </c>
      <c r="N19" s="59">
        <f>COUNTIFS(テーブル13[[#All],[発症日]],テーブル31012257[[#This Row],[日時]],テーブル13[[#All],[年代]],N$1)</f>
        <v>0</v>
      </c>
      <c r="O19" s="59">
        <f>COUNTIFS(テーブル13[[#All],[発症日]],テーブル31012257[[#This Row],[日時]],テーブル13[[#All],[年代]],O$1)</f>
        <v>0</v>
      </c>
    </row>
    <row r="20" spans="1:15">
      <c r="A20" s="54">
        <f t="shared" si="3"/>
        <v>43904</v>
      </c>
      <c r="B20" s="1" t="str">
        <f t="shared" si="0"/>
        <v/>
      </c>
      <c r="C20" s="57" t="str">
        <f t="shared" si="1"/>
        <v/>
      </c>
      <c r="D20" s="57" t="str">
        <f t="shared" si="2"/>
        <v>14日</v>
      </c>
      <c r="E20" s="57">
        <f>COUNTIF(テーブル13[[#All],[発症日]],テーブル31012257[[#This Row],[日時]])</f>
        <v>0</v>
      </c>
      <c r="F20" s="57">
        <f>COUNTIFS(テーブル13[[#All],[発症日]],テーブル31012257[[#This Row],[日時]],テーブル13[[#All],[疫学的リンク]],F$1)</f>
        <v>0</v>
      </c>
      <c r="G20" s="59">
        <f>COUNTIFS(テーブル13[[#All],[発症日]],テーブル31012257[[#This Row],[日時]],テーブル13[[#All],[疫学的リンク]],G$1)</f>
        <v>0</v>
      </c>
      <c r="H20" s="59">
        <f>COUNTIFS(テーブル13[[#All],[発症日]],テーブル31012257[[#This Row],[日時]],テーブル13[[#All],[年代]],H$1)</f>
        <v>0</v>
      </c>
      <c r="I20" s="59">
        <f>COUNTIFS(テーブル13[[#All],[発症日]],テーブル31012257[[#This Row],[日時]],テーブル13[[#All],[年代]],I$1)</f>
        <v>0</v>
      </c>
      <c r="J20" s="59">
        <f>COUNTIFS(テーブル13[[#All],[発症日]],テーブル31012257[[#This Row],[日時]],テーブル13[[#All],[年代]],J$1)</f>
        <v>0</v>
      </c>
      <c r="K20" s="59">
        <f>COUNTIFS(テーブル13[[#All],[発症日]],テーブル31012257[[#This Row],[日時]],テーブル13[[#All],[年代]],K$1)</f>
        <v>0</v>
      </c>
      <c r="L20" s="59">
        <f>COUNTIFS(テーブル13[[#All],[発症日]],テーブル31012257[[#This Row],[日時]],テーブル13[[#All],[年代]],L$1)</f>
        <v>0</v>
      </c>
      <c r="M20" s="59">
        <f>COUNTIFS(テーブル13[[#All],[発症日]],テーブル31012257[[#This Row],[日時]],テーブル13[[#All],[年代]],M$1)</f>
        <v>0</v>
      </c>
      <c r="N20" s="59">
        <f>COUNTIFS(テーブル13[[#All],[発症日]],テーブル31012257[[#This Row],[日時]],テーブル13[[#All],[年代]],N$1)</f>
        <v>0</v>
      </c>
      <c r="O20" s="59">
        <f>COUNTIFS(テーブル13[[#All],[発症日]],テーブル31012257[[#This Row],[日時]],テーブル13[[#All],[年代]],O$1)</f>
        <v>0</v>
      </c>
    </row>
    <row r="21" spans="1:15">
      <c r="A21" s="54">
        <f t="shared" si="3"/>
        <v>43905</v>
      </c>
      <c r="B21" s="1" t="str">
        <f t="shared" si="0"/>
        <v/>
      </c>
      <c r="C21" s="57" t="str">
        <f t="shared" si="1"/>
        <v/>
      </c>
      <c r="D21" s="57" t="str">
        <f t="shared" si="2"/>
        <v>15日</v>
      </c>
      <c r="E21" s="57">
        <f>COUNTIF(テーブル13[[#All],[発症日]],テーブル31012257[[#This Row],[日時]])</f>
        <v>0</v>
      </c>
      <c r="F21" s="57">
        <f>COUNTIFS(テーブル13[[#All],[発症日]],テーブル31012257[[#This Row],[日時]],テーブル13[[#All],[疫学的リンク]],F$1)</f>
        <v>0</v>
      </c>
      <c r="G21" s="59">
        <f>COUNTIFS(テーブル13[[#All],[発症日]],テーブル31012257[[#This Row],[日時]],テーブル13[[#All],[疫学的リンク]],G$1)</f>
        <v>0</v>
      </c>
      <c r="H21" s="59">
        <f>COUNTIFS(テーブル13[[#All],[発症日]],テーブル31012257[[#This Row],[日時]],テーブル13[[#All],[年代]],H$1)</f>
        <v>0</v>
      </c>
      <c r="I21" s="59">
        <f>COUNTIFS(テーブル13[[#All],[発症日]],テーブル31012257[[#This Row],[日時]],テーブル13[[#All],[年代]],I$1)</f>
        <v>0</v>
      </c>
      <c r="J21" s="59">
        <f>COUNTIFS(テーブル13[[#All],[発症日]],テーブル31012257[[#This Row],[日時]],テーブル13[[#All],[年代]],J$1)</f>
        <v>0</v>
      </c>
      <c r="K21" s="59">
        <f>COUNTIFS(テーブル13[[#All],[発症日]],テーブル31012257[[#This Row],[日時]],テーブル13[[#All],[年代]],K$1)</f>
        <v>0</v>
      </c>
      <c r="L21" s="59">
        <f>COUNTIFS(テーブル13[[#All],[発症日]],テーブル31012257[[#This Row],[日時]],テーブル13[[#All],[年代]],L$1)</f>
        <v>0</v>
      </c>
      <c r="M21" s="59">
        <f>COUNTIFS(テーブル13[[#All],[発症日]],テーブル31012257[[#This Row],[日時]],テーブル13[[#All],[年代]],M$1)</f>
        <v>0</v>
      </c>
      <c r="N21" s="59">
        <f>COUNTIFS(テーブル13[[#All],[発症日]],テーブル31012257[[#This Row],[日時]],テーブル13[[#All],[年代]],N$1)</f>
        <v>0</v>
      </c>
      <c r="O21" s="59">
        <f>COUNTIFS(テーブル13[[#All],[発症日]],テーブル31012257[[#This Row],[日時]],テーブル13[[#All],[年代]],O$1)</f>
        <v>0</v>
      </c>
    </row>
    <row r="22" spans="1:15">
      <c r="A22" s="54">
        <f t="shared" si="3"/>
        <v>43906</v>
      </c>
      <c r="B22" s="1" t="str">
        <f t="shared" si="0"/>
        <v/>
      </c>
      <c r="C22" s="57" t="str">
        <f t="shared" si="1"/>
        <v/>
      </c>
      <c r="D22" s="57" t="str">
        <f t="shared" si="2"/>
        <v>16日</v>
      </c>
      <c r="E22" s="57">
        <f>COUNTIF(テーブル13[[#All],[発症日]],テーブル31012257[[#This Row],[日時]])</f>
        <v>0</v>
      </c>
      <c r="F22" s="57">
        <f>COUNTIFS(テーブル13[[#All],[発症日]],テーブル31012257[[#This Row],[日時]],テーブル13[[#All],[疫学的リンク]],F$1)</f>
        <v>0</v>
      </c>
      <c r="G22" s="59">
        <f>COUNTIFS(テーブル13[[#All],[発症日]],テーブル31012257[[#This Row],[日時]],テーブル13[[#All],[疫学的リンク]],G$1)</f>
        <v>0</v>
      </c>
      <c r="H22" s="59">
        <f>COUNTIFS(テーブル13[[#All],[発症日]],テーブル31012257[[#This Row],[日時]],テーブル13[[#All],[年代]],H$1)</f>
        <v>0</v>
      </c>
      <c r="I22" s="59">
        <f>COUNTIFS(テーブル13[[#All],[発症日]],テーブル31012257[[#This Row],[日時]],テーブル13[[#All],[年代]],I$1)</f>
        <v>0</v>
      </c>
      <c r="J22" s="59">
        <f>COUNTIFS(テーブル13[[#All],[発症日]],テーブル31012257[[#This Row],[日時]],テーブル13[[#All],[年代]],J$1)</f>
        <v>0</v>
      </c>
      <c r="K22" s="59">
        <f>COUNTIFS(テーブル13[[#All],[発症日]],テーブル31012257[[#This Row],[日時]],テーブル13[[#All],[年代]],K$1)</f>
        <v>0</v>
      </c>
      <c r="L22" s="59">
        <f>COUNTIFS(テーブル13[[#All],[発症日]],テーブル31012257[[#This Row],[日時]],テーブル13[[#All],[年代]],L$1)</f>
        <v>0</v>
      </c>
      <c r="M22" s="59">
        <f>COUNTIFS(テーブル13[[#All],[発症日]],テーブル31012257[[#This Row],[日時]],テーブル13[[#All],[年代]],M$1)</f>
        <v>0</v>
      </c>
      <c r="N22" s="59">
        <f>COUNTIFS(テーブル13[[#All],[発症日]],テーブル31012257[[#This Row],[日時]],テーブル13[[#All],[年代]],N$1)</f>
        <v>0</v>
      </c>
      <c r="O22" s="59">
        <f>COUNTIFS(テーブル13[[#All],[発症日]],テーブル31012257[[#This Row],[日時]],テーブル13[[#All],[年代]],O$1)</f>
        <v>0</v>
      </c>
    </row>
    <row r="23" spans="1:15">
      <c r="A23" s="54">
        <f t="shared" si="3"/>
        <v>43907</v>
      </c>
      <c r="B23" s="1" t="str">
        <f t="shared" si="0"/>
        <v/>
      </c>
      <c r="C23" s="57" t="str">
        <f t="shared" si="1"/>
        <v/>
      </c>
      <c r="D23" s="57" t="str">
        <f t="shared" si="2"/>
        <v>17日</v>
      </c>
      <c r="E23" s="57">
        <f>COUNTIF(テーブル13[[#All],[発症日]],テーブル31012257[[#This Row],[日時]])</f>
        <v>0</v>
      </c>
      <c r="F23" s="57">
        <f>COUNTIFS(テーブル13[[#All],[発症日]],テーブル31012257[[#This Row],[日時]],テーブル13[[#All],[疫学的リンク]],F$1)</f>
        <v>0</v>
      </c>
      <c r="G23" s="59">
        <f>COUNTIFS(テーブル13[[#All],[発症日]],テーブル31012257[[#This Row],[日時]],テーブル13[[#All],[疫学的リンク]],G$1)</f>
        <v>0</v>
      </c>
      <c r="H23" s="59">
        <f>COUNTIFS(テーブル13[[#All],[発症日]],テーブル31012257[[#This Row],[日時]],テーブル13[[#All],[年代]],H$1)</f>
        <v>0</v>
      </c>
      <c r="I23" s="59">
        <f>COUNTIFS(テーブル13[[#All],[発症日]],テーブル31012257[[#This Row],[日時]],テーブル13[[#All],[年代]],I$1)</f>
        <v>0</v>
      </c>
      <c r="J23" s="59">
        <f>COUNTIFS(テーブル13[[#All],[発症日]],テーブル31012257[[#This Row],[日時]],テーブル13[[#All],[年代]],J$1)</f>
        <v>0</v>
      </c>
      <c r="K23" s="59">
        <f>COUNTIFS(テーブル13[[#All],[発症日]],テーブル31012257[[#This Row],[日時]],テーブル13[[#All],[年代]],K$1)</f>
        <v>0</v>
      </c>
      <c r="L23" s="59">
        <f>COUNTIFS(テーブル13[[#All],[発症日]],テーブル31012257[[#This Row],[日時]],テーブル13[[#All],[年代]],L$1)</f>
        <v>0</v>
      </c>
      <c r="M23" s="59">
        <f>COUNTIFS(テーブル13[[#All],[発症日]],テーブル31012257[[#This Row],[日時]],テーブル13[[#All],[年代]],M$1)</f>
        <v>0</v>
      </c>
      <c r="N23" s="59">
        <f>COUNTIFS(テーブル13[[#All],[発症日]],テーブル31012257[[#This Row],[日時]],テーブル13[[#All],[年代]],N$1)</f>
        <v>0</v>
      </c>
      <c r="O23" s="59">
        <f>COUNTIFS(テーブル13[[#All],[発症日]],テーブル31012257[[#This Row],[日時]],テーブル13[[#All],[年代]],O$1)</f>
        <v>0</v>
      </c>
    </row>
    <row r="24" spans="1:15">
      <c r="A24" s="54">
        <f t="shared" si="3"/>
        <v>43908</v>
      </c>
      <c r="B24" s="1" t="str">
        <f t="shared" si="0"/>
        <v/>
      </c>
      <c r="C24" s="57" t="str">
        <f t="shared" si="1"/>
        <v/>
      </c>
      <c r="D24" s="57" t="str">
        <f t="shared" si="2"/>
        <v>18日</v>
      </c>
      <c r="E24" s="57">
        <f>COUNTIF(テーブル13[[#All],[発症日]],テーブル31012257[[#This Row],[日時]])</f>
        <v>0</v>
      </c>
      <c r="F24" s="57">
        <f>COUNTIFS(テーブル13[[#All],[発症日]],テーブル31012257[[#This Row],[日時]],テーブル13[[#All],[疫学的リンク]],F$1)</f>
        <v>0</v>
      </c>
      <c r="G24" s="59">
        <f>COUNTIFS(テーブル13[[#All],[発症日]],テーブル31012257[[#This Row],[日時]],テーブル13[[#All],[疫学的リンク]],G$1)</f>
        <v>0</v>
      </c>
      <c r="H24" s="59">
        <f>COUNTIFS(テーブル13[[#All],[発症日]],テーブル31012257[[#This Row],[日時]],テーブル13[[#All],[年代]],H$1)</f>
        <v>0</v>
      </c>
      <c r="I24" s="59">
        <f>COUNTIFS(テーブル13[[#All],[発症日]],テーブル31012257[[#This Row],[日時]],テーブル13[[#All],[年代]],I$1)</f>
        <v>0</v>
      </c>
      <c r="J24" s="59">
        <f>COUNTIFS(テーブル13[[#All],[発症日]],テーブル31012257[[#This Row],[日時]],テーブル13[[#All],[年代]],J$1)</f>
        <v>0</v>
      </c>
      <c r="K24" s="59">
        <f>COUNTIFS(テーブル13[[#All],[発症日]],テーブル31012257[[#This Row],[日時]],テーブル13[[#All],[年代]],K$1)</f>
        <v>0</v>
      </c>
      <c r="L24" s="59">
        <f>COUNTIFS(テーブル13[[#All],[発症日]],テーブル31012257[[#This Row],[日時]],テーブル13[[#All],[年代]],L$1)</f>
        <v>0</v>
      </c>
      <c r="M24" s="59">
        <f>COUNTIFS(テーブル13[[#All],[発症日]],テーブル31012257[[#This Row],[日時]],テーブル13[[#All],[年代]],M$1)</f>
        <v>0</v>
      </c>
      <c r="N24" s="59">
        <f>COUNTIFS(テーブル13[[#All],[発症日]],テーブル31012257[[#This Row],[日時]],テーブル13[[#All],[年代]],N$1)</f>
        <v>0</v>
      </c>
      <c r="O24" s="59">
        <f>COUNTIFS(テーブル13[[#All],[発症日]],テーブル31012257[[#This Row],[日時]],テーブル13[[#All],[年代]],O$1)</f>
        <v>0</v>
      </c>
    </row>
    <row r="25" spans="1:15">
      <c r="A25" s="54">
        <f t="shared" si="3"/>
        <v>43909</v>
      </c>
      <c r="B25" s="1" t="str">
        <f t="shared" si="0"/>
        <v/>
      </c>
      <c r="C25" s="57" t="str">
        <f t="shared" si="1"/>
        <v/>
      </c>
      <c r="D25" s="57" t="str">
        <f t="shared" si="2"/>
        <v>19日</v>
      </c>
      <c r="E25" s="57">
        <f>COUNTIF(テーブル13[[#All],[発症日]],テーブル31012257[[#This Row],[日時]])</f>
        <v>0</v>
      </c>
      <c r="F25" s="57">
        <f>COUNTIFS(テーブル13[[#All],[発症日]],テーブル31012257[[#This Row],[日時]],テーブル13[[#All],[疫学的リンク]],F$1)</f>
        <v>0</v>
      </c>
      <c r="G25" s="59">
        <f>COUNTIFS(テーブル13[[#All],[発症日]],テーブル31012257[[#This Row],[日時]],テーブル13[[#All],[疫学的リンク]],G$1)</f>
        <v>0</v>
      </c>
      <c r="H25" s="59">
        <f>COUNTIFS(テーブル13[[#All],[発症日]],テーブル31012257[[#This Row],[日時]],テーブル13[[#All],[年代]],H$1)</f>
        <v>0</v>
      </c>
      <c r="I25" s="59">
        <f>COUNTIFS(テーブル13[[#All],[発症日]],テーブル31012257[[#This Row],[日時]],テーブル13[[#All],[年代]],I$1)</f>
        <v>0</v>
      </c>
      <c r="J25" s="59">
        <f>COUNTIFS(テーブル13[[#All],[発症日]],テーブル31012257[[#This Row],[日時]],テーブル13[[#All],[年代]],J$1)</f>
        <v>0</v>
      </c>
      <c r="K25" s="59">
        <f>COUNTIFS(テーブル13[[#All],[発症日]],テーブル31012257[[#This Row],[日時]],テーブル13[[#All],[年代]],K$1)</f>
        <v>0</v>
      </c>
      <c r="L25" s="59">
        <f>COUNTIFS(テーブル13[[#All],[発症日]],テーブル31012257[[#This Row],[日時]],テーブル13[[#All],[年代]],L$1)</f>
        <v>0</v>
      </c>
      <c r="M25" s="59">
        <f>COUNTIFS(テーブル13[[#All],[発症日]],テーブル31012257[[#This Row],[日時]],テーブル13[[#All],[年代]],M$1)</f>
        <v>0</v>
      </c>
      <c r="N25" s="59">
        <f>COUNTIFS(テーブル13[[#All],[発症日]],テーブル31012257[[#This Row],[日時]],テーブル13[[#All],[年代]],N$1)</f>
        <v>0</v>
      </c>
      <c r="O25" s="59">
        <f>COUNTIFS(テーブル13[[#All],[発症日]],テーブル31012257[[#This Row],[日時]],テーブル13[[#All],[年代]],O$1)</f>
        <v>0</v>
      </c>
    </row>
    <row r="26" spans="1:15">
      <c r="A26" s="54">
        <f t="shared" si="3"/>
        <v>43910</v>
      </c>
      <c r="B26" s="1" t="str">
        <f t="shared" si="0"/>
        <v/>
      </c>
      <c r="C26" s="57" t="str">
        <f t="shared" si="1"/>
        <v/>
      </c>
      <c r="D26" s="57" t="str">
        <f t="shared" si="2"/>
        <v>20日</v>
      </c>
      <c r="E26" s="57">
        <f>COUNTIF(テーブル13[[#All],[発症日]],テーブル31012257[[#This Row],[日時]])</f>
        <v>0</v>
      </c>
      <c r="F26" s="57">
        <f>COUNTIFS(テーブル13[[#All],[発症日]],テーブル31012257[[#This Row],[日時]],テーブル13[[#All],[疫学的リンク]],F$1)</f>
        <v>0</v>
      </c>
      <c r="G26" s="59">
        <f>COUNTIFS(テーブル13[[#All],[発症日]],テーブル31012257[[#This Row],[日時]],テーブル13[[#All],[疫学的リンク]],G$1)</f>
        <v>0</v>
      </c>
      <c r="H26" s="59">
        <f>COUNTIFS(テーブル13[[#All],[発症日]],テーブル31012257[[#This Row],[日時]],テーブル13[[#All],[年代]],H$1)</f>
        <v>0</v>
      </c>
      <c r="I26" s="59">
        <f>COUNTIFS(テーブル13[[#All],[発症日]],テーブル31012257[[#This Row],[日時]],テーブル13[[#All],[年代]],I$1)</f>
        <v>0</v>
      </c>
      <c r="J26" s="59">
        <f>COUNTIFS(テーブル13[[#All],[発症日]],テーブル31012257[[#This Row],[日時]],テーブル13[[#All],[年代]],J$1)</f>
        <v>0</v>
      </c>
      <c r="K26" s="59">
        <f>COUNTIFS(テーブル13[[#All],[発症日]],テーブル31012257[[#This Row],[日時]],テーブル13[[#All],[年代]],K$1)</f>
        <v>0</v>
      </c>
      <c r="L26" s="59">
        <f>COUNTIFS(テーブル13[[#All],[発症日]],テーブル31012257[[#This Row],[日時]],テーブル13[[#All],[年代]],L$1)</f>
        <v>0</v>
      </c>
      <c r="M26" s="59">
        <f>COUNTIFS(テーブル13[[#All],[発症日]],テーブル31012257[[#This Row],[日時]],テーブル13[[#All],[年代]],M$1)</f>
        <v>0</v>
      </c>
      <c r="N26" s="59">
        <f>COUNTIFS(テーブル13[[#All],[発症日]],テーブル31012257[[#This Row],[日時]],テーブル13[[#All],[年代]],N$1)</f>
        <v>0</v>
      </c>
      <c r="O26" s="59">
        <f>COUNTIFS(テーブル13[[#All],[発症日]],テーブル31012257[[#This Row],[日時]],テーブル13[[#All],[年代]],O$1)</f>
        <v>0</v>
      </c>
    </row>
    <row r="27" spans="1:15">
      <c r="A27" s="54">
        <f t="shared" si="3"/>
        <v>43911</v>
      </c>
      <c r="B27" s="1" t="str">
        <f t="shared" si="0"/>
        <v/>
      </c>
      <c r="C27" s="57" t="str">
        <f t="shared" si="1"/>
        <v/>
      </c>
      <c r="D27" s="57" t="str">
        <f t="shared" si="2"/>
        <v>21日</v>
      </c>
      <c r="E27" s="57">
        <f>COUNTIF(テーブル13[[#All],[発症日]],テーブル31012257[[#This Row],[日時]])</f>
        <v>0</v>
      </c>
      <c r="F27" s="57">
        <f>COUNTIFS(テーブル13[[#All],[発症日]],テーブル31012257[[#This Row],[日時]],テーブル13[[#All],[疫学的リンク]],F$1)</f>
        <v>0</v>
      </c>
      <c r="G27" s="59">
        <f>COUNTIFS(テーブル13[[#All],[発症日]],テーブル31012257[[#This Row],[日時]],テーブル13[[#All],[疫学的リンク]],G$1)</f>
        <v>0</v>
      </c>
      <c r="H27" s="59">
        <f>COUNTIFS(テーブル13[[#All],[発症日]],テーブル31012257[[#This Row],[日時]],テーブル13[[#All],[年代]],H$1)</f>
        <v>0</v>
      </c>
      <c r="I27" s="59">
        <f>COUNTIFS(テーブル13[[#All],[発症日]],テーブル31012257[[#This Row],[日時]],テーブル13[[#All],[年代]],I$1)</f>
        <v>0</v>
      </c>
      <c r="J27" s="59">
        <f>COUNTIFS(テーブル13[[#All],[発症日]],テーブル31012257[[#This Row],[日時]],テーブル13[[#All],[年代]],J$1)</f>
        <v>0</v>
      </c>
      <c r="K27" s="59">
        <f>COUNTIFS(テーブル13[[#All],[発症日]],テーブル31012257[[#This Row],[日時]],テーブル13[[#All],[年代]],K$1)</f>
        <v>0</v>
      </c>
      <c r="L27" s="59">
        <f>COUNTIFS(テーブル13[[#All],[発症日]],テーブル31012257[[#This Row],[日時]],テーブル13[[#All],[年代]],L$1)</f>
        <v>0</v>
      </c>
      <c r="M27" s="59">
        <f>COUNTIFS(テーブル13[[#All],[発症日]],テーブル31012257[[#This Row],[日時]],テーブル13[[#All],[年代]],M$1)</f>
        <v>0</v>
      </c>
      <c r="N27" s="59">
        <f>COUNTIFS(テーブル13[[#All],[発症日]],テーブル31012257[[#This Row],[日時]],テーブル13[[#All],[年代]],N$1)</f>
        <v>0</v>
      </c>
      <c r="O27" s="59">
        <f>COUNTIFS(テーブル13[[#All],[発症日]],テーブル31012257[[#This Row],[日時]],テーブル13[[#All],[年代]],O$1)</f>
        <v>0</v>
      </c>
    </row>
    <row r="28" spans="1:15">
      <c r="A28" s="54">
        <f t="shared" si="3"/>
        <v>43912</v>
      </c>
      <c r="B28" s="1" t="str">
        <f t="shared" si="0"/>
        <v/>
      </c>
      <c r="C28" s="57" t="str">
        <f t="shared" si="1"/>
        <v/>
      </c>
      <c r="D28" s="57" t="str">
        <f t="shared" si="2"/>
        <v>22日</v>
      </c>
      <c r="E28" s="57">
        <f>COUNTIF(テーブル13[[#All],[発症日]],テーブル31012257[[#This Row],[日時]])</f>
        <v>0</v>
      </c>
      <c r="F28" s="57">
        <f>COUNTIFS(テーブル13[[#All],[発症日]],テーブル31012257[[#This Row],[日時]],テーブル13[[#All],[疫学的リンク]],F$1)</f>
        <v>0</v>
      </c>
      <c r="G28" s="59">
        <f>COUNTIFS(テーブル13[[#All],[発症日]],テーブル31012257[[#This Row],[日時]],テーブル13[[#All],[疫学的リンク]],G$1)</f>
        <v>0</v>
      </c>
      <c r="H28" s="59">
        <f>COUNTIFS(テーブル13[[#All],[発症日]],テーブル31012257[[#This Row],[日時]],テーブル13[[#All],[年代]],H$1)</f>
        <v>0</v>
      </c>
      <c r="I28" s="59">
        <f>COUNTIFS(テーブル13[[#All],[発症日]],テーブル31012257[[#This Row],[日時]],テーブル13[[#All],[年代]],I$1)</f>
        <v>0</v>
      </c>
      <c r="J28" s="59">
        <f>COUNTIFS(テーブル13[[#All],[発症日]],テーブル31012257[[#This Row],[日時]],テーブル13[[#All],[年代]],J$1)</f>
        <v>0</v>
      </c>
      <c r="K28" s="59">
        <f>COUNTIFS(テーブル13[[#All],[発症日]],テーブル31012257[[#This Row],[日時]],テーブル13[[#All],[年代]],K$1)</f>
        <v>0</v>
      </c>
      <c r="L28" s="59">
        <f>COUNTIFS(テーブル13[[#All],[発症日]],テーブル31012257[[#This Row],[日時]],テーブル13[[#All],[年代]],L$1)</f>
        <v>0</v>
      </c>
      <c r="M28" s="59">
        <f>COUNTIFS(テーブル13[[#All],[発症日]],テーブル31012257[[#This Row],[日時]],テーブル13[[#All],[年代]],M$1)</f>
        <v>0</v>
      </c>
      <c r="N28" s="59">
        <f>COUNTIFS(テーブル13[[#All],[発症日]],テーブル31012257[[#This Row],[日時]],テーブル13[[#All],[年代]],N$1)</f>
        <v>0</v>
      </c>
      <c r="O28" s="59">
        <f>COUNTIFS(テーブル13[[#All],[発症日]],テーブル31012257[[#This Row],[日時]],テーブル13[[#All],[年代]],O$1)</f>
        <v>0</v>
      </c>
    </row>
    <row r="29" spans="1:15">
      <c r="A29" s="54">
        <f t="shared" si="3"/>
        <v>43913</v>
      </c>
      <c r="B29" s="1" t="str">
        <f t="shared" si="0"/>
        <v/>
      </c>
      <c r="C29" s="57" t="str">
        <f t="shared" si="1"/>
        <v/>
      </c>
      <c r="D29" s="57" t="str">
        <f t="shared" si="2"/>
        <v>23日</v>
      </c>
      <c r="E29" s="57">
        <f>COUNTIF(テーブル13[[#All],[発症日]],テーブル31012257[[#This Row],[日時]])</f>
        <v>0</v>
      </c>
      <c r="F29" s="57">
        <f>COUNTIFS(テーブル13[[#All],[発症日]],テーブル31012257[[#This Row],[日時]],テーブル13[[#All],[疫学的リンク]],F$1)</f>
        <v>0</v>
      </c>
      <c r="G29" s="59">
        <f>COUNTIFS(テーブル13[[#All],[発症日]],テーブル31012257[[#This Row],[日時]],テーブル13[[#All],[疫学的リンク]],G$1)</f>
        <v>0</v>
      </c>
      <c r="H29" s="59">
        <f>COUNTIFS(テーブル13[[#All],[発症日]],テーブル31012257[[#This Row],[日時]],テーブル13[[#All],[年代]],H$1)</f>
        <v>0</v>
      </c>
      <c r="I29" s="59">
        <f>COUNTIFS(テーブル13[[#All],[発症日]],テーブル31012257[[#This Row],[日時]],テーブル13[[#All],[年代]],I$1)</f>
        <v>0</v>
      </c>
      <c r="J29" s="59">
        <f>COUNTIFS(テーブル13[[#All],[発症日]],テーブル31012257[[#This Row],[日時]],テーブル13[[#All],[年代]],J$1)</f>
        <v>0</v>
      </c>
      <c r="K29" s="59">
        <f>COUNTIFS(テーブル13[[#All],[発症日]],テーブル31012257[[#This Row],[日時]],テーブル13[[#All],[年代]],K$1)</f>
        <v>0</v>
      </c>
      <c r="L29" s="59">
        <f>COUNTIFS(テーブル13[[#All],[発症日]],テーブル31012257[[#This Row],[日時]],テーブル13[[#All],[年代]],L$1)</f>
        <v>0</v>
      </c>
      <c r="M29" s="59">
        <f>COUNTIFS(テーブル13[[#All],[発症日]],テーブル31012257[[#This Row],[日時]],テーブル13[[#All],[年代]],M$1)</f>
        <v>0</v>
      </c>
      <c r="N29" s="59">
        <f>COUNTIFS(テーブル13[[#All],[発症日]],テーブル31012257[[#This Row],[日時]],テーブル13[[#All],[年代]],N$1)</f>
        <v>0</v>
      </c>
      <c r="O29" s="59">
        <f>COUNTIFS(テーブル13[[#All],[発症日]],テーブル31012257[[#This Row],[日時]],テーブル13[[#All],[年代]],O$1)</f>
        <v>0</v>
      </c>
    </row>
    <row r="30" spans="1:15">
      <c r="A30" s="54">
        <f t="shared" si="3"/>
        <v>43914</v>
      </c>
      <c r="B30" s="1" t="str">
        <f t="shared" si="0"/>
        <v/>
      </c>
      <c r="C30" s="57" t="str">
        <f t="shared" si="1"/>
        <v/>
      </c>
      <c r="D30" s="57" t="str">
        <f t="shared" si="2"/>
        <v>24日</v>
      </c>
      <c r="E30" s="57">
        <f>COUNTIF(テーブル13[[#All],[発症日]],テーブル31012257[[#This Row],[日時]])</f>
        <v>0</v>
      </c>
      <c r="F30" s="57">
        <f>COUNTIFS(テーブル13[[#All],[発症日]],テーブル31012257[[#This Row],[日時]],テーブル13[[#All],[疫学的リンク]],F$1)</f>
        <v>0</v>
      </c>
      <c r="G30" s="59">
        <f>COUNTIFS(テーブル13[[#All],[発症日]],テーブル31012257[[#This Row],[日時]],テーブル13[[#All],[疫学的リンク]],G$1)</f>
        <v>0</v>
      </c>
      <c r="H30" s="59">
        <f>COUNTIFS(テーブル13[[#All],[発症日]],テーブル31012257[[#This Row],[日時]],テーブル13[[#All],[年代]],H$1)</f>
        <v>0</v>
      </c>
      <c r="I30" s="59">
        <f>COUNTIFS(テーブル13[[#All],[発症日]],テーブル31012257[[#This Row],[日時]],テーブル13[[#All],[年代]],I$1)</f>
        <v>0</v>
      </c>
      <c r="J30" s="59">
        <f>COUNTIFS(テーブル13[[#All],[発症日]],テーブル31012257[[#This Row],[日時]],テーブル13[[#All],[年代]],J$1)</f>
        <v>0</v>
      </c>
      <c r="K30" s="59">
        <f>COUNTIFS(テーブル13[[#All],[発症日]],テーブル31012257[[#This Row],[日時]],テーブル13[[#All],[年代]],K$1)</f>
        <v>0</v>
      </c>
      <c r="L30" s="59">
        <f>COUNTIFS(テーブル13[[#All],[発症日]],テーブル31012257[[#This Row],[日時]],テーブル13[[#All],[年代]],L$1)</f>
        <v>0</v>
      </c>
      <c r="M30" s="59">
        <f>COUNTIFS(テーブル13[[#All],[発症日]],テーブル31012257[[#This Row],[日時]],テーブル13[[#All],[年代]],M$1)</f>
        <v>0</v>
      </c>
      <c r="N30" s="59">
        <f>COUNTIFS(テーブル13[[#All],[発症日]],テーブル31012257[[#This Row],[日時]],テーブル13[[#All],[年代]],N$1)</f>
        <v>0</v>
      </c>
      <c r="O30" s="59">
        <f>COUNTIFS(テーブル13[[#All],[発症日]],テーブル31012257[[#This Row],[日時]],テーブル13[[#All],[年代]],O$1)</f>
        <v>0</v>
      </c>
    </row>
    <row r="31" spans="1:15">
      <c r="A31" s="54">
        <f t="shared" si="3"/>
        <v>43915</v>
      </c>
      <c r="B31" s="1" t="str">
        <f t="shared" si="0"/>
        <v/>
      </c>
      <c r="C31" s="57" t="str">
        <f t="shared" si="1"/>
        <v/>
      </c>
      <c r="D31" s="57" t="str">
        <f t="shared" si="2"/>
        <v>25日</v>
      </c>
      <c r="E31" s="57">
        <f>COUNTIF(テーブル13[[#All],[発症日]],テーブル31012257[[#This Row],[日時]])</f>
        <v>0</v>
      </c>
      <c r="F31" s="57">
        <f>COUNTIFS(テーブル13[[#All],[発症日]],テーブル31012257[[#This Row],[日時]],テーブル13[[#All],[疫学的リンク]],F$1)</f>
        <v>0</v>
      </c>
      <c r="G31" s="59">
        <f>COUNTIFS(テーブル13[[#All],[発症日]],テーブル31012257[[#This Row],[日時]],テーブル13[[#All],[疫学的リンク]],G$1)</f>
        <v>0</v>
      </c>
      <c r="H31" s="59">
        <f>COUNTIFS(テーブル13[[#All],[発症日]],テーブル31012257[[#This Row],[日時]],テーブル13[[#All],[年代]],H$1)</f>
        <v>0</v>
      </c>
      <c r="I31" s="59">
        <f>COUNTIFS(テーブル13[[#All],[発症日]],テーブル31012257[[#This Row],[日時]],テーブル13[[#All],[年代]],I$1)</f>
        <v>0</v>
      </c>
      <c r="J31" s="59">
        <f>COUNTIFS(テーブル13[[#All],[発症日]],テーブル31012257[[#This Row],[日時]],テーブル13[[#All],[年代]],J$1)</f>
        <v>0</v>
      </c>
      <c r="K31" s="59">
        <f>COUNTIFS(テーブル13[[#All],[発症日]],テーブル31012257[[#This Row],[日時]],テーブル13[[#All],[年代]],K$1)</f>
        <v>0</v>
      </c>
      <c r="L31" s="59">
        <f>COUNTIFS(テーブル13[[#All],[発症日]],テーブル31012257[[#This Row],[日時]],テーブル13[[#All],[年代]],L$1)</f>
        <v>0</v>
      </c>
      <c r="M31" s="59">
        <f>COUNTIFS(テーブル13[[#All],[発症日]],テーブル31012257[[#This Row],[日時]],テーブル13[[#All],[年代]],M$1)</f>
        <v>0</v>
      </c>
      <c r="N31" s="59">
        <f>COUNTIFS(テーブル13[[#All],[発症日]],テーブル31012257[[#This Row],[日時]],テーブル13[[#All],[年代]],N$1)</f>
        <v>0</v>
      </c>
      <c r="O31" s="59">
        <f>COUNTIFS(テーブル13[[#All],[発症日]],テーブル31012257[[#This Row],[日時]],テーブル13[[#All],[年代]],O$1)</f>
        <v>0</v>
      </c>
    </row>
    <row r="32" spans="1:15">
      <c r="A32" s="54">
        <f t="shared" si="3"/>
        <v>43916</v>
      </c>
      <c r="B32" s="1" t="str">
        <f t="shared" si="0"/>
        <v/>
      </c>
      <c r="C32" s="57" t="str">
        <f t="shared" si="1"/>
        <v/>
      </c>
      <c r="D32" s="57" t="str">
        <f t="shared" si="2"/>
        <v>26日</v>
      </c>
      <c r="E32" s="57">
        <f>COUNTIF(テーブル13[[#All],[発症日]],テーブル31012257[[#This Row],[日時]])</f>
        <v>0</v>
      </c>
      <c r="F32" s="57">
        <f>COUNTIFS(テーブル13[[#All],[発症日]],テーブル31012257[[#This Row],[日時]],テーブル13[[#All],[疫学的リンク]],F$1)</f>
        <v>0</v>
      </c>
      <c r="G32" s="59">
        <f>COUNTIFS(テーブル13[[#All],[発症日]],テーブル31012257[[#This Row],[日時]],テーブル13[[#All],[疫学的リンク]],G$1)</f>
        <v>0</v>
      </c>
      <c r="H32" s="59">
        <f>COUNTIFS(テーブル13[[#All],[発症日]],テーブル31012257[[#This Row],[日時]],テーブル13[[#All],[年代]],H$1)</f>
        <v>0</v>
      </c>
      <c r="I32" s="59">
        <f>COUNTIFS(テーブル13[[#All],[発症日]],テーブル31012257[[#This Row],[日時]],テーブル13[[#All],[年代]],I$1)</f>
        <v>0</v>
      </c>
      <c r="J32" s="59">
        <f>COUNTIFS(テーブル13[[#All],[発症日]],テーブル31012257[[#This Row],[日時]],テーブル13[[#All],[年代]],J$1)</f>
        <v>0</v>
      </c>
      <c r="K32" s="59">
        <f>COUNTIFS(テーブル13[[#All],[発症日]],テーブル31012257[[#This Row],[日時]],テーブル13[[#All],[年代]],K$1)</f>
        <v>0</v>
      </c>
      <c r="L32" s="59">
        <f>COUNTIFS(テーブル13[[#All],[発症日]],テーブル31012257[[#This Row],[日時]],テーブル13[[#All],[年代]],L$1)</f>
        <v>0</v>
      </c>
      <c r="M32" s="59">
        <f>COUNTIFS(テーブル13[[#All],[発症日]],テーブル31012257[[#This Row],[日時]],テーブル13[[#All],[年代]],M$1)</f>
        <v>0</v>
      </c>
      <c r="N32" s="59">
        <f>COUNTIFS(テーブル13[[#All],[発症日]],テーブル31012257[[#This Row],[日時]],テーブル13[[#All],[年代]],N$1)</f>
        <v>0</v>
      </c>
      <c r="O32" s="59">
        <f>COUNTIFS(テーブル13[[#All],[発症日]],テーブル31012257[[#This Row],[日時]],テーブル13[[#All],[年代]],O$1)</f>
        <v>0</v>
      </c>
    </row>
    <row r="33" spans="1:15">
      <c r="A33" s="54">
        <f t="shared" si="3"/>
        <v>43917</v>
      </c>
      <c r="B33" s="1" t="str">
        <f t="shared" si="0"/>
        <v/>
      </c>
      <c r="C33" s="57" t="str">
        <f t="shared" si="1"/>
        <v/>
      </c>
      <c r="D33" s="57" t="str">
        <f t="shared" si="2"/>
        <v>27日</v>
      </c>
      <c r="E33" s="57">
        <f>COUNTIF(テーブル13[[#All],[発症日]],テーブル31012257[[#This Row],[日時]])</f>
        <v>0</v>
      </c>
      <c r="F33" s="57">
        <f>COUNTIFS(テーブル13[[#All],[発症日]],テーブル31012257[[#This Row],[日時]],テーブル13[[#All],[疫学的リンク]],F$1)</f>
        <v>0</v>
      </c>
      <c r="G33" s="59">
        <f>COUNTIFS(テーブル13[[#All],[発症日]],テーブル31012257[[#This Row],[日時]],テーブル13[[#All],[疫学的リンク]],G$1)</f>
        <v>0</v>
      </c>
      <c r="H33" s="59">
        <f>COUNTIFS(テーブル13[[#All],[発症日]],テーブル31012257[[#This Row],[日時]],テーブル13[[#All],[年代]],H$1)</f>
        <v>0</v>
      </c>
      <c r="I33" s="59">
        <f>COUNTIFS(テーブル13[[#All],[発症日]],テーブル31012257[[#This Row],[日時]],テーブル13[[#All],[年代]],I$1)</f>
        <v>0</v>
      </c>
      <c r="J33" s="59">
        <f>COUNTIFS(テーブル13[[#All],[発症日]],テーブル31012257[[#This Row],[日時]],テーブル13[[#All],[年代]],J$1)</f>
        <v>0</v>
      </c>
      <c r="K33" s="59">
        <f>COUNTIFS(テーブル13[[#All],[発症日]],テーブル31012257[[#This Row],[日時]],テーブル13[[#All],[年代]],K$1)</f>
        <v>0</v>
      </c>
      <c r="L33" s="59">
        <f>COUNTIFS(テーブル13[[#All],[発症日]],テーブル31012257[[#This Row],[日時]],テーブル13[[#All],[年代]],L$1)</f>
        <v>0</v>
      </c>
      <c r="M33" s="59">
        <f>COUNTIFS(テーブル13[[#All],[発症日]],テーブル31012257[[#This Row],[日時]],テーブル13[[#All],[年代]],M$1)</f>
        <v>0</v>
      </c>
      <c r="N33" s="59">
        <f>COUNTIFS(テーブル13[[#All],[発症日]],テーブル31012257[[#This Row],[日時]],テーブル13[[#All],[年代]],N$1)</f>
        <v>0</v>
      </c>
      <c r="O33" s="59">
        <f>COUNTIFS(テーブル13[[#All],[発症日]],テーブル31012257[[#This Row],[日時]],テーブル13[[#All],[年代]],O$1)</f>
        <v>0</v>
      </c>
    </row>
    <row r="34" spans="1:15">
      <c r="A34" s="54">
        <f t="shared" si="3"/>
        <v>43918</v>
      </c>
      <c r="B34" s="1" t="str">
        <f t="shared" si="0"/>
        <v/>
      </c>
      <c r="C34" s="57" t="str">
        <f t="shared" si="1"/>
        <v/>
      </c>
      <c r="D34" s="57" t="str">
        <f t="shared" si="2"/>
        <v>28日</v>
      </c>
      <c r="E34" s="57">
        <f>COUNTIF(テーブル13[[#All],[発症日]],テーブル31012257[[#This Row],[日時]])</f>
        <v>1</v>
      </c>
      <c r="F34" s="57">
        <f>COUNTIFS(テーブル13[[#All],[発症日]],テーブル31012257[[#This Row],[日時]],テーブル13[[#All],[疫学的リンク]],F$1)</f>
        <v>1</v>
      </c>
      <c r="G34" s="59">
        <f>COUNTIFS(テーブル13[[#All],[発症日]],テーブル31012257[[#This Row],[日時]],テーブル13[[#All],[疫学的リンク]],G$1)</f>
        <v>0</v>
      </c>
      <c r="H34" s="59">
        <f>COUNTIFS(テーブル13[[#All],[発症日]],テーブル31012257[[#This Row],[日時]],テーブル13[[#All],[年代]],H$1)</f>
        <v>0</v>
      </c>
      <c r="I34" s="59">
        <f>COUNTIFS(テーブル13[[#All],[発症日]],テーブル31012257[[#This Row],[日時]],テーブル13[[#All],[年代]],I$1)</f>
        <v>0</v>
      </c>
      <c r="J34" s="59">
        <f>COUNTIFS(テーブル13[[#All],[発症日]],テーブル31012257[[#This Row],[日時]],テーブル13[[#All],[年代]],J$1)</f>
        <v>0</v>
      </c>
      <c r="K34" s="59">
        <f>COUNTIFS(テーブル13[[#All],[発症日]],テーブル31012257[[#This Row],[日時]],テーブル13[[#All],[年代]],K$1)</f>
        <v>0</v>
      </c>
      <c r="L34" s="59">
        <f>COUNTIFS(テーブル13[[#All],[発症日]],テーブル31012257[[#This Row],[日時]],テーブル13[[#All],[年代]],L$1)</f>
        <v>0</v>
      </c>
      <c r="M34" s="59">
        <f>COUNTIFS(テーブル13[[#All],[発症日]],テーブル31012257[[#This Row],[日時]],テーブル13[[#All],[年代]],M$1)</f>
        <v>0</v>
      </c>
      <c r="N34" s="59">
        <f>COUNTIFS(テーブル13[[#All],[発症日]],テーブル31012257[[#This Row],[日時]],テーブル13[[#All],[年代]],N$1)</f>
        <v>0</v>
      </c>
      <c r="O34" s="59">
        <f>COUNTIFS(テーブル13[[#All],[発症日]],テーブル31012257[[#This Row],[日時]],テーブル13[[#All],[年代]],O$1)</f>
        <v>0</v>
      </c>
    </row>
    <row r="35" spans="1:15">
      <c r="A35" s="54">
        <f t="shared" si="3"/>
        <v>43919</v>
      </c>
      <c r="B35" s="1" t="str">
        <f t="shared" si="0"/>
        <v/>
      </c>
      <c r="C35" s="57" t="str">
        <f t="shared" si="1"/>
        <v/>
      </c>
      <c r="D35" s="57" t="str">
        <f t="shared" si="2"/>
        <v>29日</v>
      </c>
      <c r="E35" s="57">
        <f>COUNTIF(テーブル13[[#All],[発症日]],テーブル31012257[[#This Row],[日時]])</f>
        <v>1</v>
      </c>
      <c r="F35" s="57">
        <f>COUNTIFS(テーブル13[[#All],[発症日]],テーブル31012257[[#This Row],[日時]],テーブル13[[#All],[疫学的リンク]],F$1)</f>
        <v>1</v>
      </c>
      <c r="G35" s="59">
        <f>COUNTIFS(テーブル13[[#All],[発症日]],テーブル31012257[[#This Row],[日時]],テーブル13[[#All],[疫学的リンク]],G$1)</f>
        <v>0</v>
      </c>
      <c r="H35" s="59">
        <f>COUNTIFS(テーブル13[[#All],[発症日]],テーブル31012257[[#This Row],[日時]],テーブル13[[#All],[年代]],H$1)</f>
        <v>0</v>
      </c>
      <c r="I35" s="59">
        <f>COUNTIFS(テーブル13[[#All],[発症日]],テーブル31012257[[#This Row],[日時]],テーブル13[[#All],[年代]],I$1)</f>
        <v>0</v>
      </c>
      <c r="J35" s="59">
        <f>COUNTIFS(テーブル13[[#All],[発症日]],テーブル31012257[[#This Row],[日時]],テーブル13[[#All],[年代]],J$1)</f>
        <v>0</v>
      </c>
      <c r="K35" s="59">
        <f>COUNTIFS(テーブル13[[#All],[発症日]],テーブル31012257[[#This Row],[日時]],テーブル13[[#All],[年代]],K$1)</f>
        <v>0</v>
      </c>
      <c r="L35" s="59">
        <f>COUNTIFS(テーブル13[[#All],[発症日]],テーブル31012257[[#This Row],[日時]],テーブル13[[#All],[年代]],L$1)</f>
        <v>0</v>
      </c>
      <c r="M35" s="59">
        <f>COUNTIFS(テーブル13[[#All],[発症日]],テーブル31012257[[#This Row],[日時]],テーブル13[[#All],[年代]],M$1)</f>
        <v>0</v>
      </c>
      <c r="N35" s="59">
        <f>COUNTIFS(テーブル13[[#All],[発症日]],テーブル31012257[[#This Row],[日時]],テーブル13[[#All],[年代]],N$1)</f>
        <v>0</v>
      </c>
      <c r="O35" s="59">
        <f>COUNTIFS(テーブル13[[#All],[発症日]],テーブル31012257[[#This Row],[日時]],テーブル13[[#All],[年代]],O$1)</f>
        <v>0</v>
      </c>
    </row>
    <row r="36" spans="1:15">
      <c r="A36" s="54">
        <f t="shared" si="3"/>
        <v>43920</v>
      </c>
      <c r="B36" s="1" t="str">
        <f t="shared" si="0"/>
        <v/>
      </c>
      <c r="C36" s="57" t="str">
        <f t="shared" si="1"/>
        <v/>
      </c>
      <c r="D36" s="57" t="str">
        <f t="shared" si="2"/>
        <v>30日</v>
      </c>
      <c r="E36" s="57">
        <f>COUNTIF(テーブル13[[#All],[発症日]],テーブル31012257[[#This Row],[日時]])</f>
        <v>0</v>
      </c>
      <c r="F36" s="57">
        <f>COUNTIFS(テーブル13[[#All],[発症日]],テーブル31012257[[#This Row],[日時]],テーブル13[[#All],[疫学的リンク]],F$1)</f>
        <v>0</v>
      </c>
      <c r="G36" s="59">
        <f>COUNTIFS(テーブル13[[#All],[発症日]],テーブル31012257[[#This Row],[日時]],テーブル13[[#All],[疫学的リンク]],G$1)</f>
        <v>0</v>
      </c>
      <c r="H36" s="59">
        <f>COUNTIFS(テーブル13[[#All],[発症日]],テーブル31012257[[#This Row],[日時]],テーブル13[[#All],[年代]],H$1)</f>
        <v>0</v>
      </c>
      <c r="I36" s="59">
        <f>COUNTIFS(テーブル13[[#All],[発症日]],テーブル31012257[[#This Row],[日時]],テーブル13[[#All],[年代]],I$1)</f>
        <v>0</v>
      </c>
      <c r="J36" s="59">
        <f>COUNTIFS(テーブル13[[#All],[発症日]],テーブル31012257[[#This Row],[日時]],テーブル13[[#All],[年代]],J$1)</f>
        <v>0</v>
      </c>
      <c r="K36" s="59">
        <f>COUNTIFS(テーブル13[[#All],[発症日]],テーブル31012257[[#This Row],[日時]],テーブル13[[#All],[年代]],K$1)</f>
        <v>0</v>
      </c>
      <c r="L36" s="59">
        <f>COUNTIFS(テーブル13[[#All],[発症日]],テーブル31012257[[#This Row],[日時]],テーブル13[[#All],[年代]],L$1)</f>
        <v>0</v>
      </c>
      <c r="M36" s="59">
        <f>COUNTIFS(テーブル13[[#All],[発症日]],テーブル31012257[[#This Row],[日時]],テーブル13[[#All],[年代]],M$1)</f>
        <v>0</v>
      </c>
      <c r="N36" s="59">
        <f>COUNTIFS(テーブル13[[#All],[発症日]],テーブル31012257[[#This Row],[日時]],テーブル13[[#All],[年代]],N$1)</f>
        <v>0</v>
      </c>
      <c r="O36" s="59">
        <f>COUNTIFS(テーブル13[[#All],[発症日]],テーブル31012257[[#This Row],[日時]],テーブル13[[#All],[年代]],O$1)</f>
        <v>0</v>
      </c>
    </row>
    <row r="37" spans="1:15">
      <c r="A37" s="54">
        <f t="shared" si="3"/>
        <v>43921</v>
      </c>
      <c r="B37" s="1" t="str">
        <f t="shared" si="0"/>
        <v/>
      </c>
      <c r="C37" s="57" t="str">
        <f t="shared" si="1"/>
        <v/>
      </c>
      <c r="D37" s="57" t="str">
        <f t="shared" si="2"/>
        <v>31日</v>
      </c>
      <c r="E37" s="57">
        <f>COUNTIF(テーブル13[[#All],[発症日]],テーブル31012257[[#This Row],[日時]])</f>
        <v>0</v>
      </c>
      <c r="F37" s="57">
        <f>COUNTIFS(テーブル13[[#All],[発症日]],テーブル31012257[[#This Row],[日時]],テーブル13[[#All],[疫学的リンク]],F$1)</f>
        <v>0</v>
      </c>
      <c r="G37" s="59">
        <f>COUNTIFS(テーブル13[[#All],[発症日]],テーブル31012257[[#This Row],[日時]],テーブル13[[#All],[疫学的リンク]],G$1)</f>
        <v>0</v>
      </c>
      <c r="H37" s="59">
        <f>COUNTIFS(テーブル13[[#All],[発症日]],テーブル31012257[[#This Row],[日時]],テーブル13[[#All],[年代]],H$1)</f>
        <v>0</v>
      </c>
      <c r="I37" s="59">
        <f>COUNTIFS(テーブル13[[#All],[発症日]],テーブル31012257[[#This Row],[日時]],テーブル13[[#All],[年代]],I$1)</f>
        <v>0</v>
      </c>
      <c r="J37" s="59">
        <f>COUNTIFS(テーブル13[[#All],[発症日]],テーブル31012257[[#This Row],[日時]],テーブル13[[#All],[年代]],J$1)</f>
        <v>0</v>
      </c>
      <c r="K37" s="59">
        <f>COUNTIFS(テーブル13[[#All],[発症日]],テーブル31012257[[#This Row],[日時]],テーブル13[[#All],[年代]],K$1)</f>
        <v>0</v>
      </c>
      <c r="L37" s="59">
        <f>COUNTIFS(テーブル13[[#All],[発症日]],テーブル31012257[[#This Row],[日時]],テーブル13[[#All],[年代]],L$1)</f>
        <v>0</v>
      </c>
      <c r="M37" s="59">
        <f>COUNTIFS(テーブル13[[#All],[発症日]],テーブル31012257[[#This Row],[日時]],テーブル13[[#All],[年代]],M$1)</f>
        <v>0</v>
      </c>
      <c r="N37" s="59">
        <f>COUNTIFS(テーブル13[[#All],[発症日]],テーブル31012257[[#This Row],[日時]],テーブル13[[#All],[年代]],N$1)</f>
        <v>0</v>
      </c>
      <c r="O37" s="59">
        <f>COUNTIFS(テーブル13[[#All],[発症日]],テーブル31012257[[#This Row],[日時]],テーブル13[[#All],[年代]],O$1)</f>
        <v>0</v>
      </c>
    </row>
    <row r="38" spans="1:15">
      <c r="A38" s="54">
        <f t="shared" si="3"/>
        <v>43922</v>
      </c>
      <c r="B38" s="1" t="str">
        <f t="shared" si="0"/>
        <v/>
      </c>
      <c r="C38" s="57" t="str">
        <f t="shared" si="1"/>
        <v>4月</v>
      </c>
      <c r="D38" s="57" t="str">
        <f t="shared" si="2"/>
        <v>1日</v>
      </c>
      <c r="E38" s="57">
        <f>COUNTIF(テーブル13[[#All],[発症日]],テーブル31012257[[#This Row],[日時]])</f>
        <v>1</v>
      </c>
      <c r="F38" s="57">
        <f>COUNTIFS(テーブル13[[#All],[発症日]],テーブル31012257[[#This Row],[日時]],テーブル13[[#All],[疫学的リンク]],F$1)</f>
        <v>0</v>
      </c>
      <c r="G38" s="59">
        <f>COUNTIFS(テーブル13[[#All],[発症日]],テーブル31012257[[#This Row],[日時]],テーブル13[[#All],[疫学的リンク]],G$1)</f>
        <v>1</v>
      </c>
      <c r="H38" s="59">
        <f>COUNTIFS(テーブル13[[#All],[発症日]],テーブル31012257[[#This Row],[日時]],テーブル13[[#All],[年代]],H$1)</f>
        <v>0</v>
      </c>
      <c r="I38" s="59">
        <f>COUNTIFS(テーブル13[[#All],[発症日]],テーブル31012257[[#This Row],[日時]],テーブル13[[#All],[年代]],I$1)</f>
        <v>0</v>
      </c>
      <c r="J38" s="59">
        <f>COUNTIFS(テーブル13[[#All],[発症日]],テーブル31012257[[#This Row],[日時]],テーブル13[[#All],[年代]],J$1)</f>
        <v>0</v>
      </c>
      <c r="K38" s="59">
        <f>COUNTIFS(テーブル13[[#All],[発症日]],テーブル31012257[[#This Row],[日時]],テーブル13[[#All],[年代]],K$1)</f>
        <v>0</v>
      </c>
      <c r="L38" s="59">
        <f>COUNTIFS(テーブル13[[#All],[発症日]],テーブル31012257[[#This Row],[日時]],テーブル13[[#All],[年代]],L$1)</f>
        <v>0</v>
      </c>
      <c r="M38" s="59">
        <f>COUNTIFS(テーブル13[[#All],[発症日]],テーブル31012257[[#This Row],[日時]],テーブル13[[#All],[年代]],M$1)</f>
        <v>0</v>
      </c>
      <c r="N38" s="59">
        <f>COUNTIFS(テーブル13[[#All],[発症日]],テーブル31012257[[#This Row],[日時]],テーブル13[[#All],[年代]],N$1)</f>
        <v>0</v>
      </c>
      <c r="O38" s="59">
        <f>COUNTIFS(テーブル13[[#All],[発症日]],テーブル31012257[[#This Row],[日時]],テーブル13[[#All],[年代]],O$1)</f>
        <v>0</v>
      </c>
    </row>
    <row r="39" spans="1:15">
      <c r="A39" s="54">
        <f t="shared" si="3"/>
        <v>43923</v>
      </c>
      <c r="B39" s="1" t="str">
        <f t="shared" si="0"/>
        <v/>
      </c>
      <c r="C39" s="57" t="str">
        <f t="shared" si="1"/>
        <v/>
      </c>
      <c r="D39" s="57" t="str">
        <f t="shared" si="2"/>
        <v>2日</v>
      </c>
      <c r="E39" s="57">
        <f>COUNTIF(テーブル13[[#All],[発症日]],テーブル31012257[[#This Row],[日時]])</f>
        <v>0</v>
      </c>
      <c r="F39" s="57">
        <f>COUNTIFS(テーブル13[[#All],[発症日]],テーブル31012257[[#This Row],[日時]],テーブル13[[#All],[疫学的リンク]],F$1)</f>
        <v>0</v>
      </c>
      <c r="G39" s="59">
        <f>COUNTIFS(テーブル13[[#All],[発症日]],テーブル31012257[[#This Row],[日時]],テーブル13[[#All],[疫学的リンク]],G$1)</f>
        <v>0</v>
      </c>
      <c r="H39" s="59">
        <f>COUNTIFS(テーブル13[[#All],[発症日]],テーブル31012257[[#This Row],[日時]],テーブル13[[#All],[年代]],H$1)</f>
        <v>0</v>
      </c>
      <c r="I39" s="59">
        <f>COUNTIFS(テーブル13[[#All],[発症日]],テーブル31012257[[#This Row],[日時]],テーブル13[[#All],[年代]],I$1)</f>
        <v>0</v>
      </c>
      <c r="J39" s="59">
        <f>COUNTIFS(テーブル13[[#All],[発症日]],テーブル31012257[[#This Row],[日時]],テーブル13[[#All],[年代]],J$1)</f>
        <v>0</v>
      </c>
      <c r="K39" s="59">
        <f>COUNTIFS(テーブル13[[#All],[発症日]],テーブル31012257[[#This Row],[日時]],テーブル13[[#All],[年代]],K$1)</f>
        <v>0</v>
      </c>
      <c r="L39" s="59">
        <f>COUNTIFS(テーブル13[[#All],[発症日]],テーブル31012257[[#This Row],[日時]],テーブル13[[#All],[年代]],L$1)</f>
        <v>0</v>
      </c>
      <c r="M39" s="59">
        <f>COUNTIFS(テーブル13[[#All],[発症日]],テーブル31012257[[#This Row],[日時]],テーブル13[[#All],[年代]],M$1)</f>
        <v>0</v>
      </c>
      <c r="N39" s="59">
        <f>COUNTIFS(テーブル13[[#All],[発症日]],テーブル31012257[[#This Row],[日時]],テーブル13[[#All],[年代]],N$1)</f>
        <v>0</v>
      </c>
      <c r="O39" s="59">
        <f>COUNTIFS(テーブル13[[#All],[発症日]],テーブル31012257[[#This Row],[日時]],テーブル13[[#All],[年代]],O$1)</f>
        <v>0</v>
      </c>
    </row>
    <row r="40" spans="1:15">
      <c r="A40" s="54">
        <f t="shared" si="3"/>
        <v>43924</v>
      </c>
      <c r="B40" s="1" t="str">
        <f t="shared" si="0"/>
        <v/>
      </c>
      <c r="C40" s="57" t="str">
        <f t="shared" si="1"/>
        <v/>
      </c>
      <c r="D40" s="57" t="str">
        <f t="shared" si="2"/>
        <v>3日</v>
      </c>
      <c r="E40" s="57">
        <f>COUNTIF(テーブル13[[#All],[発症日]],テーブル31012257[[#This Row],[日時]])</f>
        <v>0</v>
      </c>
      <c r="F40" s="57">
        <f>COUNTIFS(テーブル13[[#All],[発症日]],テーブル31012257[[#This Row],[日時]],テーブル13[[#All],[疫学的リンク]],F$1)</f>
        <v>0</v>
      </c>
      <c r="G40" s="59">
        <f>COUNTIFS(テーブル13[[#All],[発症日]],テーブル31012257[[#This Row],[日時]],テーブル13[[#All],[疫学的リンク]],G$1)</f>
        <v>0</v>
      </c>
      <c r="H40" s="59">
        <f>COUNTIFS(テーブル13[[#All],[発症日]],テーブル31012257[[#This Row],[日時]],テーブル13[[#All],[年代]],H$1)</f>
        <v>0</v>
      </c>
      <c r="I40" s="59">
        <f>COUNTIFS(テーブル13[[#All],[発症日]],テーブル31012257[[#This Row],[日時]],テーブル13[[#All],[年代]],I$1)</f>
        <v>0</v>
      </c>
      <c r="J40" s="59">
        <f>COUNTIFS(テーブル13[[#All],[発症日]],テーブル31012257[[#This Row],[日時]],テーブル13[[#All],[年代]],J$1)</f>
        <v>0</v>
      </c>
      <c r="K40" s="59">
        <f>COUNTIFS(テーブル13[[#All],[発症日]],テーブル31012257[[#This Row],[日時]],テーブル13[[#All],[年代]],K$1)</f>
        <v>0</v>
      </c>
      <c r="L40" s="59">
        <f>COUNTIFS(テーブル13[[#All],[発症日]],テーブル31012257[[#This Row],[日時]],テーブル13[[#All],[年代]],L$1)</f>
        <v>0</v>
      </c>
      <c r="M40" s="59">
        <f>COUNTIFS(テーブル13[[#All],[発症日]],テーブル31012257[[#This Row],[日時]],テーブル13[[#All],[年代]],M$1)</f>
        <v>0</v>
      </c>
      <c r="N40" s="59">
        <f>COUNTIFS(テーブル13[[#All],[発症日]],テーブル31012257[[#This Row],[日時]],テーブル13[[#All],[年代]],N$1)</f>
        <v>0</v>
      </c>
      <c r="O40" s="59">
        <f>COUNTIFS(テーブル13[[#All],[発症日]],テーブル31012257[[#This Row],[日時]],テーブル13[[#All],[年代]],O$1)</f>
        <v>0</v>
      </c>
    </row>
    <row r="41" spans="1:15">
      <c r="A41" s="54">
        <f t="shared" si="3"/>
        <v>43925</v>
      </c>
      <c r="B41" s="1" t="str">
        <f t="shared" si="0"/>
        <v/>
      </c>
      <c r="C41" s="57" t="str">
        <f t="shared" si="1"/>
        <v/>
      </c>
      <c r="D41" s="57" t="str">
        <f t="shared" si="2"/>
        <v>4日</v>
      </c>
      <c r="E41" s="57">
        <f>COUNTIF(テーブル13[[#All],[発症日]],テーブル31012257[[#This Row],[日時]])</f>
        <v>0</v>
      </c>
      <c r="F41" s="57">
        <f>COUNTIFS(テーブル13[[#All],[発症日]],テーブル31012257[[#This Row],[日時]],テーブル13[[#All],[疫学的リンク]],F$1)</f>
        <v>0</v>
      </c>
      <c r="G41" s="59">
        <f>COUNTIFS(テーブル13[[#All],[発症日]],テーブル31012257[[#This Row],[日時]],テーブル13[[#All],[疫学的リンク]],G$1)</f>
        <v>0</v>
      </c>
      <c r="H41" s="59">
        <f>COUNTIFS(テーブル13[[#All],[発症日]],テーブル31012257[[#This Row],[日時]],テーブル13[[#All],[年代]],H$1)</f>
        <v>0</v>
      </c>
      <c r="I41" s="59">
        <f>COUNTIFS(テーブル13[[#All],[発症日]],テーブル31012257[[#This Row],[日時]],テーブル13[[#All],[年代]],I$1)</f>
        <v>0</v>
      </c>
      <c r="J41" s="59">
        <f>COUNTIFS(テーブル13[[#All],[発症日]],テーブル31012257[[#This Row],[日時]],テーブル13[[#All],[年代]],J$1)</f>
        <v>0</v>
      </c>
      <c r="K41" s="59">
        <f>COUNTIFS(テーブル13[[#All],[発症日]],テーブル31012257[[#This Row],[日時]],テーブル13[[#All],[年代]],K$1)</f>
        <v>0</v>
      </c>
      <c r="L41" s="59">
        <f>COUNTIFS(テーブル13[[#All],[発症日]],テーブル31012257[[#This Row],[日時]],テーブル13[[#All],[年代]],L$1)</f>
        <v>0</v>
      </c>
      <c r="M41" s="59">
        <f>COUNTIFS(テーブル13[[#All],[発症日]],テーブル31012257[[#This Row],[日時]],テーブル13[[#All],[年代]],M$1)</f>
        <v>0</v>
      </c>
      <c r="N41" s="59">
        <f>COUNTIFS(テーブル13[[#All],[発症日]],テーブル31012257[[#This Row],[日時]],テーブル13[[#All],[年代]],N$1)</f>
        <v>0</v>
      </c>
      <c r="O41" s="59">
        <f>COUNTIFS(テーブル13[[#All],[発症日]],テーブル31012257[[#This Row],[日時]],テーブル13[[#All],[年代]],O$1)</f>
        <v>0</v>
      </c>
    </row>
    <row r="42" spans="1:15">
      <c r="A42" s="54">
        <f t="shared" si="3"/>
        <v>43926</v>
      </c>
      <c r="B42" s="1" t="str">
        <f t="shared" si="0"/>
        <v/>
      </c>
      <c r="C42" s="57" t="str">
        <f t="shared" si="1"/>
        <v/>
      </c>
      <c r="D42" s="57" t="str">
        <f t="shared" si="2"/>
        <v>5日</v>
      </c>
      <c r="E42" s="57">
        <f>COUNTIF(テーブル13[[#All],[発症日]],テーブル31012257[[#This Row],[日時]])</f>
        <v>0</v>
      </c>
      <c r="F42" s="57">
        <f>COUNTIFS(テーブル13[[#All],[発症日]],テーブル31012257[[#This Row],[日時]],テーブル13[[#All],[疫学的リンク]],F$1)</f>
        <v>0</v>
      </c>
      <c r="G42" s="59">
        <f>COUNTIFS(テーブル13[[#All],[発症日]],テーブル31012257[[#This Row],[日時]],テーブル13[[#All],[疫学的リンク]],G$1)</f>
        <v>0</v>
      </c>
      <c r="H42" s="59">
        <f>COUNTIFS(テーブル13[[#All],[発症日]],テーブル31012257[[#This Row],[日時]],テーブル13[[#All],[年代]],H$1)</f>
        <v>0</v>
      </c>
      <c r="I42" s="59">
        <f>COUNTIFS(テーブル13[[#All],[発症日]],テーブル31012257[[#This Row],[日時]],テーブル13[[#All],[年代]],I$1)</f>
        <v>0</v>
      </c>
      <c r="J42" s="59">
        <f>COUNTIFS(テーブル13[[#All],[発症日]],テーブル31012257[[#This Row],[日時]],テーブル13[[#All],[年代]],J$1)</f>
        <v>0</v>
      </c>
      <c r="K42" s="59">
        <f>COUNTIFS(テーブル13[[#All],[発症日]],テーブル31012257[[#This Row],[日時]],テーブル13[[#All],[年代]],K$1)</f>
        <v>0</v>
      </c>
      <c r="L42" s="59">
        <f>COUNTIFS(テーブル13[[#All],[発症日]],テーブル31012257[[#This Row],[日時]],テーブル13[[#All],[年代]],L$1)</f>
        <v>0</v>
      </c>
      <c r="M42" s="59">
        <f>COUNTIFS(テーブル13[[#All],[発症日]],テーブル31012257[[#This Row],[日時]],テーブル13[[#All],[年代]],M$1)</f>
        <v>0</v>
      </c>
      <c r="N42" s="59">
        <f>COUNTIFS(テーブル13[[#All],[発症日]],テーブル31012257[[#This Row],[日時]],テーブル13[[#All],[年代]],N$1)</f>
        <v>0</v>
      </c>
      <c r="O42" s="59">
        <f>COUNTIFS(テーブル13[[#All],[発症日]],テーブル31012257[[#This Row],[日時]],テーブル13[[#All],[年代]],O$1)</f>
        <v>0</v>
      </c>
    </row>
    <row r="43" spans="1:15">
      <c r="A43" s="54">
        <f t="shared" si="3"/>
        <v>43927</v>
      </c>
      <c r="B43" s="1" t="str">
        <f t="shared" si="0"/>
        <v/>
      </c>
      <c r="C43" s="57" t="str">
        <f t="shared" si="1"/>
        <v/>
      </c>
      <c r="D43" s="57" t="str">
        <f t="shared" si="2"/>
        <v>6日</v>
      </c>
      <c r="E43" s="57">
        <f>COUNTIF(テーブル13[[#All],[発症日]],テーブル31012257[[#This Row],[日時]])</f>
        <v>1</v>
      </c>
      <c r="F43" s="57">
        <f>COUNTIFS(テーブル13[[#All],[発症日]],テーブル31012257[[#This Row],[日時]],テーブル13[[#All],[疫学的リンク]],F$1)</f>
        <v>0</v>
      </c>
      <c r="G43" s="59">
        <f>COUNTIFS(テーブル13[[#All],[発症日]],テーブル31012257[[#This Row],[日時]],テーブル13[[#All],[疫学的リンク]],G$1)</f>
        <v>1</v>
      </c>
      <c r="H43" s="59">
        <f>COUNTIFS(テーブル13[[#All],[発症日]],テーブル31012257[[#This Row],[日時]],テーブル13[[#All],[年代]],H$1)</f>
        <v>0</v>
      </c>
      <c r="I43" s="59">
        <f>COUNTIFS(テーブル13[[#All],[発症日]],テーブル31012257[[#This Row],[日時]],テーブル13[[#All],[年代]],I$1)</f>
        <v>0</v>
      </c>
      <c r="J43" s="59">
        <f>COUNTIFS(テーブル13[[#All],[発症日]],テーブル31012257[[#This Row],[日時]],テーブル13[[#All],[年代]],J$1)</f>
        <v>0</v>
      </c>
      <c r="K43" s="59">
        <f>COUNTIFS(テーブル13[[#All],[発症日]],テーブル31012257[[#This Row],[日時]],テーブル13[[#All],[年代]],K$1)</f>
        <v>0</v>
      </c>
      <c r="L43" s="59">
        <f>COUNTIFS(テーブル13[[#All],[発症日]],テーブル31012257[[#This Row],[日時]],テーブル13[[#All],[年代]],L$1)</f>
        <v>0</v>
      </c>
      <c r="M43" s="59">
        <f>COUNTIFS(テーブル13[[#All],[発症日]],テーブル31012257[[#This Row],[日時]],テーブル13[[#All],[年代]],M$1)</f>
        <v>0</v>
      </c>
      <c r="N43" s="59">
        <f>COUNTIFS(テーブル13[[#All],[発症日]],テーブル31012257[[#This Row],[日時]],テーブル13[[#All],[年代]],N$1)</f>
        <v>0</v>
      </c>
      <c r="O43" s="59">
        <f>COUNTIFS(テーブル13[[#All],[発症日]],テーブル31012257[[#This Row],[日時]],テーブル13[[#All],[年代]],O$1)</f>
        <v>0</v>
      </c>
    </row>
    <row r="44" spans="1:15">
      <c r="A44" s="54">
        <f t="shared" si="3"/>
        <v>43928</v>
      </c>
      <c r="B44" s="1" t="str">
        <f t="shared" si="0"/>
        <v/>
      </c>
      <c r="C44" s="57" t="str">
        <f t="shared" si="1"/>
        <v/>
      </c>
      <c r="D44" s="57" t="str">
        <f t="shared" si="2"/>
        <v>7日</v>
      </c>
      <c r="E44" s="57">
        <f>COUNTIF(テーブル13[[#All],[発症日]],テーブル31012257[[#This Row],[日時]])</f>
        <v>0</v>
      </c>
      <c r="F44" s="57">
        <f>COUNTIFS(テーブル13[[#All],[発症日]],テーブル31012257[[#This Row],[日時]],テーブル13[[#All],[疫学的リンク]],F$1)</f>
        <v>0</v>
      </c>
      <c r="G44" s="59">
        <f>COUNTIFS(テーブル13[[#All],[発症日]],テーブル31012257[[#This Row],[日時]],テーブル13[[#All],[疫学的リンク]],G$1)</f>
        <v>0</v>
      </c>
      <c r="H44" s="59">
        <f>COUNTIFS(テーブル13[[#All],[発症日]],テーブル31012257[[#This Row],[日時]],テーブル13[[#All],[年代]],H$1)</f>
        <v>0</v>
      </c>
      <c r="I44" s="59">
        <f>COUNTIFS(テーブル13[[#All],[発症日]],テーブル31012257[[#This Row],[日時]],テーブル13[[#All],[年代]],I$1)</f>
        <v>0</v>
      </c>
      <c r="J44" s="59">
        <f>COUNTIFS(テーブル13[[#All],[発症日]],テーブル31012257[[#This Row],[日時]],テーブル13[[#All],[年代]],J$1)</f>
        <v>0</v>
      </c>
      <c r="K44" s="59">
        <f>COUNTIFS(テーブル13[[#All],[発症日]],テーブル31012257[[#This Row],[日時]],テーブル13[[#All],[年代]],K$1)</f>
        <v>0</v>
      </c>
      <c r="L44" s="59">
        <f>COUNTIFS(テーブル13[[#All],[発症日]],テーブル31012257[[#This Row],[日時]],テーブル13[[#All],[年代]],L$1)</f>
        <v>0</v>
      </c>
      <c r="M44" s="59">
        <f>COUNTIFS(テーブル13[[#All],[発症日]],テーブル31012257[[#This Row],[日時]],テーブル13[[#All],[年代]],M$1)</f>
        <v>0</v>
      </c>
      <c r="N44" s="59">
        <f>COUNTIFS(テーブル13[[#All],[発症日]],テーブル31012257[[#This Row],[日時]],テーブル13[[#All],[年代]],N$1)</f>
        <v>0</v>
      </c>
      <c r="O44" s="59">
        <f>COUNTIFS(テーブル13[[#All],[発症日]],テーブル31012257[[#This Row],[日時]],テーブル13[[#All],[年代]],O$1)</f>
        <v>0</v>
      </c>
    </row>
    <row r="45" spans="1:15">
      <c r="A45" s="54">
        <f t="shared" si="3"/>
        <v>43929</v>
      </c>
      <c r="B45" s="1" t="str">
        <f t="shared" si="0"/>
        <v/>
      </c>
      <c r="C45" s="57" t="str">
        <f t="shared" si="1"/>
        <v/>
      </c>
      <c r="D45" s="57" t="str">
        <f t="shared" si="2"/>
        <v>8日</v>
      </c>
      <c r="E45" s="57">
        <f>COUNTIF(テーブル13[[#All],[発症日]],テーブル31012257[[#This Row],[日時]])</f>
        <v>1</v>
      </c>
      <c r="F45" s="57">
        <f>COUNTIFS(テーブル13[[#All],[発症日]],テーブル31012257[[#This Row],[日時]],テーブル13[[#All],[疫学的リンク]],F$1)</f>
        <v>0</v>
      </c>
      <c r="G45" s="59">
        <f>COUNTIFS(テーブル13[[#All],[発症日]],テーブル31012257[[#This Row],[日時]],テーブル13[[#All],[疫学的リンク]],G$1)</f>
        <v>1</v>
      </c>
      <c r="H45" s="59">
        <f>COUNTIFS(テーブル13[[#All],[発症日]],テーブル31012257[[#This Row],[日時]],テーブル13[[#All],[年代]],H$1)</f>
        <v>0</v>
      </c>
      <c r="I45" s="59">
        <f>COUNTIFS(テーブル13[[#All],[発症日]],テーブル31012257[[#This Row],[日時]],テーブル13[[#All],[年代]],I$1)</f>
        <v>0</v>
      </c>
      <c r="J45" s="59">
        <f>COUNTIFS(テーブル13[[#All],[発症日]],テーブル31012257[[#This Row],[日時]],テーブル13[[#All],[年代]],J$1)</f>
        <v>0</v>
      </c>
      <c r="K45" s="59">
        <f>COUNTIFS(テーブル13[[#All],[発症日]],テーブル31012257[[#This Row],[日時]],テーブル13[[#All],[年代]],K$1)</f>
        <v>0</v>
      </c>
      <c r="L45" s="59">
        <f>COUNTIFS(テーブル13[[#All],[発症日]],テーブル31012257[[#This Row],[日時]],テーブル13[[#All],[年代]],L$1)</f>
        <v>0</v>
      </c>
      <c r="M45" s="59">
        <f>COUNTIFS(テーブル13[[#All],[発症日]],テーブル31012257[[#This Row],[日時]],テーブル13[[#All],[年代]],M$1)</f>
        <v>0</v>
      </c>
      <c r="N45" s="59">
        <f>COUNTIFS(テーブル13[[#All],[発症日]],テーブル31012257[[#This Row],[日時]],テーブル13[[#All],[年代]],N$1)</f>
        <v>0</v>
      </c>
      <c r="O45" s="59">
        <f>COUNTIFS(テーブル13[[#All],[発症日]],テーブル31012257[[#This Row],[日時]],テーブル13[[#All],[年代]],O$1)</f>
        <v>0</v>
      </c>
    </row>
    <row r="46" spans="1:15">
      <c r="A46" s="54">
        <f t="shared" si="3"/>
        <v>43930</v>
      </c>
      <c r="B46" s="1" t="str">
        <f t="shared" si="0"/>
        <v/>
      </c>
      <c r="C46" s="57" t="str">
        <f t="shared" si="1"/>
        <v/>
      </c>
      <c r="D46" s="57" t="str">
        <f t="shared" si="2"/>
        <v>9日</v>
      </c>
      <c r="E46" s="57">
        <f>COUNTIF(テーブル13[[#All],[発症日]],テーブル31012257[[#This Row],[日時]])</f>
        <v>0</v>
      </c>
      <c r="F46" s="57">
        <f>COUNTIFS(テーブル13[[#All],[発症日]],テーブル31012257[[#This Row],[日時]],テーブル13[[#All],[疫学的リンク]],F$1)</f>
        <v>0</v>
      </c>
      <c r="G46" s="59">
        <f>COUNTIFS(テーブル13[[#All],[発症日]],テーブル31012257[[#This Row],[日時]],テーブル13[[#All],[疫学的リンク]],G$1)</f>
        <v>0</v>
      </c>
      <c r="H46" s="59">
        <f>COUNTIFS(テーブル13[[#All],[発症日]],テーブル31012257[[#This Row],[日時]],テーブル13[[#All],[年代]],H$1)</f>
        <v>0</v>
      </c>
      <c r="I46" s="59">
        <f>COUNTIFS(テーブル13[[#All],[発症日]],テーブル31012257[[#This Row],[日時]],テーブル13[[#All],[年代]],I$1)</f>
        <v>0</v>
      </c>
      <c r="J46" s="59">
        <f>COUNTIFS(テーブル13[[#All],[発症日]],テーブル31012257[[#This Row],[日時]],テーブル13[[#All],[年代]],J$1)</f>
        <v>0</v>
      </c>
      <c r="K46" s="59">
        <f>COUNTIFS(テーブル13[[#All],[発症日]],テーブル31012257[[#This Row],[日時]],テーブル13[[#All],[年代]],K$1)</f>
        <v>0</v>
      </c>
      <c r="L46" s="59">
        <f>COUNTIFS(テーブル13[[#All],[発症日]],テーブル31012257[[#This Row],[日時]],テーブル13[[#All],[年代]],L$1)</f>
        <v>0</v>
      </c>
      <c r="M46" s="59">
        <f>COUNTIFS(テーブル13[[#All],[発症日]],テーブル31012257[[#This Row],[日時]],テーブル13[[#All],[年代]],M$1)</f>
        <v>0</v>
      </c>
      <c r="N46" s="59">
        <f>COUNTIFS(テーブル13[[#All],[発症日]],テーブル31012257[[#This Row],[日時]],テーブル13[[#All],[年代]],N$1)</f>
        <v>0</v>
      </c>
      <c r="O46" s="59">
        <f>COUNTIFS(テーブル13[[#All],[発症日]],テーブル31012257[[#This Row],[日時]],テーブル13[[#All],[年代]],O$1)</f>
        <v>0</v>
      </c>
    </row>
    <row r="47" spans="1:15">
      <c r="A47" s="54">
        <f t="shared" si="3"/>
        <v>43931</v>
      </c>
      <c r="B47" s="1" t="str">
        <f t="shared" si="0"/>
        <v/>
      </c>
      <c r="C47" s="57" t="str">
        <f t="shared" si="1"/>
        <v/>
      </c>
      <c r="D47" s="57" t="str">
        <f t="shared" si="2"/>
        <v>10日</v>
      </c>
      <c r="E47" s="57">
        <f>COUNTIF(テーブル13[[#All],[発症日]],テーブル31012257[[#This Row],[日時]])</f>
        <v>1</v>
      </c>
      <c r="F47" s="57">
        <f>COUNTIFS(テーブル13[[#All],[発症日]],テーブル31012257[[#This Row],[日時]],テーブル13[[#All],[疫学的リンク]],F$1)</f>
        <v>0</v>
      </c>
      <c r="G47" s="59">
        <f>COUNTIFS(テーブル13[[#All],[発症日]],テーブル31012257[[#This Row],[日時]],テーブル13[[#All],[疫学的リンク]],G$1)</f>
        <v>1</v>
      </c>
      <c r="H47" s="59">
        <f>COUNTIFS(テーブル13[[#All],[発症日]],テーブル31012257[[#This Row],[日時]],テーブル13[[#All],[年代]],H$1)</f>
        <v>0</v>
      </c>
      <c r="I47" s="59">
        <f>COUNTIFS(テーブル13[[#All],[発症日]],テーブル31012257[[#This Row],[日時]],テーブル13[[#All],[年代]],I$1)</f>
        <v>0</v>
      </c>
      <c r="J47" s="59">
        <f>COUNTIFS(テーブル13[[#All],[発症日]],テーブル31012257[[#This Row],[日時]],テーブル13[[#All],[年代]],J$1)</f>
        <v>0</v>
      </c>
      <c r="K47" s="59">
        <f>COUNTIFS(テーブル13[[#All],[発症日]],テーブル31012257[[#This Row],[日時]],テーブル13[[#All],[年代]],K$1)</f>
        <v>0</v>
      </c>
      <c r="L47" s="59">
        <f>COUNTIFS(テーブル13[[#All],[発症日]],テーブル31012257[[#This Row],[日時]],テーブル13[[#All],[年代]],L$1)</f>
        <v>0</v>
      </c>
      <c r="M47" s="59">
        <f>COUNTIFS(テーブル13[[#All],[発症日]],テーブル31012257[[#This Row],[日時]],テーブル13[[#All],[年代]],M$1)</f>
        <v>0</v>
      </c>
      <c r="N47" s="59">
        <f>COUNTIFS(テーブル13[[#All],[発症日]],テーブル31012257[[#This Row],[日時]],テーブル13[[#All],[年代]],N$1)</f>
        <v>0</v>
      </c>
      <c r="O47" s="59">
        <f>COUNTIFS(テーブル13[[#All],[発症日]],テーブル31012257[[#This Row],[日時]],テーブル13[[#All],[年代]],O$1)</f>
        <v>0</v>
      </c>
    </row>
    <row r="48" spans="1:15">
      <c r="A48" s="54">
        <f t="shared" si="3"/>
        <v>43932</v>
      </c>
      <c r="B48" s="1" t="str">
        <f t="shared" si="0"/>
        <v/>
      </c>
      <c r="C48" s="57" t="str">
        <f t="shared" si="1"/>
        <v/>
      </c>
      <c r="D48" s="57" t="str">
        <f t="shared" si="2"/>
        <v>11日</v>
      </c>
      <c r="E48" s="57">
        <f>COUNTIF(テーブル13[[#All],[発症日]],テーブル31012257[[#This Row],[日時]])</f>
        <v>1</v>
      </c>
      <c r="F48" s="57">
        <f>COUNTIFS(テーブル13[[#All],[発症日]],テーブル31012257[[#This Row],[日時]],テーブル13[[#All],[疫学的リンク]],F$1)</f>
        <v>0</v>
      </c>
      <c r="G48" s="59">
        <f>COUNTIFS(テーブル13[[#All],[発症日]],テーブル31012257[[#This Row],[日時]],テーブル13[[#All],[疫学的リンク]],G$1)</f>
        <v>1</v>
      </c>
      <c r="H48" s="59">
        <f>COUNTIFS(テーブル13[[#All],[発症日]],テーブル31012257[[#This Row],[日時]],テーブル13[[#All],[年代]],H$1)</f>
        <v>0</v>
      </c>
      <c r="I48" s="59">
        <f>COUNTIFS(テーブル13[[#All],[発症日]],テーブル31012257[[#This Row],[日時]],テーブル13[[#All],[年代]],I$1)</f>
        <v>0</v>
      </c>
      <c r="J48" s="59">
        <f>COUNTIFS(テーブル13[[#All],[発症日]],テーブル31012257[[#This Row],[日時]],テーブル13[[#All],[年代]],J$1)</f>
        <v>0</v>
      </c>
      <c r="K48" s="59">
        <f>COUNTIFS(テーブル13[[#All],[発症日]],テーブル31012257[[#This Row],[日時]],テーブル13[[#All],[年代]],K$1)</f>
        <v>0</v>
      </c>
      <c r="L48" s="59">
        <f>COUNTIFS(テーブル13[[#All],[発症日]],テーブル31012257[[#This Row],[日時]],テーブル13[[#All],[年代]],L$1)</f>
        <v>0</v>
      </c>
      <c r="M48" s="59">
        <f>COUNTIFS(テーブル13[[#All],[発症日]],テーブル31012257[[#This Row],[日時]],テーブル13[[#All],[年代]],M$1)</f>
        <v>0</v>
      </c>
      <c r="N48" s="59">
        <f>COUNTIFS(テーブル13[[#All],[発症日]],テーブル31012257[[#This Row],[日時]],テーブル13[[#All],[年代]],N$1)</f>
        <v>0</v>
      </c>
      <c r="O48" s="59">
        <f>COUNTIFS(テーブル13[[#All],[発症日]],テーブル31012257[[#This Row],[日時]],テーブル13[[#All],[年代]],O$1)</f>
        <v>0</v>
      </c>
    </row>
    <row r="49" spans="1:15">
      <c r="A49" s="54">
        <f t="shared" si="3"/>
        <v>43933</v>
      </c>
      <c r="B49" s="1" t="str">
        <f t="shared" si="0"/>
        <v/>
      </c>
      <c r="C49" s="57" t="str">
        <f t="shared" si="1"/>
        <v/>
      </c>
      <c r="D49" s="57" t="str">
        <f t="shared" si="2"/>
        <v>12日</v>
      </c>
      <c r="E49" s="57">
        <f>COUNTIF(テーブル13[[#All],[発症日]],テーブル31012257[[#This Row],[日時]])</f>
        <v>0</v>
      </c>
      <c r="F49" s="57">
        <f>COUNTIFS(テーブル13[[#All],[発症日]],テーブル31012257[[#This Row],[日時]],テーブル13[[#All],[疫学的リンク]],F$1)</f>
        <v>0</v>
      </c>
      <c r="G49" s="59">
        <f>COUNTIFS(テーブル13[[#All],[発症日]],テーブル31012257[[#This Row],[日時]],テーブル13[[#All],[疫学的リンク]],G$1)</f>
        <v>0</v>
      </c>
      <c r="H49" s="59">
        <f>COUNTIFS(テーブル13[[#All],[発症日]],テーブル31012257[[#This Row],[日時]],テーブル13[[#All],[年代]],H$1)</f>
        <v>0</v>
      </c>
      <c r="I49" s="59">
        <f>COUNTIFS(テーブル13[[#All],[発症日]],テーブル31012257[[#This Row],[日時]],テーブル13[[#All],[年代]],I$1)</f>
        <v>0</v>
      </c>
      <c r="J49" s="59">
        <f>COUNTIFS(テーブル13[[#All],[発症日]],テーブル31012257[[#This Row],[日時]],テーブル13[[#All],[年代]],J$1)</f>
        <v>0</v>
      </c>
      <c r="K49" s="59">
        <f>COUNTIFS(テーブル13[[#All],[発症日]],テーブル31012257[[#This Row],[日時]],テーブル13[[#All],[年代]],K$1)</f>
        <v>0</v>
      </c>
      <c r="L49" s="59">
        <f>COUNTIFS(テーブル13[[#All],[発症日]],テーブル31012257[[#This Row],[日時]],テーブル13[[#All],[年代]],L$1)</f>
        <v>0</v>
      </c>
      <c r="M49" s="59">
        <f>COUNTIFS(テーブル13[[#All],[発症日]],テーブル31012257[[#This Row],[日時]],テーブル13[[#All],[年代]],M$1)</f>
        <v>0</v>
      </c>
      <c r="N49" s="59">
        <f>COUNTIFS(テーブル13[[#All],[発症日]],テーブル31012257[[#This Row],[日時]],テーブル13[[#All],[年代]],N$1)</f>
        <v>0</v>
      </c>
      <c r="O49" s="59">
        <f>COUNTIFS(テーブル13[[#All],[発症日]],テーブル31012257[[#This Row],[日時]],テーブル13[[#All],[年代]],O$1)</f>
        <v>0</v>
      </c>
    </row>
    <row r="50" spans="1:15">
      <c r="A50" s="54">
        <f t="shared" si="3"/>
        <v>43934</v>
      </c>
      <c r="B50" s="1" t="str">
        <f t="shared" si="0"/>
        <v/>
      </c>
      <c r="C50" s="57" t="str">
        <f t="shared" si="1"/>
        <v/>
      </c>
      <c r="D50" s="57" t="str">
        <f t="shared" si="2"/>
        <v>13日</v>
      </c>
      <c r="E50" s="57">
        <f>COUNTIF(テーブル13[[#All],[発症日]],テーブル31012257[[#This Row],[日時]])</f>
        <v>1</v>
      </c>
      <c r="F50" s="57">
        <f>COUNTIFS(テーブル13[[#All],[発症日]],テーブル31012257[[#This Row],[日時]],テーブル13[[#All],[疫学的リンク]],F$1)</f>
        <v>0</v>
      </c>
      <c r="G50" s="59">
        <f>COUNTIFS(テーブル13[[#All],[発症日]],テーブル31012257[[#This Row],[日時]],テーブル13[[#All],[疫学的リンク]],G$1)</f>
        <v>1</v>
      </c>
      <c r="H50" s="59">
        <f>COUNTIFS(テーブル13[[#All],[発症日]],テーブル31012257[[#This Row],[日時]],テーブル13[[#All],[年代]],H$1)</f>
        <v>0</v>
      </c>
      <c r="I50" s="59">
        <f>COUNTIFS(テーブル13[[#All],[発症日]],テーブル31012257[[#This Row],[日時]],テーブル13[[#All],[年代]],I$1)</f>
        <v>0</v>
      </c>
      <c r="J50" s="59">
        <f>COUNTIFS(テーブル13[[#All],[発症日]],テーブル31012257[[#This Row],[日時]],テーブル13[[#All],[年代]],J$1)</f>
        <v>0</v>
      </c>
      <c r="K50" s="59">
        <f>COUNTIFS(テーブル13[[#All],[発症日]],テーブル31012257[[#This Row],[日時]],テーブル13[[#All],[年代]],K$1)</f>
        <v>0</v>
      </c>
      <c r="L50" s="59">
        <f>COUNTIFS(テーブル13[[#All],[発症日]],テーブル31012257[[#This Row],[日時]],テーブル13[[#All],[年代]],L$1)</f>
        <v>0</v>
      </c>
      <c r="M50" s="59">
        <f>COUNTIFS(テーブル13[[#All],[発症日]],テーブル31012257[[#This Row],[日時]],テーブル13[[#All],[年代]],M$1)</f>
        <v>0</v>
      </c>
      <c r="N50" s="59">
        <f>COUNTIFS(テーブル13[[#All],[発症日]],テーブル31012257[[#This Row],[日時]],テーブル13[[#All],[年代]],N$1)</f>
        <v>0</v>
      </c>
      <c r="O50" s="59">
        <f>COUNTIFS(テーブル13[[#All],[発症日]],テーブル31012257[[#This Row],[日時]],テーブル13[[#All],[年代]],O$1)</f>
        <v>0</v>
      </c>
    </row>
    <row r="51" spans="1:15">
      <c r="A51" s="54">
        <f t="shared" si="3"/>
        <v>43935</v>
      </c>
      <c r="B51" s="1" t="str">
        <f t="shared" si="0"/>
        <v/>
      </c>
      <c r="C51" s="57" t="str">
        <f t="shared" si="1"/>
        <v/>
      </c>
      <c r="D51" s="57" t="str">
        <f t="shared" si="2"/>
        <v>14日</v>
      </c>
      <c r="E51" s="57">
        <f>COUNTIF(テーブル13[[#All],[発症日]],テーブル31012257[[#This Row],[日時]])</f>
        <v>0</v>
      </c>
      <c r="F51" s="57">
        <f>COUNTIFS(テーブル13[[#All],[発症日]],テーブル31012257[[#This Row],[日時]],テーブル13[[#All],[疫学的リンク]],F$1)</f>
        <v>0</v>
      </c>
      <c r="G51" s="59">
        <f>COUNTIFS(テーブル13[[#All],[発症日]],テーブル31012257[[#This Row],[日時]],テーブル13[[#All],[疫学的リンク]],G$1)</f>
        <v>0</v>
      </c>
      <c r="H51" s="59">
        <f>COUNTIFS(テーブル13[[#All],[発症日]],テーブル31012257[[#This Row],[日時]],テーブル13[[#All],[年代]],H$1)</f>
        <v>0</v>
      </c>
      <c r="I51" s="59">
        <f>COUNTIFS(テーブル13[[#All],[発症日]],テーブル31012257[[#This Row],[日時]],テーブル13[[#All],[年代]],I$1)</f>
        <v>0</v>
      </c>
      <c r="J51" s="59">
        <f>COUNTIFS(テーブル13[[#All],[発症日]],テーブル31012257[[#This Row],[日時]],テーブル13[[#All],[年代]],J$1)</f>
        <v>0</v>
      </c>
      <c r="K51" s="59">
        <f>COUNTIFS(テーブル13[[#All],[発症日]],テーブル31012257[[#This Row],[日時]],テーブル13[[#All],[年代]],K$1)</f>
        <v>0</v>
      </c>
      <c r="L51" s="59">
        <f>COUNTIFS(テーブル13[[#All],[発症日]],テーブル31012257[[#This Row],[日時]],テーブル13[[#All],[年代]],L$1)</f>
        <v>0</v>
      </c>
      <c r="M51" s="59">
        <f>COUNTIFS(テーブル13[[#All],[発症日]],テーブル31012257[[#This Row],[日時]],テーブル13[[#All],[年代]],M$1)</f>
        <v>0</v>
      </c>
      <c r="N51" s="59">
        <f>COUNTIFS(テーブル13[[#All],[発症日]],テーブル31012257[[#This Row],[日時]],テーブル13[[#All],[年代]],N$1)</f>
        <v>0</v>
      </c>
      <c r="O51" s="59">
        <f>COUNTIFS(テーブル13[[#All],[発症日]],テーブル31012257[[#This Row],[日時]],テーブル13[[#All],[年代]],O$1)</f>
        <v>0</v>
      </c>
    </row>
    <row r="52" spans="1:15">
      <c r="A52" s="54">
        <f t="shared" si="3"/>
        <v>43936</v>
      </c>
      <c r="B52" s="1" t="str">
        <f t="shared" si="0"/>
        <v/>
      </c>
      <c r="C52" s="57" t="str">
        <f t="shared" si="1"/>
        <v/>
      </c>
      <c r="D52" s="57" t="str">
        <f t="shared" si="2"/>
        <v>15日</v>
      </c>
      <c r="E52" s="57">
        <f>COUNTIF(テーブル13[[#All],[発症日]],テーブル31012257[[#This Row],[日時]])</f>
        <v>0</v>
      </c>
      <c r="F52" s="57">
        <f>COUNTIFS(テーブル13[[#All],[発症日]],テーブル31012257[[#This Row],[日時]],テーブル13[[#All],[疫学的リンク]],F$1)</f>
        <v>0</v>
      </c>
      <c r="G52" s="59">
        <f>COUNTIFS(テーブル13[[#All],[発症日]],テーブル31012257[[#This Row],[日時]],テーブル13[[#All],[疫学的リンク]],G$1)</f>
        <v>0</v>
      </c>
      <c r="H52" s="59">
        <f>COUNTIFS(テーブル13[[#All],[発症日]],テーブル31012257[[#This Row],[日時]],テーブル13[[#All],[年代]],H$1)</f>
        <v>0</v>
      </c>
      <c r="I52" s="59">
        <f>COUNTIFS(テーブル13[[#All],[発症日]],テーブル31012257[[#This Row],[日時]],テーブル13[[#All],[年代]],I$1)</f>
        <v>0</v>
      </c>
      <c r="J52" s="59">
        <f>COUNTIFS(テーブル13[[#All],[発症日]],テーブル31012257[[#This Row],[日時]],テーブル13[[#All],[年代]],J$1)</f>
        <v>0</v>
      </c>
      <c r="K52" s="59">
        <f>COUNTIFS(テーブル13[[#All],[発症日]],テーブル31012257[[#This Row],[日時]],テーブル13[[#All],[年代]],K$1)</f>
        <v>0</v>
      </c>
      <c r="L52" s="59">
        <f>COUNTIFS(テーブル13[[#All],[発症日]],テーブル31012257[[#This Row],[日時]],テーブル13[[#All],[年代]],L$1)</f>
        <v>0</v>
      </c>
      <c r="M52" s="59">
        <f>COUNTIFS(テーブル13[[#All],[発症日]],テーブル31012257[[#This Row],[日時]],テーブル13[[#All],[年代]],M$1)</f>
        <v>0</v>
      </c>
      <c r="N52" s="59">
        <f>COUNTIFS(テーブル13[[#All],[発症日]],テーブル31012257[[#This Row],[日時]],テーブル13[[#All],[年代]],N$1)</f>
        <v>0</v>
      </c>
      <c r="O52" s="59">
        <f>COUNTIFS(テーブル13[[#All],[発症日]],テーブル31012257[[#This Row],[日時]],テーブル13[[#All],[年代]],O$1)</f>
        <v>0</v>
      </c>
    </row>
    <row r="53" spans="1:15">
      <c r="A53" s="54">
        <f t="shared" si="3"/>
        <v>43937</v>
      </c>
      <c r="B53" s="1" t="str">
        <f t="shared" si="0"/>
        <v/>
      </c>
      <c r="C53" s="57" t="str">
        <f t="shared" si="1"/>
        <v/>
      </c>
      <c r="D53" s="57" t="str">
        <f t="shared" si="2"/>
        <v>16日</v>
      </c>
      <c r="E53" s="57">
        <f>COUNTIF(テーブル13[[#All],[発症日]],テーブル31012257[[#This Row],[日時]])</f>
        <v>1</v>
      </c>
      <c r="F53" s="57">
        <f>COUNTIFS(テーブル13[[#All],[発症日]],テーブル31012257[[#This Row],[日時]],テーブル13[[#All],[疫学的リンク]],F$1)</f>
        <v>0</v>
      </c>
      <c r="G53" s="59">
        <f>COUNTIFS(テーブル13[[#All],[発症日]],テーブル31012257[[#This Row],[日時]],テーブル13[[#All],[疫学的リンク]],G$1)</f>
        <v>1</v>
      </c>
      <c r="H53" s="59">
        <f>COUNTIFS(テーブル13[[#All],[発症日]],テーブル31012257[[#This Row],[日時]],テーブル13[[#All],[年代]],H$1)</f>
        <v>0</v>
      </c>
      <c r="I53" s="59">
        <f>COUNTIFS(テーブル13[[#All],[発症日]],テーブル31012257[[#This Row],[日時]],テーブル13[[#All],[年代]],I$1)</f>
        <v>0</v>
      </c>
      <c r="J53" s="59">
        <f>COUNTIFS(テーブル13[[#All],[発症日]],テーブル31012257[[#This Row],[日時]],テーブル13[[#All],[年代]],J$1)</f>
        <v>0</v>
      </c>
      <c r="K53" s="59">
        <f>COUNTIFS(テーブル13[[#All],[発症日]],テーブル31012257[[#This Row],[日時]],テーブル13[[#All],[年代]],K$1)</f>
        <v>0</v>
      </c>
      <c r="L53" s="59">
        <f>COUNTIFS(テーブル13[[#All],[発症日]],テーブル31012257[[#This Row],[日時]],テーブル13[[#All],[年代]],L$1)</f>
        <v>0</v>
      </c>
      <c r="M53" s="59">
        <f>COUNTIFS(テーブル13[[#All],[発症日]],テーブル31012257[[#This Row],[日時]],テーブル13[[#All],[年代]],M$1)</f>
        <v>0</v>
      </c>
      <c r="N53" s="59">
        <f>COUNTIFS(テーブル13[[#All],[発症日]],テーブル31012257[[#This Row],[日時]],テーブル13[[#All],[年代]],N$1)</f>
        <v>0</v>
      </c>
      <c r="O53" s="59">
        <f>COUNTIFS(テーブル13[[#All],[発症日]],テーブル31012257[[#This Row],[日時]],テーブル13[[#All],[年代]],O$1)</f>
        <v>0</v>
      </c>
    </row>
    <row r="54" spans="1:15">
      <c r="A54" s="54">
        <f t="shared" si="3"/>
        <v>43938</v>
      </c>
      <c r="B54" s="1" t="str">
        <f t="shared" si="0"/>
        <v/>
      </c>
      <c r="C54" s="57" t="str">
        <f t="shared" si="1"/>
        <v/>
      </c>
      <c r="D54" s="57" t="str">
        <f t="shared" si="2"/>
        <v>17日</v>
      </c>
      <c r="E54" s="57">
        <f>COUNTIF(テーブル13[[#All],[発症日]],テーブル31012257[[#This Row],[日時]])</f>
        <v>0</v>
      </c>
      <c r="F54" s="57">
        <f>COUNTIFS(テーブル13[[#All],[発症日]],テーブル31012257[[#This Row],[日時]],テーブル13[[#All],[疫学的リンク]],F$1)</f>
        <v>0</v>
      </c>
      <c r="G54" s="59">
        <f>COUNTIFS(テーブル13[[#All],[発症日]],テーブル31012257[[#This Row],[日時]],テーブル13[[#All],[疫学的リンク]],G$1)</f>
        <v>0</v>
      </c>
      <c r="H54" s="59">
        <f>COUNTIFS(テーブル13[[#All],[発症日]],テーブル31012257[[#This Row],[日時]],テーブル13[[#All],[年代]],H$1)</f>
        <v>0</v>
      </c>
      <c r="I54" s="59">
        <f>COUNTIFS(テーブル13[[#All],[発症日]],テーブル31012257[[#This Row],[日時]],テーブル13[[#All],[年代]],I$1)</f>
        <v>0</v>
      </c>
      <c r="J54" s="59">
        <f>COUNTIFS(テーブル13[[#All],[発症日]],テーブル31012257[[#This Row],[日時]],テーブル13[[#All],[年代]],J$1)</f>
        <v>0</v>
      </c>
      <c r="K54" s="59">
        <f>COUNTIFS(テーブル13[[#All],[発症日]],テーブル31012257[[#This Row],[日時]],テーブル13[[#All],[年代]],K$1)</f>
        <v>0</v>
      </c>
      <c r="L54" s="59">
        <f>COUNTIFS(テーブル13[[#All],[発症日]],テーブル31012257[[#This Row],[日時]],テーブル13[[#All],[年代]],L$1)</f>
        <v>0</v>
      </c>
      <c r="M54" s="59">
        <f>COUNTIFS(テーブル13[[#All],[発症日]],テーブル31012257[[#This Row],[日時]],テーブル13[[#All],[年代]],M$1)</f>
        <v>0</v>
      </c>
      <c r="N54" s="59">
        <f>COUNTIFS(テーブル13[[#All],[発症日]],テーブル31012257[[#This Row],[日時]],テーブル13[[#All],[年代]],N$1)</f>
        <v>0</v>
      </c>
      <c r="O54" s="59">
        <f>COUNTIFS(テーブル13[[#All],[発症日]],テーブル31012257[[#This Row],[日時]],テーブル13[[#All],[年代]],O$1)</f>
        <v>0</v>
      </c>
    </row>
    <row r="55" spans="1:15">
      <c r="A55" s="54">
        <f t="shared" si="3"/>
        <v>43939</v>
      </c>
      <c r="B55" s="1" t="str">
        <f t="shared" si="0"/>
        <v/>
      </c>
      <c r="C55" s="57" t="str">
        <f t="shared" si="1"/>
        <v/>
      </c>
      <c r="D55" s="57" t="str">
        <f t="shared" si="2"/>
        <v>18日</v>
      </c>
      <c r="E55" s="57">
        <f>COUNTIF(テーブル13[[#All],[発症日]],テーブル31012257[[#This Row],[日時]])</f>
        <v>0</v>
      </c>
      <c r="F55" s="57">
        <f>COUNTIFS(テーブル13[[#All],[発症日]],テーブル31012257[[#This Row],[日時]],テーブル13[[#All],[疫学的リンク]],F$1)</f>
        <v>0</v>
      </c>
      <c r="G55" s="59">
        <f>COUNTIFS(テーブル13[[#All],[発症日]],テーブル31012257[[#This Row],[日時]],テーブル13[[#All],[疫学的リンク]],G$1)</f>
        <v>0</v>
      </c>
      <c r="H55" s="59">
        <f>COUNTIFS(テーブル13[[#All],[発症日]],テーブル31012257[[#This Row],[日時]],テーブル13[[#All],[年代]],H$1)</f>
        <v>0</v>
      </c>
      <c r="I55" s="59">
        <f>COUNTIFS(テーブル13[[#All],[発症日]],テーブル31012257[[#This Row],[日時]],テーブル13[[#All],[年代]],I$1)</f>
        <v>0</v>
      </c>
      <c r="J55" s="59">
        <f>COUNTIFS(テーブル13[[#All],[発症日]],テーブル31012257[[#This Row],[日時]],テーブル13[[#All],[年代]],J$1)</f>
        <v>0</v>
      </c>
      <c r="K55" s="59">
        <f>COUNTIFS(テーブル13[[#All],[発症日]],テーブル31012257[[#This Row],[日時]],テーブル13[[#All],[年代]],K$1)</f>
        <v>0</v>
      </c>
      <c r="L55" s="59">
        <f>COUNTIFS(テーブル13[[#All],[発症日]],テーブル31012257[[#This Row],[日時]],テーブル13[[#All],[年代]],L$1)</f>
        <v>0</v>
      </c>
      <c r="M55" s="59">
        <f>COUNTIFS(テーブル13[[#All],[発症日]],テーブル31012257[[#This Row],[日時]],テーブル13[[#All],[年代]],M$1)</f>
        <v>0</v>
      </c>
      <c r="N55" s="59">
        <f>COUNTIFS(テーブル13[[#All],[発症日]],テーブル31012257[[#This Row],[日時]],テーブル13[[#All],[年代]],N$1)</f>
        <v>0</v>
      </c>
      <c r="O55" s="59">
        <f>COUNTIFS(テーブル13[[#All],[発症日]],テーブル31012257[[#This Row],[日時]],テーブル13[[#All],[年代]],O$1)</f>
        <v>0</v>
      </c>
    </row>
    <row r="56" spans="1:15">
      <c r="A56" s="54">
        <f t="shared" si="3"/>
        <v>43940</v>
      </c>
      <c r="B56" s="1" t="str">
        <f t="shared" si="0"/>
        <v/>
      </c>
      <c r="C56" s="57" t="str">
        <f t="shared" si="1"/>
        <v/>
      </c>
      <c r="D56" s="57" t="str">
        <f t="shared" si="2"/>
        <v>19日</v>
      </c>
      <c r="E56" s="57">
        <f>COUNTIF(テーブル13[[#All],[発症日]],テーブル31012257[[#This Row],[日時]])</f>
        <v>0</v>
      </c>
      <c r="F56" s="57">
        <f>COUNTIFS(テーブル13[[#All],[発症日]],テーブル31012257[[#This Row],[日時]],テーブル13[[#All],[疫学的リンク]],F$1)</f>
        <v>0</v>
      </c>
      <c r="G56" s="59">
        <f>COUNTIFS(テーブル13[[#All],[発症日]],テーブル31012257[[#This Row],[日時]],テーブル13[[#All],[疫学的リンク]],G$1)</f>
        <v>0</v>
      </c>
      <c r="H56" s="59">
        <f>COUNTIFS(テーブル13[[#All],[発症日]],テーブル31012257[[#This Row],[日時]],テーブル13[[#All],[年代]],H$1)</f>
        <v>0</v>
      </c>
      <c r="I56" s="59">
        <f>COUNTIFS(テーブル13[[#All],[発症日]],テーブル31012257[[#This Row],[日時]],テーブル13[[#All],[年代]],I$1)</f>
        <v>0</v>
      </c>
      <c r="J56" s="59">
        <f>COUNTIFS(テーブル13[[#All],[発症日]],テーブル31012257[[#This Row],[日時]],テーブル13[[#All],[年代]],J$1)</f>
        <v>0</v>
      </c>
      <c r="K56" s="59">
        <f>COUNTIFS(テーブル13[[#All],[発症日]],テーブル31012257[[#This Row],[日時]],テーブル13[[#All],[年代]],K$1)</f>
        <v>0</v>
      </c>
      <c r="L56" s="59">
        <f>COUNTIFS(テーブル13[[#All],[発症日]],テーブル31012257[[#This Row],[日時]],テーブル13[[#All],[年代]],L$1)</f>
        <v>0</v>
      </c>
      <c r="M56" s="59">
        <f>COUNTIFS(テーブル13[[#All],[発症日]],テーブル31012257[[#This Row],[日時]],テーブル13[[#All],[年代]],M$1)</f>
        <v>0</v>
      </c>
      <c r="N56" s="59">
        <f>COUNTIFS(テーブル13[[#All],[発症日]],テーブル31012257[[#This Row],[日時]],テーブル13[[#All],[年代]],N$1)</f>
        <v>0</v>
      </c>
      <c r="O56" s="59">
        <f>COUNTIFS(テーブル13[[#All],[発症日]],テーブル31012257[[#This Row],[日時]],テーブル13[[#All],[年代]],O$1)</f>
        <v>0</v>
      </c>
    </row>
    <row r="57" spans="1:15">
      <c r="A57" s="54">
        <f t="shared" si="3"/>
        <v>43941</v>
      </c>
      <c r="B57" s="1" t="str">
        <f t="shared" si="0"/>
        <v/>
      </c>
      <c r="C57" s="57" t="str">
        <f t="shared" si="1"/>
        <v/>
      </c>
      <c r="D57" s="57" t="str">
        <f t="shared" si="2"/>
        <v>20日</v>
      </c>
      <c r="E57" s="57">
        <f>COUNTIF(テーブル13[[#All],[発症日]],テーブル31012257[[#This Row],[日時]])</f>
        <v>0</v>
      </c>
      <c r="F57" s="57">
        <f>COUNTIFS(テーブル13[[#All],[発症日]],テーブル31012257[[#This Row],[日時]],テーブル13[[#All],[疫学的リンク]],F$1)</f>
        <v>0</v>
      </c>
      <c r="G57" s="59">
        <f>COUNTIFS(テーブル13[[#All],[発症日]],テーブル31012257[[#This Row],[日時]],テーブル13[[#All],[疫学的リンク]],G$1)</f>
        <v>0</v>
      </c>
      <c r="H57" s="59">
        <f>COUNTIFS(テーブル13[[#All],[発症日]],テーブル31012257[[#This Row],[日時]],テーブル13[[#All],[年代]],H$1)</f>
        <v>0</v>
      </c>
      <c r="I57" s="59">
        <f>COUNTIFS(テーブル13[[#All],[発症日]],テーブル31012257[[#This Row],[日時]],テーブル13[[#All],[年代]],I$1)</f>
        <v>0</v>
      </c>
      <c r="J57" s="59">
        <f>COUNTIFS(テーブル13[[#All],[発症日]],テーブル31012257[[#This Row],[日時]],テーブル13[[#All],[年代]],J$1)</f>
        <v>0</v>
      </c>
      <c r="K57" s="59">
        <f>COUNTIFS(テーブル13[[#All],[発症日]],テーブル31012257[[#This Row],[日時]],テーブル13[[#All],[年代]],K$1)</f>
        <v>0</v>
      </c>
      <c r="L57" s="59">
        <f>COUNTIFS(テーブル13[[#All],[発症日]],テーブル31012257[[#This Row],[日時]],テーブル13[[#All],[年代]],L$1)</f>
        <v>0</v>
      </c>
      <c r="M57" s="59">
        <f>COUNTIFS(テーブル13[[#All],[発症日]],テーブル31012257[[#This Row],[日時]],テーブル13[[#All],[年代]],M$1)</f>
        <v>0</v>
      </c>
      <c r="N57" s="59">
        <f>COUNTIFS(テーブル13[[#All],[発症日]],テーブル31012257[[#This Row],[日時]],テーブル13[[#All],[年代]],N$1)</f>
        <v>0</v>
      </c>
      <c r="O57" s="59">
        <f>COUNTIFS(テーブル13[[#All],[発症日]],テーブル31012257[[#This Row],[日時]],テーブル13[[#All],[年代]],O$1)</f>
        <v>0</v>
      </c>
    </row>
    <row r="58" spans="1:15">
      <c r="A58" s="54">
        <f t="shared" si="3"/>
        <v>43942</v>
      </c>
      <c r="B58" s="1" t="str">
        <f t="shared" si="0"/>
        <v/>
      </c>
      <c r="C58" s="57" t="str">
        <f t="shared" si="1"/>
        <v/>
      </c>
      <c r="D58" s="57" t="str">
        <f t="shared" si="2"/>
        <v>21日</v>
      </c>
      <c r="E58" s="57">
        <f>COUNTIF(テーブル13[[#All],[発症日]],テーブル31012257[[#This Row],[日時]])</f>
        <v>0</v>
      </c>
      <c r="F58" s="57">
        <f>COUNTIFS(テーブル13[[#All],[発症日]],テーブル31012257[[#This Row],[日時]],テーブル13[[#All],[疫学的リンク]],F$1)</f>
        <v>0</v>
      </c>
      <c r="G58" s="59">
        <f>COUNTIFS(テーブル13[[#All],[発症日]],テーブル31012257[[#This Row],[日時]],テーブル13[[#All],[疫学的リンク]],G$1)</f>
        <v>0</v>
      </c>
      <c r="H58" s="59">
        <f>COUNTIFS(テーブル13[[#All],[発症日]],テーブル31012257[[#This Row],[日時]],テーブル13[[#All],[年代]],H$1)</f>
        <v>0</v>
      </c>
      <c r="I58" s="59">
        <f>COUNTIFS(テーブル13[[#All],[発症日]],テーブル31012257[[#This Row],[日時]],テーブル13[[#All],[年代]],I$1)</f>
        <v>0</v>
      </c>
      <c r="J58" s="59">
        <f>COUNTIFS(テーブル13[[#All],[発症日]],テーブル31012257[[#This Row],[日時]],テーブル13[[#All],[年代]],J$1)</f>
        <v>0</v>
      </c>
      <c r="K58" s="59">
        <f>COUNTIFS(テーブル13[[#All],[発症日]],テーブル31012257[[#This Row],[日時]],テーブル13[[#All],[年代]],K$1)</f>
        <v>0</v>
      </c>
      <c r="L58" s="59">
        <f>COUNTIFS(テーブル13[[#All],[発症日]],テーブル31012257[[#This Row],[日時]],テーブル13[[#All],[年代]],L$1)</f>
        <v>0</v>
      </c>
      <c r="M58" s="59">
        <f>COUNTIFS(テーブル13[[#All],[発症日]],テーブル31012257[[#This Row],[日時]],テーブル13[[#All],[年代]],M$1)</f>
        <v>0</v>
      </c>
      <c r="N58" s="59">
        <f>COUNTIFS(テーブル13[[#All],[発症日]],テーブル31012257[[#This Row],[日時]],テーブル13[[#All],[年代]],N$1)</f>
        <v>0</v>
      </c>
      <c r="O58" s="59">
        <f>COUNTIFS(テーブル13[[#All],[発症日]],テーブル31012257[[#This Row],[日時]],テーブル13[[#All],[年代]],O$1)</f>
        <v>0</v>
      </c>
    </row>
    <row r="59" spans="1:15">
      <c r="A59" s="54">
        <f t="shared" si="3"/>
        <v>43943</v>
      </c>
      <c r="B59" s="1" t="str">
        <f t="shared" si="0"/>
        <v/>
      </c>
      <c r="C59" s="57" t="str">
        <f t="shared" si="1"/>
        <v/>
      </c>
      <c r="D59" s="57" t="str">
        <f t="shared" si="2"/>
        <v>22日</v>
      </c>
      <c r="E59" s="57">
        <f>COUNTIF(テーブル13[[#All],[発症日]],テーブル31012257[[#This Row],[日時]])</f>
        <v>0</v>
      </c>
      <c r="F59" s="57">
        <f>COUNTIFS(テーブル13[[#All],[発症日]],テーブル31012257[[#This Row],[日時]],テーブル13[[#All],[疫学的リンク]],F$1)</f>
        <v>0</v>
      </c>
      <c r="G59" s="59">
        <f>COUNTIFS(テーブル13[[#All],[発症日]],テーブル31012257[[#This Row],[日時]],テーブル13[[#All],[疫学的リンク]],G$1)</f>
        <v>0</v>
      </c>
      <c r="H59" s="59">
        <f>COUNTIFS(テーブル13[[#All],[発症日]],テーブル31012257[[#This Row],[日時]],テーブル13[[#All],[年代]],H$1)</f>
        <v>0</v>
      </c>
      <c r="I59" s="59">
        <f>COUNTIFS(テーブル13[[#All],[発症日]],テーブル31012257[[#This Row],[日時]],テーブル13[[#All],[年代]],I$1)</f>
        <v>0</v>
      </c>
      <c r="J59" s="59">
        <f>COUNTIFS(テーブル13[[#All],[発症日]],テーブル31012257[[#This Row],[日時]],テーブル13[[#All],[年代]],J$1)</f>
        <v>0</v>
      </c>
      <c r="K59" s="59">
        <f>COUNTIFS(テーブル13[[#All],[発症日]],テーブル31012257[[#This Row],[日時]],テーブル13[[#All],[年代]],K$1)</f>
        <v>0</v>
      </c>
      <c r="L59" s="59">
        <f>COUNTIFS(テーブル13[[#All],[発症日]],テーブル31012257[[#This Row],[日時]],テーブル13[[#All],[年代]],L$1)</f>
        <v>0</v>
      </c>
      <c r="M59" s="59">
        <f>COUNTIFS(テーブル13[[#All],[発症日]],テーブル31012257[[#This Row],[日時]],テーブル13[[#All],[年代]],M$1)</f>
        <v>0</v>
      </c>
      <c r="N59" s="59">
        <f>COUNTIFS(テーブル13[[#All],[発症日]],テーブル31012257[[#This Row],[日時]],テーブル13[[#All],[年代]],N$1)</f>
        <v>0</v>
      </c>
      <c r="O59" s="59">
        <f>COUNTIFS(テーブル13[[#All],[発症日]],テーブル31012257[[#This Row],[日時]],テーブル13[[#All],[年代]],O$1)</f>
        <v>0</v>
      </c>
    </row>
    <row r="60" spans="1:15">
      <c r="A60" s="54">
        <f t="shared" si="3"/>
        <v>43944</v>
      </c>
      <c r="B60" s="1" t="str">
        <f t="shared" si="0"/>
        <v/>
      </c>
      <c r="C60" s="57" t="str">
        <f t="shared" si="1"/>
        <v/>
      </c>
      <c r="D60" s="57" t="str">
        <f t="shared" si="2"/>
        <v>23日</v>
      </c>
      <c r="E60" s="57">
        <f>COUNTIF(テーブル13[[#All],[発症日]],テーブル31012257[[#This Row],[日時]])</f>
        <v>0</v>
      </c>
      <c r="F60" s="57">
        <f>COUNTIFS(テーブル13[[#All],[発症日]],テーブル31012257[[#This Row],[日時]],テーブル13[[#All],[疫学的リンク]],F$1)</f>
        <v>0</v>
      </c>
      <c r="G60" s="59">
        <f>COUNTIFS(テーブル13[[#All],[発症日]],テーブル31012257[[#This Row],[日時]],テーブル13[[#All],[疫学的リンク]],G$1)</f>
        <v>0</v>
      </c>
      <c r="H60" s="59">
        <f>COUNTIFS(テーブル13[[#All],[発症日]],テーブル31012257[[#This Row],[日時]],テーブル13[[#All],[年代]],H$1)</f>
        <v>0</v>
      </c>
      <c r="I60" s="59">
        <f>COUNTIFS(テーブル13[[#All],[発症日]],テーブル31012257[[#This Row],[日時]],テーブル13[[#All],[年代]],I$1)</f>
        <v>0</v>
      </c>
      <c r="J60" s="59">
        <f>COUNTIFS(テーブル13[[#All],[発症日]],テーブル31012257[[#This Row],[日時]],テーブル13[[#All],[年代]],J$1)</f>
        <v>0</v>
      </c>
      <c r="K60" s="59">
        <f>COUNTIFS(テーブル13[[#All],[発症日]],テーブル31012257[[#This Row],[日時]],テーブル13[[#All],[年代]],K$1)</f>
        <v>0</v>
      </c>
      <c r="L60" s="59">
        <f>COUNTIFS(テーブル13[[#All],[発症日]],テーブル31012257[[#This Row],[日時]],テーブル13[[#All],[年代]],L$1)</f>
        <v>0</v>
      </c>
      <c r="M60" s="59">
        <f>COUNTIFS(テーブル13[[#All],[発症日]],テーブル31012257[[#This Row],[日時]],テーブル13[[#All],[年代]],M$1)</f>
        <v>0</v>
      </c>
      <c r="N60" s="59">
        <f>COUNTIFS(テーブル13[[#All],[発症日]],テーブル31012257[[#This Row],[日時]],テーブル13[[#All],[年代]],N$1)</f>
        <v>0</v>
      </c>
      <c r="O60" s="59">
        <f>COUNTIFS(テーブル13[[#All],[発症日]],テーブル31012257[[#This Row],[日時]],テーブル13[[#All],[年代]],O$1)</f>
        <v>0</v>
      </c>
    </row>
    <row r="61" spans="1:15">
      <c r="A61" s="54">
        <f t="shared" si="3"/>
        <v>43945</v>
      </c>
      <c r="B61" s="1" t="str">
        <f t="shared" si="0"/>
        <v/>
      </c>
      <c r="C61" s="57" t="str">
        <f t="shared" si="1"/>
        <v/>
      </c>
      <c r="D61" s="57" t="str">
        <f t="shared" si="2"/>
        <v>24日</v>
      </c>
      <c r="E61" s="57">
        <f>COUNTIF(テーブル13[[#All],[発症日]],テーブル31012257[[#This Row],[日時]])</f>
        <v>0</v>
      </c>
      <c r="F61" s="57">
        <f>COUNTIFS(テーブル13[[#All],[発症日]],テーブル31012257[[#This Row],[日時]],テーブル13[[#All],[疫学的リンク]],F$1)</f>
        <v>0</v>
      </c>
      <c r="G61" s="59">
        <f>COUNTIFS(テーブル13[[#All],[発症日]],テーブル31012257[[#This Row],[日時]],テーブル13[[#All],[疫学的リンク]],G$1)</f>
        <v>0</v>
      </c>
      <c r="H61" s="59">
        <f>COUNTIFS(テーブル13[[#All],[発症日]],テーブル31012257[[#This Row],[日時]],テーブル13[[#All],[年代]],H$1)</f>
        <v>0</v>
      </c>
      <c r="I61" s="59">
        <f>COUNTIFS(テーブル13[[#All],[発症日]],テーブル31012257[[#This Row],[日時]],テーブル13[[#All],[年代]],I$1)</f>
        <v>0</v>
      </c>
      <c r="J61" s="59">
        <f>COUNTIFS(テーブル13[[#All],[発症日]],テーブル31012257[[#This Row],[日時]],テーブル13[[#All],[年代]],J$1)</f>
        <v>0</v>
      </c>
      <c r="K61" s="59">
        <f>COUNTIFS(テーブル13[[#All],[発症日]],テーブル31012257[[#This Row],[日時]],テーブル13[[#All],[年代]],K$1)</f>
        <v>0</v>
      </c>
      <c r="L61" s="59">
        <f>COUNTIFS(テーブル13[[#All],[発症日]],テーブル31012257[[#This Row],[日時]],テーブル13[[#All],[年代]],L$1)</f>
        <v>0</v>
      </c>
      <c r="M61" s="59">
        <f>COUNTIFS(テーブル13[[#All],[発症日]],テーブル31012257[[#This Row],[日時]],テーブル13[[#All],[年代]],M$1)</f>
        <v>0</v>
      </c>
      <c r="N61" s="59">
        <f>COUNTIFS(テーブル13[[#All],[発症日]],テーブル31012257[[#This Row],[日時]],テーブル13[[#All],[年代]],N$1)</f>
        <v>0</v>
      </c>
      <c r="O61" s="59">
        <f>COUNTIFS(テーブル13[[#All],[発症日]],テーブル31012257[[#This Row],[日時]],テーブル13[[#All],[年代]],O$1)</f>
        <v>0</v>
      </c>
    </row>
    <row r="62" spans="1:15">
      <c r="A62" s="54">
        <f t="shared" si="3"/>
        <v>43946</v>
      </c>
      <c r="B62" s="1" t="str">
        <f t="shared" si="0"/>
        <v/>
      </c>
      <c r="C62" s="57" t="str">
        <f t="shared" si="1"/>
        <v/>
      </c>
      <c r="D62" s="57" t="str">
        <f t="shared" si="2"/>
        <v>25日</v>
      </c>
      <c r="E62" s="57">
        <f>COUNTIF(テーブル13[[#All],[発症日]],テーブル31012257[[#This Row],[日時]])</f>
        <v>0</v>
      </c>
      <c r="F62" s="57">
        <f>COUNTIFS(テーブル13[[#All],[発症日]],テーブル31012257[[#This Row],[日時]],テーブル13[[#All],[疫学的リンク]],F$1)</f>
        <v>0</v>
      </c>
      <c r="G62" s="59">
        <f>COUNTIFS(テーブル13[[#All],[発症日]],テーブル31012257[[#This Row],[日時]],テーブル13[[#All],[疫学的リンク]],G$1)</f>
        <v>0</v>
      </c>
      <c r="H62" s="59">
        <f>COUNTIFS(テーブル13[[#All],[発症日]],テーブル31012257[[#This Row],[日時]],テーブル13[[#All],[年代]],H$1)</f>
        <v>0</v>
      </c>
      <c r="I62" s="59">
        <f>COUNTIFS(テーブル13[[#All],[発症日]],テーブル31012257[[#This Row],[日時]],テーブル13[[#All],[年代]],I$1)</f>
        <v>0</v>
      </c>
      <c r="J62" s="59">
        <f>COUNTIFS(テーブル13[[#All],[発症日]],テーブル31012257[[#This Row],[日時]],テーブル13[[#All],[年代]],J$1)</f>
        <v>0</v>
      </c>
      <c r="K62" s="59">
        <f>COUNTIFS(テーブル13[[#All],[発症日]],テーブル31012257[[#This Row],[日時]],テーブル13[[#All],[年代]],K$1)</f>
        <v>0</v>
      </c>
      <c r="L62" s="59">
        <f>COUNTIFS(テーブル13[[#All],[発症日]],テーブル31012257[[#This Row],[日時]],テーブル13[[#All],[年代]],L$1)</f>
        <v>0</v>
      </c>
      <c r="M62" s="59">
        <f>COUNTIFS(テーブル13[[#All],[発症日]],テーブル31012257[[#This Row],[日時]],テーブル13[[#All],[年代]],M$1)</f>
        <v>0</v>
      </c>
      <c r="N62" s="59">
        <f>COUNTIFS(テーブル13[[#All],[発症日]],テーブル31012257[[#This Row],[日時]],テーブル13[[#All],[年代]],N$1)</f>
        <v>0</v>
      </c>
      <c r="O62" s="59">
        <f>COUNTIFS(テーブル13[[#All],[発症日]],テーブル31012257[[#This Row],[日時]],テーブル13[[#All],[年代]],O$1)</f>
        <v>0</v>
      </c>
    </row>
    <row r="63" spans="1:15">
      <c r="A63" s="54">
        <f t="shared" si="3"/>
        <v>43947</v>
      </c>
      <c r="B63" s="1" t="str">
        <f t="shared" si="0"/>
        <v/>
      </c>
      <c r="C63" s="57" t="str">
        <f t="shared" si="1"/>
        <v/>
      </c>
      <c r="D63" s="57" t="str">
        <f t="shared" si="2"/>
        <v>26日</v>
      </c>
      <c r="E63" s="57">
        <f>COUNTIF(テーブル13[[#All],[発症日]],テーブル31012257[[#This Row],[日時]])</f>
        <v>0</v>
      </c>
      <c r="F63" s="57">
        <f>COUNTIFS(テーブル13[[#All],[発症日]],テーブル31012257[[#This Row],[日時]],テーブル13[[#All],[疫学的リンク]],F$1)</f>
        <v>0</v>
      </c>
      <c r="G63" s="59">
        <f>COUNTIFS(テーブル13[[#All],[発症日]],テーブル31012257[[#This Row],[日時]],テーブル13[[#All],[疫学的リンク]],G$1)</f>
        <v>0</v>
      </c>
      <c r="H63" s="59">
        <f>COUNTIFS(テーブル13[[#All],[発症日]],テーブル31012257[[#This Row],[日時]],テーブル13[[#All],[年代]],H$1)</f>
        <v>0</v>
      </c>
      <c r="I63" s="59">
        <f>COUNTIFS(テーブル13[[#All],[発症日]],テーブル31012257[[#This Row],[日時]],テーブル13[[#All],[年代]],I$1)</f>
        <v>0</v>
      </c>
      <c r="J63" s="59">
        <f>COUNTIFS(テーブル13[[#All],[発症日]],テーブル31012257[[#This Row],[日時]],テーブル13[[#All],[年代]],J$1)</f>
        <v>0</v>
      </c>
      <c r="K63" s="59">
        <f>COUNTIFS(テーブル13[[#All],[発症日]],テーブル31012257[[#This Row],[日時]],テーブル13[[#All],[年代]],K$1)</f>
        <v>0</v>
      </c>
      <c r="L63" s="59">
        <f>COUNTIFS(テーブル13[[#All],[発症日]],テーブル31012257[[#This Row],[日時]],テーブル13[[#All],[年代]],L$1)</f>
        <v>0</v>
      </c>
      <c r="M63" s="59">
        <f>COUNTIFS(テーブル13[[#All],[発症日]],テーブル31012257[[#This Row],[日時]],テーブル13[[#All],[年代]],M$1)</f>
        <v>0</v>
      </c>
      <c r="N63" s="59">
        <f>COUNTIFS(テーブル13[[#All],[発症日]],テーブル31012257[[#This Row],[日時]],テーブル13[[#All],[年代]],N$1)</f>
        <v>0</v>
      </c>
      <c r="O63" s="59">
        <f>COUNTIFS(テーブル13[[#All],[発症日]],テーブル31012257[[#This Row],[日時]],テーブル13[[#All],[年代]],O$1)</f>
        <v>0</v>
      </c>
    </row>
    <row r="64" spans="1:15">
      <c r="A64" s="54">
        <f t="shared" si="3"/>
        <v>43948</v>
      </c>
      <c r="B64" s="1" t="str">
        <f t="shared" si="0"/>
        <v/>
      </c>
      <c r="C64" s="57" t="str">
        <f t="shared" si="1"/>
        <v/>
      </c>
      <c r="D64" s="57" t="str">
        <f t="shared" si="2"/>
        <v>27日</v>
      </c>
      <c r="E64" s="57">
        <f>COUNTIF(テーブル13[[#All],[発症日]],テーブル31012257[[#This Row],[日時]])</f>
        <v>0</v>
      </c>
      <c r="F64" s="57">
        <f>COUNTIFS(テーブル13[[#All],[発症日]],テーブル31012257[[#This Row],[日時]],テーブル13[[#All],[疫学的リンク]],F$1)</f>
        <v>0</v>
      </c>
      <c r="G64" s="59">
        <f>COUNTIFS(テーブル13[[#All],[発症日]],テーブル31012257[[#This Row],[日時]],テーブル13[[#All],[疫学的リンク]],G$1)</f>
        <v>0</v>
      </c>
      <c r="H64" s="59">
        <f>COUNTIFS(テーブル13[[#All],[発症日]],テーブル31012257[[#This Row],[日時]],テーブル13[[#All],[年代]],H$1)</f>
        <v>0</v>
      </c>
      <c r="I64" s="59">
        <f>COUNTIFS(テーブル13[[#All],[発症日]],テーブル31012257[[#This Row],[日時]],テーブル13[[#All],[年代]],I$1)</f>
        <v>0</v>
      </c>
      <c r="J64" s="59">
        <f>COUNTIFS(テーブル13[[#All],[発症日]],テーブル31012257[[#This Row],[日時]],テーブル13[[#All],[年代]],J$1)</f>
        <v>0</v>
      </c>
      <c r="K64" s="59">
        <f>COUNTIFS(テーブル13[[#All],[発症日]],テーブル31012257[[#This Row],[日時]],テーブル13[[#All],[年代]],K$1)</f>
        <v>0</v>
      </c>
      <c r="L64" s="59">
        <f>COUNTIFS(テーブル13[[#All],[発症日]],テーブル31012257[[#This Row],[日時]],テーブル13[[#All],[年代]],L$1)</f>
        <v>0</v>
      </c>
      <c r="M64" s="59">
        <f>COUNTIFS(テーブル13[[#All],[発症日]],テーブル31012257[[#This Row],[日時]],テーブル13[[#All],[年代]],M$1)</f>
        <v>0</v>
      </c>
      <c r="N64" s="59">
        <f>COUNTIFS(テーブル13[[#All],[発症日]],テーブル31012257[[#This Row],[日時]],テーブル13[[#All],[年代]],N$1)</f>
        <v>0</v>
      </c>
      <c r="O64" s="59">
        <f>COUNTIFS(テーブル13[[#All],[発症日]],テーブル31012257[[#This Row],[日時]],テーブル13[[#All],[年代]],O$1)</f>
        <v>0</v>
      </c>
    </row>
    <row r="65" spans="1:15">
      <c r="A65" s="54">
        <f t="shared" si="3"/>
        <v>43949</v>
      </c>
      <c r="B65" s="1" t="str">
        <f t="shared" si="0"/>
        <v/>
      </c>
      <c r="C65" s="57" t="str">
        <f t="shared" si="1"/>
        <v/>
      </c>
      <c r="D65" s="57" t="str">
        <f t="shared" si="2"/>
        <v>28日</v>
      </c>
      <c r="E65" s="57">
        <f>COUNTIF(テーブル13[[#All],[発症日]],テーブル31012257[[#This Row],[日時]])</f>
        <v>0</v>
      </c>
      <c r="F65" s="57">
        <f>COUNTIFS(テーブル13[[#All],[発症日]],テーブル31012257[[#This Row],[日時]],テーブル13[[#All],[疫学的リンク]],F$1)</f>
        <v>0</v>
      </c>
      <c r="G65" s="59">
        <f>COUNTIFS(テーブル13[[#All],[発症日]],テーブル31012257[[#This Row],[日時]],テーブル13[[#All],[疫学的リンク]],G$1)</f>
        <v>0</v>
      </c>
      <c r="H65" s="59">
        <f>COUNTIFS(テーブル13[[#All],[発症日]],テーブル31012257[[#This Row],[日時]],テーブル13[[#All],[年代]],H$1)</f>
        <v>0</v>
      </c>
      <c r="I65" s="59">
        <f>COUNTIFS(テーブル13[[#All],[発症日]],テーブル31012257[[#This Row],[日時]],テーブル13[[#All],[年代]],I$1)</f>
        <v>0</v>
      </c>
      <c r="J65" s="59">
        <f>COUNTIFS(テーブル13[[#All],[発症日]],テーブル31012257[[#This Row],[日時]],テーブル13[[#All],[年代]],J$1)</f>
        <v>0</v>
      </c>
      <c r="K65" s="59">
        <f>COUNTIFS(テーブル13[[#All],[発症日]],テーブル31012257[[#This Row],[日時]],テーブル13[[#All],[年代]],K$1)</f>
        <v>0</v>
      </c>
      <c r="L65" s="59">
        <f>COUNTIFS(テーブル13[[#All],[発症日]],テーブル31012257[[#This Row],[日時]],テーブル13[[#All],[年代]],L$1)</f>
        <v>0</v>
      </c>
      <c r="M65" s="59">
        <f>COUNTIFS(テーブル13[[#All],[発症日]],テーブル31012257[[#This Row],[日時]],テーブル13[[#All],[年代]],M$1)</f>
        <v>0</v>
      </c>
      <c r="N65" s="59">
        <f>COUNTIFS(テーブル13[[#All],[発症日]],テーブル31012257[[#This Row],[日時]],テーブル13[[#All],[年代]],N$1)</f>
        <v>0</v>
      </c>
      <c r="O65" s="59">
        <f>COUNTIFS(テーブル13[[#All],[発症日]],テーブル31012257[[#This Row],[日時]],テーブル13[[#All],[年代]],O$1)</f>
        <v>0</v>
      </c>
    </row>
    <row r="66" spans="1:15">
      <c r="A66" s="54">
        <f t="shared" si="3"/>
        <v>43950</v>
      </c>
      <c r="B66" s="1" t="str">
        <f t="shared" si="0"/>
        <v/>
      </c>
      <c r="C66" s="57" t="str">
        <f t="shared" si="1"/>
        <v/>
      </c>
      <c r="D66" s="57" t="str">
        <f t="shared" si="2"/>
        <v>29日</v>
      </c>
      <c r="E66" s="57">
        <f>COUNTIF(テーブル13[[#All],[発症日]],テーブル31012257[[#This Row],[日時]])</f>
        <v>0</v>
      </c>
      <c r="F66" s="57">
        <f>COUNTIFS(テーブル13[[#All],[発症日]],テーブル31012257[[#This Row],[日時]],テーブル13[[#All],[疫学的リンク]],F$1)</f>
        <v>0</v>
      </c>
      <c r="G66" s="59">
        <f>COUNTIFS(テーブル13[[#All],[発症日]],テーブル31012257[[#This Row],[日時]],テーブル13[[#All],[疫学的リンク]],G$1)</f>
        <v>0</v>
      </c>
      <c r="H66" s="59">
        <f>COUNTIFS(テーブル13[[#All],[発症日]],テーブル31012257[[#This Row],[日時]],テーブル13[[#All],[年代]],H$1)</f>
        <v>0</v>
      </c>
      <c r="I66" s="59">
        <f>COUNTIFS(テーブル13[[#All],[発症日]],テーブル31012257[[#This Row],[日時]],テーブル13[[#All],[年代]],I$1)</f>
        <v>0</v>
      </c>
      <c r="J66" s="59">
        <f>COUNTIFS(テーブル13[[#All],[発症日]],テーブル31012257[[#This Row],[日時]],テーブル13[[#All],[年代]],J$1)</f>
        <v>0</v>
      </c>
      <c r="K66" s="59">
        <f>COUNTIFS(テーブル13[[#All],[発症日]],テーブル31012257[[#This Row],[日時]],テーブル13[[#All],[年代]],K$1)</f>
        <v>0</v>
      </c>
      <c r="L66" s="59">
        <f>COUNTIFS(テーブル13[[#All],[発症日]],テーブル31012257[[#This Row],[日時]],テーブル13[[#All],[年代]],L$1)</f>
        <v>0</v>
      </c>
      <c r="M66" s="59">
        <f>COUNTIFS(テーブル13[[#All],[発症日]],テーブル31012257[[#This Row],[日時]],テーブル13[[#All],[年代]],M$1)</f>
        <v>0</v>
      </c>
      <c r="N66" s="59">
        <f>COUNTIFS(テーブル13[[#All],[発症日]],テーブル31012257[[#This Row],[日時]],テーブル13[[#All],[年代]],N$1)</f>
        <v>0</v>
      </c>
      <c r="O66" s="59">
        <f>COUNTIFS(テーブル13[[#All],[発症日]],テーブル31012257[[#This Row],[日時]],テーブル13[[#All],[年代]],O$1)</f>
        <v>0</v>
      </c>
    </row>
    <row r="67" spans="1:15">
      <c r="A67" s="54">
        <f t="shared" si="3"/>
        <v>43951</v>
      </c>
      <c r="B67" s="1" t="str">
        <f t="shared" si="0"/>
        <v/>
      </c>
      <c r="C67" s="57" t="str">
        <f t="shared" si="1"/>
        <v/>
      </c>
      <c r="D67" s="57" t="str">
        <f t="shared" si="2"/>
        <v>30日</v>
      </c>
      <c r="E67" s="57">
        <f>COUNTIF(テーブル13[[#All],[発症日]],テーブル31012257[[#This Row],[日時]])</f>
        <v>0</v>
      </c>
      <c r="F67" s="57">
        <f>COUNTIFS(テーブル13[[#All],[発症日]],テーブル31012257[[#This Row],[日時]],テーブル13[[#All],[疫学的リンク]],F$1)</f>
        <v>0</v>
      </c>
      <c r="G67" s="59">
        <f>COUNTIFS(テーブル13[[#All],[発症日]],テーブル31012257[[#This Row],[日時]],テーブル13[[#All],[疫学的リンク]],G$1)</f>
        <v>0</v>
      </c>
      <c r="H67" s="59">
        <f>COUNTIFS(テーブル13[[#All],[発症日]],テーブル31012257[[#This Row],[日時]],テーブル13[[#All],[年代]],H$1)</f>
        <v>0</v>
      </c>
      <c r="I67" s="59">
        <f>COUNTIFS(テーブル13[[#All],[発症日]],テーブル31012257[[#This Row],[日時]],テーブル13[[#All],[年代]],I$1)</f>
        <v>0</v>
      </c>
      <c r="J67" s="59">
        <f>COUNTIFS(テーブル13[[#All],[発症日]],テーブル31012257[[#This Row],[日時]],テーブル13[[#All],[年代]],J$1)</f>
        <v>0</v>
      </c>
      <c r="K67" s="59">
        <f>COUNTIFS(テーブル13[[#All],[発症日]],テーブル31012257[[#This Row],[日時]],テーブル13[[#All],[年代]],K$1)</f>
        <v>0</v>
      </c>
      <c r="L67" s="59">
        <f>COUNTIFS(テーブル13[[#All],[発症日]],テーブル31012257[[#This Row],[日時]],テーブル13[[#All],[年代]],L$1)</f>
        <v>0</v>
      </c>
      <c r="M67" s="59">
        <f>COUNTIFS(テーブル13[[#All],[発症日]],テーブル31012257[[#This Row],[日時]],テーブル13[[#All],[年代]],M$1)</f>
        <v>0</v>
      </c>
      <c r="N67" s="59">
        <f>COUNTIFS(テーブル13[[#All],[発症日]],テーブル31012257[[#This Row],[日時]],テーブル13[[#All],[年代]],N$1)</f>
        <v>0</v>
      </c>
      <c r="O67" s="59">
        <f>COUNTIFS(テーブル13[[#All],[発症日]],テーブル31012257[[#This Row],[日時]],テーブル13[[#All],[年代]],O$1)</f>
        <v>0</v>
      </c>
    </row>
    <row r="68" spans="1:15">
      <c r="A68" s="54">
        <f t="shared" si="3"/>
        <v>43952</v>
      </c>
      <c r="B68" s="1" t="str">
        <f t="shared" si="0"/>
        <v/>
      </c>
      <c r="C68" s="57" t="str">
        <f t="shared" si="1"/>
        <v>5月</v>
      </c>
      <c r="D68" s="57" t="str">
        <f t="shared" si="2"/>
        <v>1日</v>
      </c>
      <c r="E68" s="57">
        <f>COUNTIF(テーブル13[[#All],[発症日]],テーブル31012257[[#This Row],[日時]])</f>
        <v>0</v>
      </c>
      <c r="F68" s="57">
        <f>COUNTIFS(テーブル13[[#All],[発症日]],テーブル31012257[[#This Row],[日時]],テーブル13[[#All],[疫学的リンク]],F$1)</f>
        <v>0</v>
      </c>
      <c r="G68" s="59">
        <f>COUNTIFS(テーブル13[[#All],[発症日]],テーブル31012257[[#This Row],[日時]],テーブル13[[#All],[疫学的リンク]],G$1)</f>
        <v>0</v>
      </c>
      <c r="H68" s="59">
        <f>COUNTIFS(テーブル13[[#All],[発症日]],テーブル31012257[[#This Row],[日時]],テーブル13[[#All],[年代]],H$1)</f>
        <v>0</v>
      </c>
      <c r="I68" s="59">
        <f>COUNTIFS(テーブル13[[#All],[発症日]],テーブル31012257[[#This Row],[日時]],テーブル13[[#All],[年代]],I$1)</f>
        <v>0</v>
      </c>
      <c r="J68" s="59">
        <f>COUNTIFS(テーブル13[[#All],[発症日]],テーブル31012257[[#This Row],[日時]],テーブル13[[#All],[年代]],J$1)</f>
        <v>0</v>
      </c>
      <c r="K68" s="59">
        <f>COUNTIFS(テーブル13[[#All],[発症日]],テーブル31012257[[#This Row],[日時]],テーブル13[[#All],[年代]],K$1)</f>
        <v>0</v>
      </c>
      <c r="L68" s="59">
        <f>COUNTIFS(テーブル13[[#All],[発症日]],テーブル31012257[[#This Row],[日時]],テーブル13[[#All],[年代]],L$1)</f>
        <v>0</v>
      </c>
      <c r="M68" s="59">
        <f>COUNTIFS(テーブル13[[#All],[発症日]],テーブル31012257[[#This Row],[日時]],テーブル13[[#All],[年代]],M$1)</f>
        <v>0</v>
      </c>
      <c r="N68" s="59">
        <f>COUNTIFS(テーブル13[[#All],[発症日]],テーブル31012257[[#This Row],[日時]],テーブル13[[#All],[年代]],N$1)</f>
        <v>0</v>
      </c>
      <c r="O68" s="59">
        <f>COUNTIFS(テーブル13[[#All],[発症日]],テーブル31012257[[#This Row],[日時]],テーブル13[[#All],[年代]],O$1)</f>
        <v>0</v>
      </c>
    </row>
    <row r="69" spans="1:15">
      <c r="A69" s="54">
        <f t="shared" si="3"/>
        <v>43953</v>
      </c>
      <c r="B69" s="1" t="str">
        <f t="shared" si="0"/>
        <v/>
      </c>
      <c r="C69" s="57" t="str">
        <f t="shared" si="1"/>
        <v/>
      </c>
      <c r="D69" s="57" t="str">
        <f t="shared" si="2"/>
        <v>2日</v>
      </c>
      <c r="E69" s="57">
        <f>COUNTIF(テーブル13[[#All],[発症日]],テーブル31012257[[#This Row],[日時]])</f>
        <v>0</v>
      </c>
      <c r="F69" s="57">
        <f>COUNTIFS(テーブル13[[#All],[発症日]],テーブル31012257[[#This Row],[日時]],テーブル13[[#All],[疫学的リンク]],F$1)</f>
        <v>0</v>
      </c>
      <c r="G69" s="59">
        <f>COUNTIFS(テーブル13[[#All],[発症日]],テーブル31012257[[#This Row],[日時]],テーブル13[[#All],[疫学的リンク]],G$1)</f>
        <v>0</v>
      </c>
      <c r="H69" s="59">
        <f>COUNTIFS(テーブル13[[#All],[発症日]],テーブル31012257[[#This Row],[日時]],テーブル13[[#All],[年代]],H$1)</f>
        <v>0</v>
      </c>
      <c r="I69" s="59">
        <f>COUNTIFS(テーブル13[[#All],[発症日]],テーブル31012257[[#This Row],[日時]],テーブル13[[#All],[年代]],I$1)</f>
        <v>0</v>
      </c>
      <c r="J69" s="59">
        <f>COUNTIFS(テーブル13[[#All],[発症日]],テーブル31012257[[#This Row],[日時]],テーブル13[[#All],[年代]],J$1)</f>
        <v>0</v>
      </c>
      <c r="K69" s="59">
        <f>COUNTIFS(テーブル13[[#All],[発症日]],テーブル31012257[[#This Row],[日時]],テーブル13[[#All],[年代]],K$1)</f>
        <v>0</v>
      </c>
      <c r="L69" s="59">
        <f>COUNTIFS(テーブル13[[#All],[発症日]],テーブル31012257[[#This Row],[日時]],テーブル13[[#All],[年代]],L$1)</f>
        <v>0</v>
      </c>
      <c r="M69" s="59">
        <f>COUNTIFS(テーブル13[[#All],[発症日]],テーブル31012257[[#This Row],[日時]],テーブル13[[#All],[年代]],M$1)</f>
        <v>0</v>
      </c>
      <c r="N69" s="59">
        <f>COUNTIFS(テーブル13[[#All],[発症日]],テーブル31012257[[#This Row],[日時]],テーブル13[[#All],[年代]],N$1)</f>
        <v>0</v>
      </c>
      <c r="O69" s="59">
        <f>COUNTIFS(テーブル13[[#All],[発症日]],テーブル31012257[[#This Row],[日時]],テーブル13[[#All],[年代]],O$1)</f>
        <v>0</v>
      </c>
    </row>
    <row r="70" spans="1:15">
      <c r="A70" s="54">
        <f t="shared" si="3"/>
        <v>43954</v>
      </c>
      <c r="B70" s="1" t="str">
        <f t="shared" si="0"/>
        <v/>
      </c>
      <c r="C70" s="57" t="str">
        <f t="shared" si="1"/>
        <v/>
      </c>
      <c r="D70" s="57" t="str">
        <f t="shared" si="2"/>
        <v>3日</v>
      </c>
      <c r="E70" s="57">
        <f>COUNTIF(テーブル13[[#All],[発症日]],テーブル31012257[[#This Row],[日時]])</f>
        <v>0</v>
      </c>
      <c r="F70" s="57">
        <f>COUNTIFS(テーブル13[[#All],[発症日]],テーブル31012257[[#This Row],[日時]],テーブル13[[#All],[疫学的リンク]],F$1)</f>
        <v>0</v>
      </c>
      <c r="G70" s="59">
        <f>COUNTIFS(テーブル13[[#All],[発症日]],テーブル31012257[[#This Row],[日時]],テーブル13[[#All],[疫学的リンク]],G$1)</f>
        <v>0</v>
      </c>
      <c r="H70" s="59">
        <f>COUNTIFS(テーブル13[[#All],[発症日]],テーブル31012257[[#This Row],[日時]],テーブル13[[#All],[年代]],H$1)</f>
        <v>0</v>
      </c>
      <c r="I70" s="59">
        <f>COUNTIFS(テーブル13[[#All],[発症日]],テーブル31012257[[#This Row],[日時]],テーブル13[[#All],[年代]],I$1)</f>
        <v>0</v>
      </c>
      <c r="J70" s="59">
        <f>COUNTIFS(テーブル13[[#All],[発症日]],テーブル31012257[[#This Row],[日時]],テーブル13[[#All],[年代]],J$1)</f>
        <v>0</v>
      </c>
      <c r="K70" s="59">
        <f>COUNTIFS(テーブル13[[#All],[発症日]],テーブル31012257[[#This Row],[日時]],テーブル13[[#All],[年代]],K$1)</f>
        <v>0</v>
      </c>
      <c r="L70" s="59">
        <f>COUNTIFS(テーブル13[[#All],[発症日]],テーブル31012257[[#This Row],[日時]],テーブル13[[#All],[年代]],L$1)</f>
        <v>0</v>
      </c>
      <c r="M70" s="59">
        <f>COUNTIFS(テーブル13[[#All],[発症日]],テーブル31012257[[#This Row],[日時]],テーブル13[[#All],[年代]],M$1)</f>
        <v>0</v>
      </c>
      <c r="N70" s="59">
        <f>COUNTIFS(テーブル13[[#All],[発症日]],テーブル31012257[[#This Row],[日時]],テーブル13[[#All],[年代]],N$1)</f>
        <v>0</v>
      </c>
      <c r="O70" s="59">
        <f>COUNTIFS(テーブル13[[#All],[発症日]],テーブル31012257[[#This Row],[日時]],テーブル13[[#All],[年代]],O$1)</f>
        <v>0</v>
      </c>
    </row>
    <row r="71" spans="1:15">
      <c r="A71" s="54">
        <f t="shared" si="3"/>
        <v>43955</v>
      </c>
      <c r="B71" s="1" t="str">
        <f t="shared" ref="B71:B134" si="4">IF(AND(MONTH(A71)=1,DAY(A71)=1),YEAR(A71)&amp;"年","")</f>
        <v/>
      </c>
      <c r="C71" s="57" t="str">
        <f t="shared" ref="C71:C134" si="5">IF(DAY(A71)=1,MONTH(A71)&amp;"月","")</f>
        <v/>
      </c>
      <c r="D71" s="57" t="str">
        <f t="shared" ref="D71:D134" si="6">DAY(A71)&amp;"日"</f>
        <v>4日</v>
      </c>
      <c r="E71" s="57">
        <f>COUNTIF(テーブル13[[#All],[発症日]],テーブル31012257[[#This Row],[日時]])</f>
        <v>0</v>
      </c>
      <c r="F71" s="57">
        <f>COUNTIFS(テーブル13[[#All],[発症日]],テーブル31012257[[#This Row],[日時]],テーブル13[[#All],[疫学的リンク]],F$1)</f>
        <v>0</v>
      </c>
      <c r="G71" s="59">
        <f>COUNTIFS(テーブル13[[#All],[発症日]],テーブル31012257[[#This Row],[日時]],テーブル13[[#All],[疫学的リンク]],G$1)</f>
        <v>0</v>
      </c>
      <c r="H71" s="59">
        <f>COUNTIFS(テーブル13[[#All],[発症日]],テーブル31012257[[#This Row],[日時]],テーブル13[[#All],[年代]],H$1)</f>
        <v>0</v>
      </c>
      <c r="I71" s="59">
        <f>COUNTIFS(テーブル13[[#All],[発症日]],テーブル31012257[[#This Row],[日時]],テーブル13[[#All],[年代]],I$1)</f>
        <v>0</v>
      </c>
      <c r="J71" s="59">
        <f>COUNTIFS(テーブル13[[#All],[発症日]],テーブル31012257[[#This Row],[日時]],テーブル13[[#All],[年代]],J$1)</f>
        <v>0</v>
      </c>
      <c r="K71" s="59">
        <f>COUNTIFS(テーブル13[[#All],[発症日]],テーブル31012257[[#This Row],[日時]],テーブル13[[#All],[年代]],K$1)</f>
        <v>0</v>
      </c>
      <c r="L71" s="59">
        <f>COUNTIFS(テーブル13[[#All],[発症日]],テーブル31012257[[#This Row],[日時]],テーブル13[[#All],[年代]],L$1)</f>
        <v>0</v>
      </c>
      <c r="M71" s="59">
        <f>COUNTIFS(テーブル13[[#All],[発症日]],テーブル31012257[[#This Row],[日時]],テーブル13[[#All],[年代]],M$1)</f>
        <v>0</v>
      </c>
      <c r="N71" s="59">
        <f>COUNTIFS(テーブル13[[#All],[発症日]],テーブル31012257[[#This Row],[日時]],テーブル13[[#All],[年代]],N$1)</f>
        <v>0</v>
      </c>
      <c r="O71" s="59">
        <f>COUNTIFS(テーブル13[[#All],[発症日]],テーブル31012257[[#This Row],[日時]],テーブル13[[#All],[年代]],O$1)</f>
        <v>0</v>
      </c>
    </row>
    <row r="72" spans="1:15">
      <c r="A72" s="54">
        <f t="shared" si="3"/>
        <v>43956</v>
      </c>
      <c r="B72" s="1" t="str">
        <f t="shared" si="4"/>
        <v/>
      </c>
      <c r="C72" s="57" t="str">
        <f t="shared" si="5"/>
        <v/>
      </c>
      <c r="D72" s="57" t="str">
        <f t="shared" si="6"/>
        <v>5日</v>
      </c>
      <c r="E72" s="57">
        <f>COUNTIF(テーブル13[[#All],[発症日]],テーブル31012257[[#This Row],[日時]])</f>
        <v>0</v>
      </c>
      <c r="F72" s="57">
        <f>COUNTIFS(テーブル13[[#All],[発症日]],テーブル31012257[[#This Row],[日時]],テーブル13[[#All],[疫学的リンク]],F$1)</f>
        <v>0</v>
      </c>
      <c r="G72" s="59">
        <f>COUNTIFS(テーブル13[[#All],[発症日]],テーブル31012257[[#This Row],[日時]],テーブル13[[#All],[疫学的リンク]],G$1)</f>
        <v>0</v>
      </c>
      <c r="H72" s="59">
        <f>COUNTIFS(テーブル13[[#All],[発症日]],テーブル31012257[[#This Row],[日時]],テーブル13[[#All],[年代]],H$1)</f>
        <v>0</v>
      </c>
      <c r="I72" s="59">
        <f>COUNTIFS(テーブル13[[#All],[発症日]],テーブル31012257[[#This Row],[日時]],テーブル13[[#All],[年代]],I$1)</f>
        <v>0</v>
      </c>
      <c r="J72" s="59">
        <f>COUNTIFS(テーブル13[[#All],[発症日]],テーブル31012257[[#This Row],[日時]],テーブル13[[#All],[年代]],J$1)</f>
        <v>0</v>
      </c>
      <c r="K72" s="59">
        <f>COUNTIFS(テーブル13[[#All],[発症日]],テーブル31012257[[#This Row],[日時]],テーブル13[[#All],[年代]],K$1)</f>
        <v>0</v>
      </c>
      <c r="L72" s="59">
        <f>COUNTIFS(テーブル13[[#All],[発症日]],テーブル31012257[[#This Row],[日時]],テーブル13[[#All],[年代]],L$1)</f>
        <v>0</v>
      </c>
      <c r="M72" s="59">
        <f>COUNTIFS(テーブル13[[#All],[発症日]],テーブル31012257[[#This Row],[日時]],テーブル13[[#All],[年代]],M$1)</f>
        <v>0</v>
      </c>
      <c r="N72" s="59">
        <f>COUNTIFS(テーブル13[[#All],[発症日]],テーブル31012257[[#This Row],[日時]],テーブル13[[#All],[年代]],N$1)</f>
        <v>0</v>
      </c>
      <c r="O72" s="59">
        <f>COUNTIFS(テーブル13[[#All],[発症日]],テーブル31012257[[#This Row],[日時]],テーブル13[[#All],[年代]],O$1)</f>
        <v>0</v>
      </c>
    </row>
    <row r="73" spans="1:15">
      <c r="A73" s="54">
        <f t="shared" ref="A73:A136" si="7">A72+1</f>
        <v>43957</v>
      </c>
      <c r="B73" s="1" t="str">
        <f t="shared" si="4"/>
        <v/>
      </c>
      <c r="C73" s="57" t="str">
        <f t="shared" si="5"/>
        <v/>
      </c>
      <c r="D73" s="57" t="str">
        <f t="shared" si="6"/>
        <v>6日</v>
      </c>
      <c r="E73" s="57">
        <f>COUNTIF(テーブル13[[#All],[発症日]],テーブル31012257[[#This Row],[日時]])</f>
        <v>0</v>
      </c>
      <c r="F73" s="57">
        <f>COUNTIFS(テーブル13[[#All],[発症日]],テーブル31012257[[#This Row],[日時]],テーブル13[[#All],[疫学的リンク]],F$1)</f>
        <v>0</v>
      </c>
      <c r="G73" s="59">
        <f>COUNTIFS(テーブル13[[#All],[発症日]],テーブル31012257[[#This Row],[日時]],テーブル13[[#All],[疫学的リンク]],G$1)</f>
        <v>0</v>
      </c>
      <c r="H73" s="59">
        <f>COUNTIFS(テーブル13[[#All],[発症日]],テーブル31012257[[#This Row],[日時]],テーブル13[[#All],[年代]],H$1)</f>
        <v>0</v>
      </c>
      <c r="I73" s="59">
        <f>COUNTIFS(テーブル13[[#All],[発症日]],テーブル31012257[[#This Row],[日時]],テーブル13[[#All],[年代]],I$1)</f>
        <v>0</v>
      </c>
      <c r="J73" s="59">
        <f>COUNTIFS(テーブル13[[#All],[発症日]],テーブル31012257[[#This Row],[日時]],テーブル13[[#All],[年代]],J$1)</f>
        <v>0</v>
      </c>
      <c r="K73" s="59">
        <f>COUNTIFS(テーブル13[[#All],[発症日]],テーブル31012257[[#This Row],[日時]],テーブル13[[#All],[年代]],K$1)</f>
        <v>0</v>
      </c>
      <c r="L73" s="59">
        <f>COUNTIFS(テーブル13[[#All],[発症日]],テーブル31012257[[#This Row],[日時]],テーブル13[[#All],[年代]],L$1)</f>
        <v>0</v>
      </c>
      <c r="M73" s="59">
        <f>COUNTIFS(テーブル13[[#All],[発症日]],テーブル31012257[[#This Row],[日時]],テーブル13[[#All],[年代]],M$1)</f>
        <v>0</v>
      </c>
      <c r="N73" s="59">
        <f>COUNTIFS(テーブル13[[#All],[発症日]],テーブル31012257[[#This Row],[日時]],テーブル13[[#All],[年代]],N$1)</f>
        <v>0</v>
      </c>
      <c r="O73" s="59">
        <f>COUNTIFS(テーブル13[[#All],[発症日]],テーブル31012257[[#This Row],[日時]],テーブル13[[#All],[年代]],O$1)</f>
        <v>0</v>
      </c>
    </row>
    <row r="74" spans="1:15">
      <c r="A74" s="54">
        <f t="shared" si="7"/>
        <v>43958</v>
      </c>
      <c r="B74" s="1" t="str">
        <f t="shared" si="4"/>
        <v/>
      </c>
      <c r="C74" s="57" t="str">
        <f t="shared" si="5"/>
        <v/>
      </c>
      <c r="D74" s="57" t="str">
        <f t="shared" si="6"/>
        <v>7日</v>
      </c>
      <c r="E74" s="57">
        <f>COUNTIF(テーブル13[[#All],[発症日]],テーブル31012257[[#This Row],[日時]])</f>
        <v>0</v>
      </c>
      <c r="F74" s="57">
        <f>COUNTIFS(テーブル13[[#All],[発症日]],テーブル31012257[[#This Row],[日時]],テーブル13[[#All],[疫学的リンク]],F$1)</f>
        <v>0</v>
      </c>
      <c r="G74" s="59">
        <f>COUNTIFS(テーブル13[[#All],[発症日]],テーブル31012257[[#This Row],[日時]],テーブル13[[#All],[疫学的リンク]],G$1)</f>
        <v>0</v>
      </c>
      <c r="H74" s="59">
        <f>COUNTIFS(テーブル13[[#All],[発症日]],テーブル31012257[[#This Row],[日時]],テーブル13[[#All],[年代]],H$1)</f>
        <v>0</v>
      </c>
      <c r="I74" s="59">
        <f>COUNTIFS(テーブル13[[#All],[発症日]],テーブル31012257[[#This Row],[日時]],テーブル13[[#All],[年代]],I$1)</f>
        <v>0</v>
      </c>
      <c r="J74" s="59">
        <f>COUNTIFS(テーブル13[[#All],[発症日]],テーブル31012257[[#This Row],[日時]],テーブル13[[#All],[年代]],J$1)</f>
        <v>0</v>
      </c>
      <c r="K74" s="59">
        <f>COUNTIFS(テーブル13[[#All],[発症日]],テーブル31012257[[#This Row],[日時]],テーブル13[[#All],[年代]],K$1)</f>
        <v>0</v>
      </c>
      <c r="L74" s="59">
        <f>COUNTIFS(テーブル13[[#All],[発症日]],テーブル31012257[[#This Row],[日時]],テーブル13[[#All],[年代]],L$1)</f>
        <v>0</v>
      </c>
      <c r="M74" s="59">
        <f>COUNTIFS(テーブル13[[#All],[発症日]],テーブル31012257[[#This Row],[日時]],テーブル13[[#All],[年代]],M$1)</f>
        <v>0</v>
      </c>
      <c r="N74" s="59">
        <f>COUNTIFS(テーブル13[[#All],[発症日]],テーブル31012257[[#This Row],[日時]],テーブル13[[#All],[年代]],N$1)</f>
        <v>0</v>
      </c>
      <c r="O74" s="59">
        <f>COUNTIFS(テーブル13[[#All],[発症日]],テーブル31012257[[#This Row],[日時]],テーブル13[[#All],[年代]],O$1)</f>
        <v>0</v>
      </c>
    </row>
    <row r="75" spans="1:15">
      <c r="A75" s="54">
        <f t="shared" si="7"/>
        <v>43959</v>
      </c>
      <c r="B75" s="1" t="str">
        <f t="shared" si="4"/>
        <v/>
      </c>
      <c r="C75" s="57" t="str">
        <f t="shared" si="5"/>
        <v/>
      </c>
      <c r="D75" s="57" t="str">
        <f t="shared" si="6"/>
        <v>8日</v>
      </c>
      <c r="E75" s="57">
        <f>COUNTIF(テーブル13[[#All],[発症日]],テーブル31012257[[#This Row],[日時]])</f>
        <v>0</v>
      </c>
      <c r="F75" s="57">
        <f>COUNTIFS(テーブル13[[#All],[発症日]],テーブル31012257[[#This Row],[日時]],テーブル13[[#All],[疫学的リンク]],F$1)</f>
        <v>0</v>
      </c>
      <c r="G75" s="59">
        <f>COUNTIFS(テーブル13[[#All],[発症日]],テーブル31012257[[#This Row],[日時]],テーブル13[[#All],[疫学的リンク]],G$1)</f>
        <v>0</v>
      </c>
      <c r="H75" s="59">
        <f>COUNTIFS(テーブル13[[#All],[発症日]],テーブル31012257[[#This Row],[日時]],テーブル13[[#All],[年代]],H$1)</f>
        <v>0</v>
      </c>
      <c r="I75" s="59">
        <f>COUNTIFS(テーブル13[[#All],[発症日]],テーブル31012257[[#This Row],[日時]],テーブル13[[#All],[年代]],I$1)</f>
        <v>0</v>
      </c>
      <c r="J75" s="59">
        <f>COUNTIFS(テーブル13[[#All],[発症日]],テーブル31012257[[#This Row],[日時]],テーブル13[[#All],[年代]],J$1)</f>
        <v>0</v>
      </c>
      <c r="K75" s="59">
        <f>COUNTIFS(テーブル13[[#All],[発症日]],テーブル31012257[[#This Row],[日時]],テーブル13[[#All],[年代]],K$1)</f>
        <v>0</v>
      </c>
      <c r="L75" s="59">
        <f>COUNTIFS(テーブル13[[#All],[発症日]],テーブル31012257[[#This Row],[日時]],テーブル13[[#All],[年代]],L$1)</f>
        <v>0</v>
      </c>
      <c r="M75" s="59">
        <f>COUNTIFS(テーブル13[[#All],[発症日]],テーブル31012257[[#This Row],[日時]],テーブル13[[#All],[年代]],M$1)</f>
        <v>0</v>
      </c>
      <c r="N75" s="59">
        <f>COUNTIFS(テーブル13[[#All],[発症日]],テーブル31012257[[#This Row],[日時]],テーブル13[[#All],[年代]],N$1)</f>
        <v>0</v>
      </c>
      <c r="O75" s="59">
        <f>COUNTIFS(テーブル13[[#All],[発症日]],テーブル31012257[[#This Row],[日時]],テーブル13[[#All],[年代]],O$1)</f>
        <v>0</v>
      </c>
    </row>
    <row r="76" spans="1:15">
      <c r="A76" s="54">
        <f t="shared" si="7"/>
        <v>43960</v>
      </c>
      <c r="B76" s="1" t="str">
        <f t="shared" si="4"/>
        <v/>
      </c>
      <c r="C76" s="57" t="str">
        <f t="shared" si="5"/>
        <v/>
      </c>
      <c r="D76" s="57" t="str">
        <f t="shared" si="6"/>
        <v>9日</v>
      </c>
      <c r="E76" s="57">
        <f>COUNTIF(テーブル13[[#All],[発症日]],テーブル31012257[[#This Row],[日時]])</f>
        <v>0</v>
      </c>
      <c r="F76" s="57">
        <f>COUNTIFS(テーブル13[[#All],[発症日]],テーブル31012257[[#This Row],[日時]],テーブル13[[#All],[疫学的リンク]],F$1)</f>
        <v>0</v>
      </c>
      <c r="G76" s="59">
        <f>COUNTIFS(テーブル13[[#All],[発症日]],テーブル31012257[[#This Row],[日時]],テーブル13[[#All],[疫学的リンク]],G$1)</f>
        <v>0</v>
      </c>
      <c r="H76" s="59">
        <f>COUNTIFS(テーブル13[[#All],[発症日]],テーブル31012257[[#This Row],[日時]],テーブル13[[#All],[年代]],H$1)</f>
        <v>0</v>
      </c>
      <c r="I76" s="59">
        <f>COUNTIFS(テーブル13[[#All],[発症日]],テーブル31012257[[#This Row],[日時]],テーブル13[[#All],[年代]],I$1)</f>
        <v>0</v>
      </c>
      <c r="J76" s="59">
        <f>COUNTIFS(テーブル13[[#All],[発症日]],テーブル31012257[[#This Row],[日時]],テーブル13[[#All],[年代]],J$1)</f>
        <v>0</v>
      </c>
      <c r="K76" s="59">
        <f>COUNTIFS(テーブル13[[#All],[発症日]],テーブル31012257[[#This Row],[日時]],テーブル13[[#All],[年代]],K$1)</f>
        <v>0</v>
      </c>
      <c r="L76" s="59">
        <f>COUNTIFS(テーブル13[[#All],[発症日]],テーブル31012257[[#This Row],[日時]],テーブル13[[#All],[年代]],L$1)</f>
        <v>0</v>
      </c>
      <c r="M76" s="59">
        <f>COUNTIFS(テーブル13[[#All],[発症日]],テーブル31012257[[#This Row],[日時]],テーブル13[[#All],[年代]],M$1)</f>
        <v>0</v>
      </c>
      <c r="N76" s="59">
        <f>COUNTIFS(テーブル13[[#All],[発症日]],テーブル31012257[[#This Row],[日時]],テーブル13[[#All],[年代]],N$1)</f>
        <v>0</v>
      </c>
      <c r="O76" s="59">
        <f>COUNTIFS(テーブル13[[#All],[発症日]],テーブル31012257[[#This Row],[日時]],テーブル13[[#All],[年代]],O$1)</f>
        <v>0</v>
      </c>
    </row>
    <row r="77" spans="1:15">
      <c r="A77" s="54">
        <f t="shared" si="7"/>
        <v>43961</v>
      </c>
      <c r="B77" s="1" t="str">
        <f t="shared" si="4"/>
        <v/>
      </c>
      <c r="C77" s="57" t="str">
        <f t="shared" si="5"/>
        <v/>
      </c>
      <c r="D77" s="57" t="str">
        <f t="shared" si="6"/>
        <v>10日</v>
      </c>
      <c r="E77" s="57">
        <f>COUNTIF(テーブル13[[#All],[発症日]],テーブル31012257[[#This Row],[日時]])</f>
        <v>0</v>
      </c>
      <c r="F77" s="57">
        <f>COUNTIFS(テーブル13[[#All],[発症日]],テーブル31012257[[#This Row],[日時]],テーブル13[[#All],[疫学的リンク]],F$1)</f>
        <v>0</v>
      </c>
      <c r="G77" s="59">
        <f>COUNTIFS(テーブル13[[#All],[発症日]],テーブル31012257[[#This Row],[日時]],テーブル13[[#All],[疫学的リンク]],G$1)</f>
        <v>0</v>
      </c>
      <c r="H77" s="59">
        <f>COUNTIFS(テーブル13[[#All],[発症日]],テーブル31012257[[#This Row],[日時]],テーブル13[[#All],[年代]],H$1)</f>
        <v>0</v>
      </c>
      <c r="I77" s="59">
        <f>COUNTIFS(テーブル13[[#All],[発症日]],テーブル31012257[[#This Row],[日時]],テーブル13[[#All],[年代]],I$1)</f>
        <v>0</v>
      </c>
      <c r="J77" s="59">
        <f>COUNTIFS(テーブル13[[#All],[発症日]],テーブル31012257[[#This Row],[日時]],テーブル13[[#All],[年代]],J$1)</f>
        <v>0</v>
      </c>
      <c r="K77" s="59">
        <f>COUNTIFS(テーブル13[[#All],[発症日]],テーブル31012257[[#This Row],[日時]],テーブル13[[#All],[年代]],K$1)</f>
        <v>0</v>
      </c>
      <c r="L77" s="59">
        <f>COUNTIFS(テーブル13[[#All],[発症日]],テーブル31012257[[#This Row],[日時]],テーブル13[[#All],[年代]],L$1)</f>
        <v>0</v>
      </c>
      <c r="M77" s="59">
        <f>COUNTIFS(テーブル13[[#All],[発症日]],テーブル31012257[[#This Row],[日時]],テーブル13[[#All],[年代]],M$1)</f>
        <v>0</v>
      </c>
      <c r="N77" s="59">
        <f>COUNTIFS(テーブル13[[#All],[発症日]],テーブル31012257[[#This Row],[日時]],テーブル13[[#All],[年代]],N$1)</f>
        <v>0</v>
      </c>
      <c r="O77" s="59">
        <f>COUNTIFS(テーブル13[[#All],[発症日]],テーブル31012257[[#This Row],[日時]],テーブル13[[#All],[年代]],O$1)</f>
        <v>0</v>
      </c>
    </row>
    <row r="78" spans="1:15">
      <c r="A78" s="54">
        <f t="shared" si="7"/>
        <v>43962</v>
      </c>
      <c r="B78" s="1" t="str">
        <f t="shared" si="4"/>
        <v/>
      </c>
      <c r="C78" s="57" t="str">
        <f t="shared" si="5"/>
        <v/>
      </c>
      <c r="D78" s="57" t="str">
        <f t="shared" si="6"/>
        <v>11日</v>
      </c>
      <c r="E78" s="57">
        <f>COUNTIF(テーブル13[[#All],[発症日]],テーブル31012257[[#This Row],[日時]])</f>
        <v>0</v>
      </c>
      <c r="F78" s="57">
        <f>COUNTIFS(テーブル13[[#All],[発症日]],テーブル31012257[[#This Row],[日時]],テーブル13[[#All],[疫学的リンク]],F$1)</f>
        <v>0</v>
      </c>
      <c r="G78" s="59">
        <f>COUNTIFS(テーブル13[[#All],[発症日]],テーブル31012257[[#This Row],[日時]],テーブル13[[#All],[疫学的リンク]],G$1)</f>
        <v>0</v>
      </c>
      <c r="H78" s="59">
        <f>COUNTIFS(テーブル13[[#All],[発症日]],テーブル31012257[[#This Row],[日時]],テーブル13[[#All],[年代]],H$1)</f>
        <v>0</v>
      </c>
      <c r="I78" s="59">
        <f>COUNTIFS(テーブル13[[#All],[発症日]],テーブル31012257[[#This Row],[日時]],テーブル13[[#All],[年代]],I$1)</f>
        <v>0</v>
      </c>
      <c r="J78" s="59">
        <f>COUNTIFS(テーブル13[[#All],[発症日]],テーブル31012257[[#This Row],[日時]],テーブル13[[#All],[年代]],J$1)</f>
        <v>0</v>
      </c>
      <c r="K78" s="59">
        <f>COUNTIFS(テーブル13[[#All],[発症日]],テーブル31012257[[#This Row],[日時]],テーブル13[[#All],[年代]],K$1)</f>
        <v>0</v>
      </c>
      <c r="L78" s="59">
        <f>COUNTIFS(テーブル13[[#All],[発症日]],テーブル31012257[[#This Row],[日時]],テーブル13[[#All],[年代]],L$1)</f>
        <v>0</v>
      </c>
      <c r="M78" s="59">
        <f>COUNTIFS(テーブル13[[#All],[発症日]],テーブル31012257[[#This Row],[日時]],テーブル13[[#All],[年代]],M$1)</f>
        <v>0</v>
      </c>
      <c r="N78" s="59">
        <f>COUNTIFS(テーブル13[[#All],[発症日]],テーブル31012257[[#This Row],[日時]],テーブル13[[#All],[年代]],N$1)</f>
        <v>0</v>
      </c>
      <c r="O78" s="59">
        <f>COUNTIFS(テーブル13[[#All],[発症日]],テーブル31012257[[#This Row],[日時]],テーブル13[[#All],[年代]],O$1)</f>
        <v>0</v>
      </c>
    </row>
    <row r="79" spans="1:15">
      <c r="A79" s="54">
        <f t="shared" si="7"/>
        <v>43963</v>
      </c>
      <c r="B79" s="1" t="str">
        <f t="shared" si="4"/>
        <v/>
      </c>
      <c r="C79" s="57" t="str">
        <f t="shared" si="5"/>
        <v/>
      </c>
      <c r="D79" s="57" t="str">
        <f t="shared" si="6"/>
        <v>12日</v>
      </c>
      <c r="E79" s="57">
        <f>COUNTIF(テーブル13[[#All],[発症日]],テーブル31012257[[#This Row],[日時]])</f>
        <v>0</v>
      </c>
      <c r="F79" s="57">
        <f>COUNTIFS(テーブル13[[#All],[発症日]],テーブル31012257[[#This Row],[日時]],テーブル13[[#All],[疫学的リンク]],F$1)</f>
        <v>0</v>
      </c>
      <c r="G79" s="59">
        <f>COUNTIFS(テーブル13[[#All],[発症日]],テーブル31012257[[#This Row],[日時]],テーブル13[[#All],[疫学的リンク]],G$1)</f>
        <v>0</v>
      </c>
      <c r="H79" s="59">
        <f>COUNTIFS(テーブル13[[#All],[発症日]],テーブル31012257[[#This Row],[日時]],テーブル13[[#All],[年代]],H$1)</f>
        <v>0</v>
      </c>
      <c r="I79" s="59">
        <f>COUNTIFS(テーブル13[[#All],[発症日]],テーブル31012257[[#This Row],[日時]],テーブル13[[#All],[年代]],I$1)</f>
        <v>0</v>
      </c>
      <c r="J79" s="59">
        <f>COUNTIFS(テーブル13[[#All],[発症日]],テーブル31012257[[#This Row],[日時]],テーブル13[[#All],[年代]],J$1)</f>
        <v>0</v>
      </c>
      <c r="K79" s="59">
        <f>COUNTIFS(テーブル13[[#All],[発症日]],テーブル31012257[[#This Row],[日時]],テーブル13[[#All],[年代]],K$1)</f>
        <v>0</v>
      </c>
      <c r="L79" s="59">
        <f>COUNTIFS(テーブル13[[#All],[発症日]],テーブル31012257[[#This Row],[日時]],テーブル13[[#All],[年代]],L$1)</f>
        <v>0</v>
      </c>
      <c r="M79" s="59">
        <f>COUNTIFS(テーブル13[[#All],[発症日]],テーブル31012257[[#This Row],[日時]],テーブル13[[#All],[年代]],M$1)</f>
        <v>0</v>
      </c>
      <c r="N79" s="59">
        <f>COUNTIFS(テーブル13[[#All],[発症日]],テーブル31012257[[#This Row],[日時]],テーブル13[[#All],[年代]],N$1)</f>
        <v>0</v>
      </c>
      <c r="O79" s="59">
        <f>COUNTIFS(テーブル13[[#All],[発症日]],テーブル31012257[[#This Row],[日時]],テーブル13[[#All],[年代]],O$1)</f>
        <v>0</v>
      </c>
    </row>
    <row r="80" spans="1:15">
      <c r="A80" s="54">
        <f t="shared" si="7"/>
        <v>43964</v>
      </c>
      <c r="B80" s="1" t="str">
        <f t="shared" si="4"/>
        <v/>
      </c>
      <c r="C80" s="57" t="str">
        <f t="shared" si="5"/>
        <v/>
      </c>
      <c r="D80" s="57" t="str">
        <f t="shared" si="6"/>
        <v>13日</v>
      </c>
      <c r="E80" s="57">
        <f>COUNTIF(テーブル13[[#All],[発症日]],テーブル31012257[[#This Row],[日時]])</f>
        <v>0</v>
      </c>
      <c r="F80" s="57">
        <f>COUNTIFS(テーブル13[[#All],[発症日]],テーブル31012257[[#This Row],[日時]],テーブル13[[#All],[疫学的リンク]],F$1)</f>
        <v>0</v>
      </c>
      <c r="G80" s="59">
        <f>COUNTIFS(テーブル13[[#All],[発症日]],テーブル31012257[[#This Row],[日時]],テーブル13[[#All],[疫学的リンク]],G$1)</f>
        <v>0</v>
      </c>
      <c r="H80" s="59">
        <f>COUNTIFS(テーブル13[[#All],[発症日]],テーブル31012257[[#This Row],[日時]],テーブル13[[#All],[年代]],H$1)</f>
        <v>0</v>
      </c>
      <c r="I80" s="59">
        <f>COUNTIFS(テーブル13[[#All],[発症日]],テーブル31012257[[#This Row],[日時]],テーブル13[[#All],[年代]],I$1)</f>
        <v>0</v>
      </c>
      <c r="J80" s="59">
        <f>COUNTIFS(テーブル13[[#All],[発症日]],テーブル31012257[[#This Row],[日時]],テーブル13[[#All],[年代]],J$1)</f>
        <v>0</v>
      </c>
      <c r="K80" s="59">
        <f>COUNTIFS(テーブル13[[#All],[発症日]],テーブル31012257[[#This Row],[日時]],テーブル13[[#All],[年代]],K$1)</f>
        <v>0</v>
      </c>
      <c r="L80" s="59">
        <f>COUNTIFS(テーブル13[[#All],[発症日]],テーブル31012257[[#This Row],[日時]],テーブル13[[#All],[年代]],L$1)</f>
        <v>0</v>
      </c>
      <c r="M80" s="59">
        <f>COUNTIFS(テーブル13[[#All],[発症日]],テーブル31012257[[#This Row],[日時]],テーブル13[[#All],[年代]],M$1)</f>
        <v>0</v>
      </c>
      <c r="N80" s="59">
        <f>COUNTIFS(テーブル13[[#All],[発症日]],テーブル31012257[[#This Row],[日時]],テーブル13[[#All],[年代]],N$1)</f>
        <v>0</v>
      </c>
      <c r="O80" s="59">
        <f>COUNTIFS(テーブル13[[#All],[発症日]],テーブル31012257[[#This Row],[日時]],テーブル13[[#All],[年代]],O$1)</f>
        <v>0</v>
      </c>
    </row>
    <row r="81" spans="1:15">
      <c r="A81" s="54">
        <f t="shared" si="7"/>
        <v>43965</v>
      </c>
      <c r="B81" s="1" t="str">
        <f t="shared" si="4"/>
        <v/>
      </c>
      <c r="C81" s="57" t="str">
        <f t="shared" si="5"/>
        <v/>
      </c>
      <c r="D81" s="57" t="str">
        <f t="shared" si="6"/>
        <v>14日</v>
      </c>
      <c r="E81" s="57">
        <f>COUNTIF(テーブル13[[#All],[発症日]],テーブル31012257[[#This Row],[日時]])</f>
        <v>0</v>
      </c>
      <c r="F81" s="57">
        <f>COUNTIFS(テーブル13[[#All],[発症日]],テーブル31012257[[#This Row],[日時]],テーブル13[[#All],[疫学的リンク]],F$1)</f>
        <v>0</v>
      </c>
      <c r="G81" s="59">
        <f>COUNTIFS(テーブル13[[#All],[発症日]],テーブル31012257[[#This Row],[日時]],テーブル13[[#All],[疫学的リンク]],G$1)</f>
        <v>0</v>
      </c>
      <c r="H81" s="59">
        <f>COUNTIFS(テーブル13[[#All],[発症日]],テーブル31012257[[#This Row],[日時]],テーブル13[[#All],[年代]],H$1)</f>
        <v>0</v>
      </c>
      <c r="I81" s="59">
        <f>COUNTIFS(テーブル13[[#All],[発症日]],テーブル31012257[[#This Row],[日時]],テーブル13[[#All],[年代]],I$1)</f>
        <v>0</v>
      </c>
      <c r="J81" s="59">
        <f>COUNTIFS(テーブル13[[#All],[発症日]],テーブル31012257[[#This Row],[日時]],テーブル13[[#All],[年代]],J$1)</f>
        <v>0</v>
      </c>
      <c r="K81" s="59">
        <f>COUNTIFS(テーブル13[[#All],[発症日]],テーブル31012257[[#This Row],[日時]],テーブル13[[#All],[年代]],K$1)</f>
        <v>0</v>
      </c>
      <c r="L81" s="59">
        <f>COUNTIFS(テーブル13[[#All],[発症日]],テーブル31012257[[#This Row],[日時]],テーブル13[[#All],[年代]],L$1)</f>
        <v>0</v>
      </c>
      <c r="M81" s="59">
        <f>COUNTIFS(テーブル13[[#All],[発症日]],テーブル31012257[[#This Row],[日時]],テーブル13[[#All],[年代]],M$1)</f>
        <v>0</v>
      </c>
      <c r="N81" s="59">
        <f>COUNTIFS(テーブル13[[#All],[発症日]],テーブル31012257[[#This Row],[日時]],テーブル13[[#All],[年代]],N$1)</f>
        <v>0</v>
      </c>
      <c r="O81" s="59">
        <f>COUNTIFS(テーブル13[[#All],[発症日]],テーブル31012257[[#This Row],[日時]],テーブル13[[#All],[年代]],O$1)</f>
        <v>0</v>
      </c>
    </row>
    <row r="82" spans="1:15">
      <c r="A82" s="54">
        <f t="shared" si="7"/>
        <v>43966</v>
      </c>
      <c r="B82" s="1" t="str">
        <f t="shared" si="4"/>
        <v/>
      </c>
      <c r="C82" s="57" t="str">
        <f t="shared" si="5"/>
        <v/>
      </c>
      <c r="D82" s="57" t="str">
        <f t="shared" si="6"/>
        <v>15日</v>
      </c>
      <c r="E82" s="57">
        <f>COUNTIF(テーブル13[[#All],[発症日]],テーブル31012257[[#This Row],[日時]])</f>
        <v>0</v>
      </c>
      <c r="F82" s="57">
        <f>COUNTIFS(テーブル13[[#All],[発症日]],テーブル31012257[[#This Row],[日時]],テーブル13[[#All],[疫学的リンク]],F$1)</f>
        <v>0</v>
      </c>
      <c r="G82" s="59">
        <f>COUNTIFS(テーブル13[[#All],[発症日]],テーブル31012257[[#This Row],[日時]],テーブル13[[#All],[疫学的リンク]],G$1)</f>
        <v>0</v>
      </c>
      <c r="H82" s="59">
        <f>COUNTIFS(テーブル13[[#All],[発症日]],テーブル31012257[[#This Row],[日時]],テーブル13[[#All],[年代]],H$1)</f>
        <v>0</v>
      </c>
      <c r="I82" s="59">
        <f>COUNTIFS(テーブル13[[#All],[発症日]],テーブル31012257[[#This Row],[日時]],テーブル13[[#All],[年代]],I$1)</f>
        <v>0</v>
      </c>
      <c r="J82" s="59">
        <f>COUNTIFS(テーブル13[[#All],[発症日]],テーブル31012257[[#This Row],[日時]],テーブル13[[#All],[年代]],J$1)</f>
        <v>0</v>
      </c>
      <c r="K82" s="59">
        <f>COUNTIFS(テーブル13[[#All],[発症日]],テーブル31012257[[#This Row],[日時]],テーブル13[[#All],[年代]],K$1)</f>
        <v>0</v>
      </c>
      <c r="L82" s="59">
        <f>COUNTIFS(テーブル13[[#All],[発症日]],テーブル31012257[[#This Row],[日時]],テーブル13[[#All],[年代]],L$1)</f>
        <v>0</v>
      </c>
      <c r="M82" s="59">
        <f>COUNTIFS(テーブル13[[#All],[発症日]],テーブル31012257[[#This Row],[日時]],テーブル13[[#All],[年代]],M$1)</f>
        <v>0</v>
      </c>
      <c r="N82" s="59">
        <f>COUNTIFS(テーブル13[[#All],[発症日]],テーブル31012257[[#This Row],[日時]],テーブル13[[#All],[年代]],N$1)</f>
        <v>0</v>
      </c>
      <c r="O82" s="59">
        <f>COUNTIFS(テーブル13[[#All],[発症日]],テーブル31012257[[#This Row],[日時]],テーブル13[[#All],[年代]],O$1)</f>
        <v>0</v>
      </c>
    </row>
    <row r="83" spans="1:15">
      <c r="A83" s="54">
        <f t="shared" si="7"/>
        <v>43967</v>
      </c>
      <c r="B83" s="1" t="str">
        <f t="shared" si="4"/>
        <v/>
      </c>
      <c r="C83" s="57" t="str">
        <f t="shared" si="5"/>
        <v/>
      </c>
      <c r="D83" s="57" t="str">
        <f t="shared" si="6"/>
        <v>16日</v>
      </c>
      <c r="E83" s="57">
        <f>COUNTIF(テーブル13[[#All],[発症日]],テーブル31012257[[#This Row],[日時]])</f>
        <v>0</v>
      </c>
      <c r="F83" s="57">
        <f>COUNTIFS(テーブル13[[#All],[発症日]],テーブル31012257[[#This Row],[日時]],テーブル13[[#All],[疫学的リンク]],F$1)</f>
        <v>0</v>
      </c>
      <c r="G83" s="59">
        <f>COUNTIFS(テーブル13[[#All],[発症日]],テーブル31012257[[#This Row],[日時]],テーブル13[[#All],[疫学的リンク]],G$1)</f>
        <v>0</v>
      </c>
      <c r="H83" s="59">
        <f>COUNTIFS(テーブル13[[#All],[発症日]],テーブル31012257[[#This Row],[日時]],テーブル13[[#All],[年代]],H$1)</f>
        <v>0</v>
      </c>
      <c r="I83" s="59">
        <f>COUNTIFS(テーブル13[[#All],[発症日]],テーブル31012257[[#This Row],[日時]],テーブル13[[#All],[年代]],I$1)</f>
        <v>0</v>
      </c>
      <c r="J83" s="59">
        <f>COUNTIFS(テーブル13[[#All],[発症日]],テーブル31012257[[#This Row],[日時]],テーブル13[[#All],[年代]],J$1)</f>
        <v>0</v>
      </c>
      <c r="K83" s="59">
        <f>COUNTIFS(テーブル13[[#All],[発症日]],テーブル31012257[[#This Row],[日時]],テーブル13[[#All],[年代]],K$1)</f>
        <v>0</v>
      </c>
      <c r="L83" s="59">
        <f>COUNTIFS(テーブル13[[#All],[発症日]],テーブル31012257[[#This Row],[日時]],テーブル13[[#All],[年代]],L$1)</f>
        <v>0</v>
      </c>
      <c r="M83" s="59">
        <f>COUNTIFS(テーブル13[[#All],[発症日]],テーブル31012257[[#This Row],[日時]],テーブル13[[#All],[年代]],M$1)</f>
        <v>0</v>
      </c>
      <c r="N83" s="59">
        <f>COUNTIFS(テーブル13[[#All],[発症日]],テーブル31012257[[#This Row],[日時]],テーブル13[[#All],[年代]],N$1)</f>
        <v>0</v>
      </c>
      <c r="O83" s="59">
        <f>COUNTIFS(テーブル13[[#All],[発症日]],テーブル31012257[[#This Row],[日時]],テーブル13[[#All],[年代]],O$1)</f>
        <v>0</v>
      </c>
    </row>
    <row r="84" spans="1:15">
      <c r="A84" s="54">
        <f t="shared" si="7"/>
        <v>43968</v>
      </c>
      <c r="B84" s="1" t="str">
        <f t="shared" si="4"/>
        <v/>
      </c>
      <c r="C84" s="57" t="str">
        <f t="shared" si="5"/>
        <v/>
      </c>
      <c r="D84" s="57" t="str">
        <f t="shared" si="6"/>
        <v>17日</v>
      </c>
      <c r="E84" s="57">
        <f>COUNTIF(テーブル13[[#All],[発症日]],テーブル31012257[[#This Row],[日時]])</f>
        <v>1</v>
      </c>
      <c r="F84" s="57">
        <f>COUNTIFS(テーブル13[[#All],[発症日]],テーブル31012257[[#This Row],[日時]],テーブル13[[#All],[疫学的リンク]],F$1)</f>
        <v>0</v>
      </c>
      <c r="G84" s="59">
        <f>COUNTIFS(テーブル13[[#All],[発症日]],テーブル31012257[[#This Row],[日時]],テーブル13[[#All],[疫学的リンク]],G$1)</f>
        <v>1</v>
      </c>
      <c r="H84" s="59">
        <f>COUNTIFS(テーブル13[[#All],[発症日]],テーブル31012257[[#This Row],[日時]],テーブル13[[#All],[年代]],H$1)</f>
        <v>0</v>
      </c>
      <c r="I84" s="59">
        <f>COUNTIFS(テーブル13[[#All],[発症日]],テーブル31012257[[#This Row],[日時]],テーブル13[[#All],[年代]],I$1)</f>
        <v>0</v>
      </c>
      <c r="J84" s="59">
        <f>COUNTIFS(テーブル13[[#All],[発症日]],テーブル31012257[[#This Row],[日時]],テーブル13[[#All],[年代]],J$1)</f>
        <v>0</v>
      </c>
      <c r="K84" s="59">
        <f>COUNTIFS(テーブル13[[#All],[発症日]],テーブル31012257[[#This Row],[日時]],テーブル13[[#All],[年代]],K$1)</f>
        <v>0</v>
      </c>
      <c r="L84" s="59">
        <f>COUNTIFS(テーブル13[[#All],[発症日]],テーブル31012257[[#This Row],[日時]],テーブル13[[#All],[年代]],L$1)</f>
        <v>0</v>
      </c>
      <c r="M84" s="59">
        <f>COUNTIFS(テーブル13[[#All],[発症日]],テーブル31012257[[#This Row],[日時]],テーブル13[[#All],[年代]],M$1)</f>
        <v>0</v>
      </c>
      <c r="N84" s="59">
        <f>COUNTIFS(テーブル13[[#All],[発症日]],テーブル31012257[[#This Row],[日時]],テーブル13[[#All],[年代]],N$1)</f>
        <v>0</v>
      </c>
      <c r="O84" s="59">
        <f>COUNTIFS(テーブル13[[#All],[発症日]],テーブル31012257[[#This Row],[日時]],テーブル13[[#All],[年代]],O$1)</f>
        <v>0</v>
      </c>
    </row>
    <row r="85" spans="1:15">
      <c r="A85" s="54">
        <f t="shared" si="7"/>
        <v>43969</v>
      </c>
      <c r="B85" s="1" t="str">
        <f t="shared" si="4"/>
        <v/>
      </c>
      <c r="C85" s="57" t="str">
        <f t="shared" si="5"/>
        <v/>
      </c>
      <c r="D85" s="57" t="str">
        <f t="shared" si="6"/>
        <v>18日</v>
      </c>
      <c r="E85" s="57">
        <f>COUNTIF(テーブル13[[#All],[発症日]],テーブル31012257[[#This Row],[日時]])</f>
        <v>0</v>
      </c>
      <c r="F85" s="57">
        <f>COUNTIFS(テーブル13[[#All],[発症日]],テーブル31012257[[#This Row],[日時]],テーブル13[[#All],[疫学的リンク]],F$1)</f>
        <v>0</v>
      </c>
      <c r="G85" s="59">
        <f>COUNTIFS(テーブル13[[#All],[発症日]],テーブル31012257[[#This Row],[日時]],テーブル13[[#All],[疫学的リンク]],G$1)</f>
        <v>0</v>
      </c>
      <c r="H85" s="59">
        <f>COUNTIFS(テーブル13[[#All],[発症日]],テーブル31012257[[#This Row],[日時]],テーブル13[[#All],[年代]],H$1)</f>
        <v>0</v>
      </c>
      <c r="I85" s="59">
        <f>COUNTIFS(テーブル13[[#All],[発症日]],テーブル31012257[[#This Row],[日時]],テーブル13[[#All],[年代]],I$1)</f>
        <v>0</v>
      </c>
      <c r="J85" s="59">
        <f>COUNTIFS(テーブル13[[#All],[発症日]],テーブル31012257[[#This Row],[日時]],テーブル13[[#All],[年代]],J$1)</f>
        <v>0</v>
      </c>
      <c r="K85" s="59">
        <f>COUNTIFS(テーブル13[[#All],[発症日]],テーブル31012257[[#This Row],[日時]],テーブル13[[#All],[年代]],K$1)</f>
        <v>0</v>
      </c>
      <c r="L85" s="59">
        <f>COUNTIFS(テーブル13[[#All],[発症日]],テーブル31012257[[#This Row],[日時]],テーブル13[[#All],[年代]],L$1)</f>
        <v>0</v>
      </c>
      <c r="M85" s="59">
        <f>COUNTIFS(テーブル13[[#All],[発症日]],テーブル31012257[[#This Row],[日時]],テーブル13[[#All],[年代]],M$1)</f>
        <v>0</v>
      </c>
      <c r="N85" s="59">
        <f>COUNTIFS(テーブル13[[#All],[発症日]],テーブル31012257[[#This Row],[日時]],テーブル13[[#All],[年代]],N$1)</f>
        <v>0</v>
      </c>
      <c r="O85" s="59">
        <f>COUNTIFS(テーブル13[[#All],[発症日]],テーブル31012257[[#This Row],[日時]],テーブル13[[#All],[年代]],O$1)</f>
        <v>0</v>
      </c>
    </row>
    <row r="86" spans="1:15">
      <c r="A86" s="54">
        <f t="shared" si="7"/>
        <v>43970</v>
      </c>
      <c r="B86" s="1" t="str">
        <f t="shared" si="4"/>
        <v/>
      </c>
      <c r="C86" s="57" t="str">
        <f t="shared" si="5"/>
        <v/>
      </c>
      <c r="D86" s="57" t="str">
        <f t="shared" si="6"/>
        <v>19日</v>
      </c>
      <c r="E86" s="57">
        <f>COUNTIF(テーブル13[[#All],[発症日]],テーブル31012257[[#This Row],[日時]])</f>
        <v>0</v>
      </c>
      <c r="F86" s="57">
        <f>COUNTIFS(テーブル13[[#All],[発症日]],テーブル31012257[[#This Row],[日時]],テーブル13[[#All],[疫学的リンク]],F$1)</f>
        <v>0</v>
      </c>
      <c r="G86" s="59">
        <f>COUNTIFS(テーブル13[[#All],[発症日]],テーブル31012257[[#This Row],[日時]],テーブル13[[#All],[疫学的リンク]],G$1)</f>
        <v>0</v>
      </c>
      <c r="H86" s="59">
        <f>COUNTIFS(テーブル13[[#All],[発症日]],テーブル31012257[[#This Row],[日時]],テーブル13[[#All],[年代]],H$1)</f>
        <v>0</v>
      </c>
      <c r="I86" s="59">
        <f>COUNTIFS(テーブル13[[#All],[発症日]],テーブル31012257[[#This Row],[日時]],テーブル13[[#All],[年代]],I$1)</f>
        <v>0</v>
      </c>
      <c r="J86" s="59">
        <f>COUNTIFS(テーブル13[[#All],[発症日]],テーブル31012257[[#This Row],[日時]],テーブル13[[#All],[年代]],J$1)</f>
        <v>0</v>
      </c>
      <c r="K86" s="59">
        <f>COUNTIFS(テーブル13[[#All],[発症日]],テーブル31012257[[#This Row],[日時]],テーブル13[[#All],[年代]],K$1)</f>
        <v>0</v>
      </c>
      <c r="L86" s="59">
        <f>COUNTIFS(テーブル13[[#All],[発症日]],テーブル31012257[[#This Row],[日時]],テーブル13[[#All],[年代]],L$1)</f>
        <v>0</v>
      </c>
      <c r="M86" s="59">
        <f>COUNTIFS(テーブル13[[#All],[発症日]],テーブル31012257[[#This Row],[日時]],テーブル13[[#All],[年代]],M$1)</f>
        <v>0</v>
      </c>
      <c r="N86" s="59">
        <f>COUNTIFS(テーブル13[[#All],[発症日]],テーブル31012257[[#This Row],[日時]],テーブル13[[#All],[年代]],N$1)</f>
        <v>0</v>
      </c>
      <c r="O86" s="59">
        <f>COUNTIFS(テーブル13[[#All],[発症日]],テーブル31012257[[#This Row],[日時]],テーブル13[[#All],[年代]],O$1)</f>
        <v>0</v>
      </c>
    </row>
    <row r="87" spans="1:15">
      <c r="A87" s="54">
        <f t="shared" si="7"/>
        <v>43971</v>
      </c>
      <c r="B87" s="1" t="str">
        <f t="shared" si="4"/>
        <v/>
      </c>
      <c r="C87" s="57" t="str">
        <f t="shared" si="5"/>
        <v/>
      </c>
      <c r="D87" s="57" t="str">
        <f t="shared" si="6"/>
        <v>20日</v>
      </c>
      <c r="E87" s="57">
        <f>COUNTIF(テーブル13[[#All],[発症日]],テーブル31012257[[#This Row],[日時]])</f>
        <v>2</v>
      </c>
      <c r="F87" s="57">
        <f>COUNTIFS(テーブル13[[#All],[発症日]],テーブル31012257[[#This Row],[日時]],テーブル13[[#All],[疫学的リンク]],F$1)</f>
        <v>2</v>
      </c>
      <c r="G87" s="59">
        <f>COUNTIFS(テーブル13[[#All],[発症日]],テーブル31012257[[#This Row],[日時]],テーブル13[[#All],[疫学的リンク]],G$1)</f>
        <v>0</v>
      </c>
      <c r="H87" s="59">
        <f>COUNTIFS(テーブル13[[#All],[発症日]],テーブル31012257[[#This Row],[日時]],テーブル13[[#All],[年代]],H$1)</f>
        <v>0</v>
      </c>
      <c r="I87" s="59">
        <f>COUNTIFS(テーブル13[[#All],[発症日]],テーブル31012257[[#This Row],[日時]],テーブル13[[#All],[年代]],I$1)</f>
        <v>0</v>
      </c>
      <c r="J87" s="59">
        <f>COUNTIFS(テーブル13[[#All],[発症日]],テーブル31012257[[#This Row],[日時]],テーブル13[[#All],[年代]],J$1)</f>
        <v>0</v>
      </c>
      <c r="K87" s="59">
        <f>COUNTIFS(テーブル13[[#All],[発症日]],テーブル31012257[[#This Row],[日時]],テーブル13[[#All],[年代]],K$1)</f>
        <v>0</v>
      </c>
      <c r="L87" s="59">
        <f>COUNTIFS(テーブル13[[#All],[発症日]],テーブル31012257[[#This Row],[日時]],テーブル13[[#All],[年代]],L$1)</f>
        <v>0</v>
      </c>
      <c r="M87" s="59">
        <f>COUNTIFS(テーブル13[[#All],[発症日]],テーブル31012257[[#This Row],[日時]],テーブル13[[#All],[年代]],M$1)</f>
        <v>0</v>
      </c>
      <c r="N87" s="59">
        <f>COUNTIFS(テーブル13[[#All],[発症日]],テーブル31012257[[#This Row],[日時]],テーブル13[[#All],[年代]],N$1)</f>
        <v>0</v>
      </c>
      <c r="O87" s="59">
        <f>COUNTIFS(テーブル13[[#All],[発症日]],テーブル31012257[[#This Row],[日時]],テーブル13[[#All],[年代]],O$1)</f>
        <v>0</v>
      </c>
    </row>
    <row r="88" spans="1:15">
      <c r="A88" s="54">
        <f t="shared" si="7"/>
        <v>43972</v>
      </c>
      <c r="B88" s="1" t="str">
        <f t="shared" si="4"/>
        <v/>
      </c>
      <c r="C88" s="57" t="str">
        <f t="shared" si="5"/>
        <v/>
      </c>
      <c r="D88" s="57" t="str">
        <f t="shared" si="6"/>
        <v>21日</v>
      </c>
      <c r="E88" s="57">
        <f>COUNTIF(テーブル13[[#All],[発症日]],テーブル31012257[[#This Row],[日時]])</f>
        <v>0</v>
      </c>
      <c r="F88" s="57">
        <f>COUNTIFS(テーブル13[[#All],[発症日]],テーブル31012257[[#This Row],[日時]],テーブル13[[#All],[疫学的リンク]],F$1)</f>
        <v>0</v>
      </c>
      <c r="G88" s="59">
        <f>COUNTIFS(テーブル13[[#All],[発症日]],テーブル31012257[[#This Row],[日時]],テーブル13[[#All],[疫学的リンク]],G$1)</f>
        <v>0</v>
      </c>
      <c r="H88" s="59">
        <f>COUNTIFS(テーブル13[[#All],[発症日]],テーブル31012257[[#This Row],[日時]],テーブル13[[#All],[年代]],H$1)</f>
        <v>0</v>
      </c>
      <c r="I88" s="59">
        <f>COUNTIFS(テーブル13[[#All],[発症日]],テーブル31012257[[#This Row],[日時]],テーブル13[[#All],[年代]],I$1)</f>
        <v>0</v>
      </c>
      <c r="J88" s="59">
        <f>COUNTIFS(テーブル13[[#All],[発症日]],テーブル31012257[[#This Row],[日時]],テーブル13[[#All],[年代]],J$1)</f>
        <v>0</v>
      </c>
      <c r="K88" s="59">
        <f>COUNTIFS(テーブル13[[#All],[発症日]],テーブル31012257[[#This Row],[日時]],テーブル13[[#All],[年代]],K$1)</f>
        <v>0</v>
      </c>
      <c r="L88" s="59">
        <f>COUNTIFS(テーブル13[[#All],[発症日]],テーブル31012257[[#This Row],[日時]],テーブル13[[#All],[年代]],L$1)</f>
        <v>0</v>
      </c>
      <c r="M88" s="59">
        <f>COUNTIFS(テーブル13[[#All],[発症日]],テーブル31012257[[#This Row],[日時]],テーブル13[[#All],[年代]],M$1)</f>
        <v>0</v>
      </c>
      <c r="N88" s="59">
        <f>COUNTIFS(テーブル13[[#All],[発症日]],テーブル31012257[[#This Row],[日時]],テーブル13[[#All],[年代]],N$1)</f>
        <v>0</v>
      </c>
      <c r="O88" s="59">
        <f>COUNTIFS(テーブル13[[#All],[発症日]],テーブル31012257[[#This Row],[日時]],テーブル13[[#All],[年代]],O$1)</f>
        <v>0</v>
      </c>
    </row>
    <row r="89" spans="1:15">
      <c r="A89" s="54">
        <f t="shared" si="7"/>
        <v>43973</v>
      </c>
      <c r="B89" s="1" t="str">
        <f t="shared" si="4"/>
        <v/>
      </c>
      <c r="C89" s="57" t="str">
        <f t="shared" si="5"/>
        <v/>
      </c>
      <c r="D89" s="57" t="str">
        <f t="shared" si="6"/>
        <v>22日</v>
      </c>
      <c r="E89" s="57">
        <f>COUNTIF(テーブル13[[#All],[発症日]],テーブル31012257[[#This Row],[日時]])</f>
        <v>0</v>
      </c>
      <c r="F89" s="57">
        <f>COUNTIFS(テーブル13[[#All],[発症日]],テーブル31012257[[#This Row],[日時]],テーブル13[[#All],[疫学的リンク]],F$1)</f>
        <v>0</v>
      </c>
      <c r="G89" s="59">
        <f>COUNTIFS(テーブル13[[#All],[発症日]],テーブル31012257[[#This Row],[日時]],テーブル13[[#All],[疫学的リンク]],G$1)</f>
        <v>0</v>
      </c>
      <c r="H89" s="59">
        <f>COUNTIFS(テーブル13[[#All],[発症日]],テーブル31012257[[#This Row],[日時]],テーブル13[[#All],[年代]],H$1)</f>
        <v>0</v>
      </c>
      <c r="I89" s="59">
        <f>COUNTIFS(テーブル13[[#All],[発症日]],テーブル31012257[[#This Row],[日時]],テーブル13[[#All],[年代]],I$1)</f>
        <v>0</v>
      </c>
      <c r="J89" s="59">
        <f>COUNTIFS(テーブル13[[#All],[発症日]],テーブル31012257[[#This Row],[日時]],テーブル13[[#All],[年代]],J$1)</f>
        <v>0</v>
      </c>
      <c r="K89" s="59">
        <f>COUNTIFS(テーブル13[[#All],[発症日]],テーブル31012257[[#This Row],[日時]],テーブル13[[#All],[年代]],K$1)</f>
        <v>0</v>
      </c>
      <c r="L89" s="59">
        <f>COUNTIFS(テーブル13[[#All],[発症日]],テーブル31012257[[#This Row],[日時]],テーブル13[[#All],[年代]],L$1)</f>
        <v>0</v>
      </c>
      <c r="M89" s="59">
        <f>COUNTIFS(テーブル13[[#All],[発症日]],テーブル31012257[[#This Row],[日時]],テーブル13[[#All],[年代]],M$1)</f>
        <v>0</v>
      </c>
      <c r="N89" s="59">
        <f>COUNTIFS(テーブル13[[#All],[発症日]],テーブル31012257[[#This Row],[日時]],テーブル13[[#All],[年代]],N$1)</f>
        <v>0</v>
      </c>
      <c r="O89" s="59">
        <f>COUNTIFS(テーブル13[[#All],[発症日]],テーブル31012257[[#This Row],[日時]],テーブル13[[#All],[年代]],O$1)</f>
        <v>0</v>
      </c>
    </row>
    <row r="90" spans="1:15">
      <c r="A90" s="54">
        <f t="shared" si="7"/>
        <v>43974</v>
      </c>
      <c r="B90" s="1" t="str">
        <f t="shared" si="4"/>
        <v/>
      </c>
      <c r="C90" s="57" t="str">
        <f t="shared" si="5"/>
        <v/>
      </c>
      <c r="D90" s="57" t="str">
        <f t="shared" si="6"/>
        <v>23日</v>
      </c>
      <c r="E90" s="57">
        <f>COUNTIF(テーブル13[[#All],[発症日]],テーブル31012257[[#This Row],[日時]])</f>
        <v>0</v>
      </c>
      <c r="F90" s="57">
        <f>COUNTIFS(テーブル13[[#All],[発症日]],テーブル31012257[[#This Row],[日時]],テーブル13[[#All],[疫学的リンク]],F$1)</f>
        <v>0</v>
      </c>
      <c r="G90" s="59">
        <f>COUNTIFS(テーブル13[[#All],[発症日]],テーブル31012257[[#This Row],[日時]],テーブル13[[#All],[疫学的リンク]],G$1)</f>
        <v>0</v>
      </c>
      <c r="H90" s="59">
        <f>COUNTIFS(テーブル13[[#All],[発症日]],テーブル31012257[[#This Row],[日時]],テーブル13[[#All],[年代]],H$1)</f>
        <v>0</v>
      </c>
      <c r="I90" s="59">
        <f>COUNTIFS(テーブル13[[#All],[発症日]],テーブル31012257[[#This Row],[日時]],テーブル13[[#All],[年代]],I$1)</f>
        <v>0</v>
      </c>
      <c r="J90" s="59">
        <f>COUNTIFS(テーブル13[[#All],[発症日]],テーブル31012257[[#This Row],[日時]],テーブル13[[#All],[年代]],J$1)</f>
        <v>0</v>
      </c>
      <c r="K90" s="59">
        <f>COUNTIFS(テーブル13[[#All],[発症日]],テーブル31012257[[#This Row],[日時]],テーブル13[[#All],[年代]],K$1)</f>
        <v>0</v>
      </c>
      <c r="L90" s="59">
        <f>COUNTIFS(テーブル13[[#All],[発症日]],テーブル31012257[[#This Row],[日時]],テーブル13[[#All],[年代]],L$1)</f>
        <v>0</v>
      </c>
      <c r="M90" s="59">
        <f>COUNTIFS(テーブル13[[#All],[発症日]],テーブル31012257[[#This Row],[日時]],テーブル13[[#All],[年代]],M$1)</f>
        <v>0</v>
      </c>
      <c r="N90" s="59">
        <f>COUNTIFS(テーブル13[[#All],[発症日]],テーブル31012257[[#This Row],[日時]],テーブル13[[#All],[年代]],N$1)</f>
        <v>0</v>
      </c>
      <c r="O90" s="59">
        <f>COUNTIFS(テーブル13[[#All],[発症日]],テーブル31012257[[#This Row],[日時]],テーブル13[[#All],[年代]],O$1)</f>
        <v>0</v>
      </c>
    </row>
    <row r="91" spans="1:15">
      <c r="A91" s="54">
        <f t="shared" si="7"/>
        <v>43975</v>
      </c>
      <c r="B91" s="1" t="str">
        <f t="shared" si="4"/>
        <v/>
      </c>
      <c r="C91" s="57" t="str">
        <f t="shared" si="5"/>
        <v/>
      </c>
      <c r="D91" s="57" t="str">
        <f t="shared" si="6"/>
        <v>24日</v>
      </c>
      <c r="E91" s="57">
        <f>COUNTIF(テーブル13[[#All],[発症日]],テーブル31012257[[#This Row],[日時]])</f>
        <v>0</v>
      </c>
      <c r="F91" s="57">
        <f>COUNTIFS(テーブル13[[#All],[発症日]],テーブル31012257[[#This Row],[日時]],テーブル13[[#All],[疫学的リンク]],F$1)</f>
        <v>0</v>
      </c>
      <c r="G91" s="59">
        <f>COUNTIFS(テーブル13[[#All],[発症日]],テーブル31012257[[#This Row],[日時]],テーブル13[[#All],[疫学的リンク]],G$1)</f>
        <v>0</v>
      </c>
      <c r="H91" s="59">
        <f>COUNTIFS(テーブル13[[#All],[発症日]],テーブル31012257[[#This Row],[日時]],テーブル13[[#All],[年代]],H$1)</f>
        <v>0</v>
      </c>
      <c r="I91" s="59">
        <f>COUNTIFS(テーブル13[[#All],[発症日]],テーブル31012257[[#This Row],[日時]],テーブル13[[#All],[年代]],I$1)</f>
        <v>0</v>
      </c>
      <c r="J91" s="59">
        <f>COUNTIFS(テーブル13[[#All],[発症日]],テーブル31012257[[#This Row],[日時]],テーブル13[[#All],[年代]],J$1)</f>
        <v>0</v>
      </c>
      <c r="K91" s="59">
        <f>COUNTIFS(テーブル13[[#All],[発症日]],テーブル31012257[[#This Row],[日時]],テーブル13[[#All],[年代]],K$1)</f>
        <v>0</v>
      </c>
      <c r="L91" s="59">
        <f>COUNTIFS(テーブル13[[#All],[発症日]],テーブル31012257[[#This Row],[日時]],テーブル13[[#All],[年代]],L$1)</f>
        <v>0</v>
      </c>
      <c r="M91" s="59">
        <f>COUNTIFS(テーブル13[[#All],[発症日]],テーブル31012257[[#This Row],[日時]],テーブル13[[#All],[年代]],M$1)</f>
        <v>0</v>
      </c>
      <c r="N91" s="59">
        <f>COUNTIFS(テーブル13[[#All],[発症日]],テーブル31012257[[#This Row],[日時]],テーブル13[[#All],[年代]],N$1)</f>
        <v>0</v>
      </c>
      <c r="O91" s="59">
        <f>COUNTIFS(テーブル13[[#All],[発症日]],テーブル31012257[[#This Row],[日時]],テーブル13[[#All],[年代]],O$1)</f>
        <v>0</v>
      </c>
    </row>
    <row r="92" spans="1:15">
      <c r="A92" s="54">
        <f t="shared" si="7"/>
        <v>43976</v>
      </c>
      <c r="B92" s="1" t="str">
        <f t="shared" si="4"/>
        <v/>
      </c>
      <c r="C92" s="57" t="str">
        <f t="shared" si="5"/>
        <v/>
      </c>
      <c r="D92" s="57" t="str">
        <f t="shared" si="6"/>
        <v>25日</v>
      </c>
      <c r="E92" s="57">
        <f>COUNTIF(テーブル13[[#All],[発症日]],テーブル31012257[[#This Row],[日時]])</f>
        <v>0</v>
      </c>
      <c r="F92" s="57">
        <f>COUNTIFS(テーブル13[[#All],[発症日]],テーブル31012257[[#This Row],[日時]],テーブル13[[#All],[疫学的リンク]],F$1)</f>
        <v>0</v>
      </c>
      <c r="G92" s="59">
        <f>COUNTIFS(テーブル13[[#All],[発症日]],テーブル31012257[[#This Row],[日時]],テーブル13[[#All],[疫学的リンク]],G$1)</f>
        <v>0</v>
      </c>
      <c r="H92" s="59">
        <f>COUNTIFS(テーブル13[[#All],[発症日]],テーブル31012257[[#This Row],[日時]],テーブル13[[#All],[年代]],H$1)</f>
        <v>0</v>
      </c>
      <c r="I92" s="59">
        <f>COUNTIFS(テーブル13[[#All],[発症日]],テーブル31012257[[#This Row],[日時]],テーブル13[[#All],[年代]],I$1)</f>
        <v>0</v>
      </c>
      <c r="J92" s="59">
        <f>COUNTIFS(テーブル13[[#All],[発症日]],テーブル31012257[[#This Row],[日時]],テーブル13[[#All],[年代]],J$1)</f>
        <v>0</v>
      </c>
      <c r="K92" s="59">
        <f>COUNTIFS(テーブル13[[#All],[発症日]],テーブル31012257[[#This Row],[日時]],テーブル13[[#All],[年代]],K$1)</f>
        <v>0</v>
      </c>
      <c r="L92" s="59">
        <f>COUNTIFS(テーブル13[[#All],[発症日]],テーブル31012257[[#This Row],[日時]],テーブル13[[#All],[年代]],L$1)</f>
        <v>0</v>
      </c>
      <c r="M92" s="59">
        <f>COUNTIFS(テーブル13[[#All],[発症日]],テーブル31012257[[#This Row],[日時]],テーブル13[[#All],[年代]],M$1)</f>
        <v>0</v>
      </c>
      <c r="N92" s="59">
        <f>COUNTIFS(テーブル13[[#All],[発症日]],テーブル31012257[[#This Row],[日時]],テーブル13[[#All],[年代]],N$1)</f>
        <v>0</v>
      </c>
      <c r="O92" s="59">
        <f>COUNTIFS(テーブル13[[#All],[発症日]],テーブル31012257[[#This Row],[日時]],テーブル13[[#All],[年代]],O$1)</f>
        <v>0</v>
      </c>
    </row>
    <row r="93" spans="1:15">
      <c r="A93" s="54">
        <f t="shared" si="7"/>
        <v>43977</v>
      </c>
      <c r="B93" s="1" t="str">
        <f t="shared" si="4"/>
        <v/>
      </c>
      <c r="C93" s="57" t="str">
        <f t="shared" si="5"/>
        <v/>
      </c>
      <c r="D93" s="57" t="str">
        <f t="shared" si="6"/>
        <v>26日</v>
      </c>
      <c r="E93" s="57">
        <f>COUNTIF(テーブル13[[#All],[発症日]],テーブル31012257[[#This Row],[日時]])</f>
        <v>0</v>
      </c>
      <c r="F93" s="57">
        <f>COUNTIFS(テーブル13[[#All],[発症日]],テーブル31012257[[#This Row],[日時]],テーブル13[[#All],[疫学的リンク]],F$1)</f>
        <v>0</v>
      </c>
      <c r="G93" s="59">
        <f>COUNTIFS(テーブル13[[#All],[発症日]],テーブル31012257[[#This Row],[日時]],テーブル13[[#All],[疫学的リンク]],G$1)</f>
        <v>0</v>
      </c>
      <c r="H93" s="59">
        <f>COUNTIFS(テーブル13[[#All],[発症日]],テーブル31012257[[#This Row],[日時]],テーブル13[[#All],[年代]],H$1)</f>
        <v>0</v>
      </c>
      <c r="I93" s="59">
        <f>COUNTIFS(テーブル13[[#All],[発症日]],テーブル31012257[[#This Row],[日時]],テーブル13[[#All],[年代]],I$1)</f>
        <v>0</v>
      </c>
      <c r="J93" s="59">
        <f>COUNTIFS(テーブル13[[#All],[発症日]],テーブル31012257[[#This Row],[日時]],テーブル13[[#All],[年代]],J$1)</f>
        <v>0</v>
      </c>
      <c r="K93" s="59">
        <f>COUNTIFS(テーブル13[[#All],[発症日]],テーブル31012257[[#This Row],[日時]],テーブル13[[#All],[年代]],K$1)</f>
        <v>0</v>
      </c>
      <c r="L93" s="59">
        <f>COUNTIFS(テーブル13[[#All],[発症日]],テーブル31012257[[#This Row],[日時]],テーブル13[[#All],[年代]],L$1)</f>
        <v>0</v>
      </c>
      <c r="M93" s="59">
        <f>COUNTIFS(テーブル13[[#All],[発症日]],テーブル31012257[[#This Row],[日時]],テーブル13[[#All],[年代]],M$1)</f>
        <v>0</v>
      </c>
      <c r="N93" s="59">
        <f>COUNTIFS(テーブル13[[#All],[発症日]],テーブル31012257[[#This Row],[日時]],テーブル13[[#All],[年代]],N$1)</f>
        <v>0</v>
      </c>
      <c r="O93" s="59">
        <f>COUNTIFS(テーブル13[[#All],[発症日]],テーブル31012257[[#This Row],[日時]],テーブル13[[#All],[年代]],O$1)</f>
        <v>0</v>
      </c>
    </row>
    <row r="94" spans="1:15">
      <c r="A94" s="54">
        <f t="shared" si="7"/>
        <v>43978</v>
      </c>
      <c r="B94" s="1" t="str">
        <f t="shared" si="4"/>
        <v/>
      </c>
      <c r="C94" s="57" t="str">
        <f t="shared" si="5"/>
        <v/>
      </c>
      <c r="D94" s="57" t="str">
        <f t="shared" si="6"/>
        <v>27日</v>
      </c>
      <c r="E94" s="57">
        <f>COUNTIF(テーブル13[[#All],[発症日]],テーブル31012257[[#This Row],[日時]])</f>
        <v>0</v>
      </c>
      <c r="F94" s="57">
        <f>COUNTIFS(テーブル13[[#All],[発症日]],テーブル31012257[[#This Row],[日時]],テーブル13[[#All],[疫学的リンク]],F$1)</f>
        <v>0</v>
      </c>
      <c r="G94" s="59">
        <f>COUNTIFS(テーブル13[[#All],[発症日]],テーブル31012257[[#This Row],[日時]],テーブル13[[#All],[疫学的リンク]],G$1)</f>
        <v>0</v>
      </c>
      <c r="H94" s="59">
        <f>COUNTIFS(テーブル13[[#All],[発症日]],テーブル31012257[[#This Row],[日時]],テーブル13[[#All],[年代]],H$1)</f>
        <v>0</v>
      </c>
      <c r="I94" s="59">
        <f>COUNTIFS(テーブル13[[#All],[発症日]],テーブル31012257[[#This Row],[日時]],テーブル13[[#All],[年代]],I$1)</f>
        <v>0</v>
      </c>
      <c r="J94" s="59">
        <f>COUNTIFS(テーブル13[[#All],[発症日]],テーブル31012257[[#This Row],[日時]],テーブル13[[#All],[年代]],J$1)</f>
        <v>0</v>
      </c>
      <c r="K94" s="59">
        <f>COUNTIFS(テーブル13[[#All],[発症日]],テーブル31012257[[#This Row],[日時]],テーブル13[[#All],[年代]],K$1)</f>
        <v>0</v>
      </c>
      <c r="L94" s="59">
        <f>COUNTIFS(テーブル13[[#All],[発症日]],テーブル31012257[[#This Row],[日時]],テーブル13[[#All],[年代]],L$1)</f>
        <v>0</v>
      </c>
      <c r="M94" s="59">
        <f>COUNTIFS(テーブル13[[#All],[発症日]],テーブル31012257[[#This Row],[日時]],テーブル13[[#All],[年代]],M$1)</f>
        <v>0</v>
      </c>
      <c r="N94" s="59">
        <f>COUNTIFS(テーブル13[[#All],[発症日]],テーブル31012257[[#This Row],[日時]],テーブル13[[#All],[年代]],N$1)</f>
        <v>0</v>
      </c>
      <c r="O94" s="59">
        <f>COUNTIFS(テーブル13[[#All],[発症日]],テーブル31012257[[#This Row],[日時]],テーブル13[[#All],[年代]],O$1)</f>
        <v>0</v>
      </c>
    </row>
    <row r="95" spans="1:15">
      <c r="A95" s="54">
        <f t="shared" si="7"/>
        <v>43979</v>
      </c>
      <c r="B95" s="1" t="str">
        <f t="shared" si="4"/>
        <v/>
      </c>
      <c r="C95" s="57" t="str">
        <f t="shared" si="5"/>
        <v/>
      </c>
      <c r="D95" s="57" t="str">
        <f t="shared" si="6"/>
        <v>28日</v>
      </c>
      <c r="E95" s="57">
        <f>COUNTIF(テーブル13[[#All],[発症日]],テーブル31012257[[#This Row],[日時]])</f>
        <v>0</v>
      </c>
      <c r="F95" s="57">
        <f>COUNTIFS(テーブル13[[#All],[発症日]],テーブル31012257[[#This Row],[日時]],テーブル13[[#All],[疫学的リンク]],F$1)</f>
        <v>0</v>
      </c>
      <c r="G95" s="59">
        <f>COUNTIFS(テーブル13[[#All],[発症日]],テーブル31012257[[#This Row],[日時]],テーブル13[[#All],[疫学的リンク]],G$1)</f>
        <v>0</v>
      </c>
      <c r="H95" s="59">
        <f>COUNTIFS(テーブル13[[#All],[発症日]],テーブル31012257[[#This Row],[日時]],テーブル13[[#All],[年代]],H$1)</f>
        <v>0</v>
      </c>
      <c r="I95" s="59">
        <f>COUNTIFS(テーブル13[[#All],[発症日]],テーブル31012257[[#This Row],[日時]],テーブル13[[#All],[年代]],I$1)</f>
        <v>0</v>
      </c>
      <c r="J95" s="59">
        <f>COUNTIFS(テーブル13[[#All],[発症日]],テーブル31012257[[#This Row],[日時]],テーブル13[[#All],[年代]],J$1)</f>
        <v>0</v>
      </c>
      <c r="K95" s="59">
        <f>COUNTIFS(テーブル13[[#All],[発症日]],テーブル31012257[[#This Row],[日時]],テーブル13[[#All],[年代]],K$1)</f>
        <v>0</v>
      </c>
      <c r="L95" s="59">
        <f>COUNTIFS(テーブル13[[#All],[発症日]],テーブル31012257[[#This Row],[日時]],テーブル13[[#All],[年代]],L$1)</f>
        <v>0</v>
      </c>
      <c r="M95" s="59">
        <f>COUNTIFS(テーブル13[[#All],[発症日]],テーブル31012257[[#This Row],[日時]],テーブル13[[#All],[年代]],M$1)</f>
        <v>0</v>
      </c>
      <c r="N95" s="59">
        <f>COUNTIFS(テーブル13[[#All],[発症日]],テーブル31012257[[#This Row],[日時]],テーブル13[[#All],[年代]],N$1)</f>
        <v>0</v>
      </c>
      <c r="O95" s="59">
        <f>COUNTIFS(テーブル13[[#All],[発症日]],テーブル31012257[[#This Row],[日時]],テーブル13[[#All],[年代]],O$1)</f>
        <v>0</v>
      </c>
    </row>
    <row r="96" spans="1:15">
      <c r="A96" s="54">
        <f t="shared" si="7"/>
        <v>43980</v>
      </c>
      <c r="B96" s="1" t="str">
        <f t="shared" si="4"/>
        <v/>
      </c>
      <c r="C96" s="57" t="str">
        <f t="shared" si="5"/>
        <v/>
      </c>
      <c r="D96" s="57" t="str">
        <f t="shared" si="6"/>
        <v>29日</v>
      </c>
      <c r="E96" s="57">
        <f>COUNTIF(テーブル13[[#All],[発症日]],テーブル31012257[[#This Row],[日時]])</f>
        <v>0</v>
      </c>
      <c r="F96" s="57">
        <f>COUNTIFS(テーブル13[[#All],[発症日]],テーブル31012257[[#This Row],[日時]],テーブル13[[#All],[疫学的リンク]],F$1)</f>
        <v>0</v>
      </c>
      <c r="G96" s="59">
        <f>COUNTIFS(テーブル13[[#All],[発症日]],テーブル31012257[[#This Row],[日時]],テーブル13[[#All],[疫学的リンク]],G$1)</f>
        <v>0</v>
      </c>
      <c r="H96" s="59">
        <f>COUNTIFS(テーブル13[[#All],[発症日]],テーブル31012257[[#This Row],[日時]],テーブル13[[#All],[年代]],H$1)</f>
        <v>0</v>
      </c>
      <c r="I96" s="59">
        <f>COUNTIFS(テーブル13[[#All],[発症日]],テーブル31012257[[#This Row],[日時]],テーブル13[[#All],[年代]],I$1)</f>
        <v>0</v>
      </c>
      <c r="J96" s="59">
        <f>COUNTIFS(テーブル13[[#All],[発症日]],テーブル31012257[[#This Row],[日時]],テーブル13[[#All],[年代]],J$1)</f>
        <v>0</v>
      </c>
      <c r="K96" s="59">
        <f>COUNTIFS(テーブル13[[#All],[発症日]],テーブル31012257[[#This Row],[日時]],テーブル13[[#All],[年代]],K$1)</f>
        <v>0</v>
      </c>
      <c r="L96" s="59">
        <f>COUNTIFS(テーブル13[[#All],[発症日]],テーブル31012257[[#This Row],[日時]],テーブル13[[#All],[年代]],L$1)</f>
        <v>0</v>
      </c>
      <c r="M96" s="59">
        <f>COUNTIFS(テーブル13[[#All],[発症日]],テーブル31012257[[#This Row],[日時]],テーブル13[[#All],[年代]],M$1)</f>
        <v>0</v>
      </c>
      <c r="N96" s="59">
        <f>COUNTIFS(テーブル13[[#All],[発症日]],テーブル31012257[[#This Row],[日時]],テーブル13[[#All],[年代]],N$1)</f>
        <v>0</v>
      </c>
      <c r="O96" s="59">
        <f>COUNTIFS(テーブル13[[#All],[発症日]],テーブル31012257[[#This Row],[日時]],テーブル13[[#All],[年代]],O$1)</f>
        <v>0</v>
      </c>
    </row>
    <row r="97" spans="1:15">
      <c r="A97" s="54">
        <f t="shared" si="7"/>
        <v>43981</v>
      </c>
      <c r="B97" s="1" t="str">
        <f t="shared" si="4"/>
        <v/>
      </c>
      <c r="C97" s="57" t="str">
        <f t="shared" si="5"/>
        <v/>
      </c>
      <c r="D97" s="57" t="str">
        <f t="shared" si="6"/>
        <v>30日</v>
      </c>
      <c r="E97" s="57">
        <f>COUNTIF(テーブル13[[#All],[発症日]],テーブル31012257[[#This Row],[日時]])</f>
        <v>0</v>
      </c>
      <c r="F97" s="57">
        <f>COUNTIFS(テーブル13[[#All],[発症日]],テーブル31012257[[#This Row],[日時]],テーブル13[[#All],[疫学的リンク]],F$1)</f>
        <v>0</v>
      </c>
      <c r="G97" s="59">
        <f>COUNTIFS(テーブル13[[#All],[発症日]],テーブル31012257[[#This Row],[日時]],テーブル13[[#All],[疫学的リンク]],G$1)</f>
        <v>0</v>
      </c>
      <c r="H97" s="59">
        <f>COUNTIFS(テーブル13[[#All],[発症日]],テーブル31012257[[#This Row],[日時]],テーブル13[[#All],[年代]],H$1)</f>
        <v>0</v>
      </c>
      <c r="I97" s="59">
        <f>COUNTIFS(テーブル13[[#All],[発症日]],テーブル31012257[[#This Row],[日時]],テーブル13[[#All],[年代]],I$1)</f>
        <v>0</v>
      </c>
      <c r="J97" s="59">
        <f>COUNTIFS(テーブル13[[#All],[発症日]],テーブル31012257[[#This Row],[日時]],テーブル13[[#All],[年代]],J$1)</f>
        <v>0</v>
      </c>
      <c r="K97" s="59">
        <f>COUNTIFS(テーブル13[[#All],[発症日]],テーブル31012257[[#This Row],[日時]],テーブル13[[#All],[年代]],K$1)</f>
        <v>0</v>
      </c>
      <c r="L97" s="59">
        <f>COUNTIFS(テーブル13[[#All],[発症日]],テーブル31012257[[#This Row],[日時]],テーブル13[[#All],[年代]],L$1)</f>
        <v>0</v>
      </c>
      <c r="M97" s="59">
        <f>COUNTIFS(テーブル13[[#All],[発症日]],テーブル31012257[[#This Row],[日時]],テーブル13[[#All],[年代]],M$1)</f>
        <v>0</v>
      </c>
      <c r="N97" s="59">
        <f>COUNTIFS(テーブル13[[#All],[発症日]],テーブル31012257[[#This Row],[日時]],テーブル13[[#All],[年代]],N$1)</f>
        <v>0</v>
      </c>
      <c r="O97" s="59">
        <f>COUNTIFS(テーブル13[[#All],[発症日]],テーブル31012257[[#This Row],[日時]],テーブル13[[#All],[年代]],O$1)</f>
        <v>0</v>
      </c>
    </row>
    <row r="98" spans="1:15">
      <c r="A98" s="54">
        <f t="shared" si="7"/>
        <v>43982</v>
      </c>
      <c r="B98" s="1" t="str">
        <f t="shared" si="4"/>
        <v/>
      </c>
      <c r="C98" s="57" t="str">
        <f t="shared" si="5"/>
        <v/>
      </c>
      <c r="D98" s="57" t="str">
        <f t="shared" si="6"/>
        <v>31日</v>
      </c>
      <c r="E98" s="57">
        <f>COUNTIF(テーブル13[[#All],[発症日]],テーブル31012257[[#This Row],[日時]])</f>
        <v>0</v>
      </c>
      <c r="F98" s="57">
        <f>COUNTIFS(テーブル13[[#All],[発症日]],テーブル31012257[[#This Row],[日時]],テーブル13[[#All],[疫学的リンク]],F$1)</f>
        <v>0</v>
      </c>
      <c r="G98" s="59">
        <f>COUNTIFS(テーブル13[[#All],[発症日]],テーブル31012257[[#This Row],[日時]],テーブル13[[#All],[疫学的リンク]],G$1)</f>
        <v>0</v>
      </c>
      <c r="H98" s="59">
        <f>COUNTIFS(テーブル13[[#All],[発症日]],テーブル31012257[[#This Row],[日時]],テーブル13[[#All],[年代]],H$1)</f>
        <v>0</v>
      </c>
      <c r="I98" s="59">
        <f>COUNTIFS(テーブル13[[#All],[発症日]],テーブル31012257[[#This Row],[日時]],テーブル13[[#All],[年代]],I$1)</f>
        <v>0</v>
      </c>
      <c r="J98" s="59">
        <f>COUNTIFS(テーブル13[[#All],[発症日]],テーブル31012257[[#This Row],[日時]],テーブル13[[#All],[年代]],J$1)</f>
        <v>0</v>
      </c>
      <c r="K98" s="59">
        <f>COUNTIFS(テーブル13[[#All],[発症日]],テーブル31012257[[#This Row],[日時]],テーブル13[[#All],[年代]],K$1)</f>
        <v>0</v>
      </c>
      <c r="L98" s="59">
        <f>COUNTIFS(テーブル13[[#All],[発症日]],テーブル31012257[[#This Row],[日時]],テーブル13[[#All],[年代]],L$1)</f>
        <v>0</v>
      </c>
      <c r="M98" s="59">
        <f>COUNTIFS(テーブル13[[#All],[発症日]],テーブル31012257[[#This Row],[日時]],テーブル13[[#All],[年代]],M$1)</f>
        <v>0</v>
      </c>
      <c r="N98" s="59">
        <f>COUNTIFS(テーブル13[[#All],[発症日]],テーブル31012257[[#This Row],[日時]],テーブル13[[#All],[年代]],N$1)</f>
        <v>0</v>
      </c>
      <c r="O98" s="59">
        <f>COUNTIFS(テーブル13[[#All],[発症日]],テーブル31012257[[#This Row],[日時]],テーブル13[[#All],[年代]],O$1)</f>
        <v>0</v>
      </c>
    </row>
    <row r="99" spans="1:15">
      <c r="A99" s="54">
        <f t="shared" si="7"/>
        <v>43983</v>
      </c>
      <c r="B99" s="1" t="str">
        <f t="shared" si="4"/>
        <v/>
      </c>
      <c r="C99" s="57" t="str">
        <f t="shared" si="5"/>
        <v>6月</v>
      </c>
      <c r="D99" s="57" t="str">
        <f t="shared" si="6"/>
        <v>1日</v>
      </c>
      <c r="E99" s="57">
        <f>COUNTIF(テーブル13[[#All],[発症日]],テーブル31012257[[#This Row],[日時]])</f>
        <v>0</v>
      </c>
      <c r="F99" s="57">
        <f>COUNTIFS(テーブル13[[#All],[発症日]],テーブル31012257[[#This Row],[日時]],テーブル13[[#All],[疫学的リンク]],F$1)</f>
        <v>0</v>
      </c>
      <c r="G99" s="59">
        <f>COUNTIFS(テーブル13[[#All],[発症日]],テーブル31012257[[#This Row],[日時]],テーブル13[[#All],[疫学的リンク]],G$1)</f>
        <v>0</v>
      </c>
      <c r="H99" s="59">
        <f>COUNTIFS(テーブル13[[#All],[発症日]],テーブル31012257[[#This Row],[日時]],テーブル13[[#All],[年代]],H$1)</f>
        <v>0</v>
      </c>
      <c r="I99" s="59">
        <f>COUNTIFS(テーブル13[[#All],[発症日]],テーブル31012257[[#This Row],[日時]],テーブル13[[#All],[年代]],I$1)</f>
        <v>0</v>
      </c>
      <c r="J99" s="59">
        <f>COUNTIFS(テーブル13[[#All],[発症日]],テーブル31012257[[#This Row],[日時]],テーブル13[[#All],[年代]],J$1)</f>
        <v>0</v>
      </c>
      <c r="K99" s="59">
        <f>COUNTIFS(テーブル13[[#All],[発症日]],テーブル31012257[[#This Row],[日時]],テーブル13[[#All],[年代]],K$1)</f>
        <v>0</v>
      </c>
      <c r="L99" s="59">
        <f>COUNTIFS(テーブル13[[#All],[発症日]],テーブル31012257[[#This Row],[日時]],テーブル13[[#All],[年代]],L$1)</f>
        <v>0</v>
      </c>
      <c r="M99" s="59">
        <f>COUNTIFS(テーブル13[[#All],[発症日]],テーブル31012257[[#This Row],[日時]],テーブル13[[#All],[年代]],M$1)</f>
        <v>0</v>
      </c>
      <c r="N99" s="59">
        <f>COUNTIFS(テーブル13[[#All],[発症日]],テーブル31012257[[#This Row],[日時]],テーブル13[[#All],[年代]],N$1)</f>
        <v>0</v>
      </c>
      <c r="O99" s="59">
        <f>COUNTIFS(テーブル13[[#All],[発症日]],テーブル31012257[[#This Row],[日時]],テーブル13[[#All],[年代]],O$1)</f>
        <v>0</v>
      </c>
    </row>
    <row r="100" spans="1:15">
      <c r="A100" s="54">
        <f t="shared" si="7"/>
        <v>43984</v>
      </c>
      <c r="B100" s="1" t="str">
        <f t="shared" si="4"/>
        <v/>
      </c>
      <c r="C100" s="57" t="str">
        <f t="shared" si="5"/>
        <v/>
      </c>
      <c r="D100" s="57" t="str">
        <f t="shared" si="6"/>
        <v>2日</v>
      </c>
      <c r="E100" s="57">
        <f>COUNTIF(テーブル13[[#All],[発症日]],テーブル31012257[[#This Row],[日時]])</f>
        <v>0</v>
      </c>
      <c r="F100" s="57">
        <f>COUNTIFS(テーブル13[[#All],[発症日]],テーブル31012257[[#This Row],[日時]],テーブル13[[#All],[疫学的リンク]],F$1)</f>
        <v>0</v>
      </c>
      <c r="G100" s="59">
        <f>COUNTIFS(テーブル13[[#All],[発症日]],テーブル31012257[[#This Row],[日時]],テーブル13[[#All],[疫学的リンク]],G$1)</f>
        <v>0</v>
      </c>
      <c r="H100" s="59">
        <f>COUNTIFS(テーブル13[[#All],[発症日]],テーブル31012257[[#This Row],[日時]],テーブル13[[#All],[年代]],H$1)</f>
        <v>0</v>
      </c>
      <c r="I100" s="59">
        <f>COUNTIFS(テーブル13[[#All],[発症日]],テーブル31012257[[#This Row],[日時]],テーブル13[[#All],[年代]],I$1)</f>
        <v>0</v>
      </c>
      <c r="J100" s="59">
        <f>COUNTIFS(テーブル13[[#All],[発症日]],テーブル31012257[[#This Row],[日時]],テーブル13[[#All],[年代]],J$1)</f>
        <v>0</v>
      </c>
      <c r="K100" s="59">
        <f>COUNTIFS(テーブル13[[#All],[発症日]],テーブル31012257[[#This Row],[日時]],テーブル13[[#All],[年代]],K$1)</f>
        <v>0</v>
      </c>
      <c r="L100" s="59">
        <f>COUNTIFS(テーブル13[[#All],[発症日]],テーブル31012257[[#This Row],[日時]],テーブル13[[#All],[年代]],L$1)</f>
        <v>0</v>
      </c>
      <c r="M100" s="59">
        <f>COUNTIFS(テーブル13[[#All],[発症日]],テーブル31012257[[#This Row],[日時]],テーブル13[[#All],[年代]],M$1)</f>
        <v>0</v>
      </c>
      <c r="N100" s="59">
        <f>COUNTIFS(テーブル13[[#All],[発症日]],テーブル31012257[[#This Row],[日時]],テーブル13[[#All],[年代]],N$1)</f>
        <v>0</v>
      </c>
      <c r="O100" s="59">
        <f>COUNTIFS(テーブル13[[#All],[発症日]],テーブル31012257[[#This Row],[日時]],テーブル13[[#All],[年代]],O$1)</f>
        <v>0</v>
      </c>
    </row>
    <row r="101" spans="1:15">
      <c r="A101" s="54">
        <f t="shared" si="7"/>
        <v>43985</v>
      </c>
      <c r="B101" s="1" t="str">
        <f t="shared" si="4"/>
        <v/>
      </c>
      <c r="C101" s="57" t="str">
        <f t="shared" si="5"/>
        <v/>
      </c>
      <c r="D101" s="57" t="str">
        <f t="shared" si="6"/>
        <v>3日</v>
      </c>
      <c r="E101" s="57">
        <f>COUNTIF(テーブル13[[#All],[発症日]],テーブル31012257[[#This Row],[日時]])</f>
        <v>0</v>
      </c>
      <c r="F101" s="57">
        <f>COUNTIFS(テーブル13[[#All],[発症日]],テーブル31012257[[#This Row],[日時]],テーブル13[[#All],[疫学的リンク]],F$1)</f>
        <v>0</v>
      </c>
      <c r="G101" s="59">
        <f>COUNTIFS(テーブル13[[#All],[発症日]],テーブル31012257[[#This Row],[日時]],テーブル13[[#All],[疫学的リンク]],G$1)</f>
        <v>0</v>
      </c>
      <c r="H101" s="59">
        <f>COUNTIFS(テーブル13[[#All],[発症日]],テーブル31012257[[#This Row],[日時]],テーブル13[[#All],[年代]],H$1)</f>
        <v>0</v>
      </c>
      <c r="I101" s="59">
        <f>COUNTIFS(テーブル13[[#All],[発症日]],テーブル31012257[[#This Row],[日時]],テーブル13[[#All],[年代]],I$1)</f>
        <v>0</v>
      </c>
      <c r="J101" s="59">
        <f>COUNTIFS(テーブル13[[#All],[発症日]],テーブル31012257[[#This Row],[日時]],テーブル13[[#All],[年代]],J$1)</f>
        <v>0</v>
      </c>
      <c r="K101" s="59">
        <f>COUNTIFS(テーブル13[[#All],[発症日]],テーブル31012257[[#This Row],[日時]],テーブル13[[#All],[年代]],K$1)</f>
        <v>0</v>
      </c>
      <c r="L101" s="59">
        <f>COUNTIFS(テーブル13[[#All],[発症日]],テーブル31012257[[#This Row],[日時]],テーブル13[[#All],[年代]],L$1)</f>
        <v>0</v>
      </c>
      <c r="M101" s="59">
        <f>COUNTIFS(テーブル13[[#All],[発症日]],テーブル31012257[[#This Row],[日時]],テーブル13[[#All],[年代]],M$1)</f>
        <v>0</v>
      </c>
      <c r="N101" s="59">
        <f>COUNTIFS(テーブル13[[#All],[発症日]],テーブル31012257[[#This Row],[日時]],テーブル13[[#All],[年代]],N$1)</f>
        <v>0</v>
      </c>
      <c r="O101" s="59">
        <f>COUNTIFS(テーブル13[[#All],[発症日]],テーブル31012257[[#This Row],[日時]],テーブル13[[#All],[年代]],O$1)</f>
        <v>0</v>
      </c>
    </row>
    <row r="102" spans="1:15">
      <c r="A102" s="54">
        <f t="shared" si="7"/>
        <v>43986</v>
      </c>
      <c r="B102" s="1" t="str">
        <f t="shared" si="4"/>
        <v/>
      </c>
      <c r="C102" s="57" t="str">
        <f t="shared" si="5"/>
        <v/>
      </c>
      <c r="D102" s="57" t="str">
        <f t="shared" si="6"/>
        <v>4日</v>
      </c>
      <c r="E102" s="57">
        <f>COUNTIF(テーブル13[[#All],[発症日]],テーブル31012257[[#This Row],[日時]])</f>
        <v>0</v>
      </c>
      <c r="F102" s="57">
        <f>COUNTIFS(テーブル13[[#All],[発症日]],テーブル31012257[[#This Row],[日時]],テーブル13[[#All],[疫学的リンク]],F$1)</f>
        <v>0</v>
      </c>
      <c r="G102" s="59">
        <f>COUNTIFS(テーブル13[[#All],[発症日]],テーブル31012257[[#This Row],[日時]],テーブル13[[#All],[疫学的リンク]],G$1)</f>
        <v>0</v>
      </c>
      <c r="H102" s="59">
        <f>COUNTIFS(テーブル13[[#All],[発症日]],テーブル31012257[[#This Row],[日時]],テーブル13[[#All],[年代]],H$1)</f>
        <v>0</v>
      </c>
      <c r="I102" s="59">
        <f>COUNTIFS(テーブル13[[#All],[発症日]],テーブル31012257[[#This Row],[日時]],テーブル13[[#All],[年代]],I$1)</f>
        <v>0</v>
      </c>
      <c r="J102" s="59">
        <f>COUNTIFS(テーブル13[[#All],[発症日]],テーブル31012257[[#This Row],[日時]],テーブル13[[#All],[年代]],J$1)</f>
        <v>0</v>
      </c>
      <c r="K102" s="59">
        <f>COUNTIFS(テーブル13[[#All],[発症日]],テーブル31012257[[#This Row],[日時]],テーブル13[[#All],[年代]],K$1)</f>
        <v>0</v>
      </c>
      <c r="L102" s="59">
        <f>COUNTIFS(テーブル13[[#All],[発症日]],テーブル31012257[[#This Row],[日時]],テーブル13[[#All],[年代]],L$1)</f>
        <v>0</v>
      </c>
      <c r="M102" s="59">
        <f>COUNTIFS(テーブル13[[#All],[発症日]],テーブル31012257[[#This Row],[日時]],テーブル13[[#All],[年代]],M$1)</f>
        <v>0</v>
      </c>
      <c r="N102" s="59">
        <f>COUNTIFS(テーブル13[[#All],[発症日]],テーブル31012257[[#This Row],[日時]],テーブル13[[#All],[年代]],N$1)</f>
        <v>0</v>
      </c>
      <c r="O102" s="59">
        <f>COUNTIFS(テーブル13[[#All],[発症日]],テーブル31012257[[#This Row],[日時]],テーブル13[[#All],[年代]],O$1)</f>
        <v>0</v>
      </c>
    </row>
    <row r="103" spans="1:15">
      <c r="A103" s="54">
        <f t="shared" si="7"/>
        <v>43987</v>
      </c>
      <c r="B103" s="1" t="str">
        <f t="shared" si="4"/>
        <v/>
      </c>
      <c r="C103" s="57" t="str">
        <f t="shared" si="5"/>
        <v/>
      </c>
      <c r="D103" s="57" t="str">
        <f t="shared" si="6"/>
        <v>5日</v>
      </c>
      <c r="E103" s="57">
        <f>COUNTIF(テーブル13[[#All],[発症日]],テーブル31012257[[#This Row],[日時]])</f>
        <v>0</v>
      </c>
      <c r="F103" s="57">
        <f>COUNTIFS(テーブル13[[#All],[発症日]],テーブル31012257[[#This Row],[日時]],テーブル13[[#All],[疫学的リンク]],F$1)</f>
        <v>0</v>
      </c>
      <c r="G103" s="59">
        <f>COUNTIFS(テーブル13[[#All],[発症日]],テーブル31012257[[#This Row],[日時]],テーブル13[[#All],[疫学的リンク]],G$1)</f>
        <v>0</v>
      </c>
      <c r="H103" s="59">
        <f>COUNTIFS(テーブル13[[#All],[発症日]],テーブル31012257[[#This Row],[日時]],テーブル13[[#All],[年代]],H$1)</f>
        <v>0</v>
      </c>
      <c r="I103" s="59">
        <f>COUNTIFS(テーブル13[[#All],[発症日]],テーブル31012257[[#This Row],[日時]],テーブル13[[#All],[年代]],I$1)</f>
        <v>0</v>
      </c>
      <c r="J103" s="59">
        <f>COUNTIFS(テーブル13[[#All],[発症日]],テーブル31012257[[#This Row],[日時]],テーブル13[[#All],[年代]],J$1)</f>
        <v>0</v>
      </c>
      <c r="K103" s="59">
        <f>COUNTIFS(テーブル13[[#All],[発症日]],テーブル31012257[[#This Row],[日時]],テーブル13[[#All],[年代]],K$1)</f>
        <v>0</v>
      </c>
      <c r="L103" s="59">
        <f>COUNTIFS(テーブル13[[#All],[発症日]],テーブル31012257[[#This Row],[日時]],テーブル13[[#All],[年代]],L$1)</f>
        <v>0</v>
      </c>
      <c r="M103" s="59">
        <f>COUNTIFS(テーブル13[[#All],[発症日]],テーブル31012257[[#This Row],[日時]],テーブル13[[#All],[年代]],M$1)</f>
        <v>0</v>
      </c>
      <c r="N103" s="59">
        <f>COUNTIFS(テーブル13[[#All],[発症日]],テーブル31012257[[#This Row],[日時]],テーブル13[[#All],[年代]],N$1)</f>
        <v>0</v>
      </c>
      <c r="O103" s="59">
        <f>COUNTIFS(テーブル13[[#All],[発症日]],テーブル31012257[[#This Row],[日時]],テーブル13[[#All],[年代]],O$1)</f>
        <v>0</v>
      </c>
    </row>
    <row r="104" spans="1:15">
      <c r="A104" s="54">
        <f t="shared" si="7"/>
        <v>43988</v>
      </c>
      <c r="B104" s="1" t="str">
        <f t="shared" si="4"/>
        <v/>
      </c>
      <c r="C104" s="57" t="str">
        <f t="shared" si="5"/>
        <v/>
      </c>
      <c r="D104" s="57" t="str">
        <f t="shared" si="6"/>
        <v>6日</v>
      </c>
      <c r="E104" s="57">
        <f>COUNTIF(テーブル13[[#All],[発症日]],テーブル31012257[[#This Row],[日時]])</f>
        <v>0</v>
      </c>
      <c r="F104" s="57">
        <f>COUNTIFS(テーブル13[[#All],[発症日]],テーブル31012257[[#This Row],[日時]],テーブル13[[#All],[疫学的リンク]],F$1)</f>
        <v>0</v>
      </c>
      <c r="G104" s="59">
        <f>COUNTIFS(テーブル13[[#All],[発症日]],テーブル31012257[[#This Row],[日時]],テーブル13[[#All],[疫学的リンク]],G$1)</f>
        <v>0</v>
      </c>
      <c r="H104" s="59">
        <f>COUNTIFS(テーブル13[[#All],[発症日]],テーブル31012257[[#This Row],[日時]],テーブル13[[#All],[年代]],H$1)</f>
        <v>0</v>
      </c>
      <c r="I104" s="59">
        <f>COUNTIFS(テーブル13[[#All],[発症日]],テーブル31012257[[#This Row],[日時]],テーブル13[[#All],[年代]],I$1)</f>
        <v>0</v>
      </c>
      <c r="J104" s="59">
        <f>COUNTIFS(テーブル13[[#All],[発症日]],テーブル31012257[[#This Row],[日時]],テーブル13[[#All],[年代]],J$1)</f>
        <v>0</v>
      </c>
      <c r="K104" s="59">
        <f>COUNTIFS(テーブル13[[#All],[発症日]],テーブル31012257[[#This Row],[日時]],テーブル13[[#All],[年代]],K$1)</f>
        <v>0</v>
      </c>
      <c r="L104" s="59">
        <f>COUNTIFS(テーブル13[[#All],[発症日]],テーブル31012257[[#This Row],[日時]],テーブル13[[#All],[年代]],L$1)</f>
        <v>0</v>
      </c>
      <c r="M104" s="59">
        <f>COUNTIFS(テーブル13[[#All],[発症日]],テーブル31012257[[#This Row],[日時]],テーブル13[[#All],[年代]],M$1)</f>
        <v>0</v>
      </c>
      <c r="N104" s="59">
        <f>COUNTIFS(テーブル13[[#All],[発症日]],テーブル31012257[[#This Row],[日時]],テーブル13[[#All],[年代]],N$1)</f>
        <v>0</v>
      </c>
      <c r="O104" s="59">
        <f>COUNTIFS(テーブル13[[#All],[発症日]],テーブル31012257[[#This Row],[日時]],テーブル13[[#All],[年代]],O$1)</f>
        <v>0</v>
      </c>
    </row>
    <row r="105" spans="1:15">
      <c r="A105" s="54">
        <f t="shared" si="7"/>
        <v>43989</v>
      </c>
      <c r="B105" s="1" t="str">
        <f t="shared" si="4"/>
        <v/>
      </c>
      <c r="C105" s="57" t="str">
        <f t="shared" si="5"/>
        <v/>
      </c>
      <c r="D105" s="57" t="str">
        <f t="shared" si="6"/>
        <v>7日</v>
      </c>
      <c r="E105" s="57">
        <f>COUNTIF(テーブル13[[#All],[発症日]],テーブル31012257[[#This Row],[日時]])</f>
        <v>0</v>
      </c>
      <c r="F105" s="57">
        <f>COUNTIFS(テーブル13[[#All],[発症日]],テーブル31012257[[#This Row],[日時]],テーブル13[[#All],[疫学的リンク]],F$1)</f>
        <v>0</v>
      </c>
      <c r="G105" s="59">
        <f>COUNTIFS(テーブル13[[#All],[発症日]],テーブル31012257[[#This Row],[日時]],テーブル13[[#All],[疫学的リンク]],G$1)</f>
        <v>0</v>
      </c>
      <c r="H105" s="59">
        <f>COUNTIFS(テーブル13[[#All],[発症日]],テーブル31012257[[#This Row],[日時]],テーブル13[[#All],[年代]],H$1)</f>
        <v>0</v>
      </c>
      <c r="I105" s="59">
        <f>COUNTIFS(テーブル13[[#All],[発症日]],テーブル31012257[[#This Row],[日時]],テーブル13[[#All],[年代]],I$1)</f>
        <v>0</v>
      </c>
      <c r="J105" s="59">
        <f>COUNTIFS(テーブル13[[#All],[発症日]],テーブル31012257[[#This Row],[日時]],テーブル13[[#All],[年代]],J$1)</f>
        <v>0</v>
      </c>
      <c r="K105" s="59">
        <f>COUNTIFS(テーブル13[[#All],[発症日]],テーブル31012257[[#This Row],[日時]],テーブル13[[#All],[年代]],K$1)</f>
        <v>0</v>
      </c>
      <c r="L105" s="59">
        <f>COUNTIFS(テーブル13[[#All],[発症日]],テーブル31012257[[#This Row],[日時]],テーブル13[[#All],[年代]],L$1)</f>
        <v>0</v>
      </c>
      <c r="M105" s="59">
        <f>COUNTIFS(テーブル13[[#All],[発症日]],テーブル31012257[[#This Row],[日時]],テーブル13[[#All],[年代]],M$1)</f>
        <v>0</v>
      </c>
      <c r="N105" s="59">
        <f>COUNTIFS(テーブル13[[#All],[発症日]],テーブル31012257[[#This Row],[日時]],テーブル13[[#All],[年代]],N$1)</f>
        <v>0</v>
      </c>
      <c r="O105" s="59">
        <f>COUNTIFS(テーブル13[[#All],[発症日]],テーブル31012257[[#This Row],[日時]],テーブル13[[#All],[年代]],O$1)</f>
        <v>0</v>
      </c>
    </row>
    <row r="106" spans="1:15">
      <c r="A106" s="54">
        <f t="shared" si="7"/>
        <v>43990</v>
      </c>
      <c r="B106" s="1" t="str">
        <f t="shared" si="4"/>
        <v/>
      </c>
      <c r="C106" s="57" t="str">
        <f t="shared" si="5"/>
        <v/>
      </c>
      <c r="D106" s="57" t="str">
        <f t="shared" si="6"/>
        <v>8日</v>
      </c>
      <c r="E106" s="57">
        <f>COUNTIF(テーブル13[[#All],[発症日]],テーブル31012257[[#This Row],[日時]])</f>
        <v>0</v>
      </c>
      <c r="F106" s="57">
        <f>COUNTIFS(テーブル13[[#All],[発症日]],テーブル31012257[[#This Row],[日時]],テーブル13[[#All],[疫学的リンク]],F$1)</f>
        <v>0</v>
      </c>
      <c r="G106" s="59">
        <f>COUNTIFS(テーブル13[[#All],[発症日]],テーブル31012257[[#This Row],[日時]],テーブル13[[#All],[疫学的リンク]],G$1)</f>
        <v>0</v>
      </c>
      <c r="H106" s="59">
        <f>COUNTIFS(テーブル13[[#All],[発症日]],テーブル31012257[[#This Row],[日時]],テーブル13[[#All],[年代]],H$1)</f>
        <v>0</v>
      </c>
      <c r="I106" s="59">
        <f>COUNTIFS(テーブル13[[#All],[発症日]],テーブル31012257[[#This Row],[日時]],テーブル13[[#All],[年代]],I$1)</f>
        <v>0</v>
      </c>
      <c r="J106" s="59">
        <f>COUNTIFS(テーブル13[[#All],[発症日]],テーブル31012257[[#This Row],[日時]],テーブル13[[#All],[年代]],J$1)</f>
        <v>0</v>
      </c>
      <c r="K106" s="59">
        <f>COUNTIFS(テーブル13[[#All],[発症日]],テーブル31012257[[#This Row],[日時]],テーブル13[[#All],[年代]],K$1)</f>
        <v>0</v>
      </c>
      <c r="L106" s="59">
        <f>COUNTIFS(テーブル13[[#All],[発症日]],テーブル31012257[[#This Row],[日時]],テーブル13[[#All],[年代]],L$1)</f>
        <v>0</v>
      </c>
      <c r="M106" s="59">
        <f>COUNTIFS(テーブル13[[#All],[発症日]],テーブル31012257[[#This Row],[日時]],テーブル13[[#All],[年代]],M$1)</f>
        <v>0</v>
      </c>
      <c r="N106" s="59">
        <f>COUNTIFS(テーブル13[[#All],[発症日]],テーブル31012257[[#This Row],[日時]],テーブル13[[#All],[年代]],N$1)</f>
        <v>0</v>
      </c>
      <c r="O106" s="59">
        <f>COUNTIFS(テーブル13[[#All],[発症日]],テーブル31012257[[#This Row],[日時]],テーブル13[[#All],[年代]],O$1)</f>
        <v>0</v>
      </c>
    </row>
    <row r="107" spans="1:15">
      <c r="A107" s="54">
        <f t="shared" si="7"/>
        <v>43991</v>
      </c>
      <c r="B107" s="1" t="str">
        <f t="shared" si="4"/>
        <v/>
      </c>
      <c r="C107" s="57" t="str">
        <f t="shared" si="5"/>
        <v/>
      </c>
      <c r="D107" s="57" t="str">
        <f t="shared" si="6"/>
        <v>9日</v>
      </c>
      <c r="E107" s="57">
        <f>COUNTIF(テーブル13[[#All],[発症日]],テーブル31012257[[#This Row],[日時]])</f>
        <v>0</v>
      </c>
      <c r="F107" s="57">
        <f>COUNTIFS(テーブル13[[#All],[発症日]],テーブル31012257[[#This Row],[日時]],テーブル13[[#All],[疫学的リンク]],F$1)</f>
        <v>0</v>
      </c>
      <c r="G107" s="59">
        <f>COUNTIFS(テーブル13[[#All],[発症日]],テーブル31012257[[#This Row],[日時]],テーブル13[[#All],[疫学的リンク]],G$1)</f>
        <v>0</v>
      </c>
      <c r="H107" s="59">
        <f>COUNTIFS(テーブル13[[#All],[発症日]],テーブル31012257[[#This Row],[日時]],テーブル13[[#All],[年代]],H$1)</f>
        <v>0</v>
      </c>
      <c r="I107" s="59">
        <f>COUNTIFS(テーブル13[[#All],[発症日]],テーブル31012257[[#This Row],[日時]],テーブル13[[#All],[年代]],I$1)</f>
        <v>0</v>
      </c>
      <c r="J107" s="59">
        <f>COUNTIFS(テーブル13[[#All],[発症日]],テーブル31012257[[#This Row],[日時]],テーブル13[[#All],[年代]],J$1)</f>
        <v>0</v>
      </c>
      <c r="K107" s="59">
        <f>COUNTIFS(テーブル13[[#All],[発症日]],テーブル31012257[[#This Row],[日時]],テーブル13[[#All],[年代]],K$1)</f>
        <v>0</v>
      </c>
      <c r="L107" s="59">
        <f>COUNTIFS(テーブル13[[#All],[発症日]],テーブル31012257[[#This Row],[日時]],テーブル13[[#All],[年代]],L$1)</f>
        <v>0</v>
      </c>
      <c r="M107" s="59">
        <f>COUNTIFS(テーブル13[[#All],[発症日]],テーブル31012257[[#This Row],[日時]],テーブル13[[#All],[年代]],M$1)</f>
        <v>0</v>
      </c>
      <c r="N107" s="59">
        <f>COUNTIFS(テーブル13[[#All],[発症日]],テーブル31012257[[#This Row],[日時]],テーブル13[[#All],[年代]],N$1)</f>
        <v>0</v>
      </c>
      <c r="O107" s="59">
        <f>COUNTIFS(テーブル13[[#All],[発症日]],テーブル31012257[[#This Row],[日時]],テーブル13[[#All],[年代]],O$1)</f>
        <v>0</v>
      </c>
    </row>
    <row r="108" spans="1:15">
      <c r="A108" s="54">
        <f t="shared" si="7"/>
        <v>43992</v>
      </c>
      <c r="B108" s="1" t="str">
        <f t="shared" si="4"/>
        <v/>
      </c>
      <c r="C108" s="57" t="str">
        <f t="shared" si="5"/>
        <v/>
      </c>
      <c r="D108" s="57" t="str">
        <f t="shared" si="6"/>
        <v>10日</v>
      </c>
      <c r="E108" s="57">
        <f>COUNTIF(テーブル13[[#All],[発症日]],テーブル31012257[[#This Row],[日時]])</f>
        <v>0</v>
      </c>
      <c r="F108" s="57">
        <f>COUNTIFS(テーブル13[[#All],[発症日]],テーブル31012257[[#This Row],[日時]],テーブル13[[#All],[疫学的リンク]],F$1)</f>
        <v>0</v>
      </c>
      <c r="G108" s="59">
        <f>COUNTIFS(テーブル13[[#All],[発症日]],テーブル31012257[[#This Row],[日時]],テーブル13[[#All],[疫学的リンク]],G$1)</f>
        <v>0</v>
      </c>
      <c r="H108" s="59">
        <f>COUNTIFS(テーブル13[[#All],[発症日]],テーブル31012257[[#This Row],[日時]],テーブル13[[#All],[年代]],H$1)</f>
        <v>0</v>
      </c>
      <c r="I108" s="59">
        <f>COUNTIFS(テーブル13[[#All],[発症日]],テーブル31012257[[#This Row],[日時]],テーブル13[[#All],[年代]],I$1)</f>
        <v>0</v>
      </c>
      <c r="J108" s="59">
        <f>COUNTIFS(テーブル13[[#All],[発症日]],テーブル31012257[[#This Row],[日時]],テーブル13[[#All],[年代]],J$1)</f>
        <v>0</v>
      </c>
      <c r="K108" s="59">
        <f>COUNTIFS(テーブル13[[#All],[発症日]],テーブル31012257[[#This Row],[日時]],テーブル13[[#All],[年代]],K$1)</f>
        <v>0</v>
      </c>
      <c r="L108" s="59">
        <f>COUNTIFS(テーブル13[[#All],[発症日]],テーブル31012257[[#This Row],[日時]],テーブル13[[#All],[年代]],L$1)</f>
        <v>0</v>
      </c>
      <c r="M108" s="59">
        <f>COUNTIFS(テーブル13[[#All],[発症日]],テーブル31012257[[#This Row],[日時]],テーブル13[[#All],[年代]],M$1)</f>
        <v>0</v>
      </c>
      <c r="N108" s="59">
        <f>COUNTIFS(テーブル13[[#All],[発症日]],テーブル31012257[[#This Row],[日時]],テーブル13[[#All],[年代]],N$1)</f>
        <v>0</v>
      </c>
      <c r="O108" s="59">
        <f>COUNTIFS(テーブル13[[#All],[発症日]],テーブル31012257[[#This Row],[日時]],テーブル13[[#All],[年代]],O$1)</f>
        <v>0</v>
      </c>
    </row>
    <row r="109" spans="1:15">
      <c r="A109" s="54">
        <f t="shared" si="7"/>
        <v>43993</v>
      </c>
      <c r="B109" s="1" t="str">
        <f t="shared" si="4"/>
        <v/>
      </c>
      <c r="C109" s="57" t="str">
        <f t="shared" si="5"/>
        <v/>
      </c>
      <c r="D109" s="57" t="str">
        <f t="shared" si="6"/>
        <v>11日</v>
      </c>
      <c r="E109" s="57">
        <f>COUNTIF(テーブル13[[#All],[発症日]],テーブル31012257[[#This Row],[日時]])</f>
        <v>0</v>
      </c>
      <c r="F109" s="57">
        <f>COUNTIFS(テーブル13[[#All],[発症日]],テーブル31012257[[#This Row],[日時]],テーブル13[[#All],[疫学的リンク]],F$1)</f>
        <v>0</v>
      </c>
      <c r="G109" s="59">
        <f>COUNTIFS(テーブル13[[#All],[発症日]],テーブル31012257[[#This Row],[日時]],テーブル13[[#All],[疫学的リンク]],G$1)</f>
        <v>0</v>
      </c>
      <c r="H109" s="59">
        <f>COUNTIFS(テーブル13[[#All],[発症日]],テーブル31012257[[#This Row],[日時]],テーブル13[[#All],[年代]],H$1)</f>
        <v>0</v>
      </c>
      <c r="I109" s="59">
        <f>COUNTIFS(テーブル13[[#All],[発症日]],テーブル31012257[[#This Row],[日時]],テーブル13[[#All],[年代]],I$1)</f>
        <v>0</v>
      </c>
      <c r="J109" s="59">
        <f>COUNTIFS(テーブル13[[#All],[発症日]],テーブル31012257[[#This Row],[日時]],テーブル13[[#All],[年代]],J$1)</f>
        <v>0</v>
      </c>
      <c r="K109" s="59">
        <f>COUNTIFS(テーブル13[[#All],[発症日]],テーブル31012257[[#This Row],[日時]],テーブル13[[#All],[年代]],K$1)</f>
        <v>0</v>
      </c>
      <c r="L109" s="59">
        <f>COUNTIFS(テーブル13[[#All],[発症日]],テーブル31012257[[#This Row],[日時]],テーブル13[[#All],[年代]],L$1)</f>
        <v>0</v>
      </c>
      <c r="M109" s="59">
        <f>COUNTIFS(テーブル13[[#All],[発症日]],テーブル31012257[[#This Row],[日時]],テーブル13[[#All],[年代]],M$1)</f>
        <v>0</v>
      </c>
      <c r="N109" s="59">
        <f>COUNTIFS(テーブル13[[#All],[発症日]],テーブル31012257[[#This Row],[日時]],テーブル13[[#All],[年代]],N$1)</f>
        <v>0</v>
      </c>
      <c r="O109" s="59">
        <f>COUNTIFS(テーブル13[[#All],[発症日]],テーブル31012257[[#This Row],[日時]],テーブル13[[#All],[年代]],O$1)</f>
        <v>0</v>
      </c>
    </row>
    <row r="110" spans="1:15">
      <c r="A110" s="54">
        <f t="shared" si="7"/>
        <v>43994</v>
      </c>
      <c r="B110" s="1" t="str">
        <f t="shared" si="4"/>
        <v/>
      </c>
      <c r="C110" s="57" t="str">
        <f t="shared" si="5"/>
        <v/>
      </c>
      <c r="D110" s="57" t="str">
        <f t="shared" si="6"/>
        <v>12日</v>
      </c>
      <c r="E110" s="57">
        <f>COUNTIF(テーブル13[[#All],[発症日]],テーブル31012257[[#This Row],[日時]])</f>
        <v>0</v>
      </c>
      <c r="F110" s="57">
        <f>COUNTIFS(テーブル13[[#All],[発症日]],テーブル31012257[[#This Row],[日時]],テーブル13[[#All],[疫学的リンク]],F$1)</f>
        <v>0</v>
      </c>
      <c r="G110" s="59">
        <f>COUNTIFS(テーブル13[[#All],[発症日]],テーブル31012257[[#This Row],[日時]],テーブル13[[#All],[疫学的リンク]],G$1)</f>
        <v>0</v>
      </c>
      <c r="H110" s="59">
        <f>COUNTIFS(テーブル13[[#All],[発症日]],テーブル31012257[[#This Row],[日時]],テーブル13[[#All],[年代]],H$1)</f>
        <v>0</v>
      </c>
      <c r="I110" s="59">
        <f>COUNTIFS(テーブル13[[#All],[発症日]],テーブル31012257[[#This Row],[日時]],テーブル13[[#All],[年代]],I$1)</f>
        <v>0</v>
      </c>
      <c r="J110" s="59">
        <f>COUNTIFS(テーブル13[[#All],[発症日]],テーブル31012257[[#This Row],[日時]],テーブル13[[#All],[年代]],J$1)</f>
        <v>0</v>
      </c>
      <c r="K110" s="59">
        <f>COUNTIFS(テーブル13[[#All],[発症日]],テーブル31012257[[#This Row],[日時]],テーブル13[[#All],[年代]],K$1)</f>
        <v>0</v>
      </c>
      <c r="L110" s="59">
        <f>COUNTIFS(テーブル13[[#All],[発症日]],テーブル31012257[[#This Row],[日時]],テーブル13[[#All],[年代]],L$1)</f>
        <v>0</v>
      </c>
      <c r="M110" s="59">
        <f>COUNTIFS(テーブル13[[#All],[発症日]],テーブル31012257[[#This Row],[日時]],テーブル13[[#All],[年代]],M$1)</f>
        <v>0</v>
      </c>
      <c r="N110" s="59">
        <f>COUNTIFS(テーブル13[[#All],[発症日]],テーブル31012257[[#This Row],[日時]],テーブル13[[#All],[年代]],N$1)</f>
        <v>0</v>
      </c>
      <c r="O110" s="59">
        <f>COUNTIFS(テーブル13[[#All],[発症日]],テーブル31012257[[#This Row],[日時]],テーブル13[[#All],[年代]],O$1)</f>
        <v>0</v>
      </c>
    </row>
    <row r="111" spans="1:15">
      <c r="A111" s="54">
        <f t="shared" si="7"/>
        <v>43995</v>
      </c>
      <c r="B111" s="1" t="str">
        <f t="shared" si="4"/>
        <v/>
      </c>
      <c r="C111" s="57" t="str">
        <f t="shared" si="5"/>
        <v/>
      </c>
      <c r="D111" s="57" t="str">
        <f t="shared" si="6"/>
        <v>13日</v>
      </c>
      <c r="E111" s="57">
        <f>COUNTIF(テーブル13[[#All],[発症日]],テーブル31012257[[#This Row],[日時]])</f>
        <v>0</v>
      </c>
      <c r="F111" s="57">
        <f>COUNTIFS(テーブル13[[#All],[発症日]],テーブル31012257[[#This Row],[日時]],テーブル13[[#All],[疫学的リンク]],F$1)</f>
        <v>0</v>
      </c>
      <c r="G111" s="59">
        <f>COUNTIFS(テーブル13[[#All],[発症日]],テーブル31012257[[#This Row],[日時]],テーブル13[[#All],[疫学的リンク]],G$1)</f>
        <v>0</v>
      </c>
      <c r="H111" s="59">
        <f>COUNTIFS(テーブル13[[#All],[発症日]],テーブル31012257[[#This Row],[日時]],テーブル13[[#All],[年代]],H$1)</f>
        <v>0</v>
      </c>
      <c r="I111" s="59">
        <f>COUNTIFS(テーブル13[[#All],[発症日]],テーブル31012257[[#This Row],[日時]],テーブル13[[#All],[年代]],I$1)</f>
        <v>0</v>
      </c>
      <c r="J111" s="59">
        <f>COUNTIFS(テーブル13[[#All],[発症日]],テーブル31012257[[#This Row],[日時]],テーブル13[[#All],[年代]],J$1)</f>
        <v>0</v>
      </c>
      <c r="K111" s="59">
        <f>COUNTIFS(テーブル13[[#All],[発症日]],テーブル31012257[[#This Row],[日時]],テーブル13[[#All],[年代]],K$1)</f>
        <v>0</v>
      </c>
      <c r="L111" s="59">
        <f>COUNTIFS(テーブル13[[#All],[発症日]],テーブル31012257[[#This Row],[日時]],テーブル13[[#All],[年代]],L$1)</f>
        <v>0</v>
      </c>
      <c r="M111" s="59">
        <f>COUNTIFS(テーブル13[[#All],[発症日]],テーブル31012257[[#This Row],[日時]],テーブル13[[#All],[年代]],M$1)</f>
        <v>0</v>
      </c>
      <c r="N111" s="59">
        <f>COUNTIFS(テーブル13[[#All],[発症日]],テーブル31012257[[#This Row],[日時]],テーブル13[[#All],[年代]],N$1)</f>
        <v>0</v>
      </c>
      <c r="O111" s="59">
        <f>COUNTIFS(テーブル13[[#All],[発症日]],テーブル31012257[[#This Row],[日時]],テーブル13[[#All],[年代]],O$1)</f>
        <v>0</v>
      </c>
    </row>
    <row r="112" spans="1:15">
      <c r="A112" s="54">
        <f t="shared" si="7"/>
        <v>43996</v>
      </c>
      <c r="B112" s="1" t="str">
        <f t="shared" si="4"/>
        <v/>
      </c>
      <c r="C112" s="57" t="str">
        <f t="shared" si="5"/>
        <v/>
      </c>
      <c r="D112" s="57" t="str">
        <f t="shared" si="6"/>
        <v>14日</v>
      </c>
      <c r="E112" s="57">
        <f>COUNTIF(テーブル13[[#All],[発症日]],テーブル31012257[[#This Row],[日時]])</f>
        <v>0</v>
      </c>
      <c r="F112" s="57">
        <f>COUNTIFS(テーブル13[[#All],[発症日]],テーブル31012257[[#This Row],[日時]],テーブル13[[#All],[疫学的リンク]],F$1)</f>
        <v>0</v>
      </c>
      <c r="G112" s="59">
        <f>COUNTIFS(テーブル13[[#All],[発症日]],テーブル31012257[[#This Row],[日時]],テーブル13[[#All],[疫学的リンク]],G$1)</f>
        <v>0</v>
      </c>
      <c r="H112" s="59">
        <f>COUNTIFS(テーブル13[[#All],[発症日]],テーブル31012257[[#This Row],[日時]],テーブル13[[#All],[年代]],H$1)</f>
        <v>0</v>
      </c>
      <c r="I112" s="59">
        <f>COUNTIFS(テーブル13[[#All],[発症日]],テーブル31012257[[#This Row],[日時]],テーブル13[[#All],[年代]],I$1)</f>
        <v>0</v>
      </c>
      <c r="J112" s="59">
        <f>COUNTIFS(テーブル13[[#All],[発症日]],テーブル31012257[[#This Row],[日時]],テーブル13[[#All],[年代]],J$1)</f>
        <v>0</v>
      </c>
      <c r="K112" s="59">
        <f>COUNTIFS(テーブル13[[#All],[発症日]],テーブル31012257[[#This Row],[日時]],テーブル13[[#All],[年代]],K$1)</f>
        <v>0</v>
      </c>
      <c r="L112" s="59">
        <f>COUNTIFS(テーブル13[[#All],[発症日]],テーブル31012257[[#This Row],[日時]],テーブル13[[#All],[年代]],L$1)</f>
        <v>0</v>
      </c>
      <c r="M112" s="59">
        <f>COUNTIFS(テーブル13[[#All],[発症日]],テーブル31012257[[#This Row],[日時]],テーブル13[[#All],[年代]],M$1)</f>
        <v>0</v>
      </c>
      <c r="N112" s="59">
        <f>COUNTIFS(テーブル13[[#All],[発症日]],テーブル31012257[[#This Row],[日時]],テーブル13[[#All],[年代]],N$1)</f>
        <v>0</v>
      </c>
      <c r="O112" s="59">
        <f>COUNTIFS(テーブル13[[#All],[発症日]],テーブル31012257[[#This Row],[日時]],テーブル13[[#All],[年代]],O$1)</f>
        <v>0</v>
      </c>
    </row>
    <row r="113" spans="1:15">
      <c r="A113" s="54">
        <f t="shared" si="7"/>
        <v>43997</v>
      </c>
      <c r="B113" s="1" t="str">
        <f t="shared" si="4"/>
        <v/>
      </c>
      <c r="C113" s="57" t="str">
        <f t="shared" si="5"/>
        <v/>
      </c>
      <c r="D113" s="57" t="str">
        <f t="shared" si="6"/>
        <v>15日</v>
      </c>
      <c r="E113" s="57">
        <f>COUNTIF(テーブル13[[#All],[発症日]],テーブル31012257[[#This Row],[日時]])</f>
        <v>0</v>
      </c>
      <c r="F113" s="57">
        <f>COUNTIFS(テーブル13[[#All],[発症日]],テーブル31012257[[#This Row],[日時]],テーブル13[[#All],[疫学的リンク]],F$1)</f>
        <v>0</v>
      </c>
      <c r="G113" s="59">
        <f>COUNTIFS(テーブル13[[#All],[発症日]],テーブル31012257[[#This Row],[日時]],テーブル13[[#All],[疫学的リンク]],G$1)</f>
        <v>0</v>
      </c>
      <c r="H113" s="59">
        <f>COUNTIFS(テーブル13[[#All],[発症日]],テーブル31012257[[#This Row],[日時]],テーブル13[[#All],[年代]],H$1)</f>
        <v>0</v>
      </c>
      <c r="I113" s="59">
        <f>COUNTIFS(テーブル13[[#All],[発症日]],テーブル31012257[[#This Row],[日時]],テーブル13[[#All],[年代]],I$1)</f>
        <v>0</v>
      </c>
      <c r="J113" s="59">
        <f>COUNTIFS(テーブル13[[#All],[発症日]],テーブル31012257[[#This Row],[日時]],テーブル13[[#All],[年代]],J$1)</f>
        <v>0</v>
      </c>
      <c r="K113" s="59">
        <f>COUNTIFS(テーブル13[[#All],[発症日]],テーブル31012257[[#This Row],[日時]],テーブル13[[#All],[年代]],K$1)</f>
        <v>0</v>
      </c>
      <c r="L113" s="59">
        <f>COUNTIFS(テーブル13[[#All],[発症日]],テーブル31012257[[#This Row],[日時]],テーブル13[[#All],[年代]],L$1)</f>
        <v>0</v>
      </c>
      <c r="M113" s="59">
        <f>COUNTIFS(テーブル13[[#All],[発症日]],テーブル31012257[[#This Row],[日時]],テーブル13[[#All],[年代]],M$1)</f>
        <v>0</v>
      </c>
      <c r="N113" s="59">
        <f>COUNTIFS(テーブル13[[#All],[発症日]],テーブル31012257[[#This Row],[日時]],テーブル13[[#All],[年代]],N$1)</f>
        <v>0</v>
      </c>
      <c r="O113" s="59">
        <f>COUNTIFS(テーブル13[[#All],[発症日]],テーブル31012257[[#This Row],[日時]],テーブル13[[#All],[年代]],O$1)</f>
        <v>0</v>
      </c>
    </row>
    <row r="114" spans="1:15">
      <c r="A114" s="54">
        <f t="shared" si="7"/>
        <v>43998</v>
      </c>
      <c r="B114" s="1" t="str">
        <f t="shared" si="4"/>
        <v/>
      </c>
      <c r="C114" s="57" t="str">
        <f t="shared" si="5"/>
        <v/>
      </c>
      <c r="D114" s="57" t="str">
        <f t="shared" si="6"/>
        <v>16日</v>
      </c>
      <c r="E114" s="57">
        <f>COUNTIF(テーブル13[[#All],[発症日]],テーブル31012257[[#This Row],[日時]])</f>
        <v>0</v>
      </c>
      <c r="F114" s="57">
        <f>COUNTIFS(テーブル13[[#All],[発症日]],テーブル31012257[[#This Row],[日時]],テーブル13[[#All],[疫学的リンク]],F$1)</f>
        <v>0</v>
      </c>
      <c r="G114" s="59">
        <f>COUNTIFS(テーブル13[[#All],[発症日]],テーブル31012257[[#This Row],[日時]],テーブル13[[#All],[疫学的リンク]],G$1)</f>
        <v>0</v>
      </c>
      <c r="H114" s="59">
        <f>COUNTIFS(テーブル13[[#All],[発症日]],テーブル31012257[[#This Row],[日時]],テーブル13[[#All],[年代]],H$1)</f>
        <v>0</v>
      </c>
      <c r="I114" s="59">
        <f>COUNTIFS(テーブル13[[#All],[発症日]],テーブル31012257[[#This Row],[日時]],テーブル13[[#All],[年代]],I$1)</f>
        <v>0</v>
      </c>
      <c r="J114" s="59">
        <f>COUNTIFS(テーブル13[[#All],[発症日]],テーブル31012257[[#This Row],[日時]],テーブル13[[#All],[年代]],J$1)</f>
        <v>0</v>
      </c>
      <c r="K114" s="59">
        <f>COUNTIFS(テーブル13[[#All],[発症日]],テーブル31012257[[#This Row],[日時]],テーブル13[[#All],[年代]],K$1)</f>
        <v>0</v>
      </c>
      <c r="L114" s="59">
        <f>COUNTIFS(テーブル13[[#All],[発症日]],テーブル31012257[[#This Row],[日時]],テーブル13[[#All],[年代]],L$1)</f>
        <v>0</v>
      </c>
      <c r="M114" s="59">
        <f>COUNTIFS(テーブル13[[#All],[発症日]],テーブル31012257[[#This Row],[日時]],テーブル13[[#All],[年代]],M$1)</f>
        <v>0</v>
      </c>
      <c r="N114" s="59">
        <f>COUNTIFS(テーブル13[[#All],[発症日]],テーブル31012257[[#This Row],[日時]],テーブル13[[#All],[年代]],N$1)</f>
        <v>0</v>
      </c>
      <c r="O114" s="59">
        <f>COUNTIFS(テーブル13[[#All],[発症日]],テーブル31012257[[#This Row],[日時]],テーブル13[[#All],[年代]],O$1)</f>
        <v>0</v>
      </c>
    </row>
    <row r="115" spans="1:15">
      <c r="A115" s="54">
        <f t="shared" si="7"/>
        <v>43999</v>
      </c>
      <c r="B115" s="1" t="str">
        <f t="shared" si="4"/>
        <v/>
      </c>
      <c r="C115" s="57" t="str">
        <f t="shared" si="5"/>
        <v/>
      </c>
      <c r="D115" s="57" t="str">
        <f t="shared" si="6"/>
        <v>17日</v>
      </c>
      <c r="E115" s="57">
        <f>COUNTIF(テーブル13[[#All],[発症日]],テーブル31012257[[#This Row],[日時]])</f>
        <v>0</v>
      </c>
      <c r="F115" s="57">
        <f>COUNTIFS(テーブル13[[#All],[発症日]],テーブル31012257[[#This Row],[日時]],テーブル13[[#All],[疫学的リンク]],F$1)</f>
        <v>0</v>
      </c>
      <c r="G115" s="59">
        <f>COUNTIFS(テーブル13[[#All],[発症日]],テーブル31012257[[#This Row],[日時]],テーブル13[[#All],[疫学的リンク]],G$1)</f>
        <v>0</v>
      </c>
      <c r="H115" s="59">
        <f>COUNTIFS(テーブル13[[#All],[発症日]],テーブル31012257[[#This Row],[日時]],テーブル13[[#All],[年代]],H$1)</f>
        <v>0</v>
      </c>
      <c r="I115" s="59">
        <f>COUNTIFS(テーブル13[[#All],[発症日]],テーブル31012257[[#This Row],[日時]],テーブル13[[#All],[年代]],I$1)</f>
        <v>0</v>
      </c>
      <c r="J115" s="59">
        <f>COUNTIFS(テーブル13[[#All],[発症日]],テーブル31012257[[#This Row],[日時]],テーブル13[[#All],[年代]],J$1)</f>
        <v>0</v>
      </c>
      <c r="K115" s="59">
        <f>COUNTIFS(テーブル13[[#All],[発症日]],テーブル31012257[[#This Row],[日時]],テーブル13[[#All],[年代]],K$1)</f>
        <v>0</v>
      </c>
      <c r="L115" s="59">
        <f>COUNTIFS(テーブル13[[#All],[発症日]],テーブル31012257[[#This Row],[日時]],テーブル13[[#All],[年代]],L$1)</f>
        <v>0</v>
      </c>
      <c r="M115" s="59">
        <f>COUNTIFS(テーブル13[[#All],[発症日]],テーブル31012257[[#This Row],[日時]],テーブル13[[#All],[年代]],M$1)</f>
        <v>0</v>
      </c>
      <c r="N115" s="59">
        <f>COUNTIFS(テーブル13[[#All],[発症日]],テーブル31012257[[#This Row],[日時]],テーブル13[[#All],[年代]],N$1)</f>
        <v>0</v>
      </c>
      <c r="O115" s="59">
        <f>COUNTIFS(テーブル13[[#All],[発症日]],テーブル31012257[[#This Row],[日時]],テーブル13[[#All],[年代]],O$1)</f>
        <v>0</v>
      </c>
    </row>
    <row r="116" spans="1:15">
      <c r="A116" s="54">
        <f t="shared" si="7"/>
        <v>44000</v>
      </c>
      <c r="B116" s="1" t="str">
        <f t="shared" si="4"/>
        <v/>
      </c>
      <c r="C116" s="57" t="str">
        <f t="shared" si="5"/>
        <v/>
      </c>
      <c r="D116" s="57" t="str">
        <f t="shared" si="6"/>
        <v>18日</v>
      </c>
      <c r="E116" s="57">
        <f>COUNTIF(テーブル13[[#All],[発症日]],テーブル31012257[[#This Row],[日時]])</f>
        <v>0</v>
      </c>
      <c r="F116" s="57">
        <f>COUNTIFS(テーブル13[[#All],[発症日]],テーブル31012257[[#This Row],[日時]],テーブル13[[#All],[疫学的リンク]],F$1)</f>
        <v>0</v>
      </c>
      <c r="G116" s="59">
        <f>COUNTIFS(テーブル13[[#All],[発症日]],テーブル31012257[[#This Row],[日時]],テーブル13[[#All],[疫学的リンク]],G$1)</f>
        <v>0</v>
      </c>
      <c r="H116" s="59">
        <f>COUNTIFS(テーブル13[[#All],[発症日]],テーブル31012257[[#This Row],[日時]],テーブル13[[#All],[年代]],H$1)</f>
        <v>0</v>
      </c>
      <c r="I116" s="59">
        <f>COUNTIFS(テーブル13[[#All],[発症日]],テーブル31012257[[#This Row],[日時]],テーブル13[[#All],[年代]],I$1)</f>
        <v>0</v>
      </c>
      <c r="J116" s="59">
        <f>COUNTIFS(テーブル13[[#All],[発症日]],テーブル31012257[[#This Row],[日時]],テーブル13[[#All],[年代]],J$1)</f>
        <v>0</v>
      </c>
      <c r="K116" s="59">
        <f>COUNTIFS(テーブル13[[#All],[発症日]],テーブル31012257[[#This Row],[日時]],テーブル13[[#All],[年代]],K$1)</f>
        <v>0</v>
      </c>
      <c r="L116" s="59">
        <f>COUNTIFS(テーブル13[[#All],[発症日]],テーブル31012257[[#This Row],[日時]],テーブル13[[#All],[年代]],L$1)</f>
        <v>0</v>
      </c>
      <c r="M116" s="59">
        <f>COUNTIFS(テーブル13[[#All],[発症日]],テーブル31012257[[#This Row],[日時]],テーブル13[[#All],[年代]],M$1)</f>
        <v>0</v>
      </c>
      <c r="N116" s="59">
        <f>COUNTIFS(テーブル13[[#All],[発症日]],テーブル31012257[[#This Row],[日時]],テーブル13[[#All],[年代]],N$1)</f>
        <v>0</v>
      </c>
      <c r="O116" s="59">
        <f>COUNTIFS(テーブル13[[#All],[発症日]],テーブル31012257[[#This Row],[日時]],テーブル13[[#All],[年代]],O$1)</f>
        <v>0</v>
      </c>
    </row>
    <row r="117" spans="1:15">
      <c r="A117" s="54">
        <f t="shared" si="7"/>
        <v>44001</v>
      </c>
      <c r="B117" s="1" t="str">
        <f t="shared" si="4"/>
        <v/>
      </c>
      <c r="C117" s="57" t="str">
        <f t="shared" si="5"/>
        <v/>
      </c>
      <c r="D117" s="57" t="str">
        <f t="shared" si="6"/>
        <v>19日</v>
      </c>
      <c r="E117" s="57">
        <f>COUNTIF(テーブル13[[#All],[発症日]],テーブル31012257[[#This Row],[日時]])</f>
        <v>0</v>
      </c>
      <c r="F117" s="57">
        <f>COUNTIFS(テーブル13[[#All],[発症日]],テーブル31012257[[#This Row],[日時]],テーブル13[[#All],[疫学的リンク]],F$1)</f>
        <v>0</v>
      </c>
      <c r="G117" s="59">
        <f>COUNTIFS(テーブル13[[#All],[発症日]],テーブル31012257[[#This Row],[日時]],テーブル13[[#All],[疫学的リンク]],G$1)</f>
        <v>0</v>
      </c>
      <c r="H117" s="59">
        <f>COUNTIFS(テーブル13[[#All],[発症日]],テーブル31012257[[#This Row],[日時]],テーブル13[[#All],[年代]],H$1)</f>
        <v>0</v>
      </c>
      <c r="I117" s="59">
        <f>COUNTIFS(テーブル13[[#All],[発症日]],テーブル31012257[[#This Row],[日時]],テーブル13[[#All],[年代]],I$1)</f>
        <v>0</v>
      </c>
      <c r="J117" s="59">
        <f>COUNTIFS(テーブル13[[#All],[発症日]],テーブル31012257[[#This Row],[日時]],テーブル13[[#All],[年代]],J$1)</f>
        <v>0</v>
      </c>
      <c r="K117" s="59">
        <f>COUNTIFS(テーブル13[[#All],[発症日]],テーブル31012257[[#This Row],[日時]],テーブル13[[#All],[年代]],K$1)</f>
        <v>0</v>
      </c>
      <c r="L117" s="59">
        <f>COUNTIFS(テーブル13[[#All],[発症日]],テーブル31012257[[#This Row],[日時]],テーブル13[[#All],[年代]],L$1)</f>
        <v>0</v>
      </c>
      <c r="M117" s="59">
        <f>COUNTIFS(テーブル13[[#All],[発症日]],テーブル31012257[[#This Row],[日時]],テーブル13[[#All],[年代]],M$1)</f>
        <v>0</v>
      </c>
      <c r="N117" s="59">
        <f>COUNTIFS(テーブル13[[#All],[発症日]],テーブル31012257[[#This Row],[日時]],テーブル13[[#All],[年代]],N$1)</f>
        <v>0</v>
      </c>
      <c r="O117" s="59">
        <f>COUNTIFS(テーブル13[[#All],[発症日]],テーブル31012257[[#This Row],[日時]],テーブル13[[#All],[年代]],O$1)</f>
        <v>0</v>
      </c>
    </row>
    <row r="118" spans="1:15">
      <c r="A118" s="54">
        <f t="shared" si="7"/>
        <v>44002</v>
      </c>
      <c r="B118" s="1" t="str">
        <f t="shared" si="4"/>
        <v/>
      </c>
      <c r="C118" s="57" t="str">
        <f t="shared" si="5"/>
        <v/>
      </c>
      <c r="D118" s="57" t="str">
        <f t="shared" si="6"/>
        <v>20日</v>
      </c>
      <c r="E118" s="57">
        <f>COUNTIF(テーブル13[[#All],[発症日]],テーブル31012257[[#This Row],[日時]])</f>
        <v>0</v>
      </c>
      <c r="F118" s="57">
        <f>COUNTIFS(テーブル13[[#All],[発症日]],テーブル31012257[[#This Row],[日時]],テーブル13[[#All],[疫学的リンク]],F$1)</f>
        <v>0</v>
      </c>
      <c r="G118" s="59">
        <f>COUNTIFS(テーブル13[[#All],[発症日]],テーブル31012257[[#This Row],[日時]],テーブル13[[#All],[疫学的リンク]],G$1)</f>
        <v>0</v>
      </c>
      <c r="H118" s="59">
        <f>COUNTIFS(テーブル13[[#All],[発症日]],テーブル31012257[[#This Row],[日時]],テーブル13[[#All],[年代]],H$1)</f>
        <v>0</v>
      </c>
      <c r="I118" s="59">
        <f>COUNTIFS(テーブル13[[#All],[発症日]],テーブル31012257[[#This Row],[日時]],テーブル13[[#All],[年代]],I$1)</f>
        <v>0</v>
      </c>
      <c r="J118" s="59">
        <f>COUNTIFS(テーブル13[[#All],[発症日]],テーブル31012257[[#This Row],[日時]],テーブル13[[#All],[年代]],J$1)</f>
        <v>0</v>
      </c>
      <c r="K118" s="59">
        <f>COUNTIFS(テーブル13[[#All],[発症日]],テーブル31012257[[#This Row],[日時]],テーブル13[[#All],[年代]],K$1)</f>
        <v>0</v>
      </c>
      <c r="L118" s="59">
        <f>COUNTIFS(テーブル13[[#All],[発症日]],テーブル31012257[[#This Row],[日時]],テーブル13[[#All],[年代]],L$1)</f>
        <v>0</v>
      </c>
      <c r="M118" s="59">
        <f>COUNTIFS(テーブル13[[#All],[発症日]],テーブル31012257[[#This Row],[日時]],テーブル13[[#All],[年代]],M$1)</f>
        <v>0</v>
      </c>
      <c r="N118" s="59">
        <f>COUNTIFS(テーブル13[[#All],[発症日]],テーブル31012257[[#This Row],[日時]],テーブル13[[#All],[年代]],N$1)</f>
        <v>0</v>
      </c>
      <c r="O118" s="59">
        <f>COUNTIFS(テーブル13[[#All],[発症日]],テーブル31012257[[#This Row],[日時]],テーブル13[[#All],[年代]],O$1)</f>
        <v>0</v>
      </c>
    </row>
    <row r="119" spans="1:15">
      <c r="A119" s="54">
        <f t="shared" si="7"/>
        <v>44003</v>
      </c>
      <c r="B119" s="1" t="str">
        <f t="shared" si="4"/>
        <v/>
      </c>
      <c r="C119" s="57" t="str">
        <f t="shared" si="5"/>
        <v/>
      </c>
      <c r="D119" s="57" t="str">
        <f t="shared" si="6"/>
        <v>21日</v>
      </c>
      <c r="E119" s="57">
        <f>COUNTIF(テーブル13[[#All],[発症日]],テーブル31012257[[#This Row],[日時]])</f>
        <v>0</v>
      </c>
      <c r="F119" s="57">
        <f>COUNTIFS(テーブル13[[#All],[発症日]],テーブル31012257[[#This Row],[日時]],テーブル13[[#All],[疫学的リンク]],F$1)</f>
        <v>0</v>
      </c>
      <c r="G119" s="59">
        <f>COUNTIFS(テーブル13[[#All],[発症日]],テーブル31012257[[#This Row],[日時]],テーブル13[[#All],[疫学的リンク]],G$1)</f>
        <v>0</v>
      </c>
      <c r="H119" s="59">
        <f>COUNTIFS(テーブル13[[#All],[発症日]],テーブル31012257[[#This Row],[日時]],テーブル13[[#All],[年代]],H$1)</f>
        <v>0</v>
      </c>
      <c r="I119" s="59">
        <f>COUNTIFS(テーブル13[[#All],[発症日]],テーブル31012257[[#This Row],[日時]],テーブル13[[#All],[年代]],I$1)</f>
        <v>0</v>
      </c>
      <c r="J119" s="59">
        <f>COUNTIFS(テーブル13[[#All],[発症日]],テーブル31012257[[#This Row],[日時]],テーブル13[[#All],[年代]],J$1)</f>
        <v>0</v>
      </c>
      <c r="K119" s="59">
        <f>COUNTIFS(テーブル13[[#All],[発症日]],テーブル31012257[[#This Row],[日時]],テーブル13[[#All],[年代]],K$1)</f>
        <v>0</v>
      </c>
      <c r="L119" s="59">
        <f>COUNTIFS(テーブル13[[#All],[発症日]],テーブル31012257[[#This Row],[日時]],テーブル13[[#All],[年代]],L$1)</f>
        <v>0</v>
      </c>
      <c r="M119" s="59">
        <f>COUNTIFS(テーブル13[[#All],[発症日]],テーブル31012257[[#This Row],[日時]],テーブル13[[#All],[年代]],M$1)</f>
        <v>0</v>
      </c>
      <c r="N119" s="59">
        <f>COUNTIFS(テーブル13[[#All],[発症日]],テーブル31012257[[#This Row],[日時]],テーブル13[[#All],[年代]],N$1)</f>
        <v>0</v>
      </c>
      <c r="O119" s="59">
        <f>COUNTIFS(テーブル13[[#All],[発症日]],テーブル31012257[[#This Row],[日時]],テーブル13[[#All],[年代]],O$1)</f>
        <v>0</v>
      </c>
    </row>
    <row r="120" spans="1:15">
      <c r="A120" s="54">
        <f t="shared" si="7"/>
        <v>44004</v>
      </c>
      <c r="B120" s="1" t="str">
        <f t="shared" si="4"/>
        <v/>
      </c>
      <c r="C120" s="57" t="str">
        <f t="shared" si="5"/>
        <v/>
      </c>
      <c r="D120" s="57" t="str">
        <f t="shared" si="6"/>
        <v>22日</v>
      </c>
      <c r="E120" s="57">
        <f>COUNTIF(テーブル13[[#All],[発症日]],テーブル31012257[[#This Row],[日時]])</f>
        <v>0</v>
      </c>
      <c r="F120" s="57">
        <f>COUNTIFS(テーブル13[[#All],[発症日]],テーブル31012257[[#This Row],[日時]],テーブル13[[#All],[疫学的リンク]],F$1)</f>
        <v>0</v>
      </c>
      <c r="G120" s="59">
        <f>COUNTIFS(テーブル13[[#All],[発症日]],テーブル31012257[[#This Row],[日時]],テーブル13[[#All],[疫学的リンク]],G$1)</f>
        <v>0</v>
      </c>
      <c r="H120" s="59">
        <f>COUNTIFS(テーブル13[[#All],[発症日]],テーブル31012257[[#This Row],[日時]],テーブル13[[#All],[年代]],H$1)</f>
        <v>0</v>
      </c>
      <c r="I120" s="59">
        <f>COUNTIFS(テーブル13[[#All],[発症日]],テーブル31012257[[#This Row],[日時]],テーブル13[[#All],[年代]],I$1)</f>
        <v>0</v>
      </c>
      <c r="J120" s="59">
        <f>COUNTIFS(テーブル13[[#All],[発症日]],テーブル31012257[[#This Row],[日時]],テーブル13[[#All],[年代]],J$1)</f>
        <v>0</v>
      </c>
      <c r="K120" s="59">
        <f>COUNTIFS(テーブル13[[#All],[発症日]],テーブル31012257[[#This Row],[日時]],テーブル13[[#All],[年代]],K$1)</f>
        <v>0</v>
      </c>
      <c r="L120" s="59">
        <f>COUNTIFS(テーブル13[[#All],[発症日]],テーブル31012257[[#This Row],[日時]],テーブル13[[#All],[年代]],L$1)</f>
        <v>0</v>
      </c>
      <c r="M120" s="59">
        <f>COUNTIFS(テーブル13[[#All],[発症日]],テーブル31012257[[#This Row],[日時]],テーブル13[[#All],[年代]],M$1)</f>
        <v>0</v>
      </c>
      <c r="N120" s="59">
        <f>COUNTIFS(テーブル13[[#All],[発症日]],テーブル31012257[[#This Row],[日時]],テーブル13[[#All],[年代]],N$1)</f>
        <v>0</v>
      </c>
      <c r="O120" s="59">
        <f>COUNTIFS(テーブル13[[#All],[発症日]],テーブル31012257[[#This Row],[日時]],テーブル13[[#All],[年代]],O$1)</f>
        <v>0</v>
      </c>
    </row>
    <row r="121" spans="1:15">
      <c r="A121" s="54">
        <f t="shared" si="7"/>
        <v>44005</v>
      </c>
      <c r="B121" s="1" t="str">
        <f t="shared" si="4"/>
        <v/>
      </c>
      <c r="C121" s="57" t="str">
        <f t="shared" si="5"/>
        <v/>
      </c>
      <c r="D121" s="57" t="str">
        <f t="shared" si="6"/>
        <v>23日</v>
      </c>
      <c r="E121" s="57">
        <f>COUNTIF(テーブル13[[#All],[発症日]],テーブル31012257[[#This Row],[日時]])</f>
        <v>0</v>
      </c>
      <c r="F121" s="57">
        <f>COUNTIFS(テーブル13[[#All],[発症日]],テーブル31012257[[#This Row],[日時]],テーブル13[[#All],[疫学的リンク]],F$1)</f>
        <v>0</v>
      </c>
      <c r="G121" s="59">
        <f>COUNTIFS(テーブル13[[#All],[発症日]],テーブル31012257[[#This Row],[日時]],テーブル13[[#All],[疫学的リンク]],G$1)</f>
        <v>0</v>
      </c>
      <c r="H121" s="59">
        <f>COUNTIFS(テーブル13[[#All],[発症日]],テーブル31012257[[#This Row],[日時]],テーブル13[[#All],[年代]],H$1)</f>
        <v>0</v>
      </c>
      <c r="I121" s="59">
        <f>COUNTIFS(テーブル13[[#All],[発症日]],テーブル31012257[[#This Row],[日時]],テーブル13[[#All],[年代]],I$1)</f>
        <v>0</v>
      </c>
      <c r="J121" s="59">
        <f>COUNTIFS(テーブル13[[#All],[発症日]],テーブル31012257[[#This Row],[日時]],テーブル13[[#All],[年代]],J$1)</f>
        <v>0</v>
      </c>
      <c r="K121" s="59">
        <f>COUNTIFS(テーブル13[[#All],[発症日]],テーブル31012257[[#This Row],[日時]],テーブル13[[#All],[年代]],K$1)</f>
        <v>0</v>
      </c>
      <c r="L121" s="59">
        <f>COUNTIFS(テーブル13[[#All],[発症日]],テーブル31012257[[#This Row],[日時]],テーブル13[[#All],[年代]],L$1)</f>
        <v>0</v>
      </c>
      <c r="M121" s="59">
        <f>COUNTIFS(テーブル13[[#All],[発症日]],テーブル31012257[[#This Row],[日時]],テーブル13[[#All],[年代]],M$1)</f>
        <v>0</v>
      </c>
      <c r="N121" s="59">
        <f>COUNTIFS(テーブル13[[#All],[発症日]],テーブル31012257[[#This Row],[日時]],テーブル13[[#All],[年代]],N$1)</f>
        <v>0</v>
      </c>
      <c r="O121" s="59">
        <f>COUNTIFS(テーブル13[[#All],[発症日]],テーブル31012257[[#This Row],[日時]],テーブル13[[#All],[年代]],O$1)</f>
        <v>0</v>
      </c>
    </row>
    <row r="122" spans="1:15">
      <c r="A122" s="54">
        <f t="shared" si="7"/>
        <v>44006</v>
      </c>
      <c r="B122" s="1" t="str">
        <f t="shared" si="4"/>
        <v/>
      </c>
      <c r="C122" s="57" t="str">
        <f t="shared" si="5"/>
        <v/>
      </c>
      <c r="D122" s="57" t="str">
        <f t="shared" si="6"/>
        <v>24日</v>
      </c>
      <c r="E122" s="57">
        <f>COUNTIF(テーブル13[[#All],[発症日]],テーブル31012257[[#This Row],[日時]])</f>
        <v>0</v>
      </c>
      <c r="F122" s="57">
        <f>COUNTIFS(テーブル13[[#All],[発症日]],テーブル31012257[[#This Row],[日時]],テーブル13[[#All],[疫学的リンク]],F$1)</f>
        <v>0</v>
      </c>
      <c r="G122" s="59">
        <f>COUNTIFS(テーブル13[[#All],[発症日]],テーブル31012257[[#This Row],[日時]],テーブル13[[#All],[疫学的リンク]],G$1)</f>
        <v>0</v>
      </c>
      <c r="H122" s="59">
        <f>COUNTIFS(テーブル13[[#All],[発症日]],テーブル31012257[[#This Row],[日時]],テーブル13[[#All],[年代]],H$1)</f>
        <v>0</v>
      </c>
      <c r="I122" s="59">
        <f>COUNTIFS(テーブル13[[#All],[発症日]],テーブル31012257[[#This Row],[日時]],テーブル13[[#All],[年代]],I$1)</f>
        <v>0</v>
      </c>
      <c r="J122" s="59">
        <f>COUNTIFS(テーブル13[[#All],[発症日]],テーブル31012257[[#This Row],[日時]],テーブル13[[#All],[年代]],J$1)</f>
        <v>0</v>
      </c>
      <c r="K122" s="59">
        <f>COUNTIFS(テーブル13[[#All],[発症日]],テーブル31012257[[#This Row],[日時]],テーブル13[[#All],[年代]],K$1)</f>
        <v>0</v>
      </c>
      <c r="L122" s="59">
        <f>COUNTIFS(テーブル13[[#All],[発症日]],テーブル31012257[[#This Row],[日時]],テーブル13[[#All],[年代]],L$1)</f>
        <v>0</v>
      </c>
      <c r="M122" s="59">
        <f>COUNTIFS(テーブル13[[#All],[発症日]],テーブル31012257[[#This Row],[日時]],テーブル13[[#All],[年代]],M$1)</f>
        <v>0</v>
      </c>
      <c r="N122" s="59">
        <f>COUNTIFS(テーブル13[[#All],[発症日]],テーブル31012257[[#This Row],[日時]],テーブル13[[#All],[年代]],N$1)</f>
        <v>0</v>
      </c>
      <c r="O122" s="59">
        <f>COUNTIFS(テーブル13[[#All],[発症日]],テーブル31012257[[#This Row],[日時]],テーブル13[[#All],[年代]],O$1)</f>
        <v>0</v>
      </c>
    </row>
    <row r="123" spans="1:15">
      <c r="A123" s="54">
        <f t="shared" si="7"/>
        <v>44007</v>
      </c>
      <c r="B123" s="1" t="str">
        <f t="shared" si="4"/>
        <v/>
      </c>
      <c r="C123" s="57" t="str">
        <f t="shared" si="5"/>
        <v/>
      </c>
      <c r="D123" s="57" t="str">
        <f t="shared" si="6"/>
        <v>25日</v>
      </c>
      <c r="E123" s="57">
        <f>COUNTIF(テーブル13[[#All],[発症日]],テーブル31012257[[#This Row],[日時]])</f>
        <v>0</v>
      </c>
      <c r="F123" s="57">
        <f>COUNTIFS(テーブル13[[#All],[発症日]],テーブル31012257[[#This Row],[日時]],テーブル13[[#All],[疫学的リンク]],F$1)</f>
        <v>0</v>
      </c>
      <c r="G123" s="59">
        <f>COUNTIFS(テーブル13[[#All],[発症日]],テーブル31012257[[#This Row],[日時]],テーブル13[[#All],[疫学的リンク]],G$1)</f>
        <v>0</v>
      </c>
      <c r="H123" s="59">
        <f>COUNTIFS(テーブル13[[#All],[発症日]],テーブル31012257[[#This Row],[日時]],テーブル13[[#All],[年代]],H$1)</f>
        <v>0</v>
      </c>
      <c r="I123" s="59">
        <f>COUNTIFS(テーブル13[[#All],[発症日]],テーブル31012257[[#This Row],[日時]],テーブル13[[#All],[年代]],I$1)</f>
        <v>0</v>
      </c>
      <c r="J123" s="59">
        <f>COUNTIFS(テーブル13[[#All],[発症日]],テーブル31012257[[#This Row],[日時]],テーブル13[[#All],[年代]],J$1)</f>
        <v>0</v>
      </c>
      <c r="K123" s="59">
        <f>COUNTIFS(テーブル13[[#All],[発症日]],テーブル31012257[[#This Row],[日時]],テーブル13[[#All],[年代]],K$1)</f>
        <v>0</v>
      </c>
      <c r="L123" s="59">
        <f>COUNTIFS(テーブル13[[#All],[発症日]],テーブル31012257[[#This Row],[日時]],テーブル13[[#All],[年代]],L$1)</f>
        <v>0</v>
      </c>
      <c r="M123" s="59">
        <f>COUNTIFS(テーブル13[[#All],[発症日]],テーブル31012257[[#This Row],[日時]],テーブル13[[#All],[年代]],M$1)</f>
        <v>0</v>
      </c>
      <c r="N123" s="59">
        <f>COUNTIFS(テーブル13[[#All],[発症日]],テーブル31012257[[#This Row],[日時]],テーブル13[[#All],[年代]],N$1)</f>
        <v>0</v>
      </c>
      <c r="O123" s="59">
        <f>COUNTIFS(テーブル13[[#All],[発症日]],テーブル31012257[[#This Row],[日時]],テーブル13[[#All],[年代]],O$1)</f>
        <v>0</v>
      </c>
    </row>
    <row r="124" spans="1:15">
      <c r="A124" s="54">
        <f t="shared" si="7"/>
        <v>44008</v>
      </c>
      <c r="B124" s="1" t="str">
        <f t="shared" si="4"/>
        <v/>
      </c>
      <c r="C124" s="57" t="str">
        <f t="shared" si="5"/>
        <v/>
      </c>
      <c r="D124" s="57" t="str">
        <f t="shared" si="6"/>
        <v>26日</v>
      </c>
      <c r="E124" s="57">
        <f>COUNTIF(テーブル13[[#All],[発症日]],テーブル31012257[[#This Row],[日時]])</f>
        <v>0</v>
      </c>
      <c r="F124" s="57">
        <f>COUNTIFS(テーブル13[[#All],[発症日]],テーブル31012257[[#This Row],[日時]],テーブル13[[#All],[疫学的リンク]],F$1)</f>
        <v>0</v>
      </c>
      <c r="G124" s="59">
        <f>COUNTIFS(テーブル13[[#All],[発症日]],テーブル31012257[[#This Row],[日時]],テーブル13[[#All],[疫学的リンク]],G$1)</f>
        <v>0</v>
      </c>
      <c r="H124" s="59">
        <f>COUNTIFS(テーブル13[[#All],[発症日]],テーブル31012257[[#This Row],[日時]],テーブル13[[#All],[年代]],H$1)</f>
        <v>0</v>
      </c>
      <c r="I124" s="59">
        <f>COUNTIFS(テーブル13[[#All],[発症日]],テーブル31012257[[#This Row],[日時]],テーブル13[[#All],[年代]],I$1)</f>
        <v>0</v>
      </c>
      <c r="J124" s="59">
        <f>COUNTIFS(テーブル13[[#All],[発症日]],テーブル31012257[[#This Row],[日時]],テーブル13[[#All],[年代]],J$1)</f>
        <v>0</v>
      </c>
      <c r="K124" s="59">
        <f>COUNTIFS(テーブル13[[#All],[発症日]],テーブル31012257[[#This Row],[日時]],テーブル13[[#All],[年代]],K$1)</f>
        <v>0</v>
      </c>
      <c r="L124" s="59">
        <f>COUNTIFS(テーブル13[[#All],[発症日]],テーブル31012257[[#This Row],[日時]],テーブル13[[#All],[年代]],L$1)</f>
        <v>0</v>
      </c>
      <c r="M124" s="59">
        <f>COUNTIFS(テーブル13[[#All],[発症日]],テーブル31012257[[#This Row],[日時]],テーブル13[[#All],[年代]],M$1)</f>
        <v>0</v>
      </c>
      <c r="N124" s="59">
        <f>COUNTIFS(テーブル13[[#All],[発症日]],テーブル31012257[[#This Row],[日時]],テーブル13[[#All],[年代]],N$1)</f>
        <v>0</v>
      </c>
      <c r="O124" s="59">
        <f>COUNTIFS(テーブル13[[#All],[発症日]],テーブル31012257[[#This Row],[日時]],テーブル13[[#All],[年代]],O$1)</f>
        <v>0</v>
      </c>
    </row>
    <row r="125" spans="1:15">
      <c r="A125" s="54">
        <f t="shared" si="7"/>
        <v>44009</v>
      </c>
      <c r="B125" s="1" t="str">
        <f t="shared" si="4"/>
        <v/>
      </c>
      <c r="C125" s="57" t="str">
        <f t="shared" si="5"/>
        <v/>
      </c>
      <c r="D125" s="57" t="str">
        <f t="shared" si="6"/>
        <v>27日</v>
      </c>
      <c r="E125" s="57">
        <f>COUNTIF(テーブル13[[#All],[発症日]],テーブル31012257[[#This Row],[日時]])</f>
        <v>0</v>
      </c>
      <c r="F125" s="57">
        <f>COUNTIFS(テーブル13[[#All],[発症日]],テーブル31012257[[#This Row],[日時]],テーブル13[[#All],[疫学的リンク]],F$1)</f>
        <v>0</v>
      </c>
      <c r="G125" s="59">
        <f>COUNTIFS(テーブル13[[#All],[発症日]],テーブル31012257[[#This Row],[日時]],テーブル13[[#All],[疫学的リンク]],G$1)</f>
        <v>0</v>
      </c>
      <c r="H125" s="59">
        <f>COUNTIFS(テーブル13[[#All],[発症日]],テーブル31012257[[#This Row],[日時]],テーブル13[[#All],[年代]],H$1)</f>
        <v>0</v>
      </c>
      <c r="I125" s="59">
        <f>COUNTIFS(テーブル13[[#All],[発症日]],テーブル31012257[[#This Row],[日時]],テーブル13[[#All],[年代]],I$1)</f>
        <v>0</v>
      </c>
      <c r="J125" s="59">
        <f>COUNTIFS(テーブル13[[#All],[発症日]],テーブル31012257[[#This Row],[日時]],テーブル13[[#All],[年代]],J$1)</f>
        <v>0</v>
      </c>
      <c r="K125" s="59">
        <f>COUNTIFS(テーブル13[[#All],[発症日]],テーブル31012257[[#This Row],[日時]],テーブル13[[#All],[年代]],K$1)</f>
        <v>0</v>
      </c>
      <c r="L125" s="59">
        <f>COUNTIFS(テーブル13[[#All],[発症日]],テーブル31012257[[#This Row],[日時]],テーブル13[[#All],[年代]],L$1)</f>
        <v>0</v>
      </c>
      <c r="M125" s="59">
        <f>COUNTIFS(テーブル13[[#All],[発症日]],テーブル31012257[[#This Row],[日時]],テーブル13[[#All],[年代]],M$1)</f>
        <v>0</v>
      </c>
      <c r="N125" s="59">
        <f>COUNTIFS(テーブル13[[#All],[発症日]],テーブル31012257[[#This Row],[日時]],テーブル13[[#All],[年代]],N$1)</f>
        <v>0</v>
      </c>
      <c r="O125" s="59">
        <f>COUNTIFS(テーブル13[[#All],[発症日]],テーブル31012257[[#This Row],[日時]],テーブル13[[#All],[年代]],O$1)</f>
        <v>0</v>
      </c>
    </row>
    <row r="126" spans="1:15">
      <c r="A126" s="54">
        <f t="shared" si="7"/>
        <v>44010</v>
      </c>
      <c r="B126" s="1" t="str">
        <f t="shared" si="4"/>
        <v/>
      </c>
      <c r="C126" s="57" t="str">
        <f t="shared" si="5"/>
        <v/>
      </c>
      <c r="D126" s="57" t="str">
        <f t="shared" si="6"/>
        <v>28日</v>
      </c>
      <c r="E126" s="57">
        <f>COUNTIF(テーブル13[[#All],[発症日]],テーブル31012257[[#This Row],[日時]])</f>
        <v>0</v>
      </c>
      <c r="F126" s="57">
        <f>COUNTIFS(テーブル13[[#All],[発症日]],テーブル31012257[[#This Row],[日時]],テーブル13[[#All],[疫学的リンク]],F$1)</f>
        <v>0</v>
      </c>
      <c r="G126" s="59">
        <f>COUNTIFS(テーブル13[[#All],[発症日]],テーブル31012257[[#This Row],[日時]],テーブル13[[#All],[疫学的リンク]],G$1)</f>
        <v>0</v>
      </c>
      <c r="H126" s="59">
        <f>COUNTIFS(テーブル13[[#All],[発症日]],テーブル31012257[[#This Row],[日時]],テーブル13[[#All],[年代]],H$1)</f>
        <v>0</v>
      </c>
      <c r="I126" s="59">
        <f>COUNTIFS(テーブル13[[#All],[発症日]],テーブル31012257[[#This Row],[日時]],テーブル13[[#All],[年代]],I$1)</f>
        <v>0</v>
      </c>
      <c r="J126" s="59">
        <f>COUNTIFS(テーブル13[[#All],[発症日]],テーブル31012257[[#This Row],[日時]],テーブル13[[#All],[年代]],J$1)</f>
        <v>0</v>
      </c>
      <c r="K126" s="59">
        <f>COUNTIFS(テーブル13[[#All],[発症日]],テーブル31012257[[#This Row],[日時]],テーブル13[[#All],[年代]],K$1)</f>
        <v>0</v>
      </c>
      <c r="L126" s="59">
        <f>COUNTIFS(テーブル13[[#All],[発症日]],テーブル31012257[[#This Row],[日時]],テーブル13[[#All],[年代]],L$1)</f>
        <v>0</v>
      </c>
      <c r="M126" s="59">
        <f>COUNTIFS(テーブル13[[#All],[発症日]],テーブル31012257[[#This Row],[日時]],テーブル13[[#All],[年代]],M$1)</f>
        <v>0</v>
      </c>
      <c r="N126" s="59">
        <f>COUNTIFS(テーブル13[[#All],[発症日]],テーブル31012257[[#This Row],[日時]],テーブル13[[#All],[年代]],N$1)</f>
        <v>0</v>
      </c>
      <c r="O126" s="59">
        <f>COUNTIFS(テーブル13[[#All],[発症日]],テーブル31012257[[#This Row],[日時]],テーブル13[[#All],[年代]],O$1)</f>
        <v>0</v>
      </c>
    </row>
    <row r="127" spans="1:15">
      <c r="A127" s="54">
        <f t="shared" si="7"/>
        <v>44011</v>
      </c>
      <c r="B127" s="1" t="str">
        <f t="shared" si="4"/>
        <v/>
      </c>
      <c r="C127" s="57" t="str">
        <f t="shared" si="5"/>
        <v/>
      </c>
      <c r="D127" s="57" t="str">
        <f t="shared" si="6"/>
        <v>29日</v>
      </c>
      <c r="E127" s="57">
        <f>COUNTIF(テーブル13[[#All],[発症日]],テーブル31012257[[#This Row],[日時]])</f>
        <v>0</v>
      </c>
      <c r="F127" s="57">
        <f>COUNTIFS(テーブル13[[#All],[発症日]],テーブル31012257[[#This Row],[日時]],テーブル13[[#All],[疫学的リンク]],F$1)</f>
        <v>0</v>
      </c>
      <c r="G127" s="59">
        <f>COUNTIFS(テーブル13[[#All],[発症日]],テーブル31012257[[#This Row],[日時]],テーブル13[[#All],[疫学的リンク]],G$1)</f>
        <v>0</v>
      </c>
      <c r="H127" s="59">
        <f>COUNTIFS(テーブル13[[#All],[発症日]],テーブル31012257[[#This Row],[日時]],テーブル13[[#All],[年代]],H$1)</f>
        <v>0</v>
      </c>
      <c r="I127" s="59">
        <f>COUNTIFS(テーブル13[[#All],[発症日]],テーブル31012257[[#This Row],[日時]],テーブル13[[#All],[年代]],I$1)</f>
        <v>0</v>
      </c>
      <c r="J127" s="59">
        <f>COUNTIFS(テーブル13[[#All],[発症日]],テーブル31012257[[#This Row],[日時]],テーブル13[[#All],[年代]],J$1)</f>
        <v>0</v>
      </c>
      <c r="K127" s="59">
        <f>COUNTIFS(テーブル13[[#All],[発症日]],テーブル31012257[[#This Row],[日時]],テーブル13[[#All],[年代]],K$1)</f>
        <v>0</v>
      </c>
      <c r="L127" s="59">
        <f>COUNTIFS(テーブル13[[#All],[発症日]],テーブル31012257[[#This Row],[日時]],テーブル13[[#All],[年代]],L$1)</f>
        <v>0</v>
      </c>
      <c r="M127" s="59">
        <f>COUNTIFS(テーブル13[[#All],[発症日]],テーブル31012257[[#This Row],[日時]],テーブル13[[#All],[年代]],M$1)</f>
        <v>0</v>
      </c>
      <c r="N127" s="59">
        <f>COUNTIFS(テーブル13[[#All],[発症日]],テーブル31012257[[#This Row],[日時]],テーブル13[[#All],[年代]],N$1)</f>
        <v>0</v>
      </c>
      <c r="O127" s="59">
        <f>COUNTIFS(テーブル13[[#All],[発症日]],テーブル31012257[[#This Row],[日時]],テーブル13[[#All],[年代]],O$1)</f>
        <v>0</v>
      </c>
    </row>
    <row r="128" spans="1:15">
      <c r="A128" s="54">
        <f t="shared" si="7"/>
        <v>44012</v>
      </c>
      <c r="B128" s="1" t="str">
        <f t="shared" si="4"/>
        <v/>
      </c>
      <c r="C128" s="57" t="str">
        <f t="shared" si="5"/>
        <v/>
      </c>
      <c r="D128" s="57" t="str">
        <f t="shared" si="6"/>
        <v>30日</v>
      </c>
      <c r="E128" s="57">
        <f>COUNTIF(テーブル13[[#All],[発症日]],テーブル31012257[[#This Row],[日時]])</f>
        <v>0</v>
      </c>
      <c r="F128" s="57">
        <f>COUNTIFS(テーブル13[[#All],[発症日]],テーブル31012257[[#This Row],[日時]],テーブル13[[#All],[疫学的リンク]],F$1)</f>
        <v>0</v>
      </c>
      <c r="G128" s="59">
        <f>COUNTIFS(テーブル13[[#All],[発症日]],テーブル31012257[[#This Row],[日時]],テーブル13[[#All],[疫学的リンク]],G$1)</f>
        <v>0</v>
      </c>
      <c r="H128" s="59">
        <f>COUNTIFS(テーブル13[[#All],[発症日]],テーブル31012257[[#This Row],[日時]],テーブル13[[#All],[年代]],H$1)</f>
        <v>0</v>
      </c>
      <c r="I128" s="59">
        <f>COUNTIFS(テーブル13[[#All],[発症日]],テーブル31012257[[#This Row],[日時]],テーブル13[[#All],[年代]],I$1)</f>
        <v>0</v>
      </c>
      <c r="J128" s="59">
        <f>COUNTIFS(テーブル13[[#All],[発症日]],テーブル31012257[[#This Row],[日時]],テーブル13[[#All],[年代]],J$1)</f>
        <v>0</v>
      </c>
      <c r="K128" s="59">
        <f>COUNTIFS(テーブル13[[#All],[発症日]],テーブル31012257[[#This Row],[日時]],テーブル13[[#All],[年代]],K$1)</f>
        <v>0</v>
      </c>
      <c r="L128" s="59">
        <f>COUNTIFS(テーブル13[[#All],[発症日]],テーブル31012257[[#This Row],[日時]],テーブル13[[#All],[年代]],L$1)</f>
        <v>0</v>
      </c>
      <c r="M128" s="59">
        <f>COUNTIFS(テーブル13[[#All],[発症日]],テーブル31012257[[#This Row],[日時]],テーブル13[[#All],[年代]],M$1)</f>
        <v>0</v>
      </c>
      <c r="N128" s="59">
        <f>COUNTIFS(テーブル13[[#All],[発症日]],テーブル31012257[[#This Row],[日時]],テーブル13[[#All],[年代]],N$1)</f>
        <v>0</v>
      </c>
      <c r="O128" s="59">
        <f>COUNTIFS(テーブル13[[#All],[発症日]],テーブル31012257[[#This Row],[日時]],テーブル13[[#All],[年代]],O$1)</f>
        <v>0</v>
      </c>
    </row>
    <row r="129" spans="1:15">
      <c r="A129" s="54">
        <f t="shared" si="7"/>
        <v>44013</v>
      </c>
      <c r="B129" s="1" t="str">
        <f t="shared" si="4"/>
        <v/>
      </c>
      <c r="C129" s="57" t="str">
        <f t="shared" si="5"/>
        <v>7月</v>
      </c>
      <c r="D129" s="57" t="str">
        <f t="shared" si="6"/>
        <v>1日</v>
      </c>
      <c r="E129" s="57">
        <f>COUNTIF(テーブル13[[#All],[発症日]],テーブル31012257[[#This Row],[日時]])</f>
        <v>0</v>
      </c>
      <c r="F129" s="57">
        <f>COUNTIFS(テーブル13[[#All],[発症日]],テーブル31012257[[#This Row],[日時]],テーブル13[[#All],[疫学的リンク]],F$1)</f>
        <v>0</v>
      </c>
      <c r="G129" s="59">
        <f>COUNTIFS(テーブル13[[#All],[発症日]],テーブル31012257[[#This Row],[日時]],テーブル13[[#All],[疫学的リンク]],G$1)</f>
        <v>0</v>
      </c>
      <c r="H129" s="59">
        <f>COUNTIFS(テーブル13[[#All],[発症日]],テーブル31012257[[#This Row],[日時]],テーブル13[[#All],[年代]],H$1)</f>
        <v>0</v>
      </c>
      <c r="I129" s="59">
        <f>COUNTIFS(テーブル13[[#All],[発症日]],テーブル31012257[[#This Row],[日時]],テーブル13[[#All],[年代]],I$1)</f>
        <v>0</v>
      </c>
      <c r="J129" s="59">
        <f>COUNTIFS(テーブル13[[#All],[発症日]],テーブル31012257[[#This Row],[日時]],テーブル13[[#All],[年代]],J$1)</f>
        <v>0</v>
      </c>
      <c r="K129" s="59">
        <f>COUNTIFS(テーブル13[[#All],[発症日]],テーブル31012257[[#This Row],[日時]],テーブル13[[#All],[年代]],K$1)</f>
        <v>0</v>
      </c>
      <c r="L129" s="59">
        <f>COUNTIFS(テーブル13[[#All],[発症日]],テーブル31012257[[#This Row],[日時]],テーブル13[[#All],[年代]],L$1)</f>
        <v>0</v>
      </c>
      <c r="M129" s="59">
        <f>COUNTIFS(テーブル13[[#All],[発症日]],テーブル31012257[[#This Row],[日時]],テーブル13[[#All],[年代]],M$1)</f>
        <v>0</v>
      </c>
      <c r="N129" s="59">
        <f>COUNTIFS(テーブル13[[#All],[発症日]],テーブル31012257[[#This Row],[日時]],テーブル13[[#All],[年代]],N$1)</f>
        <v>0</v>
      </c>
      <c r="O129" s="59">
        <f>COUNTIFS(テーブル13[[#All],[発症日]],テーブル31012257[[#This Row],[日時]],テーブル13[[#All],[年代]],O$1)</f>
        <v>0</v>
      </c>
    </row>
    <row r="130" spans="1:15">
      <c r="A130" s="54">
        <f t="shared" si="7"/>
        <v>44014</v>
      </c>
      <c r="B130" s="1" t="str">
        <f t="shared" si="4"/>
        <v/>
      </c>
      <c r="C130" s="57" t="str">
        <f t="shared" si="5"/>
        <v/>
      </c>
      <c r="D130" s="57" t="str">
        <f t="shared" si="6"/>
        <v>2日</v>
      </c>
      <c r="E130" s="57">
        <f>COUNTIF(テーブル13[[#All],[発症日]],テーブル31012257[[#This Row],[日時]])</f>
        <v>0</v>
      </c>
      <c r="F130" s="57">
        <f>COUNTIFS(テーブル13[[#All],[発症日]],テーブル31012257[[#This Row],[日時]],テーブル13[[#All],[疫学的リンク]],F$1)</f>
        <v>0</v>
      </c>
      <c r="G130" s="59">
        <f>COUNTIFS(テーブル13[[#All],[発症日]],テーブル31012257[[#This Row],[日時]],テーブル13[[#All],[疫学的リンク]],G$1)</f>
        <v>0</v>
      </c>
      <c r="H130" s="59">
        <f>COUNTIFS(テーブル13[[#All],[発症日]],テーブル31012257[[#This Row],[日時]],テーブル13[[#All],[年代]],H$1)</f>
        <v>0</v>
      </c>
      <c r="I130" s="59">
        <f>COUNTIFS(テーブル13[[#All],[発症日]],テーブル31012257[[#This Row],[日時]],テーブル13[[#All],[年代]],I$1)</f>
        <v>0</v>
      </c>
      <c r="J130" s="59">
        <f>COUNTIFS(テーブル13[[#All],[発症日]],テーブル31012257[[#This Row],[日時]],テーブル13[[#All],[年代]],J$1)</f>
        <v>0</v>
      </c>
      <c r="K130" s="59">
        <f>COUNTIFS(テーブル13[[#All],[発症日]],テーブル31012257[[#This Row],[日時]],テーブル13[[#All],[年代]],K$1)</f>
        <v>0</v>
      </c>
      <c r="L130" s="59">
        <f>COUNTIFS(テーブル13[[#All],[発症日]],テーブル31012257[[#This Row],[日時]],テーブル13[[#All],[年代]],L$1)</f>
        <v>0</v>
      </c>
      <c r="M130" s="59">
        <f>COUNTIFS(テーブル13[[#All],[発症日]],テーブル31012257[[#This Row],[日時]],テーブル13[[#All],[年代]],M$1)</f>
        <v>0</v>
      </c>
      <c r="N130" s="59">
        <f>COUNTIFS(テーブル13[[#All],[発症日]],テーブル31012257[[#This Row],[日時]],テーブル13[[#All],[年代]],N$1)</f>
        <v>0</v>
      </c>
      <c r="O130" s="59">
        <f>COUNTIFS(テーブル13[[#All],[発症日]],テーブル31012257[[#This Row],[日時]],テーブル13[[#All],[年代]],O$1)</f>
        <v>0</v>
      </c>
    </row>
    <row r="131" spans="1:15">
      <c r="A131" s="54">
        <f t="shared" si="7"/>
        <v>44015</v>
      </c>
      <c r="B131" s="1" t="str">
        <f t="shared" si="4"/>
        <v/>
      </c>
      <c r="C131" s="57" t="str">
        <f t="shared" si="5"/>
        <v/>
      </c>
      <c r="D131" s="57" t="str">
        <f t="shared" si="6"/>
        <v>3日</v>
      </c>
      <c r="E131" s="57">
        <f>COUNTIF(テーブル13[[#All],[発症日]],テーブル31012257[[#This Row],[日時]])</f>
        <v>0</v>
      </c>
      <c r="F131" s="57">
        <f>COUNTIFS(テーブル13[[#All],[発症日]],テーブル31012257[[#This Row],[日時]],テーブル13[[#All],[疫学的リンク]],F$1)</f>
        <v>0</v>
      </c>
      <c r="G131" s="59">
        <f>COUNTIFS(テーブル13[[#All],[発症日]],テーブル31012257[[#This Row],[日時]],テーブル13[[#All],[疫学的リンク]],G$1)</f>
        <v>0</v>
      </c>
      <c r="H131" s="59">
        <f>COUNTIFS(テーブル13[[#All],[発症日]],テーブル31012257[[#This Row],[日時]],テーブル13[[#All],[年代]],H$1)</f>
        <v>0</v>
      </c>
      <c r="I131" s="59">
        <f>COUNTIFS(テーブル13[[#All],[発症日]],テーブル31012257[[#This Row],[日時]],テーブル13[[#All],[年代]],I$1)</f>
        <v>0</v>
      </c>
      <c r="J131" s="59">
        <f>COUNTIFS(テーブル13[[#All],[発症日]],テーブル31012257[[#This Row],[日時]],テーブル13[[#All],[年代]],J$1)</f>
        <v>0</v>
      </c>
      <c r="K131" s="59">
        <f>COUNTIFS(テーブル13[[#All],[発症日]],テーブル31012257[[#This Row],[日時]],テーブル13[[#All],[年代]],K$1)</f>
        <v>0</v>
      </c>
      <c r="L131" s="59">
        <f>COUNTIFS(テーブル13[[#All],[発症日]],テーブル31012257[[#This Row],[日時]],テーブル13[[#All],[年代]],L$1)</f>
        <v>0</v>
      </c>
      <c r="M131" s="59">
        <f>COUNTIFS(テーブル13[[#All],[発症日]],テーブル31012257[[#This Row],[日時]],テーブル13[[#All],[年代]],M$1)</f>
        <v>0</v>
      </c>
      <c r="N131" s="59">
        <f>COUNTIFS(テーブル13[[#All],[発症日]],テーブル31012257[[#This Row],[日時]],テーブル13[[#All],[年代]],N$1)</f>
        <v>0</v>
      </c>
      <c r="O131" s="59">
        <f>COUNTIFS(テーブル13[[#All],[発症日]],テーブル31012257[[#This Row],[日時]],テーブル13[[#All],[年代]],O$1)</f>
        <v>0</v>
      </c>
    </row>
    <row r="132" spans="1:15">
      <c r="A132" s="54">
        <f t="shared" si="7"/>
        <v>44016</v>
      </c>
      <c r="B132" s="1" t="str">
        <f t="shared" si="4"/>
        <v/>
      </c>
      <c r="C132" s="57" t="str">
        <f t="shared" si="5"/>
        <v/>
      </c>
      <c r="D132" s="57" t="str">
        <f t="shared" si="6"/>
        <v>4日</v>
      </c>
      <c r="E132" s="57">
        <f>COUNTIF(テーブル13[[#All],[発症日]],テーブル31012257[[#This Row],[日時]])</f>
        <v>0</v>
      </c>
      <c r="F132" s="57">
        <f>COUNTIFS(テーブル13[[#All],[発症日]],テーブル31012257[[#This Row],[日時]],テーブル13[[#All],[疫学的リンク]],F$1)</f>
        <v>0</v>
      </c>
      <c r="G132" s="59">
        <f>COUNTIFS(テーブル13[[#All],[発症日]],テーブル31012257[[#This Row],[日時]],テーブル13[[#All],[疫学的リンク]],G$1)</f>
        <v>0</v>
      </c>
      <c r="H132" s="59">
        <f>COUNTIFS(テーブル13[[#All],[発症日]],テーブル31012257[[#This Row],[日時]],テーブル13[[#All],[年代]],H$1)</f>
        <v>0</v>
      </c>
      <c r="I132" s="59">
        <f>COUNTIFS(テーブル13[[#All],[発症日]],テーブル31012257[[#This Row],[日時]],テーブル13[[#All],[年代]],I$1)</f>
        <v>0</v>
      </c>
      <c r="J132" s="59">
        <f>COUNTIFS(テーブル13[[#All],[発症日]],テーブル31012257[[#This Row],[日時]],テーブル13[[#All],[年代]],J$1)</f>
        <v>0</v>
      </c>
      <c r="K132" s="59">
        <f>COUNTIFS(テーブル13[[#All],[発症日]],テーブル31012257[[#This Row],[日時]],テーブル13[[#All],[年代]],K$1)</f>
        <v>0</v>
      </c>
      <c r="L132" s="59">
        <f>COUNTIFS(テーブル13[[#All],[発症日]],テーブル31012257[[#This Row],[日時]],テーブル13[[#All],[年代]],L$1)</f>
        <v>0</v>
      </c>
      <c r="M132" s="59">
        <f>COUNTIFS(テーブル13[[#All],[発症日]],テーブル31012257[[#This Row],[日時]],テーブル13[[#All],[年代]],M$1)</f>
        <v>0</v>
      </c>
      <c r="N132" s="59">
        <f>COUNTIFS(テーブル13[[#All],[発症日]],テーブル31012257[[#This Row],[日時]],テーブル13[[#All],[年代]],N$1)</f>
        <v>0</v>
      </c>
      <c r="O132" s="59">
        <f>COUNTIFS(テーブル13[[#All],[発症日]],テーブル31012257[[#This Row],[日時]],テーブル13[[#All],[年代]],O$1)</f>
        <v>0</v>
      </c>
    </row>
    <row r="133" spans="1:15">
      <c r="A133" s="54">
        <f t="shared" si="7"/>
        <v>44017</v>
      </c>
      <c r="B133" s="1" t="str">
        <f t="shared" si="4"/>
        <v/>
      </c>
      <c r="C133" s="57" t="str">
        <f t="shared" si="5"/>
        <v/>
      </c>
      <c r="D133" s="57" t="str">
        <f t="shared" si="6"/>
        <v>5日</v>
      </c>
      <c r="E133" s="57">
        <f>COUNTIF(テーブル13[[#All],[発症日]],テーブル31012257[[#This Row],[日時]])</f>
        <v>0</v>
      </c>
      <c r="F133" s="57">
        <f>COUNTIFS(テーブル13[[#All],[発症日]],テーブル31012257[[#This Row],[日時]],テーブル13[[#All],[疫学的リンク]],F$1)</f>
        <v>0</v>
      </c>
      <c r="G133" s="59">
        <f>COUNTIFS(テーブル13[[#All],[発症日]],テーブル31012257[[#This Row],[日時]],テーブル13[[#All],[疫学的リンク]],G$1)</f>
        <v>0</v>
      </c>
      <c r="H133" s="59">
        <f>COUNTIFS(テーブル13[[#All],[発症日]],テーブル31012257[[#This Row],[日時]],テーブル13[[#All],[年代]],H$1)</f>
        <v>0</v>
      </c>
      <c r="I133" s="59">
        <f>COUNTIFS(テーブル13[[#All],[発症日]],テーブル31012257[[#This Row],[日時]],テーブル13[[#All],[年代]],I$1)</f>
        <v>0</v>
      </c>
      <c r="J133" s="59">
        <f>COUNTIFS(テーブル13[[#All],[発症日]],テーブル31012257[[#This Row],[日時]],テーブル13[[#All],[年代]],J$1)</f>
        <v>0</v>
      </c>
      <c r="K133" s="59">
        <f>COUNTIFS(テーブル13[[#All],[発症日]],テーブル31012257[[#This Row],[日時]],テーブル13[[#All],[年代]],K$1)</f>
        <v>0</v>
      </c>
      <c r="L133" s="59">
        <f>COUNTIFS(テーブル13[[#All],[発症日]],テーブル31012257[[#This Row],[日時]],テーブル13[[#All],[年代]],L$1)</f>
        <v>0</v>
      </c>
      <c r="M133" s="59">
        <f>COUNTIFS(テーブル13[[#All],[発症日]],テーブル31012257[[#This Row],[日時]],テーブル13[[#All],[年代]],M$1)</f>
        <v>0</v>
      </c>
      <c r="N133" s="59">
        <f>COUNTIFS(テーブル13[[#All],[発症日]],テーブル31012257[[#This Row],[日時]],テーブル13[[#All],[年代]],N$1)</f>
        <v>0</v>
      </c>
      <c r="O133" s="59">
        <f>COUNTIFS(テーブル13[[#All],[発症日]],テーブル31012257[[#This Row],[日時]],テーブル13[[#All],[年代]],O$1)</f>
        <v>0</v>
      </c>
    </row>
    <row r="134" spans="1:15">
      <c r="A134" s="54">
        <f t="shared" si="7"/>
        <v>44018</v>
      </c>
      <c r="B134" s="1" t="str">
        <f t="shared" si="4"/>
        <v/>
      </c>
      <c r="C134" s="57" t="str">
        <f t="shared" si="5"/>
        <v/>
      </c>
      <c r="D134" s="57" t="str">
        <f t="shared" si="6"/>
        <v>6日</v>
      </c>
      <c r="E134" s="57">
        <f>COUNTIF(テーブル13[[#All],[発症日]],テーブル31012257[[#This Row],[日時]])</f>
        <v>0</v>
      </c>
      <c r="F134" s="57">
        <f>COUNTIFS(テーブル13[[#All],[発症日]],テーブル31012257[[#This Row],[日時]],テーブル13[[#All],[疫学的リンク]],F$1)</f>
        <v>0</v>
      </c>
      <c r="G134" s="59">
        <f>COUNTIFS(テーブル13[[#All],[発症日]],テーブル31012257[[#This Row],[日時]],テーブル13[[#All],[疫学的リンク]],G$1)</f>
        <v>0</v>
      </c>
      <c r="H134" s="59">
        <f>COUNTIFS(テーブル13[[#All],[発症日]],テーブル31012257[[#This Row],[日時]],テーブル13[[#All],[年代]],H$1)</f>
        <v>0</v>
      </c>
      <c r="I134" s="59">
        <f>COUNTIFS(テーブル13[[#All],[発症日]],テーブル31012257[[#This Row],[日時]],テーブル13[[#All],[年代]],I$1)</f>
        <v>0</v>
      </c>
      <c r="J134" s="59">
        <f>COUNTIFS(テーブル13[[#All],[発症日]],テーブル31012257[[#This Row],[日時]],テーブル13[[#All],[年代]],J$1)</f>
        <v>0</v>
      </c>
      <c r="K134" s="59">
        <f>COUNTIFS(テーブル13[[#All],[発症日]],テーブル31012257[[#This Row],[日時]],テーブル13[[#All],[年代]],K$1)</f>
        <v>0</v>
      </c>
      <c r="L134" s="59">
        <f>COUNTIFS(テーブル13[[#All],[発症日]],テーブル31012257[[#This Row],[日時]],テーブル13[[#All],[年代]],L$1)</f>
        <v>0</v>
      </c>
      <c r="M134" s="59">
        <f>COUNTIFS(テーブル13[[#All],[発症日]],テーブル31012257[[#This Row],[日時]],テーブル13[[#All],[年代]],M$1)</f>
        <v>0</v>
      </c>
      <c r="N134" s="59">
        <f>COUNTIFS(テーブル13[[#All],[発症日]],テーブル31012257[[#This Row],[日時]],テーブル13[[#All],[年代]],N$1)</f>
        <v>0</v>
      </c>
      <c r="O134" s="59">
        <f>COUNTIFS(テーブル13[[#All],[発症日]],テーブル31012257[[#This Row],[日時]],テーブル13[[#All],[年代]],O$1)</f>
        <v>0</v>
      </c>
    </row>
    <row r="135" spans="1:15">
      <c r="A135" s="54">
        <f t="shared" si="7"/>
        <v>44019</v>
      </c>
      <c r="B135" s="1" t="str">
        <f t="shared" ref="B135:B198" si="8">IF(AND(MONTH(A135)=1,DAY(A135)=1),YEAR(A135)&amp;"年","")</f>
        <v/>
      </c>
      <c r="C135" s="57" t="str">
        <f t="shared" ref="C135:C198" si="9">IF(DAY(A135)=1,MONTH(A135)&amp;"月","")</f>
        <v/>
      </c>
      <c r="D135" s="57" t="str">
        <f t="shared" ref="D135:D198" si="10">DAY(A135)&amp;"日"</f>
        <v>7日</v>
      </c>
      <c r="E135" s="57">
        <f>COUNTIF(テーブル13[[#All],[発症日]],テーブル31012257[[#This Row],[日時]])</f>
        <v>0</v>
      </c>
      <c r="F135" s="57">
        <f>COUNTIFS(テーブル13[[#All],[発症日]],テーブル31012257[[#This Row],[日時]],テーブル13[[#All],[疫学的リンク]],F$1)</f>
        <v>0</v>
      </c>
      <c r="G135" s="59">
        <f>COUNTIFS(テーブル13[[#All],[発症日]],テーブル31012257[[#This Row],[日時]],テーブル13[[#All],[疫学的リンク]],G$1)</f>
        <v>0</v>
      </c>
      <c r="H135" s="59">
        <f>COUNTIFS(テーブル13[[#All],[発症日]],テーブル31012257[[#This Row],[日時]],テーブル13[[#All],[年代]],H$1)</f>
        <v>0</v>
      </c>
      <c r="I135" s="59">
        <f>COUNTIFS(テーブル13[[#All],[発症日]],テーブル31012257[[#This Row],[日時]],テーブル13[[#All],[年代]],I$1)</f>
        <v>0</v>
      </c>
      <c r="J135" s="59">
        <f>COUNTIFS(テーブル13[[#All],[発症日]],テーブル31012257[[#This Row],[日時]],テーブル13[[#All],[年代]],J$1)</f>
        <v>0</v>
      </c>
      <c r="K135" s="59">
        <f>COUNTIFS(テーブル13[[#All],[発症日]],テーブル31012257[[#This Row],[日時]],テーブル13[[#All],[年代]],K$1)</f>
        <v>0</v>
      </c>
      <c r="L135" s="59">
        <f>COUNTIFS(テーブル13[[#All],[発症日]],テーブル31012257[[#This Row],[日時]],テーブル13[[#All],[年代]],L$1)</f>
        <v>0</v>
      </c>
      <c r="M135" s="59">
        <f>COUNTIFS(テーブル13[[#All],[発症日]],テーブル31012257[[#This Row],[日時]],テーブル13[[#All],[年代]],M$1)</f>
        <v>0</v>
      </c>
      <c r="N135" s="59">
        <f>COUNTIFS(テーブル13[[#All],[発症日]],テーブル31012257[[#This Row],[日時]],テーブル13[[#All],[年代]],N$1)</f>
        <v>0</v>
      </c>
      <c r="O135" s="59">
        <f>COUNTIFS(テーブル13[[#All],[発症日]],テーブル31012257[[#This Row],[日時]],テーブル13[[#All],[年代]],O$1)</f>
        <v>0</v>
      </c>
    </row>
    <row r="136" spans="1:15">
      <c r="A136" s="54">
        <f t="shared" si="7"/>
        <v>44020</v>
      </c>
      <c r="B136" s="1" t="str">
        <f t="shared" si="8"/>
        <v/>
      </c>
      <c r="C136" s="57" t="str">
        <f t="shared" si="9"/>
        <v/>
      </c>
      <c r="D136" s="57" t="str">
        <f t="shared" si="10"/>
        <v>8日</v>
      </c>
      <c r="E136" s="57">
        <f>COUNTIF(テーブル13[[#All],[発症日]],テーブル31012257[[#This Row],[日時]])</f>
        <v>0</v>
      </c>
      <c r="F136" s="57">
        <f>COUNTIFS(テーブル13[[#All],[発症日]],テーブル31012257[[#This Row],[日時]],テーブル13[[#All],[疫学的リンク]],F$1)</f>
        <v>0</v>
      </c>
      <c r="G136" s="59">
        <f>COUNTIFS(テーブル13[[#All],[発症日]],テーブル31012257[[#This Row],[日時]],テーブル13[[#All],[疫学的リンク]],G$1)</f>
        <v>0</v>
      </c>
      <c r="H136" s="59">
        <f>COUNTIFS(テーブル13[[#All],[発症日]],テーブル31012257[[#This Row],[日時]],テーブル13[[#All],[年代]],H$1)</f>
        <v>0</v>
      </c>
      <c r="I136" s="59">
        <f>COUNTIFS(テーブル13[[#All],[発症日]],テーブル31012257[[#This Row],[日時]],テーブル13[[#All],[年代]],I$1)</f>
        <v>0</v>
      </c>
      <c r="J136" s="59">
        <f>COUNTIFS(テーブル13[[#All],[発症日]],テーブル31012257[[#This Row],[日時]],テーブル13[[#All],[年代]],J$1)</f>
        <v>0</v>
      </c>
      <c r="K136" s="59">
        <f>COUNTIFS(テーブル13[[#All],[発症日]],テーブル31012257[[#This Row],[日時]],テーブル13[[#All],[年代]],K$1)</f>
        <v>0</v>
      </c>
      <c r="L136" s="59">
        <f>COUNTIFS(テーブル13[[#All],[発症日]],テーブル31012257[[#This Row],[日時]],テーブル13[[#All],[年代]],L$1)</f>
        <v>0</v>
      </c>
      <c r="M136" s="59">
        <f>COUNTIFS(テーブル13[[#All],[発症日]],テーブル31012257[[#This Row],[日時]],テーブル13[[#All],[年代]],M$1)</f>
        <v>0</v>
      </c>
      <c r="N136" s="59">
        <f>COUNTIFS(テーブル13[[#All],[発症日]],テーブル31012257[[#This Row],[日時]],テーブル13[[#All],[年代]],N$1)</f>
        <v>0</v>
      </c>
      <c r="O136" s="59">
        <f>COUNTIFS(テーブル13[[#All],[発症日]],テーブル31012257[[#This Row],[日時]],テーブル13[[#All],[年代]],O$1)</f>
        <v>0</v>
      </c>
    </row>
    <row r="137" spans="1:15">
      <c r="A137" s="54">
        <f t="shared" ref="A137:A200" si="11">A136+1</f>
        <v>44021</v>
      </c>
      <c r="B137" s="1" t="str">
        <f t="shared" si="8"/>
        <v/>
      </c>
      <c r="C137" s="57" t="str">
        <f t="shared" si="9"/>
        <v/>
      </c>
      <c r="D137" s="57" t="str">
        <f t="shared" si="10"/>
        <v>9日</v>
      </c>
      <c r="E137" s="57">
        <f>COUNTIF(テーブル13[[#All],[発症日]],テーブル31012257[[#This Row],[日時]])</f>
        <v>0</v>
      </c>
      <c r="F137" s="57">
        <f>COUNTIFS(テーブル13[[#All],[発症日]],テーブル31012257[[#This Row],[日時]],テーブル13[[#All],[疫学的リンク]],F$1)</f>
        <v>0</v>
      </c>
      <c r="G137" s="59">
        <f>COUNTIFS(テーブル13[[#All],[発症日]],テーブル31012257[[#This Row],[日時]],テーブル13[[#All],[疫学的リンク]],G$1)</f>
        <v>0</v>
      </c>
      <c r="H137" s="59">
        <f>COUNTIFS(テーブル13[[#All],[発症日]],テーブル31012257[[#This Row],[日時]],テーブル13[[#All],[年代]],H$1)</f>
        <v>0</v>
      </c>
      <c r="I137" s="59">
        <f>COUNTIFS(テーブル13[[#All],[発症日]],テーブル31012257[[#This Row],[日時]],テーブル13[[#All],[年代]],I$1)</f>
        <v>0</v>
      </c>
      <c r="J137" s="59">
        <f>COUNTIFS(テーブル13[[#All],[発症日]],テーブル31012257[[#This Row],[日時]],テーブル13[[#All],[年代]],J$1)</f>
        <v>0</v>
      </c>
      <c r="K137" s="59">
        <f>COUNTIFS(テーブル13[[#All],[発症日]],テーブル31012257[[#This Row],[日時]],テーブル13[[#All],[年代]],K$1)</f>
        <v>0</v>
      </c>
      <c r="L137" s="59">
        <f>COUNTIFS(テーブル13[[#All],[発症日]],テーブル31012257[[#This Row],[日時]],テーブル13[[#All],[年代]],L$1)</f>
        <v>0</v>
      </c>
      <c r="M137" s="59">
        <f>COUNTIFS(テーブル13[[#All],[発症日]],テーブル31012257[[#This Row],[日時]],テーブル13[[#All],[年代]],M$1)</f>
        <v>0</v>
      </c>
      <c r="N137" s="59">
        <f>COUNTIFS(テーブル13[[#All],[発症日]],テーブル31012257[[#This Row],[日時]],テーブル13[[#All],[年代]],N$1)</f>
        <v>0</v>
      </c>
      <c r="O137" s="59">
        <f>COUNTIFS(テーブル13[[#All],[発症日]],テーブル31012257[[#This Row],[日時]],テーブル13[[#All],[年代]],O$1)</f>
        <v>0</v>
      </c>
    </row>
    <row r="138" spans="1:15">
      <c r="A138" s="54">
        <f t="shared" si="11"/>
        <v>44022</v>
      </c>
      <c r="B138" s="1" t="str">
        <f t="shared" si="8"/>
        <v/>
      </c>
      <c r="C138" s="57" t="str">
        <f t="shared" si="9"/>
        <v/>
      </c>
      <c r="D138" s="57" t="str">
        <f t="shared" si="10"/>
        <v>10日</v>
      </c>
      <c r="E138" s="57">
        <f>COUNTIF(テーブル13[[#All],[発症日]],テーブル31012257[[#This Row],[日時]])</f>
        <v>0</v>
      </c>
      <c r="F138" s="57">
        <f>COUNTIFS(テーブル13[[#All],[発症日]],テーブル31012257[[#This Row],[日時]],テーブル13[[#All],[疫学的リンク]],F$1)</f>
        <v>0</v>
      </c>
      <c r="G138" s="59">
        <f>COUNTIFS(テーブル13[[#All],[発症日]],テーブル31012257[[#This Row],[日時]],テーブル13[[#All],[疫学的リンク]],G$1)</f>
        <v>0</v>
      </c>
      <c r="H138" s="59">
        <f>COUNTIFS(テーブル13[[#All],[発症日]],テーブル31012257[[#This Row],[日時]],テーブル13[[#All],[年代]],H$1)</f>
        <v>0</v>
      </c>
      <c r="I138" s="59">
        <f>COUNTIFS(テーブル13[[#All],[発症日]],テーブル31012257[[#This Row],[日時]],テーブル13[[#All],[年代]],I$1)</f>
        <v>0</v>
      </c>
      <c r="J138" s="59">
        <f>COUNTIFS(テーブル13[[#All],[発症日]],テーブル31012257[[#This Row],[日時]],テーブル13[[#All],[年代]],J$1)</f>
        <v>0</v>
      </c>
      <c r="K138" s="59">
        <f>COUNTIFS(テーブル13[[#All],[発症日]],テーブル31012257[[#This Row],[日時]],テーブル13[[#All],[年代]],K$1)</f>
        <v>0</v>
      </c>
      <c r="L138" s="59">
        <f>COUNTIFS(テーブル13[[#All],[発症日]],テーブル31012257[[#This Row],[日時]],テーブル13[[#All],[年代]],L$1)</f>
        <v>0</v>
      </c>
      <c r="M138" s="59">
        <f>COUNTIFS(テーブル13[[#All],[発症日]],テーブル31012257[[#This Row],[日時]],テーブル13[[#All],[年代]],M$1)</f>
        <v>0</v>
      </c>
      <c r="N138" s="59">
        <f>COUNTIFS(テーブル13[[#All],[発症日]],テーブル31012257[[#This Row],[日時]],テーブル13[[#All],[年代]],N$1)</f>
        <v>0</v>
      </c>
      <c r="O138" s="59">
        <f>COUNTIFS(テーブル13[[#All],[発症日]],テーブル31012257[[#This Row],[日時]],テーブル13[[#All],[年代]],O$1)</f>
        <v>0</v>
      </c>
    </row>
    <row r="139" spans="1:15">
      <c r="A139" s="54">
        <f t="shared" si="11"/>
        <v>44023</v>
      </c>
      <c r="B139" s="1" t="str">
        <f t="shared" si="8"/>
        <v/>
      </c>
      <c r="C139" s="57" t="str">
        <f t="shared" si="9"/>
        <v/>
      </c>
      <c r="D139" s="57" t="str">
        <f t="shared" si="10"/>
        <v>11日</v>
      </c>
      <c r="E139" s="57">
        <f>COUNTIF(テーブル13[[#All],[発症日]],テーブル31012257[[#This Row],[日時]])</f>
        <v>0</v>
      </c>
      <c r="F139" s="57">
        <f>COUNTIFS(テーブル13[[#All],[発症日]],テーブル31012257[[#This Row],[日時]],テーブル13[[#All],[疫学的リンク]],F$1)</f>
        <v>0</v>
      </c>
      <c r="G139" s="59">
        <f>COUNTIFS(テーブル13[[#All],[発症日]],テーブル31012257[[#This Row],[日時]],テーブル13[[#All],[疫学的リンク]],G$1)</f>
        <v>0</v>
      </c>
      <c r="H139" s="59">
        <f>COUNTIFS(テーブル13[[#All],[発症日]],テーブル31012257[[#This Row],[日時]],テーブル13[[#All],[年代]],H$1)</f>
        <v>0</v>
      </c>
      <c r="I139" s="59">
        <f>COUNTIFS(テーブル13[[#All],[発症日]],テーブル31012257[[#This Row],[日時]],テーブル13[[#All],[年代]],I$1)</f>
        <v>0</v>
      </c>
      <c r="J139" s="59">
        <f>COUNTIFS(テーブル13[[#All],[発症日]],テーブル31012257[[#This Row],[日時]],テーブル13[[#All],[年代]],J$1)</f>
        <v>0</v>
      </c>
      <c r="K139" s="59">
        <f>COUNTIFS(テーブル13[[#All],[発症日]],テーブル31012257[[#This Row],[日時]],テーブル13[[#All],[年代]],K$1)</f>
        <v>0</v>
      </c>
      <c r="L139" s="59">
        <f>COUNTIFS(テーブル13[[#All],[発症日]],テーブル31012257[[#This Row],[日時]],テーブル13[[#All],[年代]],L$1)</f>
        <v>0</v>
      </c>
      <c r="M139" s="59">
        <f>COUNTIFS(テーブル13[[#All],[発症日]],テーブル31012257[[#This Row],[日時]],テーブル13[[#All],[年代]],M$1)</f>
        <v>0</v>
      </c>
      <c r="N139" s="59">
        <f>COUNTIFS(テーブル13[[#All],[発症日]],テーブル31012257[[#This Row],[日時]],テーブル13[[#All],[年代]],N$1)</f>
        <v>0</v>
      </c>
      <c r="O139" s="59">
        <f>COUNTIFS(テーブル13[[#All],[発症日]],テーブル31012257[[#This Row],[日時]],テーブル13[[#All],[年代]],O$1)</f>
        <v>0</v>
      </c>
    </row>
    <row r="140" spans="1:15">
      <c r="A140" s="54">
        <f t="shared" si="11"/>
        <v>44024</v>
      </c>
      <c r="B140" s="1" t="str">
        <f t="shared" si="8"/>
        <v/>
      </c>
      <c r="C140" s="57" t="str">
        <f t="shared" si="9"/>
        <v/>
      </c>
      <c r="D140" s="57" t="str">
        <f t="shared" si="10"/>
        <v>12日</v>
      </c>
      <c r="E140" s="57">
        <f>COUNTIF(テーブル13[[#All],[発症日]],テーブル31012257[[#This Row],[日時]])</f>
        <v>0</v>
      </c>
      <c r="F140" s="57">
        <f>COUNTIFS(テーブル13[[#All],[発症日]],テーブル31012257[[#This Row],[日時]],テーブル13[[#All],[疫学的リンク]],F$1)</f>
        <v>0</v>
      </c>
      <c r="G140" s="59">
        <f>COUNTIFS(テーブル13[[#All],[発症日]],テーブル31012257[[#This Row],[日時]],テーブル13[[#All],[疫学的リンク]],G$1)</f>
        <v>0</v>
      </c>
      <c r="H140" s="59">
        <f>COUNTIFS(テーブル13[[#All],[発症日]],テーブル31012257[[#This Row],[日時]],テーブル13[[#All],[年代]],H$1)</f>
        <v>0</v>
      </c>
      <c r="I140" s="59">
        <f>COUNTIFS(テーブル13[[#All],[発症日]],テーブル31012257[[#This Row],[日時]],テーブル13[[#All],[年代]],I$1)</f>
        <v>0</v>
      </c>
      <c r="J140" s="59">
        <f>COUNTIFS(テーブル13[[#All],[発症日]],テーブル31012257[[#This Row],[日時]],テーブル13[[#All],[年代]],J$1)</f>
        <v>0</v>
      </c>
      <c r="K140" s="59">
        <f>COUNTIFS(テーブル13[[#All],[発症日]],テーブル31012257[[#This Row],[日時]],テーブル13[[#All],[年代]],K$1)</f>
        <v>0</v>
      </c>
      <c r="L140" s="59">
        <f>COUNTIFS(テーブル13[[#All],[発症日]],テーブル31012257[[#This Row],[日時]],テーブル13[[#All],[年代]],L$1)</f>
        <v>0</v>
      </c>
      <c r="M140" s="59">
        <f>COUNTIFS(テーブル13[[#All],[発症日]],テーブル31012257[[#This Row],[日時]],テーブル13[[#All],[年代]],M$1)</f>
        <v>0</v>
      </c>
      <c r="N140" s="59">
        <f>COUNTIFS(テーブル13[[#All],[発症日]],テーブル31012257[[#This Row],[日時]],テーブル13[[#All],[年代]],N$1)</f>
        <v>0</v>
      </c>
      <c r="O140" s="59">
        <f>COUNTIFS(テーブル13[[#All],[発症日]],テーブル31012257[[#This Row],[日時]],テーブル13[[#All],[年代]],O$1)</f>
        <v>0</v>
      </c>
    </row>
    <row r="141" spans="1:15">
      <c r="A141" s="54">
        <f t="shared" si="11"/>
        <v>44025</v>
      </c>
      <c r="B141" s="1" t="str">
        <f t="shared" si="8"/>
        <v/>
      </c>
      <c r="C141" s="57" t="str">
        <f t="shared" si="9"/>
        <v/>
      </c>
      <c r="D141" s="57" t="str">
        <f t="shared" si="10"/>
        <v>13日</v>
      </c>
      <c r="E141" s="57">
        <f>COUNTIF(テーブル13[[#All],[発症日]],テーブル31012257[[#This Row],[日時]])</f>
        <v>0</v>
      </c>
      <c r="F141" s="57">
        <f>COUNTIFS(テーブル13[[#All],[発症日]],テーブル31012257[[#This Row],[日時]],テーブル13[[#All],[疫学的リンク]],F$1)</f>
        <v>0</v>
      </c>
      <c r="G141" s="59">
        <f>COUNTIFS(テーブル13[[#All],[発症日]],テーブル31012257[[#This Row],[日時]],テーブル13[[#All],[疫学的リンク]],G$1)</f>
        <v>0</v>
      </c>
      <c r="H141" s="59">
        <f>COUNTIFS(テーブル13[[#All],[発症日]],テーブル31012257[[#This Row],[日時]],テーブル13[[#All],[年代]],H$1)</f>
        <v>0</v>
      </c>
      <c r="I141" s="59">
        <f>COUNTIFS(テーブル13[[#All],[発症日]],テーブル31012257[[#This Row],[日時]],テーブル13[[#All],[年代]],I$1)</f>
        <v>0</v>
      </c>
      <c r="J141" s="59">
        <f>COUNTIFS(テーブル13[[#All],[発症日]],テーブル31012257[[#This Row],[日時]],テーブル13[[#All],[年代]],J$1)</f>
        <v>0</v>
      </c>
      <c r="K141" s="59">
        <f>COUNTIFS(テーブル13[[#All],[発症日]],テーブル31012257[[#This Row],[日時]],テーブル13[[#All],[年代]],K$1)</f>
        <v>0</v>
      </c>
      <c r="L141" s="59">
        <f>COUNTIFS(テーブル13[[#All],[発症日]],テーブル31012257[[#This Row],[日時]],テーブル13[[#All],[年代]],L$1)</f>
        <v>0</v>
      </c>
      <c r="M141" s="59">
        <f>COUNTIFS(テーブル13[[#All],[発症日]],テーブル31012257[[#This Row],[日時]],テーブル13[[#All],[年代]],M$1)</f>
        <v>0</v>
      </c>
      <c r="N141" s="59">
        <f>COUNTIFS(テーブル13[[#All],[発症日]],テーブル31012257[[#This Row],[日時]],テーブル13[[#All],[年代]],N$1)</f>
        <v>0</v>
      </c>
      <c r="O141" s="59">
        <f>COUNTIFS(テーブル13[[#All],[発症日]],テーブル31012257[[#This Row],[日時]],テーブル13[[#All],[年代]],O$1)</f>
        <v>0</v>
      </c>
    </row>
    <row r="142" spans="1:15">
      <c r="A142" s="54">
        <f t="shared" si="11"/>
        <v>44026</v>
      </c>
      <c r="B142" s="1" t="str">
        <f t="shared" si="8"/>
        <v/>
      </c>
      <c r="C142" s="57" t="str">
        <f t="shared" si="9"/>
        <v/>
      </c>
      <c r="D142" s="57" t="str">
        <f t="shared" si="10"/>
        <v>14日</v>
      </c>
      <c r="E142" s="57">
        <f>COUNTIF(テーブル13[[#All],[発症日]],テーブル31012257[[#This Row],[日時]])</f>
        <v>0</v>
      </c>
      <c r="F142" s="57">
        <f>COUNTIFS(テーブル13[[#All],[発症日]],テーブル31012257[[#This Row],[日時]],テーブル13[[#All],[疫学的リンク]],F$1)</f>
        <v>0</v>
      </c>
      <c r="G142" s="59">
        <f>COUNTIFS(テーブル13[[#All],[発症日]],テーブル31012257[[#This Row],[日時]],テーブル13[[#All],[疫学的リンク]],G$1)</f>
        <v>0</v>
      </c>
      <c r="H142" s="59">
        <f>COUNTIFS(テーブル13[[#All],[発症日]],テーブル31012257[[#This Row],[日時]],テーブル13[[#All],[年代]],H$1)</f>
        <v>0</v>
      </c>
      <c r="I142" s="59">
        <f>COUNTIFS(テーブル13[[#All],[発症日]],テーブル31012257[[#This Row],[日時]],テーブル13[[#All],[年代]],I$1)</f>
        <v>0</v>
      </c>
      <c r="J142" s="59">
        <f>COUNTIFS(テーブル13[[#All],[発症日]],テーブル31012257[[#This Row],[日時]],テーブル13[[#All],[年代]],J$1)</f>
        <v>0</v>
      </c>
      <c r="K142" s="59">
        <f>COUNTIFS(テーブル13[[#All],[発症日]],テーブル31012257[[#This Row],[日時]],テーブル13[[#All],[年代]],K$1)</f>
        <v>0</v>
      </c>
      <c r="L142" s="59">
        <f>COUNTIFS(テーブル13[[#All],[発症日]],テーブル31012257[[#This Row],[日時]],テーブル13[[#All],[年代]],L$1)</f>
        <v>0</v>
      </c>
      <c r="M142" s="59">
        <f>COUNTIFS(テーブル13[[#All],[発症日]],テーブル31012257[[#This Row],[日時]],テーブル13[[#All],[年代]],M$1)</f>
        <v>0</v>
      </c>
      <c r="N142" s="59">
        <f>COUNTIFS(テーブル13[[#All],[発症日]],テーブル31012257[[#This Row],[日時]],テーブル13[[#All],[年代]],N$1)</f>
        <v>0</v>
      </c>
      <c r="O142" s="59">
        <f>COUNTIFS(テーブル13[[#All],[発症日]],テーブル31012257[[#This Row],[日時]],テーブル13[[#All],[年代]],O$1)</f>
        <v>0</v>
      </c>
    </row>
    <row r="143" spans="1:15">
      <c r="A143" s="54">
        <f t="shared" si="11"/>
        <v>44027</v>
      </c>
      <c r="B143" s="1" t="str">
        <f t="shared" si="8"/>
        <v/>
      </c>
      <c r="C143" s="57" t="str">
        <f t="shared" si="9"/>
        <v/>
      </c>
      <c r="D143" s="57" t="str">
        <f t="shared" si="10"/>
        <v>15日</v>
      </c>
      <c r="E143" s="57">
        <f>COUNTIF(テーブル13[[#All],[発症日]],テーブル31012257[[#This Row],[日時]])</f>
        <v>0</v>
      </c>
      <c r="F143" s="57">
        <f>COUNTIFS(テーブル13[[#All],[発症日]],テーブル31012257[[#This Row],[日時]],テーブル13[[#All],[疫学的リンク]],F$1)</f>
        <v>0</v>
      </c>
      <c r="G143" s="59">
        <f>COUNTIFS(テーブル13[[#All],[発症日]],テーブル31012257[[#This Row],[日時]],テーブル13[[#All],[疫学的リンク]],G$1)</f>
        <v>0</v>
      </c>
      <c r="H143" s="59">
        <f>COUNTIFS(テーブル13[[#All],[発症日]],テーブル31012257[[#This Row],[日時]],テーブル13[[#All],[年代]],H$1)</f>
        <v>0</v>
      </c>
      <c r="I143" s="59">
        <f>COUNTIFS(テーブル13[[#All],[発症日]],テーブル31012257[[#This Row],[日時]],テーブル13[[#All],[年代]],I$1)</f>
        <v>0</v>
      </c>
      <c r="J143" s="59">
        <f>COUNTIFS(テーブル13[[#All],[発症日]],テーブル31012257[[#This Row],[日時]],テーブル13[[#All],[年代]],J$1)</f>
        <v>0</v>
      </c>
      <c r="K143" s="59">
        <f>COUNTIFS(テーブル13[[#All],[発症日]],テーブル31012257[[#This Row],[日時]],テーブル13[[#All],[年代]],K$1)</f>
        <v>0</v>
      </c>
      <c r="L143" s="59">
        <f>COUNTIFS(テーブル13[[#All],[発症日]],テーブル31012257[[#This Row],[日時]],テーブル13[[#All],[年代]],L$1)</f>
        <v>0</v>
      </c>
      <c r="M143" s="59">
        <f>COUNTIFS(テーブル13[[#All],[発症日]],テーブル31012257[[#This Row],[日時]],テーブル13[[#All],[年代]],M$1)</f>
        <v>0</v>
      </c>
      <c r="N143" s="59">
        <f>COUNTIFS(テーブル13[[#All],[発症日]],テーブル31012257[[#This Row],[日時]],テーブル13[[#All],[年代]],N$1)</f>
        <v>0</v>
      </c>
      <c r="O143" s="59">
        <f>COUNTIFS(テーブル13[[#All],[発症日]],テーブル31012257[[#This Row],[日時]],テーブル13[[#All],[年代]],O$1)</f>
        <v>0</v>
      </c>
    </row>
    <row r="144" spans="1:15">
      <c r="A144" s="54">
        <f t="shared" si="11"/>
        <v>44028</v>
      </c>
      <c r="B144" s="1" t="str">
        <f t="shared" si="8"/>
        <v/>
      </c>
      <c r="C144" s="57" t="str">
        <f t="shared" si="9"/>
        <v/>
      </c>
      <c r="D144" s="57" t="str">
        <f t="shared" si="10"/>
        <v>16日</v>
      </c>
      <c r="E144" s="57">
        <f>COUNTIF(テーブル13[[#All],[発症日]],テーブル31012257[[#This Row],[日時]])</f>
        <v>0</v>
      </c>
      <c r="F144" s="57">
        <f>COUNTIFS(テーブル13[[#All],[発症日]],テーブル31012257[[#This Row],[日時]],テーブル13[[#All],[疫学的リンク]],F$1)</f>
        <v>0</v>
      </c>
      <c r="G144" s="59">
        <f>COUNTIFS(テーブル13[[#All],[発症日]],テーブル31012257[[#This Row],[日時]],テーブル13[[#All],[疫学的リンク]],G$1)</f>
        <v>0</v>
      </c>
      <c r="H144" s="59">
        <f>COUNTIFS(テーブル13[[#All],[発症日]],テーブル31012257[[#This Row],[日時]],テーブル13[[#All],[年代]],H$1)</f>
        <v>0</v>
      </c>
      <c r="I144" s="59">
        <f>COUNTIFS(テーブル13[[#All],[発症日]],テーブル31012257[[#This Row],[日時]],テーブル13[[#All],[年代]],I$1)</f>
        <v>0</v>
      </c>
      <c r="J144" s="59">
        <f>COUNTIFS(テーブル13[[#All],[発症日]],テーブル31012257[[#This Row],[日時]],テーブル13[[#All],[年代]],J$1)</f>
        <v>0</v>
      </c>
      <c r="K144" s="59">
        <f>COUNTIFS(テーブル13[[#All],[発症日]],テーブル31012257[[#This Row],[日時]],テーブル13[[#All],[年代]],K$1)</f>
        <v>0</v>
      </c>
      <c r="L144" s="59">
        <f>COUNTIFS(テーブル13[[#All],[発症日]],テーブル31012257[[#This Row],[日時]],テーブル13[[#All],[年代]],L$1)</f>
        <v>0</v>
      </c>
      <c r="M144" s="59">
        <f>COUNTIFS(テーブル13[[#All],[発症日]],テーブル31012257[[#This Row],[日時]],テーブル13[[#All],[年代]],M$1)</f>
        <v>0</v>
      </c>
      <c r="N144" s="59">
        <f>COUNTIFS(テーブル13[[#All],[発症日]],テーブル31012257[[#This Row],[日時]],テーブル13[[#All],[年代]],N$1)</f>
        <v>0</v>
      </c>
      <c r="O144" s="59">
        <f>COUNTIFS(テーブル13[[#All],[発症日]],テーブル31012257[[#This Row],[日時]],テーブル13[[#All],[年代]],O$1)</f>
        <v>0</v>
      </c>
    </row>
    <row r="145" spans="1:15">
      <c r="A145" s="54">
        <f t="shared" si="11"/>
        <v>44029</v>
      </c>
      <c r="B145" s="1" t="str">
        <f t="shared" si="8"/>
        <v/>
      </c>
      <c r="C145" s="57" t="str">
        <f t="shared" si="9"/>
        <v/>
      </c>
      <c r="D145" s="57" t="str">
        <f t="shared" si="10"/>
        <v>17日</v>
      </c>
      <c r="E145" s="57">
        <f>COUNTIF(テーブル13[[#All],[発症日]],テーブル31012257[[#This Row],[日時]])</f>
        <v>0</v>
      </c>
      <c r="F145" s="57">
        <f>COUNTIFS(テーブル13[[#All],[発症日]],テーブル31012257[[#This Row],[日時]],テーブル13[[#All],[疫学的リンク]],F$1)</f>
        <v>0</v>
      </c>
      <c r="G145" s="59">
        <f>COUNTIFS(テーブル13[[#All],[発症日]],テーブル31012257[[#This Row],[日時]],テーブル13[[#All],[疫学的リンク]],G$1)</f>
        <v>0</v>
      </c>
      <c r="H145" s="59">
        <f>COUNTIFS(テーブル13[[#All],[発症日]],テーブル31012257[[#This Row],[日時]],テーブル13[[#All],[年代]],H$1)</f>
        <v>0</v>
      </c>
      <c r="I145" s="59">
        <f>COUNTIFS(テーブル13[[#All],[発症日]],テーブル31012257[[#This Row],[日時]],テーブル13[[#All],[年代]],I$1)</f>
        <v>0</v>
      </c>
      <c r="J145" s="59">
        <f>COUNTIFS(テーブル13[[#All],[発症日]],テーブル31012257[[#This Row],[日時]],テーブル13[[#All],[年代]],J$1)</f>
        <v>0</v>
      </c>
      <c r="K145" s="59">
        <f>COUNTIFS(テーブル13[[#All],[発症日]],テーブル31012257[[#This Row],[日時]],テーブル13[[#All],[年代]],K$1)</f>
        <v>0</v>
      </c>
      <c r="L145" s="59">
        <f>COUNTIFS(テーブル13[[#All],[発症日]],テーブル31012257[[#This Row],[日時]],テーブル13[[#All],[年代]],L$1)</f>
        <v>0</v>
      </c>
      <c r="M145" s="59">
        <f>COUNTIFS(テーブル13[[#All],[発症日]],テーブル31012257[[#This Row],[日時]],テーブル13[[#All],[年代]],M$1)</f>
        <v>0</v>
      </c>
      <c r="N145" s="59">
        <f>COUNTIFS(テーブル13[[#All],[発症日]],テーブル31012257[[#This Row],[日時]],テーブル13[[#All],[年代]],N$1)</f>
        <v>0</v>
      </c>
      <c r="O145" s="59">
        <f>COUNTIFS(テーブル13[[#All],[発症日]],テーブル31012257[[#This Row],[日時]],テーブル13[[#All],[年代]],O$1)</f>
        <v>0</v>
      </c>
    </row>
    <row r="146" spans="1:15">
      <c r="A146" s="54">
        <f t="shared" si="11"/>
        <v>44030</v>
      </c>
      <c r="B146" s="1" t="str">
        <f t="shared" si="8"/>
        <v/>
      </c>
      <c r="C146" s="57" t="str">
        <f t="shared" si="9"/>
        <v/>
      </c>
      <c r="D146" s="57" t="str">
        <f t="shared" si="10"/>
        <v>18日</v>
      </c>
      <c r="E146" s="57">
        <f>COUNTIF(テーブル13[[#All],[発症日]],テーブル31012257[[#This Row],[日時]])</f>
        <v>0</v>
      </c>
      <c r="F146" s="57">
        <f>COUNTIFS(テーブル13[[#All],[発症日]],テーブル31012257[[#This Row],[日時]],テーブル13[[#All],[疫学的リンク]],F$1)</f>
        <v>0</v>
      </c>
      <c r="G146" s="59">
        <f>COUNTIFS(テーブル13[[#All],[発症日]],テーブル31012257[[#This Row],[日時]],テーブル13[[#All],[疫学的リンク]],G$1)</f>
        <v>0</v>
      </c>
      <c r="H146" s="59">
        <f>COUNTIFS(テーブル13[[#All],[発症日]],テーブル31012257[[#This Row],[日時]],テーブル13[[#All],[年代]],H$1)</f>
        <v>0</v>
      </c>
      <c r="I146" s="59">
        <f>COUNTIFS(テーブル13[[#All],[発症日]],テーブル31012257[[#This Row],[日時]],テーブル13[[#All],[年代]],I$1)</f>
        <v>0</v>
      </c>
      <c r="J146" s="59">
        <f>COUNTIFS(テーブル13[[#All],[発症日]],テーブル31012257[[#This Row],[日時]],テーブル13[[#All],[年代]],J$1)</f>
        <v>0</v>
      </c>
      <c r="K146" s="59">
        <f>COUNTIFS(テーブル13[[#All],[発症日]],テーブル31012257[[#This Row],[日時]],テーブル13[[#All],[年代]],K$1)</f>
        <v>0</v>
      </c>
      <c r="L146" s="59">
        <f>COUNTIFS(テーブル13[[#All],[発症日]],テーブル31012257[[#This Row],[日時]],テーブル13[[#All],[年代]],L$1)</f>
        <v>0</v>
      </c>
      <c r="M146" s="59">
        <f>COUNTIFS(テーブル13[[#All],[発症日]],テーブル31012257[[#This Row],[日時]],テーブル13[[#All],[年代]],M$1)</f>
        <v>0</v>
      </c>
      <c r="N146" s="59">
        <f>COUNTIFS(テーブル13[[#All],[発症日]],テーブル31012257[[#This Row],[日時]],テーブル13[[#All],[年代]],N$1)</f>
        <v>0</v>
      </c>
      <c r="O146" s="59">
        <f>COUNTIFS(テーブル13[[#All],[発症日]],テーブル31012257[[#This Row],[日時]],テーブル13[[#All],[年代]],O$1)</f>
        <v>0</v>
      </c>
    </row>
    <row r="147" spans="1:15">
      <c r="A147" s="54">
        <f t="shared" si="11"/>
        <v>44031</v>
      </c>
      <c r="B147" s="1" t="str">
        <f t="shared" si="8"/>
        <v/>
      </c>
      <c r="C147" s="57" t="str">
        <f t="shared" si="9"/>
        <v/>
      </c>
      <c r="D147" s="57" t="str">
        <f t="shared" si="10"/>
        <v>19日</v>
      </c>
      <c r="E147" s="57">
        <f>COUNTIF(テーブル13[[#All],[発症日]],テーブル31012257[[#This Row],[日時]])</f>
        <v>0</v>
      </c>
      <c r="F147" s="57">
        <f>COUNTIFS(テーブル13[[#All],[発症日]],テーブル31012257[[#This Row],[日時]],テーブル13[[#All],[疫学的リンク]],F$1)</f>
        <v>0</v>
      </c>
      <c r="G147" s="59">
        <f>COUNTIFS(テーブル13[[#All],[発症日]],テーブル31012257[[#This Row],[日時]],テーブル13[[#All],[疫学的リンク]],G$1)</f>
        <v>0</v>
      </c>
      <c r="H147" s="59">
        <f>COUNTIFS(テーブル13[[#All],[発症日]],テーブル31012257[[#This Row],[日時]],テーブル13[[#All],[年代]],H$1)</f>
        <v>0</v>
      </c>
      <c r="I147" s="59">
        <f>COUNTIFS(テーブル13[[#All],[発症日]],テーブル31012257[[#This Row],[日時]],テーブル13[[#All],[年代]],I$1)</f>
        <v>0</v>
      </c>
      <c r="J147" s="59">
        <f>COUNTIFS(テーブル13[[#All],[発症日]],テーブル31012257[[#This Row],[日時]],テーブル13[[#All],[年代]],J$1)</f>
        <v>0</v>
      </c>
      <c r="K147" s="59">
        <f>COUNTIFS(テーブル13[[#All],[発症日]],テーブル31012257[[#This Row],[日時]],テーブル13[[#All],[年代]],K$1)</f>
        <v>0</v>
      </c>
      <c r="L147" s="59">
        <f>COUNTIFS(テーブル13[[#All],[発症日]],テーブル31012257[[#This Row],[日時]],テーブル13[[#All],[年代]],L$1)</f>
        <v>0</v>
      </c>
      <c r="M147" s="59">
        <f>COUNTIFS(テーブル13[[#All],[発症日]],テーブル31012257[[#This Row],[日時]],テーブル13[[#All],[年代]],M$1)</f>
        <v>0</v>
      </c>
      <c r="N147" s="59">
        <f>COUNTIFS(テーブル13[[#All],[発症日]],テーブル31012257[[#This Row],[日時]],テーブル13[[#All],[年代]],N$1)</f>
        <v>0</v>
      </c>
      <c r="O147" s="59">
        <f>COUNTIFS(テーブル13[[#All],[発症日]],テーブル31012257[[#This Row],[日時]],テーブル13[[#All],[年代]],O$1)</f>
        <v>0</v>
      </c>
    </row>
    <row r="148" spans="1:15">
      <c r="A148" s="54">
        <f t="shared" si="11"/>
        <v>44032</v>
      </c>
      <c r="B148" s="1" t="str">
        <f t="shared" si="8"/>
        <v/>
      </c>
      <c r="C148" s="57" t="str">
        <f t="shared" si="9"/>
        <v/>
      </c>
      <c r="D148" s="57" t="str">
        <f t="shared" si="10"/>
        <v>20日</v>
      </c>
      <c r="E148" s="57">
        <f>COUNTIF(テーブル13[[#All],[発症日]],テーブル31012257[[#This Row],[日時]])</f>
        <v>0</v>
      </c>
      <c r="F148" s="57">
        <f>COUNTIFS(テーブル13[[#All],[発症日]],テーブル31012257[[#This Row],[日時]],テーブル13[[#All],[疫学的リンク]],F$1)</f>
        <v>0</v>
      </c>
      <c r="G148" s="59">
        <f>COUNTIFS(テーブル13[[#All],[発症日]],テーブル31012257[[#This Row],[日時]],テーブル13[[#All],[疫学的リンク]],G$1)</f>
        <v>0</v>
      </c>
      <c r="H148" s="59">
        <f>COUNTIFS(テーブル13[[#All],[発症日]],テーブル31012257[[#This Row],[日時]],テーブル13[[#All],[年代]],H$1)</f>
        <v>0</v>
      </c>
      <c r="I148" s="59">
        <f>COUNTIFS(テーブル13[[#All],[発症日]],テーブル31012257[[#This Row],[日時]],テーブル13[[#All],[年代]],I$1)</f>
        <v>0</v>
      </c>
      <c r="J148" s="59">
        <f>COUNTIFS(テーブル13[[#All],[発症日]],テーブル31012257[[#This Row],[日時]],テーブル13[[#All],[年代]],J$1)</f>
        <v>0</v>
      </c>
      <c r="K148" s="59">
        <f>COUNTIFS(テーブル13[[#All],[発症日]],テーブル31012257[[#This Row],[日時]],テーブル13[[#All],[年代]],K$1)</f>
        <v>0</v>
      </c>
      <c r="L148" s="59">
        <f>COUNTIFS(テーブル13[[#All],[発症日]],テーブル31012257[[#This Row],[日時]],テーブル13[[#All],[年代]],L$1)</f>
        <v>0</v>
      </c>
      <c r="M148" s="59">
        <f>COUNTIFS(テーブル13[[#All],[発症日]],テーブル31012257[[#This Row],[日時]],テーブル13[[#All],[年代]],M$1)</f>
        <v>0</v>
      </c>
      <c r="N148" s="59">
        <f>COUNTIFS(テーブル13[[#All],[発症日]],テーブル31012257[[#This Row],[日時]],テーブル13[[#All],[年代]],N$1)</f>
        <v>0</v>
      </c>
      <c r="O148" s="59">
        <f>COUNTIFS(テーブル13[[#All],[発症日]],テーブル31012257[[#This Row],[日時]],テーブル13[[#All],[年代]],O$1)</f>
        <v>0</v>
      </c>
    </row>
    <row r="149" spans="1:15">
      <c r="A149" s="54">
        <f t="shared" si="11"/>
        <v>44033</v>
      </c>
      <c r="B149" s="1" t="str">
        <f t="shared" si="8"/>
        <v/>
      </c>
      <c r="C149" s="57" t="str">
        <f t="shared" si="9"/>
        <v/>
      </c>
      <c r="D149" s="57" t="str">
        <f t="shared" si="10"/>
        <v>21日</v>
      </c>
      <c r="E149" s="57">
        <f>COUNTIF(テーブル13[[#All],[発症日]],テーブル31012257[[#This Row],[日時]])</f>
        <v>0</v>
      </c>
      <c r="F149" s="57">
        <f>COUNTIFS(テーブル13[[#All],[発症日]],テーブル31012257[[#This Row],[日時]],テーブル13[[#All],[疫学的リンク]],F$1)</f>
        <v>0</v>
      </c>
      <c r="G149" s="59">
        <f>COUNTIFS(テーブル13[[#All],[発症日]],テーブル31012257[[#This Row],[日時]],テーブル13[[#All],[疫学的リンク]],G$1)</f>
        <v>0</v>
      </c>
      <c r="H149" s="59">
        <f>COUNTIFS(テーブル13[[#All],[発症日]],テーブル31012257[[#This Row],[日時]],テーブル13[[#All],[年代]],H$1)</f>
        <v>0</v>
      </c>
      <c r="I149" s="59">
        <f>COUNTIFS(テーブル13[[#All],[発症日]],テーブル31012257[[#This Row],[日時]],テーブル13[[#All],[年代]],I$1)</f>
        <v>0</v>
      </c>
      <c r="J149" s="59">
        <f>COUNTIFS(テーブル13[[#All],[発症日]],テーブル31012257[[#This Row],[日時]],テーブル13[[#All],[年代]],J$1)</f>
        <v>0</v>
      </c>
      <c r="K149" s="59">
        <f>COUNTIFS(テーブル13[[#All],[発症日]],テーブル31012257[[#This Row],[日時]],テーブル13[[#All],[年代]],K$1)</f>
        <v>0</v>
      </c>
      <c r="L149" s="59">
        <f>COUNTIFS(テーブル13[[#All],[発症日]],テーブル31012257[[#This Row],[日時]],テーブル13[[#All],[年代]],L$1)</f>
        <v>0</v>
      </c>
      <c r="M149" s="59">
        <f>COUNTIFS(テーブル13[[#All],[発症日]],テーブル31012257[[#This Row],[日時]],テーブル13[[#All],[年代]],M$1)</f>
        <v>0</v>
      </c>
      <c r="N149" s="59">
        <f>COUNTIFS(テーブル13[[#All],[発症日]],テーブル31012257[[#This Row],[日時]],テーブル13[[#All],[年代]],N$1)</f>
        <v>0</v>
      </c>
      <c r="O149" s="59">
        <f>COUNTIFS(テーブル13[[#All],[発症日]],テーブル31012257[[#This Row],[日時]],テーブル13[[#All],[年代]],O$1)</f>
        <v>0</v>
      </c>
    </row>
    <row r="150" spans="1:15">
      <c r="A150" s="54">
        <f t="shared" si="11"/>
        <v>44034</v>
      </c>
      <c r="B150" s="1" t="str">
        <f t="shared" si="8"/>
        <v/>
      </c>
      <c r="C150" s="57" t="str">
        <f t="shared" si="9"/>
        <v/>
      </c>
      <c r="D150" s="57" t="str">
        <f t="shared" si="10"/>
        <v>22日</v>
      </c>
      <c r="E150" s="57">
        <f>COUNTIF(テーブル13[[#All],[発症日]],テーブル31012257[[#This Row],[日時]])</f>
        <v>0</v>
      </c>
      <c r="F150" s="57">
        <f>COUNTIFS(テーブル13[[#All],[発症日]],テーブル31012257[[#This Row],[日時]],テーブル13[[#All],[疫学的リンク]],F$1)</f>
        <v>0</v>
      </c>
      <c r="G150" s="59">
        <f>COUNTIFS(テーブル13[[#All],[発症日]],テーブル31012257[[#This Row],[日時]],テーブル13[[#All],[疫学的リンク]],G$1)</f>
        <v>0</v>
      </c>
      <c r="H150" s="59">
        <f>COUNTIFS(テーブル13[[#All],[発症日]],テーブル31012257[[#This Row],[日時]],テーブル13[[#All],[年代]],H$1)</f>
        <v>0</v>
      </c>
      <c r="I150" s="59">
        <f>COUNTIFS(テーブル13[[#All],[発症日]],テーブル31012257[[#This Row],[日時]],テーブル13[[#All],[年代]],I$1)</f>
        <v>0</v>
      </c>
      <c r="J150" s="59">
        <f>COUNTIFS(テーブル13[[#All],[発症日]],テーブル31012257[[#This Row],[日時]],テーブル13[[#All],[年代]],J$1)</f>
        <v>0</v>
      </c>
      <c r="K150" s="59">
        <f>COUNTIFS(テーブル13[[#All],[発症日]],テーブル31012257[[#This Row],[日時]],テーブル13[[#All],[年代]],K$1)</f>
        <v>0</v>
      </c>
      <c r="L150" s="59">
        <f>COUNTIFS(テーブル13[[#All],[発症日]],テーブル31012257[[#This Row],[日時]],テーブル13[[#All],[年代]],L$1)</f>
        <v>0</v>
      </c>
      <c r="M150" s="59">
        <f>COUNTIFS(テーブル13[[#All],[発症日]],テーブル31012257[[#This Row],[日時]],テーブル13[[#All],[年代]],M$1)</f>
        <v>0</v>
      </c>
      <c r="N150" s="59">
        <f>COUNTIFS(テーブル13[[#All],[発症日]],テーブル31012257[[#This Row],[日時]],テーブル13[[#All],[年代]],N$1)</f>
        <v>0</v>
      </c>
      <c r="O150" s="59">
        <f>COUNTIFS(テーブル13[[#All],[発症日]],テーブル31012257[[#This Row],[日時]],テーブル13[[#All],[年代]],O$1)</f>
        <v>0</v>
      </c>
    </row>
    <row r="151" spans="1:15">
      <c r="A151" s="54">
        <f t="shared" si="11"/>
        <v>44035</v>
      </c>
      <c r="B151" s="1" t="str">
        <f t="shared" si="8"/>
        <v/>
      </c>
      <c r="C151" s="57" t="str">
        <f t="shared" si="9"/>
        <v/>
      </c>
      <c r="D151" s="57" t="str">
        <f t="shared" si="10"/>
        <v>23日</v>
      </c>
      <c r="E151" s="57">
        <f>COUNTIF(テーブル13[[#All],[発症日]],テーブル31012257[[#This Row],[日時]])</f>
        <v>0</v>
      </c>
      <c r="F151" s="57">
        <f>COUNTIFS(テーブル13[[#All],[発症日]],テーブル31012257[[#This Row],[日時]],テーブル13[[#All],[疫学的リンク]],F$1)</f>
        <v>0</v>
      </c>
      <c r="G151" s="59">
        <f>COUNTIFS(テーブル13[[#All],[発症日]],テーブル31012257[[#This Row],[日時]],テーブル13[[#All],[疫学的リンク]],G$1)</f>
        <v>0</v>
      </c>
      <c r="H151" s="59">
        <f>COUNTIFS(テーブル13[[#All],[発症日]],テーブル31012257[[#This Row],[日時]],テーブル13[[#All],[年代]],H$1)</f>
        <v>0</v>
      </c>
      <c r="I151" s="59">
        <f>COUNTIFS(テーブル13[[#All],[発症日]],テーブル31012257[[#This Row],[日時]],テーブル13[[#All],[年代]],I$1)</f>
        <v>0</v>
      </c>
      <c r="J151" s="59">
        <f>COUNTIFS(テーブル13[[#All],[発症日]],テーブル31012257[[#This Row],[日時]],テーブル13[[#All],[年代]],J$1)</f>
        <v>0</v>
      </c>
      <c r="K151" s="59">
        <f>COUNTIFS(テーブル13[[#All],[発症日]],テーブル31012257[[#This Row],[日時]],テーブル13[[#All],[年代]],K$1)</f>
        <v>0</v>
      </c>
      <c r="L151" s="59">
        <f>COUNTIFS(テーブル13[[#All],[発症日]],テーブル31012257[[#This Row],[日時]],テーブル13[[#All],[年代]],L$1)</f>
        <v>0</v>
      </c>
      <c r="M151" s="59">
        <f>COUNTIFS(テーブル13[[#All],[発症日]],テーブル31012257[[#This Row],[日時]],テーブル13[[#All],[年代]],M$1)</f>
        <v>0</v>
      </c>
      <c r="N151" s="59">
        <f>COUNTIFS(テーブル13[[#All],[発症日]],テーブル31012257[[#This Row],[日時]],テーブル13[[#All],[年代]],N$1)</f>
        <v>0</v>
      </c>
      <c r="O151" s="59">
        <f>COUNTIFS(テーブル13[[#All],[発症日]],テーブル31012257[[#This Row],[日時]],テーブル13[[#All],[年代]],O$1)</f>
        <v>0</v>
      </c>
    </row>
    <row r="152" spans="1:15">
      <c r="A152" s="54">
        <f t="shared" si="11"/>
        <v>44036</v>
      </c>
      <c r="B152" s="1" t="str">
        <f t="shared" si="8"/>
        <v/>
      </c>
      <c r="C152" s="57" t="str">
        <f t="shared" si="9"/>
        <v/>
      </c>
      <c r="D152" s="57" t="str">
        <f t="shared" si="10"/>
        <v>24日</v>
      </c>
      <c r="E152" s="57">
        <f>COUNTIF(テーブル13[[#All],[発症日]],テーブル31012257[[#This Row],[日時]])</f>
        <v>0</v>
      </c>
      <c r="F152" s="57">
        <f>COUNTIFS(テーブル13[[#All],[発症日]],テーブル31012257[[#This Row],[日時]],テーブル13[[#All],[疫学的リンク]],F$1)</f>
        <v>0</v>
      </c>
      <c r="G152" s="59">
        <f>COUNTIFS(テーブル13[[#All],[発症日]],テーブル31012257[[#This Row],[日時]],テーブル13[[#All],[疫学的リンク]],G$1)</f>
        <v>0</v>
      </c>
      <c r="H152" s="59">
        <f>COUNTIFS(テーブル13[[#All],[発症日]],テーブル31012257[[#This Row],[日時]],テーブル13[[#All],[年代]],H$1)</f>
        <v>0</v>
      </c>
      <c r="I152" s="59">
        <f>COUNTIFS(テーブル13[[#All],[発症日]],テーブル31012257[[#This Row],[日時]],テーブル13[[#All],[年代]],I$1)</f>
        <v>0</v>
      </c>
      <c r="J152" s="59">
        <f>COUNTIFS(テーブル13[[#All],[発症日]],テーブル31012257[[#This Row],[日時]],テーブル13[[#All],[年代]],J$1)</f>
        <v>0</v>
      </c>
      <c r="K152" s="59">
        <f>COUNTIFS(テーブル13[[#All],[発症日]],テーブル31012257[[#This Row],[日時]],テーブル13[[#All],[年代]],K$1)</f>
        <v>0</v>
      </c>
      <c r="L152" s="59">
        <f>COUNTIFS(テーブル13[[#All],[発症日]],テーブル31012257[[#This Row],[日時]],テーブル13[[#All],[年代]],L$1)</f>
        <v>0</v>
      </c>
      <c r="M152" s="59">
        <f>COUNTIFS(テーブル13[[#All],[発症日]],テーブル31012257[[#This Row],[日時]],テーブル13[[#All],[年代]],M$1)</f>
        <v>0</v>
      </c>
      <c r="N152" s="59">
        <f>COUNTIFS(テーブル13[[#All],[発症日]],テーブル31012257[[#This Row],[日時]],テーブル13[[#All],[年代]],N$1)</f>
        <v>0</v>
      </c>
      <c r="O152" s="59">
        <f>COUNTIFS(テーブル13[[#All],[発症日]],テーブル31012257[[#This Row],[日時]],テーブル13[[#All],[年代]],O$1)</f>
        <v>0</v>
      </c>
    </row>
    <row r="153" spans="1:15">
      <c r="A153" s="54">
        <f t="shared" si="11"/>
        <v>44037</v>
      </c>
      <c r="B153" s="1" t="str">
        <f t="shared" si="8"/>
        <v/>
      </c>
      <c r="C153" s="57" t="str">
        <f t="shared" si="9"/>
        <v/>
      </c>
      <c r="D153" s="57" t="str">
        <f t="shared" si="10"/>
        <v>25日</v>
      </c>
      <c r="E153" s="57">
        <f>COUNTIF(テーブル13[[#All],[発症日]],テーブル31012257[[#This Row],[日時]])</f>
        <v>0</v>
      </c>
      <c r="F153" s="57">
        <f>COUNTIFS(テーブル13[[#All],[発症日]],テーブル31012257[[#This Row],[日時]],テーブル13[[#All],[疫学的リンク]],F$1)</f>
        <v>0</v>
      </c>
      <c r="G153" s="59">
        <f>COUNTIFS(テーブル13[[#All],[発症日]],テーブル31012257[[#This Row],[日時]],テーブル13[[#All],[疫学的リンク]],G$1)</f>
        <v>0</v>
      </c>
      <c r="H153" s="59">
        <f>COUNTIFS(テーブル13[[#All],[発症日]],テーブル31012257[[#This Row],[日時]],テーブル13[[#All],[年代]],H$1)</f>
        <v>0</v>
      </c>
      <c r="I153" s="59">
        <f>COUNTIFS(テーブル13[[#All],[発症日]],テーブル31012257[[#This Row],[日時]],テーブル13[[#All],[年代]],I$1)</f>
        <v>0</v>
      </c>
      <c r="J153" s="59">
        <f>COUNTIFS(テーブル13[[#All],[発症日]],テーブル31012257[[#This Row],[日時]],テーブル13[[#All],[年代]],J$1)</f>
        <v>0</v>
      </c>
      <c r="K153" s="59">
        <f>COUNTIFS(テーブル13[[#All],[発症日]],テーブル31012257[[#This Row],[日時]],テーブル13[[#All],[年代]],K$1)</f>
        <v>0</v>
      </c>
      <c r="L153" s="59">
        <f>COUNTIFS(テーブル13[[#All],[発症日]],テーブル31012257[[#This Row],[日時]],テーブル13[[#All],[年代]],L$1)</f>
        <v>0</v>
      </c>
      <c r="M153" s="59">
        <f>COUNTIFS(テーブル13[[#All],[発症日]],テーブル31012257[[#This Row],[日時]],テーブル13[[#All],[年代]],M$1)</f>
        <v>0</v>
      </c>
      <c r="N153" s="59">
        <f>COUNTIFS(テーブル13[[#All],[発症日]],テーブル31012257[[#This Row],[日時]],テーブル13[[#All],[年代]],N$1)</f>
        <v>0</v>
      </c>
      <c r="O153" s="59">
        <f>COUNTIFS(テーブル13[[#All],[発症日]],テーブル31012257[[#This Row],[日時]],テーブル13[[#All],[年代]],O$1)</f>
        <v>0</v>
      </c>
    </row>
    <row r="154" spans="1:15">
      <c r="A154" s="54">
        <f t="shared" si="11"/>
        <v>44038</v>
      </c>
      <c r="B154" s="1" t="str">
        <f t="shared" si="8"/>
        <v/>
      </c>
      <c r="C154" s="57" t="str">
        <f t="shared" si="9"/>
        <v/>
      </c>
      <c r="D154" s="57" t="str">
        <f t="shared" si="10"/>
        <v>26日</v>
      </c>
      <c r="E154" s="57">
        <f>COUNTIF(テーブル13[[#All],[発症日]],テーブル31012257[[#This Row],[日時]])</f>
        <v>0</v>
      </c>
      <c r="F154" s="57">
        <f>COUNTIFS(テーブル13[[#All],[発症日]],テーブル31012257[[#This Row],[日時]],テーブル13[[#All],[疫学的リンク]],F$1)</f>
        <v>0</v>
      </c>
      <c r="G154" s="59">
        <f>COUNTIFS(テーブル13[[#All],[発症日]],テーブル31012257[[#This Row],[日時]],テーブル13[[#All],[疫学的リンク]],G$1)</f>
        <v>0</v>
      </c>
      <c r="H154" s="59">
        <f>COUNTIFS(テーブル13[[#All],[発症日]],テーブル31012257[[#This Row],[日時]],テーブル13[[#All],[年代]],H$1)</f>
        <v>0</v>
      </c>
      <c r="I154" s="59">
        <f>COUNTIFS(テーブル13[[#All],[発症日]],テーブル31012257[[#This Row],[日時]],テーブル13[[#All],[年代]],I$1)</f>
        <v>0</v>
      </c>
      <c r="J154" s="59">
        <f>COUNTIFS(テーブル13[[#All],[発症日]],テーブル31012257[[#This Row],[日時]],テーブル13[[#All],[年代]],J$1)</f>
        <v>0</v>
      </c>
      <c r="K154" s="59">
        <f>COUNTIFS(テーブル13[[#All],[発症日]],テーブル31012257[[#This Row],[日時]],テーブル13[[#All],[年代]],K$1)</f>
        <v>0</v>
      </c>
      <c r="L154" s="59">
        <f>COUNTIFS(テーブル13[[#All],[発症日]],テーブル31012257[[#This Row],[日時]],テーブル13[[#All],[年代]],L$1)</f>
        <v>0</v>
      </c>
      <c r="M154" s="59">
        <f>COUNTIFS(テーブル13[[#All],[発症日]],テーブル31012257[[#This Row],[日時]],テーブル13[[#All],[年代]],M$1)</f>
        <v>0</v>
      </c>
      <c r="N154" s="59">
        <f>COUNTIFS(テーブル13[[#All],[発症日]],テーブル31012257[[#This Row],[日時]],テーブル13[[#All],[年代]],N$1)</f>
        <v>0</v>
      </c>
      <c r="O154" s="59">
        <f>COUNTIFS(テーブル13[[#All],[発症日]],テーブル31012257[[#This Row],[日時]],テーブル13[[#All],[年代]],O$1)</f>
        <v>0</v>
      </c>
    </row>
    <row r="155" spans="1:15">
      <c r="A155" s="54">
        <f t="shared" si="11"/>
        <v>44039</v>
      </c>
      <c r="B155" s="1" t="str">
        <f t="shared" si="8"/>
        <v/>
      </c>
      <c r="C155" s="57" t="str">
        <f t="shared" si="9"/>
        <v/>
      </c>
      <c r="D155" s="57" t="str">
        <f t="shared" si="10"/>
        <v>27日</v>
      </c>
      <c r="E155" s="57">
        <f>COUNTIF(テーブル13[[#All],[発症日]],テーブル31012257[[#This Row],[日時]])</f>
        <v>0</v>
      </c>
      <c r="F155" s="57">
        <f>COUNTIFS(テーブル13[[#All],[発症日]],テーブル31012257[[#This Row],[日時]],テーブル13[[#All],[疫学的リンク]],F$1)</f>
        <v>0</v>
      </c>
      <c r="G155" s="59">
        <f>COUNTIFS(テーブル13[[#All],[発症日]],テーブル31012257[[#This Row],[日時]],テーブル13[[#All],[疫学的リンク]],G$1)</f>
        <v>0</v>
      </c>
      <c r="H155" s="59">
        <f>COUNTIFS(テーブル13[[#All],[発症日]],テーブル31012257[[#This Row],[日時]],テーブル13[[#All],[年代]],H$1)</f>
        <v>0</v>
      </c>
      <c r="I155" s="59">
        <f>COUNTIFS(テーブル13[[#All],[発症日]],テーブル31012257[[#This Row],[日時]],テーブル13[[#All],[年代]],I$1)</f>
        <v>0</v>
      </c>
      <c r="J155" s="59">
        <f>COUNTIFS(テーブル13[[#All],[発症日]],テーブル31012257[[#This Row],[日時]],テーブル13[[#All],[年代]],J$1)</f>
        <v>0</v>
      </c>
      <c r="K155" s="59">
        <f>COUNTIFS(テーブル13[[#All],[発症日]],テーブル31012257[[#This Row],[日時]],テーブル13[[#All],[年代]],K$1)</f>
        <v>0</v>
      </c>
      <c r="L155" s="59">
        <f>COUNTIFS(テーブル13[[#All],[発症日]],テーブル31012257[[#This Row],[日時]],テーブル13[[#All],[年代]],L$1)</f>
        <v>0</v>
      </c>
      <c r="M155" s="59">
        <f>COUNTIFS(テーブル13[[#All],[発症日]],テーブル31012257[[#This Row],[日時]],テーブル13[[#All],[年代]],M$1)</f>
        <v>0</v>
      </c>
      <c r="N155" s="59">
        <f>COUNTIFS(テーブル13[[#All],[発症日]],テーブル31012257[[#This Row],[日時]],テーブル13[[#All],[年代]],N$1)</f>
        <v>0</v>
      </c>
      <c r="O155" s="59">
        <f>COUNTIFS(テーブル13[[#All],[発症日]],テーブル31012257[[#This Row],[日時]],テーブル13[[#All],[年代]],O$1)</f>
        <v>0</v>
      </c>
    </row>
    <row r="156" spans="1:15">
      <c r="A156" s="54">
        <f t="shared" si="11"/>
        <v>44040</v>
      </c>
      <c r="B156" s="1" t="str">
        <f t="shared" si="8"/>
        <v/>
      </c>
      <c r="C156" s="57" t="str">
        <f t="shared" si="9"/>
        <v/>
      </c>
      <c r="D156" s="57" t="str">
        <f t="shared" si="10"/>
        <v>28日</v>
      </c>
      <c r="E156" s="57">
        <f>COUNTIF(テーブル13[[#All],[発症日]],テーブル31012257[[#This Row],[日時]])</f>
        <v>0</v>
      </c>
      <c r="F156" s="57">
        <f>COUNTIFS(テーブル13[[#All],[発症日]],テーブル31012257[[#This Row],[日時]],テーブル13[[#All],[疫学的リンク]],F$1)</f>
        <v>0</v>
      </c>
      <c r="G156" s="59">
        <f>COUNTIFS(テーブル13[[#All],[発症日]],テーブル31012257[[#This Row],[日時]],テーブル13[[#All],[疫学的リンク]],G$1)</f>
        <v>0</v>
      </c>
      <c r="H156" s="59">
        <f>COUNTIFS(テーブル13[[#All],[発症日]],テーブル31012257[[#This Row],[日時]],テーブル13[[#All],[年代]],H$1)</f>
        <v>0</v>
      </c>
      <c r="I156" s="59">
        <f>COUNTIFS(テーブル13[[#All],[発症日]],テーブル31012257[[#This Row],[日時]],テーブル13[[#All],[年代]],I$1)</f>
        <v>0</v>
      </c>
      <c r="J156" s="59">
        <f>COUNTIFS(テーブル13[[#All],[発症日]],テーブル31012257[[#This Row],[日時]],テーブル13[[#All],[年代]],J$1)</f>
        <v>0</v>
      </c>
      <c r="K156" s="59">
        <f>COUNTIFS(テーブル13[[#All],[発症日]],テーブル31012257[[#This Row],[日時]],テーブル13[[#All],[年代]],K$1)</f>
        <v>0</v>
      </c>
      <c r="L156" s="59">
        <f>COUNTIFS(テーブル13[[#All],[発症日]],テーブル31012257[[#This Row],[日時]],テーブル13[[#All],[年代]],L$1)</f>
        <v>0</v>
      </c>
      <c r="M156" s="59">
        <f>COUNTIFS(テーブル13[[#All],[発症日]],テーブル31012257[[#This Row],[日時]],テーブル13[[#All],[年代]],M$1)</f>
        <v>0</v>
      </c>
      <c r="N156" s="59">
        <f>COUNTIFS(テーブル13[[#All],[発症日]],テーブル31012257[[#This Row],[日時]],テーブル13[[#All],[年代]],N$1)</f>
        <v>0</v>
      </c>
      <c r="O156" s="59">
        <f>COUNTIFS(テーブル13[[#All],[発症日]],テーブル31012257[[#This Row],[日時]],テーブル13[[#All],[年代]],O$1)</f>
        <v>0</v>
      </c>
    </row>
    <row r="157" spans="1:15">
      <c r="A157" s="54">
        <f t="shared" si="11"/>
        <v>44041</v>
      </c>
      <c r="B157" s="1" t="str">
        <f t="shared" si="8"/>
        <v/>
      </c>
      <c r="C157" s="57" t="str">
        <f t="shared" si="9"/>
        <v/>
      </c>
      <c r="D157" s="57" t="str">
        <f t="shared" si="10"/>
        <v>29日</v>
      </c>
      <c r="E157" s="57">
        <f>COUNTIF(テーブル13[[#All],[発症日]],テーブル31012257[[#This Row],[日時]])</f>
        <v>0</v>
      </c>
      <c r="F157" s="57">
        <f>COUNTIFS(テーブル13[[#All],[発症日]],テーブル31012257[[#This Row],[日時]],テーブル13[[#All],[疫学的リンク]],F$1)</f>
        <v>0</v>
      </c>
      <c r="G157" s="59">
        <f>COUNTIFS(テーブル13[[#All],[発症日]],テーブル31012257[[#This Row],[日時]],テーブル13[[#All],[疫学的リンク]],G$1)</f>
        <v>0</v>
      </c>
      <c r="H157" s="59">
        <f>COUNTIFS(テーブル13[[#All],[発症日]],テーブル31012257[[#This Row],[日時]],テーブル13[[#All],[年代]],H$1)</f>
        <v>0</v>
      </c>
      <c r="I157" s="59">
        <f>COUNTIFS(テーブル13[[#All],[発症日]],テーブル31012257[[#This Row],[日時]],テーブル13[[#All],[年代]],I$1)</f>
        <v>0</v>
      </c>
      <c r="J157" s="59">
        <f>COUNTIFS(テーブル13[[#All],[発症日]],テーブル31012257[[#This Row],[日時]],テーブル13[[#All],[年代]],J$1)</f>
        <v>0</v>
      </c>
      <c r="K157" s="59">
        <f>COUNTIFS(テーブル13[[#All],[発症日]],テーブル31012257[[#This Row],[日時]],テーブル13[[#All],[年代]],K$1)</f>
        <v>0</v>
      </c>
      <c r="L157" s="59">
        <f>COUNTIFS(テーブル13[[#All],[発症日]],テーブル31012257[[#This Row],[日時]],テーブル13[[#All],[年代]],L$1)</f>
        <v>0</v>
      </c>
      <c r="M157" s="59">
        <f>COUNTIFS(テーブル13[[#All],[発症日]],テーブル31012257[[#This Row],[日時]],テーブル13[[#All],[年代]],M$1)</f>
        <v>0</v>
      </c>
      <c r="N157" s="59">
        <f>COUNTIFS(テーブル13[[#All],[発症日]],テーブル31012257[[#This Row],[日時]],テーブル13[[#All],[年代]],N$1)</f>
        <v>0</v>
      </c>
      <c r="O157" s="59">
        <f>COUNTIFS(テーブル13[[#All],[発症日]],テーブル31012257[[#This Row],[日時]],テーブル13[[#All],[年代]],O$1)</f>
        <v>0</v>
      </c>
    </row>
    <row r="158" spans="1:15">
      <c r="A158" s="54">
        <f t="shared" si="11"/>
        <v>44042</v>
      </c>
      <c r="B158" s="1" t="str">
        <f t="shared" si="8"/>
        <v/>
      </c>
      <c r="C158" s="57" t="str">
        <f t="shared" si="9"/>
        <v/>
      </c>
      <c r="D158" s="57" t="str">
        <f t="shared" si="10"/>
        <v>30日</v>
      </c>
      <c r="E158" s="57">
        <f>COUNTIF(テーブル13[[#All],[発症日]],テーブル31012257[[#This Row],[日時]])</f>
        <v>0</v>
      </c>
      <c r="F158" s="57">
        <f>COUNTIFS(テーブル13[[#All],[発症日]],テーブル31012257[[#This Row],[日時]],テーブル13[[#All],[疫学的リンク]],F$1)</f>
        <v>0</v>
      </c>
      <c r="G158" s="59">
        <f>COUNTIFS(テーブル13[[#All],[発症日]],テーブル31012257[[#This Row],[日時]],テーブル13[[#All],[疫学的リンク]],G$1)</f>
        <v>0</v>
      </c>
      <c r="H158" s="59">
        <f>COUNTIFS(テーブル13[[#All],[発症日]],テーブル31012257[[#This Row],[日時]],テーブル13[[#All],[年代]],H$1)</f>
        <v>0</v>
      </c>
      <c r="I158" s="59">
        <f>COUNTIFS(テーブル13[[#All],[発症日]],テーブル31012257[[#This Row],[日時]],テーブル13[[#All],[年代]],I$1)</f>
        <v>0</v>
      </c>
      <c r="J158" s="59">
        <f>COUNTIFS(テーブル13[[#All],[発症日]],テーブル31012257[[#This Row],[日時]],テーブル13[[#All],[年代]],J$1)</f>
        <v>0</v>
      </c>
      <c r="K158" s="59">
        <f>COUNTIFS(テーブル13[[#All],[発症日]],テーブル31012257[[#This Row],[日時]],テーブル13[[#All],[年代]],K$1)</f>
        <v>0</v>
      </c>
      <c r="L158" s="59">
        <f>COUNTIFS(テーブル13[[#All],[発症日]],テーブル31012257[[#This Row],[日時]],テーブル13[[#All],[年代]],L$1)</f>
        <v>0</v>
      </c>
      <c r="M158" s="59">
        <f>COUNTIFS(テーブル13[[#All],[発症日]],テーブル31012257[[#This Row],[日時]],テーブル13[[#All],[年代]],M$1)</f>
        <v>0</v>
      </c>
      <c r="N158" s="59">
        <f>COUNTIFS(テーブル13[[#All],[発症日]],テーブル31012257[[#This Row],[日時]],テーブル13[[#All],[年代]],N$1)</f>
        <v>0</v>
      </c>
      <c r="O158" s="59">
        <f>COUNTIFS(テーブル13[[#All],[発症日]],テーブル31012257[[#This Row],[日時]],テーブル13[[#All],[年代]],O$1)</f>
        <v>0</v>
      </c>
    </row>
    <row r="159" spans="1:15">
      <c r="A159" s="54">
        <f t="shared" si="11"/>
        <v>44043</v>
      </c>
      <c r="B159" s="1" t="str">
        <f t="shared" si="8"/>
        <v/>
      </c>
      <c r="C159" s="57" t="str">
        <f t="shared" si="9"/>
        <v/>
      </c>
      <c r="D159" s="57" t="str">
        <f t="shared" si="10"/>
        <v>31日</v>
      </c>
      <c r="E159" s="57">
        <f>COUNTIF(テーブル13[[#All],[発症日]],テーブル31012257[[#This Row],[日時]])</f>
        <v>0</v>
      </c>
      <c r="F159" s="57">
        <f>COUNTIFS(テーブル13[[#All],[発症日]],テーブル31012257[[#This Row],[日時]],テーブル13[[#All],[疫学的リンク]],F$1)</f>
        <v>0</v>
      </c>
      <c r="G159" s="59">
        <f>COUNTIFS(テーブル13[[#All],[発症日]],テーブル31012257[[#This Row],[日時]],テーブル13[[#All],[疫学的リンク]],G$1)</f>
        <v>0</v>
      </c>
      <c r="H159" s="59">
        <f>COUNTIFS(テーブル13[[#All],[発症日]],テーブル31012257[[#This Row],[日時]],テーブル13[[#All],[年代]],H$1)</f>
        <v>0</v>
      </c>
      <c r="I159" s="59">
        <f>COUNTIFS(テーブル13[[#All],[発症日]],テーブル31012257[[#This Row],[日時]],テーブル13[[#All],[年代]],I$1)</f>
        <v>0</v>
      </c>
      <c r="J159" s="59">
        <f>COUNTIFS(テーブル13[[#All],[発症日]],テーブル31012257[[#This Row],[日時]],テーブル13[[#All],[年代]],J$1)</f>
        <v>0</v>
      </c>
      <c r="K159" s="59">
        <f>COUNTIFS(テーブル13[[#All],[発症日]],テーブル31012257[[#This Row],[日時]],テーブル13[[#All],[年代]],K$1)</f>
        <v>0</v>
      </c>
      <c r="L159" s="59">
        <f>COUNTIFS(テーブル13[[#All],[発症日]],テーブル31012257[[#This Row],[日時]],テーブル13[[#All],[年代]],L$1)</f>
        <v>0</v>
      </c>
      <c r="M159" s="59">
        <f>COUNTIFS(テーブル13[[#All],[発症日]],テーブル31012257[[#This Row],[日時]],テーブル13[[#All],[年代]],M$1)</f>
        <v>0</v>
      </c>
      <c r="N159" s="59">
        <f>COUNTIFS(テーブル13[[#All],[発症日]],テーブル31012257[[#This Row],[日時]],テーブル13[[#All],[年代]],N$1)</f>
        <v>0</v>
      </c>
      <c r="O159" s="59">
        <f>COUNTIFS(テーブル13[[#All],[発症日]],テーブル31012257[[#This Row],[日時]],テーブル13[[#All],[年代]],O$1)</f>
        <v>0</v>
      </c>
    </row>
    <row r="160" spans="1:15">
      <c r="A160" s="54">
        <f t="shared" si="11"/>
        <v>44044</v>
      </c>
      <c r="B160" s="1" t="str">
        <f t="shared" si="8"/>
        <v/>
      </c>
      <c r="C160" s="57" t="str">
        <f t="shared" si="9"/>
        <v>8月</v>
      </c>
      <c r="D160" s="57" t="str">
        <f t="shared" si="10"/>
        <v>1日</v>
      </c>
      <c r="E160" s="57">
        <f>COUNTIF(テーブル13[[#All],[発症日]],テーブル31012257[[#This Row],[日時]])</f>
        <v>0</v>
      </c>
      <c r="F160" s="57">
        <f>COUNTIFS(テーブル13[[#All],[発症日]],テーブル31012257[[#This Row],[日時]],テーブル13[[#All],[疫学的リンク]],F$1)</f>
        <v>0</v>
      </c>
      <c r="G160" s="59">
        <f>COUNTIFS(テーブル13[[#All],[発症日]],テーブル31012257[[#This Row],[日時]],テーブル13[[#All],[疫学的リンク]],G$1)</f>
        <v>0</v>
      </c>
      <c r="H160" s="59">
        <f>COUNTIFS(テーブル13[[#All],[発症日]],テーブル31012257[[#This Row],[日時]],テーブル13[[#All],[年代]],H$1)</f>
        <v>0</v>
      </c>
      <c r="I160" s="59">
        <f>COUNTIFS(テーブル13[[#All],[発症日]],テーブル31012257[[#This Row],[日時]],テーブル13[[#All],[年代]],I$1)</f>
        <v>0</v>
      </c>
      <c r="J160" s="59">
        <f>COUNTIFS(テーブル13[[#All],[発症日]],テーブル31012257[[#This Row],[日時]],テーブル13[[#All],[年代]],J$1)</f>
        <v>0</v>
      </c>
      <c r="K160" s="59">
        <f>COUNTIFS(テーブル13[[#All],[発症日]],テーブル31012257[[#This Row],[日時]],テーブル13[[#All],[年代]],K$1)</f>
        <v>0</v>
      </c>
      <c r="L160" s="59">
        <f>COUNTIFS(テーブル13[[#All],[発症日]],テーブル31012257[[#This Row],[日時]],テーブル13[[#All],[年代]],L$1)</f>
        <v>0</v>
      </c>
      <c r="M160" s="59">
        <f>COUNTIFS(テーブル13[[#All],[発症日]],テーブル31012257[[#This Row],[日時]],テーブル13[[#All],[年代]],M$1)</f>
        <v>0</v>
      </c>
      <c r="N160" s="59">
        <f>COUNTIFS(テーブル13[[#All],[発症日]],テーブル31012257[[#This Row],[日時]],テーブル13[[#All],[年代]],N$1)</f>
        <v>0</v>
      </c>
      <c r="O160" s="59">
        <f>COUNTIFS(テーブル13[[#All],[発症日]],テーブル31012257[[#This Row],[日時]],テーブル13[[#All],[年代]],O$1)</f>
        <v>0</v>
      </c>
    </row>
    <row r="161" spans="1:15">
      <c r="A161" s="54">
        <f t="shared" si="11"/>
        <v>44045</v>
      </c>
      <c r="B161" s="1" t="str">
        <f t="shared" si="8"/>
        <v/>
      </c>
      <c r="C161" s="57" t="str">
        <f t="shared" si="9"/>
        <v/>
      </c>
      <c r="D161" s="57" t="str">
        <f t="shared" si="10"/>
        <v>2日</v>
      </c>
      <c r="E161" s="57">
        <f>COUNTIF(テーブル13[[#All],[発症日]],テーブル31012257[[#This Row],[日時]])</f>
        <v>0</v>
      </c>
      <c r="F161" s="57">
        <f>COUNTIFS(テーブル13[[#All],[発症日]],テーブル31012257[[#This Row],[日時]],テーブル13[[#All],[疫学的リンク]],F$1)</f>
        <v>0</v>
      </c>
      <c r="G161" s="59">
        <f>COUNTIFS(テーブル13[[#All],[発症日]],テーブル31012257[[#This Row],[日時]],テーブル13[[#All],[疫学的リンク]],G$1)</f>
        <v>0</v>
      </c>
      <c r="H161" s="59">
        <f>COUNTIFS(テーブル13[[#All],[発症日]],テーブル31012257[[#This Row],[日時]],テーブル13[[#All],[年代]],H$1)</f>
        <v>0</v>
      </c>
      <c r="I161" s="59">
        <f>COUNTIFS(テーブル13[[#All],[発症日]],テーブル31012257[[#This Row],[日時]],テーブル13[[#All],[年代]],I$1)</f>
        <v>0</v>
      </c>
      <c r="J161" s="59">
        <f>COUNTIFS(テーブル13[[#All],[発症日]],テーブル31012257[[#This Row],[日時]],テーブル13[[#All],[年代]],J$1)</f>
        <v>0</v>
      </c>
      <c r="K161" s="59">
        <f>COUNTIFS(テーブル13[[#All],[発症日]],テーブル31012257[[#This Row],[日時]],テーブル13[[#All],[年代]],K$1)</f>
        <v>0</v>
      </c>
      <c r="L161" s="59">
        <f>COUNTIFS(テーブル13[[#All],[発症日]],テーブル31012257[[#This Row],[日時]],テーブル13[[#All],[年代]],L$1)</f>
        <v>0</v>
      </c>
      <c r="M161" s="59">
        <f>COUNTIFS(テーブル13[[#All],[発症日]],テーブル31012257[[#This Row],[日時]],テーブル13[[#All],[年代]],M$1)</f>
        <v>0</v>
      </c>
      <c r="N161" s="59">
        <f>COUNTIFS(テーブル13[[#All],[発症日]],テーブル31012257[[#This Row],[日時]],テーブル13[[#All],[年代]],N$1)</f>
        <v>0</v>
      </c>
      <c r="O161" s="59">
        <f>COUNTIFS(テーブル13[[#All],[発症日]],テーブル31012257[[#This Row],[日時]],テーブル13[[#All],[年代]],O$1)</f>
        <v>0</v>
      </c>
    </row>
    <row r="162" spans="1:15">
      <c r="A162" s="54">
        <f t="shared" si="11"/>
        <v>44046</v>
      </c>
      <c r="B162" s="1" t="str">
        <f t="shared" si="8"/>
        <v/>
      </c>
      <c r="C162" s="57" t="str">
        <f t="shared" si="9"/>
        <v/>
      </c>
      <c r="D162" s="57" t="str">
        <f t="shared" si="10"/>
        <v>3日</v>
      </c>
      <c r="E162" s="57">
        <f>COUNTIF(テーブル13[[#All],[発症日]],テーブル31012257[[#This Row],[日時]])</f>
        <v>0</v>
      </c>
      <c r="F162" s="57">
        <f>COUNTIFS(テーブル13[[#All],[発症日]],テーブル31012257[[#This Row],[日時]],テーブル13[[#All],[疫学的リンク]],F$1)</f>
        <v>0</v>
      </c>
      <c r="G162" s="59">
        <f>COUNTIFS(テーブル13[[#All],[発症日]],テーブル31012257[[#This Row],[日時]],テーブル13[[#All],[疫学的リンク]],G$1)</f>
        <v>0</v>
      </c>
      <c r="H162" s="59">
        <f>COUNTIFS(テーブル13[[#All],[発症日]],テーブル31012257[[#This Row],[日時]],テーブル13[[#All],[年代]],H$1)</f>
        <v>0</v>
      </c>
      <c r="I162" s="59">
        <f>COUNTIFS(テーブル13[[#All],[発症日]],テーブル31012257[[#This Row],[日時]],テーブル13[[#All],[年代]],I$1)</f>
        <v>0</v>
      </c>
      <c r="J162" s="59">
        <f>COUNTIFS(テーブル13[[#All],[発症日]],テーブル31012257[[#This Row],[日時]],テーブル13[[#All],[年代]],J$1)</f>
        <v>0</v>
      </c>
      <c r="K162" s="59">
        <f>COUNTIFS(テーブル13[[#All],[発症日]],テーブル31012257[[#This Row],[日時]],テーブル13[[#All],[年代]],K$1)</f>
        <v>0</v>
      </c>
      <c r="L162" s="59">
        <f>COUNTIFS(テーブル13[[#All],[発症日]],テーブル31012257[[#This Row],[日時]],テーブル13[[#All],[年代]],L$1)</f>
        <v>0</v>
      </c>
      <c r="M162" s="59">
        <f>COUNTIFS(テーブル13[[#All],[発症日]],テーブル31012257[[#This Row],[日時]],テーブル13[[#All],[年代]],M$1)</f>
        <v>0</v>
      </c>
      <c r="N162" s="59">
        <f>COUNTIFS(テーブル13[[#All],[発症日]],テーブル31012257[[#This Row],[日時]],テーブル13[[#All],[年代]],N$1)</f>
        <v>0</v>
      </c>
      <c r="O162" s="59">
        <f>COUNTIFS(テーブル13[[#All],[発症日]],テーブル31012257[[#This Row],[日時]],テーブル13[[#All],[年代]],O$1)</f>
        <v>0</v>
      </c>
    </row>
    <row r="163" spans="1:15">
      <c r="A163" s="54">
        <f t="shared" si="11"/>
        <v>44047</v>
      </c>
      <c r="B163" s="1" t="str">
        <f t="shared" si="8"/>
        <v/>
      </c>
      <c r="C163" s="57" t="str">
        <f t="shared" si="9"/>
        <v/>
      </c>
      <c r="D163" s="57" t="str">
        <f t="shared" si="10"/>
        <v>4日</v>
      </c>
      <c r="E163" s="57">
        <f>COUNTIF(テーブル13[[#All],[発症日]],テーブル31012257[[#This Row],[日時]])</f>
        <v>0</v>
      </c>
      <c r="F163" s="57">
        <f>COUNTIFS(テーブル13[[#All],[発症日]],テーブル31012257[[#This Row],[日時]],テーブル13[[#All],[疫学的リンク]],F$1)</f>
        <v>0</v>
      </c>
      <c r="G163" s="59">
        <f>COUNTIFS(テーブル13[[#All],[発症日]],テーブル31012257[[#This Row],[日時]],テーブル13[[#All],[疫学的リンク]],G$1)</f>
        <v>0</v>
      </c>
      <c r="H163" s="59">
        <f>COUNTIFS(テーブル13[[#All],[発症日]],テーブル31012257[[#This Row],[日時]],テーブル13[[#All],[年代]],H$1)</f>
        <v>0</v>
      </c>
      <c r="I163" s="59">
        <f>COUNTIFS(テーブル13[[#All],[発症日]],テーブル31012257[[#This Row],[日時]],テーブル13[[#All],[年代]],I$1)</f>
        <v>0</v>
      </c>
      <c r="J163" s="59">
        <f>COUNTIFS(テーブル13[[#All],[発症日]],テーブル31012257[[#This Row],[日時]],テーブル13[[#All],[年代]],J$1)</f>
        <v>0</v>
      </c>
      <c r="K163" s="59">
        <f>COUNTIFS(テーブル13[[#All],[発症日]],テーブル31012257[[#This Row],[日時]],テーブル13[[#All],[年代]],K$1)</f>
        <v>0</v>
      </c>
      <c r="L163" s="59">
        <f>COUNTIFS(テーブル13[[#All],[発症日]],テーブル31012257[[#This Row],[日時]],テーブル13[[#All],[年代]],L$1)</f>
        <v>0</v>
      </c>
      <c r="M163" s="59">
        <f>COUNTIFS(テーブル13[[#All],[発症日]],テーブル31012257[[#This Row],[日時]],テーブル13[[#All],[年代]],M$1)</f>
        <v>0</v>
      </c>
      <c r="N163" s="59">
        <f>COUNTIFS(テーブル13[[#All],[発症日]],テーブル31012257[[#This Row],[日時]],テーブル13[[#All],[年代]],N$1)</f>
        <v>0</v>
      </c>
      <c r="O163" s="59">
        <f>COUNTIFS(テーブル13[[#All],[発症日]],テーブル31012257[[#This Row],[日時]],テーブル13[[#All],[年代]],O$1)</f>
        <v>0</v>
      </c>
    </row>
    <row r="164" spans="1:15">
      <c r="A164" s="54">
        <f t="shared" si="11"/>
        <v>44048</v>
      </c>
      <c r="B164" s="1" t="str">
        <f t="shared" si="8"/>
        <v/>
      </c>
      <c r="C164" s="57" t="str">
        <f t="shared" si="9"/>
        <v/>
      </c>
      <c r="D164" s="57" t="str">
        <f t="shared" si="10"/>
        <v>5日</v>
      </c>
      <c r="E164" s="57">
        <f>COUNTIF(テーブル13[[#All],[発症日]],テーブル31012257[[#This Row],[日時]])</f>
        <v>0</v>
      </c>
      <c r="F164" s="57">
        <f>COUNTIFS(テーブル13[[#All],[発症日]],テーブル31012257[[#This Row],[日時]],テーブル13[[#All],[疫学的リンク]],F$1)</f>
        <v>0</v>
      </c>
      <c r="G164" s="59">
        <f>COUNTIFS(テーブル13[[#All],[発症日]],テーブル31012257[[#This Row],[日時]],テーブル13[[#All],[疫学的リンク]],G$1)</f>
        <v>0</v>
      </c>
      <c r="H164" s="59">
        <f>COUNTIFS(テーブル13[[#All],[発症日]],テーブル31012257[[#This Row],[日時]],テーブル13[[#All],[年代]],H$1)</f>
        <v>0</v>
      </c>
      <c r="I164" s="59">
        <f>COUNTIFS(テーブル13[[#All],[発症日]],テーブル31012257[[#This Row],[日時]],テーブル13[[#All],[年代]],I$1)</f>
        <v>0</v>
      </c>
      <c r="J164" s="59">
        <f>COUNTIFS(テーブル13[[#All],[発症日]],テーブル31012257[[#This Row],[日時]],テーブル13[[#All],[年代]],J$1)</f>
        <v>0</v>
      </c>
      <c r="K164" s="59">
        <f>COUNTIFS(テーブル13[[#All],[発症日]],テーブル31012257[[#This Row],[日時]],テーブル13[[#All],[年代]],K$1)</f>
        <v>0</v>
      </c>
      <c r="L164" s="59">
        <f>COUNTIFS(テーブル13[[#All],[発症日]],テーブル31012257[[#This Row],[日時]],テーブル13[[#All],[年代]],L$1)</f>
        <v>0</v>
      </c>
      <c r="M164" s="59">
        <f>COUNTIFS(テーブル13[[#All],[発症日]],テーブル31012257[[#This Row],[日時]],テーブル13[[#All],[年代]],M$1)</f>
        <v>0</v>
      </c>
      <c r="N164" s="59">
        <f>COUNTIFS(テーブル13[[#All],[発症日]],テーブル31012257[[#This Row],[日時]],テーブル13[[#All],[年代]],N$1)</f>
        <v>0</v>
      </c>
      <c r="O164" s="59">
        <f>COUNTIFS(テーブル13[[#All],[発症日]],テーブル31012257[[#This Row],[日時]],テーブル13[[#All],[年代]],O$1)</f>
        <v>0</v>
      </c>
    </row>
    <row r="165" spans="1:15">
      <c r="A165" s="54">
        <f t="shared" si="11"/>
        <v>44049</v>
      </c>
      <c r="B165" s="1" t="str">
        <f t="shared" si="8"/>
        <v/>
      </c>
      <c r="C165" s="57" t="str">
        <f t="shared" si="9"/>
        <v/>
      </c>
      <c r="D165" s="57" t="str">
        <f t="shared" si="10"/>
        <v>6日</v>
      </c>
      <c r="E165" s="57">
        <f>COUNTIF(テーブル13[[#All],[発症日]],テーブル31012257[[#This Row],[日時]])</f>
        <v>0</v>
      </c>
      <c r="F165" s="57">
        <f>COUNTIFS(テーブル13[[#All],[発症日]],テーブル31012257[[#This Row],[日時]],テーブル13[[#All],[疫学的リンク]],F$1)</f>
        <v>0</v>
      </c>
      <c r="G165" s="59">
        <f>COUNTIFS(テーブル13[[#All],[発症日]],テーブル31012257[[#This Row],[日時]],テーブル13[[#All],[疫学的リンク]],G$1)</f>
        <v>0</v>
      </c>
      <c r="H165" s="59">
        <f>COUNTIFS(テーブル13[[#All],[発症日]],テーブル31012257[[#This Row],[日時]],テーブル13[[#All],[年代]],H$1)</f>
        <v>0</v>
      </c>
      <c r="I165" s="59">
        <f>COUNTIFS(テーブル13[[#All],[発症日]],テーブル31012257[[#This Row],[日時]],テーブル13[[#All],[年代]],I$1)</f>
        <v>0</v>
      </c>
      <c r="J165" s="59">
        <f>COUNTIFS(テーブル13[[#All],[発症日]],テーブル31012257[[#This Row],[日時]],テーブル13[[#All],[年代]],J$1)</f>
        <v>0</v>
      </c>
      <c r="K165" s="59">
        <f>COUNTIFS(テーブル13[[#All],[発症日]],テーブル31012257[[#This Row],[日時]],テーブル13[[#All],[年代]],K$1)</f>
        <v>0</v>
      </c>
      <c r="L165" s="59">
        <f>COUNTIFS(テーブル13[[#All],[発症日]],テーブル31012257[[#This Row],[日時]],テーブル13[[#All],[年代]],L$1)</f>
        <v>0</v>
      </c>
      <c r="M165" s="59">
        <f>COUNTIFS(テーブル13[[#All],[発症日]],テーブル31012257[[#This Row],[日時]],テーブル13[[#All],[年代]],M$1)</f>
        <v>0</v>
      </c>
      <c r="N165" s="59">
        <f>COUNTIFS(テーブル13[[#All],[発症日]],テーブル31012257[[#This Row],[日時]],テーブル13[[#All],[年代]],N$1)</f>
        <v>0</v>
      </c>
      <c r="O165" s="59">
        <f>COUNTIFS(テーブル13[[#All],[発症日]],テーブル31012257[[#This Row],[日時]],テーブル13[[#All],[年代]],O$1)</f>
        <v>0</v>
      </c>
    </row>
    <row r="166" spans="1:15">
      <c r="A166" s="54">
        <f t="shared" si="11"/>
        <v>44050</v>
      </c>
      <c r="B166" s="1" t="str">
        <f t="shared" si="8"/>
        <v/>
      </c>
      <c r="C166" s="57" t="str">
        <f t="shared" si="9"/>
        <v/>
      </c>
      <c r="D166" s="57" t="str">
        <f t="shared" si="10"/>
        <v>7日</v>
      </c>
      <c r="E166" s="57">
        <f>COUNTIF(テーブル13[[#All],[発症日]],テーブル31012257[[#This Row],[日時]])</f>
        <v>0</v>
      </c>
      <c r="F166" s="57">
        <f>COUNTIFS(テーブル13[[#All],[発症日]],テーブル31012257[[#This Row],[日時]],テーブル13[[#All],[疫学的リンク]],F$1)</f>
        <v>0</v>
      </c>
      <c r="G166" s="59">
        <f>COUNTIFS(テーブル13[[#All],[発症日]],テーブル31012257[[#This Row],[日時]],テーブル13[[#All],[疫学的リンク]],G$1)</f>
        <v>0</v>
      </c>
      <c r="H166" s="59">
        <f>COUNTIFS(テーブル13[[#All],[発症日]],テーブル31012257[[#This Row],[日時]],テーブル13[[#All],[年代]],H$1)</f>
        <v>0</v>
      </c>
      <c r="I166" s="59">
        <f>COUNTIFS(テーブル13[[#All],[発症日]],テーブル31012257[[#This Row],[日時]],テーブル13[[#All],[年代]],I$1)</f>
        <v>0</v>
      </c>
      <c r="J166" s="59">
        <f>COUNTIFS(テーブル13[[#All],[発症日]],テーブル31012257[[#This Row],[日時]],テーブル13[[#All],[年代]],J$1)</f>
        <v>0</v>
      </c>
      <c r="K166" s="59">
        <f>COUNTIFS(テーブル13[[#All],[発症日]],テーブル31012257[[#This Row],[日時]],テーブル13[[#All],[年代]],K$1)</f>
        <v>0</v>
      </c>
      <c r="L166" s="59">
        <f>COUNTIFS(テーブル13[[#All],[発症日]],テーブル31012257[[#This Row],[日時]],テーブル13[[#All],[年代]],L$1)</f>
        <v>0</v>
      </c>
      <c r="M166" s="59">
        <f>COUNTIFS(テーブル13[[#All],[発症日]],テーブル31012257[[#This Row],[日時]],テーブル13[[#All],[年代]],M$1)</f>
        <v>0</v>
      </c>
      <c r="N166" s="59">
        <f>COUNTIFS(テーブル13[[#All],[発症日]],テーブル31012257[[#This Row],[日時]],テーブル13[[#All],[年代]],N$1)</f>
        <v>0</v>
      </c>
      <c r="O166" s="59">
        <f>COUNTIFS(テーブル13[[#All],[発症日]],テーブル31012257[[#This Row],[日時]],テーブル13[[#All],[年代]],O$1)</f>
        <v>0</v>
      </c>
    </row>
    <row r="167" spans="1:15">
      <c r="A167" s="54">
        <f t="shared" si="11"/>
        <v>44051</v>
      </c>
      <c r="B167" s="1" t="str">
        <f t="shared" si="8"/>
        <v/>
      </c>
      <c r="C167" s="57" t="str">
        <f t="shared" si="9"/>
        <v/>
      </c>
      <c r="D167" s="57" t="str">
        <f t="shared" si="10"/>
        <v>8日</v>
      </c>
      <c r="E167" s="57">
        <f>COUNTIF(テーブル13[[#All],[発症日]],テーブル31012257[[#This Row],[日時]])</f>
        <v>0</v>
      </c>
      <c r="F167" s="57">
        <f>COUNTIFS(テーブル13[[#All],[発症日]],テーブル31012257[[#This Row],[日時]],テーブル13[[#All],[疫学的リンク]],F$1)</f>
        <v>0</v>
      </c>
      <c r="G167" s="59">
        <f>COUNTIFS(テーブル13[[#All],[発症日]],テーブル31012257[[#This Row],[日時]],テーブル13[[#All],[疫学的リンク]],G$1)</f>
        <v>0</v>
      </c>
      <c r="H167" s="59">
        <f>COUNTIFS(テーブル13[[#All],[発症日]],テーブル31012257[[#This Row],[日時]],テーブル13[[#All],[年代]],H$1)</f>
        <v>0</v>
      </c>
      <c r="I167" s="59">
        <f>COUNTIFS(テーブル13[[#All],[発症日]],テーブル31012257[[#This Row],[日時]],テーブル13[[#All],[年代]],I$1)</f>
        <v>0</v>
      </c>
      <c r="J167" s="59">
        <f>COUNTIFS(テーブル13[[#All],[発症日]],テーブル31012257[[#This Row],[日時]],テーブル13[[#All],[年代]],J$1)</f>
        <v>0</v>
      </c>
      <c r="K167" s="59">
        <f>COUNTIFS(テーブル13[[#All],[発症日]],テーブル31012257[[#This Row],[日時]],テーブル13[[#All],[年代]],K$1)</f>
        <v>0</v>
      </c>
      <c r="L167" s="59">
        <f>COUNTIFS(テーブル13[[#All],[発症日]],テーブル31012257[[#This Row],[日時]],テーブル13[[#All],[年代]],L$1)</f>
        <v>0</v>
      </c>
      <c r="M167" s="59">
        <f>COUNTIFS(テーブル13[[#All],[発症日]],テーブル31012257[[#This Row],[日時]],テーブル13[[#All],[年代]],M$1)</f>
        <v>0</v>
      </c>
      <c r="N167" s="59">
        <f>COUNTIFS(テーブル13[[#All],[発症日]],テーブル31012257[[#This Row],[日時]],テーブル13[[#All],[年代]],N$1)</f>
        <v>0</v>
      </c>
      <c r="O167" s="59">
        <f>COUNTIFS(テーブル13[[#All],[発症日]],テーブル31012257[[#This Row],[日時]],テーブル13[[#All],[年代]],O$1)</f>
        <v>0</v>
      </c>
    </row>
    <row r="168" spans="1:15">
      <c r="A168" s="54">
        <f t="shared" si="11"/>
        <v>44052</v>
      </c>
      <c r="B168" s="1" t="str">
        <f t="shared" si="8"/>
        <v/>
      </c>
      <c r="C168" s="57" t="str">
        <f t="shared" si="9"/>
        <v/>
      </c>
      <c r="D168" s="57" t="str">
        <f t="shared" si="10"/>
        <v>9日</v>
      </c>
      <c r="E168" s="57">
        <f>COUNTIF(テーブル13[[#All],[発症日]],テーブル31012257[[#This Row],[日時]])</f>
        <v>0</v>
      </c>
      <c r="F168" s="57">
        <f>COUNTIFS(テーブル13[[#All],[発症日]],テーブル31012257[[#This Row],[日時]],テーブル13[[#All],[疫学的リンク]],F$1)</f>
        <v>0</v>
      </c>
      <c r="G168" s="59">
        <f>COUNTIFS(テーブル13[[#All],[発症日]],テーブル31012257[[#This Row],[日時]],テーブル13[[#All],[疫学的リンク]],G$1)</f>
        <v>0</v>
      </c>
      <c r="H168" s="59">
        <f>COUNTIFS(テーブル13[[#All],[発症日]],テーブル31012257[[#This Row],[日時]],テーブル13[[#All],[年代]],H$1)</f>
        <v>0</v>
      </c>
      <c r="I168" s="59">
        <f>COUNTIFS(テーブル13[[#All],[発症日]],テーブル31012257[[#This Row],[日時]],テーブル13[[#All],[年代]],I$1)</f>
        <v>0</v>
      </c>
      <c r="J168" s="59">
        <f>COUNTIFS(テーブル13[[#All],[発症日]],テーブル31012257[[#This Row],[日時]],テーブル13[[#All],[年代]],J$1)</f>
        <v>0</v>
      </c>
      <c r="K168" s="59">
        <f>COUNTIFS(テーブル13[[#All],[発症日]],テーブル31012257[[#This Row],[日時]],テーブル13[[#All],[年代]],K$1)</f>
        <v>0</v>
      </c>
      <c r="L168" s="59">
        <f>COUNTIFS(テーブル13[[#All],[発症日]],テーブル31012257[[#This Row],[日時]],テーブル13[[#All],[年代]],L$1)</f>
        <v>0</v>
      </c>
      <c r="M168" s="59">
        <f>COUNTIFS(テーブル13[[#All],[発症日]],テーブル31012257[[#This Row],[日時]],テーブル13[[#All],[年代]],M$1)</f>
        <v>0</v>
      </c>
      <c r="N168" s="59">
        <f>COUNTIFS(テーブル13[[#All],[発症日]],テーブル31012257[[#This Row],[日時]],テーブル13[[#All],[年代]],N$1)</f>
        <v>0</v>
      </c>
      <c r="O168" s="59">
        <f>COUNTIFS(テーブル13[[#All],[発症日]],テーブル31012257[[#This Row],[日時]],テーブル13[[#All],[年代]],O$1)</f>
        <v>0</v>
      </c>
    </row>
    <row r="169" spans="1:15">
      <c r="A169" s="54">
        <f t="shared" si="11"/>
        <v>44053</v>
      </c>
      <c r="B169" s="1" t="str">
        <f t="shared" si="8"/>
        <v/>
      </c>
      <c r="C169" s="57" t="str">
        <f t="shared" si="9"/>
        <v/>
      </c>
      <c r="D169" s="57" t="str">
        <f t="shared" si="10"/>
        <v>10日</v>
      </c>
      <c r="E169" s="57">
        <f>COUNTIF(テーブル13[[#All],[発症日]],テーブル31012257[[#This Row],[日時]])</f>
        <v>0</v>
      </c>
      <c r="F169" s="57">
        <f>COUNTIFS(テーブル13[[#All],[発症日]],テーブル31012257[[#This Row],[日時]],テーブル13[[#All],[疫学的リンク]],F$1)</f>
        <v>0</v>
      </c>
      <c r="G169" s="59">
        <f>COUNTIFS(テーブル13[[#All],[発症日]],テーブル31012257[[#This Row],[日時]],テーブル13[[#All],[疫学的リンク]],G$1)</f>
        <v>0</v>
      </c>
      <c r="H169" s="59">
        <f>COUNTIFS(テーブル13[[#All],[発症日]],テーブル31012257[[#This Row],[日時]],テーブル13[[#All],[年代]],H$1)</f>
        <v>0</v>
      </c>
      <c r="I169" s="59">
        <f>COUNTIFS(テーブル13[[#All],[発症日]],テーブル31012257[[#This Row],[日時]],テーブル13[[#All],[年代]],I$1)</f>
        <v>0</v>
      </c>
      <c r="J169" s="59">
        <f>COUNTIFS(テーブル13[[#All],[発症日]],テーブル31012257[[#This Row],[日時]],テーブル13[[#All],[年代]],J$1)</f>
        <v>0</v>
      </c>
      <c r="K169" s="59">
        <f>COUNTIFS(テーブル13[[#All],[発症日]],テーブル31012257[[#This Row],[日時]],テーブル13[[#All],[年代]],K$1)</f>
        <v>0</v>
      </c>
      <c r="L169" s="59">
        <f>COUNTIFS(テーブル13[[#All],[発症日]],テーブル31012257[[#This Row],[日時]],テーブル13[[#All],[年代]],L$1)</f>
        <v>0</v>
      </c>
      <c r="M169" s="59">
        <f>COUNTIFS(テーブル13[[#All],[発症日]],テーブル31012257[[#This Row],[日時]],テーブル13[[#All],[年代]],M$1)</f>
        <v>0</v>
      </c>
      <c r="N169" s="59">
        <f>COUNTIFS(テーブル13[[#All],[発症日]],テーブル31012257[[#This Row],[日時]],テーブル13[[#All],[年代]],N$1)</f>
        <v>0</v>
      </c>
      <c r="O169" s="59">
        <f>COUNTIFS(テーブル13[[#All],[発症日]],テーブル31012257[[#This Row],[日時]],テーブル13[[#All],[年代]],O$1)</f>
        <v>0</v>
      </c>
    </row>
    <row r="170" spans="1:15">
      <c r="A170" s="54">
        <f t="shared" si="11"/>
        <v>44054</v>
      </c>
      <c r="B170" s="1" t="str">
        <f t="shared" si="8"/>
        <v/>
      </c>
      <c r="C170" s="57" t="str">
        <f t="shared" si="9"/>
        <v/>
      </c>
      <c r="D170" s="57" t="str">
        <f t="shared" si="10"/>
        <v>11日</v>
      </c>
      <c r="E170" s="57">
        <f>COUNTIF(テーブル13[[#All],[発症日]],テーブル31012257[[#This Row],[日時]])</f>
        <v>0</v>
      </c>
      <c r="F170" s="57">
        <f>COUNTIFS(テーブル13[[#All],[発症日]],テーブル31012257[[#This Row],[日時]],テーブル13[[#All],[疫学的リンク]],F$1)</f>
        <v>0</v>
      </c>
      <c r="G170" s="59">
        <f>COUNTIFS(テーブル13[[#All],[発症日]],テーブル31012257[[#This Row],[日時]],テーブル13[[#All],[疫学的リンク]],G$1)</f>
        <v>0</v>
      </c>
      <c r="H170" s="59">
        <f>COUNTIFS(テーブル13[[#All],[発症日]],テーブル31012257[[#This Row],[日時]],テーブル13[[#All],[年代]],H$1)</f>
        <v>0</v>
      </c>
      <c r="I170" s="59">
        <f>COUNTIFS(テーブル13[[#All],[発症日]],テーブル31012257[[#This Row],[日時]],テーブル13[[#All],[年代]],I$1)</f>
        <v>0</v>
      </c>
      <c r="J170" s="59">
        <f>COUNTIFS(テーブル13[[#All],[発症日]],テーブル31012257[[#This Row],[日時]],テーブル13[[#All],[年代]],J$1)</f>
        <v>0</v>
      </c>
      <c r="K170" s="59">
        <f>COUNTIFS(テーブル13[[#All],[発症日]],テーブル31012257[[#This Row],[日時]],テーブル13[[#All],[年代]],K$1)</f>
        <v>0</v>
      </c>
      <c r="L170" s="59">
        <f>COUNTIFS(テーブル13[[#All],[発症日]],テーブル31012257[[#This Row],[日時]],テーブル13[[#All],[年代]],L$1)</f>
        <v>0</v>
      </c>
      <c r="M170" s="59">
        <f>COUNTIFS(テーブル13[[#All],[発症日]],テーブル31012257[[#This Row],[日時]],テーブル13[[#All],[年代]],M$1)</f>
        <v>0</v>
      </c>
      <c r="N170" s="59">
        <f>COUNTIFS(テーブル13[[#All],[発症日]],テーブル31012257[[#This Row],[日時]],テーブル13[[#All],[年代]],N$1)</f>
        <v>0</v>
      </c>
      <c r="O170" s="59">
        <f>COUNTIFS(テーブル13[[#All],[発症日]],テーブル31012257[[#This Row],[日時]],テーブル13[[#All],[年代]],O$1)</f>
        <v>0</v>
      </c>
    </row>
    <row r="171" spans="1:15">
      <c r="A171" s="54">
        <f t="shared" si="11"/>
        <v>44055</v>
      </c>
      <c r="B171" s="1" t="str">
        <f t="shared" si="8"/>
        <v/>
      </c>
      <c r="C171" s="57" t="str">
        <f t="shared" si="9"/>
        <v/>
      </c>
      <c r="D171" s="57" t="str">
        <f t="shared" si="10"/>
        <v>12日</v>
      </c>
      <c r="E171" s="57">
        <f>COUNTIF(テーブル13[[#All],[発症日]],テーブル31012257[[#This Row],[日時]])</f>
        <v>0</v>
      </c>
      <c r="F171" s="57">
        <f>COUNTIFS(テーブル13[[#All],[発症日]],テーブル31012257[[#This Row],[日時]],テーブル13[[#All],[疫学的リンク]],F$1)</f>
        <v>0</v>
      </c>
      <c r="G171" s="59">
        <f>COUNTIFS(テーブル13[[#All],[発症日]],テーブル31012257[[#This Row],[日時]],テーブル13[[#All],[疫学的リンク]],G$1)</f>
        <v>0</v>
      </c>
      <c r="H171" s="59">
        <f>COUNTIFS(テーブル13[[#All],[発症日]],テーブル31012257[[#This Row],[日時]],テーブル13[[#All],[年代]],H$1)</f>
        <v>0</v>
      </c>
      <c r="I171" s="59">
        <f>COUNTIFS(テーブル13[[#All],[発症日]],テーブル31012257[[#This Row],[日時]],テーブル13[[#All],[年代]],I$1)</f>
        <v>0</v>
      </c>
      <c r="J171" s="59">
        <f>COUNTIFS(テーブル13[[#All],[発症日]],テーブル31012257[[#This Row],[日時]],テーブル13[[#All],[年代]],J$1)</f>
        <v>0</v>
      </c>
      <c r="K171" s="59">
        <f>COUNTIFS(テーブル13[[#All],[発症日]],テーブル31012257[[#This Row],[日時]],テーブル13[[#All],[年代]],K$1)</f>
        <v>0</v>
      </c>
      <c r="L171" s="59">
        <f>COUNTIFS(テーブル13[[#All],[発症日]],テーブル31012257[[#This Row],[日時]],テーブル13[[#All],[年代]],L$1)</f>
        <v>0</v>
      </c>
      <c r="M171" s="59">
        <f>COUNTIFS(テーブル13[[#All],[発症日]],テーブル31012257[[#This Row],[日時]],テーブル13[[#All],[年代]],M$1)</f>
        <v>0</v>
      </c>
      <c r="N171" s="59">
        <f>COUNTIFS(テーブル13[[#All],[発症日]],テーブル31012257[[#This Row],[日時]],テーブル13[[#All],[年代]],N$1)</f>
        <v>0</v>
      </c>
      <c r="O171" s="59">
        <f>COUNTIFS(テーブル13[[#All],[発症日]],テーブル31012257[[#This Row],[日時]],テーブル13[[#All],[年代]],O$1)</f>
        <v>0</v>
      </c>
    </row>
    <row r="172" spans="1:15">
      <c r="A172" s="54">
        <f t="shared" si="11"/>
        <v>44056</v>
      </c>
      <c r="B172" s="1" t="str">
        <f t="shared" si="8"/>
        <v/>
      </c>
      <c r="C172" s="57" t="str">
        <f t="shared" si="9"/>
        <v/>
      </c>
      <c r="D172" s="57" t="str">
        <f t="shared" si="10"/>
        <v>13日</v>
      </c>
      <c r="E172" s="57">
        <f>COUNTIF(テーブル13[[#All],[発症日]],テーブル31012257[[#This Row],[日時]])</f>
        <v>0</v>
      </c>
      <c r="F172" s="57">
        <f>COUNTIFS(テーブル13[[#All],[発症日]],テーブル31012257[[#This Row],[日時]],テーブル13[[#All],[疫学的リンク]],F$1)</f>
        <v>0</v>
      </c>
      <c r="G172" s="59">
        <f>COUNTIFS(テーブル13[[#All],[発症日]],テーブル31012257[[#This Row],[日時]],テーブル13[[#All],[疫学的リンク]],G$1)</f>
        <v>0</v>
      </c>
      <c r="H172" s="59">
        <f>COUNTIFS(テーブル13[[#All],[発症日]],テーブル31012257[[#This Row],[日時]],テーブル13[[#All],[年代]],H$1)</f>
        <v>0</v>
      </c>
      <c r="I172" s="59">
        <f>COUNTIFS(テーブル13[[#All],[発症日]],テーブル31012257[[#This Row],[日時]],テーブル13[[#All],[年代]],I$1)</f>
        <v>0</v>
      </c>
      <c r="J172" s="59">
        <f>COUNTIFS(テーブル13[[#All],[発症日]],テーブル31012257[[#This Row],[日時]],テーブル13[[#All],[年代]],J$1)</f>
        <v>0</v>
      </c>
      <c r="K172" s="59">
        <f>COUNTIFS(テーブル13[[#All],[発症日]],テーブル31012257[[#This Row],[日時]],テーブル13[[#All],[年代]],K$1)</f>
        <v>0</v>
      </c>
      <c r="L172" s="59">
        <f>COUNTIFS(テーブル13[[#All],[発症日]],テーブル31012257[[#This Row],[日時]],テーブル13[[#All],[年代]],L$1)</f>
        <v>0</v>
      </c>
      <c r="M172" s="59">
        <f>COUNTIFS(テーブル13[[#All],[発症日]],テーブル31012257[[#This Row],[日時]],テーブル13[[#All],[年代]],M$1)</f>
        <v>0</v>
      </c>
      <c r="N172" s="59">
        <f>COUNTIFS(テーブル13[[#All],[発症日]],テーブル31012257[[#This Row],[日時]],テーブル13[[#All],[年代]],N$1)</f>
        <v>0</v>
      </c>
      <c r="O172" s="59">
        <f>COUNTIFS(テーブル13[[#All],[発症日]],テーブル31012257[[#This Row],[日時]],テーブル13[[#All],[年代]],O$1)</f>
        <v>0</v>
      </c>
    </row>
    <row r="173" spans="1:15">
      <c r="A173" s="54">
        <f t="shared" si="11"/>
        <v>44057</v>
      </c>
      <c r="B173" s="1" t="str">
        <f t="shared" si="8"/>
        <v/>
      </c>
      <c r="C173" s="57" t="str">
        <f t="shared" si="9"/>
        <v/>
      </c>
      <c r="D173" s="57" t="str">
        <f t="shared" si="10"/>
        <v>14日</v>
      </c>
      <c r="E173" s="57">
        <f>COUNTIF(テーブル13[[#All],[発症日]],テーブル31012257[[#This Row],[日時]])</f>
        <v>0</v>
      </c>
      <c r="F173" s="57">
        <f>COUNTIFS(テーブル13[[#All],[発症日]],テーブル31012257[[#This Row],[日時]],テーブル13[[#All],[疫学的リンク]],F$1)</f>
        <v>0</v>
      </c>
      <c r="G173" s="59">
        <f>COUNTIFS(テーブル13[[#All],[発症日]],テーブル31012257[[#This Row],[日時]],テーブル13[[#All],[疫学的リンク]],G$1)</f>
        <v>0</v>
      </c>
      <c r="H173" s="59">
        <f>COUNTIFS(テーブル13[[#All],[発症日]],テーブル31012257[[#This Row],[日時]],テーブル13[[#All],[年代]],H$1)</f>
        <v>0</v>
      </c>
      <c r="I173" s="59">
        <f>COUNTIFS(テーブル13[[#All],[発症日]],テーブル31012257[[#This Row],[日時]],テーブル13[[#All],[年代]],I$1)</f>
        <v>0</v>
      </c>
      <c r="J173" s="59">
        <f>COUNTIFS(テーブル13[[#All],[発症日]],テーブル31012257[[#This Row],[日時]],テーブル13[[#All],[年代]],J$1)</f>
        <v>0</v>
      </c>
      <c r="K173" s="59">
        <f>COUNTIFS(テーブル13[[#All],[発症日]],テーブル31012257[[#This Row],[日時]],テーブル13[[#All],[年代]],K$1)</f>
        <v>0</v>
      </c>
      <c r="L173" s="59">
        <f>COUNTIFS(テーブル13[[#All],[発症日]],テーブル31012257[[#This Row],[日時]],テーブル13[[#All],[年代]],L$1)</f>
        <v>0</v>
      </c>
      <c r="M173" s="59">
        <f>COUNTIFS(テーブル13[[#All],[発症日]],テーブル31012257[[#This Row],[日時]],テーブル13[[#All],[年代]],M$1)</f>
        <v>0</v>
      </c>
      <c r="N173" s="59">
        <f>COUNTIFS(テーブル13[[#All],[発症日]],テーブル31012257[[#This Row],[日時]],テーブル13[[#All],[年代]],N$1)</f>
        <v>0</v>
      </c>
      <c r="O173" s="59">
        <f>COUNTIFS(テーブル13[[#All],[発症日]],テーブル31012257[[#This Row],[日時]],テーブル13[[#All],[年代]],O$1)</f>
        <v>0</v>
      </c>
    </row>
    <row r="174" spans="1:15">
      <c r="A174" s="54">
        <f t="shared" si="11"/>
        <v>44058</v>
      </c>
      <c r="B174" s="1" t="str">
        <f t="shared" si="8"/>
        <v/>
      </c>
      <c r="C174" s="57" t="str">
        <f t="shared" si="9"/>
        <v/>
      </c>
      <c r="D174" s="57" t="str">
        <f t="shared" si="10"/>
        <v>15日</v>
      </c>
      <c r="E174" s="57">
        <f>COUNTIF(テーブル13[[#All],[発症日]],テーブル31012257[[#This Row],[日時]])</f>
        <v>0</v>
      </c>
      <c r="F174" s="57">
        <f>COUNTIFS(テーブル13[[#All],[発症日]],テーブル31012257[[#This Row],[日時]],テーブル13[[#All],[疫学的リンク]],F$1)</f>
        <v>0</v>
      </c>
      <c r="G174" s="59">
        <f>COUNTIFS(テーブル13[[#All],[発症日]],テーブル31012257[[#This Row],[日時]],テーブル13[[#All],[疫学的リンク]],G$1)</f>
        <v>0</v>
      </c>
      <c r="H174" s="59">
        <f>COUNTIFS(テーブル13[[#All],[発症日]],テーブル31012257[[#This Row],[日時]],テーブル13[[#All],[年代]],H$1)</f>
        <v>0</v>
      </c>
      <c r="I174" s="59">
        <f>COUNTIFS(テーブル13[[#All],[発症日]],テーブル31012257[[#This Row],[日時]],テーブル13[[#All],[年代]],I$1)</f>
        <v>0</v>
      </c>
      <c r="J174" s="59">
        <f>COUNTIFS(テーブル13[[#All],[発症日]],テーブル31012257[[#This Row],[日時]],テーブル13[[#All],[年代]],J$1)</f>
        <v>0</v>
      </c>
      <c r="K174" s="59">
        <f>COUNTIFS(テーブル13[[#All],[発症日]],テーブル31012257[[#This Row],[日時]],テーブル13[[#All],[年代]],K$1)</f>
        <v>0</v>
      </c>
      <c r="L174" s="59">
        <f>COUNTIFS(テーブル13[[#All],[発症日]],テーブル31012257[[#This Row],[日時]],テーブル13[[#All],[年代]],L$1)</f>
        <v>0</v>
      </c>
      <c r="M174" s="59">
        <f>COUNTIFS(テーブル13[[#All],[発症日]],テーブル31012257[[#This Row],[日時]],テーブル13[[#All],[年代]],M$1)</f>
        <v>0</v>
      </c>
      <c r="N174" s="59">
        <f>COUNTIFS(テーブル13[[#All],[発症日]],テーブル31012257[[#This Row],[日時]],テーブル13[[#All],[年代]],N$1)</f>
        <v>0</v>
      </c>
      <c r="O174" s="59">
        <f>COUNTIFS(テーブル13[[#All],[発症日]],テーブル31012257[[#This Row],[日時]],テーブル13[[#All],[年代]],O$1)</f>
        <v>0</v>
      </c>
    </row>
    <row r="175" spans="1:15">
      <c r="A175" s="54">
        <f t="shared" si="11"/>
        <v>44059</v>
      </c>
      <c r="B175" s="1" t="str">
        <f t="shared" si="8"/>
        <v/>
      </c>
      <c r="C175" s="57" t="str">
        <f t="shared" si="9"/>
        <v/>
      </c>
      <c r="D175" s="57" t="str">
        <f t="shared" si="10"/>
        <v>16日</v>
      </c>
      <c r="E175" s="57">
        <f>COUNTIF(テーブル13[[#All],[発症日]],テーブル31012257[[#This Row],[日時]])</f>
        <v>0</v>
      </c>
      <c r="F175" s="57">
        <f>COUNTIFS(テーブル13[[#All],[発症日]],テーブル31012257[[#This Row],[日時]],テーブル13[[#All],[疫学的リンク]],F$1)</f>
        <v>0</v>
      </c>
      <c r="G175" s="59">
        <f>COUNTIFS(テーブル13[[#All],[発症日]],テーブル31012257[[#This Row],[日時]],テーブル13[[#All],[疫学的リンク]],G$1)</f>
        <v>0</v>
      </c>
      <c r="H175" s="59">
        <f>COUNTIFS(テーブル13[[#All],[発症日]],テーブル31012257[[#This Row],[日時]],テーブル13[[#All],[年代]],H$1)</f>
        <v>0</v>
      </c>
      <c r="I175" s="59">
        <f>COUNTIFS(テーブル13[[#All],[発症日]],テーブル31012257[[#This Row],[日時]],テーブル13[[#All],[年代]],I$1)</f>
        <v>0</v>
      </c>
      <c r="J175" s="59">
        <f>COUNTIFS(テーブル13[[#All],[発症日]],テーブル31012257[[#This Row],[日時]],テーブル13[[#All],[年代]],J$1)</f>
        <v>0</v>
      </c>
      <c r="K175" s="59">
        <f>COUNTIFS(テーブル13[[#All],[発症日]],テーブル31012257[[#This Row],[日時]],テーブル13[[#All],[年代]],K$1)</f>
        <v>0</v>
      </c>
      <c r="L175" s="59">
        <f>COUNTIFS(テーブル13[[#All],[発症日]],テーブル31012257[[#This Row],[日時]],テーブル13[[#All],[年代]],L$1)</f>
        <v>0</v>
      </c>
      <c r="M175" s="59">
        <f>COUNTIFS(テーブル13[[#All],[発症日]],テーブル31012257[[#This Row],[日時]],テーブル13[[#All],[年代]],M$1)</f>
        <v>0</v>
      </c>
      <c r="N175" s="59">
        <f>COUNTIFS(テーブル13[[#All],[発症日]],テーブル31012257[[#This Row],[日時]],テーブル13[[#All],[年代]],N$1)</f>
        <v>0</v>
      </c>
      <c r="O175" s="59">
        <f>COUNTIFS(テーブル13[[#All],[発症日]],テーブル31012257[[#This Row],[日時]],テーブル13[[#All],[年代]],O$1)</f>
        <v>0</v>
      </c>
    </row>
    <row r="176" spans="1:15">
      <c r="A176" s="54">
        <f t="shared" si="11"/>
        <v>44060</v>
      </c>
      <c r="B176" s="1" t="str">
        <f t="shared" si="8"/>
        <v/>
      </c>
      <c r="C176" s="57" t="str">
        <f t="shared" si="9"/>
        <v/>
      </c>
      <c r="D176" s="57" t="str">
        <f t="shared" si="10"/>
        <v>17日</v>
      </c>
      <c r="E176" s="57">
        <f>COUNTIF(テーブル13[[#All],[発症日]],テーブル31012257[[#This Row],[日時]])</f>
        <v>0</v>
      </c>
      <c r="F176" s="57">
        <f>COUNTIFS(テーブル13[[#All],[発症日]],テーブル31012257[[#This Row],[日時]],テーブル13[[#All],[疫学的リンク]],F$1)</f>
        <v>0</v>
      </c>
      <c r="G176" s="59">
        <f>COUNTIFS(テーブル13[[#All],[発症日]],テーブル31012257[[#This Row],[日時]],テーブル13[[#All],[疫学的リンク]],G$1)</f>
        <v>0</v>
      </c>
      <c r="H176" s="59">
        <f>COUNTIFS(テーブル13[[#All],[発症日]],テーブル31012257[[#This Row],[日時]],テーブル13[[#All],[年代]],H$1)</f>
        <v>0</v>
      </c>
      <c r="I176" s="59">
        <f>COUNTIFS(テーブル13[[#All],[発症日]],テーブル31012257[[#This Row],[日時]],テーブル13[[#All],[年代]],I$1)</f>
        <v>0</v>
      </c>
      <c r="J176" s="59">
        <f>COUNTIFS(テーブル13[[#All],[発症日]],テーブル31012257[[#This Row],[日時]],テーブル13[[#All],[年代]],J$1)</f>
        <v>0</v>
      </c>
      <c r="K176" s="59">
        <f>COUNTIFS(テーブル13[[#All],[発症日]],テーブル31012257[[#This Row],[日時]],テーブル13[[#All],[年代]],K$1)</f>
        <v>0</v>
      </c>
      <c r="L176" s="59">
        <f>COUNTIFS(テーブル13[[#All],[発症日]],テーブル31012257[[#This Row],[日時]],テーブル13[[#All],[年代]],L$1)</f>
        <v>0</v>
      </c>
      <c r="M176" s="59">
        <f>COUNTIFS(テーブル13[[#All],[発症日]],テーブル31012257[[#This Row],[日時]],テーブル13[[#All],[年代]],M$1)</f>
        <v>0</v>
      </c>
      <c r="N176" s="59">
        <f>COUNTIFS(テーブル13[[#All],[発症日]],テーブル31012257[[#This Row],[日時]],テーブル13[[#All],[年代]],N$1)</f>
        <v>0</v>
      </c>
      <c r="O176" s="59">
        <f>COUNTIFS(テーブル13[[#All],[発症日]],テーブル31012257[[#This Row],[日時]],テーブル13[[#All],[年代]],O$1)</f>
        <v>0</v>
      </c>
    </row>
    <row r="177" spans="1:15">
      <c r="A177" s="54">
        <f t="shared" si="11"/>
        <v>44061</v>
      </c>
      <c r="B177" s="1" t="str">
        <f t="shared" si="8"/>
        <v/>
      </c>
      <c r="C177" s="57" t="str">
        <f t="shared" si="9"/>
        <v/>
      </c>
      <c r="D177" s="57" t="str">
        <f t="shared" si="10"/>
        <v>18日</v>
      </c>
      <c r="E177" s="57">
        <f>COUNTIF(テーブル13[[#All],[発症日]],テーブル31012257[[#This Row],[日時]])</f>
        <v>0</v>
      </c>
      <c r="F177" s="57">
        <f>COUNTIFS(テーブル13[[#All],[発症日]],テーブル31012257[[#This Row],[日時]],テーブル13[[#All],[疫学的リンク]],F$1)</f>
        <v>0</v>
      </c>
      <c r="G177" s="59">
        <f>COUNTIFS(テーブル13[[#All],[発症日]],テーブル31012257[[#This Row],[日時]],テーブル13[[#All],[疫学的リンク]],G$1)</f>
        <v>0</v>
      </c>
      <c r="H177" s="59">
        <f>COUNTIFS(テーブル13[[#All],[発症日]],テーブル31012257[[#This Row],[日時]],テーブル13[[#All],[年代]],H$1)</f>
        <v>0</v>
      </c>
      <c r="I177" s="59">
        <f>COUNTIFS(テーブル13[[#All],[発症日]],テーブル31012257[[#This Row],[日時]],テーブル13[[#All],[年代]],I$1)</f>
        <v>0</v>
      </c>
      <c r="J177" s="59">
        <f>COUNTIFS(テーブル13[[#All],[発症日]],テーブル31012257[[#This Row],[日時]],テーブル13[[#All],[年代]],J$1)</f>
        <v>0</v>
      </c>
      <c r="K177" s="59">
        <f>COUNTIFS(テーブル13[[#All],[発症日]],テーブル31012257[[#This Row],[日時]],テーブル13[[#All],[年代]],K$1)</f>
        <v>0</v>
      </c>
      <c r="L177" s="59">
        <f>COUNTIFS(テーブル13[[#All],[発症日]],テーブル31012257[[#This Row],[日時]],テーブル13[[#All],[年代]],L$1)</f>
        <v>0</v>
      </c>
      <c r="M177" s="59">
        <f>COUNTIFS(テーブル13[[#All],[発症日]],テーブル31012257[[#This Row],[日時]],テーブル13[[#All],[年代]],M$1)</f>
        <v>0</v>
      </c>
      <c r="N177" s="59">
        <f>COUNTIFS(テーブル13[[#All],[発症日]],テーブル31012257[[#This Row],[日時]],テーブル13[[#All],[年代]],N$1)</f>
        <v>0</v>
      </c>
      <c r="O177" s="59">
        <f>COUNTIFS(テーブル13[[#All],[発症日]],テーブル31012257[[#This Row],[日時]],テーブル13[[#All],[年代]],O$1)</f>
        <v>0</v>
      </c>
    </row>
    <row r="178" spans="1:15">
      <c r="A178" s="54">
        <f t="shared" si="11"/>
        <v>44062</v>
      </c>
      <c r="B178" s="1" t="str">
        <f t="shared" si="8"/>
        <v/>
      </c>
      <c r="C178" s="57" t="str">
        <f t="shared" si="9"/>
        <v/>
      </c>
      <c r="D178" s="57" t="str">
        <f t="shared" si="10"/>
        <v>19日</v>
      </c>
      <c r="E178" s="57">
        <f>COUNTIF(テーブル13[[#All],[発症日]],テーブル31012257[[#This Row],[日時]])</f>
        <v>0</v>
      </c>
      <c r="F178" s="57">
        <f>COUNTIFS(テーブル13[[#All],[発症日]],テーブル31012257[[#This Row],[日時]],テーブル13[[#All],[疫学的リンク]],F$1)</f>
        <v>0</v>
      </c>
      <c r="G178" s="59">
        <f>COUNTIFS(テーブル13[[#All],[発症日]],テーブル31012257[[#This Row],[日時]],テーブル13[[#All],[疫学的リンク]],G$1)</f>
        <v>0</v>
      </c>
      <c r="H178" s="59">
        <f>COUNTIFS(テーブル13[[#All],[発症日]],テーブル31012257[[#This Row],[日時]],テーブル13[[#All],[年代]],H$1)</f>
        <v>0</v>
      </c>
      <c r="I178" s="59">
        <f>COUNTIFS(テーブル13[[#All],[発症日]],テーブル31012257[[#This Row],[日時]],テーブル13[[#All],[年代]],I$1)</f>
        <v>0</v>
      </c>
      <c r="J178" s="59">
        <f>COUNTIFS(テーブル13[[#All],[発症日]],テーブル31012257[[#This Row],[日時]],テーブル13[[#All],[年代]],J$1)</f>
        <v>0</v>
      </c>
      <c r="K178" s="59">
        <f>COUNTIFS(テーブル13[[#All],[発症日]],テーブル31012257[[#This Row],[日時]],テーブル13[[#All],[年代]],K$1)</f>
        <v>0</v>
      </c>
      <c r="L178" s="59">
        <f>COUNTIFS(テーブル13[[#All],[発症日]],テーブル31012257[[#This Row],[日時]],テーブル13[[#All],[年代]],L$1)</f>
        <v>0</v>
      </c>
      <c r="M178" s="59">
        <f>COUNTIFS(テーブル13[[#All],[発症日]],テーブル31012257[[#This Row],[日時]],テーブル13[[#All],[年代]],M$1)</f>
        <v>0</v>
      </c>
      <c r="N178" s="59">
        <f>COUNTIFS(テーブル13[[#All],[発症日]],テーブル31012257[[#This Row],[日時]],テーブル13[[#All],[年代]],N$1)</f>
        <v>0</v>
      </c>
      <c r="O178" s="59">
        <f>COUNTIFS(テーブル13[[#All],[発症日]],テーブル31012257[[#This Row],[日時]],テーブル13[[#All],[年代]],O$1)</f>
        <v>0</v>
      </c>
    </row>
    <row r="179" spans="1:15">
      <c r="A179" s="54">
        <f t="shared" si="11"/>
        <v>44063</v>
      </c>
      <c r="B179" s="1" t="str">
        <f t="shared" si="8"/>
        <v/>
      </c>
      <c r="C179" s="57" t="str">
        <f t="shared" si="9"/>
        <v/>
      </c>
      <c r="D179" s="57" t="str">
        <f t="shared" si="10"/>
        <v>20日</v>
      </c>
      <c r="E179" s="57">
        <f>COUNTIF(テーブル13[[#All],[発症日]],テーブル31012257[[#This Row],[日時]])</f>
        <v>0</v>
      </c>
      <c r="F179" s="57">
        <f>COUNTIFS(テーブル13[[#All],[発症日]],テーブル31012257[[#This Row],[日時]],テーブル13[[#All],[疫学的リンク]],F$1)</f>
        <v>0</v>
      </c>
      <c r="G179" s="59">
        <f>COUNTIFS(テーブル13[[#All],[発症日]],テーブル31012257[[#This Row],[日時]],テーブル13[[#All],[疫学的リンク]],G$1)</f>
        <v>0</v>
      </c>
      <c r="H179" s="59">
        <f>COUNTIFS(テーブル13[[#All],[発症日]],テーブル31012257[[#This Row],[日時]],テーブル13[[#All],[年代]],H$1)</f>
        <v>0</v>
      </c>
      <c r="I179" s="59">
        <f>COUNTIFS(テーブル13[[#All],[発症日]],テーブル31012257[[#This Row],[日時]],テーブル13[[#All],[年代]],I$1)</f>
        <v>0</v>
      </c>
      <c r="J179" s="59">
        <f>COUNTIFS(テーブル13[[#All],[発症日]],テーブル31012257[[#This Row],[日時]],テーブル13[[#All],[年代]],J$1)</f>
        <v>0</v>
      </c>
      <c r="K179" s="59">
        <f>COUNTIFS(テーブル13[[#All],[発症日]],テーブル31012257[[#This Row],[日時]],テーブル13[[#All],[年代]],K$1)</f>
        <v>0</v>
      </c>
      <c r="L179" s="59">
        <f>COUNTIFS(テーブル13[[#All],[発症日]],テーブル31012257[[#This Row],[日時]],テーブル13[[#All],[年代]],L$1)</f>
        <v>0</v>
      </c>
      <c r="M179" s="59">
        <f>COUNTIFS(テーブル13[[#All],[発症日]],テーブル31012257[[#This Row],[日時]],テーブル13[[#All],[年代]],M$1)</f>
        <v>0</v>
      </c>
      <c r="N179" s="59">
        <f>COUNTIFS(テーブル13[[#All],[発症日]],テーブル31012257[[#This Row],[日時]],テーブル13[[#All],[年代]],N$1)</f>
        <v>0</v>
      </c>
      <c r="O179" s="59">
        <f>COUNTIFS(テーブル13[[#All],[発症日]],テーブル31012257[[#This Row],[日時]],テーブル13[[#All],[年代]],O$1)</f>
        <v>0</v>
      </c>
    </row>
    <row r="180" spans="1:15">
      <c r="A180" s="54">
        <f t="shared" si="11"/>
        <v>44064</v>
      </c>
      <c r="B180" s="1" t="str">
        <f t="shared" si="8"/>
        <v/>
      </c>
      <c r="C180" s="57" t="str">
        <f t="shared" si="9"/>
        <v/>
      </c>
      <c r="D180" s="57" t="str">
        <f t="shared" si="10"/>
        <v>21日</v>
      </c>
      <c r="E180" s="57">
        <f>COUNTIF(テーブル13[[#All],[発症日]],テーブル31012257[[#This Row],[日時]])</f>
        <v>0</v>
      </c>
      <c r="F180" s="57">
        <f>COUNTIFS(テーブル13[[#All],[発症日]],テーブル31012257[[#This Row],[日時]],テーブル13[[#All],[疫学的リンク]],F$1)</f>
        <v>0</v>
      </c>
      <c r="G180" s="59">
        <f>COUNTIFS(テーブル13[[#All],[発症日]],テーブル31012257[[#This Row],[日時]],テーブル13[[#All],[疫学的リンク]],G$1)</f>
        <v>0</v>
      </c>
      <c r="H180" s="59">
        <f>COUNTIFS(テーブル13[[#All],[発症日]],テーブル31012257[[#This Row],[日時]],テーブル13[[#All],[年代]],H$1)</f>
        <v>0</v>
      </c>
      <c r="I180" s="59">
        <f>COUNTIFS(テーブル13[[#All],[発症日]],テーブル31012257[[#This Row],[日時]],テーブル13[[#All],[年代]],I$1)</f>
        <v>0</v>
      </c>
      <c r="J180" s="59">
        <f>COUNTIFS(テーブル13[[#All],[発症日]],テーブル31012257[[#This Row],[日時]],テーブル13[[#All],[年代]],J$1)</f>
        <v>0</v>
      </c>
      <c r="K180" s="59">
        <f>COUNTIFS(テーブル13[[#All],[発症日]],テーブル31012257[[#This Row],[日時]],テーブル13[[#All],[年代]],K$1)</f>
        <v>0</v>
      </c>
      <c r="L180" s="59">
        <f>COUNTIFS(テーブル13[[#All],[発症日]],テーブル31012257[[#This Row],[日時]],テーブル13[[#All],[年代]],L$1)</f>
        <v>0</v>
      </c>
      <c r="M180" s="59">
        <f>COUNTIFS(テーブル13[[#All],[発症日]],テーブル31012257[[#This Row],[日時]],テーブル13[[#All],[年代]],M$1)</f>
        <v>0</v>
      </c>
      <c r="N180" s="59">
        <f>COUNTIFS(テーブル13[[#All],[発症日]],テーブル31012257[[#This Row],[日時]],テーブル13[[#All],[年代]],N$1)</f>
        <v>0</v>
      </c>
      <c r="O180" s="59">
        <f>COUNTIFS(テーブル13[[#All],[発症日]],テーブル31012257[[#This Row],[日時]],テーブル13[[#All],[年代]],O$1)</f>
        <v>0</v>
      </c>
    </row>
    <row r="181" spans="1:15">
      <c r="A181" s="54">
        <f t="shared" si="11"/>
        <v>44065</v>
      </c>
      <c r="B181" s="1" t="str">
        <f t="shared" si="8"/>
        <v/>
      </c>
      <c r="C181" s="57" t="str">
        <f t="shared" si="9"/>
        <v/>
      </c>
      <c r="D181" s="57" t="str">
        <f t="shared" si="10"/>
        <v>22日</v>
      </c>
      <c r="E181" s="57">
        <f>COUNTIF(テーブル13[[#All],[発症日]],テーブル31012257[[#This Row],[日時]])</f>
        <v>0</v>
      </c>
      <c r="F181" s="57">
        <f>COUNTIFS(テーブル13[[#All],[発症日]],テーブル31012257[[#This Row],[日時]],テーブル13[[#All],[疫学的リンク]],F$1)</f>
        <v>0</v>
      </c>
      <c r="G181" s="59">
        <f>COUNTIFS(テーブル13[[#All],[発症日]],テーブル31012257[[#This Row],[日時]],テーブル13[[#All],[疫学的リンク]],G$1)</f>
        <v>0</v>
      </c>
      <c r="H181" s="59">
        <f>COUNTIFS(テーブル13[[#All],[発症日]],テーブル31012257[[#This Row],[日時]],テーブル13[[#All],[年代]],H$1)</f>
        <v>0</v>
      </c>
      <c r="I181" s="59">
        <f>COUNTIFS(テーブル13[[#All],[発症日]],テーブル31012257[[#This Row],[日時]],テーブル13[[#All],[年代]],I$1)</f>
        <v>0</v>
      </c>
      <c r="J181" s="59">
        <f>COUNTIFS(テーブル13[[#All],[発症日]],テーブル31012257[[#This Row],[日時]],テーブル13[[#All],[年代]],J$1)</f>
        <v>0</v>
      </c>
      <c r="K181" s="59">
        <f>COUNTIFS(テーブル13[[#All],[発症日]],テーブル31012257[[#This Row],[日時]],テーブル13[[#All],[年代]],K$1)</f>
        <v>0</v>
      </c>
      <c r="L181" s="59">
        <f>COUNTIFS(テーブル13[[#All],[発症日]],テーブル31012257[[#This Row],[日時]],テーブル13[[#All],[年代]],L$1)</f>
        <v>0</v>
      </c>
      <c r="M181" s="59">
        <f>COUNTIFS(テーブル13[[#All],[発症日]],テーブル31012257[[#This Row],[日時]],テーブル13[[#All],[年代]],M$1)</f>
        <v>0</v>
      </c>
      <c r="N181" s="59">
        <f>COUNTIFS(テーブル13[[#All],[発症日]],テーブル31012257[[#This Row],[日時]],テーブル13[[#All],[年代]],N$1)</f>
        <v>0</v>
      </c>
      <c r="O181" s="59">
        <f>COUNTIFS(テーブル13[[#All],[発症日]],テーブル31012257[[#This Row],[日時]],テーブル13[[#All],[年代]],O$1)</f>
        <v>0</v>
      </c>
    </row>
    <row r="182" spans="1:15">
      <c r="A182" s="54">
        <f t="shared" si="11"/>
        <v>44066</v>
      </c>
      <c r="B182" s="1" t="str">
        <f t="shared" si="8"/>
        <v/>
      </c>
      <c r="C182" s="57" t="str">
        <f t="shared" si="9"/>
        <v/>
      </c>
      <c r="D182" s="57" t="str">
        <f t="shared" si="10"/>
        <v>23日</v>
      </c>
      <c r="E182" s="57">
        <f>COUNTIF(テーブル13[[#All],[発症日]],テーブル31012257[[#This Row],[日時]])</f>
        <v>0</v>
      </c>
      <c r="F182" s="57">
        <f>COUNTIFS(テーブル13[[#All],[発症日]],テーブル31012257[[#This Row],[日時]],テーブル13[[#All],[疫学的リンク]],F$1)</f>
        <v>0</v>
      </c>
      <c r="G182" s="59">
        <f>COUNTIFS(テーブル13[[#All],[発症日]],テーブル31012257[[#This Row],[日時]],テーブル13[[#All],[疫学的リンク]],G$1)</f>
        <v>0</v>
      </c>
      <c r="H182" s="59">
        <f>COUNTIFS(テーブル13[[#All],[発症日]],テーブル31012257[[#This Row],[日時]],テーブル13[[#All],[年代]],H$1)</f>
        <v>0</v>
      </c>
      <c r="I182" s="59">
        <f>COUNTIFS(テーブル13[[#All],[発症日]],テーブル31012257[[#This Row],[日時]],テーブル13[[#All],[年代]],I$1)</f>
        <v>0</v>
      </c>
      <c r="J182" s="59">
        <f>COUNTIFS(テーブル13[[#All],[発症日]],テーブル31012257[[#This Row],[日時]],テーブル13[[#All],[年代]],J$1)</f>
        <v>0</v>
      </c>
      <c r="K182" s="59">
        <f>COUNTIFS(テーブル13[[#All],[発症日]],テーブル31012257[[#This Row],[日時]],テーブル13[[#All],[年代]],K$1)</f>
        <v>0</v>
      </c>
      <c r="L182" s="59">
        <f>COUNTIFS(テーブル13[[#All],[発症日]],テーブル31012257[[#This Row],[日時]],テーブル13[[#All],[年代]],L$1)</f>
        <v>0</v>
      </c>
      <c r="M182" s="59">
        <f>COUNTIFS(テーブル13[[#All],[発症日]],テーブル31012257[[#This Row],[日時]],テーブル13[[#All],[年代]],M$1)</f>
        <v>0</v>
      </c>
      <c r="N182" s="59">
        <f>COUNTIFS(テーブル13[[#All],[発症日]],テーブル31012257[[#This Row],[日時]],テーブル13[[#All],[年代]],N$1)</f>
        <v>0</v>
      </c>
      <c r="O182" s="59">
        <f>COUNTIFS(テーブル13[[#All],[発症日]],テーブル31012257[[#This Row],[日時]],テーブル13[[#All],[年代]],O$1)</f>
        <v>0</v>
      </c>
    </row>
    <row r="183" spans="1:15">
      <c r="A183" s="54">
        <f t="shared" si="11"/>
        <v>44067</v>
      </c>
      <c r="B183" s="1" t="str">
        <f t="shared" si="8"/>
        <v/>
      </c>
      <c r="C183" s="57" t="str">
        <f t="shared" si="9"/>
        <v/>
      </c>
      <c r="D183" s="57" t="str">
        <f t="shared" si="10"/>
        <v>24日</v>
      </c>
      <c r="E183" s="57">
        <f>COUNTIF(テーブル13[[#All],[発症日]],テーブル31012257[[#This Row],[日時]])</f>
        <v>0</v>
      </c>
      <c r="F183" s="57">
        <f>COUNTIFS(テーブル13[[#All],[発症日]],テーブル31012257[[#This Row],[日時]],テーブル13[[#All],[疫学的リンク]],F$1)</f>
        <v>0</v>
      </c>
      <c r="G183" s="59">
        <f>COUNTIFS(テーブル13[[#All],[発症日]],テーブル31012257[[#This Row],[日時]],テーブル13[[#All],[疫学的リンク]],G$1)</f>
        <v>0</v>
      </c>
      <c r="H183" s="59">
        <f>COUNTIFS(テーブル13[[#All],[発症日]],テーブル31012257[[#This Row],[日時]],テーブル13[[#All],[年代]],H$1)</f>
        <v>0</v>
      </c>
      <c r="I183" s="59">
        <f>COUNTIFS(テーブル13[[#All],[発症日]],テーブル31012257[[#This Row],[日時]],テーブル13[[#All],[年代]],I$1)</f>
        <v>0</v>
      </c>
      <c r="J183" s="59">
        <f>COUNTIFS(テーブル13[[#All],[発症日]],テーブル31012257[[#This Row],[日時]],テーブル13[[#All],[年代]],J$1)</f>
        <v>0</v>
      </c>
      <c r="K183" s="59">
        <f>COUNTIFS(テーブル13[[#All],[発症日]],テーブル31012257[[#This Row],[日時]],テーブル13[[#All],[年代]],K$1)</f>
        <v>0</v>
      </c>
      <c r="L183" s="59">
        <f>COUNTIFS(テーブル13[[#All],[発症日]],テーブル31012257[[#This Row],[日時]],テーブル13[[#All],[年代]],L$1)</f>
        <v>0</v>
      </c>
      <c r="M183" s="59">
        <f>COUNTIFS(テーブル13[[#All],[発症日]],テーブル31012257[[#This Row],[日時]],テーブル13[[#All],[年代]],M$1)</f>
        <v>0</v>
      </c>
      <c r="N183" s="59">
        <f>COUNTIFS(テーブル13[[#All],[発症日]],テーブル31012257[[#This Row],[日時]],テーブル13[[#All],[年代]],N$1)</f>
        <v>0</v>
      </c>
      <c r="O183" s="59">
        <f>COUNTIFS(テーブル13[[#All],[発症日]],テーブル31012257[[#This Row],[日時]],テーブル13[[#All],[年代]],O$1)</f>
        <v>0</v>
      </c>
    </row>
    <row r="184" spans="1:15">
      <c r="A184" s="54">
        <f t="shared" si="11"/>
        <v>44068</v>
      </c>
      <c r="B184" s="1" t="str">
        <f t="shared" si="8"/>
        <v/>
      </c>
      <c r="C184" s="57" t="str">
        <f t="shared" si="9"/>
        <v/>
      </c>
      <c r="D184" s="57" t="str">
        <f t="shared" si="10"/>
        <v>25日</v>
      </c>
      <c r="E184" s="57">
        <f>COUNTIF(テーブル13[[#All],[発症日]],テーブル31012257[[#This Row],[日時]])</f>
        <v>0</v>
      </c>
      <c r="F184" s="57">
        <f>COUNTIFS(テーブル13[[#All],[発症日]],テーブル31012257[[#This Row],[日時]],テーブル13[[#All],[疫学的リンク]],F$1)</f>
        <v>0</v>
      </c>
      <c r="G184" s="59">
        <f>COUNTIFS(テーブル13[[#All],[発症日]],テーブル31012257[[#This Row],[日時]],テーブル13[[#All],[疫学的リンク]],G$1)</f>
        <v>0</v>
      </c>
      <c r="H184" s="59">
        <f>COUNTIFS(テーブル13[[#All],[発症日]],テーブル31012257[[#This Row],[日時]],テーブル13[[#All],[年代]],H$1)</f>
        <v>0</v>
      </c>
      <c r="I184" s="59">
        <f>COUNTIFS(テーブル13[[#All],[発症日]],テーブル31012257[[#This Row],[日時]],テーブル13[[#All],[年代]],I$1)</f>
        <v>0</v>
      </c>
      <c r="J184" s="59">
        <f>COUNTIFS(テーブル13[[#All],[発症日]],テーブル31012257[[#This Row],[日時]],テーブル13[[#All],[年代]],J$1)</f>
        <v>0</v>
      </c>
      <c r="K184" s="59">
        <f>COUNTIFS(テーブル13[[#All],[発症日]],テーブル31012257[[#This Row],[日時]],テーブル13[[#All],[年代]],K$1)</f>
        <v>0</v>
      </c>
      <c r="L184" s="59">
        <f>COUNTIFS(テーブル13[[#All],[発症日]],テーブル31012257[[#This Row],[日時]],テーブル13[[#All],[年代]],L$1)</f>
        <v>0</v>
      </c>
      <c r="M184" s="59">
        <f>COUNTIFS(テーブル13[[#All],[発症日]],テーブル31012257[[#This Row],[日時]],テーブル13[[#All],[年代]],M$1)</f>
        <v>0</v>
      </c>
      <c r="N184" s="59">
        <f>COUNTIFS(テーブル13[[#All],[発症日]],テーブル31012257[[#This Row],[日時]],テーブル13[[#All],[年代]],N$1)</f>
        <v>0</v>
      </c>
      <c r="O184" s="59">
        <f>COUNTIFS(テーブル13[[#All],[発症日]],テーブル31012257[[#This Row],[日時]],テーブル13[[#All],[年代]],O$1)</f>
        <v>0</v>
      </c>
    </row>
    <row r="185" spans="1:15">
      <c r="A185" s="54">
        <f t="shared" si="11"/>
        <v>44069</v>
      </c>
      <c r="B185" s="1" t="str">
        <f t="shared" si="8"/>
        <v/>
      </c>
      <c r="C185" s="57" t="str">
        <f t="shared" si="9"/>
        <v/>
      </c>
      <c r="D185" s="57" t="str">
        <f t="shared" si="10"/>
        <v>26日</v>
      </c>
      <c r="E185" s="57">
        <f>COUNTIF(テーブル13[[#All],[発症日]],テーブル31012257[[#This Row],[日時]])</f>
        <v>0</v>
      </c>
      <c r="F185" s="57">
        <f>COUNTIFS(テーブル13[[#All],[発症日]],テーブル31012257[[#This Row],[日時]],テーブル13[[#All],[疫学的リンク]],F$1)</f>
        <v>0</v>
      </c>
      <c r="G185" s="59">
        <f>COUNTIFS(テーブル13[[#All],[発症日]],テーブル31012257[[#This Row],[日時]],テーブル13[[#All],[疫学的リンク]],G$1)</f>
        <v>0</v>
      </c>
      <c r="H185" s="59">
        <f>COUNTIFS(テーブル13[[#All],[発症日]],テーブル31012257[[#This Row],[日時]],テーブル13[[#All],[年代]],H$1)</f>
        <v>0</v>
      </c>
      <c r="I185" s="59">
        <f>COUNTIFS(テーブル13[[#All],[発症日]],テーブル31012257[[#This Row],[日時]],テーブル13[[#All],[年代]],I$1)</f>
        <v>0</v>
      </c>
      <c r="J185" s="59">
        <f>COUNTIFS(テーブル13[[#All],[発症日]],テーブル31012257[[#This Row],[日時]],テーブル13[[#All],[年代]],J$1)</f>
        <v>0</v>
      </c>
      <c r="K185" s="59">
        <f>COUNTIFS(テーブル13[[#All],[発症日]],テーブル31012257[[#This Row],[日時]],テーブル13[[#All],[年代]],K$1)</f>
        <v>0</v>
      </c>
      <c r="L185" s="59">
        <f>COUNTIFS(テーブル13[[#All],[発症日]],テーブル31012257[[#This Row],[日時]],テーブル13[[#All],[年代]],L$1)</f>
        <v>0</v>
      </c>
      <c r="M185" s="59">
        <f>COUNTIFS(テーブル13[[#All],[発症日]],テーブル31012257[[#This Row],[日時]],テーブル13[[#All],[年代]],M$1)</f>
        <v>0</v>
      </c>
      <c r="N185" s="59">
        <f>COUNTIFS(テーブル13[[#All],[発症日]],テーブル31012257[[#This Row],[日時]],テーブル13[[#All],[年代]],N$1)</f>
        <v>0</v>
      </c>
      <c r="O185" s="59">
        <f>COUNTIFS(テーブル13[[#All],[発症日]],テーブル31012257[[#This Row],[日時]],テーブル13[[#All],[年代]],O$1)</f>
        <v>0</v>
      </c>
    </row>
    <row r="186" spans="1:15">
      <c r="A186" s="54">
        <f t="shared" si="11"/>
        <v>44070</v>
      </c>
      <c r="B186" s="1" t="str">
        <f t="shared" si="8"/>
        <v/>
      </c>
      <c r="C186" s="57" t="str">
        <f t="shared" si="9"/>
        <v/>
      </c>
      <c r="D186" s="57" t="str">
        <f t="shared" si="10"/>
        <v>27日</v>
      </c>
      <c r="E186" s="57">
        <f>COUNTIF(テーブル13[[#All],[発症日]],テーブル31012257[[#This Row],[日時]])</f>
        <v>0</v>
      </c>
      <c r="F186" s="57">
        <f>COUNTIFS(テーブル13[[#All],[発症日]],テーブル31012257[[#This Row],[日時]],テーブル13[[#All],[疫学的リンク]],F$1)</f>
        <v>0</v>
      </c>
      <c r="G186" s="59">
        <f>COUNTIFS(テーブル13[[#All],[発症日]],テーブル31012257[[#This Row],[日時]],テーブル13[[#All],[疫学的リンク]],G$1)</f>
        <v>0</v>
      </c>
      <c r="H186" s="59">
        <f>COUNTIFS(テーブル13[[#All],[発症日]],テーブル31012257[[#This Row],[日時]],テーブル13[[#All],[年代]],H$1)</f>
        <v>0</v>
      </c>
      <c r="I186" s="59">
        <f>COUNTIFS(テーブル13[[#All],[発症日]],テーブル31012257[[#This Row],[日時]],テーブル13[[#All],[年代]],I$1)</f>
        <v>0</v>
      </c>
      <c r="J186" s="59">
        <f>COUNTIFS(テーブル13[[#All],[発症日]],テーブル31012257[[#This Row],[日時]],テーブル13[[#All],[年代]],J$1)</f>
        <v>0</v>
      </c>
      <c r="K186" s="59">
        <f>COUNTIFS(テーブル13[[#All],[発症日]],テーブル31012257[[#This Row],[日時]],テーブル13[[#All],[年代]],K$1)</f>
        <v>0</v>
      </c>
      <c r="L186" s="59">
        <f>COUNTIFS(テーブル13[[#All],[発症日]],テーブル31012257[[#This Row],[日時]],テーブル13[[#All],[年代]],L$1)</f>
        <v>0</v>
      </c>
      <c r="M186" s="59">
        <f>COUNTIFS(テーブル13[[#All],[発症日]],テーブル31012257[[#This Row],[日時]],テーブル13[[#All],[年代]],M$1)</f>
        <v>0</v>
      </c>
      <c r="N186" s="59">
        <f>COUNTIFS(テーブル13[[#All],[発症日]],テーブル31012257[[#This Row],[日時]],テーブル13[[#All],[年代]],N$1)</f>
        <v>0</v>
      </c>
      <c r="O186" s="59">
        <f>COUNTIFS(テーブル13[[#All],[発症日]],テーブル31012257[[#This Row],[日時]],テーブル13[[#All],[年代]],O$1)</f>
        <v>0</v>
      </c>
    </row>
    <row r="187" spans="1:15">
      <c r="A187" s="54">
        <f t="shared" si="11"/>
        <v>44071</v>
      </c>
      <c r="B187" s="1" t="str">
        <f t="shared" si="8"/>
        <v/>
      </c>
      <c r="C187" s="57" t="str">
        <f t="shared" si="9"/>
        <v/>
      </c>
      <c r="D187" s="57" t="str">
        <f t="shared" si="10"/>
        <v>28日</v>
      </c>
      <c r="E187" s="57">
        <f>COUNTIF(テーブル13[[#All],[発症日]],テーブル31012257[[#This Row],[日時]])</f>
        <v>1</v>
      </c>
      <c r="F187" s="57">
        <f>COUNTIFS(テーブル13[[#All],[発症日]],テーブル31012257[[#This Row],[日時]],テーブル13[[#All],[疫学的リンク]],F$1)</f>
        <v>0</v>
      </c>
      <c r="G187" s="59">
        <f>COUNTIFS(テーブル13[[#All],[発症日]],テーブル31012257[[#This Row],[日時]],テーブル13[[#All],[疫学的リンク]],G$1)</f>
        <v>1</v>
      </c>
      <c r="H187" s="59">
        <f>COUNTIFS(テーブル13[[#All],[発症日]],テーブル31012257[[#This Row],[日時]],テーブル13[[#All],[年代]],H$1)</f>
        <v>0</v>
      </c>
      <c r="I187" s="59">
        <f>COUNTIFS(テーブル13[[#All],[発症日]],テーブル31012257[[#This Row],[日時]],テーブル13[[#All],[年代]],I$1)</f>
        <v>0</v>
      </c>
      <c r="J187" s="59">
        <f>COUNTIFS(テーブル13[[#All],[発症日]],テーブル31012257[[#This Row],[日時]],テーブル13[[#All],[年代]],J$1)</f>
        <v>0</v>
      </c>
      <c r="K187" s="59">
        <f>COUNTIFS(テーブル13[[#All],[発症日]],テーブル31012257[[#This Row],[日時]],テーブル13[[#All],[年代]],K$1)</f>
        <v>0</v>
      </c>
      <c r="L187" s="59">
        <f>COUNTIFS(テーブル13[[#All],[発症日]],テーブル31012257[[#This Row],[日時]],テーブル13[[#All],[年代]],L$1)</f>
        <v>0</v>
      </c>
      <c r="M187" s="59">
        <f>COUNTIFS(テーブル13[[#All],[発症日]],テーブル31012257[[#This Row],[日時]],テーブル13[[#All],[年代]],M$1)</f>
        <v>0</v>
      </c>
      <c r="N187" s="59">
        <f>COUNTIFS(テーブル13[[#All],[発症日]],テーブル31012257[[#This Row],[日時]],テーブル13[[#All],[年代]],N$1)</f>
        <v>0</v>
      </c>
      <c r="O187" s="59">
        <f>COUNTIFS(テーブル13[[#All],[発症日]],テーブル31012257[[#This Row],[日時]],テーブル13[[#All],[年代]],O$1)</f>
        <v>0</v>
      </c>
    </row>
    <row r="188" spans="1:15">
      <c r="A188" s="54">
        <f t="shared" si="11"/>
        <v>44072</v>
      </c>
      <c r="B188" s="1" t="str">
        <f t="shared" si="8"/>
        <v/>
      </c>
      <c r="C188" s="57" t="str">
        <f t="shared" si="9"/>
        <v/>
      </c>
      <c r="D188" s="57" t="str">
        <f t="shared" si="10"/>
        <v>29日</v>
      </c>
      <c r="E188" s="57">
        <f>COUNTIF(テーブル13[[#All],[発症日]],テーブル31012257[[#This Row],[日時]])</f>
        <v>0</v>
      </c>
      <c r="F188" s="57">
        <f>COUNTIFS(テーブル13[[#All],[発症日]],テーブル31012257[[#This Row],[日時]],テーブル13[[#All],[疫学的リンク]],F$1)</f>
        <v>0</v>
      </c>
      <c r="G188" s="59">
        <f>COUNTIFS(テーブル13[[#All],[発症日]],テーブル31012257[[#This Row],[日時]],テーブル13[[#All],[疫学的リンク]],G$1)</f>
        <v>0</v>
      </c>
      <c r="H188" s="59">
        <f>COUNTIFS(テーブル13[[#All],[発症日]],テーブル31012257[[#This Row],[日時]],テーブル13[[#All],[年代]],H$1)</f>
        <v>0</v>
      </c>
      <c r="I188" s="59">
        <f>COUNTIFS(テーブル13[[#All],[発症日]],テーブル31012257[[#This Row],[日時]],テーブル13[[#All],[年代]],I$1)</f>
        <v>0</v>
      </c>
      <c r="J188" s="59">
        <f>COUNTIFS(テーブル13[[#All],[発症日]],テーブル31012257[[#This Row],[日時]],テーブル13[[#All],[年代]],J$1)</f>
        <v>0</v>
      </c>
      <c r="K188" s="59">
        <f>COUNTIFS(テーブル13[[#All],[発症日]],テーブル31012257[[#This Row],[日時]],テーブル13[[#All],[年代]],K$1)</f>
        <v>0</v>
      </c>
      <c r="L188" s="59">
        <f>COUNTIFS(テーブル13[[#All],[発症日]],テーブル31012257[[#This Row],[日時]],テーブル13[[#All],[年代]],L$1)</f>
        <v>0</v>
      </c>
      <c r="M188" s="59">
        <f>COUNTIFS(テーブル13[[#All],[発症日]],テーブル31012257[[#This Row],[日時]],テーブル13[[#All],[年代]],M$1)</f>
        <v>0</v>
      </c>
      <c r="N188" s="59">
        <f>COUNTIFS(テーブル13[[#All],[発症日]],テーブル31012257[[#This Row],[日時]],テーブル13[[#All],[年代]],N$1)</f>
        <v>0</v>
      </c>
      <c r="O188" s="59">
        <f>COUNTIFS(テーブル13[[#All],[発症日]],テーブル31012257[[#This Row],[日時]],テーブル13[[#All],[年代]],O$1)</f>
        <v>0</v>
      </c>
    </row>
    <row r="189" spans="1:15">
      <c r="A189" s="54">
        <f t="shared" si="11"/>
        <v>44073</v>
      </c>
      <c r="B189" s="1" t="str">
        <f t="shared" si="8"/>
        <v/>
      </c>
      <c r="C189" s="57" t="str">
        <f t="shared" si="9"/>
        <v/>
      </c>
      <c r="D189" s="57" t="str">
        <f t="shared" si="10"/>
        <v>30日</v>
      </c>
      <c r="E189" s="57">
        <f>COUNTIF(テーブル13[[#All],[発症日]],テーブル31012257[[#This Row],[日時]])</f>
        <v>0</v>
      </c>
      <c r="F189" s="57">
        <f>COUNTIFS(テーブル13[[#All],[発症日]],テーブル31012257[[#This Row],[日時]],テーブル13[[#All],[疫学的リンク]],F$1)</f>
        <v>0</v>
      </c>
      <c r="G189" s="59">
        <f>COUNTIFS(テーブル13[[#All],[発症日]],テーブル31012257[[#This Row],[日時]],テーブル13[[#All],[疫学的リンク]],G$1)</f>
        <v>0</v>
      </c>
      <c r="H189" s="59">
        <f>COUNTIFS(テーブル13[[#All],[発症日]],テーブル31012257[[#This Row],[日時]],テーブル13[[#All],[年代]],H$1)</f>
        <v>0</v>
      </c>
      <c r="I189" s="59">
        <f>COUNTIFS(テーブル13[[#All],[発症日]],テーブル31012257[[#This Row],[日時]],テーブル13[[#All],[年代]],I$1)</f>
        <v>0</v>
      </c>
      <c r="J189" s="59">
        <f>COUNTIFS(テーブル13[[#All],[発症日]],テーブル31012257[[#This Row],[日時]],テーブル13[[#All],[年代]],J$1)</f>
        <v>0</v>
      </c>
      <c r="K189" s="59">
        <f>COUNTIFS(テーブル13[[#All],[発症日]],テーブル31012257[[#This Row],[日時]],テーブル13[[#All],[年代]],K$1)</f>
        <v>0</v>
      </c>
      <c r="L189" s="59">
        <f>COUNTIFS(テーブル13[[#All],[発症日]],テーブル31012257[[#This Row],[日時]],テーブル13[[#All],[年代]],L$1)</f>
        <v>0</v>
      </c>
      <c r="M189" s="59">
        <f>COUNTIFS(テーブル13[[#All],[発症日]],テーブル31012257[[#This Row],[日時]],テーブル13[[#All],[年代]],M$1)</f>
        <v>0</v>
      </c>
      <c r="N189" s="59">
        <f>COUNTIFS(テーブル13[[#All],[発症日]],テーブル31012257[[#This Row],[日時]],テーブル13[[#All],[年代]],N$1)</f>
        <v>0</v>
      </c>
      <c r="O189" s="59">
        <f>COUNTIFS(テーブル13[[#All],[発症日]],テーブル31012257[[#This Row],[日時]],テーブル13[[#All],[年代]],O$1)</f>
        <v>0</v>
      </c>
    </row>
    <row r="190" spans="1:15">
      <c r="A190" s="54">
        <f t="shared" si="11"/>
        <v>44074</v>
      </c>
      <c r="B190" s="1" t="str">
        <f t="shared" si="8"/>
        <v/>
      </c>
      <c r="C190" s="57" t="str">
        <f t="shared" si="9"/>
        <v/>
      </c>
      <c r="D190" s="57" t="str">
        <f t="shared" si="10"/>
        <v>31日</v>
      </c>
      <c r="E190" s="57">
        <f>COUNTIF(テーブル13[[#All],[発症日]],テーブル31012257[[#This Row],[日時]])</f>
        <v>0</v>
      </c>
      <c r="F190" s="57">
        <f>COUNTIFS(テーブル13[[#All],[発症日]],テーブル31012257[[#This Row],[日時]],テーブル13[[#All],[疫学的リンク]],F$1)</f>
        <v>0</v>
      </c>
      <c r="G190" s="59">
        <f>COUNTIFS(テーブル13[[#All],[発症日]],テーブル31012257[[#This Row],[日時]],テーブル13[[#All],[疫学的リンク]],G$1)</f>
        <v>0</v>
      </c>
      <c r="H190" s="59">
        <f>COUNTIFS(テーブル13[[#All],[発症日]],テーブル31012257[[#This Row],[日時]],テーブル13[[#All],[年代]],H$1)</f>
        <v>0</v>
      </c>
      <c r="I190" s="59">
        <f>COUNTIFS(テーブル13[[#All],[発症日]],テーブル31012257[[#This Row],[日時]],テーブル13[[#All],[年代]],I$1)</f>
        <v>0</v>
      </c>
      <c r="J190" s="59">
        <f>COUNTIFS(テーブル13[[#All],[発症日]],テーブル31012257[[#This Row],[日時]],テーブル13[[#All],[年代]],J$1)</f>
        <v>0</v>
      </c>
      <c r="K190" s="59">
        <f>COUNTIFS(テーブル13[[#All],[発症日]],テーブル31012257[[#This Row],[日時]],テーブル13[[#All],[年代]],K$1)</f>
        <v>0</v>
      </c>
      <c r="L190" s="59">
        <f>COUNTIFS(テーブル13[[#All],[発症日]],テーブル31012257[[#This Row],[日時]],テーブル13[[#All],[年代]],L$1)</f>
        <v>0</v>
      </c>
      <c r="M190" s="59">
        <f>COUNTIFS(テーブル13[[#All],[発症日]],テーブル31012257[[#This Row],[日時]],テーブル13[[#All],[年代]],M$1)</f>
        <v>0</v>
      </c>
      <c r="N190" s="59">
        <f>COUNTIFS(テーブル13[[#All],[発症日]],テーブル31012257[[#This Row],[日時]],テーブル13[[#All],[年代]],N$1)</f>
        <v>0</v>
      </c>
      <c r="O190" s="59">
        <f>COUNTIFS(テーブル13[[#All],[発症日]],テーブル31012257[[#This Row],[日時]],テーブル13[[#All],[年代]],O$1)</f>
        <v>0</v>
      </c>
    </row>
    <row r="191" spans="1:15">
      <c r="A191" s="54">
        <f t="shared" si="11"/>
        <v>44075</v>
      </c>
      <c r="B191" s="1" t="str">
        <f t="shared" si="8"/>
        <v/>
      </c>
      <c r="C191" s="57" t="str">
        <f t="shared" si="9"/>
        <v>9月</v>
      </c>
      <c r="D191" s="57" t="str">
        <f t="shared" si="10"/>
        <v>1日</v>
      </c>
      <c r="E191" s="57">
        <f>COUNTIF(テーブル13[[#All],[発症日]],テーブル31012257[[#This Row],[日時]])</f>
        <v>0</v>
      </c>
      <c r="F191" s="57">
        <f>COUNTIFS(テーブル13[[#All],[発症日]],テーブル31012257[[#This Row],[日時]],テーブル13[[#All],[疫学的リンク]],F$1)</f>
        <v>0</v>
      </c>
      <c r="G191" s="59">
        <f>COUNTIFS(テーブル13[[#All],[発症日]],テーブル31012257[[#This Row],[日時]],テーブル13[[#All],[疫学的リンク]],G$1)</f>
        <v>0</v>
      </c>
      <c r="H191" s="59">
        <f>COUNTIFS(テーブル13[[#All],[発症日]],テーブル31012257[[#This Row],[日時]],テーブル13[[#All],[年代]],H$1)</f>
        <v>0</v>
      </c>
      <c r="I191" s="59">
        <f>COUNTIFS(テーブル13[[#All],[発症日]],テーブル31012257[[#This Row],[日時]],テーブル13[[#All],[年代]],I$1)</f>
        <v>0</v>
      </c>
      <c r="J191" s="59">
        <f>COUNTIFS(テーブル13[[#All],[発症日]],テーブル31012257[[#This Row],[日時]],テーブル13[[#All],[年代]],J$1)</f>
        <v>0</v>
      </c>
      <c r="K191" s="59">
        <f>COUNTIFS(テーブル13[[#All],[発症日]],テーブル31012257[[#This Row],[日時]],テーブル13[[#All],[年代]],K$1)</f>
        <v>0</v>
      </c>
      <c r="L191" s="59">
        <f>COUNTIFS(テーブル13[[#All],[発症日]],テーブル31012257[[#This Row],[日時]],テーブル13[[#All],[年代]],L$1)</f>
        <v>0</v>
      </c>
      <c r="M191" s="59">
        <f>COUNTIFS(テーブル13[[#All],[発症日]],テーブル31012257[[#This Row],[日時]],テーブル13[[#All],[年代]],M$1)</f>
        <v>0</v>
      </c>
      <c r="N191" s="59">
        <f>COUNTIFS(テーブル13[[#All],[発症日]],テーブル31012257[[#This Row],[日時]],テーブル13[[#All],[年代]],N$1)</f>
        <v>0</v>
      </c>
      <c r="O191" s="59">
        <f>COUNTIFS(テーブル13[[#All],[発症日]],テーブル31012257[[#This Row],[日時]],テーブル13[[#All],[年代]],O$1)</f>
        <v>0</v>
      </c>
    </row>
    <row r="192" spans="1:15">
      <c r="A192" s="54">
        <f t="shared" si="11"/>
        <v>44076</v>
      </c>
      <c r="B192" s="1" t="str">
        <f t="shared" si="8"/>
        <v/>
      </c>
      <c r="C192" s="57" t="str">
        <f t="shared" si="9"/>
        <v/>
      </c>
      <c r="D192" s="57" t="str">
        <f t="shared" si="10"/>
        <v>2日</v>
      </c>
      <c r="E192" s="57">
        <f>COUNTIF(テーブル13[[#All],[発症日]],テーブル31012257[[#This Row],[日時]])</f>
        <v>0</v>
      </c>
      <c r="F192" s="57">
        <f>COUNTIFS(テーブル13[[#All],[発症日]],テーブル31012257[[#This Row],[日時]],テーブル13[[#All],[疫学的リンク]],F$1)</f>
        <v>0</v>
      </c>
      <c r="G192" s="59">
        <f>COUNTIFS(テーブル13[[#All],[発症日]],テーブル31012257[[#This Row],[日時]],テーブル13[[#All],[疫学的リンク]],G$1)</f>
        <v>0</v>
      </c>
      <c r="H192" s="59">
        <f>COUNTIFS(テーブル13[[#All],[発症日]],テーブル31012257[[#This Row],[日時]],テーブル13[[#All],[年代]],H$1)</f>
        <v>0</v>
      </c>
      <c r="I192" s="59">
        <f>COUNTIFS(テーブル13[[#All],[発症日]],テーブル31012257[[#This Row],[日時]],テーブル13[[#All],[年代]],I$1)</f>
        <v>0</v>
      </c>
      <c r="J192" s="59">
        <f>COUNTIFS(テーブル13[[#All],[発症日]],テーブル31012257[[#This Row],[日時]],テーブル13[[#All],[年代]],J$1)</f>
        <v>0</v>
      </c>
      <c r="K192" s="59">
        <f>COUNTIFS(テーブル13[[#All],[発症日]],テーブル31012257[[#This Row],[日時]],テーブル13[[#All],[年代]],K$1)</f>
        <v>0</v>
      </c>
      <c r="L192" s="59">
        <f>COUNTIFS(テーブル13[[#All],[発症日]],テーブル31012257[[#This Row],[日時]],テーブル13[[#All],[年代]],L$1)</f>
        <v>0</v>
      </c>
      <c r="M192" s="59">
        <f>COUNTIFS(テーブル13[[#All],[発症日]],テーブル31012257[[#This Row],[日時]],テーブル13[[#All],[年代]],M$1)</f>
        <v>0</v>
      </c>
      <c r="N192" s="59">
        <f>COUNTIFS(テーブル13[[#All],[発症日]],テーブル31012257[[#This Row],[日時]],テーブル13[[#All],[年代]],N$1)</f>
        <v>0</v>
      </c>
      <c r="O192" s="59">
        <f>COUNTIFS(テーブル13[[#All],[発症日]],テーブル31012257[[#This Row],[日時]],テーブル13[[#All],[年代]],O$1)</f>
        <v>0</v>
      </c>
    </row>
    <row r="193" spans="1:15">
      <c r="A193" s="54">
        <f t="shared" si="11"/>
        <v>44077</v>
      </c>
      <c r="B193" s="1" t="str">
        <f t="shared" si="8"/>
        <v/>
      </c>
      <c r="C193" s="57" t="str">
        <f t="shared" si="9"/>
        <v/>
      </c>
      <c r="D193" s="57" t="str">
        <f t="shared" si="10"/>
        <v>3日</v>
      </c>
      <c r="E193" s="57">
        <f>COUNTIF(テーブル13[[#All],[発症日]],テーブル31012257[[#This Row],[日時]])</f>
        <v>0</v>
      </c>
      <c r="F193" s="57">
        <f>COUNTIFS(テーブル13[[#All],[発症日]],テーブル31012257[[#This Row],[日時]],テーブル13[[#All],[疫学的リンク]],F$1)</f>
        <v>0</v>
      </c>
      <c r="G193" s="59">
        <f>COUNTIFS(テーブル13[[#All],[発症日]],テーブル31012257[[#This Row],[日時]],テーブル13[[#All],[疫学的リンク]],G$1)</f>
        <v>0</v>
      </c>
      <c r="H193" s="59">
        <f>COUNTIFS(テーブル13[[#All],[発症日]],テーブル31012257[[#This Row],[日時]],テーブル13[[#All],[年代]],H$1)</f>
        <v>0</v>
      </c>
      <c r="I193" s="59">
        <f>COUNTIFS(テーブル13[[#All],[発症日]],テーブル31012257[[#This Row],[日時]],テーブル13[[#All],[年代]],I$1)</f>
        <v>0</v>
      </c>
      <c r="J193" s="59">
        <f>COUNTIFS(テーブル13[[#All],[発症日]],テーブル31012257[[#This Row],[日時]],テーブル13[[#All],[年代]],J$1)</f>
        <v>0</v>
      </c>
      <c r="K193" s="59">
        <f>COUNTIFS(テーブル13[[#All],[発症日]],テーブル31012257[[#This Row],[日時]],テーブル13[[#All],[年代]],K$1)</f>
        <v>0</v>
      </c>
      <c r="L193" s="59">
        <f>COUNTIFS(テーブル13[[#All],[発症日]],テーブル31012257[[#This Row],[日時]],テーブル13[[#All],[年代]],L$1)</f>
        <v>0</v>
      </c>
      <c r="M193" s="59">
        <f>COUNTIFS(テーブル13[[#All],[発症日]],テーブル31012257[[#This Row],[日時]],テーブル13[[#All],[年代]],M$1)</f>
        <v>0</v>
      </c>
      <c r="N193" s="59">
        <f>COUNTIFS(テーブル13[[#All],[発症日]],テーブル31012257[[#This Row],[日時]],テーブル13[[#All],[年代]],N$1)</f>
        <v>0</v>
      </c>
      <c r="O193" s="59">
        <f>COUNTIFS(テーブル13[[#All],[発症日]],テーブル31012257[[#This Row],[日時]],テーブル13[[#All],[年代]],O$1)</f>
        <v>0</v>
      </c>
    </row>
    <row r="194" spans="1:15">
      <c r="A194" s="54">
        <f t="shared" si="11"/>
        <v>44078</v>
      </c>
      <c r="B194" s="1" t="str">
        <f t="shared" si="8"/>
        <v/>
      </c>
      <c r="C194" s="57" t="str">
        <f t="shared" si="9"/>
        <v/>
      </c>
      <c r="D194" s="57" t="str">
        <f t="shared" si="10"/>
        <v>4日</v>
      </c>
      <c r="E194" s="57">
        <f>COUNTIF(テーブル13[[#All],[発症日]],テーブル31012257[[#This Row],[日時]])</f>
        <v>0</v>
      </c>
      <c r="F194" s="57">
        <f>COUNTIFS(テーブル13[[#All],[発症日]],テーブル31012257[[#This Row],[日時]],テーブル13[[#All],[疫学的リンク]],F$1)</f>
        <v>0</v>
      </c>
      <c r="G194" s="59">
        <f>COUNTIFS(テーブル13[[#All],[発症日]],テーブル31012257[[#This Row],[日時]],テーブル13[[#All],[疫学的リンク]],G$1)</f>
        <v>0</v>
      </c>
      <c r="H194" s="59">
        <f>COUNTIFS(テーブル13[[#All],[発症日]],テーブル31012257[[#This Row],[日時]],テーブル13[[#All],[年代]],H$1)</f>
        <v>0</v>
      </c>
      <c r="I194" s="59">
        <f>COUNTIFS(テーブル13[[#All],[発症日]],テーブル31012257[[#This Row],[日時]],テーブル13[[#All],[年代]],I$1)</f>
        <v>0</v>
      </c>
      <c r="J194" s="59">
        <f>COUNTIFS(テーブル13[[#All],[発症日]],テーブル31012257[[#This Row],[日時]],テーブル13[[#All],[年代]],J$1)</f>
        <v>0</v>
      </c>
      <c r="K194" s="59">
        <f>COUNTIFS(テーブル13[[#All],[発症日]],テーブル31012257[[#This Row],[日時]],テーブル13[[#All],[年代]],K$1)</f>
        <v>0</v>
      </c>
      <c r="L194" s="59">
        <f>COUNTIFS(テーブル13[[#All],[発症日]],テーブル31012257[[#This Row],[日時]],テーブル13[[#All],[年代]],L$1)</f>
        <v>0</v>
      </c>
      <c r="M194" s="59">
        <f>COUNTIFS(テーブル13[[#All],[発症日]],テーブル31012257[[#This Row],[日時]],テーブル13[[#All],[年代]],M$1)</f>
        <v>0</v>
      </c>
      <c r="N194" s="59">
        <f>COUNTIFS(テーブル13[[#All],[発症日]],テーブル31012257[[#This Row],[日時]],テーブル13[[#All],[年代]],N$1)</f>
        <v>0</v>
      </c>
      <c r="O194" s="59">
        <f>COUNTIFS(テーブル13[[#All],[発症日]],テーブル31012257[[#This Row],[日時]],テーブル13[[#All],[年代]],O$1)</f>
        <v>0</v>
      </c>
    </row>
    <row r="195" spans="1:15">
      <c r="A195" s="54">
        <f t="shared" si="11"/>
        <v>44079</v>
      </c>
      <c r="B195" s="1" t="str">
        <f t="shared" si="8"/>
        <v/>
      </c>
      <c r="C195" s="57" t="str">
        <f t="shared" si="9"/>
        <v/>
      </c>
      <c r="D195" s="57" t="str">
        <f t="shared" si="10"/>
        <v>5日</v>
      </c>
      <c r="E195" s="57">
        <f>COUNTIF(テーブル13[[#All],[発症日]],テーブル31012257[[#This Row],[日時]])</f>
        <v>0</v>
      </c>
      <c r="F195" s="57">
        <f>COUNTIFS(テーブル13[[#All],[発症日]],テーブル31012257[[#This Row],[日時]],テーブル13[[#All],[疫学的リンク]],F$1)</f>
        <v>0</v>
      </c>
      <c r="G195" s="59">
        <f>COUNTIFS(テーブル13[[#All],[発症日]],テーブル31012257[[#This Row],[日時]],テーブル13[[#All],[疫学的リンク]],G$1)</f>
        <v>0</v>
      </c>
      <c r="H195" s="59">
        <f>COUNTIFS(テーブル13[[#All],[発症日]],テーブル31012257[[#This Row],[日時]],テーブル13[[#All],[年代]],H$1)</f>
        <v>0</v>
      </c>
      <c r="I195" s="59">
        <f>COUNTIFS(テーブル13[[#All],[発症日]],テーブル31012257[[#This Row],[日時]],テーブル13[[#All],[年代]],I$1)</f>
        <v>0</v>
      </c>
      <c r="J195" s="59">
        <f>COUNTIFS(テーブル13[[#All],[発症日]],テーブル31012257[[#This Row],[日時]],テーブル13[[#All],[年代]],J$1)</f>
        <v>0</v>
      </c>
      <c r="K195" s="59">
        <f>COUNTIFS(テーブル13[[#All],[発症日]],テーブル31012257[[#This Row],[日時]],テーブル13[[#All],[年代]],K$1)</f>
        <v>0</v>
      </c>
      <c r="L195" s="59">
        <f>COUNTIFS(テーブル13[[#All],[発症日]],テーブル31012257[[#This Row],[日時]],テーブル13[[#All],[年代]],L$1)</f>
        <v>0</v>
      </c>
      <c r="M195" s="59">
        <f>COUNTIFS(テーブル13[[#All],[発症日]],テーブル31012257[[#This Row],[日時]],テーブル13[[#All],[年代]],M$1)</f>
        <v>0</v>
      </c>
      <c r="N195" s="59">
        <f>COUNTIFS(テーブル13[[#All],[発症日]],テーブル31012257[[#This Row],[日時]],テーブル13[[#All],[年代]],N$1)</f>
        <v>0</v>
      </c>
      <c r="O195" s="59">
        <f>COUNTIFS(テーブル13[[#All],[発症日]],テーブル31012257[[#This Row],[日時]],テーブル13[[#All],[年代]],O$1)</f>
        <v>0</v>
      </c>
    </row>
    <row r="196" spans="1:15">
      <c r="A196" s="54">
        <f t="shared" si="11"/>
        <v>44080</v>
      </c>
      <c r="B196" s="1" t="str">
        <f t="shared" si="8"/>
        <v/>
      </c>
      <c r="C196" s="57" t="str">
        <f t="shared" si="9"/>
        <v/>
      </c>
      <c r="D196" s="57" t="str">
        <f t="shared" si="10"/>
        <v>6日</v>
      </c>
      <c r="E196" s="57">
        <f>COUNTIF(テーブル13[[#All],[発症日]],テーブル31012257[[#This Row],[日時]])</f>
        <v>0</v>
      </c>
      <c r="F196" s="57">
        <f>COUNTIFS(テーブル13[[#All],[発症日]],テーブル31012257[[#This Row],[日時]],テーブル13[[#All],[疫学的リンク]],F$1)</f>
        <v>0</v>
      </c>
      <c r="G196" s="59">
        <f>COUNTIFS(テーブル13[[#All],[発症日]],テーブル31012257[[#This Row],[日時]],テーブル13[[#All],[疫学的リンク]],G$1)</f>
        <v>0</v>
      </c>
      <c r="H196" s="59">
        <f>COUNTIFS(テーブル13[[#All],[発症日]],テーブル31012257[[#This Row],[日時]],テーブル13[[#All],[年代]],H$1)</f>
        <v>0</v>
      </c>
      <c r="I196" s="59">
        <f>COUNTIFS(テーブル13[[#All],[発症日]],テーブル31012257[[#This Row],[日時]],テーブル13[[#All],[年代]],I$1)</f>
        <v>0</v>
      </c>
      <c r="J196" s="59">
        <f>COUNTIFS(テーブル13[[#All],[発症日]],テーブル31012257[[#This Row],[日時]],テーブル13[[#All],[年代]],J$1)</f>
        <v>0</v>
      </c>
      <c r="K196" s="59">
        <f>COUNTIFS(テーブル13[[#All],[発症日]],テーブル31012257[[#This Row],[日時]],テーブル13[[#All],[年代]],K$1)</f>
        <v>0</v>
      </c>
      <c r="L196" s="59">
        <f>COUNTIFS(テーブル13[[#All],[発症日]],テーブル31012257[[#This Row],[日時]],テーブル13[[#All],[年代]],L$1)</f>
        <v>0</v>
      </c>
      <c r="M196" s="59">
        <f>COUNTIFS(テーブル13[[#All],[発症日]],テーブル31012257[[#This Row],[日時]],テーブル13[[#All],[年代]],M$1)</f>
        <v>0</v>
      </c>
      <c r="N196" s="59">
        <f>COUNTIFS(テーブル13[[#All],[発症日]],テーブル31012257[[#This Row],[日時]],テーブル13[[#All],[年代]],N$1)</f>
        <v>0</v>
      </c>
      <c r="O196" s="59">
        <f>COUNTIFS(テーブル13[[#All],[発症日]],テーブル31012257[[#This Row],[日時]],テーブル13[[#All],[年代]],O$1)</f>
        <v>0</v>
      </c>
    </row>
    <row r="197" spans="1:15">
      <c r="A197" s="54">
        <f t="shared" si="11"/>
        <v>44081</v>
      </c>
      <c r="B197" s="1" t="str">
        <f t="shared" si="8"/>
        <v/>
      </c>
      <c r="C197" s="57" t="str">
        <f t="shared" si="9"/>
        <v/>
      </c>
      <c r="D197" s="57" t="str">
        <f t="shared" si="10"/>
        <v>7日</v>
      </c>
      <c r="E197" s="57">
        <f>COUNTIF(テーブル13[[#All],[発症日]],テーブル31012257[[#This Row],[日時]])</f>
        <v>0</v>
      </c>
      <c r="F197" s="57">
        <f>COUNTIFS(テーブル13[[#All],[発症日]],テーブル31012257[[#This Row],[日時]],テーブル13[[#All],[疫学的リンク]],F$1)</f>
        <v>0</v>
      </c>
      <c r="G197" s="59">
        <f>COUNTIFS(テーブル13[[#All],[発症日]],テーブル31012257[[#This Row],[日時]],テーブル13[[#All],[疫学的リンク]],G$1)</f>
        <v>0</v>
      </c>
      <c r="H197" s="59">
        <f>COUNTIFS(テーブル13[[#All],[発症日]],テーブル31012257[[#This Row],[日時]],テーブル13[[#All],[年代]],H$1)</f>
        <v>0</v>
      </c>
      <c r="I197" s="59">
        <f>COUNTIFS(テーブル13[[#All],[発症日]],テーブル31012257[[#This Row],[日時]],テーブル13[[#All],[年代]],I$1)</f>
        <v>0</v>
      </c>
      <c r="J197" s="59">
        <f>COUNTIFS(テーブル13[[#All],[発症日]],テーブル31012257[[#This Row],[日時]],テーブル13[[#All],[年代]],J$1)</f>
        <v>0</v>
      </c>
      <c r="K197" s="59">
        <f>COUNTIFS(テーブル13[[#All],[発症日]],テーブル31012257[[#This Row],[日時]],テーブル13[[#All],[年代]],K$1)</f>
        <v>0</v>
      </c>
      <c r="L197" s="59">
        <f>COUNTIFS(テーブル13[[#All],[発症日]],テーブル31012257[[#This Row],[日時]],テーブル13[[#All],[年代]],L$1)</f>
        <v>0</v>
      </c>
      <c r="M197" s="59">
        <f>COUNTIFS(テーブル13[[#All],[発症日]],テーブル31012257[[#This Row],[日時]],テーブル13[[#All],[年代]],M$1)</f>
        <v>0</v>
      </c>
      <c r="N197" s="59">
        <f>COUNTIFS(テーブル13[[#All],[発症日]],テーブル31012257[[#This Row],[日時]],テーブル13[[#All],[年代]],N$1)</f>
        <v>0</v>
      </c>
      <c r="O197" s="59">
        <f>COUNTIFS(テーブル13[[#All],[発症日]],テーブル31012257[[#This Row],[日時]],テーブル13[[#All],[年代]],O$1)</f>
        <v>0</v>
      </c>
    </row>
    <row r="198" spans="1:15">
      <c r="A198" s="54">
        <f t="shared" si="11"/>
        <v>44082</v>
      </c>
      <c r="B198" s="1" t="str">
        <f t="shared" si="8"/>
        <v/>
      </c>
      <c r="C198" s="57" t="str">
        <f t="shared" si="9"/>
        <v/>
      </c>
      <c r="D198" s="57" t="str">
        <f t="shared" si="10"/>
        <v>8日</v>
      </c>
      <c r="E198" s="57">
        <f>COUNTIF(テーブル13[[#All],[発症日]],テーブル31012257[[#This Row],[日時]])</f>
        <v>0</v>
      </c>
      <c r="F198" s="57">
        <f>COUNTIFS(テーブル13[[#All],[発症日]],テーブル31012257[[#This Row],[日時]],テーブル13[[#All],[疫学的リンク]],F$1)</f>
        <v>0</v>
      </c>
      <c r="G198" s="59">
        <f>COUNTIFS(テーブル13[[#All],[発症日]],テーブル31012257[[#This Row],[日時]],テーブル13[[#All],[疫学的リンク]],G$1)</f>
        <v>0</v>
      </c>
      <c r="H198" s="59">
        <f>COUNTIFS(テーブル13[[#All],[発症日]],テーブル31012257[[#This Row],[日時]],テーブル13[[#All],[年代]],H$1)</f>
        <v>0</v>
      </c>
      <c r="I198" s="59">
        <f>COUNTIFS(テーブル13[[#All],[発症日]],テーブル31012257[[#This Row],[日時]],テーブル13[[#All],[年代]],I$1)</f>
        <v>0</v>
      </c>
      <c r="J198" s="59">
        <f>COUNTIFS(テーブル13[[#All],[発症日]],テーブル31012257[[#This Row],[日時]],テーブル13[[#All],[年代]],J$1)</f>
        <v>0</v>
      </c>
      <c r="K198" s="59">
        <f>COUNTIFS(テーブル13[[#All],[発症日]],テーブル31012257[[#This Row],[日時]],テーブル13[[#All],[年代]],K$1)</f>
        <v>0</v>
      </c>
      <c r="L198" s="59">
        <f>COUNTIFS(テーブル13[[#All],[発症日]],テーブル31012257[[#This Row],[日時]],テーブル13[[#All],[年代]],L$1)</f>
        <v>0</v>
      </c>
      <c r="M198" s="59">
        <f>COUNTIFS(テーブル13[[#All],[発症日]],テーブル31012257[[#This Row],[日時]],テーブル13[[#All],[年代]],M$1)</f>
        <v>0</v>
      </c>
      <c r="N198" s="59">
        <f>COUNTIFS(テーブル13[[#All],[発症日]],テーブル31012257[[#This Row],[日時]],テーブル13[[#All],[年代]],N$1)</f>
        <v>0</v>
      </c>
      <c r="O198" s="59">
        <f>COUNTIFS(テーブル13[[#All],[発症日]],テーブル31012257[[#This Row],[日時]],テーブル13[[#All],[年代]],O$1)</f>
        <v>0</v>
      </c>
    </row>
    <row r="199" spans="1:15">
      <c r="A199" s="54">
        <f t="shared" si="11"/>
        <v>44083</v>
      </c>
      <c r="B199" s="1" t="str">
        <f t="shared" ref="B199:B262" si="12">IF(AND(MONTH(A199)=1,DAY(A199)=1),YEAR(A199)&amp;"年","")</f>
        <v/>
      </c>
      <c r="C199" s="57" t="str">
        <f t="shared" ref="C199:C262" si="13">IF(DAY(A199)=1,MONTH(A199)&amp;"月","")</f>
        <v/>
      </c>
      <c r="D199" s="57" t="str">
        <f t="shared" ref="D199:D262" si="14">DAY(A199)&amp;"日"</f>
        <v>9日</v>
      </c>
      <c r="E199" s="57">
        <f>COUNTIF(テーブル13[[#All],[発症日]],テーブル31012257[[#This Row],[日時]])</f>
        <v>0</v>
      </c>
      <c r="F199" s="57">
        <f>COUNTIFS(テーブル13[[#All],[発症日]],テーブル31012257[[#This Row],[日時]],テーブル13[[#All],[疫学的リンク]],F$1)</f>
        <v>0</v>
      </c>
      <c r="G199" s="59">
        <f>COUNTIFS(テーブル13[[#All],[発症日]],テーブル31012257[[#This Row],[日時]],テーブル13[[#All],[疫学的リンク]],G$1)</f>
        <v>0</v>
      </c>
      <c r="H199" s="59">
        <f>COUNTIFS(テーブル13[[#All],[発症日]],テーブル31012257[[#This Row],[日時]],テーブル13[[#All],[年代]],H$1)</f>
        <v>0</v>
      </c>
      <c r="I199" s="59">
        <f>COUNTIFS(テーブル13[[#All],[発症日]],テーブル31012257[[#This Row],[日時]],テーブル13[[#All],[年代]],I$1)</f>
        <v>0</v>
      </c>
      <c r="J199" s="59">
        <f>COUNTIFS(テーブル13[[#All],[発症日]],テーブル31012257[[#This Row],[日時]],テーブル13[[#All],[年代]],J$1)</f>
        <v>0</v>
      </c>
      <c r="K199" s="59">
        <f>COUNTIFS(テーブル13[[#All],[発症日]],テーブル31012257[[#This Row],[日時]],テーブル13[[#All],[年代]],K$1)</f>
        <v>0</v>
      </c>
      <c r="L199" s="59">
        <f>COUNTIFS(テーブル13[[#All],[発症日]],テーブル31012257[[#This Row],[日時]],テーブル13[[#All],[年代]],L$1)</f>
        <v>0</v>
      </c>
      <c r="M199" s="59">
        <f>COUNTIFS(テーブル13[[#All],[発症日]],テーブル31012257[[#This Row],[日時]],テーブル13[[#All],[年代]],M$1)</f>
        <v>0</v>
      </c>
      <c r="N199" s="59">
        <f>COUNTIFS(テーブル13[[#All],[発症日]],テーブル31012257[[#This Row],[日時]],テーブル13[[#All],[年代]],N$1)</f>
        <v>0</v>
      </c>
      <c r="O199" s="59">
        <f>COUNTIFS(テーブル13[[#All],[発症日]],テーブル31012257[[#This Row],[日時]],テーブル13[[#All],[年代]],O$1)</f>
        <v>0</v>
      </c>
    </row>
    <row r="200" spans="1:15">
      <c r="A200" s="54">
        <f t="shared" si="11"/>
        <v>44084</v>
      </c>
      <c r="B200" s="1" t="str">
        <f t="shared" si="12"/>
        <v/>
      </c>
      <c r="C200" s="57" t="str">
        <f t="shared" si="13"/>
        <v/>
      </c>
      <c r="D200" s="57" t="str">
        <f t="shared" si="14"/>
        <v>10日</v>
      </c>
      <c r="E200" s="57">
        <f>COUNTIF(テーブル13[[#All],[発症日]],テーブル31012257[[#This Row],[日時]])</f>
        <v>0</v>
      </c>
      <c r="F200" s="57">
        <f>COUNTIFS(テーブル13[[#All],[発症日]],テーブル31012257[[#This Row],[日時]],テーブル13[[#All],[疫学的リンク]],F$1)</f>
        <v>0</v>
      </c>
      <c r="G200" s="59">
        <f>COUNTIFS(テーブル13[[#All],[発症日]],テーブル31012257[[#This Row],[日時]],テーブル13[[#All],[疫学的リンク]],G$1)</f>
        <v>0</v>
      </c>
      <c r="H200" s="59">
        <f>COUNTIFS(テーブル13[[#All],[発症日]],テーブル31012257[[#This Row],[日時]],テーブル13[[#All],[年代]],H$1)</f>
        <v>0</v>
      </c>
      <c r="I200" s="59">
        <f>COUNTIFS(テーブル13[[#All],[発症日]],テーブル31012257[[#This Row],[日時]],テーブル13[[#All],[年代]],I$1)</f>
        <v>0</v>
      </c>
      <c r="J200" s="59">
        <f>COUNTIFS(テーブル13[[#All],[発症日]],テーブル31012257[[#This Row],[日時]],テーブル13[[#All],[年代]],J$1)</f>
        <v>0</v>
      </c>
      <c r="K200" s="59">
        <f>COUNTIFS(テーブル13[[#All],[発症日]],テーブル31012257[[#This Row],[日時]],テーブル13[[#All],[年代]],K$1)</f>
        <v>0</v>
      </c>
      <c r="L200" s="59">
        <f>COUNTIFS(テーブル13[[#All],[発症日]],テーブル31012257[[#This Row],[日時]],テーブル13[[#All],[年代]],L$1)</f>
        <v>0</v>
      </c>
      <c r="M200" s="59">
        <f>COUNTIFS(テーブル13[[#All],[発症日]],テーブル31012257[[#This Row],[日時]],テーブル13[[#All],[年代]],M$1)</f>
        <v>0</v>
      </c>
      <c r="N200" s="59">
        <f>COUNTIFS(テーブル13[[#All],[発症日]],テーブル31012257[[#This Row],[日時]],テーブル13[[#All],[年代]],N$1)</f>
        <v>0</v>
      </c>
      <c r="O200" s="59">
        <f>COUNTIFS(テーブル13[[#All],[発症日]],テーブル31012257[[#This Row],[日時]],テーブル13[[#All],[年代]],O$1)</f>
        <v>0</v>
      </c>
    </row>
    <row r="201" spans="1:15">
      <c r="A201" s="54">
        <f t="shared" ref="A201:A264" si="15">A200+1</f>
        <v>44085</v>
      </c>
      <c r="B201" s="1" t="str">
        <f t="shared" si="12"/>
        <v/>
      </c>
      <c r="C201" s="57" t="str">
        <f t="shared" si="13"/>
        <v/>
      </c>
      <c r="D201" s="57" t="str">
        <f t="shared" si="14"/>
        <v>11日</v>
      </c>
      <c r="E201" s="57">
        <f>COUNTIF(テーブル13[[#All],[発症日]],テーブル31012257[[#This Row],[日時]])</f>
        <v>3</v>
      </c>
      <c r="F201" s="57">
        <f>COUNTIFS(テーブル13[[#All],[発症日]],テーブル31012257[[#This Row],[日時]],テーブル13[[#All],[疫学的リンク]],F$1)</f>
        <v>0</v>
      </c>
      <c r="G201" s="59">
        <f>COUNTIFS(テーブル13[[#All],[発症日]],テーブル31012257[[#This Row],[日時]],テーブル13[[#All],[疫学的リンク]],G$1)</f>
        <v>3</v>
      </c>
      <c r="H201" s="59">
        <f>COUNTIFS(テーブル13[[#All],[発症日]],テーブル31012257[[#This Row],[日時]],テーブル13[[#All],[年代]],H$1)</f>
        <v>0</v>
      </c>
      <c r="I201" s="59">
        <f>COUNTIFS(テーブル13[[#All],[発症日]],テーブル31012257[[#This Row],[日時]],テーブル13[[#All],[年代]],I$1)</f>
        <v>0</v>
      </c>
      <c r="J201" s="59">
        <f>COUNTIFS(テーブル13[[#All],[発症日]],テーブル31012257[[#This Row],[日時]],テーブル13[[#All],[年代]],J$1)</f>
        <v>0</v>
      </c>
      <c r="K201" s="59">
        <f>COUNTIFS(テーブル13[[#All],[発症日]],テーブル31012257[[#This Row],[日時]],テーブル13[[#All],[年代]],K$1)</f>
        <v>0</v>
      </c>
      <c r="L201" s="59">
        <f>COUNTIFS(テーブル13[[#All],[発症日]],テーブル31012257[[#This Row],[日時]],テーブル13[[#All],[年代]],L$1)</f>
        <v>0</v>
      </c>
      <c r="M201" s="59">
        <f>COUNTIFS(テーブル13[[#All],[発症日]],テーブル31012257[[#This Row],[日時]],テーブル13[[#All],[年代]],M$1)</f>
        <v>0</v>
      </c>
      <c r="N201" s="59">
        <f>COUNTIFS(テーブル13[[#All],[発症日]],テーブル31012257[[#This Row],[日時]],テーブル13[[#All],[年代]],N$1)</f>
        <v>0</v>
      </c>
      <c r="O201" s="59">
        <f>COUNTIFS(テーブル13[[#All],[発症日]],テーブル31012257[[#This Row],[日時]],テーブル13[[#All],[年代]],O$1)</f>
        <v>0</v>
      </c>
    </row>
    <row r="202" spans="1:15">
      <c r="A202" s="54">
        <f t="shared" si="15"/>
        <v>44086</v>
      </c>
      <c r="B202" s="1" t="str">
        <f t="shared" si="12"/>
        <v/>
      </c>
      <c r="C202" s="57" t="str">
        <f t="shared" si="13"/>
        <v/>
      </c>
      <c r="D202" s="57" t="str">
        <f t="shared" si="14"/>
        <v>12日</v>
      </c>
      <c r="E202" s="57">
        <f>COUNTIF(テーブル13[[#All],[発症日]],テーブル31012257[[#This Row],[日時]])</f>
        <v>0</v>
      </c>
      <c r="F202" s="57">
        <f>COUNTIFS(テーブル13[[#All],[発症日]],テーブル31012257[[#This Row],[日時]],テーブル13[[#All],[疫学的リンク]],F$1)</f>
        <v>0</v>
      </c>
      <c r="G202" s="59">
        <f>COUNTIFS(テーブル13[[#All],[発症日]],テーブル31012257[[#This Row],[日時]],テーブル13[[#All],[疫学的リンク]],G$1)</f>
        <v>0</v>
      </c>
      <c r="H202" s="59">
        <f>COUNTIFS(テーブル13[[#All],[発症日]],テーブル31012257[[#This Row],[日時]],テーブル13[[#All],[年代]],H$1)</f>
        <v>0</v>
      </c>
      <c r="I202" s="59">
        <f>COUNTIFS(テーブル13[[#All],[発症日]],テーブル31012257[[#This Row],[日時]],テーブル13[[#All],[年代]],I$1)</f>
        <v>0</v>
      </c>
      <c r="J202" s="59">
        <f>COUNTIFS(テーブル13[[#All],[発症日]],テーブル31012257[[#This Row],[日時]],テーブル13[[#All],[年代]],J$1)</f>
        <v>0</v>
      </c>
      <c r="K202" s="59">
        <f>COUNTIFS(テーブル13[[#All],[発症日]],テーブル31012257[[#This Row],[日時]],テーブル13[[#All],[年代]],K$1)</f>
        <v>0</v>
      </c>
      <c r="L202" s="59">
        <f>COUNTIFS(テーブル13[[#All],[発症日]],テーブル31012257[[#This Row],[日時]],テーブル13[[#All],[年代]],L$1)</f>
        <v>0</v>
      </c>
      <c r="M202" s="59">
        <f>COUNTIFS(テーブル13[[#All],[発症日]],テーブル31012257[[#This Row],[日時]],テーブル13[[#All],[年代]],M$1)</f>
        <v>0</v>
      </c>
      <c r="N202" s="59">
        <f>COUNTIFS(テーブル13[[#All],[発症日]],テーブル31012257[[#This Row],[日時]],テーブル13[[#All],[年代]],N$1)</f>
        <v>0</v>
      </c>
      <c r="O202" s="59">
        <f>COUNTIFS(テーブル13[[#All],[発症日]],テーブル31012257[[#This Row],[日時]],テーブル13[[#All],[年代]],O$1)</f>
        <v>0</v>
      </c>
    </row>
    <row r="203" spans="1:15">
      <c r="A203" s="54">
        <f t="shared" si="15"/>
        <v>44087</v>
      </c>
      <c r="B203" s="1" t="str">
        <f t="shared" si="12"/>
        <v/>
      </c>
      <c r="C203" s="57" t="str">
        <f t="shared" si="13"/>
        <v/>
      </c>
      <c r="D203" s="57" t="str">
        <f t="shared" si="14"/>
        <v>13日</v>
      </c>
      <c r="E203" s="57">
        <f>COUNTIF(テーブル13[[#All],[発症日]],テーブル31012257[[#This Row],[日時]])</f>
        <v>0</v>
      </c>
      <c r="F203" s="57">
        <f>COUNTIFS(テーブル13[[#All],[発症日]],テーブル31012257[[#This Row],[日時]],テーブル13[[#All],[疫学的リンク]],F$1)</f>
        <v>0</v>
      </c>
      <c r="G203" s="59">
        <f>COUNTIFS(テーブル13[[#All],[発症日]],テーブル31012257[[#This Row],[日時]],テーブル13[[#All],[疫学的リンク]],G$1)</f>
        <v>0</v>
      </c>
      <c r="H203" s="59">
        <f>COUNTIFS(テーブル13[[#All],[発症日]],テーブル31012257[[#This Row],[日時]],テーブル13[[#All],[年代]],H$1)</f>
        <v>0</v>
      </c>
      <c r="I203" s="59">
        <f>COUNTIFS(テーブル13[[#All],[発症日]],テーブル31012257[[#This Row],[日時]],テーブル13[[#All],[年代]],I$1)</f>
        <v>0</v>
      </c>
      <c r="J203" s="59">
        <f>COUNTIFS(テーブル13[[#All],[発症日]],テーブル31012257[[#This Row],[日時]],テーブル13[[#All],[年代]],J$1)</f>
        <v>0</v>
      </c>
      <c r="K203" s="59">
        <f>COUNTIFS(テーブル13[[#All],[発症日]],テーブル31012257[[#This Row],[日時]],テーブル13[[#All],[年代]],K$1)</f>
        <v>0</v>
      </c>
      <c r="L203" s="59">
        <f>COUNTIFS(テーブル13[[#All],[発症日]],テーブル31012257[[#This Row],[日時]],テーブル13[[#All],[年代]],L$1)</f>
        <v>0</v>
      </c>
      <c r="M203" s="59">
        <f>COUNTIFS(テーブル13[[#All],[発症日]],テーブル31012257[[#This Row],[日時]],テーブル13[[#All],[年代]],M$1)</f>
        <v>0</v>
      </c>
      <c r="N203" s="59">
        <f>COUNTIFS(テーブル13[[#All],[発症日]],テーブル31012257[[#This Row],[日時]],テーブル13[[#All],[年代]],N$1)</f>
        <v>0</v>
      </c>
      <c r="O203" s="59">
        <f>COUNTIFS(テーブル13[[#All],[発症日]],テーブル31012257[[#This Row],[日時]],テーブル13[[#All],[年代]],O$1)</f>
        <v>0</v>
      </c>
    </row>
    <row r="204" spans="1:15">
      <c r="A204" s="54">
        <f t="shared" si="15"/>
        <v>44088</v>
      </c>
      <c r="B204" s="1" t="str">
        <f t="shared" si="12"/>
        <v/>
      </c>
      <c r="C204" s="57" t="str">
        <f t="shared" si="13"/>
        <v/>
      </c>
      <c r="D204" s="57" t="str">
        <f t="shared" si="14"/>
        <v>14日</v>
      </c>
      <c r="E204" s="57">
        <f>COUNTIF(テーブル13[[#All],[発症日]],テーブル31012257[[#This Row],[日時]])</f>
        <v>0</v>
      </c>
      <c r="F204" s="57">
        <f>COUNTIFS(テーブル13[[#All],[発症日]],テーブル31012257[[#This Row],[日時]],テーブル13[[#All],[疫学的リンク]],F$1)</f>
        <v>0</v>
      </c>
      <c r="G204" s="59">
        <f>COUNTIFS(テーブル13[[#All],[発症日]],テーブル31012257[[#This Row],[日時]],テーブル13[[#All],[疫学的リンク]],G$1)</f>
        <v>0</v>
      </c>
      <c r="H204" s="59">
        <f>COUNTIFS(テーブル13[[#All],[発症日]],テーブル31012257[[#This Row],[日時]],テーブル13[[#All],[年代]],H$1)</f>
        <v>0</v>
      </c>
      <c r="I204" s="59">
        <f>COUNTIFS(テーブル13[[#All],[発症日]],テーブル31012257[[#This Row],[日時]],テーブル13[[#All],[年代]],I$1)</f>
        <v>0</v>
      </c>
      <c r="J204" s="59">
        <f>COUNTIFS(テーブル13[[#All],[発症日]],テーブル31012257[[#This Row],[日時]],テーブル13[[#All],[年代]],J$1)</f>
        <v>0</v>
      </c>
      <c r="K204" s="59">
        <f>COUNTIFS(テーブル13[[#All],[発症日]],テーブル31012257[[#This Row],[日時]],テーブル13[[#All],[年代]],K$1)</f>
        <v>0</v>
      </c>
      <c r="L204" s="59">
        <f>COUNTIFS(テーブル13[[#All],[発症日]],テーブル31012257[[#This Row],[日時]],テーブル13[[#All],[年代]],L$1)</f>
        <v>0</v>
      </c>
      <c r="M204" s="59">
        <f>COUNTIFS(テーブル13[[#All],[発症日]],テーブル31012257[[#This Row],[日時]],テーブル13[[#All],[年代]],M$1)</f>
        <v>0</v>
      </c>
      <c r="N204" s="59">
        <f>COUNTIFS(テーブル13[[#All],[発症日]],テーブル31012257[[#This Row],[日時]],テーブル13[[#All],[年代]],N$1)</f>
        <v>0</v>
      </c>
      <c r="O204" s="59">
        <f>COUNTIFS(テーブル13[[#All],[発症日]],テーブル31012257[[#This Row],[日時]],テーブル13[[#All],[年代]],O$1)</f>
        <v>0</v>
      </c>
    </row>
    <row r="205" spans="1:15">
      <c r="A205" s="54">
        <f t="shared" si="15"/>
        <v>44089</v>
      </c>
      <c r="B205" s="1" t="str">
        <f t="shared" si="12"/>
        <v/>
      </c>
      <c r="C205" s="57" t="str">
        <f t="shared" si="13"/>
        <v/>
      </c>
      <c r="D205" s="57" t="str">
        <f t="shared" si="14"/>
        <v>15日</v>
      </c>
      <c r="E205" s="57">
        <f>COUNTIF(テーブル13[[#All],[発症日]],テーブル31012257[[#This Row],[日時]])</f>
        <v>0</v>
      </c>
      <c r="F205" s="57">
        <f>COUNTIFS(テーブル13[[#All],[発症日]],テーブル31012257[[#This Row],[日時]],テーブル13[[#All],[疫学的リンク]],F$1)</f>
        <v>0</v>
      </c>
      <c r="G205" s="59">
        <f>COUNTIFS(テーブル13[[#All],[発症日]],テーブル31012257[[#This Row],[日時]],テーブル13[[#All],[疫学的リンク]],G$1)</f>
        <v>0</v>
      </c>
      <c r="H205" s="59">
        <f>COUNTIFS(テーブル13[[#All],[発症日]],テーブル31012257[[#This Row],[日時]],テーブル13[[#All],[年代]],H$1)</f>
        <v>0</v>
      </c>
      <c r="I205" s="59">
        <f>COUNTIFS(テーブル13[[#All],[発症日]],テーブル31012257[[#This Row],[日時]],テーブル13[[#All],[年代]],I$1)</f>
        <v>0</v>
      </c>
      <c r="J205" s="59">
        <f>COUNTIFS(テーブル13[[#All],[発症日]],テーブル31012257[[#This Row],[日時]],テーブル13[[#All],[年代]],J$1)</f>
        <v>0</v>
      </c>
      <c r="K205" s="59">
        <f>COUNTIFS(テーブル13[[#All],[発症日]],テーブル31012257[[#This Row],[日時]],テーブル13[[#All],[年代]],K$1)</f>
        <v>0</v>
      </c>
      <c r="L205" s="59">
        <f>COUNTIFS(テーブル13[[#All],[発症日]],テーブル31012257[[#This Row],[日時]],テーブル13[[#All],[年代]],L$1)</f>
        <v>0</v>
      </c>
      <c r="M205" s="59">
        <f>COUNTIFS(テーブル13[[#All],[発症日]],テーブル31012257[[#This Row],[日時]],テーブル13[[#All],[年代]],M$1)</f>
        <v>0</v>
      </c>
      <c r="N205" s="59">
        <f>COUNTIFS(テーブル13[[#All],[発症日]],テーブル31012257[[#This Row],[日時]],テーブル13[[#All],[年代]],N$1)</f>
        <v>0</v>
      </c>
      <c r="O205" s="59">
        <f>COUNTIFS(テーブル13[[#All],[発症日]],テーブル31012257[[#This Row],[日時]],テーブル13[[#All],[年代]],O$1)</f>
        <v>0</v>
      </c>
    </row>
    <row r="206" spans="1:15">
      <c r="A206" s="54">
        <f t="shared" si="15"/>
        <v>44090</v>
      </c>
      <c r="B206" s="1" t="str">
        <f t="shared" si="12"/>
        <v/>
      </c>
      <c r="C206" s="57" t="str">
        <f t="shared" si="13"/>
        <v/>
      </c>
      <c r="D206" s="57" t="str">
        <f t="shared" si="14"/>
        <v>16日</v>
      </c>
      <c r="E206" s="57">
        <f>COUNTIF(テーブル13[[#All],[発症日]],テーブル31012257[[#This Row],[日時]])</f>
        <v>0</v>
      </c>
      <c r="F206" s="57">
        <f>COUNTIFS(テーブル13[[#All],[発症日]],テーブル31012257[[#This Row],[日時]],テーブル13[[#All],[疫学的リンク]],F$1)</f>
        <v>0</v>
      </c>
      <c r="G206" s="59">
        <f>COUNTIFS(テーブル13[[#All],[発症日]],テーブル31012257[[#This Row],[日時]],テーブル13[[#All],[疫学的リンク]],G$1)</f>
        <v>0</v>
      </c>
      <c r="H206" s="59">
        <f>COUNTIFS(テーブル13[[#All],[発症日]],テーブル31012257[[#This Row],[日時]],テーブル13[[#All],[年代]],H$1)</f>
        <v>0</v>
      </c>
      <c r="I206" s="59">
        <f>COUNTIFS(テーブル13[[#All],[発症日]],テーブル31012257[[#This Row],[日時]],テーブル13[[#All],[年代]],I$1)</f>
        <v>0</v>
      </c>
      <c r="J206" s="59">
        <f>COUNTIFS(テーブル13[[#All],[発症日]],テーブル31012257[[#This Row],[日時]],テーブル13[[#All],[年代]],J$1)</f>
        <v>0</v>
      </c>
      <c r="K206" s="59">
        <f>COUNTIFS(テーブル13[[#All],[発症日]],テーブル31012257[[#This Row],[日時]],テーブル13[[#All],[年代]],K$1)</f>
        <v>0</v>
      </c>
      <c r="L206" s="59">
        <f>COUNTIFS(テーブル13[[#All],[発症日]],テーブル31012257[[#This Row],[日時]],テーブル13[[#All],[年代]],L$1)</f>
        <v>0</v>
      </c>
      <c r="M206" s="59">
        <f>COUNTIFS(テーブル13[[#All],[発症日]],テーブル31012257[[#This Row],[日時]],テーブル13[[#All],[年代]],M$1)</f>
        <v>0</v>
      </c>
      <c r="N206" s="59">
        <f>COUNTIFS(テーブル13[[#All],[発症日]],テーブル31012257[[#This Row],[日時]],テーブル13[[#All],[年代]],N$1)</f>
        <v>0</v>
      </c>
      <c r="O206" s="59">
        <f>COUNTIFS(テーブル13[[#All],[発症日]],テーブル31012257[[#This Row],[日時]],テーブル13[[#All],[年代]],O$1)</f>
        <v>0</v>
      </c>
    </row>
    <row r="207" spans="1:15">
      <c r="A207" s="54">
        <f t="shared" si="15"/>
        <v>44091</v>
      </c>
      <c r="B207" s="1" t="str">
        <f t="shared" si="12"/>
        <v/>
      </c>
      <c r="C207" s="57" t="str">
        <f t="shared" si="13"/>
        <v/>
      </c>
      <c r="D207" s="57" t="str">
        <f t="shared" si="14"/>
        <v>17日</v>
      </c>
      <c r="E207" s="57">
        <f>COUNTIF(テーブル13[[#All],[発症日]],テーブル31012257[[#This Row],[日時]])</f>
        <v>0</v>
      </c>
      <c r="F207" s="57">
        <f>COUNTIFS(テーブル13[[#All],[発症日]],テーブル31012257[[#This Row],[日時]],テーブル13[[#All],[疫学的リンク]],F$1)</f>
        <v>0</v>
      </c>
      <c r="G207" s="59">
        <f>COUNTIFS(テーブル13[[#All],[発症日]],テーブル31012257[[#This Row],[日時]],テーブル13[[#All],[疫学的リンク]],G$1)</f>
        <v>0</v>
      </c>
      <c r="H207" s="59">
        <f>COUNTIFS(テーブル13[[#All],[発症日]],テーブル31012257[[#This Row],[日時]],テーブル13[[#All],[年代]],H$1)</f>
        <v>0</v>
      </c>
      <c r="I207" s="59">
        <f>COUNTIFS(テーブル13[[#All],[発症日]],テーブル31012257[[#This Row],[日時]],テーブル13[[#All],[年代]],I$1)</f>
        <v>0</v>
      </c>
      <c r="J207" s="59">
        <f>COUNTIFS(テーブル13[[#All],[発症日]],テーブル31012257[[#This Row],[日時]],テーブル13[[#All],[年代]],J$1)</f>
        <v>0</v>
      </c>
      <c r="K207" s="59">
        <f>COUNTIFS(テーブル13[[#All],[発症日]],テーブル31012257[[#This Row],[日時]],テーブル13[[#All],[年代]],K$1)</f>
        <v>0</v>
      </c>
      <c r="L207" s="59">
        <f>COUNTIFS(テーブル13[[#All],[発症日]],テーブル31012257[[#This Row],[日時]],テーブル13[[#All],[年代]],L$1)</f>
        <v>0</v>
      </c>
      <c r="M207" s="59">
        <f>COUNTIFS(テーブル13[[#All],[発症日]],テーブル31012257[[#This Row],[日時]],テーブル13[[#All],[年代]],M$1)</f>
        <v>0</v>
      </c>
      <c r="N207" s="59">
        <f>COUNTIFS(テーブル13[[#All],[発症日]],テーブル31012257[[#This Row],[日時]],テーブル13[[#All],[年代]],N$1)</f>
        <v>0</v>
      </c>
      <c r="O207" s="59">
        <f>COUNTIFS(テーブル13[[#All],[発症日]],テーブル31012257[[#This Row],[日時]],テーブル13[[#All],[年代]],O$1)</f>
        <v>0</v>
      </c>
    </row>
    <row r="208" spans="1:15">
      <c r="A208" s="54">
        <f t="shared" si="15"/>
        <v>44092</v>
      </c>
      <c r="B208" s="1" t="str">
        <f t="shared" si="12"/>
        <v/>
      </c>
      <c r="C208" s="57" t="str">
        <f t="shared" si="13"/>
        <v/>
      </c>
      <c r="D208" s="57" t="str">
        <f t="shared" si="14"/>
        <v>18日</v>
      </c>
      <c r="E208" s="57">
        <f>COUNTIF(テーブル13[[#All],[発症日]],テーブル31012257[[#This Row],[日時]])</f>
        <v>0</v>
      </c>
      <c r="F208" s="57">
        <f>COUNTIFS(テーブル13[[#All],[発症日]],テーブル31012257[[#This Row],[日時]],テーブル13[[#All],[疫学的リンク]],F$1)</f>
        <v>0</v>
      </c>
      <c r="G208" s="59">
        <f>COUNTIFS(テーブル13[[#All],[発症日]],テーブル31012257[[#This Row],[日時]],テーブル13[[#All],[疫学的リンク]],G$1)</f>
        <v>0</v>
      </c>
      <c r="H208" s="59">
        <f>COUNTIFS(テーブル13[[#All],[発症日]],テーブル31012257[[#This Row],[日時]],テーブル13[[#All],[年代]],H$1)</f>
        <v>0</v>
      </c>
      <c r="I208" s="59">
        <f>COUNTIFS(テーブル13[[#All],[発症日]],テーブル31012257[[#This Row],[日時]],テーブル13[[#All],[年代]],I$1)</f>
        <v>0</v>
      </c>
      <c r="J208" s="59">
        <f>COUNTIFS(テーブル13[[#All],[発症日]],テーブル31012257[[#This Row],[日時]],テーブル13[[#All],[年代]],J$1)</f>
        <v>0</v>
      </c>
      <c r="K208" s="59">
        <f>COUNTIFS(テーブル13[[#All],[発症日]],テーブル31012257[[#This Row],[日時]],テーブル13[[#All],[年代]],K$1)</f>
        <v>0</v>
      </c>
      <c r="L208" s="59">
        <f>COUNTIFS(テーブル13[[#All],[発症日]],テーブル31012257[[#This Row],[日時]],テーブル13[[#All],[年代]],L$1)</f>
        <v>0</v>
      </c>
      <c r="M208" s="59">
        <f>COUNTIFS(テーブル13[[#All],[発症日]],テーブル31012257[[#This Row],[日時]],テーブル13[[#All],[年代]],M$1)</f>
        <v>0</v>
      </c>
      <c r="N208" s="59">
        <f>COUNTIFS(テーブル13[[#All],[発症日]],テーブル31012257[[#This Row],[日時]],テーブル13[[#All],[年代]],N$1)</f>
        <v>0</v>
      </c>
      <c r="O208" s="59">
        <f>COUNTIFS(テーブル13[[#All],[発症日]],テーブル31012257[[#This Row],[日時]],テーブル13[[#All],[年代]],O$1)</f>
        <v>0</v>
      </c>
    </row>
    <row r="209" spans="1:15">
      <c r="A209" s="54">
        <f t="shared" si="15"/>
        <v>44093</v>
      </c>
      <c r="B209" s="1" t="str">
        <f t="shared" si="12"/>
        <v/>
      </c>
      <c r="C209" s="57" t="str">
        <f t="shared" si="13"/>
        <v/>
      </c>
      <c r="D209" s="57" t="str">
        <f t="shared" si="14"/>
        <v>19日</v>
      </c>
      <c r="E209" s="57">
        <f>COUNTIF(テーブル13[[#All],[発症日]],テーブル31012257[[#This Row],[日時]])</f>
        <v>0</v>
      </c>
      <c r="F209" s="57">
        <f>COUNTIFS(テーブル13[[#All],[発症日]],テーブル31012257[[#This Row],[日時]],テーブル13[[#All],[疫学的リンク]],F$1)</f>
        <v>0</v>
      </c>
      <c r="G209" s="59">
        <f>COUNTIFS(テーブル13[[#All],[発症日]],テーブル31012257[[#This Row],[日時]],テーブル13[[#All],[疫学的リンク]],G$1)</f>
        <v>0</v>
      </c>
      <c r="H209" s="59">
        <f>COUNTIFS(テーブル13[[#All],[発症日]],テーブル31012257[[#This Row],[日時]],テーブル13[[#All],[年代]],H$1)</f>
        <v>0</v>
      </c>
      <c r="I209" s="59">
        <f>COUNTIFS(テーブル13[[#All],[発症日]],テーブル31012257[[#This Row],[日時]],テーブル13[[#All],[年代]],I$1)</f>
        <v>0</v>
      </c>
      <c r="J209" s="59">
        <f>COUNTIFS(テーブル13[[#All],[発症日]],テーブル31012257[[#This Row],[日時]],テーブル13[[#All],[年代]],J$1)</f>
        <v>0</v>
      </c>
      <c r="K209" s="59">
        <f>COUNTIFS(テーブル13[[#All],[発症日]],テーブル31012257[[#This Row],[日時]],テーブル13[[#All],[年代]],K$1)</f>
        <v>0</v>
      </c>
      <c r="L209" s="59">
        <f>COUNTIFS(テーブル13[[#All],[発症日]],テーブル31012257[[#This Row],[日時]],テーブル13[[#All],[年代]],L$1)</f>
        <v>0</v>
      </c>
      <c r="M209" s="59">
        <f>COUNTIFS(テーブル13[[#All],[発症日]],テーブル31012257[[#This Row],[日時]],テーブル13[[#All],[年代]],M$1)</f>
        <v>0</v>
      </c>
      <c r="N209" s="59">
        <f>COUNTIFS(テーブル13[[#All],[発症日]],テーブル31012257[[#This Row],[日時]],テーブル13[[#All],[年代]],N$1)</f>
        <v>0</v>
      </c>
      <c r="O209" s="59">
        <f>COUNTIFS(テーブル13[[#All],[発症日]],テーブル31012257[[#This Row],[日時]],テーブル13[[#All],[年代]],O$1)</f>
        <v>0</v>
      </c>
    </row>
    <row r="210" spans="1:15">
      <c r="A210" s="54">
        <f t="shared" si="15"/>
        <v>44094</v>
      </c>
      <c r="B210" s="1" t="str">
        <f t="shared" si="12"/>
        <v/>
      </c>
      <c r="C210" s="57" t="str">
        <f t="shared" si="13"/>
        <v/>
      </c>
      <c r="D210" s="57" t="str">
        <f t="shared" si="14"/>
        <v>20日</v>
      </c>
      <c r="E210" s="57">
        <f>COUNTIF(テーブル13[[#All],[発症日]],テーブル31012257[[#This Row],[日時]])</f>
        <v>0</v>
      </c>
      <c r="F210" s="57">
        <f>COUNTIFS(テーブル13[[#All],[発症日]],テーブル31012257[[#This Row],[日時]],テーブル13[[#All],[疫学的リンク]],F$1)</f>
        <v>0</v>
      </c>
      <c r="G210" s="59">
        <f>COUNTIFS(テーブル13[[#All],[発症日]],テーブル31012257[[#This Row],[日時]],テーブル13[[#All],[疫学的リンク]],G$1)</f>
        <v>0</v>
      </c>
      <c r="H210" s="59">
        <f>COUNTIFS(テーブル13[[#All],[発症日]],テーブル31012257[[#This Row],[日時]],テーブル13[[#All],[年代]],H$1)</f>
        <v>0</v>
      </c>
      <c r="I210" s="59">
        <f>COUNTIFS(テーブル13[[#All],[発症日]],テーブル31012257[[#This Row],[日時]],テーブル13[[#All],[年代]],I$1)</f>
        <v>0</v>
      </c>
      <c r="J210" s="59">
        <f>COUNTIFS(テーブル13[[#All],[発症日]],テーブル31012257[[#This Row],[日時]],テーブル13[[#All],[年代]],J$1)</f>
        <v>0</v>
      </c>
      <c r="K210" s="59">
        <f>COUNTIFS(テーブル13[[#All],[発症日]],テーブル31012257[[#This Row],[日時]],テーブル13[[#All],[年代]],K$1)</f>
        <v>0</v>
      </c>
      <c r="L210" s="59">
        <f>COUNTIFS(テーブル13[[#All],[発症日]],テーブル31012257[[#This Row],[日時]],テーブル13[[#All],[年代]],L$1)</f>
        <v>0</v>
      </c>
      <c r="M210" s="59">
        <f>COUNTIFS(テーブル13[[#All],[発症日]],テーブル31012257[[#This Row],[日時]],テーブル13[[#All],[年代]],M$1)</f>
        <v>0</v>
      </c>
      <c r="N210" s="59">
        <f>COUNTIFS(テーブル13[[#All],[発症日]],テーブル31012257[[#This Row],[日時]],テーブル13[[#All],[年代]],N$1)</f>
        <v>0</v>
      </c>
      <c r="O210" s="59">
        <f>COUNTIFS(テーブル13[[#All],[発症日]],テーブル31012257[[#This Row],[日時]],テーブル13[[#All],[年代]],O$1)</f>
        <v>0</v>
      </c>
    </row>
    <row r="211" spans="1:15">
      <c r="A211" s="54">
        <f t="shared" si="15"/>
        <v>44095</v>
      </c>
      <c r="B211" s="1" t="str">
        <f t="shared" si="12"/>
        <v/>
      </c>
      <c r="C211" s="57" t="str">
        <f t="shared" si="13"/>
        <v/>
      </c>
      <c r="D211" s="57" t="str">
        <f t="shared" si="14"/>
        <v>21日</v>
      </c>
      <c r="E211" s="57">
        <f>COUNTIF(テーブル13[[#All],[発症日]],テーブル31012257[[#This Row],[日時]])</f>
        <v>0</v>
      </c>
      <c r="F211" s="57">
        <f>COUNTIFS(テーブル13[[#All],[発症日]],テーブル31012257[[#This Row],[日時]],テーブル13[[#All],[疫学的リンク]],F$1)</f>
        <v>0</v>
      </c>
      <c r="G211" s="59">
        <f>COUNTIFS(テーブル13[[#All],[発症日]],テーブル31012257[[#This Row],[日時]],テーブル13[[#All],[疫学的リンク]],G$1)</f>
        <v>0</v>
      </c>
      <c r="H211" s="59">
        <f>COUNTIFS(テーブル13[[#All],[発症日]],テーブル31012257[[#This Row],[日時]],テーブル13[[#All],[年代]],H$1)</f>
        <v>0</v>
      </c>
      <c r="I211" s="59">
        <f>COUNTIFS(テーブル13[[#All],[発症日]],テーブル31012257[[#This Row],[日時]],テーブル13[[#All],[年代]],I$1)</f>
        <v>0</v>
      </c>
      <c r="J211" s="59">
        <f>COUNTIFS(テーブル13[[#All],[発症日]],テーブル31012257[[#This Row],[日時]],テーブル13[[#All],[年代]],J$1)</f>
        <v>0</v>
      </c>
      <c r="K211" s="59">
        <f>COUNTIFS(テーブル13[[#All],[発症日]],テーブル31012257[[#This Row],[日時]],テーブル13[[#All],[年代]],K$1)</f>
        <v>0</v>
      </c>
      <c r="L211" s="59">
        <f>COUNTIFS(テーブル13[[#All],[発症日]],テーブル31012257[[#This Row],[日時]],テーブル13[[#All],[年代]],L$1)</f>
        <v>0</v>
      </c>
      <c r="M211" s="59">
        <f>COUNTIFS(テーブル13[[#All],[発症日]],テーブル31012257[[#This Row],[日時]],テーブル13[[#All],[年代]],M$1)</f>
        <v>0</v>
      </c>
      <c r="N211" s="59">
        <f>COUNTIFS(テーブル13[[#All],[発症日]],テーブル31012257[[#This Row],[日時]],テーブル13[[#All],[年代]],N$1)</f>
        <v>0</v>
      </c>
      <c r="O211" s="59">
        <f>COUNTIFS(テーブル13[[#All],[発症日]],テーブル31012257[[#This Row],[日時]],テーブル13[[#All],[年代]],O$1)</f>
        <v>0</v>
      </c>
    </row>
    <row r="212" spans="1:15">
      <c r="A212" s="54">
        <f t="shared" si="15"/>
        <v>44096</v>
      </c>
      <c r="B212" s="1" t="str">
        <f t="shared" si="12"/>
        <v/>
      </c>
      <c r="C212" s="57" t="str">
        <f t="shared" si="13"/>
        <v/>
      </c>
      <c r="D212" s="57" t="str">
        <f t="shared" si="14"/>
        <v>22日</v>
      </c>
      <c r="E212" s="57">
        <f>COUNTIF(テーブル13[[#All],[発症日]],テーブル31012257[[#This Row],[日時]])</f>
        <v>0</v>
      </c>
      <c r="F212" s="57">
        <f>COUNTIFS(テーブル13[[#All],[発症日]],テーブル31012257[[#This Row],[日時]],テーブル13[[#All],[疫学的リンク]],F$1)</f>
        <v>0</v>
      </c>
      <c r="G212" s="59">
        <f>COUNTIFS(テーブル13[[#All],[発症日]],テーブル31012257[[#This Row],[日時]],テーブル13[[#All],[疫学的リンク]],G$1)</f>
        <v>0</v>
      </c>
      <c r="H212" s="59">
        <f>COUNTIFS(テーブル13[[#All],[発症日]],テーブル31012257[[#This Row],[日時]],テーブル13[[#All],[年代]],H$1)</f>
        <v>0</v>
      </c>
      <c r="I212" s="59">
        <f>COUNTIFS(テーブル13[[#All],[発症日]],テーブル31012257[[#This Row],[日時]],テーブル13[[#All],[年代]],I$1)</f>
        <v>0</v>
      </c>
      <c r="J212" s="59">
        <f>COUNTIFS(テーブル13[[#All],[発症日]],テーブル31012257[[#This Row],[日時]],テーブル13[[#All],[年代]],J$1)</f>
        <v>0</v>
      </c>
      <c r="K212" s="59">
        <f>COUNTIFS(テーブル13[[#All],[発症日]],テーブル31012257[[#This Row],[日時]],テーブル13[[#All],[年代]],K$1)</f>
        <v>0</v>
      </c>
      <c r="L212" s="59">
        <f>COUNTIFS(テーブル13[[#All],[発症日]],テーブル31012257[[#This Row],[日時]],テーブル13[[#All],[年代]],L$1)</f>
        <v>0</v>
      </c>
      <c r="M212" s="59">
        <f>COUNTIFS(テーブル13[[#All],[発症日]],テーブル31012257[[#This Row],[日時]],テーブル13[[#All],[年代]],M$1)</f>
        <v>0</v>
      </c>
      <c r="N212" s="59">
        <f>COUNTIFS(テーブル13[[#All],[発症日]],テーブル31012257[[#This Row],[日時]],テーブル13[[#All],[年代]],N$1)</f>
        <v>0</v>
      </c>
      <c r="O212" s="59">
        <f>COUNTIFS(テーブル13[[#All],[発症日]],テーブル31012257[[#This Row],[日時]],テーブル13[[#All],[年代]],O$1)</f>
        <v>0</v>
      </c>
    </row>
    <row r="213" spans="1:15">
      <c r="A213" s="54">
        <f t="shared" si="15"/>
        <v>44097</v>
      </c>
      <c r="B213" s="1" t="str">
        <f t="shared" si="12"/>
        <v/>
      </c>
      <c r="C213" s="57" t="str">
        <f t="shared" si="13"/>
        <v/>
      </c>
      <c r="D213" s="57" t="str">
        <f t="shared" si="14"/>
        <v>23日</v>
      </c>
      <c r="E213" s="57">
        <f>COUNTIF(テーブル13[[#All],[発症日]],テーブル31012257[[#This Row],[日時]])</f>
        <v>0</v>
      </c>
      <c r="F213" s="57">
        <f>COUNTIFS(テーブル13[[#All],[発症日]],テーブル31012257[[#This Row],[日時]],テーブル13[[#All],[疫学的リンク]],F$1)</f>
        <v>0</v>
      </c>
      <c r="G213" s="59">
        <f>COUNTIFS(テーブル13[[#All],[発症日]],テーブル31012257[[#This Row],[日時]],テーブル13[[#All],[疫学的リンク]],G$1)</f>
        <v>0</v>
      </c>
      <c r="H213" s="59">
        <f>COUNTIFS(テーブル13[[#All],[発症日]],テーブル31012257[[#This Row],[日時]],テーブル13[[#All],[年代]],H$1)</f>
        <v>0</v>
      </c>
      <c r="I213" s="59">
        <f>COUNTIFS(テーブル13[[#All],[発症日]],テーブル31012257[[#This Row],[日時]],テーブル13[[#All],[年代]],I$1)</f>
        <v>0</v>
      </c>
      <c r="J213" s="59">
        <f>COUNTIFS(テーブル13[[#All],[発症日]],テーブル31012257[[#This Row],[日時]],テーブル13[[#All],[年代]],J$1)</f>
        <v>0</v>
      </c>
      <c r="K213" s="59">
        <f>COUNTIFS(テーブル13[[#All],[発症日]],テーブル31012257[[#This Row],[日時]],テーブル13[[#All],[年代]],K$1)</f>
        <v>0</v>
      </c>
      <c r="L213" s="59">
        <f>COUNTIFS(テーブル13[[#All],[発症日]],テーブル31012257[[#This Row],[日時]],テーブル13[[#All],[年代]],L$1)</f>
        <v>0</v>
      </c>
      <c r="M213" s="59">
        <f>COUNTIFS(テーブル13[[#All],[発症日]],テーブル31012257[[#This Row],[日時]],テーブル13[[#All],[年代]],M$1)</f>
        <v>0</v>
      </c>
      <c r="N213" s="59">
        <f>COUNTIFS(テーブル13[[#All],[発症日]],テーブル31012257[[#This Row],[日時]],テーブル13[[#All],[年代]],N$1)</f>
        <v>0</v>
      </c>
      <c r="O213" s="59">
        <f>COUNTIFS(テーブル13[[#All],[発症日]],テーブル31012257[[#This Row],[日時]],テーブル13[[#All],[年代]],O$1)</f>
        <v>0</v>
      </c>
    </row>
    <row r="214" spans="1:15">
      <c r="A214" s="54">
        <f t="shared" si="15"/>
        <v>44098</v>
      </c>
      <c r="B214" s="1" t="str">
        <f t="shared" si="12"/>
        <v/>
      </c>
      <c r="C214" s="57" t="str">
        <f t="shared" si="13"/>
        <v/>
      </c>
      <c r="D214" s="57" t="str">
        <f t="shared" si="14"/>
        <v>24日</v>
      </c>
      <c r="E214" s="57">
        <f>COUNTIF(テーブル13[[#All],[発症日]],テーブル31012257[[#This Row],[日時]])</f>
        <v>0</v>
      </c>
      <c r="F214" s="57">
        <f>COUNTIFS(テーブル13[[#All],[発症日]],テーブル31012257[[#This Row],[日時]],テーブル13[[#All],[疫学的リンク]],F$1)</f>
        <v>0</v>
      </c>
      <c r="G214" s="59">
        <f>COUNTIFS(テーブル13[[#All],[発症日]],テーブル31012257[[#This Row],[日時]],テーブル13[[#All],[疫学的リンク]],G$1)</f>
        <v>0</v>
      </c>
      <c r="H214" s="59">
        <f>COUNTIFS(テーブル13[[#All],[発症日]],テーブル31012257[[#This Row],[日時]],テーブル13[[#All],[年代]],H$1)</f>
        <v>0</v>
      </c>
      <c r="I214" s="59">
        <f>COUNTIFS(テーブル13[[#All],[発症日]],テーブル31012257[[#This Row],[日時]],テーブル13[[#All],[年代]],I$1)</f>
        <v>0</v>
      </c>
      <c r="J214" s="59">
        <f>COUNTIFS(テーブル13[[#All],[発症日]],テーブル31012257[[#This Row],[日時]],テーブル13[[#All],[年代]],J$1)</f>
        <v>0</v>
      </c>
      <c r="K214" s="59">
        <f>COUNTIFS(テーブル13[[#All],[発症日]],テーブル31012257[[#This Row],[日時]],テーブル13[[#All],[年代]],K$1)</f>
        <v>0</v>
      </c>
      <c r="L214" s="59">
        <f>COUNTIFS(テーブル13[[#All],[発症日]],テーブル31012257[[#This Row],[日時]],テーブル13[[#All],[年代]],L$1)</f>
        <v>0</v>
      </c>
      <c r="M214" s="59">
        <f>COUNTIFS(テーブル13[[#All],[発症日]],テーブル31012257[[#This Row],[日時]],テーブル13[[#All],[年代]],M$1)</f>
        <v>0</v>
      </c>
      <c r="N214" s="59">
        <f>COUNTIFS(テーブル13[[#All],[発症日]],テーブル31012257[[#This Row],[日時]],テーブル13[[#All],[年代]],N$1)</f>
        <v>0</v>
      </c>
      <c r="O214" s="59">
        <f>COUNTIFS(テーブル13[[#All],[発症日]],テーブル31012257[[#This Row],[日時]],テーブル13[[#All],[年代]],O$1)</f>
        <v>0</v>
      </c>
    </row>
    <row r="215" spans="1:15">
      <c r="A215" s="54">
        <f t="shared" si="15"/>
        <v>44099</v>
      </c>
      <c r="B215" s="1" t="str">
        <f t="shared" si="12"/>
        <v/>
      </c>
      <c r="C215" s="57" t="str">
        <f t="shared" si="13"/>
        <v/>
      </c>
      <c r="D215" s="57" t="str">
        <f t="shared" si="14"/>
        <v>25日</v>
      </c>
      <c r="E215" s="57">
        <f>COUNTIF(テーブル13[[#All],[発症日]],テーブル31012257[[#This Row],[日時]])</f>
        <v>0</v>
      </c>
      <c r="F215" s="57">
        <f>COUNTIFS(テーブル13[[#All],[発症日]],テーブル31012257[[#This Row],[日時]],テーブル13[[#All],[疫学的リンク]],F$1)</f>
        <v>0</v>
      </c>
      <c r="G215" s="59">
        <f>COUNTIFS(テーブル13[[#All],[発症日]],テーブル31012257[[#This Row],[日時]],テーブル13[[#All],[疫学的リンク]],G$1)</f>
        <v>0</v>
      </c>
      <c r="H215" s="59">
        <f>COUNTIFS(テーブル13[[#All],[発症日]],テーブル31012257[[#This Row],[日時]],テーブル13[[#All],[年代]],H$1)</f>
        <v>0</v>
      </c>
      <c r="I215" s="59">
        <f>COUNTIFS(テーブル13[[#All],[発症日]],テーブル31012257[[#This Row],[日時]],テーブル13[[#All],[年代]],I$1)</f>
        <v>0</v>
      </c>
      <c r="J215" s="59">
        <f>COUNTIFS(テーブル13[[#All],[発症日]],テーブル31012257[[#This Row],[日時]],テーブル13[[#All],[年代]],J$1)</f>
        <v>0</v>
      </c>
      <c r="K215" s="59">
        <f>COUNTIFS(テーブル13[[#All],[発症日]],テーブル31012257[[#This Row],[日時]],テーブル13[[#All],[年代]],K$1)</f>
        <v>0</v>
      </c>
      <c r="L215" s="59">
        <f>COUNTIFS(テーブル13[[#All],[発症日]],テーブル31012257[[#This Row],[日時]],テーブル13[[#All],[年代]],L$1)</f>
        <v>0</v>
      </c>
      <c r="M215" s="59">
        <f>COUNTIFS(テーブル13[[#All],[発症日]],テーブル31012257[[#This Row],[日時]],テーブル13[[#All],[年代]],M$1)</f>
        <v>0</v>
      </c>
      <c r="N215" s="59">
        <f>COUNTIFS(テーブル13[[#All],[発症日]],テーブル31012257[[#This Row],[日時]],テーブル13[[#All],[年代]],N$1)</f>
        <v>0</v>
      </c>
      <c r="O215" s="59">
        <f>COUNTIFS(テーブル13[[#All],[発症日]],テーブル31012257[[#This Row],[日時]],テーブル13[[#All],[年代]],O$1)</f>
        <v>0</v>
      </c>
    </row>
    <row r="216" spans="1:15">
      <c r="A216" s="54">
        <f t="shared" si="15"/>
        <v>44100</v>
      </c>
      <c r="B216" s="1" t="str">
        <f t="shared" si="12"/>
        <v/>
      </c>
      <c r="C216" s="57" t="str">
        <f t="shared" si="13"/>
        <v/>
      </c>
      <c r="D216" s="57" t="str">
        <f t="shared" si="14"/>
        <v>26日</v>
      </c>
      <c r="E216" s="57">
        <f>COUNTIF(テーブル13[[#All],[発症日]],テーブル31012257[[#This Row],[日時]])</f>
        <v>0</v>
      </c>
      <c r="F216" s="57">
        <f>COUNTIFS(テーブル13[[#All],[発症日]],テーブル31012257[[#This Row],[日時]],テーブル13[[#All],[疫学的リンク]],F$1)</f>
        <v>0</v>
      </c>
      <c r="G216" s="59">
        <f>COUNTIFS(テーブル13[[#All],[発症日]],テーブル31012257[[#This Row],[日時]],テーブル13[[#All],[疫学的リンク]],G$1)</f>
        <v>0</v>
      </c>
      <c r="H216" s="59">
        <f>COUNTIFS(テーブル13[[#All],[発症日]],テーブル31012257[[#This Row],[日時]],テーブル13[[#All],[年代]],H$1)</f>
        <v>0</v>
      </c>
      <c r="I216" s="59">
        <f>COUNTIFS(テーブル13[[#All],[発症日]],テーブル31012257[[#This Row],[日時]],テーブル13[[#All],[年代]],I$1)</f>
        <v>0</v>
      </c>
      <c r="J216" s="59">
        <f>COUNTIFS(テーブル13[[#All],[発症日]],テーブル31012257[[#This Row],[日時]],テーブル13[[#All],[年代]],J$1)</f>
        <v>0</v>
      </c>
      <c r="K216" s="59">
        <f>COUNTIFS(テーブル13[[#All],[発症日]],テーブル31012257[[#This Row],[日時]],テーブル13[[#All],[年代]],K$1)</f>
        <v>0</v>
      </c>
      <c r="L216" s="59">
        <f>COUNTIFS(テーブル13[[#All],[発症日]],テーブル31012257[[#This Row],[日時]],テーブル13[[#All],[年代]],L$1)</f>
        <v>0</v>
      </c>
      <c r="M216" s="59">
        <f>COUNTIFS(テーブル13[[#All],[発症日]],テーブル31012257[[#This Row],[日時]],テーブル13[[#All],[年代]],M$1)</f>
        <v>0</v>
      </c>
      <c r="N216" s="59">
        <f>COUNTIFS(テーブル13[[#All],[発症日]],テーブル31012257[[#This Row],[日時]],テーブル13[[#All],[年代]],N$1)</f>
        <v>0</v>
      </c>
      <c r="O216" s="59">
        <f>COUNTIFS(テーブル13[[#All],[発症日]],テーブル31012257[[#This Row],[日時]],テーブル13[[#All],[年代]],O$1)</f>
        <v>0</v>
      </c>
    </row>
    <row r="217" spans="1:15">
      <c r="A217" s="54">
        <f t="shared" si="15"/>
        <v>44101</v>
      </c>
      <c r="B217" s="1" t="str">
        <f t="shared" si="12"/>
        <v/>
      </c>
      <c r="C217" s="57" t="str">
        <f t="shared" si="13"/>
        <v/>
      </c>
      <c r="D217" s="57" t="str">
        <f t="shared" si="14"/>
        <v>27日</v>
      </c>
      <c r="E217" s="57">
        <f>COUNTIF(テーブル13[[#All],[発症日]],テーブル31012257[[#This Row],[日時]])</f>
        <v>0</v>
      </c>
      <c r="F217" s="57">
        <f>COUNTIFS(テーブル13[[#All],[発症日]],テーブル31012257[[#This Row],[日時]],テーブル13[[#All],[疫学的リンク]],F$1)</f>
        <v>0</v>
      </c>
      <c r="G217" s="59">
        <f>COUNTIFS(テーブル13[[#All],[発症日]],テーブル31012257[[#This Row],[日時]],テーブル13[[#All],[疫学的リンク]],G$1)</f>
        <v>0</v>
      </c>
      <c r="H217" s="59">
        <f>COUNTIFS(テーブル13[[#All],[発症日]],テーブル31012257[[#This Row],[日時]],テーブル13[[#All],[年代]],H$1)</f>
        <v>0</v>
      </c>
      <c r="I217" s="59">
        <f>COUNTIFS(テーブル13[[#All],[発症日]],テーブル31012257[[#This Row],[日時]],テーブル13[[#All],[年代]],I$1)</f>
        <v>0</v>
      </c>
      <c r="J217" s="59">
        <f>COUNTIFS(テーブル13[[#All],[発症日]],テーブル31012257[[#This Row],[日時]],テーブル13[[#All],[年代]],J$1)</f>
        <v>0</v>
      </c>
      <c r="K217" s="59">
        <f>COUNTIFS(テーブル13[[#All],[発症日]],テーブル31012257[[#This Row],[日時]],テーブル13[[#All],[年代]],K$1)</f>
        <v>0</v>
      </c>
      <c r="L217" s="59">
        <f>COUNTIFS(テーブル13[[#All],[発症日]],テーブル31012257[[#This Row],[日時]],テーブル13[[#All],[年代]],L$1)</f>
        <v>0</v>
      </c>
      <c r="M217" s="59">
        <f>COUNTIFS(テーブル13[[#All],[発症日]],テーブル31012257[[#This Row],[日時]],テーブル13[[#All],[年代]],M$1)</f>
        <v>0</v>
      </c>
      <c r="N217" s="59">
        <f>COUNTIFS(テーブル13[[#All],[発症日]],テーブル31012257[[#This Row],[日時]],テーブル13[[#All],[年代]],N$1)</f>
        <v>0</v>
      </c>
      <c r="O217" s="59">
        <f>COUNTIFS(テーブル13[[#All],[発症日]],テーブル31012257[[#This Row],[日時]],テーブル13[[#All],[年代]],O$1)</f>
        <v>0</v>
      </c>
    </row>
    <row r="218" spans="1:15">
      <c r="A218" s="54">
        <f t="shared" si="15"/>
        <v>44102</v>
      </c>
      <c r="B218" s="1" t="str">
        <f t="shared" si="12"/>
        <v/>
      </c>
      <c r="C218" s="57" t="str">
        <f t="shared" si="13"/>
        <v/>
      </c>
      <c r="D218" s="57" t="str">
        <f t="shared" si="14"/>
        <v>28日</v>
      </c>
      <c r="E218" s="57">
        <f>COUNTIF(テーブル13[[#All],[発症日]],テーブル31012257[[#This Row],[日時]])</f>
        <v>0</v>
      </c>
      <c r="F218" s="57">
        <f>COUNTIFS(テーブル13[[#All],[発症日]],テーブル31012257[[#This Row],[日時]],テーブル13[[#All],[疫学的リンク]],F$1)</f>
        <v>0</v>
      </c>
      <c r="G218" s="59">
        <f>COUNTIFS(テーブル13[[#All],[発症日]],テーブル31012257[[#This Row],[日時]],テーブル13[[#All],[疫学的リンク]],G$1)</f>
        <v>0</v>
      </c>
      <c r="H218" s="59">
        <f>COUNTIFS(テーブル13[[#All],[発症日]],テーブル31012257[[#This Row],[日時]],テーブル13[[#All],[年代]],H$1)</f>
        <v>0</v>
      </c>
      <c r="I218" s="59">
        <f>COUNTIFS(テーブル13[[#All],[発症日]],テーブル31012257[[#This Row],[日時]],テーブル13[[#All],[年代]],I$1)</f>
        <v>0</v>
      </c>
      <c r="J218" s="59">
        <f>COUNTIFS(テーブル13[[#All],[発症日]],テーブル31012257[[#This Row],[日時]],テーブル13[[#All],[年代]],J$1)</f>
        <v>0</v>
      </c>
      <c r="K218" s="59">
        <f>COUNTIFS(テーブル13[[#All],[発症日]],テーブル31012257[[#This Row],[日時]],テーブル13[[#All],[年代]],K$1)</f>
        <v>0</v>
      </c>
      <c r="L218" s="59">
        <f>COUNTIFS(テーブル13[[#All],[発症日]],テーブル31012257[[#This Row],[日時]],テーブル13[[#All],[年代]],L$1)</f>
        <v>0</v>
      </c>
      <c r="M218" s="59">
        <f>COUNTIFS(テーブル13[[#All],[発症日]],テーブル31012257[[#This Row],[日時]],テーブル13[[#All],[年代]],M$1)</f>
        <v>0</v>
      </c>
      <c r="N218" s="59">
        <f>COUNTIFS(テーブル13[[#All],[発症日]],テーブル31012257[[#This Row],[日時]],テーブル13[[#All],[年代]],N$1)</f>
        <v>0</v>
      </c>
      <c r="O218" s="59">
        <f>COUNTIFS(テーブル13[[#All],[発症日]],テーブル31012257[[#This Row],[日時]],テーブル13[[#All],[年代]],O$1)</f>
        <v>0</v>
      </c>
    </row>
    <row r="219" spans="1:15">
      <c r="A219" s="54">
        <f t="shared" si="15"/>
        <v>44103</v>
      </c>
      <c r="B219" s="1" t="str">
        <f t="shared" si="12"/>
        <v/>
      </c>
      <c r="C219" s="57" t="str">
        <f t="shared" si="13"/>
        <v/>
      </c>
      <c r="D219" s="57" t="str">
        <f t="shared" si="14"/>
        <v>29日</v>
      </c>
      <c r="E219" s="57">
        <f>COUNTIF(テーブル13[[#All],[発症日]],テーブル31012257[[#This Row],[日時]])</f>
        <v>1</v>
      </c>
      <c r="F219" s="57">
        <f>COUNTIFS(テーブル13[[#All],[発症日]],テーブル31012257[[#This Row],[日時]],テーブル13[[#All],[疫学的リンク]],F$1)</f>
        <v>0</v>
      </c>
      <c r="G219" s="59">
        <f>COUNTIFS(テーブル13[[#All],[発症日]],テーブル31012257[[#This Row],[日時]],テーブル13[[#All],[疫学的リンク]],G$1)</f>
        <v>1</v>
      </c>
      <c r="H219" s="59">
        <f>COUNTIFS(テーブル13[[#All],[発症日]],テーブル31012257[[#This Row],[日時]],テーブル13[[#All],[年代]],H$1)</f>
        <v>0</v>
      </c>
      <c r="I219" s="59">
        <f>COUNTIFS(テーブル13[[#All],[発症日]],テーブル31012257[[#This Row],[日時]],テーブル13[[#All],[年代]],I$1)</f>
        <v>0</v>
      </c>
      <c r="J219" s="59">
        <f>COUNTIFS(テーブル13[[#All],[発症日]],テーブル31012257[[#This Row],[日時]],テーブル13[[#All],[年代]],J$1)</f>
        <v>0</v>
      </c>
      <c r="K219" s="59">
        <f>COUNTIFS(テーブル13[[#All],[発症日]],テーブル31012257[[#This Row],[日時]],テーブル13[[#All],[年代]],K$1)</f>
        <v>0</v>
      </c>
      <c r="L219" s="59">
        <f>COUNTIFS(テーブル13[[#All],[発症日]],テーブル31012257[[#This Row],[日時]],テーブル13[[#All],[年代]],L$1)</f>
        <v>0</v>
      </c>
      <c r="M219" s="59">
        <f>COUNTIFS(テーブル13[[#All],[発症日]],テーブル31012257[[#This Row],[日時]],テーブル13[[#All],[年代]],M$1)</f>
        <v>0</v>
      </c>
      <c r="N219" s="59">
        <f>COUNTIFS(テーブル13[[#All],[発症日]],テーブル31012257[[#This Row],[日時]],テーブル13[[#All],[年代]],N$1)</f>
        <v>0</v>
      </c>
      <c r="O219" s="59">
        <f>COUNTIFS(テーブル13[[#All],[発症日]],テーブル31012257[[#This Row],[日時]],テーブル13[[#All],[年代]],O$1)</f>
        <v>0</v>
      </c>
    </row>
    <row r="220" spans="1:15">
      <c r="A220" s="54">
        <f t="shared" si="15"/>
        <v>44104</v>
      </c>
      <c r="B220" s="1" t="str">
        <f t="shared" si="12"/>
        <v/>
      </c>
      <c r="C220" s="57" t="str">
        <f t="shared" si="13"/>
        <v/>
      </c>
      <c r="D220" s="57" t="str">
        <f t="shared" si="14"/>
        <v>30日</v>
      </c>
      <c r="E220" s="57">
        <f>COUNTIF(テーブル13[[#All],[発症日]],テーブル31012257[[#This Row],[日時]])</f>
        <v>0</v>
      </c>
      <c r="F220" s="57">
        <f>COUNTIFS(テーブル13[[#All],[発症日]],テーブル31012257[[#This Row],[日時]],テーブル13[[#All],[疫学的リンク]],F$1)</f>
        <v>0</v>
      </c>
      <c r="G220" s="59">
        <f>COUNTIFS(テーブル13[[#All],[発症日]],テーブル31012257[[#This Row],[日時]],テーブル13[[#All],[疫学的リンク]],G$1)</f>
        <v>0</v>
      </c>
      <c r="H220" s="59">
        <f>COUNTIFS(テーブル13[[#All],[発症日]],テーブル31012257[[#This Row],[日時]],テーブル13[[#All],[年代]],H$1)</f>
        <v>0</v>
      </c>
      <c r="I220" s="59">
        <f>COUNTIFS(テーブル13[[#All],[発症日]],テーブル31012257[[#This Row],[日時]],テーブル13[[#All],[年代]],I$1)</f>
        <v>0</v>
      </c>
      <c r="J220" s="59">
        <f>COUNTIFS(テーブル13[[#All],[発症日]],テーブル31012257[[#This Row],[日時]],テーブル13[[#All],[年代]],J$1)</f>
        <v>0</v>
      </c>
      <c r="K220" s="59">
        <f>COUNTIFS(テーブル13[[#All],[発症日]],テーブル31012257[[#This Row],[日時]],テーブル13[[#All],[年代]],K$1)</f>
        <v>0</v>
      </c>
      <c r="L220" s="59">
        <f>COUNTIFS(テーブル13[[#All],[発症日]],テーブル31012257[[#This Row],[日時]],テーブル13[[#All],[年代]],L$1)</f>
        <v>0</v>
      </c>
      <c r="M220" s="59">
        <f>COUNTIFS(テーブル13[[#All],[発症日]],テーブル31012257[[#This Row],[日時]],テーブル13[[#All],[年代]],M$1)</f>
        <v>0</v>
      </c>
      <c r="N220" s="59">
        <f>COUNTIFS(テーブル13[[#All],[発症日]],テーブル31012257[[#This Row],[日時]],テーブル13[[#All],[年代]],N$1)</f>
        <v>0</v>
      </c>
      <c r="O220" s="59">
        <f>COUNTIFS(テーブル13[[#All],[発症日]],テーブル31012257[[#This Row],[日時]],テーブル13[[#All],[年代]],O$1)</f>
        <v>0</v>
      </c>
    </row>
    <row r="221" spans="1:15">
      <c r="A221" s="54">
        <f t="shared" si="15"/>
        <v>44105</v>
      </c>
      <c r="B221" s="1" t="str">
        <f t="shared" si="12"/>
        <v/>
      </c>
      <c r="C221" s="57" t="str">
        <f t="shared" si="13"/>
        <v>10月</v>
      </c>
      <c r="D221" s="57" t="str">
        <f t="shared" si="14"/>
        <v>1日</v>
      </c>
      <c r="E221" s="57">
        <f>COUNTIF(テーブル13[[#All],[発症日]],テーブル31012257[[#This Row],[日時]])</f>
        <v>1</v>
      </c>
      <c r="F221" s="57">
        <f>COUNTIFS(テーブル13[[#All],[発症日]],テーブル31012257[[#This Row],[日時]],テーブル13[[#All],[疫学的リンク]],F$1)</f>
        <v>0</v>
      </c>
      <c r="G221" s="59">
        <f>COUNTIFS(テーブル13[[#All],[発症日]],テーブル31012257[[#This Row],[日時]],テーブル13[[#All],[疫学的リンク]],G$1)</f>
        <v>1</v>
      </c>
      <c r="H221" s="59">
        <f>COUNTIFS(テーブル13[[#All],[発症日]],テーブル31012257[[#This Row],[日時]],テーブル13[[#All],[年代]],H$1)</f>
        <v>0</v>
      </c>
      <c r="I221" s="59">
        <f>COUNTIFS(テーブル13[[#All],[発症日]],テーブル31012257[[#This Row],[日時]],テーブル13[[#All],[年代]],I$1)</f>
        <v>0</v>
      </c>
      <c r="J221" s="59">
        <f>COUNTIFS(テーブル13[[#All],[発症日]],テーブル31012257[[#This Row],[日時]],テーブル13[[#All],[年代]],J$1)</f>
        <v>0</v>
      </c>
      <c r="K221" s="59">
        <f>COUNTIFS(テーブル13[[#All],[発症日]],テーブル31012257[[#This Row],[日時]],テーブル13[[#All],[年代]],K$1)</f>
        <v>0</v>
      </c>
      <c r="L221" s="59">
        <f>COUNTIFS(テーブル13[[#All],[発症日]],テーブル31012257[[#This Row],[日時]],テーブル13[[#All],[年代]],L$1)</f>
        <v>0</v>
      </c>
      <c r="M221" s="59">
        <f>COUNTIFS(テーブル13[[#All],[発症日]],テーブル31012257[[#This Row],[日時]],テーブル13[[#All],[年代]],M$1)</f>
        <v>0</v>
      </c>
      <c r="N221" s="59">
        <f>COUNTIFS(テーブル13[[#All],[発症日]],テーブル31012257[[#This Row],[日時]],テーブル13[[#All],[年代]],N$1)</f>
        <v>0</v>
      </c>
      <c r="O221" s="59">
        <f>COUNTIFS(テーブル13[[#All],[発症日]],テーブル31012257[[#This Row],[日時]],テーブル13[[#All],[年代]],O$1)</f>
        <v>0</v>
      </c>
    </row>
    <row r="222" spans="1:15">
      <c r="A222" s="54">
        <f t="shared" si="15"/>
        <v>44106</v>
      </c>
      <c r="B222" s="1" t="str">
        <f t="shared" si="12"/>
        <v/>
      </c>
      <c r="C222" s="57" t="str">
        <f t="shared" si="13"/>
        <v/>
      </c>
      <c r="D222" s="57" t="str">
        <f t="shared" si="14"/>
        <v>2日</v>
      </c>
      <c r="E222" s="57">
        <f>COUNTIF(テーブル13[[#All],[発症日]],テーブル31012257[[#This Row],[日時]])</f>
        <v>0</v>
      </c>
      <c r="F222" s="57">
        <f>COUNTIFS(テーブル13[[#All],[発症日]],テーブル31012257[[#This Row],[日時]],テーブル13[[#All],[疫学的リンク]],F$1)</f>
        <v>0</v>
      </c>
      <c r="G222" s="59">
        <f>COUNTIFS(テーブル13[[#All],[発症日]],テーブル31012257[[#This Row],[日時]],テーブル13[[#All],[疫学的リンク]],G$1)</f>
        <v>0</v>
      </c>
      <c r="H222" s="59">
        <f>COUNTIFS(テーブル13[[#All],[発症日]],テーブル31012257[[#This Row],[日時]],テーブル13[[#All],[年代]],H$1)</f>
        <v>0</v>
      </c>
      <c r="I222" s="59">
        <f>COUNTIFS(テーブル13[[#All],[発症日]],テーブル31012257[[#This Row],[日時]],テーブル13[[#All],[年代]],I$1)</f>
        <v>0</v>
      </c>
      <c r="J222" s="59">
        <f>COUNTIFS(テーブル13[[#All],[発症日]],テーブル31012257[[#This Row],[日時]],テーブル13[[#All],[年代]],J$1)</f>
        <v>0</v>
      </c>
      <c r="K222" s="59">
        <f>COUNTIFS(テーブル13[[#All],[発症日]],テーブル31012257[[#This Row],[日時]],テーブル13[[#All],[年代]],K$1)</f>
        <v>0</v>
      </c>
      <c r="L222" s="59">
        <f>COUNTIFS(テーブル13[[#All],[発症日]],テーブル31012257[[#This Row],[日時]],テーブル13[[#All],[年代]],L$1)</f>
        <v>0</v>
      </c>
      <c r="M222" s="59">
        <f>COUNTIFS(テーブル13[[#All],[発症日]],テーブル31012257[[#This Row],[日時]],テーブル13[[#All],[年代]],M$1)</f>
        <v>0</v>
      </c>
      <c r="N222" s="59">
        <f>COUNTIFS(テーブル13[[#All],[発症日]],テーブル31012257[[#This Row],[日時]],テーブル13[[#All],[年代]],N$1)</f>
        <v>0</v>
      </c>
      <c r="O222" s="59">
        <f>COUNTIFS(テーブル13[[#All],[発症日]],テーブル31012257[[#This Row],[日時]],テーブル13[[#All],[年代]],O$1)</f>
        <v>0</v>
      </c>
    </row>
    <row r="223" spans="1:15">
      <c r="A223" s="54">
        <f t="shared" si="15"/>
        <v>44107</v>
      </c>
      <c r="B223" s="1" t="str">
        <f t="shared" si="12"/>
        <v/>
      </c>
      <c r="C223" s="57" t="str">
        <f t="shared" si="13"/>
        <v/>
      </c>
      <c r="D223" s="57" t="str">
        <f t="shared" si="14"/>
        <v>3日</v>
      </c>
      <c r="E223" s="57">
        <f>COUNTIF(テーブル13[[#All],[発症日]],テーブル31012257[[#This Row],[日時]])</f>
        <v>0</v>
      </c>
      <c r="F223" s="57">
        <f>COUNTIFS(テーブル13[[#All],[発症日]],テーブル31012257[[#This Row],[日時]],テーブル13[[#All],[疫学的リンク]],F$1)</f>
        <v>0</v>
      </c>
      <c r="G223" s="59">
        <f>COUNTIFS(テーブル13[[#All],[発症日]],テーブル31012257[[#This Row],[日時]],テーブル13[[#All],[疫学的リンク]],G$1)</f>
        <v>0</v>
      </c>
      <c r="H223" s="59">
        <f>COUNTIFS(テーブル13[[#All],[発症日]],テーブル31012257[[#This Row],[日時]],テーブル13[[#All],[年代]],H$1)</f>
        <v>0</v>
      </c>
      <c r="I223" s="59">
        <f>COUNTIFS(テーブル13[[#All],[発症日]],テーブル31012257[[#This Row],[日時]],テーブル13[[#All],[年代]],I$1)</f>
        <v>0</v>
      </c>
      <c r="J223" s="59">
        <f>COUNTIFS(テーブル13[[#All],[発症日]],テーブル31012257[[#This Row],[日時]],テーブル13[[#All],[年代]],J$1)</f>
        <v>0</v>
      </c>
      <c r="K223" s="59">
        <f>COUNTIFS(テーブル13[[#All],[発症日]],テーブル31012257[[#This Row],[日時]],テーブル13[[#All],[年代]],K$1)</f>
        <v>0</v>
      </c>
      <c r="L223" s="59">
        <f>COUNTIFS(テーブル13[[#All],[発症日]],テーブル31012257[[#This Row],[日時]],テーブル13[[#All],[年代]],L$1)</f>
        <v>0</v>
      </c>
      <c r="M223" s="59">
        <f>COUNTIFS(テーブル13[[#All],[発症日]],テーブル31012257[[#This Row],[日時]],テーブル13[[#All],[年代]],M$1)</f>
        <v>0</v>
      </c>
      <c r="N223" s="59">
        <f>COUNTIFS(テーブル13[[#All],[発症日]],テーブル31012257[[#This Row],[日時]],テーブル13[[#All],[年代]],N$1)</f>
        <v>0</v>
      </c>
      <c r="O223" s="59">
        <f>COUNTIFS(テーブル13[[#All],[発症日]],テーブル31012257[[#This Row],[日時]],テーブル13[[#All],[年代]],O$1)</f>
        <v>0</v>
      </c>
    </row>
    <row r="224" spans="1:15">
      <c r="A224" s="54">
        <f t="shared" si="15"/>
        <v>44108</v>
      </c>
      <c r="B224" s="1" t="str">
        <f t="shared" si="12"/>
        <v/>
      </c>
      <c r="C224" s="57" t="str">
        <f t="shared" si="13"/>
        <v/>
      </c>
      <c r="D224" s="57" t="str">
        <f t="shared" si="14"/>
        <v>4日</v>
      </c>
      <c r="E224" s="57">
        <f>COUNTIF(テーブル13[[#All],[発症日]],テーブル31012257[[#This Row],[日時]])</f>
        <v>0</v>
      </c>
      <c r="F224" s="57">
        <f>COUNTIFS(テーブル13[[#All],[発症日]],テーブル31012257[[#This Row],[日時]],テーブル13[[#All],[疫学的リンク]],F$1)</f>
        <v>0</v>
      </c>
      <c r="G224" s="59">
        <f>COUNTIFS(テーブル13[[#All],[発症日]],テーブル31012257[[#This Row],[日時]],テーブル13[[#All],[疫学的リンク]],G$1)</f>
        <v>0</v>
      </c>
      <c r="H224" s="59">
        <f>COUNTIFS(テーブル13[[#All],[発症日]],テーブル31012257[[#This Row],[日時]],テーブル13[[#All],[年代]],H$1)</f>
        <v>0</v>
      </c>
      <c r="I224" s="59">
        <f>COUNTIFS(テーブル13[[#All],[発症日]],テーブル31012257[[#This Row],[日時]],テーブル13[[#All],[年代]],I$1)</f>
        <v>0</v>
      </c>
      <c r="J224" s="59">
        <f>COUNTIFS(テーブル13[[#All],[発症日]],テーブル31012257[[#This Row],[日時]],テーブル13[[#All],[年代]],J$1)</f>
        <v>0</v>
      </c>
      <c r="K224" s="59">
        <f>COUNTIFS(テーブル13[[#All],[発症日]],テーブル31012257[[#This Row],[日時]],テーブル13[[#All],[年代]],K$1)</f>
        <v>0</v>
      </c>
      <c r="L224" s="59">
        <f>COUNTIFS(テーブル13[[#All],[発症日]],テーブル31012257[[#This Row],[日時]],テーブル13[[#All],[年代]],L$1)</f>
        <v>0</v>
      </c>
      <c r="M224" s="59">
        <f>COUNTIFS(テーブル13[[#All],[発症日]],テーブル31012257[[#This Row],[日時]],テーブル13[[#All],[年代]],M$1)</f>
        <v>0</v>
      </c>
      <c r="N224" s="59">
        <f>COUNTIFS(テーブル13[[#All],[発症日]],テーブル31012257[[#This Row],[日時]],テーブル13[[#All],[年代]],N$1)</f>
        <v>0</v>
      </c>
      <c r="O224" s="59">
        <f>COUNTIFS(テーブル13[[#All],[発症日]],テーブル31012257[[#This Row],[日時]],テーブル13[[#All],[年代]],O$1)</f>
        <v>0</v>
      </c>
    </row>
    <row r="225" spans="1:15">
      <c r="A225" s="54">
        <f t="shared" si="15"/>
        <v>44109</v>
      </c>
      <c r="B225" s="1" t="str">
        <f t="shared" si="12"/>
        <v/>
      </c>
      <c r="C225" s="57" t="str">
        <f t="shared" si="13"/>
        <v/>
      </c>
      <c r="D225" s="57" t="str">
        <f t="shared" si="14"/>
        <v>5日</v>
      </c>
      <c r="E225" s="57">
        <f>COUNTIF(テーブル13[[#All],[発症日]],テーブル31012257[[#This Row],[日時]])</f>
        <v>0</v>
      </c>
      <c r="F225" s="57">
        <f>COUNTIFS(テーブル13[[#All],[発症日]],テーブル31012257[[#This Row],[日時]],テーブル13[[#All],[疫学的リンク]],F$1)</f>
        <v>0</v>
      </c>
      <c r="G225" s="59">
        <f>COUNTIFS(テーブル13[[#All],[発症日]],テーブル31012257[[#This Row],[日時]],テーブル13[[#All],[疫学的リンク]],G$1)</f>
        <v>0</v>
      </c>
      <c r="H225" s="59">
        <f>COUNTIFS(テーブル13[[#All],[発症日]],テーブル31012257[[#This Row],[日時]],テーブル13[[#All],[年代]],H$1)</f>
        <v>0</v>
      </c>
      <c r="I225" s="59">
        <f>COUNTIFS(テーブル13[[#All],[発症日]],テーブル31012257[[#This Row],[日時]],テーブル13[[#All],[年代]],I$1)</f>
        <v>0</v>
      </c>
      <c r="J225" s="59">
        <f>COUNTIFS(テーブル13[[#All],[発症日]],テーブル31012257[[#This Row],[日時]],テーブル13[[#All],[年代]],J$1)</f>
        <v>0</v>
      </c>
      <c r="K225" s="59">
        <f>COUNTIFS(テーブル13[[#All],[発症日]],テーブル31012257[[#This Row],[日時]],テーブル13[[#All],[年代]],K$1)</f>
        <v>0</v>
      </c>
      <c r="L225" s="59">
        <f>COUNTIFS(テーブル13[[#All],[発症日]],テーブル31012257[[#This Row],[日時]],テーブル13[[#All],[年代]],L$1)</f>
        <v>0</v>
      </c>
      <c r="M225" s="59">
        <f>COUNTIFS(テーブル13[[#All],[発症日]],テーブル31012257[[#This Row],[日時]],テーブル13[[#All],[年代]],M$1)</f>
        <v>0</v>
      </c>
      <c r="N225" s="59">
        <f>COUNTIFS(テーブル13[[#All],[発症日]],テーブル31012257[[#This Row],[日時]],テーブル13[[#All],[年代]],N$1)</f>
        <v>0</v>
      </c>
      <c r="O225" s="59">
        <f>COUNTIFS(テーブル13[[#All],[発症日]],テーブル31012257[[#This Row],[日時]],テーブル13[[#All],[年代]],O$1)</f>
        <v>0</v>
      </c>
    </row>
    <row r="226" spans="1:15">
      <c r="A226" s="54">
        <f t="shared" si="15"/>
        <v>44110</v>
      </c>
      <c r="B226" s="1" t="str">
        <f t="shared" si="12"/>
        <v/>
      </c>
      <c r="C226" s="57" t="str">
        <f t="shared" si="13"/>
        <v/>
      </c>
      <c r="D226" s="57" t="str">
        <f t="shared" si="14"/>
        <v>6日</v>
      </c>
      <c r="E226" s="57">
        <f>COUNTIF(テーブル13[[#All],[発症日]],テーブル31012257[[#This Row],[日時]])</f>
        <v>0</v>
      </c>
      <c r="F226" s="57">
        <f>COUNTIFS(テーブル13[[#All],[発症日]],テーブル31012257[[#This Row],[日時]],テーブル13[[#All],[疫学的リンク]],F$1)</f>
        <v>0</v>
      </c>
      <c r="G226" s="59">
        <f>COUNTIFS(テーブル13[[#All],[発症日]],テーブル31012257[[#This Row],[日時]],テーブル13[[#All],[疫学的リンク]],G$1)</f>
        <v>0</v>
      </c>
      <c r="H226" s="59">
        <f>COUNTIFS(テーブル13[[#All],[発症日]],テーブル31012257[[#This Row],[日時]],テーブル13[[#All],[年代]],H$1)</f>
        <v>0</v>
      </c>
      <c r="I226" s="59">
        <f>COUNTIFS(テーブル13[[#All],[発症日]],テーブル31012257[[#This Row],[日時]],テーブル13[[#All],[年代]],I$1)</f>
        <v>0</v>
      </c>
      <c r="J226" s="59">
        <f>COUNTIFS(テーブル13[[#All],[発症日]],テーブル31012257[[#This Row],[日時]],テーブル13[[#All],[年代]],J$1)</f>
        <v>0</v>
      </c>
      <c r="K226" s="59">
        <f>COUNTIFS(テーブル13[[#All],[発症日]],テーブル31012257[[#This Row],[日時]],テーブル13[[#All],[年代]],K$1)</f>
        <v>0</v>
      </c>
      <c r="L226" s="59">
        <f>COUNTIFS(テーブル13[[#All],[発症日]],テーブル31012257[[#This Row],[日時]],テーブル13[[#All],[年代]],L$1)</f>
        <v>0</v>
      </c>
      <c r="M226" s="59">
        <f>COUNTIFS(テーブル13[[#All],[発症日]],テーブル31012257[[#This Row],[日時]],テーブル13[[#All],[年代]],M$1)</f>
        <v>0</v>
      </c>
      <c r="N226" s="59">
        <f>COUNTIFS(テーブル13[[#All],[発症日]],テーブル31012257[[#This Row],[日時]],テーブル13[[#All],[年代]],N$1)</f>
        <v>0</v>
      </c>
      <c r="O226" s="59">
        <f>COUNTIFS(テーブル13[[#All],[発症日]],テーブル31012257[[#This Row],[日時]],テーブル13[[#All],[年代]],O$1)</f>
        <v>0</v>
      </c>
    </row>
    <row r="227" spans="1:15">
      <c r="A227" s="54">
        <f t="shared" si="15"/>
        <v>44111</v>
      </c>
      <c r="B227" s="1" t="str">
        <f t="shared" si="12"/>
        <v/>
      </c>
      <c r="C227" s="57" t="str">
        <f t="shared" si="13"/>
        <v/>
      </c>
      <c r="D227" s="57" t="str">
        <f t="shared" si="14"/>
        <v>7日</v>
      </c>
      <c r="E227" s="57">
        <f>COUNTIF(テーブル13[[#All],[発症日]],テーブル31012257[[#This Row],[日時]])</f>
        <v>0</v>
      </c>
      <c r="F227" s="57">
        <f>COUNTIFS(テーブル13[[#All],[発症日]],テーブル31012257[[#This Row],[日時]],テーブル13[[#All],[疫学的リンク]],F$1)</f>
        <v>0</v>
      </c>
      <c r="G227" s="59">
        <f>COUNTIFS(テーブル13[[#All],[発症日]],テーブル31012257[[#This Row],[日時]],テーブル13[[#All],[疫学的リンク]],G$1)</f>
        <v>0</v>
      </c>
      <c r="H227" s="59">
        <f>COUNTIFS(テーブル13[[#All],[発症日]],テーブル31012257[[#This Row],[日時]],テーブル13[[#All],[年代]],H$1)</f>
        <v>0</v>
      </c>
      <c r="I227" s="59">
        <f>COUNTIFS(テーブル13[[#All],[発症日]],テーブル31012257[[#This Row],[日時]],テーブル13[[#All],[年代]],I$1)</f>
        <v>0</v>
      </c>
      <c r="J227" s="59">
        <f>COUNTIFS(テーブル13[[#All],[発症日]],テーブル31012257[[#This Row],[日時]],テーブル13[[#All],[年代]],J$1)</f>
        <v>0</v>
      </c>
      <c r="K227" s="59">
        <f>COUNTIFS(テーブル13[[#All],[発症日]],テーブル31012257[[#This Row],[日時]],テーブル13[[#All],[年代]],K$1)</f>
        <v>0</v>
      </c>
      <c r="L227" s="59">
        <f>COUNTIFS(テーブル13[[#All],[発症日]],テーブル31012257[[#This Row],[日時]],テーブル13[[#All],[年代]],L$1)</f>
        <v>0</v>
      </c>
      <c r="M227" s="59">
        <f>COUNTIFS(テーブル13[[#All],[発症日]],テーブル31012257[[#This Row],[日時]],テーブル13[[#All],[年代]],M$1)</f>
        <v>0</v>
      </c>
      <c r="N227" s="59">
        <f>COUNTIFS(テーブル13[[#All],[発症日]],テーブル31012257[[#This Row],[日時]],テーブル13[[#All],[年代]],N$1)</f>
        <v>0</v>
      </c>
      <c r="O227" s="59">
        <f>COUNTIFS(テーブル13[[#All],[発症日]],テーブル31012257[[#This Row],[日時]],テーブル13[[#All],[年代]],O$1)</f>
        <v>0</v>
      </c>
    </row>
    <row r="228" spans="1:15">
      <c r="A228" s="54">
        <f t="shared" si="15"/>
        <v>44112</v>
      </c>
      <c r="B228" s="1" t="str">
        <f t="shared" si="12"/>
        <v/>
      </c>
      <c r="C228" s="57" t="str">
        <f t="shared" si="13"/>
        <v/>
      </c>
      <c r="D228" s="57" t="str">
        <f t="shared" si="14"/>
        <v>8日</v>
      </c>
      <c r="E228" s="57">
        <f>COUNTIF(テーブル13[[#All],[発症日]],テーブル31012257[[#This Row],[日時]])</f>
        <v>0</v>
      </c>
      <c r="F228" s="57">
        <f>COUNTIFS(テーブル13[[#All],[発症日]],テーブル31012257[[#This Row],[日時]],テーブル13[[#All],[疫学的リンク]],F$1)</f>
        <v>0</v>
      </c>
      <c r="G228" s="59">
        <f>COUNTIFS(テーブル13[[#All],[発症日]],テーブル31012257[[#This Row],[日時]],テーブル13[[#All],[疫学的リンク]],G$1)</f>
        <v>0</v>
      </c>
      <c r="H228" s="59">
        <f>COUNTIFS(テーブル13[[#All],[発症日]],テーブル31012257[[#This Row],[日時]],テーブル13[[#All],[年代]],H$1)</f>
        <v>0</v>
      </c>
      <c r="I228" s="59">
        <f>COUNTIFS(テーブル13[[#All],[発症日]],テーブル31012257[[#This Row],[日時]],テーブル13[[#All],[年代]],I$1)</f>
        <v>0</v>
      </c>
      <c r="J228" s="59">
        <f>COUNTIFS(テーブル13[[#All],[発症日]],テーブル31012257[[#This Row],[日時]],テーブル13[[#All],[年代]],J$1)</f>
        <v>0</v>
      </c>
      <c r="K228" s="59">
        <f>COUNTIFS(テーブル13[[#All],[発症日]],テーブル31012257[[#This Row],[日時]],テーブル13[[#All],[年代]],K$1)</f>
        <v>0</v>
      </c>
      <c r="L228" s="59">
        <f>COUNTIFS(テーブル13[[#All],[発症日]],テーブル31012257[[#This Row],[日時]],テーブル13[[#All],[年代]],L$1)</f>
        <v>0</v>
      </c>
      <c r="M228" s="59">
        <f>COUNTIFS(テーブル13[[#All],[発症日]],テーブル31012257[[#This Row],[日時]],テーブル13[[#All],[年代]],M$1)</f>
        <v>0</v>
      </c>
      <c r="N228" s="59">
        <f>COUNTIFS(テーブル13[[#All],[発症日]],テーブル31012257[[#This Row],[日時]],テーブル13[[#All],[年代]],N$1)</f>
        <v>0</v>
      </c>
      <c r="O228" s="59">
        <f>COUNTIFS(テーブル13[[#All],[発症日]],テーブル31012257[[#This Row],[日時]],テーブル13[[#All],[年代]],O$1)</f>
        <v>0</v>
      </c>
    </row>
    <row r="229" spans="1:15">
      <c r="A229" s="54">
        <f t="shared" si="15"/>
        <v>44113</v>
      </c>
      <c r="B229" s="1" t="str">
        <f t="shared" si="12"/>
        <v/>
      </c>
      <c r="C229" s="57" t="str">
        <f t="shared" si="13"/>
        <v/>
      </c>
      <c r="D229" s="57" t="str">
        <f t="shared" si="14"/>
        <v>9日</v>
      </c>
      <c r="E229" s="57">
        <f>COUNTIF(テーブル13[[#All],[発症日]],テーブル31012257[[#This Row],[日時]])</f>
        <v>0</v>
      </c>
      <c r="F229" s="57">
        <f>COUNTIFS(テーブル13[[#All],[発症日]],テーブル31012257[[#This Row],[日時]],テーブル13[[#All],[疫学的リンク]],F$1)</f>
        <v>0</v>
      </c>
      <c r="G229" s="59">
        <f>COUNTIFS(テーブル13[[#All],[発症日]],テーブル31012257[[#This Row],[日時]],テーブル13[[#All],[疫学的リンク]],G$1)</f>
        <v>0</v>
      </c>
      <c r="H229" s="59">
        <f>COUNTIFS(テーブル13[[#All],[発症日]],テーブル31012257[[#This Row],[日時]],テーブル13[[#All],[年代]],H$1)</f>
        <v>0</v>
      </c>
      <c r="I229" s="59">
        <f>COUNTIFS(テーブル13[[#All],[発症日]],テーブル31012257[[#This Row],[日時]],テーブル13[[#All],[年代]],I$1)</f>
        <v>0</v>
      </c>
      <c r="J229" s="59">
        <f>COUNTIFS(テーブル13[[#All],[発症日]],テーブル31012257[[#This Row],[日時]],テーブル13[[#All],[年代]],J$1)</f>
        <v>0</v>
      </c>
      <c r="K229" s="59">
        <f>COUNTIFS(テーブル13[[#All],[発症日]],テーブル31012257[[#This Row],[日時]],テーブル13[[#All],[年代]],K$1)</f>
        <v>0</v>
      </c>
      <c r="L229" s="59">
        <f>COUNTIFS(テーブル13[[#All],[発症日]],テーブル31012257[[#This Row],[日時]],テーブル13[[#All],[年代]],L$1)</f>
        <v>0</v>
      </c>
      <c r="M229" s="59">
        <f>COUNTIFS(テーブル13[[#All],[発症日]],テーブル31012257[[#This Row],[日時]],テーブル13[[#All],[年代]],M$1)</f>
        <v>0</v>
      </c>
      <c r="N229" s="59">
        <f>COUNTIFS(テーブル13[[#All],[発症日]],テーブル31012257[[#This Row],[日時]],テーブル13[[#All],[年代]],N$1)</f>
        <v>0</v>
      </c>
      <c r="O229" s="59">
        <f>COUNTIFS(テーブル13[[#All],[発症日]],テーブル31012257[[#This Row],[日時]],テーブル13[[#All],[年代]],O$1)</f>
        <v>0</v>
      </c>
    </row>
    <row r="230" spans="1:15">
      <c r="A230" s="54">
        <f t="shared" si="15"/>
        <v>44114</v>
      </c>
      <c r="B230" s="1" t="str">
        <f t="shared" si="12"/>
        <v/>
      </c>
      <c r="C230" s="57" t="str">
        <f t="shared" si="13"/>
        <v/>
      </c>
      <c r="D230" s="57" t="str">
        <f t="shared" si="14"/>
        <v>10日</v>
      </c>
      <c r="E230" s="57">
        <f>COUNTIF(テーブル13[[#All],[発症日]],テーブル31012257[[#This Row],[日時]])</f>
        <v>1</v>
      </c>
      <c r="F230" s="57">
        <f>COUNTIFS(テーブル13[[#All],[発症日]],テーブル31012257[[#This Row],[日時]],テーブル13[[#All],[疫学的リンク]],F$1)</f>
        <v>0</v>
      </c>
      <c r="G230" s="59">
        <f>COUNTIFS(テーブル13[[#All],[発症日]],テーブル31012257[[#This Row],[日時]],テーブル13[[#All],[疫学的リンク]],G$1)</f>
        <v>1</v>
      </c>
      <c r="H230" s="59">
        <f>COUNTIFS(テーブル13[[#All],[発症日]],テーブル31012257[[#This Row],[日時]],テーブル13[[#All],[年代]],H$1)</f>
        <v>0</v>
      </c>
      <c r="I230" s="59">
        <f>COUNTIFS(テーブル13[[#All],[発症日]],テーブル31012257[[#This Row],[日時]],テーブル13[[#All],[年代]],I$1)</f>
        <v>0</v>
      </c>
      <c r="J230" s="59">
        <f>COUNTIFS(テーブル13[[#All],[発症日]],テーブル31012257[[#This Row],[日時]],テーブル13[[#All],[年代]],J$1)</f>
        <v>0</v>
      </c>
      <c r="K230" s="59">
        <f>COUNTIFS(テーブル13[[#All],[発症日]],テーブル31012257[[#This Row],[日時]],テーブル13[[#All],[年代]],K$1)</f>
        <v>0</v>
      </c>
      <c r="L230" s="59">
        <f>COUNTIFS(テーブル13[[#All],[発症日]],テーブル31012257[[#This Row],[日時]],テーブル13[[#All],[年代]],L$1)</f>
        <v>0</v>
      </c>
      <c r="M230" s="59">
        <f>COUNTIFS(テーブル13[[#All],[発症日]],テーブル31012257[[#This Row],[日時]],テーブル13[[#All],[年代]],M$1)</f>
        <v>0</v>
      </c>
      <c r="N230" s="59">
        <f>COUNTIFS(テーブル13[[#All],[発症日]],テーブル31012257[[#This Row],[日時]],テーブル13[[#All],[年代]],N$1)</f>
        <v>0</v>
      </c>
      <c r="O230" s="59">
        <f>COUNTIFS(テーブル13[[#All],[発症日]],テーブル31012257[[#This Row],[日時]],テーブル13[[#All],[年代]],O$1)</f>
        <v>0</v>
      </c>
    </row>
    <row r="231" spans="1:15">
      <c r="A231" s="54">
        <f t="shared" si="15"/>
        <v>44115</v>
      </c>
      <c r="B231" s="1" t="str">
        <f t="shared" si="12"/>
        <v/>
      </c>
      <c r="C231" s="57" t="str">
        <f t="shared" si="13"/>
        <v/>
      </c>
      <c r="D231" s="57" t="str">
        <f t="shared" si="14"/>
        <v>11日</v>
      </c>
      <c r="E231" s="57">
        <f>COUNTIF(テーブル13[[#All],[発症日]],テーブル31012257[[#This Row],[日時]])</f>
        <v>0</v>
      </c>
      <c r="F231" s="57">
        <f>COUNTIFS(テーブル13[[#All],[発症日]],テーブル31012257[[#This Row],[日時]],テーブル13[[#All],[疫学的リンク]],F$1)</f>
        <v>0</v>
      </c>
      <c r="G231" s="59">
        <f>COUNTIFS(テーブル13[[#All],[発症日]],テーブル31012257[[#This Row],[日時]],テーブル13[[#All],[疫学的リンク]],G$1)</f>
        <v>0</v>
      </c>
      <c r="H231" s="59">
        <f>COUNTIFS(テーブル13[[#All],[発症日]],テーブル31012257[[#This Row],[日時]],テーブル13[[#All],[年代]],H$1)</f>
        <v>0</v>
      </c>
      <c r="I231" s="59">
        <f>COUNTIFS(テーブル13[[#All],[発症日]],テーブル31012257[[#This Row],[日時]],テーブル13[[#All],[年代]],I$1)</f>
        <v>0</v>
      </c>
      <c r="J231" s="59">
        <f>COUNTIFS(テーブル13[[#All],[発症日]],テーブル31012257[[#This Row],[日時]],テーブル13[[#All],[年代]],J$1)</f>
        <v>0</v>
      </c>
      <c r="K231" s="59">
        <f>COUNTIFS(テーブル13[[#All],[発症日]],テーブル31012257[[#This Row],[日時]],テーブル13[[#All],[年代]],K$1)</f>
        <v>0</v>
      </c>
      <c r="L231" s="59">
        <f>COUNTIFS(テーブル13[[#All],[発症日]],テーブル31012257[[#This Row],[日時]],テーブル13[[#All],[年代]],L$1)</f>
        <v>0</v>
      </c>
      <c r="M231" s="59">
        <f>COUNTIFS(テーブル13[[#All],[発症日]],テーブル31012257[[#This Row],[日時]],テーブル13[[#All],[年代]],M$1)</f>
        <v>0</v>
      </c>
      <c r="N231" s="59">
        <f>COUNTIFS(テーブル13[[#All],[発症日]],テーブル31012257[[#This Row],[日時]],テーブル13[[#All],[年代]],N$1)</f>
        <v>0</v>
      </c>
      <c r="O231" s="59">
        <f>COUNTIFS(テーブル13[[#All],[発症日]],テーブル31012257[[#This Row],[日時]],テーブル13[[#All],[年代]],O$1)</f>
        <v>0</v>
      </c>
    </row>
    <row r="232" spans="1:15">
      <c r="A232" s="54">
        <f t="shared" si="15"/>
        <v>44116</v>
      </c>
      <c r="B232" s="1" t="str">
        <f t="shared" si="12"/>
        <v/>
      </c>
      <c r="C232" s="57" t="str">
        <f t="shared" si="13"/>
        <v/>
      </c>
      <c r="D232" s="57" t="str">
        <f t="shared" si="14"/>
        <v>12日</v>
      </c>
      <c r="E232" s="57">
        <f>COUNTIF(テーブル13[[#All],[発症日]],テーブル31012257[[#This Row],[日時]])</f>
        <v>0</v>
      </c>
      <c r="F232" s="57">
        <f>COUNTIFS(テーブル13[[#All],[発症日]],テーブル31012257[[#This Row],[日時]],テーブル13[[#All],[疫学的リンク]],F$1)</f>
        <v>0</v>
      </c>
      <c r="G232" s="59">
        <f>COUNTIFS(テーブル13[[#All],[発症日]],テーブル31012257[[#This Row],[日時]],テーブル13[[#All],[疫学的リンク]],G$1)</f>
        <v>0</v>
      </c>
      <c r="H232" s="59">
        <f>COUNTIFS(テーブル13[[#All],[発症日]],テーブル31012257[[#This Row],[日時]],テーブル13[[#All],[年代]],H$1)</f>
        <v>0</v>
      </c>
      <c r="I232" s="59">
        <f>COUNTIFS(テーブル13[[#All],[発症日]],テーブル31012257[[#This Row],[日時]],テーブル13[[#All],[年代]],I$1)</f>
        <v>0</v>
      </c>
      <c r="J232" s="59">
        <f>COUNTIFS(テーブル13[[#All],[発症日]],テーブル31012257[[#This Row],[日時]],テーブル13[[#All],[年代]],J$1)</f>
        <v>0</v>
      </c>
      <c r="K232" s="59">
        <f>COUNTIFS(テーブル13[[#All],[発症日]],テーブル31012257[[#This Row],[日時]],テーブル13[[#All],[年代]],K$1)</f>
        <v>0</v>
      </c>
      <c r="L232" s="59">
        <f>COUNTIFS(テーブル13[[#All],[発症日]],テーブル31012257[[#This Row],[日時]],テーブル13[[#All],[年代]],L$1)</f>
        <v>0</v>
      </c>
      <c r="M232" s="59">
        <f>COUNTIFS(テーブル13[[#All],[発症日]],テーブル31012257[[#This Row],[日時]],テーブル13[[#All],[年代]],M$1)</f>
        <v>0</v>
      </c>
      <c r="N232" s="59">
        <f>COUNTIFS(テーブル13[[#All],[発症日]],テーブル31012257[[#This Row],[日時]],テーブル13[[#All],[年代]],N$1)</f>
        <v>0</v>
      </c>
      <c r="O232" s="59">
        <f>COUNTIFS(テーブル13[[#All],[発症日]],テーブル31012257[[#This Row],[日時]],テーブル13[[#All],[年代]],O$1)</f>
        <v>0</v>
      </c>
    </row>
    <row r="233" spans="1:15">
      <c r="A233" s="54">
        <f t="shared" si="15"/>
        <v>44117</v>
      </c>
      <c r="B233" s="1" t="str">
        <f t="shared" si="12"/>
        <v/>
      </c>
      <c r="C233" s="57" t="str">
        <f t="shared" si="13"/>
        <v/>
      </c>
      <c r="D233" s="57" t="str">
        <f t="shared" si="14"/>
        <v>13日</v>
      </c>
      <c r="E233" s="57">
        <f>COUNTIF(テーブル13[[#All],[発症日]],テーブル31012257[[#This Row],[日時]])</f>
        <v>0</v>
      </c>
      <c r="F233" s="57">
        <f>COUNTIFS(テーブル13[[#All],[発症日]],テーブル31012257[[#This Row],[日時]],テーブル13[[#All],[疫学的リンク]],F$1)</f>
        <v>0</v>
      </c>
      <c r="G233" s="59">
        <f>COUNTIFS(テーブル13[[#All],[発症日]],テーブル31012257[[#This Row],[日時]],テーブル13[[#All],[疫学的リンク]],G$1)</f>
        <v>0</v>
      </c>
      <c r="H233" s="59">
        <f>COUNTIFS(テーブル13[[#All],[発症日]],テーブル31012257[[#This Row],[日時]],テーブル13[[#All],[年代]],H$1)</f>
        <v>0</v>
      </c>
      <c r="I233" s="59">
        <f>COUNTIFS(テーブル13[[#All],[発症日]],テーブル31012257[[#This Row],[日時]],テーブル13[[#All],[年代]],I$1)</f>
        <v>0</v>
      </c>
      <c r="J233" s="59">
        <f>COUNTIFS(テーブル13[[#All],[発症日]],テーブル31012257[[#This Row],[日時]],テーブル13[[#All],[年代]],J$1)</f>
        <v>0</v>
      </c>
      <c r="K233" s="59">
        <f>COUNTIFS(テーブル13[[#All],[発症日]],テーブル31012257[[#This Row],[日時]],テーブル13[[#All],[年代]],K$1)</f>
        <v>0</v>
      </c>
      <c r="L233" s="59">
        <f>COUNTIFS(テーブル13[[#All],[発症日]],テーブル31012257[[#This Row],[日時]],テーブル13[[#All],[年代]],L$1)</f>
        <v>0</v>
      </c>
      <c r="M233" s="59">
        <f>COUNTIFS(テーブル13[[#All],[発症日]],テーブル31012257[[#This Row],[日時]],テーブル13[[#All],[年代]],M$1)</f>
        <v>0</v>
      </c>
      <c r="N233" s="59">
        <f>COUNTIFS(テーブル13[[#All],[発症日]],テーブル31012257[[#This Row],[日時]],テーブル13[[#All],[年代]],N$1)</f>
        <v>0</v>
      </c>
      <c r="O233" s="59">
        <f>COUNTIFS(テーブル13[[#All],[発症日]],テーブル31012257[[#This Row],[日時]],テーブル13[[#All],[年代]],O$1)</f>
        <v>0</v>
      </c>
    </row>
    <row r="234" spans="1:15">
      <c r="A234" s="54">
        <f t="shared" si="15"/>
        <v>44118</v>
      </c>
      <c r="B234" s="1" t="str">
        <f t="shared" si="12"/>
        <v/>
      </c>
      <c r="C234" s="57" t="str">
        <f t="shared" si="13"/>
        <v/>
      </c>
      <c r="D234" s="57" t="str">
        <f t="shared" si="14"/>
        <v>14日</v>
      </c>
      <c r="E234" s="57">
        <f>COUNTIF(テーブル13[[#All],[発症日]],テーブル31012257[[#This Row],[日時]])</f>
        <v>0</v>
      </c>
      <c r="F234" s="57">
        <f>COUNTIFS(テーブル13[[#All],[発症日]],テーブル31012257[[#This Row],[日時]],テーブル13[[#All],[疫学的リンク]],F$1)</f>
        <v>0</v>
      </c>
      <c r="G234" s="59">
        <f>COUNTIFS(テーブル13[[#All],[発症日]],テーブル31012257[[#This Row],[日時]],テーブル13[[#All],[疫学的リンク]],G$1)</f>
        <v>0</v>
      </c>
      <c r="H234" s="59">
        <f>COUNTIFS(テーブル13[[#All],[発症日]],テーブル31012257[[#This Row],[日時]],テーブル13[[#All],[年代]],H$1)</f>
        <v>0</v>
      </c>
      <c r="I234" s="59">
        <f>COUNTIFS(テーブル13[[#All],[発症日]],テーブル31012257[[#This Row],[日時]],テーブル13[[#All],[年代]],I$1)</f>
        <v>0</v>
      </c>
      <c r="J234" s="59">
        <f>COUNTIFS(テーブル13[[#All],[発症日]],テーブル31012257[[#This Row],[日時]],テーブル13[[#All],[年代]],J$1)</f>
        <v>0</v>
      </c>
      <c r="K234" s="59">
        <f>COUNTIFS(テーブル13[[#All],[発症日]],テーブル31012257[[#This Row],[日時]],テーブル13[[#All],[年代]],K$1)</f>
        <v>0</v>
      </c>
      <c r="L234" s="59">
        <f>COUNTIFS(テーブル13[[#All],[発症日]],テーブル31012257[[#This Row],[日時]],テーブル13[[#All],[年代]],L$1)</f>
        <v>0</v>
      </c>
      <c r="M234" s="59">
        <f>COUNTIFS(テーブル13[[#All],[発症日]],テーブル31012257[[#This Row],[日時]],テーブル13[[#All],[年代]],M$1)</f>
        <v>0</v>
      </c>
      <c r="N234" s="59">
        <f>COUNTIFS(テーブル13[[#All],[発症日]],テーブル31012257[[#This Row],[日時]],テーブル13[[#All],[年代]],N$1)</f>
        <v>0</v>
      </c>
      <c r="O234" s="59">
        <f>COUNTIFS(テーブル13[[#All],[発症日]],テーブル31012257[[#This Row],[日時]],テーブル13[[#All],[年代]],O$1)</f>
        <v>0</v>
      </c>
    </row>
    <row r="235" spans="1:15">
      <c r="A235" s="54">
        <f t="shared" si="15"/>
        <v>44119</v>
      </c>
      <c r="B235" s="1" t="str">
        <f t="shared" si="12"/>
        <v/>
      </c>
      <c r="C235" s="57" t="str">
        <f t="shared" si="13"/>
        <v/>
      </c>
      <c r="D235" s="57" t="str">
        <f t="shared" si="14"/>
        <v>15日</v>
      </c>
      <c r="E235" s="57">
        <f>COUNTIF(テーブル13[[#All],[発症日]],テーブル31012257[[#This Row],[日時]])</f>
        <v>0</v>
      </c>
      <c r="F235" s="57">
        <f>COUNTIFS(テーブル13[[#All],[発症日]],テーブル31012257[[#This Row],[日時]],テーブル13[[#All],[疫学的リンク]],F$1)</f>
        <v>0</v>
      </c>
      <c r="G235" s="59">
        <f>COUNTIFS(テーブル13[[#All],[発症日]],テーブル31012257[[#This Row],[日時]],テーブル13[[#All],[疫学的リンク]],G$1)</f>
        <v>0</v>
      </c>
      <c r="H235" s="59">
        <f>COUNTIFS(テーブル13[[#All],[発症日]],テーブル31012257[[#This Row],[日時]],テーブル13[[#All],[年代]],H$1)</f>
        <v>0</v>
      </c>
      <c r="I235" s="59">
        <f>COUNTIFS(テーブル13[[#All],[発症日]],テーブル31012257[[#This Row],[日時]],テーブル13[[#All],[年代]],I$1)</f>
        <v>0</v>
      </c>
      <c r="J235" s="59">
        <f>COUNTIFS(テーブル13[[#All],[発症日]],テーブル31012257[[#This Row],[日時]],テーブル13[[#All],[年代]],J$1)</f>
        <v>0</v>
      </c>
      <c r="K235" s="59">
        <f>COUNTIFS(テーブル13[[#All],[発症日]],テーブル31012257[[#This Row],[日時]],テーブル13[[#All],[年代]],K$1)</f>
        <v>0</v>
      </c>
      <c r="L235" s="59">
        <f>COUNTIFS(テーブル13[[#All],[発症日]],テーブル31012257[[#This Row],[日時]],テーブル13[[#All],[年代]],L$1)</f>
        <v>0</v>
      </c>
      <c r="M235" s="59">
        <f>COUNTIFS(テーブル13[[#All],[発症日]],テーブル31012257[[#This Row],[日時]],テーブル13[[#All],[年代]],M$1)</f>
        <v>0</v>
      </c>
      <c r="N235" s="59">
        <f>COUNTIFS(テーブル13[[#All],[発症日]],テーブル31012257[[#This Row],[日時]],テーブル13[[#All],[年代]],N$1)</f>
        <v>0</v>
      </c>
      <c r="O235" s="59">
        <f>COUNTIFS(テーブル13[[#All],[発症日]],テーブル31012257[[#This Row],[日時]],テーブル13[[#All],[年代]],O$1)</f>
        <v>0</v>
      </c>
    </row>
    <row r="236" spans="1:15">
      <c r="A236" s="54">
        <f t="shared" si="15"/>
        <v>44120</v>
      </c>
      <c r="B236" s="1" t="str">
        <f t="shared" si="12"/>
        <v/>
      </c>
      <c r="C236" s="57" t="str">
        <f t="shared" si="13"/>
        <v/>
      </c>
      <c r="D236" s="57" t="str">
        <f t="shared" si="14"/>
        <v>16日</v>
      </c>
      <c r="E236" s="57">
        <f>COUNTIF(テーブル13[[#All],[発症日]],テーブル31012257[[#This Row],[日時]])</f>
        <v>0</v>
      </c>
      <c r="F236" s="57">
        <f>COUNTIFS(テーブル13[[#All],[発症日]],テーブル31012257[[#This Row],[日時]],テーブル13[[#All],[疫学的リンク]],F$1)</f>
        <v>0</v>
      </c>
      <c r="G236" s="59">
        <f>COUNTIFS(テーブル13[[#All],[発症日]],テーブル31012257[[#This Row],[日時]],テーブル13[[#All],[疫学的リンク]],G$1)</f>
        <v>0</v>
      </c>
      <c r="H236" s="59">
        <f>COUNTIFS(テーブル13[[#All],[発症日]],テーブル31012257[[#This Row],[日時]],テーブル13[[#All],[年代]],H$1)</f>
        <v>0</v>
      </c>
      <c r="I236" s="59">
        <f>COUNTIFS(テーブル13[[#All],[発症日]],テーブル31012257[[#This Row],[日時]],テーブル13[[#All],[年代]],I$1)</f>
        <v>0</v>
      </c>
      <c r="J236" s="59">
        <f>COUNTIFS(テーブル13[[#All],[発症日]],テーブル31012257[[#This Row],[日時]],テーブル13[[#All],[年代]],J$1)</f>
        <v>0</v>
      </c>
      <c r="K236" s="59">
        <f>COUNTIFS(テーブル13[[#All],[発症日]],テーブル31012257[[#This Row],[日時]],テーブル13[[#All],[年代]],K$1)</f>
        <v>0</v>
      </c>
      <c r="L236" s="59">
        <f>COUNTIFS(テーブル13[[#All],[発症日]],テーブル31012257[[#This Row],[日時]],テーブル13[[#All],[年代]],L$1)</f>
        <v>0</v>
      </c>
      <c r="M236" s="59">
        <f>COUNTIFS(テーブル13[[#All],[発症日]],テーブル31012257[[#This Row],[日時]],テーブル13[[#All],[年代]],M$1)</f>
        <v>0</v>
      </c>
      <c r="N236" s="59">
        <f>COUNTIFS(テーブル13[[#All],[発症日]],テーブル31012257[[#This Row],[日時]],テーブル13[[#All],[年代]],N$1)</f>
        <v>0</v>
      </c>
      <c r="O236" s="59">
        <f>COUNTIFS(テーブル13[[#All],[発症日]],テーブル31012257[[#This Row],[日時]],テーブル13[[#All],[年代]],O$1)</f>
        <v>0</v>
      </c>
    </row>
    <row r="237" spans="1:15">
      <c r="A237" s="54">
        <f t="shared" si="15"/>
        <v>44121</v>
      </c>
      <c r="B237" s="1" t="str">
        <f t="shared" si="12"/>
        <v/>
      </c>
      <c r="C237" s="57" t="str">
        <f t="shared" si="13"/>
        <v/>
      </c>
      <c r="D237" s="57" t="str">
        <f t="shared" si="14"/>
        <v>17日</v>
      </c>
      <c r="E237" s="57">
        <f>COUNTIF(テーブル13[[#All],[発症日]],テーブル31012257[[#This Row],[日時]])</f>
        <v>0</v>
      </c>
      <c r="F237" s="57">
        <f>COUNTIFS(テーブル13[[#All],[発症日]],テーブル31012257[[#This Row],[日時]],テーブル13[[#All],[疫学的リンク]],F$1)</f>
        <v>0</v>
      </c>
      <c r="G237" s="59">
        <f>COUNTIFS(テーブル13[[#All],[発症日]],テーブル31012257[[#This Row],[日時]],テーブル13[[#All],[疫学的リンク]],G$1)</f>
        <v>0</v>
      </c>
      <c r="H237" s="59">
        <f>COUNTIFS(テーブル13[[#All],[発症日]],テーブル31012257[[#This Row],[日時]],テーブル13[[#All],[年代]],H$1)</f>
        <v>0</v>
      </c>
      <c r="I237" s="59">
        <f>COUNTIFS(テーブル13[[#All],[発症日]],テーブル31012257[[#This Row],[日時]],テーブル13[[#All],[年代]],I$1)</f>
        <v>0</v>
      </c>
      <c r="J237" s="59">
        <f>COUNTIFS(テーブル13[[#All],[発症日]],テーブル31012257[[#This Row],[日時]],テーブル13[[#All],[年代]],J$1)</f>
        <v>0</v>
      </c>
      <c r="K237" s="59">
        <f>COUNTIFS(テーブル13[[#All],[発症日]],テーブル31012257[[#This Row],[日時]],テーブル13[[#All],[年代]],K$1)</f>
        <v>0</v>
      </c>
      <c r="L237" s="59">
        <f>COUNTIFS(テーブル13[[#All],[発症日]],テーブル31012257[[#This Row],[日時]],テーブル13[[#All],[年代]],L$1)</f>
        <v>0</v>
      </c>
      <c r="M237" s="59">
        <f>COUNTIFS(テーブル13[[#All],[発症日]],テーブル31012257[[#This Row],[日時]],テーブル13[[#All],[年代]],M$1)</f>
        <v>0</v>
      </c>
      <c r="N237" s="59">
        <f>COUNTIFS(テーブル13[[#All],[発症日]],テーブル31012257[[#This Row],[日時]],テーブル13[[#All],[年代]],N$1)</f>
        <v>0</v>
      </c>
      <c r="O237" s="59">
        <f>COUNTIFS(テーブル13[[#All],[発症日]],テーブル31012257[[#This Row],[日時]],テーブル13[[#All],[年代]],O$1)</f>
        <v>0</v>
      </c>
    </row>
    <row r="238" spans="1:15">
      <c r="A238" s="54">
        <f t="shared" si="15"/>
        <v>44122</v>
      </c>
      <c r="B238" s="1" t="str">
        <f t="shared" si="12"/>
        <v/>
      </c>
      <c r="C238" s="57" t="str">
        <f t="shared" si="13"/>
        <v/>
      </c>
      <c r="D238" s="57" t="str">
        <f t="shared" si="14"/>
        <v>18日</v>
      </c>
      <c r="E238" s="57">
        <f>COUNTIF(テーブル13[[#All],[発症日]],テーブル31012257[[#This Row],[日時]])</f>
        <v>0</v>
      </c>
      <c r="F238" s="57">
        <f>COUNTIFS(テーブル13[[#All],[発症日]],テーブル31012257[[#This Row],[日時]],テーブル13[[#All],[疫学的リンク]],F$1)</f>
        <v>0</v>
      </c>
      <c r="G238" s="59">
        <f>COUNTIFS(テーブル13[[#All],[発症日]],テーブル31012257[[#This Row],[日時]],テーブル13[[#All],[疫学的リンク]],G$1)</f>
        <v>0</v>
      </c>
      <c r="H238" s="59">
        <f>COUNTIFS(テーブル13[[#All],[発症日]],テーブル31012257[[#This Row],[日時]],テーブル13[[#All],[年代]],H$1)</f>
        <v>0</v>
      </c>
      <c r="I238" s="59">
        <f>COUNTIFS(テーブル13[[#All],[発症日]],テーブル31012257[[#This Row],[日時]],テーブル13[[#All],[年代]],I$1)</f>
        <v>0</v>
      </c>
      <c r="J238" s="59">
        <f>COUNTIFS(テーブル13[[#All],[発症日]],テーブル31012257[[#This Row],[日時]],テーブル13[[#All],[年代]],J$1)</f>
        <v>0</v>
      </c>
      <c r="K238" s="59">
        <f>COUNTIFS(テーブル13[[#All],[発症日]],テーブル31012257[[#This Row],[日時]],テーブル13[[#All],[年代]],K$1)</f>
        <v>0</v>
      </c>
      <c r="L238" s="59">
        <f>COUNTIFS(テーブル13[[#All],[発症日]],テーブル31012257[[#This Row],[日時]],テーブル13[[#All],[年代]],L$1)</f>
        <v>0</v>
      </c>
      <c r="M238" s="59">
        <f>COUNTIFS(テーブル13[[#All],[発症日]],テーブル31012257[[#This Row],[日時]],テーブル13[[#All],[年代]],M$1)</f>
        <v>0</v>
      </c>
      <c r="N238" s="59">
        <f>COUNTIFS(テーブル13[[#All],[発症日]],テーブル31012257[[#This Row],[日時]],テーブル13[[#All],[年代]],N$1)</f>
        <v>0</v>
      </c>
      <c r="O238" s="59">
        <f>COUNTIFS(テーブル13[[#All],[発症日]],テーブル31012257[[#This Row],[日時]],テーブル13[[#All],[年代]],O$1)</f>
        <v>0</v>
      </c>
    </row>
    <row r="239" spans="1:15">
      <c r="A239" s="54">
        <f t="shared" si="15"/>
        <v>44123</v>
      </c>
      <c r="B239" s="1" t="str">
        <f t="shared" si="12"/>
        <v/>
      </c>
      <c r="C239" s="57" t="str">
        <f t="shared" si="13"/>
        <v/>
      </c>
      <c r="D239" s="57" t="str">
        <f t="shared" si="14"/>
        <v>19日</v>
      </c>
      <c r="E239" s="57">
        <f>COUNTIF(テーブル13[[#All],[発症日]],テーブル31012257[[#This Row],[日時]])</f>
        <v>0</v>
      </c>
      <c r="F239" s="57">
        <f>COUNTIFS(テーブル13[[#All],[発症日]],テーブル31012257[[#This Row],[日時]],テーブル13[[#All],[疫学的リンク]],F$1)</f>
        <v>0</v>
      </c>
      <c r="G239" s="59">
        <f>COUNTIFS(テーブル13[[#All],[発症日]],テーブル31012257[[#This Row],[日時]],テーブル13[[#All],[疫学的リンク]],G$1)</f>
        <v>0</v>
      </c>
      <c r="H239" s="59">
        <f>COUNTIFS(テーブル13[[#All],[発症日]],テーブル31012257[[#This Row],[日時]],テーブル13[[#All],[年代]],H$1)</f>
        <v>0</v>
      </c>
      <c r="I239" s="59">
        <f>COUNTIFS(テーブル13[[#All],[発症日]],テーブル31012257[[#This Row],[日時]],テーブル13[[#All],[年代]],I$1)</f>
        <v>0</v>
      </c>
      <c r="J239" s="59">
        <f>COUNTIFS(テーブル13[[#All],[発症日]],テーブル31012257[[#This Row],[日時]],テーブル13[[#All],[年代]],J$1)</f>
        <v>0</v>
      </c>
      <c r="K239" s="59">
        <f>COUNTIFS(テーブル13[[#All],[発症日]],テーブル31012257[[#This Row],[日時]],テーブル13[[#All],[年代]],K$1)</f>
        <v>0</v>
      </c>
      <c r="L239" s="59">
        <f>COUNTIFS(テーブル13[[#All],[発症日]],テーブル31012257[[#This Row],[日時]],テーブル13[[#All],[年代]],L$1)</f>
        <v>0</v>
      </c>
      <c r="M239" s="59">
        <f>COUNTIFS(テーブル13[[#All],[発症日]],テーブル31012257[[#This Row],[日時]],テーブル13[[#All],[年代]],M$1)</f>
        <v>0</v>
      </c>
      <c r="N239" s="59">
        <f>COUNTIFS(テーブル13[[#All],[発症日]],テーブル31012257[[#This Row],[日時]],テーブル13[[#All],[年代]],N$1)</f>
        <v>0</v>
      </c>
      <c r="O239" s="59">
        <f>COUNTIFS(テーブル13[[#All],[発症日]],テーブル31012257[[#This Row],[日時]],テーブル13[[#All],[年代]],O$1)</f>
        <v>0</v>
      </c>
    </row>
    <row r="240" spans="1:15">
      <c r="A240" s="54">
        <f t="shared" si="15"/>
        <v>44124</v>
      </c>
      <c r="B240" s="1" t="str">
        <f t="shared" si="12"/>
        <v/>
      </c>
      <c r="C240" s="57" t="str">
        <f t="shared" si="13"/>
        <v/>
      </c>
      <c r="D240" s="57" t="str">
        <f t="shared" si="14"/>
        <v>20日</v>
      </c>
      <c r="E240" s="57">
        <f>COUNTIF(テーブル13[[#All],[発症日]],テーブル31012257[[#This Row],[日時]])</f>
        <v>0</v>
      </c>
      <c r="F240" s="57">
        <f>COUNTIFS(テーブル13[[#All],[発症日]],テーブル31012257[[#This Row],[日時]],テーブル13[[#All],[疫学的リンク]],F$1)</f>
        <v>0</v>
      </c>
      <c r="G240" s="59">
        <f>COUNTIFS(テーブル13[[#All],[発症日]],テーブル31012257[[#This Row],[日時]],テーブル13[[#All],[疫学的リンク]],G$1)</f>
        <v>0</v>
      </c>
      <c r="H240" s="59">
        <f>COUNTIFS(テーブル13[[#All],[発症日]],テーブル31012257[[#This Row],[日時]],テーブル13[[#All],[年代]],H$1)</f>
        <v>0</v>
      </c>
      <c r="I240" s="59">
        <f>COUNTIFS(テーブル13[[#All],[発症日]],テーブル31012257[[#This Row],[日時]],テーブル13[[#All],[年代]],I$1)</f>
        <v>0</v>
      </c>
      <c r="J240" s="59">
        <f>COUNTIFS(テーブル13[[#All],[発症日]],テーブル31012257[[#This Row],[日時]],テーブル13[[#All],[年代]],J$1)</f>
        <v>0</v>
      </c>
      <c r="K240" s="59">
        <f>COUNTIFS(テーブル13[[#All],[発症日]],テーブル31012257[[#This Row],[日時]],テーブル13[[#All],[年代]],K$1)</f>
        <v>0</v>
      </c>
      <c r="L240" s="59">
        <f>COUNTIFS(テーブル13[[#All],[発症日]],テーブル31012257[[#This Row],[日時]],テーブル13[[#All],[年代]],L$1)</f>
        <v>0</v>
      </c>
      <c r="M240" s="59">
        <f>COUNTIFS(テーブル13[[#All],[発症日]],テーブル31012257[[#This Row],[日時]],テーブル13[[#All],[年代]],M$1)</f>
        <v>0</v>
      </c>
      <c r="N240" s="59">
        <f>COUNTIFS(テーブル13[[#All],[発症日]],テーブル31012257[[#This Row],[日時]],テーブル13[[#All],[年代]],N$1)</f>
        <v>0</v>
      </c>
      <c r="O240" s="59">
        <f>COUNTIFS(テーブル13[[#All],[発症日]],テーブル31012257[[#This Row],[日時]],テーブル13[[#All],[年代]],O$1)</f>
        <v>0</v>
      </c>
    </row>
    <row r="241" spans="1:15">
      <c r="A241" s="54">
        <f t="shared" si="15"/>
        <v>44125</v>
      </c>
      <c r="B241" s="1" t="str">
        <f t="shared" si="12"/>
        <v/>
      </c>
      <c r="C241" s="57" t="str">
        <f t="shared" si="13"/>
        <v/>
      </c>
      <c r="D241" s="57" t="str">
        <f t="shared" si="14"/>
        <v>21日</v>
      </c>
      <c r="E241" s="57">
        <f>COUNTIF(テーブル13[[#All],[発症日]],テーブル31012257[[#This Row],[日時]])</f>
        <v>0</v>
      </c>
      <c r="F241" s="57">
        <f>COUNTIFS(テーブル13[[#All],[発症日]],テーブル31012257[[#This Row],[日時]],テーブル13[[#All],[疫学的リンク]],F$1)</f>
        <v>0</v>
      </c>
      <c r="G241" s="59">
        <f>COUNTIFS(テーブル13[[#All],[発症日]],テーブル31012257[[#This Row],[日時]],テーブル13[[#All],[疫学的リンク]],G$1)</f>
        <v>0</v>
      </c>
      <c r="H241" s="59">
        <f>COUNTIFS(テーブル13[[#All],[発症日]],テーブル31012257[[#This Row],[日時]],テーブル13[[#All],[年代]],H$1)</f>
        <v>0</v>
      </c>
      <c r="I241" s="59">
        <f>COUNTIFS(テーブル13[[#All],[発症日]],テーブル31012257[[#This Row],[日時]],テーブル13[[#All],[年代]],I$1)</f>
        <v>0</v>
      </c>
      <c r="J241" s="59">
        <f>COUNTIFS(テーブル13[[#All],[発症日]],テーブル31012257[[#This Row],[日時]],テーブル13[[#All],[年代]],J$1)</f>
        <v>0</v>
      </c>
      <c r="K241" s="59">
        <f>COUNTIFS(テーブル13[[#All],[発症日]],テーブル31012257[[#This Row],[日時]],テーブル13[[#All],[年代]],K$1)</f>
        <v>0</v>
      </c>
      <c r="L241" s="59">
        <f>COUNTIFS(テーブル13[[#All],[発症日]],テーブル31012257[[#This Row],[日時]],テーブル13[[#All],[年代]],L$1)</f>
        <v>0</v>
      </c>
      <c r="M241" s="59">
        <f>COUNTIFS(テーブル13[[#All],[発症日]],テーブル31012257[[#This Row],[日時]],テーブル13[[#All],[年代]],M$1)</f>
        <v>0</v>
      </c>
      <c r="N241" s="59">
        <f>COUNTIFS(テーブル13[[#All],[発症日]],テーブル31012257[[#This Row],[日時]],テーブル13[[#All],[年代]],N$1)</f>
        <v>0</v>
      </c>
      <c r="O241" s="59">
        <f>COUNTIFS(テーブル13[[#All],[発症日]],テーブル31012257[[#This Row],[日時]],テーブル13[[#All],[年代]],O$1)</f>
        <v>0</v>
      </c>
    </row>
    <row r="242" spans="1:15">
      <c r="A242" s="54">
        <f t="shared" si="15"/>
        <v>44126</v>
      </c>
      <c r="B242" s="1" t="str">
        <f t="shared" si="12"/>
        <v/>
      </c>
      <c r="C242" s="57" t="str">
        <f t="shared" si="13"/>
        <v/>
      </c>
      <c r="D242" s="57" t="str">
        <f t="shared" si="14"/>
        <v>22日</v>
      </c>
      <c r="E242" s="57">
        <f>COUNTIF(テーブル13[[#All],[発症日]],テーブル31012257[[#This Row],[日時]])</f>
        <v>1</v>
      </c>
      <c r="F242" s="57">
        <f>COUNTIFS(テーブル13[[#All],[発症日]],テーブル31012257[[#This Row],[日時]],テーブル13[[#All],[疫学的リンク]],F$1)</f>
        <v>0</v>
      </c>
      <c r="G242" s="59">
        <f>COUNTIFS(テーブル13[[#All],[発症日]],テーブル31012257[[#This Row],[日時]],テーブル13[[#All],[疫学的リンク]],G$1)</f>
        <v>1</v>
      </c>
      <c r="H242" s="59">
        <f>COUNTIFS(テーブル13[[#All],[発症日]],テーブル31012257[[#This Row],[日時]],テーブル13[[#All],[年代]],H$1)</f>
        <v>0</v>
      </c>
      <c r="I242" s="59">
        <f>COUNTIFS(テーブル13[[#All],[発症日]],テーブル31012257[[#This Row],[日時]],テーブル13[[#All],[年代]],I$1)</f>
        <v>0</v>
      </c>
      <c r="J242" s="59">
        <f>COUNTIFS(テーブル13[[#All],[発症日]],テーブル31012257[[#This Row],[日時]],テーブル13[[#All],[年代]],J$1)</f>
        <v>0</v>
      </c>
      <c r="K242" s="59">
        <f>COUNTIFS(テーブル13[[#All],[発症日]],テーブル31012257[[#This Row],[日時]],テーブル13[[#All],[年代]],K$1)</f>
        <v>0</v>
      </c>
      <c r="L242" s="59">
        <f>COUNTIFS(テーブル13[[#All],[発症日]],テーブル31012257[[#This Row],[日時]],テーブル13[[#All],[年代]],L$1)</f>
        <v>0</v>
      </c>
      <c r="M242" s="59">
        <f>COUNTIFS(テーブル13[[#All],[発症日]],テーブル31012257[[#This Row],[日時]],テーブル13[[#All],[年代]],M$1)</f>
        <v>0</v>
      </c>
      <c r="N242" s="59">
        <f>COUNTIFS(テーブル13[[#All],[発症日]],テーブル31012257[[#This Row],[日時]],テーブル13[[#All],[年代]],N$1)</f>
        <v>0</v>
      </c>
      <c r="O242" s="59">
        <f>COUNTIFS(テーブル13[[#All],[発症日]],テーブル31012257[[#This Row],[日時]],テーブル13[[#All],[年代]],O$1)</f>
        <v>0</v>
      </c>
    </row>
    <row r="243" spans="1:15">
      <c r="A243" s="54">
        <f t="shared" si="15"/>
        <v>44127</v>
      </c>
      <c r="B243" s="1" t="str">
        <f t="shared" si="12"/>
        <v/>
      </c>
      <c r="C243" s="57" t="str">
        <f t="shared" si="13"/>
        <v/>
      </c>
      <c r="D243" s="57" t="str">
        <f t="shared" si="14"/>
        <v>23日</v>
      </c>
      <c r="E243" s="57">
        <f>COUNTIF(テーブル13[[#All],[発症日]],テーブル31012257[[#This Row],[日時]])</f>
        <v>0</v>
      </c>
      <c r="F243" s="57">
        <f>COUNTIFS(テーブル13[[#All],[発症日]],テーブル31012257[[#This Row],[日時]],テーブル13[[#All],[疫学的リンク]],F$1)</f>
        <v>0</v>
      </c>
      <c r="G243" s="59">
        <f>COUNTIFS(テーブル13[[#All],[発症日]],テーブル31012257[[#This Row],[日時]],テーブル13[[#All],[疫学的リンク]],G$1)</f>
        <v>0</v>
      </c>
      <c r="H243" s="59">
        <f>COUNTIFS(テーブル13[[#All],[発症日]],テーブル31012257[[#This Row],[日時]],テーブル13[[#All],[年代]],H$1)</f>
        <v>0</v>
      </c>
      <c r="I243" s="59">
        <f>COUNTIFS(テーブル13[[#All],[発症日]],テーブル31012257[[#This Row],[日時]],テーブル13[[#All],[年代]],I$1)</f>
        <v>0</v>
      </c>
      <c r="J243" s="59">
        <f>COUNTIFS(テーブル13[[#All],[発症日]],テーブル31012257[[#This Row],[日時]],テーブル13[[#All],[年代]],J$1)</f>
        <v>0</v>
      </c>
      <c r="K243" s="59">
        <f>COUNTIFS(テーブル13[[#All],[発症日]],テーブル31012257[[#This Row],[日時]],テーブル13[[#All],[年代]],K$1)</f>
        <v>0</v>
      </c>
      <c r="L243" s="59">
        <f>COUNTIFS(テーブル13[[#All],[発症日]],テーブル31012257[[#This Row],[日時]],テーブル13[[#All],[年代]],L$1)</f>
        <v>0</v>
      </c>
      <c r="M243" s="59">
        <f>COUNTIFS(テーブル13[[#All],[発症日]],テーブル31012257[[#This Row],[日時]],テーブル13[[#All],[年代]],M$1)</f>
        <v>0</v>
      </c>
      <c r="N243" s="59">
        <f>COUNTIFS(テーブル13[[#All],[発症日]],テーブル31012257[[#This Row],[日時]],テーブル13[[#All],[年代]],N$1)</f>
        <v>0</v>
      </c>
      <c r="O243" s="59">
        <f>COUNTIFS(テーブル13[[#All],[発症日]],テーブル31012257[[#This Row],[日時]],テーブル13[[#All],[年代]],O$1)</f>
        <v>0</v>
      </c>
    </row>
    <row r="244" spans="1:15">
      <c r="A244" s="54">
        <f t="shared" si="15"/>
        <v>44128</v>
      </c>
      <c r="B244" s="1" t="str">
        <f t="shared" si="12"/>
        <v/>
      </c>
      <c r="C244" s="57" t="str">
        <f t="shared" si="13"/>
        <v/>
      </c>
      <c r="D244" s="57" t="str">
        <f t="shared" si="14"/>
        <v>24日</v>
      </c>
      <c r="E244" s="57">
        <f>COUNTIF(テーブル13[[#All],[発症日]],テーブル31012257[[#This Row],[日時]])</f>
        <v>1</v>
      </c>
      <c r="F244" s="57">
        <f>COUNTIFS(テーブル13[[#All],[発症日]],テーブル31012257[[#This Row],[日時]],テーブル13[[#All],[疫学的リンク]],F$1)</f>
        <v>1</v>
      </c>
      <c r="G244" s="59">
        <f>COUNTIFS(テーブル13[[#All],[発症日]],テーブル31012257[[#This Row],[日時]],テーブル13[[#All],[疫学的リンク]],G$1)</f>
        <v>0</v>
      </c>
      <c r="H244" s="59">
        <f>COUNTIFS(テーブル13[[#All],[発症日]],テーブル31012257[[#This Row],[日時]],テーブル13[[#All],[年代]],H$1)</f>
        <v>0</v>
      </c>
      <c r="I244" s="59">
        <f>COUNTIFS(テーブル13[[#All],[発症日]],テーブル31012257[[#This Row],[日時]],テーブル13[[#All],[年代]],I$1)</f>
        <v>0</v>
      </c>
      <c r="J244" s="59">
        <f>COUNTIFS(テーブル13[[#All],[発症日]],テーブル31012257[[#This Row],[日時]],テーブル13[[#All],[年代]],J$1)</f>
        <v>0</v>
      </c>
      <c r="K244" s="59">
        <f>COUNTIFS(テーブル13[[#All],[発症日]],テーブル31012257[[#This Row],[日時]],テーブル13[[#All],[年代]],K$1)</f>
        <v>0</v>
      </c>
      <c r="L244" s="59">
        <f>COUNTIFS(テーブル13[[#All],[発症日]],テーブル31012257[[#This Row],[日時]],テーブル13[[#All],[年代]],L$1)</f>
        <v>0</v>
      </c>
      <c r="M244" s="59">
        <f>COUNTIFS(テーブル13[[#All],[発症日]],テーブル31012257[[#This Row],[日時]],テーブル13[[#All],[年代]],M$1)</f>
        <v>0</v>
      </c>
      <c r="N244" s="59">
        <f>COUNTIFS(テーブル13[[#All],[発症日]],テーブル31012257[[#This Row],[日時]],テーブル13[[#All],[年代]],N$1)</f>
        <v>0</v>
      </c>
      <c r="O244" s="59">
        <f>COUNTIFS(テーブル13[[#All],[発症日]],テーブル31012257[[#This Row],[日時]],テーブル13[[#All],[年代]],O$1)</f>
        <v>0</v>
      </c>
    </row>
    <row r="245" spans="1:15">
      <c r="A245" s="54">
        <f t="shared" si="15"/>
        <v>44129</v>
      </c>
      <c r="B245" s="1" t="str">
        <f t="shared" si="12"/>
        <v/>
      </c>
      <c r="C245" s="57" t="str">
        <f t="shared" si="13"/>
        <v/>
      </c>
      <c r="D245" s="57" t="str">
        <f t="shared" si="14"/>
        <v>25日</v>
      </c>
      <c r="E245" s="57">
        <f>COUNTIF(テーブル13[[#All],[発症日]],テーブル31012257[[#This Row],[日時]])</f>
        <v>0</v>
      </c>
      <c r="F245" s="57">
        <f>COUNTIFS(テーブル13[[#All],[発症日]],テーブル31012257[[#This Row],[日時]],テーブル13[[#All],[疫学的リンク]],F$1)</f>
        <v>0</v>
      </c>
      <c r="G245" s="59">
        <f>COUNTIFS(テーブル13[[#All],[発症日]],テーブル31012257[[#This Row],[日時]],テーブル13[[#All],[疫学的リンク]],G$1)</f>
        <v>0</v>
      </c>
      <c r="H245" s="59">
        <f>COUNTIFS(テーブル13[[#All],[発症日]],テーブル31012257[[#This Row],[日時]],テーブル13[[#All],[年代]],H$1)</f>
        <v>0</v>
      </c>
      <c r="I245" s="59">
        <f>COUNTIFS(テーブル13[[#All],[発症日]],テーブル31012257[[#This Row],[日時]],テーブル13[[#All],[年代]],I$1)</f>
        <v>0</v>
      </c>
      <c r="J245" s="59">
        <f>COUNTIFS(テーブル13[[#All],[発症日]],テーブル31012257[[#This Row],[日時]],テーブル13[[#All],[年代]],J$1)</f>
        <v>0</v>
      </c>
      <c r="K245" s="59">
        <f>COUNTIFS(テーブル13[[#All],[発症日]],テーブル31012257[[#This Row],[日時]],テーブル13[[#All],[年代]],K$1)</f>
        <v>0</v>
      </c>
      <c r="L245" s="59">
        <f>COUNTIFS(テーブル13[[#All],[発症日]],テーブル31012257[[#This Row],[日時]],テーブル13[[#All],[年代]],L$1)</f>
        <v>0</v>
      </c>
      <c r="M245" s="59">
        <f>COUNTIFS(テーブル13[[#All],[発症日]],テーブル31012257[[#This Row],[日時]],テーブル13[[#All],[年代]],M$1)</f>
        <v>0</v>
      </c>
      <c r="N245" s="59">
        <f>COUNTIFS(テーブル13[[#All],[発症日]],テーブル31012257[[#This Row],[日時]],テーブル13[[#All],[年代]],N$1)</f>
        <v>0</v>
      </c>
      <c r="O245" s="59">
        <f>COUNTIFS(テーブル13[[#All],[発症日]],テーブル31012257[[#This Row],[日時]],テーブル13[[#All],[年代]],O$1)</f>
        <v>0</v>
      </c>
    </row>
    <row r="246" spans="1:15">
      <c r="A246" s="54">
        <f t="shared" si="15"/>
        <v>44130</v>
      </c>
      <c r="B246" s="1" t="str">
        <f t="shared" si="12"/>
        <v/>
      </c>
      <c r="C246" s="57" t="str">
        <f t="shared" si="13"/>
        <v/>
      </c>
      <c r="D246" s="57" t="str">
        <f t="shared" si="14"/>
        <v>26日</v>
      </c>
      <c r="E246" s="57">
        <f>COUNTIF(テーブル13[[#All],[発症日]],テーブル31012257[[#This Row],[日時]])</f>
        <v>0</v>
      </c>
      <c r="F246" s="57">
        <f>COUNTIFS(テーブル13[[#All],[発症日]],テーブル31012257[[#This Row],[日時]],テーブル13[[#All],[疫学的リンク]],F$1)</f>
        <v>0</v>
      </c>
      <c r="G246" s="59">
        <f>COUNTIFS(テーブル13[[#All],[発症日]],テーブル31012257[[#This Row],[日時]],テーブル13[[#All],[疫学的リンク]],G$1)</f>
        <v>0</v>
      </c>
      <c r="H246" s="59">
        <f>COUNTIFS(テーブル13[[#All],[発症日]],テーブル31012257[[#This Row],[日時]],テーブル13[[#All],[年代]],H$1)</f>
        <v>0</v>
      </c>
      <c r="I246" s="59">
        <f>COUNTIFS(テーブル13[[#All],[発症日]],テーブル31012257[[#This Row],[日時]],テーブル13[[#All],[年代]],I$1)</f>
        <v>0</v>
      </c>
      <c r="J246" s="59">
        <f>COUNTIFS(テーブル13[[#All],[発症日]],テーブル31012257[[#This Row],[日時]],テーブル13[[#All],[年代]],J$1)</f>
        <v>0</v>
      </c>
      <c r="K246" s="59">
        <f>COUNTIFS(テーブル13[[#All],[発症日]],テーブル31012257[[#This Row],[日時]],テーブル13[[#All],[年代]],K$1)</f>
        <v>0</v>
      </c>
      <c r="L246" s="59">
        <f>COUNTIFS(テーブル13[[#All],[発症日]],テーブル31012257[[#This Row],[日時]],テーブル13[[#All],[年代]],L$1)</f>
        <v>0</v>
      </c>
      <c r="M246" s="59">
        <f>COUNTIFS(テーブル13[[#All],[発症日]],テーブル31012257[[#This Row],[日時]],テーブル13[[#All],[年代]],M$1)</f>
        <v>0</v>
      </c>
      <c r="N246" s="59">
        <f>COUNTIFS(テーブル13[[#All],[発症日]],テーブル31012257[[#This Row],[日時]],テーブル13[[#All],[年代]],N$1)</f>
        <v>0</v>
      </c>
      <c r="O246" s="59">
        <f>COUNTIFS(テーブル13[[#All],[発症日]],テーブル31012257[[#This Row],[日時]],テーブル13[[#All],[年代]],O$1)</f>
        <v>0</v>
      </c>
    </row>
    <row r="247" spans="1:15">
      <c r="A247" s="54">
        <f t="shared" si="15"/>
        <v>44131</v>
      </c>
      <c r="B247" s="1" t="str">
        <f t="shared" si="12"/>
        <v/>
      </c>
      <c r="C247" s="57" t="str">
        <f t="shared" si="13"/>
        <v/>
      </c>
      <c r="D247" s="57" t="str">
        <f t="shared" si="14"/>
        <v>27日</v>
      </c>
      <c r="E247" s="57">
        <f>COUNTIF(テーブル13[[#All],[発症日]],テーブル31012257[[#This Row],[日時]])</f>
        <v>0</v>
      </c>
      <c r="F247" s="57">
        <f>COUNTIFS(テーブル13[[#All],[発症日]],テーブル31012257[[#This Row],[日時]],テーブル13[[#All],[疫学的リンク]],F$1)</f>
        <v>0</v>
      </c>
      <c r="G247" s="59">
        <f>COUNTIFS(テーブル13[[#All],[発症日]],テーブル31012257[[#This Row],[日時]],テーブル13[[#All],[疫学的リンク]],G$1)</f>
        <v>0</v>
      </c>
      <c r="H247" s="59">
        <f>COUNTIFS(テーブル13[[#All],[発症日]],テーブル31012257[[#This Row],[日時]],テーブル13[[#All],[年代]],H$1)</f>
        <v>0</v>
      </c>
      <c r="I247" s="59">
        <f>COUNTIFS(テーブル13[[#All],[発症日]],テーブル31012257[[#This Row],[日時]],テーブル13[[#All],[年代]],I$1)</f>
        <v>0</v>
      </c>
      <c r="J247" s="59">
        <f>COUNTIFS(テーブル13[[#All],[発症日]],テーブル31012257[[#This Row],[日時]],テーブル13[[#All],[年代]],J$1)</f>
        <v>0</v>
      </c>
      <c r="K247" s="59">
        <f>COUNTIFS(テーブル13[[#All],[発症日]],テーブル31012257[[#This Row],[日時]],テーブル13[[#All],[年代]],K$1)</f>
        <v>0</v>
      </c>
      <c r="L247" s="59">
        <f>COUNTIFS(テーブル13[[#All],[発症日]],テーブル31012257[[#This Row],[日時]],テーブル13[[#All],[年代]],L$1)</f>
        <v>0</v>
      </c>
      <c r="M247" s="59">
        <f>COUNTIFS(テーブル13[[#All],[発症日]],テーブル31012257[[#This Row],[日時]],テーブル13[[#All],[年代]],M$1)</f>
        <v>0</v>
      </c>
      <c r="N247" s="59">
        <f>COUNTIFS(テーブル13[[#All],[発症日]],テーブル31012257[[#This Row],[日時]],テーブル13[[#All],[年代]],N$1)</f>
        <v>0</v>
      </c>
      <c r="O247" s="59">
        <f>COUNTIFS(テーブル13[[#All],[発症日]],テーブル31012257[[#This Row],[日時]],テーブル13[[#All],[年代]],O$1)</f>
        <v>0</v>
      </c>
    </row>
    <row r="248" spans="1:15">
      <c r="A248" s="54">
        <f t="shared" si="15"/>
        <v>44132</v>
      </c>
      <c r="B248" s="1" t="str">
        <f t="shared" si="12"/>
        <v/>
      </c>
      <c r="C248" s="57" t="str">
        <f t="shared" si="13"/>
        <v/>
      </c>
      <c r="D248" s="57" t="str">
        <f t="shared" si="14"/>
        <v>28日</v>
      </c>
      <c r="E248" s="57">
        <f>COUNTIF(テーブル13[[#All],[発症日]],テーブル31012257[[#This Row],[日時]])</f>
        <v>0</v>
      </c>
      <c r="F248" s="57">
        <f>COUNTIFS(テーブル13[[#All],[発症日]],テーブル31012257[[#This Row],[日時]],テーブル13[[#All],[疫学的リンク]],F$1)</f>
        <v>0</v>
      </c>
      <c r="G248" s="59">
        <f>COUNTIFS(テーブル13[[#All],[発症日]],テーブル31012257[[#This Row],[日時]],テーブル13[[#All],[疫学的リンク]],G$1)</f>
        <v>0</v>
      </c>
      <c r="H248" s="59">
        <f>COUNTIFS(テーブル13[[#All],[発症日]],テーブル31012257[[#This Row],[日時]],テーブル13[[#All],[年代]],H$1)</f>
        <v>0</v>
      </c>
      <c r="I248" s="59">
        <f>COUNTIFS(テーブル13[[#All],[発症日]],テーブル31012257[[#This Row],[日時]],テーブル13[[#All],[年代]],I$1)</f>
        <v>0</v>
      </c>
      <c r="J248" s="59">
        <f>COUNTIFS(テーブル13[[#All],[発症日]],テーブル31012257[[#This Row],[日時]],テーブル13[[#All],[年代]],J$1)</f>
        <v>0</v>
      </c>
      <c r="K248" s="59">
        <f>COUNTIFS(テーブル13[[#All],[発症日]],テーブル31012257[[#This Row],[日時]],テーブル13[[#All],[年代]],K$1)</f>
        <v>0</v>
      </c>
      <c r="L248" s="59">
        <f>COUNTIFS(テーブル13[[#All],[発症日]],テーブル31012257[[#This Row],[日時]],テーブル13[[#All],[年代]],L$1)</f>
        <v>0</v>
      </c>
      <c r="M248" s="59">
        <f>COUNTIFS(テーブル13[[#All],[発症日]],テーブル31012257[[#This Row],[日時]],テーブル13[[#All],[年代]],M$1)</f>
        <v>0</v>
      </c>
      <c r="N248" s="59">
        <f>COUNTIFS(テーブル13[[#All],[発症日]],テーブル31012257[[#This Row],[日時]],テーブル13[[#All],[年代]],N$1)</f>
        <v>0</v>
      </c>
      <c r="O248" s="59">
        <f>COUNTIFS(テーブル13[[#All],[発症日]],テーブル31012257[[#This Row],[日時]],テーブル13[[#All],[年代]],O$1)</f>
        <v>0</v>
      </c>
    </row>
    <row r="249" spans="1:15">
      <c r="A249" s="54">
        <f t="shared" si="15"/>
        <v>44133</v>
      </c>
      <c r="B249" s="1" t="str">
        <f t="shared" si="12"/>
        <v/>
      </c>
      <c r="C249" s="57" t="str">
        <f t="shared" si="13"/>
        <v/>
      </c>
      <c r="D249" s="57" t="str">
        <f t="shared" si="14"/>
        <v>29日</v>
      </c>
      <c r="E249" s="57">
        <f>COUNTIF(テーブル13[[#All],[発症日]],テーブル31012257[[#This Row],[日時]])</f>
        <v>0</v>
      </c>
      <c r="F249" s="57">
        <f>COUNTIFS(テーブル13[[#All],[発症日]],テーブル31012257[[#This Row],[日時]],テーブル13[[#All],[疫学的リンク]],F$1)</f>
        <v>0</v>
      </c>
      <c r="G249" s="59">
        <f>COUNTIFS(テーブル13[[#All],[発症日]],テーブル31012257[[#This Row],[日時]],テーブル13[[#All],[疫学的リンク]],G$1)</f>
        <v>0</v>
      </c>
      <c r="H249" s="59">
        <f>COUNTIFS(テーブル13[[#All],[発症日]],テーブル31012257[[#This Row],[日時]],テーブル13[[#All],[年代]],H$1)</f>
        <v>0</v>
      </c>
      <c r="I249" s="59">
        <f>COUNTIFS(テーブル13[[#All],[発症日]],テーブル31012257[[#This Row],[日時]],テーブル13[[#All],[年代]],I$1)</f>
        <v>0</v>
      </c>
      <c r="J249" s="59">
        <f>COUNTIFS(テーブル13[[#All],[発症日]],テーブル31012257[[#This Row],[日時]],テーブル13[[#All],[年代]],J$1)</f>
        <v>0</v>
      </c>
      <c r="K249" s="59">
        <f>COUNTIFS(テーブル13[[#All],[発症日]],テーブル31012257[[#This Row],[日時]],テーブル13[[#All],[年代]],K$1)</f>
        <v>0</v>
      </c>
      <c r="L249" s="59">
        <f>COUNTIFS(テーブル13[[#All],[発症日]],テーブル31012257[[#This Row],[日時]],テーブル13[[#All],[年代]],L$1)</f>
        <v>0</v>
      </c>
      <c r="M249" s="59">
        <f>COUNTIFS(テーブル13[[#All],[発症日]],テーブル31012257[[#This Row],[日時]],テーブル13[[#All],[年代]],M$1)</f>
        <v>0</v>
      </c>
      <c r="N249" s="59">
        <f>COUNTIFS(テーブル13[[#All],[発症日]],テーブル31012257[[#This Row],[日時]],テーブル13[[#All],[年代]],N$1)</f>
        <v>0</v>
      </c>
      <c r="O249" s="59">
        <f>COUNTIFS(テーブル13[[#All],[発症日]],テーブル31012257[[#This Row],[日時]],テーブル13[[#All],[年代]],O$1)</f>
        <v>0</v>
      </c>
    </row>
    <row r="250" spans="1:15">
      <c r="A250" s="54">
        <f t="shared" si="15"/>
        <v>44134</v>
      </c>
      <c r="B250" s="1" t="str">
        <f t="shared" si="12"/>
        <v/>
      </c>
      <c r="C250" s="57" t="str">
        <f t="shared" si="13"/>
        <v/>
      </c>
      <c r="D250" s="57" t="str">
        <f t="shared" si="14"/>
        <v>30日</v>
      </c>
      <c r="E250" s="57">
        <f>COUNTIF(テーブル13[[#All],[発症日]],テーブル31012257[[#This Row],[日時]])</f>
        <v>0</v>
      </c>
      <c r="F250" s="57">
        <f>COUNTIFS(テーブル13[[#All],[発症日]],テーブル31012257[[#This Row],[日時]],テーブル13[[#All],[疫学的リンク]],F$1)</f>
        <v>0</v>
      </c>
      <c r="G250" s="59">
        <f>COUNTIFS(テーブル13[[#All],[発症日]],テーブル31012257[[#This Row],[日時]],テーブル13[[#All],[疫学的リンク]],G$1)</f>
        <v>0</v>
      </c>
      <c r="H250" s="59">
        <f>COUNTIFS(テーブル13[[#All],[発症日]],テーブル31012257[[#This Row],[日時]],テーブル13[[#All],[年代]],H$1)</f>
        <v>0</v>
      </c>
      <c r="I250" s="59">
        <f>COUNTIFS(テーブル13[[#All],[発症日]],テーブル31012257[[#This Row],[日時]],テーブル13[[#All],[年代]],I$1)</f>
        <v>0</v>
      </c>
      <c r="J250" s="59">
        <f>COUNTIFS(テーブル13[[#All],[発症日]],テーブル31012257[[#This Row],[日時]],テーブル13[[#All],[年代]],J$1)</f>
        <v>0</v>
      </c>
      <c r="K250" s="59">
        <f>COUNTIFS(テーブル13[[#All],[発症日]],テーブル31012257[[#This Row],[日時]],テーブル13[[#All],[年代]],K$1)</f>
        <v>0</v>
      </c>
      <c r="L250" s="59">
        <f>COUNTIFS(テーブル13[[#All],[発症日]],テーブル31012257[[#This Row],[日時]],テーブル13[[#All],[年代]],L$1)</f>
        <v>0</v>
      </c>
      <c r="M250" s="59">
        <f>COUNTIFS(テーブル13[[#All],[発症日]],テーブル31012257[[#This Row],[日時]],テーブル13[[#All],[年代]],M$1)</f>
        <v>0</v>
      </c>
      <c r="N250" s="59">
        <f>COUNTIFS(テーブル13[[#All],[発症日]],テーブル31012257[[#This Row],[日時]],テーブル13[[#All],[年代]],N$1)</f>
        <v>0</v>
      </c>
      <c r="O250" s="59">
        <f>COUNTIFS(テーブル13[[#All],[発症日]],テーブル31012257[[#This Row],[日時]],テーブル13[[#All],[年代]],O$1)</f>
        <v>0</v>
      </c>
    </row>
    <row r="251" spans="1:15">
      <c r="A251" s="54">
        <f t="shared" si="15"/>
        <v>44135</v>
      </c>
      <c r="B251" s="1" t="str">
        <f t="shared" si="12"/>
        <v/>
      </c>
      <c r="C251" s="57" t="str">
        <f t="shared" si="13"/>
        <v/>
      </c>
      <c r="D251" s="57" t="str">
        <f t="shared" si="14"/>
        <v>31日</v>
      </c>
      <c r="E251" s="57">
        <f>COUNTIF(テーブル13[[#All],[発症日]],テーブル31012257[[#This Row],[日時]])</f>
        <v>0</v>
      </c>
      <c r="F251" s="57">
        <f>COUNTIFS(テーブル13[[#All],[発症日]],テーブル31012257[[#This Row],[日時]],テーブル13[[#All],[疫学的リンク]],F$1)</f>
        <v>0</v>
      </c>
      <c r="G251" s="59">
        <f>COUNTIFS(テーブル13[[#All],[発症日]],テーブル31012257[[#This Row],[日時]],テーブル13[[#All],[疫学的リンク]],G$1)</f>
        <v>0</v>
      </c>
      <c r="H251" s="59">
        <f>COUNTIFS(テーブル13[[#All],[発症日]],テーブル31012257[[#This Row],[日時]],テーブル13[[#All],[年代]],H$1)</f>
        <v>0</v>
      </c>
      <c r="I251" s="59">
        <f>COUNTIFS(テーブル13[[#All],[発症日]],テーブル31012257[[#This Row],[日時]],テーブル13[[#All],[年代]],I$1)</f>
        <v>0</v>
      </c>
      <c r="J251" s="59">
        <f>COUNTIFS(テーブル13[[#All],[発症日]],テーブル31012257[[#This Row],[日時]],テーブル13[[#All],[年代]],J$1)</f>
        <v>0</v>
      </c>
      <c r="K251" s="59">
        <f>COUNTIFS(テーブル13[[#All],[発症日]],テーブル31012257[[#This Row],[日時]],テーブル13[[#All],[年代]],K$1)</f>
        <v>0</v>
      </c>
      <c r="L251" s="59">
        <f>COUNTIFS(テーブル13[[#All],[発症日]],テーブル31012257[[#This Row],[日時]],テーブル13[[#All],[年代]],L$1)</f>
        <v>0</v>
      </c>
      <c r="M251" s="59">
        <f>COUNTIFS(テーブル13[[#All],[発症日]],テーブル31012257[[#This Row],[日時]],テーブル13[[#All],[年代]],M$1)</f>
        <v>0</v>
      </c>
      <c r="N251" s="59">
        <f>COUNTIFS(テーブル13[[#All],[発症日]],テーブル31012257[[#This Row],[日時]],テーブル13[[#All],[年代]],N$1)</f>
        <v>0</v>
      </c>
      <c r="O251" s="59">
        <f>COUNTIFS(テーブル13[[#All],[発症日]],テーブル31012257[[#This Row],[日時]],テーブル13[[#All],[年代]],O$1)</f>
        <v>0</v>
      </c>
    </row>
    <row r="252" spans="1:15">
      <c r="A252" s="54">
        <f t="shared" si="15"/>
        <v>44136</v>
      </c>
      <c r="B252" s="1" t="str">
        <f t="shared" si="12"/>
        <v/>
      </c>
      <c r="C252" s="57" t="str">
        <f t="shared" si="13"/>
        <v>11月</v>
      </c>
      <c r="D252" s="57" t="str">
        <f t="shared" si="14"/>
        <v>1日</v>
      </c>
      <c r="E252" s="57">
        <f>COUNTIF(テーブル13[[#All],[発症日]],テーブル31012257[[#This Row],[日時]])</f>
        <v>0</v>
      </c>
      <c r="F252" s="57">
        <f>COUNTIFS(テーブル13[[#All],[発症日]],テーブル31012257[[#This Row],[日時]],テーブル13[[#All],[疫学的リンク]],F$1)</f>
        <v>0</v>
      </c>
      <c r="G252" s="59">
        <f>COUNTIFS(テーブル13[[#All],[発症日]],テーブル31012257[[#This Row],[日時]],テーブル13[[#All],[疫学的リンク]],G$1)</f>
        <v>0</v>
      </c>
      <c r="H252" s="59">
        <f>COUNTIFS(テーブル13[[#All],[発症日]],テーブル31012257[[#This Row],[日時]],テーブル13[[#All],[年代]],H$1)</f>
        <v>0</v>
      </c>
      <c r="I252" s="59">
        <f>COUNTIFS(テーブル13[[#All],[発症日]],テーブル31012257[[#This Row],[日時]],テーブル13[[#All],[年代]],I$1)</f>
        <v>0</v>
      </c>
      <c r="J252" s="59">
        <f>COUNTIFS(テーブル13[[#All],[発症日]],テーブル31012257[[#This Row],[日時]],テーブル13[[#All],[年代]],J$1)</f>
        <v>0</v>
      </c>
      <c r="K252" s="59">
        <f>COUNTIFS(テーブル13[[#All],[発症日]],テーブル31012257[[#This Row],[日時]],テーブル13[[#All],[年代]],K$1)</f>
        <v>0</v>
      </c>
      <c r="L252" s="59">
        <f>COUNTIFS(テーブル13[[#All],[発症日]],テーブル31012257[[#This Row],[日時]],テーブル13[[#All],[年代]],L$1)</f>
        <v>0</v>
      </c>
      <c r="M252" s="59">
        <f>COUNTIFS(テーブル13[[#All],[発症日]],テーブル31012257[[#This Row],[日時]],テーブル13[[#All],[年代]],M$1)</f>
        <v>0</v>
      </c>
      <c r="N252" s="59">
        <f>COUNTIFS(テーブル13[[#All],[発症日]],テーブル31012257[[#This Row],[日時]],テーブル13[[#All],[年代]],N$1)</f>
        <v>0</v>
      </c>
      <c r="O252" s="59">
        <f>COUNTIFS(テーブル13[[#All],[発症日]],テーブル31012257[[#This Row],[日時]],テーブル13[[#All],[年代]],O$1)</f>
        <v>0</v>
      </c>
    </row>
    <row r="253" spans="1:15">
      <c r="A253" s="54">
        <f t="shared" si="15"/>
        <v>44137</v>
      </c>
      <c r="B253" s="1" t="str">
        <f t="shared" si="12"/>
        <v/>
      </c>
      <c r="C253" s="57" t="str">
        <f t="shared" si="13"/>
        <v/>
      </c>
      <c r="D253" s="57" t="str">
        <f t="shared" si="14"/>
        <v>2日</v>
      </c>
      <c r="E253" s="57">
        <f>COUNTIF(テーブル13[[#All],[発症日]],テーブル31012257[[#This Row],[日時]])</f>
        <v>0</v>
      </c>
      <c r="F253" s="57">
        <f>COUNTIFS(テーブル13[[#All],[発症日]],テーブル31012257[[#This Row],[日時]],テーブル13[[#All],[疫学的リンク]],F$1)</f>
        <v>0</v>
      </c>
      <c r="G253" s="59">
        <f>COUNTIFS(テーブル13[[#All],[発症日]],テーブル31012257[[#This Row],[日時]],テーブル13[[#All],[疫学的リンク]],G$1)</f>
        <v>0</v>
      </c>
      <c r="H253" s="59">
        <f>COUNTIFS(テーブル13[[#All],[発症日]],テーブル31012257[[#This Row],[日時]],テーブル13[[#All],[年代]],H$1)</f>
        <v>0</v>
      </c>
      <c r="I253" s="59">
        <f>COUNTIFS(テーブル13[[#All],[発症日]],テーブル31012257[[#This Row],[日時]],テーブル13[[#All],[年代]],I$1)</f>
        <v>0</v>
      </c>
      <c r="J253" s="59">
        <f>COUNTIFS(テーブル13[[#All],[発症日]],テーブル31012257[[#This Row],[日時]],テーブル13[[#All],[年代]],J$1)</f>
        <v>0</v>
      </c>
      <c r="K253" s="59">
        <f>COUNTIFS(テーブル13[[#All],[発症日]],テーブル31012257[[#This Row],[日時]],テーブル13[[#All],[年代]],K$1)</f>
        <v>0</v>
      </c>
      <c r="L253" s="59">
        <f>COUNTIFS(テーブル13[[#All],[発症日]],テーブル31012257[[#This Row],[日時]],テーブル13[[#All],[年代]],L$1)</f>
        <v>0</v>
      </c>
      <c r="M253" s="59">
        <f>COUNTIFS(テーブル13[[#All],[発症日]],テーブル31012257[[#This Row],[日時]],テーブル13[[#All],[年代]],M$1)</f>
        <v>0</v>
      </c>
      <c r="N253" s="59">
        <f>COUNTIFS(テーブル13[[#All],[発症日]],テーブル31012257[[#This Row],[日時]],テーブル13[[#All],[年代]],N$1)</f>
        <v>0</v>
      </c>
      <c r="O253" s="59">
        <f>COUNTIFS(テーブル13[[#All],[発症日]],テーブル31012257[[#This Row],[日時]],テーブル13[[#All],[年代]],O$1)</f>
        <v>0</v>
      </c>
    </row>
    <row r="254" spans="1:15">
      <c r="A254" s="54">
        <f t="shared" si="15"/>
        <v>44138</v>
      </c>
      <c r="B254" s="1" t="str">
        <f t="shared" si="12"/>
        <v/>
      </c>
      <c r="C254" s="57" t="str">
        <f t="shared" si="13"/>
        <v/>
      </c>
      <c r="D254" s="57" t="str">
        <f t="shared" si="14"/>
        <v>3日</v>
      </c>
      <c r="E254" s="57">
        <f>COUNTIF(テーブル13[[#All],[発症日]],テーブル31012257[[#This Row],[日時]])</f>
        <v>0</v>
      </c>
      <c r="F254" s="57">
        <f>COUNTIFS(テーブル13[[#All],[発症日]],テーブル31012257[[#This Row],[日時]],テーブル13[[#All],[疫学的リンク]],F$1)</f>
        <v>0</v>
      </c>
      <c r="G254" s="59">
        <f>COUNTIFS(テーブル13[[#All],[発症日]],テーブル31012257[[#This Row],[日時]],テーブル13[[#All],[疫学的リンク]],G$1)</f>
        <v>0</v>
      </c>
      <c r="H254" s="59">
        <f>COUNTIFS(テーブル13[[#All],[発症日]],テーブル31012257[[#This Row],[日時]],テーブル13[[#All],[年代]],H$1)</f>
        <v>0</v>
      </c>
      <c r="I254" s="59">
        <f>COUNTIFS(テーブル13[[#All],[発症日]],テーブル31012257[[#This Row],[日時]],テーブル13[[#All],[年代]],I$1)</f>
        <v>0</v>
      </c>
      <c r="J254" s="59">
        <f>COUNTIFS(テーブル13[[#All],[発症日]],テーブル31012257[[#This Row],[日時]],テーブル13[[#All],[年代]],J$1)</f>
        <v>0</v>
      </c>
      <c r="K254" s="59">
        <f>COUNTIFS(テーブル13[[#All],[発症日]],テーブル31012257[[#This Row],[日時]],テーブル13[[#All],[年代]],K$1)</f>
        <v>0</v>
      </c>
      <c r="L254" s="59">
        <f>COUNTIFS(テーブル13[[#All],[発症日]],テーブル31012257[[#This Row],[日時]],テーブル13[[#All],[年代]],L$1)</f>
        <v>0</v>
      </c>
      <c r="M254" s="59">
        <f>COUNTIFS(テーブル13[[#All],[発症日]],テーブル31012257[[#This Row],[日時]],テーブル13[[#All],[年代]],M$1)</f>
        <v>0</v>
      </c>
      <c r="N254" s="59">
        <f>COUNTIFS(テーブル13[[#All],[発症日]],テーブル31012257[[#This Row],[日時]],テーブル13[[#All],[年代]],N$1)</f>
        <v>0</v>
      </c>
      <c r="O254" s="59">
        <f>COUNTIFS(テーブル13[[#All],[発症日]],テーブル31012257[[#This Row],[日時]],テーブル13[[#All],[年代]],O$1)</f>
        <v>0</v>
      </c>
    </row>
    <row r="255" spans="1:15">
      <c r="A255" s="54">
        <f t="shared" si="15"/>
        <v>44139</v>
      </c>
      <c r="B255" s="1" t="str">
        <f t="shared" si="12"/>
        <v/>
      </c>
      <c r="C255" s="57" t="str">
        <f t="shared" si="13"/>
        <v/>
      </c>
      <c r="D255" s="57" t="str">
        <f t="shared" si="14"/>
        <v>4日</v>
      </c>
      <c r="E255" s="57">
        <f>COUNTIF(テーブル13[[#All],[発症日]],テーブル31012257[[#This Row],[日時]])</f>
        <v>0</v>
      </c>
      <c r="F255" s="57">
        <f>COUNTIFS(テーブル13[[#All],[発症日]],テーブル31012257[[#This Row],[日時]],テーブル13[[#All],[疫学的リンク]],F$1)</f>
        <v>0</v>
      </c>
      <c r="G255" s="59">
        <f>COUNTIFS(テーブル13[[#All],[発症日]],テーブル31012257[[#This Row],[日時]],テーブル13[[#All],[疫学的リンク]],G$1)</f>
        <v>0</v>
      </c>
      <c r="H255" s="59">
        <f>COUNTIFS(テーブル13[[#All],[発症日]],テーブル31012257[[#This Row],[日時]],テーブル13[[#All],[年代]],H$1)</f>
        <v>0</v>
      </c>
      <c r="I255" s="59">
        <f>COUNTIFS(テーブル13[[#All],[発症日]],テーブル31012257[[#This Row],[日時]],テーブル13[[#All],[年代]],I$1)</f>
        <v>0</v>
      </c>
      <c r="J255" s="59">
        <f>COUNTIFS(テーブル13[[#All],[発症日]],テーブル31012257[[#This Row],[日時]],テーブル13[[#All],[年代]],J$1)</f>
        <v>0</v>
      </c>
      <c r="K255" s="59">
        <f>COUNTIFS(テーブル13[[#All],[発症日]],テーブル31012257[[#This Row],[日時]],テーブル13[[#All],[年代]],K$1)</f>
        <v>0</v>
      </c>
      <c r="L255" s="59">
        <f>COUNTIFS(テーブル13[[#All],[発症日]],テーブル31012257[[#This Row],[日時]],テーブル13[[#All],[年代]],L$1)</f>
        <v>0</v>
      </c>
      <c r="M255" s="59">
        <f>COUNTIFS(テーブル13[[#All],[発症日]],テーブル31012257[[#This Row],[日時]],テーブル13[[#All],[年代]],M$1)</f>
        <v>0</v>
      </c>
      <c r="N255" s="59">
        <f>COUNTIFS(テーブル13[[#All],[発症日]],テーブル31012257[[#This Row],[日時]],テーブル13[[#All],[年代]],N$1)</f>
        <v>0</v>
      </c>
      <c r="O255" s="59">
        <f>COUNTIFS(テーブル13[[#All],[発症日]],テーブル31012257[[#This Row],[日時]],テーブル13[[#All],[年代]],O$1)</f>
        <v>0</v>
      </c>
    </row>
    <row r="256" spans="1:15">
      <c r="A256" s="54">
        <f t="shared" si="15"/>
        <v>44140</v>
      </c>
      <c r="B256" s="1" t="str">
        <f t="shared" si="12"/>
        <v/>
      </c>
      <c r="C256" s="57" t="str">
        <f t="shared" si="13"/>
        <v/>
      </c>
      <c r="D256" s="57" t="str">
        <f t="shared" si="14"/>
        <v>5日</v>
      </c>
      <c r="E256" s="57">
        <f>COUNTIF(テーブル13[[#All],[発症日]],テーブル31012257[[#This Row],[日時]])</f>
        <v>0</v>
      </c>
      <c r="F256" s="57">
        <f>COUNTIFS(テーブル13[[#All],[発症日]],テーブル31012257[[#This Row],[日時]],テーブル13[[#All],[疫学的リンク]],F$1)</f>
        <v>0</v>
      </c>
      <c r="G256" s="59">
        <f>COUNTIFS(テーブル13[[#All],[発症日]],テーブル31012257[[#This Row],[日時]],テーブル13[[#All],[疫学的リンク]],G$1)</f>
        <v>0</v>
      </c>
      <c r="H256" s="59">
        <f>COUNTIFS(テーブル13[[#All],[発症日]],テーブル31012257[[#This Row],[日時]],テーブル13[[#All],[年代]],H$1)</f>
        <v>0</v>
      </c>
      <c r="I256" s="59">
        <f>COUNTIFS(テーブル13[[#All],[発症日]],テーブル31012257[[#This Row],[日時]],テーブル13[[#All],[年代]],I$1)</f>
        <v>0</v>
      </c>
      <c r="J256" s="59">
        <f>COUNTIFS(テーブル13[[#All],[発症日]],テーブル31012257[[#This Row],[日時]],テーブル13[[#All],[年代]],J$1)</f>
        <v>0</v>
      </c>
      <c r="K256" s="59">
        <f>COUNTIFS(テーブル13[[#All],[発症日]],テーブル31012257[[#This Row],[日時]],テーブル13[[#All],[年代]],K$1)</f>
        <v>0</v>
      </c>
      <c r="L256" s="59">
        <f>COUNTIFS(テーブル13[[#All],[発症日]],テーブル31012257[[#This Row],[日時]],テーブル13[[#All],[年代]],L$1)</f>
        <v>0</v>
      </c>
      <c r="M256" s="59">
        <f>COUNTIFS(テーブル13[[#All],[発症日]],テーブル31012257[[#This Row],[日時]],テーブル13[[#All],[年代]],M$1)</f>
        <v>0</v>
      </c>
      <c r="N256" s="59">
        <f>COUNTIFS(テーブル13[[#All],[発症日]],テーブル31012257[[#This Row],[日時]],テーブル13[[#All],[年代]],N$1)</f>
        <v>0</v>
      </c>
      <c r="O256" s="59">
        <f>COUNTIFS(テーブル13[[#All],[発症日]],テーブル31012257[[#This Row],[日時]],テーブル13[[#All],[年代]],O$1)</f>
        <v>0</v>
      </c>
    </row>
    <row r="257" spans="1:15">
      <c r="A257" s="54">
        <f t="shared" si="15"/>
        <v>44141</v>
      </c>
      <c r="B257" s="1" t="str">
        <f t="shared" si="12"/>
        <v/>
      </c>
      <c r="C257" s="57" t="str">
        <f t="shared" si="13"/>
        <v/>
      </c>
      <c r="D257" s="57" t="str">
        <f t="shared" si="14"/>
        <v>6日</v>
      </c>
      <c r="E257" s="57">
        <f>COUNTIF(テーブル13[[#All],[発症日]],テーブル31012257[[#This Row],[日時]])</f>
        <v>0</v>
      </c>
      <c r="F257" s="57">
        <f>COUNTIFS(テーブル13[[#All],[発症日]],テーブル31012257[[#This Row],[日時]],テーブル13[[#All],[疫学的リンク]],F$1)</f>
        <v>0</v>
      </c>
      <c r="G257" s="59">
        <f>COUNTIFS(テーブル13[[#All],[発症日]],テーブル31012257[[#This Row],[日時]],テーブル13[[#All],[疫学的リンク]],G$1)</f>
        <v>0</v>
      </c>
      <c r="H257" s="59">
        <f>COUNTIFS(テーブル13[[#All],[発症日]],テーブル31012257[[#This Row],[日時]],テーブル13[[#All],[年代]],H$1)</f>
        <v>0</v>
      </c>
      <c r="I257" s="59">
        <f>COUNTIFS(テーブル13[[#All],[発症日]],テーブル31012257[[#This Row],[日時]],テーブル13[[#All],[年代]],I$1)</f>
        <v>0</v>
      </c>
      <c r="J257" s="59">
        <f>COUNTIFS(テーブル13[[#All],[発症日]],テーブル31012257[[#This Row],[日時]],テーブル13[[#All],[年代]],J$1)</f>
        <v>0</v>
      </c>
      <c r="K257" s="59">
        <f>COUNTIFS(テーブル13[[#All],[発症日]],テーブル31012257[[#This Row],[日時]],テーブル13[[#All],[年代]],K$1)</f>
        <v>0</v>
      </c>
      <c r="L257" s="59">
        <f>COUNTIFS(テーブル13[[#All],[発症日]],テーブル31012257[[#This Row],[日時]],テーブル13[[#All],[年代]],L$1)</f>
        <v>0</v>
      </c>
      <c r="M257" s="59">
        <f>COUNTIFS(テーブル13[[#All],[発症日]],テーブル31012257[[#This Row],[日時]],テーブル13[[#All],[年代]],M$1)</f>
        <v>0</v>
      </c>
      <c r="N257" s="59">
        <f>COUNTIFS(テーブル13[[#All],[発症日]],テーブル31012257[[#This Row],[日時]],テーブル13[[#All],[年代]],N$1)</f>
        <v>0</v>
      </c>
      <c r="O257" s="59">
        <f>COUNTIFS(テーブル13[[#All],[発症日]],テーブル31012257[[#This Row],[日時]],テーブル13[[#All],[年代]],O$1)</f>
        <v>0</v>
      </c>
    </row>
    <row r="258" spans="1:15">
      <c r="A258" s="54">
        <f t="shared" si="15"/>
        <v>44142</v>
      </c>
      <c r="B258" s="1" t="str">
        <f t="shared" si="12"/>
        <v/>
      </c>
      <c r="C258" s="57" t="str">
        <f t="shared" si="13"/>
        <v/>
      </c>
      <c r="D258" s="57" t="str">
        <f t="shared" si="14"/>
        <v>7日</v>
      </c>
      <c r="E258" s="57">
        <f>COUNTIF(テーブル13[[#All],[発症日]],テーブル31012257[[#This Row],[日時]])</f>
        <v>1</v>
      </c>
      <c r="F258" s="57">
        <f>COUNTIFS(テーブル13[[#All],[発症日]],テーブル31012257[[#This Row],[日時]],テーブル13[[#All],[疫学的リンク]],F$1)</f>
        <v>0</v>
      </c>
      <c r="G258" s="59">
        <f>COUNTIFS(テーブル13[[#All],[発症日]],テーブル31012257[[#This Row],[日時]],テーブル13[[#All],[疫学的リンク]],G$1)</f>
        <v>1</v>
      </c>
      <c r="H258" s="59">
        <f>COUNTIFS(テーブル13[[#All],[発症日]],テーブル31012257[[#This Row],[日時]],テーブル13[[#All],[年代]],H$1)</f>
        <v>0</v>
      </c>
      <c r="I258" s="59">
        <f>COUNTIFS(テーブル13[[#All],[発症日]],テーブル31012257[[#This Row],[日時]],テーブル13[[#All],[年代]],I$1)</f>
        <v>0</v>
      </c>
      <c r="J258" s="59">
        <f>COUNTIFS(テーブル13[[#All],[発症日]],テーブル31012257[[#This Row],[日時]],テーブル13[[#All],[年代]],J$1)</f>
        <v>0</v>
      </c>
      <c r="K258" s="59">
        <f>COUNTIFS(テーブル13[[#All],[発症日]],テーブル31012257[[#This Row],[日時]],テーブル13[[#All],[年代]],K$1)</f>
        <v>0</v>
      </c>
      <c r="L258" s="59">
        <f>COUNTIFS(テーブル13[[#All],[発症日]],テーブル31012257[[#This Row],[日時]],テーブル13[[#All],[年代]],L$1)</f>
        <v>0</v>
      </c>
      <c r="M258" s="59">
        <f>COUNTIFS(テーブル13[[#All],[発症日]],テーブル31012257[[#This Row],[日時]],テーブル13[[#All],[年代]],M$1)</f>
        <v>0</v>
      </c>
      <c r="N258" s="59">
        <f>COUNTIFS(テーブル13[[#All],[発症日]],テーブル31012257[[#This Row],[日時]],テーブル13[[#All],[年代]],N$1)</f>
        <v>0</v>
      </c>
      <c r="O258" s="59">
        <f>COUNTIFS(テーブル13[[#All],[発症日]],テーブル31012257[[#This Row],[日時]],テーブル13[[#All],[年代]],O$1)</f>
        <v>0</v>
      </c>
    </row>
    <row r="259" spans="1:15">
      <c r="A259" s="54">
        <f t="shared" si="15"/>
        <v>44143</v>
      </c>
      <c r="B259" s="1" t="str">
        <f t="shared" si="12"/>
        <v/>
      </c>
      <c r="C259" s="57" t="str">
        <f t="shared" si="13"/>
        <v/>
      </c>
      <c r="D259" s="57" t="str">
        <f t="shared" si="14"/>
        <v>8日</v>
      </c>
      <c r="E259" s="57">
        <f>COUNTIF(テーブル13[[#All],[発症日]],テーブル31012257[[#This Row],[日時]])</f>
        <v>0</v>
      </c>
      <c r="F259" s="57">
        <f>COUNTIFS(テーブル13[[#All],[発症日]],テーブル31012257[[#This Row],[日時]],テーブル13[[#All],[疫学的リンク]],F$1)</f>
        <v>0</v>
      </c>
      <c r="G259" s="59">
        <f>COUNTIFS(テーブル13[[#All],[発症日]],テーブル31012257[[#This Row],[日時]],テーブル13[[#All],[疫学的リンク]],G$1)</f>
        <v>0</v>
      </c>
      <c r="H259" s="59">
        <f>COUNTIFS(テーブル13[[#All],[発症日]],テーブル31012257[[#This Row],[日時]],テーブル13[[#All],[年代]],H$1)</f>
        <v>0</v>
      </c>
      <c r="I259" s="59">
        <f>COUNTIFS(テーブル13[[#All],[発症日]],テーブル31012257[[#This Row],[日時]],テーブル13[[#All],[年代]],I$1)</f>
        <v>0</v>
      </c>
      <c r="J259" s="59">
        <f>COUNTIFS(テーブル13[[#All],[発症日]],テーブル31012257[[#This Row],[日時]],テーブル13[[#All],[年代]],J$1)</f>
        <v>0</v>
      </c>
      <c r="K259" s="59">
        <f>COUNTIFS(テーブル13[[#All],[発症日]],テーブル31012257[[#This Row],[日時]],テーブル13[[#All],[年代]],K$1)</f>
        <v>0</v>
      </c>
      <c r="L259" s="59">
        <f>COUNTIFS(テーブル13[[#All],[発症日]],テーブル31012257[[#This Row],[日時]],テーブル13[[#All],[年代]],L$1)</f>
        <v>0</v>
      </c>
      <c r="M259" s="59">
        <f>COUNTIFS(テーブル13[[#All],[発症日]],テーブル31012257[[#This Row],[日時]],テーブル13[[#All],[年代]],M$1)</f>
        <v>0</v>
      </c>
      <c r="N259" s="59">
        <f>COUNTIFS(テーブル13[[#All],[発症日]],テーブル31012257[[#This Row],[日時]],テーブル13[[#All],[年代]],N$1)</f>
        <v>0</v>
      </c>
      <c r="O259" s="59">
        <f>COUNTIFS(テーブル13[[#All],[発症日]],テーブル31012257[[#This Row],[日時]],テーブル13[[#All],[年代]],O$1)</f>
        <v>0</v>
      </c>
    </row>
    <row r="260" spans="1:15">
      <c r="A260" s="54">
        <f t="shared" si="15"/>
        <v>44144</v>
      </c>
      <c r="B260" s="1" t="str">
        <f t="shared" si="12"/>
        <v/>
      </c>
      <c r="C260" s="57" t="str">
        <f t="shared" si="13"/>
        <v/>
      </c>
      <c r="D260" s="57" t="str">
        <f t="shared" si="14"/>
        <v>9日</v>
      </c>
      <c r="E260" s="57">
        <f>COUNTIF(テーブル13[[#All],[発症日]],テーブル31012257[[#This Row],[日時]])</f>
        <v>0</v>
      </c>
      <c r="F260" s="57">
        <f>COUNTIFS(テーブル13[[#All],[発症日]],テーブル31012257[[#This Row],[日時]],テーブル13[[#All],[疫学的リンク]],F$1)</f>
        <v>0</v>
      </c>
      <c r="G260" s="59">
        <f>COUNTIFS(テーブル13[[#All],[発症日]],テーブル31012257[[#This Row],[日時]],テーブル13[[#All],[疫学的リンク]],G$1)</f>
        <v>0</v>
      </c>
      <c r="H260" s="59">
        <f>COUNTIFS(テーブル13[[#All],[発症日]],テーブル31012257[[#This Row],[日時]],テーブル13[[#All],[年代]],H$1)</f>
        <v>0</v>
      </c>
      <c r="I260" s="59">
        <f>COUNTIFS(テーブル13[[#All],[発症日]],テーブル31012257[[#This Row],[日時]],テーブル13[[#All],[年代]],I$1)</f>
        <v>0</v>
      </c>
      <c r="J260" s="59">
        <f>COUNTIFS(テーブル13[[#All],[発症日]],テーブル31012257[[#This Row],[日時]],テーブル13[[#All],[年代]],J$1)</f>
        <v>0</v>
      </c>
      <c r="K260" s="59">
        <f>COUNTIFS(テーブル13[[#All],[発症日]],テーブル31012257[[#This Row],[日時]],テーブル13[[#All],[年代]],K$1)</f>
        <v>0</v>
      </c>
      <c r="L260" s="59">
        <f>COUNTIFS(テーブル13[[#All],[発症日]],テーブル31012257[[#This Row],[日時]],テーブル13[[#All],[年代]],L$1)</f>
        <v>0</v>
      </c>
      <c r="M260" s="59">
        <f>COUNTIFS(テーブル13[[#All],[発症日]],テーブル31012257[[#This Row],[日時]],テーブル13[[#All],[年代]],M$1)</f>
        <v>0</v>
      </c>
      <c r="N260" s="59">
        <f>COUNTIFS(テーブル13[[#All],[発症日]],テーブル31012257[[#This Row],[日時]],テーブル13[[#All],[年代]],N$1)</f>
        <v>0</v>
      </c>
      <c r="O260" s="59">
        <f>COUNTIFS(テーブル13[[#All],[発症日]],テーブル31012257[[#This Row],[日時]],テーブル13[[#All],[年代]],O$1)</f>
        <v>0</v>
      </c>
    </row>
    <row r="261" spans="1:15">
      <c r="A261" s="54">
        <f t="shared" si="15"/>
        <v>44145</v>
      </c>
      <c r="B261" s="1" t="str">
        <f t="shared" si="12"/>
        <v/>
      </c>
      <c r="C261" s="57" t="str">
        <f t="shared" si="13"/>
        <v/>
      </c>
      <c r="D261" s="57" t="str">
        <f t="shared" si="14"/>
        <v>10日</v>
      </c>
      <c r="E261" s="57">
        <f>COUNTIF(テーブル13[[#All],[発症日]],テーブル31012257[[#This Row],[日時]])</f>
        <v>1</v>
      </c>
      <c r="F261" s="57">
        <f>COUNTIFS(テーブル13[[#All],[発症日]],テーブル31012257[[#This Row],[日時]],テーブル13[[#All],[疫学的リンク]],F$1)</f>
        <v>1</v>
      </c>
      <c r="G261" s="59">
        <f>COUNTIFS(テーブル13[[#All],[発症日]],テーブル31012257[[#This Row],[日時]],テーブル13[[#All],[疫学的リンク]],G$1)</f>
        <v>0</v>
      </c>
      <c r="H261" s="59">
        <f>COUNTIFS(テーブル13[[#All],[発症日]],テーブル31012257[[#This Row],[日時]],テーブル13[[#All],[年代]],H$1)</f>
        <v>0</v>
      </c>
      <c r="I261" s="59">
        <f>COUNTIFS(テーブル13[[#All],[発症日]],テーブル31012257[[#This Row],[日時]],テーブル13[[#All],[年代]],I$1)</f>
        <v>0</v>
      </c>
      <c r="J261" s="59">
        <f>COUNTIFS(テーブル13[[#All],[発症日]],テーブル31012257[[#This Row],[日時]],テーブル13[[#All],[年代]],J$1)</f>
        <v>0</v>
      </c>
      <c r="K261" s="59">
        <f>COUNTIFS(テーブル13[[#All],[発症日]],テーブル31012257[[#This Row],[日時]],テーブル13[[#All],[年代]],K$1)</f>
        <v>0</v>
      </c>
      <c r="L261" s="59">
        <f>COUNTIFS(テーブル13[[#All],[発症日]],テーブル31012257[[#This Row],[日時]],テーブル13[[#All],[年代]],L$1)</f>
        <v>0</v>
      </c>
      <c r="M261" s="59">
        <f>COUNTIFS(テーブル13[[#All],[発症日]],テーブル31012257[[#This Row],[日時]],テーブル13[[#All],[年代]],M$1)</f>
        <v>0</v>
      </c>
      <c r="N261" s="59">
        <f>COUNTIFS(テーブル13[[#All],[発症日]],テーブル31012257[[#This Row],[日時]],テーブル13[[#All],[年代]],N$1)</f>
        <v>0</v>
      </c>
      <c r="O261" s="59">
        <f>COUNTIFS(テーブル13[[#All],[発症日]],テーブル31012257[[#This Row],[日時]],テーブル13[[#All],[年代]],O$1)</f>
        <v>0</v>
      </c>
    </row>
    <row r="262" spans="1:15">
      <c r="A262" s="54">
        <f t="shared" si="15"/>
        <v>44146</v>
      </c>
      <c r="B262" s="1" t="str">
        <f t="shared" si="12"/>
        <v/>
      </c>
      <c r="C262" s="57" t="str">
        <f t="shared" si="13"/>
        <v/>
      </c>
      <c r="D262" s="57" t="str">
        <f t="shared" si="14"/>
        <v>11日</v>
      </c>
      <c r="E262" s="57">
        <f>COUNTIF(テーブル13[[#All],[発症日]],テーブル31012257[[#This Row],[日時]])</f>
        <v>0</v>
      </c>
      <c r="F262" s="57">
        <f>COUNTIFS(テーブル13[[#All],[発症日]],テーブル31012257[[#This Row],[日時]],テーブル13[[#All],[疫学的リンク]],F$1)</f>
        <v>0</v>
      </c>
      <c r="G262" s="59">
        <f>COUNTIFS(テーブル13[[#All],[発症日]],テーブル31012257[[#This Row],[日時]],テーブル13[[#All],[疫学的リンク]],G$1)</f>
        <v>0</v>
      </c>
      <c r="H262" s="59">
        <f>COUNTIFS(テーブル13[[#All],[発症日]],テーブル31012257[[#This Row],[日時]],テーブル13[[#All],[年代]],H$1)</f>
        <v>0</v>
      </c>
      <c r="I262" s="59">
        <f>COUNTIFS(テーブル13[[#All],[発症日]],テーブル31012257[[#This Row],[日時]],テーブル13[[#All],[年代]],I$1)</f>
        <v>0</v>
      </c>
      <c r="J262" s="59">
        <f>COUNTIFS(テーブル13[[#All],[発症日]],テーブル31012257[[#This Row],[日時]],テーブル13[[#All],[年代]],J$1)</f>
        <v>0</v>
      </c>
      <c r="K262" s="59">
        <f>COUNTIFS(テーブル13[[#All],[発症日]],テーブル31012257[[#This Row],[日時]],テーブル13[[#All],[年代]],K$1)</f>
        <v>0</v>
      </c>
      <c r="L262" s="59">
        <f>COUNTIFS(テーブル13[[#All],[発症日]],テーブル31012257[[#This Row],[日時]],テーブル13[[#All],[年代]],L$1)</f>
        <v>0</v>
      </c>
      <c r="M262" s="59">
        <f>COUNTIFS(テーブル13[[#All],[発症日]],テーブル31012257[[#This Row],[日時]],テーブル13[[#All],[年代]],M$1)</f>
        <v>0</v>
      </c>
      <c r="N262" s="59">
        <f>COUNTIFS(テーブル13[[#All],[発症日]],テーブル31012257[[#This Row],[日時]],テーブル13[[#All],[年代]],N$1)</f>
        <v>0</v>
      </c>
      <c r="O262" s="59">
        <f>COUNTIFS(テーブル13[[#All],[発症日]],テーブル31012257[[#This Row],[日時]],テーブル13[[#All],[年代]],O$1)</f>
        <v>0</v>
      </c>
    </row>
    <row r="263" spans="1:15">
      <c r="A263" s="54">
        <f t="shared" si="15"/>
        <v>44147</v>
      </c>
      <c r="B263" s="1" t="str">
        <f t="shared" ref="B263:B326" si="16">IF(AND(MONTH(A263)=1,DAY(A263)=1),YEAR(A263)&amp;"年","")</f>
        <v/>
      </c>
      <c r="C263" s="57" t="str">
        <f t="shared" ref="C263:C326" si="17">IF(DAY(A263)=1,MONTH(A263)&amp;"月","")</f>
        <v/>
      </c>
      <c r="D263" s="57" t="str">
        <f t="shared" ref="D263:D326" si="18">DAY(A263)&amp;"日"</f>
        <v>12日</v>
      </c>
      <c r="E263" s="57">
        <f>COUNTIF(テーブル13[[#All],[発症日]],テーブル31012257[[#This Row],[日時]])</f>
        <v>0</v>
      </c>
      <c r="F263" s="57">
        <f>COUNTIFS(テーブル13[[#All],[発症日]],テーブル31012257[[#This Row],[日時]],テーブル13[[#All],[疫学的リンク]],F$1)</f>
        <v>0</v>
      </c>
      <c r="G263" s="59">
        <f>COUNTIFS(テーブル13[[#All],[発症日]],テーブル31012257[[#This Row],[日時]],テーブル13[[#All],[疫学的リンク]],G$1)</f>
        <v>0</v>
      </c>
      <c r="H263" s="59">
        <f>COUNTIFS(テーブル13[[#All],[発症日]],テーブル31012257[[#This Row],[日時]],テーブル13[[#All],[年代]],H$1)</f>
        <v>0</v>
      </c>
      <c r="I263" s="59">
        <f>COUNTIFS(テーブル13[[#All],[発症日]],テーブル31012257[[#This Row],[日時]],テーブル13[[#All],[年代]],I$1)</f>
        <v>0</v>
      </c>
      <c r="J263" s="59">
        <f>COUNTIFS(テーブル13[[#All],[発症日]],テーブル31012257[[#This Row],[日時]],テーブル13[[#All],[年代]],J$1)</f>
        <v>0</v>
      </c>
      <c r="K263" s="59">
        <f>COUNTIFS(テーブル13[[#All],[発症日]],テーブル31012257[[#This Row],[日時]],テーブル13[[#All],[年代]],K$1)</f>
        <v>0</v>
      </c>
      <c r="L263" s="59">
        <f>COUNTIFS(テーブル13[[#All],[発症日]],テーブル31012257[[#This Row],[日時]],テーブル13[[#All],[年代]],L$1)</f>
        <v>0</v>
      </c>
      <c r="M263" s="59">
        <f>COUNTIFS(テーブル13[[#All],[発症日]],テーブル31012257[[#This Row],[日時]],テーブル13[[#All],[年代]],M$1)</f>
        <v>0</v>
      </c>
      <c r="N263" s="59">
        <f>COUNTIFS(テーブル13[[#All],[発症日]],テーブル31012257[[#This Row],[日時]],テーブル13[[#All],[年代]],N$1)</f>
        <v>0</v>
      </c>
      <c r="O263" s="59">
        <f>COUNTIFS(テーブル13[[#All],[発症日]],テーブル31012257[[#This Row],[日時]],テーブル13[[#All],[年代]],O$1)</f>
        <v>0</v>
      </c>
    </row>
    <row r="264" spans="1:15">
      <c r="A264" s="54">
        <f t="shared" si="15"/>
        <v>44148</v>
      </c>
      <c r="B264" s="1" t="str">
        <f t="shared" si="16"/>
        <v/>
      </c>
      <c r="C264" s="57" t="str">
        <f t="shared" si="17"/>
        <v/>
      </c>
      <c r="D264" s="57" t="str">
        <f t="shared" si="18"/>
        <v>13日</v>
      </c>
      <c r="E264" s="57">
        <f>COUNTIF(テーブル13[[#All],[発症日]],テーブル31012257[[#This Row],[日時]])</f>
        <v>0</v>
      </c>
      <c r="F264" s="57">
        <f>COUNTIFS(テーブル13[[#All],[発症日]],テーブル31012257[[#This Row],[日時]],テーブル13[[#All],[疫学的リンク]],F$1)</f>
        <v>0</v>
      </c>
      <c r="G264" s="59">
        <f>COUNTIFS(テーブル13[[#All],[発症日]],テーブル31012257[[#This Row],[日時]],テーブル13[[#All],[疫学的リンク]],G$1)</f>
        <v>0</v>
      </c>
      <c r="H264" s="59">
        <f>COUNTIFS(テーブル13[[#All],[発症日]],テーブル31012257[[#This Row],[日時]],テーブル13[[#All],[年代]],H$1)</f>
        <v>0</v>
      </c>
      <c r="I264" s="59">
        <f>COUNTIFS(テーブル13[[#All],[発症日]],テーブル31012257[[#This Row],[日時]],テーブル13[[#All],[年代]],I$1)</f>
        <v>0</v>
      </c>
      <c r="J264" s="59">
        <f>COUNTIFS(テーブル13[[#All],[発症日]],テーブル31012257[[#This Row],[日時]],テーブル13[[#All],[年代]],J$1)</f>
        <v>0</v>
      </c>
      <c r="K264" s="59">
        <f>COUNTIFS(テーブル13[[#All],[発症日]],テーブル31012257[[#This Row],[日時]],テーブル13[[#All],[年代]],K$1)</f>
        <v>0</v>
      </c>
      <c r="L264" s="59">
        <f>COUNTIFS(テーブル13[[#All],[発症日]],テーブル31012257[[#This Row],[日時]],テーブル13[[#All],[年代]],L$1)</f>
        <v>0</v>
      </c>
      <c r="M264" s="59">
        <f>COUNTIFS(テーブル13[[#All],[発症日]],テーブル31012257[[#This Row],[日時]],テーブル13[[#All],[年代]],M$1)</f>
        <v>0</v>
      </c>
      <c r="N264" s="59">
        <f>COUNTIFS(テーブル13[[#All],[発症日]],テーブル31012257[[#This Row],[日時]],テーブル13[[#All],[年代]],N$1)</f>
        <v>0</v>
      </c>
      <c r="O264" s="59">
        <f>COUNTIFS(テーブル13[[#All],[発症日]],テーブル31012257[[#This Row],[日時]],テーブル13[[#All],[年代]],O$1)</f>
        <v>0</v>
      </c>
    </row>
    <row r="265" spans="1:15">
      <c r="A265" s="54">
        <f t="shared" ref="A265:A328" si="19">A264+1</f>
        <v>44149</v>
      </c>
      <c r="B265" s="1" t="str">
        <f t="shared" si="16"/>
        <v/>
      </c>
      <c r="C265" s="57" t="str">
        <f t="shared" si="17"/>
        <v/>
      </c>
      <c r="D265" s="57" t="str">
        <f t="shared" si="18"/>
        <v>14日</v>
      </c>
      <c r="E265" s="57">
        <f>COUNTIF(テーブル13[[#All],[発症日]],テーブル31012257[[#This Row],[日時]])</f>
        <v>1</v>
      </c>
      <c r="F265" s="57">
        <f>COUNTIFS(テーブル13[[#All],[発症日]],テーブル31012257[[#This Row],[日時]],テーブル13[[#All],[疫学的リンク]],F$1)</f>
        <v>0</v>
      </c>
      <c r="G265" s="59">
        <f>COUNTIFS(テーブル13[[#All],[発症日]],テーブル31012257[[#This Row],[日時]],テーブル13[[#All],[疫学的リンク]],G$1)</f>
        <v>1</v>
      </c>
      <c r="H265" s="59">
        <f>COUNTIFS(テーブル13[[#All],[発症日]],テーブル31012257[[#This Row],[日時]],テーブル13[[#All],[年代]],H$1)</f>
        <v>0</v>
      </c>
      <c r="I265" s="59">
        <f>COUNTIFS(テーブル13[[#All],[発症日]],テーブル31012257[[#This Row],[日時]],テーブル13[[#All],[年代]],I$1)</f>
        <v>0</v>
      </c>
      <c r="J265" s="59">
        <f>COUNTIFS(テーブル13[[#All],[発症日]],テーブル31012257[[#This Row],[日時]],テーブル13[[#All],[年代]],J$1)</f>
        <v>0</v>
      </c>
      <c r="K265" s="59">
        <f>COUNTIFS(テーブル13[[#All],[発症日]],テーブル31012257[[#This Row],[日時]],テーブル13[[#All],[年代]],K$1)</f>
        <v>0</v>
      </c>
      <c r="L265" s="59">
        <f>COUNTIFS(テーブル13[[#All],[発症日]],テーブル31012257[[#This Row],[日時]],テーブル13[[#All],[年代]],L$1)</f>
        <v>0</v>
      </c>
      <c r="M265" s="59">
        <f>COUNTIFS(テーブル13[[#All],[発症日]],テーブル31012257[[#This Row],[日時]],テーブル13[[#All],[年代]],M$1)</f>
        <v>0</v>
      </c>
      <c r="N265" s="59">
        <f>COUNTIFS(テーブル13[[#All],[発症日]],テーブル31012257[[#This Row],[日時]],テーブル13[[#All],[年代]],N$1)</f>
        <v>0</v>
      </c>
      <c r="O265" s="59">
        <f>COUNTIFS(テーブル13[[#All],[発症日]],テーブル31012257[[#This Row],[日時]],テーブル13[[#All],[年代]],O$1)</f>
        <v>0</v>
      </c>
    </row>
    <row r="266" spans="1:15">
      <c r="A266" s="54">
        <f t="shared" si="19"/>
        <v>44150</v>
      </c>
      <c r="B266" s="1" t="str">
        <f t="shared" si="16"/>
        <v/>
      </c>
      <c r="C266" s="57" t="str">
        <f t="shared" si="17"/>
        <v/>
      </c>
      <c r="D266" s="57" t="str">
        <f t="shared" si="18"/>
        <v>15日</v>
      </c>
      <c r="E266" s="57">
        <f>COUNTIF(テーブル13[[#All],[発症日]],テーブル31012257[[#This Row],[日時]])</f>
        <v>0</v>
      </c>
      <c r="F266" s="57">
        <f>COUNTIFS(テーブル13[[#All],[発症日]],テーブル31012257[[#This Row],[日時]],テーブル13[[#All],[疫学的リンク]],F$1)</f>
        <v>0</v>
      </c>
      <c r="G266" s="59">
        <f>COUNTIFS(テーブル13[[#All],[発症日]],テーブル31012257[[#This Row],[日時]],テーブル13[[#All],[疫学的リンク]],G$1)</f>
        <v>0</v>
      </c>
      <c r="H266" s="59">
        <f>COUNTIFS(テーブル13[[#All],[発症日]],テーブル31012257[[#This Row],[日時]],テーブル13[[#All],[年代]],H$1)</f>
        <v>0</v>
      </c>
      <c r="I266" s="59">
        <f>COUNTIFS(テーブル13[[#All],[発症日]],テーブル31012257[[#This Row],[日時]],テーブル13[[#All],[年代]],I$1)</f>
        <v>0</v>
      </c>
      <c r="J266" s="59">
        <f>COUNTIFS(テーブル13[[#All],[発症日]],テーブル31012257[[#This Row],[日時]],テーブル13[[#All],[年代]],J$1)</f>
        <v>0</v>
      </c>
      <c r="K266" s="59">
        <f>COUNTIFS(テーブル13[[#All],[発症日]],テーブル31012257[[#This Row],[日時]],テーブル13[[#All],[年代]],K$1)</f>
        <v>0</v>
      </c>
      <c r="L266" s="59">
        <f>COUNTIFS(テーブル13[[#All],[発症日]],テーブル31012257[[#This Row],[日時]],テーブル13[[#All],[年代]],L$1)</f>
        <v>0</v>
      </c>
      <c r="M266" s="59">
        <f>COUNTIFS(テーブル13[[#All],[発症日]],テーブル31012257[[#This Row],[日時]],テーブル13[[#All],[年代]],M$1)</f>
        <v>0</v>
      </c>
      <c r="N266" s="59">
        <f>COUNTIFS(テーブル13[[#All],[発症日]],テーブル31012257[[#This Row],[日時]],テーブル13[[#All],[年代]],N$1)</f>
        <v>0</v>
      </c>
      <c r="O266" s="59">
        <f>COUNTIFS(テーブル13[[#All],[発症日]],テーブル31012257[[#This Row],[日時]],テーブル13[[#All],[年代]],O$1)</f>
        <v>0</v>
      </c>
    </row>
    <row r="267" spans="1:15">
      <c r="A267" s="54">
        <f t="shared" si="19"/>
        <v>44151</v>
      </c>
      <c r="B267" s="1" t="str">
        <f t="shared" si="16"/>
        <v/>
      </c>
      <c r="C267" s="57" t="str">
        <f t="shared" si="17"/>
        <v/>
      </c>
      <c r="D267" s="57" t="str">
        <f t="shared" si="18"/>
        <v>16日</v>
      </c>
      <c r="E267" s="57">
        <f>COUNTIF(テーブル13[[#All],[発症日]],テーブル31012257[[#This Row],[日時]])</f>
        <v>0</v>
      </c>
      <c r="F267" s="57">
        <f>COUNTIFS(テーブル13[[#All],[発症日]],テーブル31012257[[#This Row],[日時]],テーブル13[[#All],[疫学的リンク]],F$1)</f>
        <v>0</v>
      </c>
      <c r="G267" s="59">
        <f>COUNTIFS(テーブル13[[#All],[発症日]],テーブル31012257[[#This Row],[日時]],テーブル13[[#All],[疫学的リンク]],G$1)</f>
        <v>0</v>
      </c>
      <c r="H267" s="59">
        <f>COUNTIFS(テーブル13[[#All],[発症日]],テーブル31012257[[#This Row],[日時]],テーブル13[[#All],[年代]],H$1)</f>
        <v>0</v>
      </c>
      <c r="I267" s="59">
        <f>COUNTIFS(テーブル13[[#All],[発症日]],テーブル31012257[[#This Row],[日時]],テーブル13[[#All],[年代]],I$1)</f>
        <v>0</v>
      </c>
      <c r="J267" s="59">
        <f>COUNTIFS(テーブル13[[#All],[発症日]],テーブル31012257[[#This Row],[日時]],テーブル13[[#All],[年代]],J$1)</f>
        <v>0</v>
      </c>
      <c r="K267" s="59">
        <f>COUNTIFS(テーブル13[[#All],[発症日]],テーブル31012257[[#This Row],[日時]],テーブル13[[#All],[年代]],K$1)</f>
        <v>0</v>
      </c>
      <c r="L267" s="59">
        <f>COUNTIFS(テーブル13[[#All],[発症日]],テーブル31012257[[#This Row],[日時]],テーブル13[[#All],[年代]],L$1)</f>
        <v>0</v>
      </c>
      <c r="M267" s="59">
        <f>COUNTIFS(テーブル13[[#All],[発症日]],テーブル31012257[[#This Row],[日時]],テーブル13[[#All],[年代]],M$1)</f>
        <v>0</v>
      </c>
      <c r="N267" s="59">
        <f>COUNTIFS(テーブル13[[#All],[発症日]],テーブル31012257[[#This Row],[日時]],テーブル13[[#All],[年代]],N$1)</f>
        <v>0</v>
      </c>
      <c r="O267" s="59">
        <f>COUNTIFS(テーブル13[[#All],[発症日]],テーブル31012257[[#This Row],[日時]],テーブル13[[#All],[年代]],O$1)</f>
        <v>0</v>
      </c>
    </row>
    <row r="268" spans="1:15">
      <c r="A268" s="54">
        <f t="shared" si="19"/>
        <v>44152</v>
      </c>
      <c r="B268" s="1" t="str">
        <f t="shared" si="16"/>
        <v/>
      </c>
      <c r="C268" s="57" t="str">
        <f t="shared" si="17"/>
        <v/>
      </c>
      <c r="D268" s="57" t="str">
        <f t="shared" si="18"/>
        <v>17日</v>
      </c>
      <c r="E268" s="57">
        <f>COUNTIF(テーブル13[[#All],[発症日]],テーブル31012257[[#This Row],[日時]])</f>
        <v>1</v>
      </c>
      <c r="F268" s="57">
        <f>COUNTIFS(テーブル13[[#All],[発症日]],テーブル31012257[[#This Row],[日時]],テーブル13[[#All],[疫学的リンク]],F$1)</f>
        <v>0</v>
      </c>
      <c r="G268" s="59">
        <f>COUNTIFS(テーブル13[[#All],[発症日]],テーブル31012257[[#This Row],[日時]],テーブル13[[#All],[疫学的リンク]],G$1)</f>
        <v>1</v>
      </c>
      <c r="H268" s="59">
        <f>COUNTIFS(テーブル13[[#All],[発症日]],テーブル31012257[[#This Row],[日時]],テーブル13[[#All],[年代]],H$1)</f>
        <v>0</v>
      </c>
      <c r="I268" s="59">
        <f>COUNTIFS(テーブル13[[#All],[発症日]],テーブル31012257[[#This Row],[日時]],テーブル13[[#All],[年代]],I$1)</f>
        <v>0</v>
      </c>
      <c r="J268" s="59">
        <f>COUNTIFS(テーブル13[[#All],[発症日]],テーブル31012257[[#This Row],[日時]],テーブル13[[#All],[年代]],J$1)</f>
        <v>0</v>
      </c>
      <c r="K268" s="59">
        <f>COUNTIFS(テーブル13[[#All],[発症日]],テーブル31012257[[#This Row],[日時]],テーブル13[[#All],[年代]],K$1)</f>
        <v>0</v>
      </c>
      <c r="L268" s="59">
        <f>COUNTIFS(テーブル13[[#All],[発症日]],テーブル31012257[[#This Row],[日時]],テーブル13[[#All],[年代]],L$1)</f>
        <v>0</v>
      </c>
      <c r="M268" s="59">
        <f>COUNTIFS(テーブル13[[#All],[発症日]],テーブル31012257[[#This Row],[日時]],テーブル13[[#All],[年代]],M$1)</f>
        <v>0</v>
      </c>
      <c r="N268" s="59">
        <f>COUNTIFS(テーブル13[[#All],[発症日]],テーブル31012257[[#This Row],[日時]],テーブル13[[#All],[年代]],N$1)</f>
        <v>0</v>
      </c>
      <c r="O268" s="59">
        <f>COUNTIFS(テーブル13[[#All],[発症日]],テーブル31012257[[#This Row],[日時]],テーブル13[[#All],[年代]],O$1)</f>
        <v>0</v>
      </c>
    </row>
    <row r="269" spans="1:15">
      <c r="A269" s="54">
        <f t="shared" si="19"/>
        <v>44153</v>
      </c>
      <c r="B269" s="1" t="str">
        <f t="shared" si="16"/>
        <v/>
      </c>
      <c r="C269" s="57" t="str">
        <f t="shared" si="17"/>
        <v/>
      </c>
      <c r="D269" s="57" t="str">
        <f t="shared" si="18"/>
        <v>18日</v>
      </c>
      <c r="E269" s="57">
        <f>COUNTIF(テーブル13[[#All],[発症日]],テーブル31012257[[#This Row],[日時]])</f>
        <v>0</v>
      </c>
      <c r="F269" s="57">
        <f>COUNTIFS(テーブル13[[#All],[発症日]],テーブル31012257[[#This Row],[日時]],テーブル13[[#All],[疫学的リンク]],F$1)</f>
        <v>0</v>
      </c>
      <c r="G269" s="59">
        <f>COUNTIFS(テーブル13[[#All],[発症日]],テーブル31012257[[#This Row],[日時]],テーブル13[[#All],[疫学的リンク]],G$1)</f>
        <v>0</v>
      </c>
      <c r="H269" s="59">
        <f>COUNTIFS(テーブル13[[#All],[発症日]],テーブル31012257[[#This Row],[日時]],テーブル13[[#All],[年代]],H$1)</f>
        <v>0</v>
      </c>
      <c r="I269" s="59">
        <f>COUNTIFS(テーブル13[[#All],[発症日]],テーブル31012257[[#This Row],[日時]],テーブル13[[#All],[年代]],I$1)</f>
        <v>0</v>
      </c>
      <c r="J269" s="59">
        <f>COUNTIFS(テーブル13[[#All],[発症日]],テーブル31012257[[#This Row],[日時]],テーブル13[[#All],[年代]],J$1)</f>
        <v>0</v>
      </c>
      <c r="K269" s="59">
        <f>COUNTIFS(テーブル13[[#All],[発症日]],テーブル31012257[[#This Row],[日時]],テーブル13[[#All],[年代]],K$1)</f>
        <v>0</v>
      </c>
      <c r="L269" s="59">
        <f>COUNTIFS(テーブル13[[#All],[発症日]],テーブル31012257[[#This Row],[日時]],テーブル13[[#All],[年代]],L$1)</f>
        <v>0</v>
      </c>
      <c r="M269" s="59">
        <f>COUNTIFS(テーブル13[[#All],[発症日]],テーブル31012257[[#This Row],[日時]],テーブル13[[#All],[年代]],M$1)</f>
        <v>0</v>
      </c>
      <c r="N269" s="59">
        <f>COUNTIFS(テーブル13[[#All],[発症日]],テーブル31012257[[#This Row],[日時]],テーブル13[[#All],[年代]],N$1)</f>
        <v>0</v>
      </c>
      <c r="O269" s="59">
        <f>COUNTIFS(テーブル13[[#All],[発症日]],テーブル31012257[[#This Row],[日時]],テーブル13[[#All],[年代]],O$1)</f>
        <v>0</v>
      </c>
    </row>
    <row r="270" spans="1:15">
      <c r="A270" s="54">
        <f t="shared" si="19"/>
        <v>44154</v>
      </c>
      <c r="B270" s="1" t="str">
        <f t="shared" si="16"/>
        <v/>
      </c>
      <c r="C270" s="57" t="str">
        <f t="shared" si="17"/>
        <v/>
      </c>
      <c r="D270" s="57" t="str">
        <f t="shared" si="18"/>
        <v>19日</v>
      </c>
      <c r="E270" s="57">
        <f>COUNTIF(テーブル13[[#All],[発症日]],テーブル31012257[[#This Row],[日時]])</f>
        <v>0</v>
      </c>
      <c r="F270" s="57">
        <f>COUNTIFS(テーブル13[[#All],[発症日]],テーブル31012257[[#This Row],[日時]],テーブル13[[#All],[疫学的リンク]],F$1)</f>
        <v>0</v>
      </c>
      <c r="G270" s="59">
        <f>COUNTIFS(テーブル13[[#All],[発症日]],テーブル31012257[[#This Row],[日時]],テーブル13[[#All],[疫学的リンク]],G$1)</f>
        <v>0</v>
      </c>
      <c r="H270" s="59">
        <f>COUNTIFS(テーブル13[[#All],[発症日]],テーブル31012257[[#This Row],[日時]],テーブル13[[#All],[年代]],H$1)</f>
        <v>0</v>
      </c>
      <c r="I270" s="59">
        <f>COUNTIFS(テーブル13[[#All],[発症日]],テーブル31012257[[#This Row],[日時]],テーブル13[[#All],[年代]],I$1)</f>
        <v>0</v>
      </c>
      <c r="J270" s="59">
        <f>COUNTIFS(テーブル13[[#All],[発症日]],テーブル31012257[[#This Row],[日時]],テーブル13[[#All],[年代]],J$1)</f>
        <v>0</v>
      </c>
      <c r="K270" s="59">
        <f>COUNTIFS(テーブル13[[#All],[発症日]],テーブル31012257[[#This Row],[日時]],テーブル13[[#All],[年代]],K$1)</f>
        <v>0</v>
      </c>
      <c r="L270" s="59">
        <f>COUNTIFS(テーブル13[[#All],[発症日]],テーブル31012257[[#This Row],[日時]],テーブル13[[#All],[年代]],L$1)</f>
        <v>0</v>
      </c>
      <c r="M270" s="59">
        <f>COUNTIFS(テーブル13[[#All],[発症日]],テーブル31012257[[#This Row],[日時]],テーブル13[[#All],[年代]],M$1)</f>
        <v>0</v>
      </c>
      <c r="N270" s="59">
        <f>COUNTIFS(テーブル13[[#All],[発症日]],テーブル31012257[[#This Row],[日時]],テーブル13[[#All],[年代]],N$1)</f>
        <v>0</v>
      </c>
      <c r="O270" s="59">
        <f>COUNTIFS(テーブル13[[#All],[発症日]],テーブル31012257[[#This Row],[日時]],テーブル13[[#All],[年代]],O$1)</f>
        <v>0</v>
      </c>
    </row>
    <row r="271" spans="1:15">
      <c r="A271" s="54">
        <f t="shared" si="19"/>
        <v>44155</v>
      </c>
      <c r="B271" s="1" t="str">
        <f t="shared" si="16"/>
        <v/>
      </c>
      <c r="C271" s="57" t="str">
        <f t="shared" si="17"/>
        <v/>
      </c>
      <c r="D271" s="57" t="str">
        <f t="shared" si="18"/>
        <v>20日</v>
      </c>
      <c r="E271" s="57">
        <f>COUNTIF(テーブル13[[#All],[発症日]],テーブル31012257[[#This Row],[日時]])</f>
        <v>0</v>
      </c>
      <c r="F271" s="57">
        <f>COUNTIFS(テーブル13[[#All],[発症日]],テーブル31012257[[#This Row],[日時]],テーブル13[[#All],[疫学的リンク]],F$1)</f>
        <v>0</v>
      </c>
      <c r="G271" s="59">
        <f>COUNTIFS(テーブル13[[#All],[発症日]],テーブル31012257[[#This Row],[日時]],テーブル13[[#All],[疫学的リンク]],G$1)</f>
        <v>0</v>
      </c>
      <c r="H271" s="59">
        <f>COUNTIFS(テーブル13[[#All],[発症日]],テーブル31012257[[#This Row],[日時]],テーブル13[[#All],[年代]],H$1)</f>
        <v>0</v>
      </c>
      <c r="I271" s="59">
        <f>COUNTIFS(テーブル13[[#All],[発症日]],テーブル31012257[[#This Row],[日時]],テーブル13[[#All],[年代]],I$1)</f>
        <v>0</v>
      </c>
      <c r="J271" s="59">
        <f>COUNTIFS(テーブル13[[#All],[発症日]],テーブル31012257[[#This Row],[日時]],テーブル13[[#All],[年代]],J$1)</f>
        <v>0</v>
      </c>
      <c r="K271" s="59">
        <f>COUNTIFS(テーブル13[[#All],[発症日]],テーブル31012257[[#This Row],[日時]],テーブル13[[#All],[年代]],K$1)</f>
        <v>0</v>
      </c>
      <c r="L271" s="59">
        <f>COUNTIFS(テーブル13[[#All],[発症日]],テーブル31012257[[#This Row],[日時]],テーブル13[[#All],[年代]],L$1)</f>
        <v>0</v>
      </c>
      <c r="M271" s="59">
        <f>COUNTIFS(テーブル13[[#All],[発症日]],テーブル31012257[[#This Row],[日時]],テーブル13[[#All],[年代]],M$1)</f>
        <v>0</v>
      </c>
      <c r="N271" s="59">
        <f>COUNTIFS(テーブル13[[#All],[発症日]],テーブル31012257[[#This Row],[日時]],テーブル13[[#All],[年代]],N$1)</f>
        <v>0</v>
      </c>
      <c r="O271" s="59">
        <f>COUNTIFS(テーブル13[[#All],[発症日]],テーブル31012257[[#This Row],[日時]],テーブル13[[#All],[年代]],O$1)</f>
        <v>0</v>
      </c>
    </row>
    <row r="272" spans="1:15">
      <c r="A272" s="54">
        <f t="shared" si="19"/>
        <v>44156</v>
      </c>
      <c r="B272" s="1" t="str">
        <f t="shared" si="16"/>
        <v/>
      </c>
      <c r="C272" s="57" t="str">
        <f t="shared" si="17"/>
        <v/>
      </c>
      <c r="D272" s="57" t="str">
        <f t="shared" si="18"/>
        <v>21日</v>
      </c>
      <c r="E272" s="57">
        <f>COUNTIF(テーブル13[[#All],[発症日]],テーブル31012257[[#This Row],[日時]])</f>
        <v>2</v>
      </c>
      <c r="F272" s="57">
        <f>COUNTIFS(テーブル13[[#All],[発症日]],テーブル31012257[[#This Row],[日時]],テーブル13[[#All],[疫学的リンク]],F$1)</f>
        <v>1</v>
      </c>
      <c r="G272" s="59">
        <f>COUNTIFS(テーブル13[[#All],[発症日]],テーブル31012257[[#This Row],[日時]],テーブル13[[#All],[疫学的リンク]],G$1)</f>
        <v>1</v>
      </c>
      <c r="H272" s="59">
        <f>COUNTIFS(テーブル13[[#All],[発症日]],テーブル31012257[[#This Row],[日時]],テーブル13[[#All],[年代]],H$1)</f>
        <v>0</v>
      </c>
      <c r="I272" s="59">
        <f>COUNTIFS(テーブル13[[#All],[発症日]],テーブル31012257[[#This Row],[日時]],テーブル13[[#All],[年代]],I$1)</f>
        <v>0</v>
      </c>
      <c r="J272" s="59">
        <f>COUNTIFS(テーブル13[[#All],[発症日]],テーブル31012257[[#This Row],[日時]],テーブル13[[#All],[年代]],J$1)</f>
        <v>0</v>
      </c>
      <c r="K272" s="59">
        <f>COUNTIFS(テーブル13[[#All],[発症日]],テーブル31012257[[#This Row],[日時]],テーブル13[[#All],[年代]],K$1)</f>
        <v>0</v>
      </c>
      <c r="L272" s="59">
        <f>COUNTIFS(テーブル13[[#All],[発症日]],テーブル31012257[[#This Row],[日時]],テーブル13[[#All],[年代]],L$1)</f>
        <v>0</v>
      </c>
      <c r="M272" s="59">
        <f>COUNTIFS(テーブル13[[#All],[発症日]],テーブル31012257[[#This Row],[日時]],テーブル13[[#All],[年代]],M$1)</f>
        <v>0</v>
      </c>
      <c r="N272" s="59">
        <f>COUNTIFS(テーブル13[[#All],[発症日]],テーブル31012257[[#This Row],[日時]],テーブル13[[#All],[年代]],N$1)</f>
        <v>0</v>
      </c>
      <c r="O272" s="59">
        <f>COUNTIFS(テーブル13[[#All],[発症日]],テーブル31012257[[#This Row],[日時]],テーブル13[[#All],[年代]],O$1)</f>
        <v>0</v>
      </c>
    </row>
    <row r="273" spans="1:15">
      <c r="A273" s="54">
        <f t="shared" si="19"/>
        <v>44157</v>
      </c>
      <c r="B273" s="1" t="str">
        <f t="shared" si="16"/>
        <v/>
      </c>
      <c r="C273" s="57" t="str">
        <f t="shared" si="17"/>
        <v/>
      </c>
      <c r="D273" s="57" t="str">
        <f t="shared" si="18"/>
        <v>22日</v>
      </c>
      <c r="E273" s="57">
        <f>COUNTIF(テーブル13[[#All],[発症日]],テーブル31012257[[#This Row],[日時]])</f>
        <v>1</v>
      </c>
      <c r="F273" s="57">
        <f>COUNTIFS(テーブル13[[#All],[発症日]],テーブル31012257[[#This Row],[日時]],テーブル13[[#All],[疫学的リンク]],F$1)</f>
        <v>0</v>
      </c>
      <c r="G273" s="59">
        <f>COUNTIFS(テーブル13[[#All],[発症日]],テーブル31012257[[#This Row],[日時]],テーブル13[[#All],[疫学的リンク]],G$1)</f>
        <v>1</v>
      </c>
      <c r="H273" s="59">
        <f>COUNTIFS(テーブル13[[#All],[発症日]],テーブル31012257[[#This Row],[日時]],テーブル13[[#All],[年代]],H$1)</f>
        <v>0</v>
      </c>
      <c r="I273" s="59">
        <f>COUNTIFS(テーブル13[[#All],[発症日]],テーブル31012257[[#This Row],[日時]],テーブル13[[#All],[年代]],I$1)</f>
        <v>0</v>
      </c>
      <c r="J273" s="59">
        <f>COUNTIFS(テーブル13[[#All],[発症日]],テーブル31012257[[#This Row],[日時]],テーブル13[[#All],[年代]],J$1)</f>
        <v>0</v>
      </c>
      <c r="K273" s="59">
        <f>COUNTIFS(テーブル13[[#All],[発症日]],テーブル31012257[[#This Row],[日時]],テーブル13[[#All],[年代]],K$1)</f>
        <v>0</v>
      </c>
      <c r="L273" s="59">
        <f>COUNTIFS(テーブル13[[#All],[発症日]],テーブル31012257[[#This Row],[日時]],テーブル13[[#All],[年代]],L$1)</f>
        <v>0</v>
      </c>
      <c r="M273" s="59">
        <f>COUNTIFS(テーブル13[[#All],[発症日]],テーブル31012257[[#This Row],[日時]],テーブル13[[#All],[年代]],M$1)</f>
        <v>0</v>
      </c>
      <c r="N273" s="59">
        <f>COUNTIFS(テーブル13[[#All],[発症日]],テーブル31012257[[#This Row],[日時]],テーブル13[[#All],[年代]],N$1)</f>
        <v>0</v>
      </c>
      <c r="O273" s="59">
        <f>COUNTIFS(テーブル13[[#All],[発症日]],テーブル31012257[[#This Row],[日時]],テーブル13[[#All],[年代]],O$1)</f>
        <v>0</v>
      </c>
    </row>
    <row r="274" spans="1:15">
      <c r="A274" s="54">
        <f t="shared" si="19"/>
        <v>44158</v>
      </c>
      <c r="B274" s="1" t="str">
        <f t="shared" si="16"/>
        <v/>
      </c>
      <c r="C274" s="57" t="str">
        <f t="shared" si="17"/>
        <v/>
      </c>
      <c r="D274" s="57" t="str">
        <f t="shared" si="18"/>
        <v>23日</v>
      </c>
      <c r="E274" s="57">
        <f>COUNTIF(テーブル13[[#All],[発症日]],テーブル31012257[[#This Row],[日時]])</f>
        <v>0</v>
      </c>
      <c r="F274" s="57">
        <f>COUNTIFS(テーブル13[[#All],[発症日]],テーブル31012257[[#This Row],[日時]],テーブル13[[#All],[疫学的リンク]],F$1)</f>
        <v>0</v>
      </c>
      <c r="G274" s="59">
        <f>COUNTIFS(テーブル13[[#All],[発症日]],テーブル31012257[[#This Row],[日時]],テーブル13[[#All],[疫学的リンク]],G$1)</f>
        <v>0</v>
      </c>
      <c r="H274" s="59">
        <f>COUNTIFS(テーブル13[[#All],[発症日]],テーブル31012257[[#This Row],[日時]],テーブル13[[#All],[年代]],H$1)</f>
        <v>0</v>
      </c>
      <c r="I274" s="59">
        <f>COUNTIFS(テーブル13[[#All],[発症日]],テーブル31012257[[#This Row],[日時]],テーブル13[[#All],[年代]],I$1)</f>
        <v>0</v>
      </c>
      <c r="J274" s="59">
        <f>COUNTIFS(テーブル13[[#All],[発症日]],テーブル31012257[[#This Row],[日時]],テーブル13[[#All],[年代]],J$1)</f>
        <v>0</v>
      </c>
      <c r="K274" s="59">
        <f>COUNTIFS(テーブル13[[#All],[発症日]],テーブル31012257[[#This Row],[日時]],テーブル13[[#All],[年代]],K$1)</f>
        <v>0</v>
      </c>
      <c r="L274" s="59">
        <f>COUNTIFS(テーブル13[[#All],[発症日]],テーブル31012257[[#This Row],[日時]],テーブル13[[#All],[年代]],L$1)</f>
        <v>0</v>
      </c>
      <c r="M274" s="59">
        <f>COUNTIFS(テーブル13[[#All],[発症日]],テーブル31012257[[#This Row],[日時]],テーブル13[[#All],[年代]],M$1)</f>
        <v>0</v>
      </c>
      <c r="N274" s="59">
        <f>COUNTIFS(テーブル13[[#All],[発症日]],テーブル31012257[[#This Row],[日時]],テーブル13[[#All],[年代]],N$1)</f>
        <v>0</v>
      </c>
      <c r="O274" s="59">
        <f>COUNTIFS(テーブル13[[#All],[発症日]],テーブル31012257[[#This Row],[日時]],テーブル13[[#All],[年代]],O$1)</f>
        <v>0</v>
      </c>
    </row>
    <row r="275" spans="1:15">
      <c r="A275" s="54">
        <f t="shared" si="19"/>
        <v>44159</v>
      </c>
      <c r="B275" s="1" t="str">
        <f t="shared" si="16"/>
        <v/>
      </c>
      <c r="C275" s="57" t="str">
        <f t="shared" si="17"/>
        <v/>
      </c>
      <c r="D275" s="57" t="str">
        <f t="shared" si="18"/>
        <v>24日</v>
      </c>
      <c r="E275" s="57">
        <f>COUNTIF(テーブル13[[#All],[発症日]],テーブル31012257[[#This Row],[日時]])</f>
        <v>0</v>
      </c>
      <c r="F275" s="57">
        <f>COUNTIFS(テーブル13[[#All],[発症日]],テーブル31012257[[#This Row],[日時]],テーブル13[[#All],[疫学的リンク]],F$1)</f>
        <v>0</v>
      </c>
      <c r="G275" s="59">
        <f>COUNTIFS(テーブル13[[#All],[発症日]],テーブル31012257[[#This Row],[日時]],テーブル13[[#All],[疫学的リンク]],G$1)</f>
        <v>0</v>
      </c>
      <c r="H275" s="59">
        <f>COUNTIFS(テーブル13[[#All],[発症日]],テーブル31012257[[#This Row],[日時]],テーブル13[[#All],[年代]],H$1)</f>
        <v>0</v>
      </c>
      <c r="I275" s="59">
        <f>COUNTIFS(テーブル13[[#All],[発症日]],テーブル31012257[[#This Row],[日時]],テーブル13[[#All],[年代]],I$1)</f>
        <v>0</v>
      </c>
      <c r="J275" s="59">
        <f>COUNTIFS(テーブル13[[#All],[発症日]],テーブル31012257[[#This Row],[日時]],テーブル13[[#All],[年代]],J$1)</f>
        <v>0</v>
      </c>
      <c r="K275" s="59">
        <f>COUNTIFS(テーブル13[[#All],[発症日]],テーブル31012257[[#This Row],[日時]],テーブル13[[#All],[年代]],K$1)</f>
        <v>0</v>
      </c>
      <c r="L275" s="59">
        <f>COUNTIFS(テーブル13[[#All],[発症日]],テーブル31012257[[#This Row],[日時]],テーブル13[[#All],[年代]],L$1)</f>
        <v>0</v>
      </c>
      <c r="M275" s="59">
        <f>COUNTIFS(テーブル13[[#All],[発症日]],テーブル31012257[[#This Row],[日時]],テーブル13[[#All],[年代]],M$1)</f>
        <v>0</v>
      </c>
      <c r="N275" s="59">
        <f>COUNTIFS(テーブル13[[#All],[発症日]],テーブル31012257[[#This Row],[日時]],テーブル13[[#All],[年代]],N$1)</f>
        <v>0</v>
      </c>
      <c r="O275" s="59">
        <f>COUNTIFS(テーブル13[[#All],[発症日]],テーブル31012257[[#This Row],[日時]],テーブル13[[#All],[年代]],O$1)</f>
        <v>0</v>
      </c>
    </row>
    <row r="276" spans="1:15">
      <c r="A276" s="54">
        <f t="shared" si="19"/>
        <v>44160</v>
      </c>
      <c r="B276" s="1" t="str">
        <f t="shared" si="16"/>
        <v/>
      </c>
      <c r="C276" s="57" t="str">
        <f t="shared" si="17"/>
        <v/>
      </c>
      <c r="D276" s="57" t="str">
        <f t="shared" si="18"/>
        <v>25日</v>
      </c>
      <c r="E276" s="57">
        <f>COUNTIF(テーブル13[[#All],[発症日]],テーブル31012257[[#This Row],[日時]])</f>
        <v>1</v>
      </c>
      <c r="F276" s="57">
        <f>COUNTIFS(テーブル13[[#All],[発症日]],テーブル31012257[[#This Row],[日時]],テーブル13[[#All],[疫学的リンク]],F$1)</f>
        <v>1</v>
      </c>
      <c r="G276" s="59">
        <f>COUNTIFS(テーブル13[[#All],[発症日]],テーブル31012257[[#This Row],[日時]],テーブル13[[#All],[疫学的リンク]],G$1)</f>
        <v>0</v>
      </c>
      <c r="H276" s="59">
        <f>COUNTIFS(テーブル13[[#All],[発症日]],テーブル31012257[[#This Row],[日時]],テーブル13[[#All],[年代]],H$1)</f>
        <v>0</v>
      </c>
      <c r="I276" s="59">
        <f>COUNTIFS(テーブル13[[#All],[発症日]],テーブル31012257[[#This Row],[日時]],テーブル13[[#All],[年代]],I$1)</f>
        <v>0</v>
      </c>
      <c r="J276" s="59">
        <f>COUNTIFS(テーブル13[[#All],[発症日]],テーブル31012257[[#This Row],[日時]],テーブル13[[#All],[年代]],J$1)</f>
        <v>0</v>
      </c>
      <c r="K276" s="59">
        <f>COUNTIFS(テーブル13[[#All],[発症日]],テーブル31012257[[#This Row],[日時]],テーブル13[[#All],[年代]],K$1)</f>
        <v>0</v>
      </c>
      <c r="L276" s="59">
        <f>COUNTIFS(テーブル13[[#All],[発症日]],テーブル31012257[[#This Row],[日時]],テーブル13[[#All],[年代]],L$1)</f>
        <v>0</v>
      </c>
      <c r="M276" s="59">
        <f>COUNTIFS(テーブル13[[#All],[発症日]],テーブル31012257[[#This Row],[日時]],テーブル13[[#All],[年代]],M$1)</f>
        <v>0</v>
      </c>
      <c r="N276" s="59">
        <f>COUNTIFS(テーブル13[[#All],[発症日]],テーブル31012257[[#This Row],[日時]],テーブル13[[#All],[年代]],N$1)</f>
        <v>0</v>
      </c>
      <c r="O276" s="59">
        <f>COUNTIFS(テーブル13[[#All],[発症日]],テーブル31012257[[#This Row],[日時]],テーブル13[[#All],[年代]],O$1)</f>
        <v>0</v>
      </c>
    </row>
    <row r="277" spans="1:15">
      <c r="A277" s="54">
        <f t="shared" si="19"/>
        <v>44161</v>
      </c>
      <c r="B277" s="1" t="str">
        <f t="shared" si="16"/>
        <v/>
      </c>
      <c r="C277" s="57" t="str">
        <f t="shared" si="17"/>
        <v/>
      </c>
      <c r="D277" s="57" t="str">
        <f t="shared" si="18"/>
        <v>26日</v>
      </c>
      <c r="E277" s="57">
        <f>COUNTIF(テーブル13[[#All],[発症日]],テーブル31012257[[#This Row],[日時]])</f>
        <v>1</v>
      </c>
      <c r="F277" s="57">
        <f>COUNTIFS(テーブル13[[#All],[発症日]],テーブル31012257[[#This Row],[日時]],テーブル13[[#All],[疫学的リンク]],F$1)</f>
        <v>1</v>
      </c>
      <c r="G277" s="59">
        <f>COUNTIFS(テーブル13[[#All],[発症日]],テーブル31012257[[#This Row],[日時]],テーブル13[[#All],[疫学的リンク]],G$1)</f>
        <v>0</v>
      </c>
      <c r="H277" s="59">
        <f>COUNTIFS(テーブル13[[#All],[発症日]],テーブル31012257[[#This Row],[日時]],テーブル13[[#All],[年代]],H$1)</f>
        <v>0</v>
      </c>
      <c r="I277" s="59">
        <f>COUNTIFS(テーブル13[[#All],[発症日]],テーブル31012257[[#This Row],[日時]],テーブル13[[#All],[年代]],I$1)</f>
        <v>0</v>
      </c>
      <c r="J277" s="59">
        <f>COUNTIFS(テーブル13[[#All],[発症日]],テーブル31012257[[#This Row],[日時]],テーブル13[[#All],[年代]],J$1)</f>
        <v>0</v>
      </c>
      <c r="K277" s="59">
        <f>COUNTIFS(テーブル13[[#All],[発症日]],テーブル31012257[[#This Row],[日時]],テーブル13[[#All],[年代]],K$1)</f>
        <v>0</v>
      </c>
      <c r="L277" s="59">
        <f>COUNTIFS(テーブル13[[#All],[発症日]],テーブル31012257[[#This Row],[日時]],テーブル13[[#All],[年代]],L$1)</f>
        <v>0</v>
      </c>
      <c r="M277" s="59">
        <f>COUNTIFS(テーブル13[[#All],[発症日]],テーブル31012257[[#This Row],[日時]],テーブル13[[#All],[年代]],M$1)</f>
        <v>0</v>
      </c>
      <c r="N277" s="59">
        <f>COUNTIFS(テーブル13[[#All],[発症日]],テーブル31012257[[#This Row],[日時]],テーブル13[[#All],[年代]],N$1)</f>
        <v>0</v>
      </c>
      <c r="O277" s="59">
        <f>COUNTIFS(テーブル13[[#All],[発症日]],テーブル31012257[[#This Row],[日時]],テーブル13[[#All],[年代]],O$1)</f>
        <v>0</v>
      </c>
    </row>
    <row r="278" spans="1:15">
      <c r="A278" s="54">
        <f t="shared" si="19"/>
        <v>44162</v>
      </c>
      <c r="B278" s="1" t="str">
        <f t="shared" si="16"/>
        <v/>
      </c>
      <c r="C278" s="57" t="str">
        <f t="shared" si="17"/>
        <v/>
      </c>
      <c r="D278" s="57" t="str">
        <f t="shared" si="18"/>
        <v>27日</v>
      </c>
      <c r="E278" s="57">
        <f>COUNTIF(テーブル13[[#All],[発症日]],テーブル31012257[[#This Row],[日時]])</f>
        <v>0</v>
      </c>
      <c r="F278" s="57">
        <f>COUNTIFS(テーブル13[[#All],[発症日]],テーブル31012257[[#This Row],[日時]],テーブル13[[#All],[疫学的リンク]],F$1)</f>
        <v>0</v>
      </c>
      <c r="G278" s="59">
        <f>COUNTIFS(テーブル13[[#All],[発症日]],テーブル31012257[[#This Row],[日時]],テーブル13[[#All],[疫学的リンク]],G$1)</f>
        <v>0</v>
      </c>
      <c r="H278" s="59">
        <f>COUNTIFS(テーブル13[[#All],[発症日]],テーブル31012257[[#This Row],[日時]],テーブル13[[#All],[年代]],H$1)</f>
        <v>0</v>
      </c>
      <c r="I278" s="59">
        <f>COUNTIFS(テーブル13[[#All],[発症日]],テーブル31012257[[#This Row],[日時]],テーブル13[[#All],[年代]],I$1)</f>
        <v>0</v>
      </c>
      <c r="J278" s="59">
        <f>COUNTIFS(テーブル13[[#All],[発症日]],テーブル31012257[[#This Row],[日時]],テーブル13[[#All],[年代]],J$1)</f>
        <v>0</v>
      </c>
      <c r="K278" s="59">
        <f>COUNTIFS(テーブル13[[#All],[発症日]],テーブル31012257[[#This Row],[日時]],テーブル13[[#All],[年代]],K$1)</f>
        <v>0</v>
      </c>
      <c r="L278" s="59">
        <f>COUNTIFS(テーブル13[[#All],[発症日]],テーブル31012257[[#This Row],[日時]],テーブル13[[#All],[年代]],L$1)</f>
        <v>0</v>
      </c>
      <c r="M278" s="59">
        <f>COUNTIFS(テーブル13[[#All],[発症日]],テーブル31012257[[#This Row],[日時]],テーブル13[[#All],[年代]],M$1)</f>
        <v>0</v>
      </c>
      <c r="N278" s="59">
        <f>COUNTIFS(テーブル13[[#All],[発症日]],テーブル31012257[[#This Row],[日時]],テーブル13[[#All],[年代]],N$1)</f>
        <v>0</v>
      </c>
      <c r="O278" s="59">
        <f>COUNTIFS(テーブル13[[#All],[発症日]],テーブル31012257[[#This Row],[日時]],テーブル13[[#All],[年代]],O$1)</f>
        <v>0</v>
      </c>
    </row>
    <row r="279" spans="1:15">
      <c r="A279" s="54">
        <f t="shared" si="19"/>
        <v>44163</v>
      </c>
      <c r="B279" s="1" t="str">
        <f t="shared" si="16"/>
        <v/>
      </c>
      <c r="C279" s="57" t="str">
        <f t="shared" si="17"/>
        <v/>
      </c>
      <c r="D279" s="57" t="str">
        <f t="shared" si="18"/>
        <v>28日</v>
      </c>
      <c r="E279" s="57">
        <f>COUNTIF(テーブル13[[#All],[発症日]],テーブル31012257[[#This Row],[日時]])</f>
        <v>0</v>
      </c>
      <c r="F279" s="57">
        <f>COUNTIFS(テーブル13[[#All],[発症日]],テーブル31012257[[#This Row],[日時]],テーブル13[[#All],[疫学的リンク]],F$1)</f>
        <v>0</v>
      </c>
      <c r="G279" s="59">
        <f>COUNTIFS(テーブル13[[#All],[発症日]],テーブル31012257[[#This Row],[日時]],テーブル13[[#All],[疫学的リンク]],G$1)</f>
        <v>0</v>
      </c>
      <c r="H279" s="59">
        <f>COUNTIFS(テーブル13[[#All],[発症日]],テーブル31012257[[#This Row],[日時]],テーブル13[[#All],[年代]],H$1)</f>
        <v>0</v>
      </c>
      <c r="I279" s="59">
        <f>COUNTIFS(テーブル13[[#All],[発症日]],テーブル31012257[[#This Row],[日時]],テーブル13[[#All],[年代]],I$1)</f>
        <v>0</v>
      </c>
      <c r="J279" s="59">
        <f>COUNTIFS(テーブル13[[#All],[発症日]],テーブル31012257[[#This Row],[日時]],テーブル13[[#All],[年代]],J$1)</f>
        <v>0</v>
      </c>
      <c r="K279" s="59">
        <f>COUNTIFS(テーブル13[[#All],[発症日]],テーブル31012257[[#This Row],[日時]],テーブル13[[#All],[年代]],K$1)</f>
        <v>0</v>
      </c>
      <c r="L279" s="59">
        <f>COUNTIFS(テーブル13[[#All],[発症日]],テーブル31012257[[#This Row],[日時]],テーブル13[[#All],[年代]],L$1)</f>
        <v>0</v>
      </c>
      <c r="M279" s="59">
        <f>COUNTIFS(テーブル13[[#All],[発症日]],テーブル31012257[[#This Row],[日時]],テーブル13[[#All],[年代]],M$1)</f>
        <v>0</v>
      </c>
      <c r="N279" s="59">
        <f>COUNTIFS(テーブル13[[#All],[発症日]],テーブル31012257[[#This Row],[日時]],テーブル13[[#All],[年代]],N$1)</f>
        <v>0</v>
      </c>
      <c r="O279" s="59">
        <f>COUNTIFS(テーブル13[[#All],[発症日]],テーブル31012257[[#This Row],[日時]],テーブル13[[#All],[年代]],O$1)</f>
        <v>0</v>
      </c>
    </row>
    <row r="280" spans="1:15">
      <c r="A280" s="54">
        <f t="shared" si="19"/>
        <v>44164</v>
      </c>
      <c r="B280" s="1" t="str">
        <f t="shared" si="16"/>
        <v/>
      </c>
      <c r="C280" s="57" t="str">
        <f t="shared" si="17"/>
        <v/>
      </c>
      <c r="D280" s="57" t="str">
        <f t="shared" si="18"/>
        <v>29日</v>
      </c>
      <c r="E280" s="57">
        <f>COUNTIF(テーブル13[[#All],[発症日]],テーブル31012257[[#This Row],[日時]])</f>
        <v>0</v>
      </c>
      <c r="F280" s="57">
        <f>COUNTIFS(テーブル13[[#All],[発症日]],テーブル31012257[[#This Row],[日時]],テーブル13[[#All],[疫学的リンク]],F$1)</f>
        <v>0</v>
      </c>
      <c r="G280" s="59">
        <f>COUNTIFS(テーブル13[[#All],[発症日]],テーブル31012257[[#This Row],[日時]],テーブル13[[#All],[疫学的リンク]],G$1)</f>
        <v>0</v>
      </c>
      <c r="H280" s="59">
        <f>COUNTIFS(テーブル13[[#All],[発症日]],テーブル31012257[[#This Row],[日時]],テーブル13[[#All],[年代]],H$1)</f>
        <v>0</v>
      </c>
      <c r="I280" s="59">
        <f>COUNTIFS(テーブル13[[#All],[発症日]],テーブル31012257[[#This Row],[日時]],テーブル13[[#All],[年代]],I$1)</f>
        <v>0</v>
      </c>
      <c r="J280" s="59">
        <f>COUNTIFS(テーブル13[[#All],[発症日]],テーブル31012257[[#This Row],[日時]],テーブル13[[#All],[年代]],J$1)</f>
        <v>0</v>
      </c>
      <c r="K280" s="59">
        <f>COUNTIFS(テーブル13[[#All],[発症日]],テーブル31012257[[#This Row],[日時]],テーブル13[[#All],[年代]],K$1)</f>
        <v>0</v>
      </c>
      <c r="L280" s="59">
        <f>COUNTIFS(テーブル13[[#All],[発症日]],テーブル31012257[[#This Row],[日時]],テーブル13[[#All],[年代]],L$1)</f>
        <v>0</v>
      </c>
      <c r="M280" s="59">
        <f>COUNTIFS(テーブル13[[#All],[発症日]],テーブル31012257[[#This Row],[日時]],テーブル13[[#All],[年代]],M$1)</f>
        <v>0</v>
      </c>
      <c r="N280" s="59">
        <f>COUNTIFS(テーブル13[[#All],[発症日]],テーブル31012257[[#This Row],[日時]],テーブル13[[#All],[年代]],N$1)</f>
        <v>0</v>
      </c>
      <c r="O280" s="59">
        <f>COUNTIFS(テーブル13[[#All],[発症日]],テーブル31012257[[#This Row],[日時]],テーブル13[[#All],[年代]],O$1)</f>
        <v>0</v>
      </c>
    </row>
    <row r="281" spans="1:15">
      <c r="A281" s="54">
        <f t="shared" si="19"/>
        <v>44165</v>
      </c>
      <c r="B281" s="1" t="str">
        <f t="shared" si="16"/>
        <v/>
      </c>
      <c r="C281" s="57" t="str">
        <f t="shared" si="17"/>
        <v/>
      </c>
      <c r="D281" s="57" t="str">
        <f t="shared" si="18"/>
        <v>30日</v>
      </c>
      <c r="E281" s="57">
        <f>COUNTIF(テーブル13[[#All],[発症日]],テーブル31012257[[#This Row],[日時]])</f>
        <v>0</v>
      </c>
      <c r="F281" s="57">
        <f>COUNTIFS(テーブル13[[#All],[発症日]],テーブル31012257[[#This Row],[日時]],テーブル13[[#All],[疫学的リンク]],F$1)</f>
        <v>0</v>
      </c>
      <c r="G281" s="59">
        <f>COUNTIFS(テーブル13[[#All],[発症日]],テーブル31012257[[#This Row],[日時]],テーブル13[[#All],[疫学的リンク]],G$1)</f>
        <v>0</v>
      </c>
      <c r="H281" s="59">
        <f>COUNTIFS(テーブル13[[#All],[発症日]],テーブル31012257[[#This Row],[日時]],テーブル13[[#All],[年代]],H$1)</f>
        <v>0</v>
      </c>
      <c r="I281" s="59">
        <f>COUNTIFS(テーブル13[[#All],[発症日]],テーブル31012257[[#This Row],[日時]],テーブル13[[#All],[年代]],I$1)</f>
        <v>0</v>
      </c>
      <c r="J281" s="59">
        <f>COUNTIFS(テーブル13[[#All],[発症日]],テーブル31012257[[#This Row],[日時]],テーブル13[[#All],[年代]],J$1)</f>
        <v>0</v>
      </c>
      <c r="K281" s="59">
        <f>COUNTIFS(テーブル13[[#All],[発症日]],テーブル31012257[[#This Row],[日時]],テーブル13[[#All],[年代]],K$1)</f>
        <v>0</v>
      </c>
      <c r="L281" s="59">
        <f>COUNTIFS(テーブル13[[#All],[発症日]],テーブル31012257[[#This Row],[日時]],テーブル13[[#All],[年代]],L$1)</f>
        <v>0</v>
      </c>
      <c r="M281" s="59">
        <f>COUNTIFS(テーブル13[[#All],[発症日]],テーブル31012257[[#This Row],[日時]],テーブル13[[#All],[年代]],M$1)</f>
        <v>0</v>
      </c>
      <c r="N281" s="59">
        <f>COUNTIFS(テーブル13[[#All],[発症日]],テーブル31012257[[#This Row],[日時]],テーブル13[[#All],[年代]],N$1)</f>
        <v>0</v>
      </c>
      <c r="O281" s="59">
        <f>COUNTIFS(テーブル13[[#All],[発症日]],テーブル31012257[[#This Row],[日時]],テーブル13[[#All],[年代]],O$1)</f>
        <v>0</v>
      </c>
    </row>
    <row r="282" spans="1:15">
      <c r="A282" s="54">
        <f t="shared" si="19"/>
        <v>44166</v>
      </c>
      <c r="B282" s="1" t="str">
        <f t="shared" si="16"/>
        <v/>
      </c>
      <c r="C282" s="57" t="str">
        <f t="shared" si="17"/>
        <v>12月</v>
      </c>
      <c r="D282" s="57" t="str">
        <f t="shared" si="18"/>
        <v>1日</v>
      </c>
      <c r="E282" s="57">
        <f>COUNTIF(テーブル13[[#All],[発症日]],テーブル31012257[[#This Row],[日時]])</f>
        <v>0</v>
      </c>
      <c r="F282" s="57">
        <f>COUNTIFS(テーブル13[[#All],[発症日]],テーブル31012257[[#This Row],[日時]],テーブル13[[#All],[疫学的リンク]],F$1)</f>
        <v>0</v>
      </c>
      <c r="G282" s="59">
        <f>COUNTIFS(テーブル13[[#All],[発症日]],テーブル31012257[[#This Row],[日時]],テーブル13[[#All],[疫学的リンク]],G$1)</f>
        <v>0</v>
      </c>
      <c r="H282" s="59">
        <f>COUNTIFS(テーブル13[[#All],[発症日]],テーブル31012257[[#This Row],[日時]],テーブル13[[#All],[年代]],H$1)</f>
        <v>0</v>
      </c>
      <c r="I282" s="59">
        <f>COUNTIFS(テーブル13[[#All],[発症日]],テーブル31012257[[#This Row],[日時]],テーブル13[[#All],[年代]],I$1)</f>
        <v>0</v>
      </c>
      <c r="J282" s="59">
        <f>COUNTIFS(テーブル13[[#All],[発症日]],テーブル31012257[[#This Row],[日時]],テーブル13[[#All],[年代]],J$1)</f>
        <v>0</v>
      </c>
      <c r="K282" s="59">
        <f>COUNTIFS(テーブル13[[#All],[発症日]],テーブル31012257[[#This Row],[日時]],テーブル13[[#All],[年代]],K$1)</f>
        <v>0</v>
      </c>
      <c r="L282" s="59">
        <f>COUNTIFS(テーブル13[[#All],[発症日]],テーブル31012257[[#This Row],[日時]],テーブル13[[#All],[年代]],L$1)</f>
        <v>0</v>
      </c>
      <c r="M282" s="59">
        <f>COUNTIFS(テーブル13[[#All],[発症日]],テーブル31012257[[#This Row],[日時]],テーブル13[[#All],[年代]],M$1)</f>
        <v>0</v>
      </c>
      <c r="N282" s="59">
        <f>COUNTIFS(テーブル13[[#All],[発症日]],テーブル31012257[[#This Row],[日時]],テーブル13[[#All],[年代]],N$1)</f>
        <v>0</v>
      </c>
      <c r="O282" s="59">
        <f>COUNTIFS(テーブル13[[#All],[発症日]],テーブル31012257[[#This Row],[日時]],テーブル13[[#All],[年代]],O$1)</f>
        <v>0</v>
      </c>
    </row>
    <row r="283" spans="1:15">
      <c r="A283" s="54">
        <f t="shared" si="19"/>
        <v>44167</v>
      </c>
      <c r="B283" s="1" t="str">
        <f t="shared" si="16"/>
        <v/>
      </c>
      <c r="C283" s="57" t="str">
        <f t="shared" si="17"/>
        <v/>
      </c>
      <c r="D283" s="57" t="str">
        <f t="shared" si="18"/>
        <v>2日</v>
      </c>
      <c r="E283" s="57">
        <f>COUNTIF(テーブル13[[#All],[発症日]],テーブル31012257[[#This Row],[日時]])</f>
        <v>0</v>
      </c>
      <c r="F283" s="57">
        <f>COUNTIFS(テーブル13[[#All],[発症日]],テーブル31012257[[#This Row],[日時]],テーブル13[[#All],[疫学的リンク]],F$1)</f>
        <v>0</v>
      </c>
      <c r="G283" s="59">
        <f>COUNTIFS(テーブル13[[#All],[発症日]],テーブル31012257[[#This Row],[日時]],テーブル13[[#All],[疫学的リンク]],G$1)</f>
        <v>0</v>
      </c>
      <c r="H283" s="59">
        <f>COUNTIFS(テーブル13[[#All],[発症日]],テーブル31012257[[#This Row],[日時]],テーブル13[[#All],[年代]],H$1)</f>
        <v>0</v>
      </c>
      <c r="I283" s="59">
        <f>COUNTIFS(テーブル13[[#All],[発症日]],テーブル31012257[[#This Row],[日時]],テーブル13[[#All],[年代]],I$1)</f>
        <v>0</v>
      </c>
      <c r="J283" s="59">
        <f>COUNTIFS(テーブル13[[#All],[発症日]],テーブル31012257[[#This Row],[日時]],テーブル13[[#All],[年代]],J$1)</f>
        <v>0</v>
      </c>
      <c r="K283" s="59">
        <f>COUNTIFS(テーブル13[[#All],[発症日]],テーブル31012257[[#This Row],[日時]],テーブル13[[#All],[年代]],K$1)</f>
        <v>0</v>
      </c>
      <c r="L283" s="59">
        <f>COUNTIFS(テーブル13[[#All],[発症日]],テーブル31012257[[#This Row],[日時]],テーブル13[[#All],[年代]],L$1)</f>
        <v>0</v>
      </c>
      <c r="M283" s="59">
        <f>COUNTIFS(テーブル13[[#All],[発症日]],テーブル31012257[[#This Row],[日時]],テーブル13[[#All],[年代]],M$1)</f>
        <v>0</v>
      </c>
      <c r="N283" s="59">
        <f>COUNTIFS(テーブル13[[#All],[発症日]],テーブル31012257[[#This Row],[日時]],テーブル13[[#All],[年代]],N$1)</f>
        <v>0</v>
      </c>
      <c r="O283" s="59">
        <f>COUNTIFS(テーブル13[[#All],[発症日]],テーブル31012257[[#This Row],[日時]],テーブル13[[#All],[年代]],O$1)</f>
        <v>0</v>
      </c>
    </row>
    <row r="284" spans="1:15">
      <c r="A284" s="54">
        <f t="shared" si="19"/>
        <v>44168</v>
      </c>
      <c r="B284" s="1" t="str">
        <f t="shared" si="16"/>
        <v/>
      </c>
      <c r="C284" s="57" t="str">
        <f t="shared" si="17"/>
        <v/>
      </c>
      <c r="D284" s="57" t="str">
        <f t="shared" si="18"/>
        <v>3日</v>
      </c>
      <c r="E284" s="57">
        <f>COUNTIF(テーブル13[[#All],[発症日]],テーブル31012257[[#This Row],[日時]])</f>
        <v>0</v>
      </c>
      <c r="F284" s="57">
        <f>COUNTIFS(テーブル13[[#All],[発症日]],テーブル31012257[[#This Row],[日時]],テーブル13[[#All],[疫学的リンク]],F$1)</f>
        <v>0</v>
      </c>
      <c r="G284" s="59">
        <f>COUNTIFS(テーブル13[[#All],[発症日]],テーブル31012257[[#This Row],[日時]],テーブル13[[#All],[疫学的リンク]],G$1)</f>
        <v>0</v>
      </c>
      <c r="H284" s="59">
        <f>COUNTIFS(テーブル13[[#All],[発症日]],テーブル31012257[[#This Row],[日時]],テーブル13[[#All],[年代]],H$1)</f>
        <v>0</v>
      </c>
      <c r="I284" s="59">
        <f>COUNTIFS(テーブル13[[#All],[発症日]],テーブル31012257[[#This Row],[日時]],テーブル13[[#All],[年代]],I$1)</f>
        <v>0</v>
      </c>
      <c r="J284" s="59">
        <f>COUNTIFS(テーブル13[[#All],[発症日]],テーブル31012257[[#This Row],[日時]],テーブル13[[#All],[年代]],J$1)</f>
        <v>0</v>
      </c>
      <c r="K284" s="59">
        <f>COUNTIFS(テーブル13[[#All],[発症日]],テーブル31012257[[#This Row],[日時]],テーブル13[[#All],[年代]],K$1)</f>
        <v>0</v>
      </c>
      <c r="L284" s="59">
        <f>COUNTIFS(テーブル13[[#All],[発症日]],テーブル31012257[[#This Row],[日時]],テーブル13[[#All],[年代]],L$1)</f>
        <v>0</v>
      </c>
      <c r="M284" s="59">
        <f>COUNTIFS(テーブル13[[#All],[発症日]],テーブル31012257[[#This Row],[日時]],テーブル13[[#All],[年代]],M$1)</f>
        <v>0</v>
      </c>
      <c r="N284" s="59">
        <f>COUNTIFS(テーブル13[[#All],[発症日]],テーブル31012257[[#This Row],[日時]],テーブル13[[#All],[年代]],N$1)</f>
        <v>0</v>
      </c>
      <c r="O284" s="59">
        <f>COUNTIFS(テーブル13[[#All],[発症日]],テーブル31012257[[#This Row],[日時]],テーブル13[[#All],[年代]],O$1)</f>
        <v>0</v>
      </c>
    </row>
    <row r="285" spans="1:15">
      <c r="A285" s="54">
        <f t="shared" si="19"/>
        <v>44169</v>
      </c>
      <c r="B285" s="1" t="str">
        <f t="shared" si="16"/>
        <v/>
      </c>
      <c r="C285" s="57" t="str">
        <f t="shared" si="17"/>
        <v/>
      </c>
      <c r="D285" s="57" t="str">
        <f t="shared" si="18"/>
        <v>4日</v>
      </c>
      <c r="E285" s="57">
        <f>COUNTIF(テーブル13[[#All],[発症日]],テーブル31012257[[#This Row],[日時]])</f>
        <v>2</v>
      </c>
      <c r="F285" s="57">
        <f>COUNTIFS(テーブル13[[#All],[発症日]],テーブル31012257[[#This Row],[日時]],テーブル13[[#All],[疫学的リンク]],F$1)</f>
        <v>1</v>
      </c>
      <c r="G285" s="59">
        <f>COUNTIFS(テーブル13[[#All],[発症日]],テーブル31012257[[#This Row],[日時]],テーブル13[[#All],[疫学的リンク]],G$1)</f>
        <v>1</v>
      </c>
      <c r="H285" s="59">
        <f>COUNTIFS(テーブル13[[#All],[発症日]],テーブル31012257[[#This Row],[日時]],テーブル13[[#All],[年代]],H$1)</f>
        <v>0</v>
      </c>
      <c r="I285" s="59">
        <f>COUNTIFS(テーブル13[[#All],[発症日]],テーブル31012257[[#This Row],[日時]],テーブル13[[#All],[年代]],I$1)</f>
        <v>0</v>
      </c>
      <c r="J285" s="59">
        <f>COUNTIFS(テーブル13[[#All],[発症日]],テーブル31012257[[#This Row],[日時]],テーブル13[[#All],[年代]],J$1)</f>
        <v>0</v>
      </c>
      <c r="K285" s="59">
        <f>COUNTIFS(テーブル13[[#All],[発症日]],テーブル31012257[[#This Row],[日時]],テーブル13[[#All],[年代]],K$1)</f>
        <v>0</v>
      </c>
      <c r="L285" s="59">
        <f>COUNTIFS(テーブル13[[#All],[発症日]],テーブル31012257[[#This Row],[日時]],テーブル13[[#All],[年代]],L$1)</f>
        <v>0</v>
      </c>
      <c r="M285" s="59">
        <f>COUNTIFS(テーブル13[[#All],[発症日]],テーブル31012257[[#This Row],[日時]],テーブル13[[#All],[年代]],M$1)</f>
        <v>0</v>
      </c>
      <c r="N285" s="59">
        <f>COUNTIFS(テーブル13[[#All],[発症日]],テーブル31012257[[#This Row],[日時]],テーブル13[[#All],[年代]],N$1)</f>
        <v>0</v>
      </c>
      <c r="O285" s="59">
        <f>COUNTIFS(テーブル13[[#All],[発症日]],テーブル31012257[[#This Row],[日時]],テーブル13[[#All],[年代]],O$1)</f>
        <v>0</v>
      </c>
    </row>
    <row r="286" spans="1:15">
      <c r="A286" s="54">
        <f t="shared" si="19"/>
        <v>44170</v>
      </c>
      <c r="B286" s="1" t="str">
        <f t="shared" si="16"/>
        <v/>
      </c>
      <c r="C286" s="57" t="str">
        <f t="shared" si="17"/>
        <v/>
      </c>
      <c r="D286" s="57" t="str">
        <f t="shared" si="18"/>
        <v>5日</v>
      </c>
      <c r="E286" s="57">
        <f>COUNTIF(テーブル13[[#All],[発症日]],テーブル31012257[[#This Row],[日時]])</f>
        <v>0</v>
      </c>
      <c r="F286" s="57">
        <f>COUNTIFS(テーブル13[[#All],[発症日]],テーブル31012257[[#This Row],[日時]],テーブル13[[#All],[疫学的リンク]],F$1)</f>
        <v>0</v>
      </c>
      <c r="G286" s="59">
        <f>COUNTIFS(テーブル13[[#All],[発症日]],テーブル31012257[[#This Row],[日時]],テーブル13[[#All],[疫学的リンク]],G$1)</f>
        <v>0</v>
      </c>
      <c r="H286" s="59">
        <f>COUNTIFS(テーブル13[[#All],[発症日]],テーブル31012257[[#This Row],[日時]],テーブル13[[#All],[年代]],H$1)</f>
        <v>0</v>
      </c>
      <c r="I286" s="59">
        <f>COUNTIFS(テーブル13[[#All],[発症日]],テーブル31012257[[#This Row],[日時]],テーブル13[[#All],[年代]],I$1)</f>
        <v>0</v>
      </c>
      <c r="J286" s="59">
        <f>COUNTIFS(テーブル13[[#All],[発症日]],テーブル31012257[[#This Row],[日時]],テーブル13[[#All],[年代]],J$1)</f>
        <v>0</v>
      </c>
      <c r="K286" s="59">
        <f>COUNTIFS(テーブル13[[#All],[発症日]],テーブル31012257[[#This Row],[日時]],テーブル13[[#All],[年代]],K$1)</f>
        <v>0</v>
      </c>
      <c r="L286" s="59">
        <f>COUNTIFS(テーブル13[[#All],[発症日]],テーブル31012257[[#This Row],[日時]],テーブル13[[#All],[年代]],L$1)</f>
        <v>0</v>
      </c>
      <c r="M286" s="59">
        <f>COUNTIFS(テーブル13[[#All],[発症日]],テーブル31012257[[#This Row],[日時]],テーブル13[[#All],[年代]],M$1)</f>
        <v>0</v>
      </c>
      <c r="N286" s="59">
        <f>COUNTIFS(テーブル13[[#All],[発症日]],テーブル31012257[[#This Row],[日時]],テーブル13[[#All],[年代]],N$1)</f>
        <v>0</v>
      </c>
      <c r="O286" s="59">
        <f>COUNTIFS(テーブル13[[#All],[発症日]],テーブル31012257[[#This Row],[日時]],テーブル13[[#All],[年代]],O$1)</f>
        <v>0</v>
      </c>
    </row>
    <row r="287" spans="1:15">
      <c r="A287" s="54">
        <f t="shared" si="19"/>
        <v>44171</v>
      </c>
      <c r="B287" s="1" t="str">
        <f t="shared" si="16"/>
        <v/>
      </c>
      <c r="C287" s="57" t="str">
        <f t="shared" si="17"/>
        <v/>
      </c>
      <c r="D287" s="57" t="str">
        <f t="shared" si="18"/>
        <v>6日</v>
      </c>
      <c r="E287" s="57">
        <f>COUNTIF(テーブル13[[#All],[発症日]],テーブル31012257[[#This Row],[日時]])</f>
        <v>1</v>
      </c>
      <c r="F287" s="57">
        <f>COUNTIFS(テーブル13[[#All],[発症日]],テーブル31012257[[#This Row],[日時]],テーブル13[[#All],[疫学的リンク]],F$1)</f>
        <v>0</v>
      </c>
      <c r="G287" s="59">
        <f>COUNTIFS(テーブル13[[#All],[発症日]],テーブル31012257[[#This Row],[日時]],テーブル13[[#All],[疫学的リンク]],G$1)</f>
        <v>1</v>
      </c>
      <c r="H287" s="59">
        <f>COUNTIFS(テーブル13[[#All],[発症日]],テーブル31012257[[#This Row],[日時]],テーブル13[[#All],[年代]],H$1)</f>
        <v>0</v>
      </c>
      <c r="I287" s="59">
        <f>COUNTIFS(テーブル13[[#All],[発症日]],テーブル31012257[[#This Row],[日時]],テーブル13[[#All],[年代]],I$1)</f>
        <v>0</v>
      </c>
      <c r="J287" s="59">
        <f>COUNTIFS(テーブル13[[#All],[発症日]],テーブル31012257[[#This Row],[日時]],テーブル13[[#All],[年代]],J$1)</f>
        <v>0</v>
      </c>
      <c r="K287" s="59">
        <f>COUNTIFS(テーブル13[[#All],[発症日]],テーブル31012257[[#This Row],[日時]],テーブル13[[#All],[年代]],K$1)</f>
        <v>0</v>
      </c>
      <c r="L287" s="59">
        <f>COUNTIFS(テーブル13[[#All],[発症日]],テーブル31012257[[#This Row],[日時]],テーブル13[[#All],[年代]],L$1)</f>
        <v>0</v>
      </c>
      <c r="M287" s="59">
        <f>COUNTIFS(テーブル13[[#All],[発症日]],テーブル31012257[[#This Row],[日時]],テーブル13[[#All],[年代]],M$1)</f>
        <v>0</v>
      </c>
      <c r="N287" s="59">
        <f>COUNTIFS(テーブル13[[#All],[発症日]],テーブル31012257[[#This Row],[日時]],テーブル13[[#All],[年代]],N$1)</f>
        <v>0</v>
      </c>
      <c r="O287" s="59">
        <f>COUNTIFS(テーブル13[[#All],[発症日]],テーブル31012257[[#This Row],[日時]],テーブル13[[#All],[年代]],O$1)</f>
        <v>0</v>
      </c>
    </row>
    <row r="288" spans="1:15">
      <c r="A288" s="54">
        <f t="shared" si="19"/>
        <v>44172</v>
      </c>
      <c r="B288" s="1" t="str">
        <f t="shared" si="16"/>
        <v/>
      </c>
      <c r="C288" s="57" t="str">
        <f t="shared" si="17"/>
        <v/>
      </c>
      <c r="D288" s="57" t="str">
        <f t="shared" si="18"/>
        <v>7日</v>
      </c>
      <c r="E288" s="57">
        <f>COUNTIF(テーブル13[[#All],[発症日]],テーブル31012257[[#This Row],[日時]])</f>
        <v>0</v>
      </c>
      <c r="F288" s="57">
        <f>COUNTIFS(テーブル13[[#All],[発症日]],テーブル31012257[[#This Row],[日時]],テーブル13[[#All],[疫学的リンク]],F$1)</f>
        <v>0</v>
      </c>
      <c r="G288" s="59">
        <f>COUNTIFS(テーブル13[[#All],[発症日]],テーブル31012257[[#This Row],[日時]],テーブル13[[#All],[疫学的リンク]],G$1)</f>
        <v>0</v>
      </c>
      <c r="H288" s="59">
        <f>COUNTIFS(テーブル13[[#All],[発症日]],テーブル31012257[[#This Row],[日時]],テーブル13[[#All],[年代]],H$1)</f>
        <v>0</v>
      </c>
      <c r="I288" s="59">
        <f>COUNTIFS(テーブル13[[#All],[発症日]],テーブル31012257[[#This Row],[日時]],テーブル13[[#All],[年代]],I$1)</f>
        <v>0</v>
      </c>
      <c r="J288" s="59">
        <f>COUNTIFS(テーブル13[[#All],[発症日]],テーブル31012257[[#This Row],[日時]],テーブル13[[#All],[年代]],J$1)</f>
        <v>0</v>
      </c>
      <c r="K288" s="59">
        <f>COUNTIFS(テーブル13[[#All],[発症日]],テーブル31012257[[#This Row],[日時]],テーブル13[[#All],[年代]],K$1)</f>
        <v>0</v>
      </c>
      <c r="L288" s="59">
        <f>COUNTIFS(テーブル13[[#All],[発症日]],テーブル31012257[[#This Row],[日時]],テーブル13[[#All],[年代]],L$1)</f>
        <v>0</v>
      </c>
      <c r="M288" s="59">
        <f>COUNTIFS(テーブル13[[#All],[発症日]],テーブル31012257[[#This Row],[日時]],テーブル13[[#All],[年代]],M$1)</f>
        <v>0</v>
      </c>
      <c r="N288" s="59">
        <f>COUNTIFS(テーブル13[[#All],[発症日]],テーブル31012257[[#This Row],[日時]],テーブル13[[#All],[年代]],N$1)</f>
        <v>0</v>
      </c>
      <c r="O288" s="59">
        <f>COUNTIFS(テーブル13[[#All],[発症日]],テーブル31012257[[#This Row],[日時]],テーブル13[[#All],[年代]],O$1)</f>
        <v>0</v>
      </c>
    </row>
    <row r="289" spans="1:15">
      <c r="A289" s="54">
        <f t="shared" si="19"/>
        <v>44173</v>
      </c>
      <c r="B289" s="1" t="str">
        <f t="shared" si="16"/>
        <v/>
      </c>
      <c r="C289" s="57" t="str">
        <f t="shared" si="17"/>
        <v/>
      </c>
      <c r="D289" s="57" t="str">
        <f t="shared" si="18"/>
        <v>8日</v>
      </c>
      <c r="E289" s="57">
        <f>COUNTIF(テーブル13[[#All],[発症日]],テーブル31012257[[#This Row],[日時]])</f>
        <v>2</v>
      </c>
      <c r="F289" s="57">
        <f>COUNTIFS(テーブル13[[#All],[発症日]],テーブル31012257[[#This Row],[日時]],テーブル13[[#All],[疫学的リンク]],F$1)</f>
        <v>1</v>
      </c>
      <c r="G289" s="59">
        <f>COUNTIFS(テーブル13[[#All],[発症日]],テーブル31012257[[#This Row],[日時]],テーブル13[[#All],[疫学的リンク]],G$1)</f>
        <v>1</v>
      </c>
      <c r="H289" s="59">
        <f>COUNTIFS(テーブル13[[#All],[発症日]],テーブル31012257[[#This Row],[日時]],テーブル13[[#All],[年代]],H$1)</f>
        <v>0</v>
      </c>
      <c r="I289" s="59">
        <f>COUNTIFS(テーブル13[[#All],[発症日]],テーブル31012257[[#This Row],[日時]],テーブル13[[#All],[年代]],I$1)</f>
        <v>0</v>
      </c>
      <c r="J289" s="59">
        <f>COUNTIFS(テーブル13[[#All],[発症日]],テーブル31012257[[#This Row],[日時]],テーブル13[[#All],[年代]],J$1)</f>
        <v>0</v>
      </c>
      <c r="K289" s="59">
        <f>COUNTIFS(テーブル13[[#All],[発症日]],テーブル31012257[[#This Row],[日時]],テーブル13[[#All],[年代]],K$1)</f>
        <v>0</v>
      </c>
      <c r="L289" s="59">
        <f>COUNTIFS(テーブル13[[#All],[発症日]],テーブル31012257[[#This Row],[日時]],テーブル13[[#All],[年代]],L$1)</f>
        <v>0</v>
      </c>
      <c r="M289" s="59">
        <f>COUNTIFS(テーブル13[[#All],[発症日]],テーブル31012257[[#This Row],[日時]],テーブル13[[#All],[年代]],M$1)</f>
        <v>0</v>
      </c>
      <c r="N289" s="59">
        <f>COUNTIFS(テーブル13[[#All],[発症日]],テーブル31012257[[#This Row],[日時]],テーブル13[[#All],[年代]],N$1)</f>
        <v>0</v>
      </c>
      <c r="O289" s="59">
        <f>COUNTIFS(テーブル13[[#All],[発症日]],テーブル31012257[[#This Row],[日時]],テーブル13[[#All],[年代]],O$1)</f>
        <v>0</v>
      </c>
    </row>
    <row r="290" spans="1:15">
      <c r="A290" s="54">
        <f t="shared" si="19"/>
        <v>44174</v>
      </c>
      <c r="B290" s="1" t="str">
        <f t="shared" si="16"/>
        <v/>
      </c>
      <c r="C290" s="57" t="str">
        <f t="shared" si="17"/>
        <v/>
      </c>
      <c r="D290" s="57" t="str">
        <f t="shared" si="18"/>
        <v>9日</v>
      </c>
      <c r="E290" s="57">
        <f>COUNTIF(テーブル13[[#All],[発症日]],テーブル31012257[[#This Row],[日時]])</f>
        <v>1</v>
      </c>
      <c r="F290" s="57">
        <f>COUNTIFS(テーブル13[[#All],[発症日]],テーブル31012257[[#This Row],[日時]],テーブル13[[#All],[疫学的リンク]],F$1)</f>
        <v>1</v>
      </c>
      <c r="G290" s="59">
        <f>COUNTIFS(テーブル13[[#All],[発症日]],テーブル31012257[[#This Row],[日時]],テーブル13[[#All],[疫学的リンク]],G$1)</f>
        <v>0</v>
      </c>
      <c r="H290" s="59">
        <f>COUNTIFS(テーブル13[[#All],[発症日]],テーブル31012257[[#This Row],[日時]],テーブル13[[#All],[年代]],H$1)</f>
        <v>0</v>
      </c>
      <c r="I290" s="59">
        <f>COUNTIFS(テーブル13[[#All],[発症日]],テーブル31012257[[#This Row],[日時]],テーブル13[[#All],[年代]],I$1)</f>
        <v>0</v>
      </c>
      <c r="J290" s="59">
        <f>COUNTIFS(テーブル13[[#All],[発症日]],テーブル31012257[[#This Row],[日時]],テーブル13[[#All],[年代]],J$1)</f>
        <v>0</v>
      </c>
      <c r="K290" s="59">
        <f>COUNTIFS(テーブル13[[#All],[発症日]],テーブル31012257[[#This Row],[日時]],テーブル13[[#All],[年代]],K$1)</f>
        <v>0</v>
      </c>
      <c r="L290" s="59">
        <f>COUNTIFS(テーブル13[[#All],[発症日]],テーブル31012257[[#This Row],[日時]],テーブル13[[#All],[年代]],L$1)</f>
        <v>0</v>
      </c>
      <c r="M290" s="59">
        <f>COUNTIFS(テーブル13[[#All],[発症日]],テーブル31012257[[#This Row],[日時]],テーブル13[[#All],[年代]],M$1)</f>
        <v>0</v>
      </c>
      <c r="N290" s="59">
        <f>COUNTIFS(テーブル13[[#All],[発症日]],テーブル31012257[[#This Row],[日時]],テーブル13[[#All],[年代]],N$1)</f>
        <v>0</v>
      </c>
      <c r="O290" s="59">
        <f>COUNTIFS(テーブル13[[#All],[発症日]],テーブル31012257[[#This Row],[日時]],テーブル13[[#All],[年代]],O$1)</f>
        <v>0</v>
      </c>
    </row>
    <row r="291" spans="1:15">
      <c r="A291" s="54">
        <f t="shared" si="19"/>
        <v>44175</v>
      </c>
      <c r="B291" s="1" t="str">
        <f t="shared" si="16"/>
        <v/>
      </c>
      <c r="C291" s="57" t="str">
        <f t="shared" si="17"/>
        <v/>
      </c>
      <c r="D291" s="57" t="str">
        <f t="shared" si="18"/>
        <v>10日</v>
      </c>
      <c r="E291" s="57">
        <f>COUNTIF(テーブル13[[#All],[発症日]],テーブル31012257[[#This Row],[日時]])</f>
        <v>2</v>
      </c>
      <c r="F291" s="57">
        <f>COUNTIFS(テーブル13[[#All],[発症日]],テーブル31012257[[#This Row],[日時]],テーブル13[[#All],[疫学的リンク]],F$1)</f>
        <v>1</v>
      </c>
      <c r="G291" s="59">
        <f>COUNTIFS(テーブル13[[#All],[発症日]],テーブル31012257[[#This Row],[日時]],テーブル13[[#All],[疫学的リンク]],G$1)</f>
        <v>1</v>
      </c>
      <c r="H291" s="59">
        <f>COUNTIFS(テーブル13[[#All],[発症日]],テーブル31012257[[#This Row],[日時]],テーブル13[[#All],[年代]],H$1)</f>
        <v>0</v>
      </c>
      <c r="I291" s="59">
        <f>COUNTIFS(テーブル13[[#All],[発症日]],テーブル31012257[[#This Row],[日時]],テーブル13[[#All],[年代]],I$1)</f>
        <v>0</v>
      </c>
      <c r="J291" s="59">
        <f>COUNTIFS(テーブル13[[#All],[発症日]],テーブル31012257[[#This Row],[日時]],テーブル13[[#All],[年代]],J$1)</f>
        <v>0</v>
      </c>
      <c r="K291" s="59">
        <f>COUNTIFS(テーブル13[[#All],[発症日]],テーブル31012257[[#This Row],[日時]],テーブル13[[#All],[年代]],K$1)</f>
        <v>0</v>
      </c>
      <c r="L291" s="59">
        <f>COUNTIFS(テーブル13[[#All],[発症日]],テーブル31012257[[#This Row],[日時]],テーブル13[[#All],[年代]],L$1)</f>
        <v>0</v>
      </c>
      <c r="M291" s="59">
        <f>COUNTIFS(テーブル13[[#All],[発症日]],テーブル31012257[[#This Row],[日時]],テーブル13[[#All],[年代]],M$1)</f>
        <v>0</v>
      </c>
      <c r="N291" s="59">
        <f>COUNTIFS(テーブル13[[#All],[発症日]],テーブル31012257[[#This Row],[日時]],テーブル13[[#All],[年代]],N$1)</f>
        <v>0</v>
      </c>
      <c r="O291" s="59">
        <f>COUNTIFS(テーブル13[[#All],[発症日]],テーブル31012257[[#This Row],[日時]],テーブル13[[#All],[年代]],O$1)</f>
        <v>0</v>
      </c>
    </row>
    <row r="292" spans="1:15">
      <c r="A292" s="54">
        <f t="shared" si="19"/>
        <v>44176</v>
      </c>
      <c r="B292" s="1" t="str">
        <f t="shared" si="16"/>
        <v/>
      </c>
      <c r="C292" s="57" t="str">
        <f t="shared" si="17"/>
        <v/>
      </c>
      <c r="D292" s="57" t="str">
        <f t="shared" si="18"/>
        <v>11日</v>
      </c>
      <c r="E292" s="57">
        <f>COUNTIF(テーブル13[[#All],[発症日]],テーブル31012257[[#This Row],[日時]])</f>
        <v>2</v>
      </c>
      <c r="F292" s="57">
        <f>COUNTIFS(テーブル13[[#All],[発症日]],テーブル31012257[[#This Row],[日時]],テーブル13[[#All],[疫学的リンク]],F$1)</f>
        <v>2</v>
      </c>
      <c r="G292" s="59">
        <f>COUNTIFS(テーブル13[[#All],[発症日]],テーブル31012257[[#This Row],[日時]],テーブル13[[#All],[疫学的リンク]],G$1)</f>
        <v>0</v>
      </c>
      <c r="H292" s="59">
        <f>COUNTIFS(テーブル13[[#All],[発症日]],テーブル31012257[[#This Row],[日時]],テーブル13[[#All],[年代]],H$1)</f>
        <v>0</v>
      </c>
      <c r="I292" s="59">
        <f>COUNTIFS(テーブル13[[#All],[発症日]],テーブル31012257[[#This Row],[日時]],テーブル13[[#All],[年代]],I$1)</f>
        <v>0</v>
      </c>
      <c r="J292" s="59">
        <f>COUNTIFS(テーブル13[[#All],[発症日]],テーブル31012257[[#This Row],[日時]],テーブル13[[#All],[年代]],J$1)</f>
        <v>0</v>
      </c>
      <c r="K292" s="59">
        <f>COUNTIFS(テーブル13[[#All],[発症日]],テーブル31012257[[#This Row],[日時]],テーブル13[[#All],[年代]],K$1)</f>
        <v>0</v>
      </c>
      <c r="L292" s="59">
        <f>COUNTIFS(テーブル13[[#All],[発症日]],テーブル31012257[[#This Row],[日時]],テーブル13[[#All],[年代]],L$1)</f>
        <v>0</v>
      </c>
      <c r="M292" s="59">
        <f>COUNTIFS(テーブル13[[#All],[発症日]],テーブル31012257[[#This Row],[日時]],テーブル13[[#All],[年代]],M$1)</f>
        <v>0</v>
      </c>
      <c r="N292" s="59">
        <f>COUNTIFS(テーブル13[[#All],[発症日]],テーブル31012257[[#This Row],[日時]],テーブル13[[#All],[年代]],N$1)</f>
        <v>0</v>
      </c>
      <c r="O292" s="59">
        <f>COUNTIFS(テーブル13[[#All],[発症日]],テーブル31012257[[#This Row],[日時]],テーブル13[[#All],[年代]],O$1)</f>
        <v>0</v>
      </c>
    </row>
    <row r="293" spans="1:15">
      <c r="A293" s="54">
        <f t="shared" si="19"/>
        <v>44177</v>
      </c>
      <c r="B293" s="1" t="str">
        <f t="shared" si="16"/>
        <v/>
      </c>
      <c r="C293" s="57" t="str">
        <f t="shared" si="17"/>
        <v/>
      </c>
      <c r="D293" s="57" t="str">
        <f t="shared" si="18"/>
        <v>12日</v>
      </c>
      <c r="E293" s="57">
        <f>COUNTIF(テーブル13[[#All],[発症日]],テーブル31012257[[#This Row],[日時]])</f>
        <v>2</v>
      </c>
      <c r="F293" s="57">
        <f>COUNTIFS(テーブル13[[#All],[発症日]],テーブル31012257[[#This Row],[日時]],テーブル13[[#All],[疫学的リンク]],F$1)</f>
        <v>2</v>
      </c>
      <c r="G293" s="59">
        <f>COUNTIFS(テーブル13[[#All],[発症日]],テーブル31012257[[#This Row],[日時]],テーブル13[[#All],[疫学的リンク]],G$1)</f>
        <v>0</v>
      </c>
      <c r="H293" s="59">
        <f>COUNTIFS(テーブル13[[#All],[発症日]],テーブル31012257[[#This Row],[日時]],テーブル13[[#All],[年代]],H$1)</f>
        <v>0</v>
      </c>
      <c r="I293" s="59">
        <f>COUNTIFS(テーブル13[[#All],[発症日]],テーブル31012257[[#This Row],[日時]],テーブル13[[#All],[年代]],I$1)</f>
        <v>0</v>
      </c>
      <c r="J293" s="59">
        <f>COUNTIFS(テーブル13[[#All],[発症日]],テーブル31012257[[#This Row],[日時]],テーブル13[[#All],[年代]],J$1)</f>
        <v>0</v>
      </c>
      <c r="K293" s="59">
        <f>COUNTIFS(テーブル13[[#All],[発症日]],テーブル31012257[[#This Row],[日時]],テーブル13[[#All],[年代]],K$1)</f>
        <v>0</v>
      </c>
      <c r="L293" s="59">
        <f>COUNTIFS(テーブル13[[#All],[発症日]],テーブル31012257[[#This Row],[日時]],テーブル13[[#All],[年代]],L$1)</f>
        <v>0</v>
      </c>
      <c r="M293" s="59">
        <f>COUNTIFS(テーブル13[[#All],[発症日]],テーブル31012257[[#This Row],[日時]],テーブル13[[#All],[年代]],M$1)</f>
        <v>0</v>
      </c>
      <c r="N293" s="59">
        <f>COUNTIFS(テーブル13[[#All],[発症日]],テーブル31012257[[#This Row],[日時]],テーブル13[[#All],[年代]],N$1)</f>
        <v>0</v>
      </c>
      <c r="O293" s="59">
        <f>COUNTIFS(テーブル13[[#All],[発症日]],テーブル31012257[[#This Row],[日時]],テーブル13[[#All],[年代]],O$1)</f>
        <v>0</v>
      </c>
    </row>
    <row r="294" spans="1:15">
      <c r="A294" s="54">
        <f t="shared" si="19"/>
        <v>44178</v>
      </c>
      <c r="B294" s="1" t="str">
        <f t="shared" si="16"/>
        <v/>
      </c>
      <c r="C294" s="57" t="str">
        <f t="shared" si="17"/>
        <v/>
      </c>
      <c r="D294" s="57" t="str">
        <f t="shared" si="18"/>
        <v>13日</v>
      </c>
      <c r="E294" s="57">
        <f>COUNTIF(テーブル13[[#All],[発症日]],テーブル31012257[[#This Row],[日時]])</f>
        <v>0</v>
      </c>
      <c r="F294" s="57">
        <f>COUNTIFS(テーブル13[[#All],[発症日]],テーブル31012257[[#This Row],[日時]],テーブル13[[#All],[疫学的リンク]],F$1)</f>
        <v>0</v>
      </c>
      <c r="G294" s="59">
        <f>COUNTIFS(テーブル13[[#All],[発症日]],テーブル31012257[[#This Row],[日時]],テーブル13[[#All],[疫学的リンク]],G$1)</f>
        <v>0</v>
      </c>
      <c r="H294" s="59">
        <f>COUNTIFS(テーブル13[[#All],[発症日]],テーブル31012257[[#This Row],[日時]],テーブル13[[#All],[年代]],H$1)</f>
        <v>0</v>
      </c>
      <c r="I294" s="59">
        <f>COUNTIFS(テーブル13[[#All],[発症日]],テーブル31012257[[#This Row],[日時]],テーブル13[[#All],[年代]],I$1)</f>
        <v>0</v>
      </c>
      <c r="J294" s="59">
        <f>COUNTIFS(テーブル13[[#All],[発症日]],テーブル31012257[[#This Row],[日時]],テーブル13[[#All],[年代]],J$1)</f>
        <v>0</v>
      </c>
      <c r="K294" s="59">
        <f>COUNTIFS(テーブル13[[#All],[発症日]],テーブル31012257[[#This Row],[日時]],テーブル13[[#All],[年代]],K$1)</f>
        <v>0</v>
      </c>
      <c r="L294" s="59">
        <f>COUNTIFS(テーブル13[[#All],[発症日]],テーブル31012257[[#This Row],[日時]],テーブル13[[#All],[年代]],L$1)</f>
        <v>0</v>
      </c>
      <c r="M294" s="59">
        <f>COUNTIFS(テーブル13[[#All],[発症日]],テーブル31012257[[#This Row],[日時]],テーブル13[[#All],[年代]],M$1)</f>
        <v>0</v>
      </c>
      <c r="N294" s="59">
        <f>COUNTIFS(テーブル13[[#All],[発症日]],テーブル31012257[[#This Row],[日時]],テーブル13[[#All],[年代]],N$1)</f>
        <v>0</v>
      </c>
      <c r="O294" s="59">
        <f>COUNTIFS(テーブル13[[#All],[発症日]],テーブル31012257[[#This Row],[日時]],テーブル13[[#All],[年代]],O$1)</f>
        <v>0</v>
      </c>
    </row>
    <row r="295" spans="1:15">
      <c r="A295" s="54">
        <f t="shared" si="19"/>
        <v>44179</v>
      </c>
      <c r="B295" s="1" t="str">
        <f t="shared" si="16"/>
        <v/>
      </c>
      <c r="C295" s="57" t="str">
        <f t="shared" si="17"/>
        <v/>
      </c>
      <c r="D295" s="57" t="str">
        <f t="shared" si="18"/>
        <v>14日</v>
      </c>
      <c r="E295" s="57">
        <f>COUNTIF(テーブル13[[#All],[発症日]],テーブル31012257[[#This Row],[日時]])</f>
        <v>1</v>
      </c>
      <c r="F295" s="57">
        <f>COUNTIFS(テーブル13[[#All],[発症日]],テーブル31012257[[#This Row],[日時]],テーブル13[[#All],[疫学的リンク]],F$1)</f>
        <v>0</v>
      </c>
      <c r="G295" s="59">
        <f>COUNTIFS(テーブル13[[#All],[発症日]],テーブル31012257[[#This Row],[日時]],テーブル13[[#All],[疫学的リンク]],G$1)</f>
        <v>1</v>
      </c>
      <c r="H295" s="59">
        <f>COUNTIFS(テーブル13[[#All],[発症日]],テーブル31012257[[#This Row],[日時]],テーブル13[[#All],[年代]],H$1)</f>
        <v>0</v>
      </c>
      <c r="I295" s="59">
        <f>COUNTIFS(テーブル13[[#All],[発症日]],テーブル31012257[[#This Row],[日時]],テーブル13[[#All],[年代]],I$1)</f>
        <v>0</v>
      </c>
      <c r="J295" s="59">
        <f>COUNTIFS(テーブル13[[#All],[発症日]],テーブル31012257[[#This Row],[日時]],テーブル13[[#All],[年代]],J$1)</f>
        <v>0</v>
      </c>
      <c r="K295" s="59">
        <f>COUNTIFS(テーブル13[[#All],[発症日]],テーブル31012257[[#This Row],[日時]],テーブル13[[#All],[年代]],K$1)</f>
        <v>0</v>
      </c>
      <c r="L295" s="59">
        <f>COUNTIFS(テーブル13[[#All],[発症日]],テーブル31012257[[#This Row],[日時]],テーブル13[[#All],[年代]],L$1)</f>
        <v>0</v>
      </c>
      <c r="M295" s="59">
        <f>COUNTIFS(テーブル13[[#All],[発症日]],テーブル31012257[[#This Row],[日時]],テーブル13[[#All],[年代]],M$1)</f>
        <v>0</v>
      </c>
      <c r="N295" s="59">
        <f>COUNTIFS(テーブル13[[#All],[発症日]],テーブル31012257[[#This Row],[日時]],テーブル13[[#All],[年代]],N$1)</f>
        <v>0</v>
      </c>
      <c r="O295" s="59">
        <f>COUNTIFS(テーブル13[[#All],[発症日]],テーブル31012257[[#This Row],[日時]],テーブル13[[#All],[年代]],O$1)</f>
        <v>0</v>
      </c>
    </row>
    <row r="296" spans="1:15">
      <c r="A296" s="54">
        <f t="shared" si="19"/>
        <v>44180</v>
      </c>
      <c r="B296" s="1" t="str">
        <f t="shared" si="16"/>
        <v/>
      </c>
      <c r="C296" s="57" t="str">
        <f t="shared" si="17"/>
        <v/>
      </c>
      <c r="D296" s="57" t="str">
        <f t="shared" si="18"/>
        <v>15日</v>
      </c>
      <c r="E296" s="57">
        <f>COUNTIF(テーブル13[[#All],[発症日]],テーブル31012257[[#This Row],[日時]])</f>
        <v>1</v>
      </c>
      <c r="F296" s="57">
        <f>COUNTIFS(テーブル13[[#All],[発症日]],テーブル31012257[[#This Row],[日時]],テーブル13[[#All],[疫学的リンク]],F$1)</f>
        <v>1</v>
      </c>
      <c r="G296" s="59">
        <f>COUNTIFS(テーブル13[[#All],[発症日]],テーブル31012257[[#This Row],[日時]],テーブル13[[#All],[疫学的リンク]],G$1)</f>
        <v>0</v>
      </c>
      <c r="H296" s="59">
        <f>COUNTIFS(テーブル13[[#All],[発症日]],テーブル31012257[[#This Row],[日時]],テーブル13[[#All],[年代]],H$1)</f>
        <v>0</v>
      </c>
      <c r="I296" s="59">
        <f>COUNTIFS(テーブル13[[#All],[発症日]],テーブル31012257[[#This Row],[日時]],テーブル13[[#All],[年代]],I$1)</f>
        <v>0</v>
      </c>
      <c r="J296" s="59">
        <f>COUNTIFS(テーブル13[[#All],[発症日]],テーブル31012257[[#This Row],[日時]],テーブル13[[#All],[年代]],J$1)</f>
        <v>0</v>
      </c>
      <c r="K296" s="59">
        <f>COUNTIFS(テーブル13[[#All],[発症日]],テーブル31012257[[#This Row],[日時]],テーブル13[[#All],[年代]],K$1)</f>
        <v>0</v>
      </c>
      <c r="L296" s="59">
        <f>COUNTIFS(テーブル13[[#All],[発症日]],テーブル31012257[[#This Row],[日時]],テーブル13[[#All],[年代]],L$1)</f>
        <v>0</v>
      </c>
      <c r="M296" s="59">
        <f>COUNTIFS(テーブル13[[#All],[発症日]],テーブル31012257[[#This Row],[日時]],テーブル13[[#All],[年代]],M$1)</f>
        <v>0</v>
      </c>
      <c r="N296" s="59">
        <f>COUNTIFS(テーブル13[[#All],[発症日]],テーブル31012257[[#This Row],[日時]],テーブル13[[#All],[年代]],N$1)</f>
        <v>0</v>
      </c>
      <c r="O296" s="59">
        <f>COUNTIFS(テーブル13[[#All],[発症日]],テーブル31012257[[#This Row],[日時]],テーブル13[[#All],[年代]],O$1)</f>
        <v>0</v>
      </c>
    </row>
    <row r="297" spans="1:15">
      <c r="A297" s="54">
        <f t="shared" si="19"/>
        <v>44181</v>
      </c>
      <c r="B297" s="1" t="str">
        <f t="shared" si="16"/>
        <v/>
      </c>
      <c r="C297" s="57" t="str">
        <f t="shared" si="17"/>
        <v/>
      </c>
      <c r="D297" s="57" t="str">
        <f t="shared" si="18"/>
        <v>16日</v>
      </c>
      <c r="E297" s="57">
        <f>COUNTIF(テーブル13[[#All],[発症日]],テーブル31012257[[#This Row],[日時]])</f>
        <v>3</v>
      </c>
      <c r="F297" s="57">
        <f>COUNTIFS(テーブル13[[#All],[発症日]],テーブル31012257[[#This Row],[日時]],テーブル13[[#All],[疫学的リンク]],F$1)</f>
        <v>3</v>
      </c>
      <c r="G297" s="59">
        <f>COUNTIFS(テーブル13[[#All],[発症日]],テーブル31012257[[#This Row],[日時]],テーブル13[[#All],[疫学的リンク]],G$1)</f>
        <v>0</v>
      </c>
      <c r="H297" s="59">
        <f>COUNTIFS(テーブル13[[#All],[発症日]],テーブル31012257[[#This Row],[日時]],テーブル13[[#All],[年代]],H$1)</f>
        <v>1</v>
      </c>
      <c r="I297" s="59">
        <f>COUNTIFS(テーブル13[[#All],[発症日]],テーブル31012257[[#This Row],[日時]],テーブル13[[#All],[年代]],I$1)</f>
        <v>1</v>
      </c>
      <c r="J297" s="59">
        <f>COUNTIFS(テーブル13[[#All],[発症日]],テーブル31012257[[#This Row],[日時]],テーブル13[[#All],[年代]],J$1)</f>
        <v>1</v>
      </c>
      <c r="K297" s="59">
        <f>COUNTIFS(テーブル13[[#All],[発症日]],テーブル31012257[[#This Row],[日時]],テーブル13[[#All],[年代]],K$1)</f>
        <v>1</v>
      </c>
      <c r="L297" s="59">
        <f>COUNTIFS(テーブル13[[#All],[発症日]],テーブル31012257[[#This Row],[日時]],テーブル13[[#All],[年代]],L$1)</f>
        <v>1</v>
      </c>
      <c r="M297" s="59">
        <f>COUNTIFS(テーブル13[[#All],[発症日]],テーブル31012257[[#This Row],[日時]],テーブル13[[#All],[年代]],M$1)</f>
        <v>1</v>
      </c>
      <c r="N297" s="59">
        <f>COUNTIFS(テーブル13[[#All],[発症日]],テーブル31012257[[#This Row],[日時]],テーブル13[[#All],[年代]],N$1)</f>
        <v>1</v>
      </c>
      <c r="O297" s="59">
        <f>COUNTIFS(テーブル13[[#All],[発症日]],テーブル31012257[[#This Row],[日時]],テーブル13[[#All],[年代]],O$1)</f>
        <v>1</v>
      </c>
    </row>
    <row r="298" spans="1:15">
      <c r="A298" s="54">
        <f t="shared" si="19"/>
        <v>44182</v>
      </c>
      <c r="B298" s="1" t="str">
        <f t="shared" si="16"/>
        <v/>
      </c>
      <c r="C298" s="57" t="str">
        <f t="shared" si="17"/>
        <v/>
      </c>
      <c r="D298" s="57" t="str">
        <f t="shared" si="18"/>
        <v>17日</v>
      </c>
      <c r="E298" s="57">
        <f>COUNTIF(テーブル13[[#All],[発症日]],テーブル31012257[[#This Row],[日時]])</f>
        <v>3</v>
      </c>
      <c r="F298" s="57">
        <f>COUNTIFS(テーブル13[[#All],[発症日]],テーブル31012257[[#This Row],[日時]],テーブル13[[#All],[疫学的リンク]],F$1)</f>
        <v>3</v>
      </c>
      <c r="G298" s="59">
        <f>COUNTIFS(テーブル13[[#All],[発症日]],テーブル31012257[[#This Row],[日時]],テーブル13[[#All],[疫学的リンク]],G$1)</f>
        <v>0</v>
      </c>
      <c r="H298" s="59">
        <f>COUNTIFS(テーブル13[[#All],[発症日]],テーブル31012257[[#This Row],[日時]],テーブル13[[#All],[年代]],H$1)</f>
        <v>0</v>
      </c>
      <c r="I298" s="59">
        <f>COUNTIFS(テーブル13[[#All],[発症日]],テーブル31012257[[#This Row],[日時]],テーブル13[[#All],[年代]],I$1)</f>
        <v>0</v>
      </c>
      <c r="J298" s="59">
        <f>COUNTIFS(テーブル13[[#All],[発症日]],テーブル31012257[[#This Row],[日時]],テーブル13[[#All],[年代]],J$1)</f>
        <v>0</v>
      </c>
      <c r="K298" s="59">
        <f>COUNTIFS(テーブル13[[#All],[発症日]],テーブル31012257[[#This Row],[日時]],テーブル13[[#All],[年代]],K$1)</f>
        <v>0</v>
      </c>
      <c r="L298" s="59">
        <f>COUNTIFS(テーブル13[[#All],[発症日]],テーブル31012257[[#This Row],[日時]],テーブル13[[#All],[年代]],L$1)</f>
        <v>0</v>
      </c>
      <c r="M298" s="59">
        <f>COUNTIFS(テーブル13[[#All],[発症日]],テーブル31012257[[#This Row],[日時]],テーブル13[[#All],[年代]],M$1)</f>
        <v>0</v>
      </c>
      <c r="N298" s="59">
        <f>COUNTIFS(テーブル13[[#All],[発症日]],テーブル31012257[[#This Row],[日時]],テーブル13[[#All],[年代]],N$1)</f>
        <v>0</v>
      </c>
      <c r="O298" s="59">
        <f>COUNTIFS(テーブル13[[#All],[発症日]],テーブル31012257[[#This Row],[日時]],テーブル13[[#All],[年代]],O$1)</f>
        <v>0</v>
      </c>
    </row>
    <row r="299" spans="1:15">
      <c r="A299" s="54">
        <f t="shared" si="19"/>
        <v>44183</v>
      </c>
      <c r="B299" s="1" t="str">
        <f t="shared" si="16"/>
        <v/>
      </c>
      <c r="C299" s="57" t="str">
        <f t="shared" si="17"/>
        <v/>
      </c>
      <c r="D299" s="57" t="str">
        <f t="shared" si="18"/>
        <v>18日</v>
      </c>
      <c r="E299" s="57">
        <f>COUNTIF(テーブル13[[#All],[発症日]],テーブル31012257[[#This Row],[日時]])</f>
        <v>0</v>
      </c>
      <c r="F299" s="57">
        <f>COUNTIFS(テーブル13[[#All],[発症日]],テーブル31012257[[#This Row],[日時]],テーブル13[[#All],[疫学的リンク]],F$1)</f>
        <v>0</v>
      </c>
      <c r="G299" s="59">
        <f>COUNTIFS(テーブル13[[#All],[発症日]],テーブル31012257[[#This Row],[日時]],テーブル13[[#All],[疫学的リンク]],G$1)</f>
        <v>0</v>
      </c>
      <c r="H299" s="59">
        <f>COUNTIFS(テーブル13[[#All],[発症日]],テーブル31012257[[#This Row],[日時]],テーブル13[[#All],[年代]],H$1)</f>
        <v>0</v>
      </c>
      <c r="I299" s="59">
        <f>COUNTIFS(テーブル13[[#All],[発症日]],テーブル31012257[[#This Row],[日時]],テーブル13[[#All],[年代]],I$1)</f>
        <v>0</v>
      </c>
      <c r="J299" s="59">
        <f>COUNTIFS(テーブル13[[#All],[発症日]],テーブル31012257[[#This Row],[日時]],テーブル13[[#All],[年代]],J$1)</f>
        <v>0</v>
      </c>
      <c r="K299" s="59">
        <f>COUNTIFS(テーブル13[[#All],[発症日]],テーブル31012257[[#This Row],[日時]],テーブル13[[#All],[年代]],K$1)</f>
        <v>0</v>
      </c>
      <c r="L299" s="59">
        <f>COUNTIFS(テーブル13[[#All],[発症日]],テーブル31012257[[#This Row],[日時]],テーブル13[[#All],[年代]],L$1)</f>
        <v>0</v>
      </c>
      <c r="M299" s="59">
        <f>COUNTIFS(テーブル13[[#All],[発症日]],テーブル31012257[[#This Row],[日時]],テーブル13[[#All],[年代]],M$1)</f>
        <v>0</v>
      </c>
      <c r="N299" s="59">
        <f>COUNTIFS(テーブル13[[#All],[発症日]],テーブル31012257[[#This Row],[日時]],テーブル13[[#All],[年代]],N$1)</f>
        <v>0</v>
      </c>
      <c r="O299" s="59">
        <f>COUNTIFS(テーブル13[[#All],[発症日]],テーブル31012257[[#This Row],[日時]],テーブル13[[#All],[年代]],O$1)</f>
        <v>0</v>
      </c>
    </row>
    <row r="300" spans="1:15">
      <c r="A300" s="54">
        <f t="shared" si="19"/>
        <v>44184</v>
      </c>
      <c r="B300" s="1" t="str">
        <f t="shared" si="16"/>
        <v/>
      </c>
      <c r="C300" s="57" t="str">
        <f t="shared" si="17"/>
        <v/>
      </c>
      <c r="D300" s="57" t="str">
        <f t="shared" si="18"/>
        <v>19日</v>
      </c>
      <c r="E300" s="57">
        <f>COUNTIF(テーブル13[[#All],[発症日]],テーブル31012257[[#This Row],[日時]])</f>
        <v>5</v>
      </c>
      <c r="F300" s="57">
        <f>COUNTIFS(テーブル13[[#All],[発症日]],テーブル31012257[[#This Row],[日時]],テーブル13[[#All],[疫学的リンク]],F$1)</f>
        <v>5</v>
      </c>
      <c r="G300" s="59">
        <f>COUNTIFS(テーブル13[[#All],[発症日]],テーブル31012257[[#This Row],[日時]],テーブル13[[#All],[疫学的リンク]],G$1)</f>
        <v>0</v>
      </c>
      <c r="H300" s="59">
        <f>COUNTIFS(テーブル13[[#All],[発症日]],テーブル31012257[[#This Row],[日時]],テーブル13[[#All],[年代]],H$1)</f>
        <v>0</v>
      </c>
      <c r="I300" s="59">
        <f>COUNTIFS(テーブル13[[#All],[発症日]],テーブル31012257[[#This Row],[日時]],テーブル13[[#All],[年代]],I$1)</f>
        <v>0</v>
      </c>
      <c r="J300" s="59">
        <f>COUNTIFS(テーブル13[[#All],[発症日]],テーブル31012257[[#This Row],[日時]],テーブル13[[#All],[年代]],J$1)</f>
        <v>0</v>
      </c>
      <c r="K300" s="59">
        <f>COUNTIFS(テーブル13[[#All],[発症日]],テーブル31012257[[#This Row],[日時]],テーブル13[[#All],[年代]],K$1)</f>
        <v>0</v>
      </c>
      <c r="L300" s="59">
        <f>COUNTIFS(テーブル13[[#All],[発症日]],テーブル31012257[[#This Row],[日時]],テーブル13[[#All],[年代]],L$1)</f>
        <v>0</v>
      </c>
      <c r="M300" s="59">
        <f>COUNTIFS(テーブル13[[#All],[発症日]],テーブル31012257[[#This Row],[日時]],テーブル13[[#All],[年代]],M$1)</f>
        <v>0</v>
      </c>
      <c r="N300" s="59">
        <f>COUNTIFS(テーブル13[[#All],[発症日]],テーブル31012257[[#This Row],[日時]],テーブル13[[#All],[年代]],N$1)</f>
        <v>0</v>
      </c>
      <c r="O300" s="59">
        <f>COUNTIFS(テーブル13[[#All],[発症日]],テーブル31012257[[#This Row],[日時]],テーブル13[[#All],[年代]],O$1)</f>
        <v>0</v>
      </c>
    </row>
    <row r="301" spans="1:15">
      <c r="A301" s="54">
        <f t="shared" si="19"/>
        <v>44185</v>
      </c>
      <c r="B301" s="1" t="str">
        <f t="shared" si="16"/>
        <v/>
      </c>
      <c r="C301" s="57" t="str">
        <f t="shared" si="17"/>
        <v/>
      </c>
      <c r="D301" s="57" t="str">
        <f t="shared" si="18"/>
        <v>20日</v>
      </c>
      <c r="E301" s="57">
        <f>COUNTIF(テーブル13[[#All],[発症日]],テーブル31012257[[#This Row],[日時]])</f>
        <v>6</v>
      </c>
      <c r="F301" s="57">
        <f>COUNTIFS(テーブル13[[#All],[発症日]],テーブル31012257[[#This Row],[日時]],テーブル13[[#All],[疫学的リンク]],F$1)</f>
        <v>5</v>
      </c>
      <c r="G301" s="59">
        <f>COUNTIFS(テーブル13[[#All],[発症日]],テーブル31012257[[#This Row],[日時]],テーブル13[[#All],[疫学的リンク]],G$1)</f>
        <v>1</v>
      </c>
      <c r="H301" s="59">
        <f>COUNTIFS(テーブル13[[#All],[発症日]],テーブル31012257[[#This Row],[日時]],テーブル13[[#All],[年代]],H$1)</f>
        <v>0</v>
      </c>
      <c r="I301" s="59">
        <f>COUNTIFS(テーブル13[[#All],[発症日]],テーブル31012257[[#This Row],[日時]],テーブル13[[#All],[年代]],I$1)</f>
        <v>0</v>
      </c>
      <c r="J301" s="59">
        <f>COUNTIFS(テーブル13[[#All],[発症日]],テーブル31012257[[#This Row],[日時]],テーブル13[[#All],[年代]],J$1)</f>
        <v>0</v>
      </c>
      <c r="K301" s="59">
        <f>COUNTIFS(テーブル13[[#All],[発症日]],テーブル31012257[[#This Row],[日時]],テーブル13[[#All],[年代]],K$1)</f>
        <v>0</v>
      </c>
      <c r="L301" s="59">
        <f>COUNTIFS(テーブル13[[#All],[発症日]],テーブル31012257[[#This Row],[日時]],テーブル13[[#All],[年代]],L$1)</f>
        <v>0</v>
      </c>
      <c r="M301" s="59">
        <f>COUNTIFS(テーブル13[[#All],[発症日]],テーブル31012257[[#This Row],[日時]],テーブル13[[#All],[年代]],M$1)</f>
        <v>0</v>
      </c>
      <c r="N301" s="59">
        <f>COUNTIFS(テーブル13[[#All],[発症日]],テーブル31012257[[#This Row],[日時]],テーブル13[[#All],[年代]],N$1)</f>
        <v>0</v>
      </c>
      <c r="O301" s="59">
        <f>COUNTIFS(テーブル13[[#All],[発症日]],テーブル31012257[[#This Row],[日時]],テーブル13[[#All],[年代]],O$1)</f>
        <v>0</v>
      </c>
    </row>
    <row r="302" spans="1:15">
      <c r="A302" s="54">
        <f t="shared" si="19"/>
        <v>44186</v>
      </c>
      <c r="B302" s="1" t="str">
        <f t="shared" si="16"/>
        <v/>
      </c>
      <c r="C302" s="57" t="str">
        <f t="shared" si="17"/>
        <v/>
      </c>
      <c r="D302" s="57" t="str">
        <f t="shared" si="18"/>
        <v>21日</v>
      </c>
      <c r="E302" s="57">
        <f>COUNTIF(テーブル13[[#All],[発症日]],テーブル31012257[[#This Row],[日時]])</f>
        <v>10</v>
      </c>
      <c r="F302" s="57">
        <f>COUNTIFS(テーブル13[[#All],[発症日]],テーブル31012257[[#This Row],[日時]],テーブル13[[#All],[疫学的リンク]],F$1)</f>
        <v>9</v>
      </c>
      <c r="G302" s="59">
        <f>COUNTIFS(テーブル13[[#All],[発症日]],テーブル31012257[[#This Row],[日時]],テーブル13[[#All],[疫学的リンク]],G$1)</f>
        <v>1</v>
      </c>
      <c r="H302" s="59">
        <f>COUNTIFS(テーブル13[[#All],[発症日]],テーブル31012257[[#This Row],[日時]],テーブル13[[#All],[年代]],H$1)</f>
        <v>0</v>
      </c>
      <c r="I302" s="59">
        <f>COUNTIFS(テーブル13[[#All],[発症日]],テーブル31012257[[#This Row],[日時]],テーブル13[[#All],[年代]],I$1)</f>
        <v>0</v>
      </c>
      <c r="J302" s="59">
        <f>COUNTIFS(テーブル13[[#All],[発症日]],テーブル31012257[[#This Row],[日時]],テーブル13[[#All],[年代]],J$1)</f>
        <v>0</v>
      </c>
      <c r="K302" s="59">
        <f>COUNTIFS(テーブル13[[#All],[発症日]],テーブル31012257[[#This Row],[日時]],テーブル13[[#All],[年代]],K$1)</f>
        <v>0</v>
      </c>
      <c r="L302" s="59">
        <f>COUNTIFS(テーブル13[[#All],[発症日]],テーブル31012257[[#This Row],[日時]],テーブル13[[#All],[年代]],L$1)</f>
        <v>0</v>
      </c>
      <c r="M302" s="59">
        <f>COUNTIFS(テーブル13[[#All],[発症日]],テーブル31012257[[#This Row],[日時]],テーブル13[[#All],[年代]],M$1)</f>
        <v>0</v>
      </c>
      <c r="N302" s="59">
        <f>COUNTIFS(テーブル13[[#All],[発症日]],テーブル31012257[[#This Row],[日時]],テーブル13[[#All],[年代]],N$1)</f>
        <v>0</v>
      </c>
      <c r="O302" s="59">
        <f>COUNTIFS(テーブル13[[#All],[発症日]],テーブル31012257[[#This Row],[日時]],テーブル13[[#All],[年代]],O$1)</f>
        <v>0</v>
      </c>
    </row>
    <row r="303" spans="1:15">
      <c r="A303" s="54">
        <f t="shared" si="19"/>
        <v>44187</v>
      </c>
      <c r="B303" s="1" t="str">
        <f t="shared" si="16"/>
        <v/>
      </c>
      <c r="C303" s="57" t="str">
        <f t="shared" si="17"/>
        <v/>
      </c>
      <c r="D303" s="57" t="str">
        <f t="shared" si="18"/>
        <v>22日</v>
      </c>
      <c r="E303" s="57">
        <f>COUNTIF(テーブル13[[#All],[発症日]],テーブル31012257[[#This Row],[日時]])</f>
        <v>3</v>
      </c>
      <c r="F303" s="57">
        <f>COUNTIFS(テーブル13[[#All],[発症日]],テーブル31012257[[#This Row],[日時]],テーブル13[[#All],[疫学的リンク]],F$1)</f>
        <v>3</v>
      </c>
      <c r="G303" s="59">
        <f>COUNTIFS(テーブル13[[#All],[発症日]],テーブル31012257[[#This Row],[日時]],テーブル13[[#All],[疫学的リンク]],G$1)</f>
        <v>0</v>
      </c>
      <c r="H303" s="59">
        <f>COUNTIFS(テーブル13[[#All],[発症日]],テーブル31012257[[#This Row],[日時]],テーブル13[[#All],[年代]],H$1)</f>
        <v>0</v>
      </c>
      <c r="I303" s="59">
        <f>COUNTIFS(テーブル13[[#All],[発症日]],テーブル31012257[[#This Row],[日時]],テーブル13[[#All],[年代]],I$1)</f>
        <v>0</v>
      </c>
      <c r="J303" s="59">
        <f>COUNTIFS(テーブル13[[#All],[発症日]],テーブル31012257[[#This Row],[日時]],テーブル13[[#All],[年代]],J$1)</f>
        <v>0</v>
      </c>
      <c r="K303" s="59">
        <f>COUNTIFS(テーブル13[[#All],[発症日]],テーブル31012257[[#This Row],[日時]],テーブル13[[#All],[年代]],K$1)</f>
        <v>0</v>
      </c>
      <c r="L303" s="59">
        <f>COUNTIFS(テーブル13[[#All],[発症日]],テーブル31012257[[#This Row],[日時]],テーブル13[[#All],[年代]],L$1)</f>
        <v>0</v>
      </c>
      <c r="M303" s="59">
        <f>COUNTIFS(テーブル13[[#All],[発症日]],テーブル31012257[[#This Row],[日時]],テーブル13[[#All],[年代]],M$1)</f>
        <v>0</v>
      </c>
      <c r="N303" s="59">
        <f>COUNTIFS(テーブル13[[#All],[発症日]],テーブル31012257[[#This Row],[日時]],テーブル13[[#All],[年代]],N$1)</f>
        <v>0</v>
      </c>
      <c r="O303" s="59">
        <f>COUNTIFS(テーブル13[[#All],[発症日]],テーブル31012257[[#This Row],[日時]],テーブル13[[#All],[年代]],O$1)</f>
        <v>0</v>
      </c>
    </row>
    <row r="304" spans="1:15">
      <c r="A304" s="54">
        <f t="shared" si="19"/>
        <v>44188</v>
      </c>
      <c r="B304" s="1" t="str">
        <f t="shared" si="16"/>
        <v/>
      </c>
      <c r="C304" s="57" t="str">
        <f t="shared" si="17"/>
        <v/>
      </c>
      <c r="D304" s="57" t="str">
        <f t="shared" si="18"/>
        <v>23日</v>
      </c>
      <c r="E304" s="57">
        <f>COUNTIF(テーブル13[[#All],[発症日]],テーブル31012257[[#This Row],[日時]])</f>
        <v>5</v>
      </c>
      <c r="F304" s="57">
        <f>COUNTIFS(テーブル13[[#All],[発症日]],テーブル31012257[[#This Row],[日時]],テーブル13[[#All],[疫学的リンク]],F$1)</f>
        <v>5</v>
      </c>
      <c r="G304" s="59">
        <f>COUNTIFS(テーブル13[[#All],[発症日]],テーブル31012257[[#This Row],[日時]],テーブル13[[#All],[疫学的リンク]],G$1)</f>
        <v>0</v>
      </c>
      <c r="H304" s="59">
        <f>COUNTIFS(テーブル13[[#All],[発症日]],テーブル31012257[[#This Row],[日時]],テーブル13[[#All],[年代]],H$1)</f>
        <v>0</v>
      </c>
      <c r="I304" s="59">
        <f>COUNTIFS(テーブル13[[#All],[発症日]],テーブル31012257[[#This Row],[日時]],テーブル13[[#All],[年代]],I$1)</f>
        <v>0</v>
      </c>
      <c r="J304" s="59">
        <f>COUNTIFS(テーブル13[[#All],[発症日]],テーブル31012257[[#This Row],[日時]],テーブル13[[#All],[年代]],J$1)</f>
        <v>0</v>
      </c>
      <c r="K304" s="59">
        <f>COUNTIFS(テーブル13[[#All],[発症日]],テーブル31012257[[#This Row],[日時]],テーブル13[[#All],[年代]],K$1)</f>
        <v>0</v>
      </c>
      <c r="L304" s="59">
        <f>COUNTIFS(テーブル13[[#All],[発症日]],テーブル31012257[[#This Row],[日時]],テーブル13[[#All],[年代]],L$1)</f>
        <v>0</v>
      </c>
      <c r="M304" s="59">
        <f>COUNTIFS(テーブル13[[#All],[発症日]],テーブル31012257[[#This Row],[日時]],テーブル13[[#All],[年代]],M$1)</f>
        <v>0</v>
      </c>
      <c r="N304" s="59">
        <f>COUNTIFS(テーブル13[[#All],[発症日]],テーブル31012257[[#This Row],[日時]],テーブル13[[#All],[年代]],N$1)</f>
        <v>0</v>
      </c>
      <c r="O304" s="59">
        <f>COUNTIFS(テーブル13[[#All],[発症日]],テーブル31012257[[#This Row],[日時]],テーブル13[[#All],[年代]],O$1)</f>
        <v>0</v>
      </c>
    </row>
    <row r="305" spans="1:15">
      <c r="A305" s="54">
        <f t="shared" si="19"/>
        <v>44189</v>
      </c>
      <c r="B305" s="1" t="str">
        <f t="shared" si="16"/>
        <v/>
      </c>
      <c r="C305" s="57" t="str">
        <f t="shared" si="17"/>
        <v/>
      </c>
      <c r="D305" s="57" t="str">
        <f t="shared" si="18"/>
        <v>24日</v>
      </c>
      <c r="E305" s="57">
        <f>COUNTIF(テーブル13[[#All],[発症日]],テーブル31012257[[#This Row],[日時]])</f>
        <v>11</v>
      </c>
      <c r="F305" s="57">
        <f>COUNTIFS(テーブル13[[#All],[発症日]],テーブル31012257[[#This Row],[日時]],テーブル13[[#All],[疫学的リンク]],F$1)</f>
        <v>10</v>
      </c>
      <c r="G305" s="59">
        <f>COUNTIFS(テーブル13[[#All],[発症日]],テーブル31012257[[#This Row],[日時]],テーブル13[[#All],[疫学的リンク]],G$1)</f>
        <v>1</v>
      </c>
      <c r="H305" s="59">
        <f>COUNTIFS(テーブル13[[#All],[発症日]],テーブル31012257[[#This Row],[日時]],テーブル13[[#All],[年代]],H$1)</f>
        <v>1</v>
      </c>
      <c r="I305" s="59">
        <f>COUNTIFS(テーブル13[[#All],[発症日]],テーブル31012257[[#This Row],[日時]],テーブル13[[#All],[年代]],I$1)</f>
        <v>1</v>
      </c>
      <c r="J305" s="59">
        <f>COUNTIFS(テーブル13[[#All],[発症日]],テーブル31012257[[#This Row],[日時]],テーブル13[[#All],[年代]],J$1)</f>
        <v>1</v>
      </c>
      <c r="K305" s="59">
        <f>COUNTIFS(テーブル13[[#All],[発症日]],テーブル31012257[[#This Row],[日時]],テーブル13[[#All],[年代]],K$1)</f>
        <v>1</v>
      </c>
      <c r="L305" s="59">
        <f>COUNTIFS(テーブル13[[#All],[発症日]],テーブル31012257[[#This Row],[日時]],テーブル13[[#All],[年代]],L$1)</f>
        <v>1</v>
      </c>
      <c r="M305" s="59">
        <f>COUNTIFS(テーブル13[[#All],[発症日]],テーブル31012257[[#This Row],[日時]],テーブル13[[#All],[年代]],M$1)</f>
        <v>1</v>
      </c>
      <c r="N305" s="59">
        <f>COUNTIFS(テーブル13[[#All],[発症日]],テーブル31012257[[#This Row],[日時]],テーブル13[[#All],[年代]],N$1)</f>
        <v>1</v>
      </c>
      <c r="O305" s="59">
        <f>COUNTIFS(テーブル13[[#All],[発症日]],テーブル31012257[[#This Row],[日時]],テーブル13[[#All],[年代]],O$1)</f>
        <v>1</v>
      </c>
    </row>
    <row r="306" spans="1:15">
      <c r="A306" s="54">
        <f t="shared" si="19"/>
        <v>44190</v>
      </c>
      <c r="B306" s="1" t="str">
        <f t="shared" si="16"/>
        <v/>
      </c>
      <c r="C306" s="57" t="str">
        <f t="shared" si="17"/>
        <v/>
      </c>
      <c r="D306" s="57" t="str">
        <f t="shared" si="18"/>
        <v>25日</v>
      </c>
      <c r="E306" s="57">
        <f>COUNTIF(テーブル13[[#All],[発症日]],テーブル31012257[[#This Row],[日時]])</f>
        <v>8</v>
      </c>
      <c r="F306" s="57">
        <f>COUNTIFS(テーブル13[[#All],[発症日]],テーブル31012257[[#This Row],[日時]],テーブル13[[#All],[疫学的リンク]],F$1)</f>
        <v>8</v>
      </c>
      <c r="G306" s="59">
        <f>COUNTIFS(テーブル13[[#All],[発症日]],テーブル31012257[[#This Row],[日時]],テーブル13[[#All],[疫学的リンク]],G$1)</f>
        <v>0</v>
      </c>
      <c r="H306" s="59">
        <f>COUNTIFS(テーブル13[[#All],[発症日]],テーブル31012257[[#This Row],[日時]],テーブル13[[#All],[年代]],H$1)</f>
        <v>0</v>
      </c>
      <c r="I306" s="59">
        <f>COUNTIFS(テーブル13[[#All],[発症日]],テーブル31012257[[#This Row],[日時]],テーブル13[[#All],[年代]],I$1)</f>
        <v>0</v>
      </c>
      <c r="J306" s="59">
        <f>COUNTIFS(テーブル13[[#All],[発症日]],テーブル31012257[[#This Row],[日時]],テーブル13[[#All],[年代]],J$1)</f>
        <v>0</v>
      </c>
      <c r="K306" s="59">
        <f>COUNTIFS(テーブル13[[#All],[発症日]],テーブル31012257[[#This Row],[日時]],テーブル13[[#All],[年代]],K$1)</f>
        <v>0</v>
      </c>
      <c r="L306" s="59">
        <f>COUNTIFS(テーブル13[[#All],[発症日]],テーブル31012257[[#This Row],[日時]],テーブル13[[#All],[年代]],L$1)</f>
        <v>0</v>
      </c>
      <c r="M306" s="59">
        <f>COUNTIFS(テーブル13[[#All],[発症日]],テーブル31012257[[#This Row],[日時]],テーブル13[[#All],[年代]],M$1)</f>
        <v>0</v>
      </c>
      <c r="N306" s="59">
        <f>COUNTIFS(テーブル13[[#All],[発症日]],テーブル31012257[[#This Row],[日時]],テーブル13[[#All],[年代]],N$1)</f>
        <v>0</v>
      </c>
      <c r="O306" s="59">
        <f>COUNTIFS(テーブル13[[#All],[発症日]],テーブル31012257[[#This Row],[日時]],テーブル13[[#All],[年代]],O$1)</f>
        <v>0</v>
      </c>
    </row>
    <row r="307" spans="1:15">
      <c r="A307" s="54">
        <f t="shared" si="19"/>
        <v>44191</v>
      </c>
      <c r="B307" s="1" t="str">
        <f t="shared" si="16"/>
        <v/>
      </c>
      <c r="C307" s="57" t="str">
        <f t="shared" si="17"/>
        <v/>
      </c>
      <c r="D307" s="57" t="str">
        <f t="shared" si="18"/>
        <v>26日</v>
      </c>
      <c r="E307" s="57">
        <f>COUNTIF(テーブル13[[#All],[発症日]],テーブル31012257[[#This Row],[日時]])</f>
        <v>5</v>
      </c>
      <c r="F307" s="57">
        <f>COUNTIFS(テーブル13[[#All],[発症日]],テーブル31012257[[#This Row],[日時]],テーブル13[[#All],[疫学的リンク]],F$1)</f>
        <v>4</v>
      </c>
      <c r="G307" s="59">
        <f>COUNTIFS(テーブル13[[#All],[発症日]],テーブル31012257[[#This Row],[日時]],テーブル13[[#All],[疫学的リンク]],G$1)</f>
        <v>1</v>
      </c>
      <c r="H307" s="59">
        <f>COUNTIFS(テーブル13[[#All],[発症日]],テーブル31012257[[#This Row],[日時]],テーブル13[[#All],[年代]],H$1)</f>
        <v>0</v>
      </c>
      <c r="I307" s="59">
        <f>COUNTIFS(テーブル13[[#All],[発症日]],テーブル31012257[[#This Row],[日時]],テーブル13[[#All],[年代]],I$1)</f>
        <v>0</v>
      </c>
      <c r="J307" s="59">
        <f>COUNTIFS(テーブル13[[#All],[発症日]],テーブル31012257[[#This Row],[日時]],テーブル13[[#All],[年代]],J$1)</f>
        <v>0</v>
      </c>
      <c r="K307" s="59">
        <f>COUNTIFS(テーブル13[[#All],[発症日]],テーブル31012257[[#This Row],[日時]],テーブル13[[#All],[年代]],K$1)</f>
        <v>0</v>
      </c>
      <c r="L307" s="59">
        <f>COUNTIFS(テーブル13[[#All],[発症日]],テーブル31012257[[#This Row],[日時]],テーブル13[[#All],[年代]],L$1)</f>
        <v>0</v>
      </c>
      <c r="M307" s="59">
        <f>COUNTIFS(テーブル13[[#All],[発症日]],テーブル31012257[[#This Row],[日時]],テーブル13[[#All],[年代]],M$1)</f>
        <v>0</v>
      </c>
      <c r="N307" s="59">
        <f>COUNTIFS(テーブル13[[#All],[発症日]],テーブル31012257[[#This Row],[日時]],テーブル13[[#All],[年代]],N$1)</f>
        <v>0</v>
      </c>
      <c r="O307" s="59">
        <f>COUNTIFS(テーブル13[[#All],[発症日]],テーブル31012257[[#This Row],[日時]],テーブル13[[#All],[年代]],O$1)</f>
        <v>0</v>
      </c>
    </row>
    <row r="308" spans="1:15">
      <c r="A308" s="54">
        <f t="shared" si="19"/>
        <v>44192</v>
      </c>
      <c r="B308" s="1" t="str">
        <f t="shared" si="16"/>
        <v/>
      </c>
      <c r="C308" s="57" t="str">
        <f t="shared" si="17"/>
        <v/>
      </c>
      <c r="D308" s="57" t="str">
        <f t="shared" si="18"/>
        <v>27日</v>
      </c>
      <c r="E308" s="57">
        <f>COUNTIF(テーブル13[[#All],[発症日]],テーブル31012257[[#This Row],[日時]])</f>
        <v>5</v>
      </c>
      <c r="F308" s="57">
        <f>COUNTIFS(テーブル13[[#All],[発症日]],テーブル31012257[[#This Row],[日時]],テーブル13[[#All],[疫学的リンク]],F$1)</f>
        <v>5</v>
      </c>
      <c r="G308" s="59">
        <f>COUNTIFS(テーブル13[[#All],[発症日]],テーブル31012257[[#This Row],[日時]],テーブル13[[#All],[疫学的リンク]],G$1)</f>
        <v>0</v>
      </c>
      <c r="H308" s="59">
        <f>COUNTIFS(テーブル13[[#All],[発症日]],テーブル31012257[[#This Row],[日時]],テーブル13[[#All],[年代]],H$1)</f>
        <v>0</v>
      </c>
      <c r="I308" s="59">
        <f>COUNTIFS(テーブル13[[#All],[発症日]],テーブル31012257[[#This Row],[日時]],テーブル13[[#All],[年代]],I$1)</f>
        <v>0</v>
      </c>
      <c r="J308" s="59">
        <f>COUNTIFS(テーブル13[[#All],[発症日]],テーブル31012257[[#This Row],[日時]],テーブル13[[#All],[年代]],J$1)</f>
        <v>0</v>
      </c>
      <c r="K308" s="59">
        <f>COUNTIFS(テーブル13[[#All],[発症日]],テーブル31012257[[#This Row],[日時]],テーブル13[[#All],[年代]],K$1)</f>
        <v>0</v>
      </c>
      <c r="L308" s="59">
        <f>COUNTIFS(テーブル13[[#All],[発症日]],テーブル31012257[[#This Row],[日時]],テーブル13[[#All],[年代]],L$1)</f>
        <v>0</v>
      </c>
      <c r="M308" s="59">
        <f>COUNTIFS(テーブル13[[#All],[発症日]],テーブル31012257[[#This Row],[日時]],テーブル13[[#All],[年代]],M$1)</f>
        <v>0</v>
      </c>
      <c r="N308" s="59">
        <f>COUNTIFS(テーブル13[[#All],[発症日]],テーブル31012257[[#This Row],[日時]],テーブル13[[#All],[年代]],N$1)</f>
        <v>0</v>
      </c>
      <c r="O308" s="59">
        <f>COUNTIFS(テーブル13[[#All],[発症日]],テーブル31012257[[#This Row],[日時]],テーブル13[[#All],[年代]],O$1)</f>
        <v>0</v>
      </c>
    </row>
    <row r="309" spans="1:15">
      <c r="A309" s="54">
        <f t="shared" si="19"/>
        <v>44193</v>
      </c>
      <c r="B309" s="1" t="str">
        <f t="shared" si="16"/>
        <v/>
      </c>
      <c r="C309" s="57" t="str">
        <f t="shared" si="17"/>
        <v/>
      </c>
      <c r="D309" s="57" t="str">
        <f t="shared" si="18"/>
        <v>28日</v>
      </c>
      <c r="E309" s="57">
        <f>COUNTIF(テーブル13[[#All],[発症日]],テーブル31012257[[#This Row],[日時]])</f>
        <v>6</v>
      </c>
      <c r="F309" s="57">
        <f>COUNTIFS(テーブル13[[#All],[発症日]],テーブル31012257[[#This Row],[日時]],テーブル13[[#All],[疫学的リンク]],F$1)</f>
        <v>4</v>
      </c>
      <c r="G309" s="59">
        <f>COUNTIFS(テーブル13[[#All],[発症日]],テーブル31012257[[#This Row],[日時]],テーブル13[[#All],[疫学的リンク]],G$1)</f>
        <v>2</v>
      </c>
      <c r="H309" s="59">
        <f>COUNTIFS(テーブル13[[#All],[発症日]],テーブル31012257[[#This Row],[日時]],テーブル13[[#All],[年代]],H$1)</f>
        <v>0</v>
      </c>
      <c r="I309" s="59">
        <f>COUNTIFS(テーブル13[[#All],[発症日]],テーブル31012257[[#This Row],[日時]],テーブル13[[#All],[年代]],I$1)</f>
        <v>0</v>
      </c>
      <c r="J309" s="59">
        <f>COUNTIFS(テーブル13[[#All],[発症日]],テーブル31012257[[#This Row],[日時]],テーブル13[[#All],[年代]],J$1)</f>
        <v>0</v>
      </c>
      <c r="K309" s="59">
        <f>COUNTIFS(テーブル13[[#All],[発症日]],テーブル31012257[[#This Row],[日時]],テーブル13[[#All],[年代]],K$1)</f>
        <v>0</v>
      </c>
      <c r="L309" s="59">
        <f>COUNTIFS(テーブル13[[#All],[発症日]],テーブル31012257[[#This Row],[日時]],テーブル13[[#All],[年代]],L$1)</f>
        <v>0</v>
      </c>
      <c r="M309" s="59">
        <f>COUNTIFS(テーブル13[[#All],[発症日]],テーブル31012257[[#This Row],[日時]],テーブル13[[#All],[年代]],M$1)</f>
        <v>0</v>
      </c>
      <c r="N309" s="59">
        <f>COUNTIFS(テーブル13[[#All],[発症日]],テーブル31012257[[#This Row],[日時]],テーブル13[[#All],[年代]],N$1)</f>
        <v>0</v>
      </c>
      <c r="O309" s="59">
        <f>COUNTIFS(テーブル13[[#All],[発症日]],テーブル31012257[[#This Row],[日時]],テーブル13[[#All],[年代]],O$1)</f>
        <v>0</v>
      </c>
    </row>
    <row r="310" spans="1:15">
      <c r="A310" s="54">
        <f t="shared" si="19"/>
        <v>44194</v>
      </c>
      <c r="B310" s="1" t="str">
        <f t="shared" si="16"/>
        <v/>
      </c>
      <c r="C310" s="57" t="str">
        <f t="shared" si="17"/>
        <v/>
      </c>
      <c r="D310" s="57" t="str">
        <f t="shared" si="18"/>
        <v>29日</v>
      </c>
      <c r="E310" s="57">
        <f>COUNTIF(テーブル13[[#All],[発症日]],テーブル31012257[[#This Row],[日時]])</f>
        <v>6</v>
      </c>
      <c r="F310" s="57">
        <f>COUNTIFS(テーブル13[[#All],[発症日]],テーブル31012257[[#This Row],[日時]],テーブル13[[#All],[疫学的リンク]],F$1)</f>
        <v>4</v>
      </c>
      <c r="G310" s="59">
        <f>COUNTIFS(テーブル13[[#All],[発症日]],テーブル31012257[[#This Row],[日時]],テーブル13[[#All],[疫学的リンク]],G$1)</f>
        <v>2</v>
      </c>
      <c r="H310" s="59">
        <f>COUNTIFS(テーブル13[[#All],[発症日]],テーブル31012257[[#This Row],[日時]],テーブル13[[#All],[年代]],H$1)</f>
        <v>0</v>
      </c>
      <c r="I310" s="59">
        <f>COUNTIFS(テーブル13[[#All],[発症日]],テーブル31012257[[#This Row],[日時]],テーブル13[[#All],[年代]],I$1)</f>
        <v>0</v>
      </c>
      <c r="J310" s="59">
        <f>COUNTIFS(テーブル13[[#All],[発症日]],テーブル31012257[[#This Row],[日時]],テーブル13[[#All],[年代]],J$1)</f>
        <v>0</v>
      </c>
      <c r="K310" s="59">
        <f>COUNTIFS(テーブル13[[#All],[発症日]],テーブル31012257[[#This Row],[日時]],テーブル13[[#All],[年代]],K$1)</f>
        <v>0</v>
      </c>
      <c r="L310" s="59">
        <f>COUNTIFS(テーブル13[[#All],[発症日]],テーブル31012257[[#This Row],[日時]],テーブル13[[#All],[年代]],L$1)</f>
        <v>0</v>
      </c>
      <c r="M310" s="59">
        <f>COUNTIFS(テーブル13[[#All],[発症日]],テーブル31012257[[#This Row],[日時]],テーブル13[[#All],[年代]],M$1)</f>
        <v>0</v>
      </c>
      <c r="N310" s="59">
        <f>COUNTIFS(テーブル13[[#All],[発症日]],テーブル31012257[[#This Row],[日時]],テーブル13[[#All],[年代]],N$1)</f>
        <v>0</v>
      </c>
      <c r="O310" s="59">
        <f>COUNTIFS(テーブル13[[#All],[発症日]],テーブル31012257[[#This Row],[日時]],テーブル13[[#All],[年代]],O$1)</f>
        <v>0</v>
      </c>
    </row>
    <row r="311" spans="1:15">
      <c r="A311" s="54">
        <f t="shared" si="19"/>
        <v>44195</v>
      </c>
      <c r="B311" s="1" t="str">
        <f t="shared" si="16"/>
        <v/>
      </c>
      <c r="C311" s="57" t="str">
        <f t="shared" si="17"/>
        <v/>
      </c>
      <c r="D311" s="57" t="str">
        <f t="shared" si="18"/>
        <v>30日</v>
      </c>
      <c r="E311" s="57">
        <f>COUNTIF(テーブル13[[#All],[発症日]],テーブル31012257[[#This Row],[日時]])</f>
        <v>5</v>
      </c>
      <c r="F311" s="57">
        <f>COUNTIFS(テーブル13[[#All],[発症日]],テーブル31012257[[#This Row],[日時]],テーブル13[[#All],[疫学的リンク]],F$1)</f>
        <v>3</v>
      </c>
      <c r="G311" s="59">
        <f>COUNTIFS(テーブル13[[#All],[発症日]],テーブル31012257[[#This Row],[日時]],テーブル13[[#All],[疫学的リンク]],G$1)</f>
        <v>2</v>
      </c>
      <c r="H311" s="59">
        <f>COUNTIFS(テーブル13[[#All],[発症日]],テーブル31012257[[#This Row],[日時]],テーブル13[[#All],[年代]],H$1)</f>
        <v>0</v>
      </c>
      <c r="I311" s="59">
        <f>COUNTIFS(テーブル13[[#All],[発症日]],テーブル31012257[[#This Row],[日時]],テーブル13[[#All],[年代]],I$1)</f>
        <v>0</v>
      </c>
      <c r="J311" s="59">
        <f>COUNTIFS(テーブル13[[#All],[発症日]],テーブル31012257[[#This Row],[日時]],テーブル13[[#All],[年代]],J$1)</f>
        <v>0</v>
      </c>
      <c r="K311" s="59">
        <f>COUNTIFS(テーブル13[[#All],[発症日]],テーブル31012257[[#This Row],[日時]],テーブル13[[#All],[年代]],K$1)</f>
        <v>0</v>
      </c>
      <c r="L311" s="59">
        <f>COUNTIFS(テーブル13[[#All],[発症日]],テーブル31012257[[#This Row],[日時]],テーブル13[[#All],[年代]],L$1)</f>
        <v>0</v>
      </c>
      <c r="M311" s="59">
        <f>COUNTIFS(テーブル13[[#All],[発症日]],テーブル31012257[[#This Row],[日時]],テーブル13[[#All],[年代]],M$1)</f>
        <v>0</v>
      </c>
      <c r="N311" s="59">
        <f>COUNTIFS(テーブル13[[#All],[発症日]],テーブル31012257[[#This Row],[日時]],テーブル13[[#All],[年代]],N$1)</f>
        <v>0</v>
      </c>
      <c r="O311" s="59">
        <f>COUNTIFS(テーブル13[[#All],[発症日]],テーブル31012257[[#This Row],[日時]],テーブル13[[#All],[年代]],O$1)</f>
        <v>0</v>
      </c>
    </row>
    <row r="312" spans="1:15">
      <c r="A312" s="54">
        <f t="shared" si="19"/>
        <v>44196</v>
      </c>
      <c r="B312" s="1" t="str">
        <f t="shared" si="16"/>
        <v/>
      </c>
      <c r="C312" s="57" t="str">
        <f t="shared" si="17"/>
        <v/>
      </c>
      <c r="D312" s="57" t="str">
        <f t="shared" si="18"/>
        <v>31日</v>
      </c>
      <c r="E312" s="57">
        <f>COUNTIF(テーブル13[[#All],[発症日]],テーブル31012257[[#This Row],[日時]])</f>
        <v>5</v>
      </c>
      <c r="F312" s="57">
        <f>COUNTIFS(テーブル13[[#All],[発症日]],テーブル31012257[[#This Row],[日時]],テーブル13[[#All],[疫学的リンク]],F$1)</f>
        <v>5</v>
      </c>
      <c r="G312" s="59">
        <f>COUNTIFS(テーブル13[[#All],[発症日]],テーブル31012257[[#This Row],[日時]],テーブル13[[#All],[疫学的リンク]],G$1)</f>
        <v>0</v>
      </c>
      <c r="H312" s="59">
        <f>COUNTIFS(テーブル13[[#All],[発症日]],テーブル31012257[[#This Row],[日時]],テーブル13[[#All],[年代]],H$1)</f>
        <v>0</v>
      </c>
      <c r="I312" s="59">
        <f>COUNTIFS(テーブル13[[#All],[発症日]],テーブル31012257[[#This Row],[日時]],テーブル13[[#All],[年代]],I$1)</f>
        <v>0</v>
      </c>
      <c r="J312" s="59">
        <f>COUNTIFS(テーブル13[[#All],[発症日]],テーブル31012257[[#This Row],[日時]],テーブル13[[#All],[年代]],J$1)</f>
        <v>0</v>
      </c>
      <c r="K312" s="59">
        <f>COUNTIFS(テーブル13[[#All],[発症日]],テーブル31012257[[#This Row],[日時]],テーブル13[[#All],[年代]],K$1)</f>
        <v>0</v>
      </c>
      <c r="L312" s="59">
        <f>COUNTIFS(テーブル13[[#All],[発症日]],テーブル31012257[[#This Row],[日時]],テーブル13[[#All],[年代]],L$1)</f>
        <v>0</v>
      </c>
      <c r="M312" s="59">
        <f>COUNTIFS(テーブル13[[#All],[発症日]],テーブル31012257[[#This Row],[日時]],テーブル13[[#All],[年代]],M$1)</f>
        <v>0</v>
      </c>
      <c r="N312" s="59">
        <f>COUNTIFS(テーブル13[[#All],[発症日]],テーブル31012257[[#This Row],[日時]],テーブル13[[#All],[年代]],N$1)</f>
        <v>0</v>
      </c>
      <c r="O312" s="59">
        <f>COUNTIFS(テーブル13[[#All],[発症日]],テーブル31012257[[#This Row],[日時]],テーブル13[[#All],[年代]],O$1)</f>
        <v>0</v>
      </c>
    </row>
    <row r="313" spans="1:15">
      <c r="A313" s="54">
        <f t="shared" si="19"/>
        <v>44197</v>
      </c>
      <c r="B313" s="1" t="str">
        <f t="shared" si="16"/>
        <v>2021年</v>
      </c>
      <c r="C313" s="57" t="str">
        <f t="shared" si="17"/>
        <v>1月</v>
      </c>
      <c r="D313" s="57" t="str">
        <f t="shared" si="18"/>
        <v>1日</v>
      </c>
      <c r="E313" s="57">
        <f>COUNTIF(テーブル13[[#All],[発症日]],テーブル31012257[[#This Row],[日時]])</f>
        <v>9</v>
      </c>
      <c r="F313" s="57">
        <f>COUNTIFS(テーブル13[[#All],[発症日]],テーブル31012257[[#This Row],[日時]],テーブル13[[#All],[疫学的リンク]],F$1)</f>
        <v>8</v>
      </c>
      <c r="G313" s="59">
        <f>COUNTIFS(テーブル13[[#All],[発症日]],テーブル31012257[[#This Row],[日時]],テーブル13[[#All],[疫学的リンク]],G$1)</f>
        <v>1</v>
      </c>
      <c r="H313" s="59">
        <f>COUNTIFS(テーブル13[[#All],[発症日]],テーブル31012257[[#This Row],[日時]],テーブル13[[#All],[年代]],H$1)</f>
        <v>0</v>
      </c>
      <c r="I313" s="59">
        <f>COUNTIFS(テーブル13[[#All],[発症日]],テーブル31012257[[#This Row],[日時]],テーブル13[[#All],[年代]],I$1)</f>
        <v>0</v>
      </c>
      <c r="J313" s="59">
        <f>COUNTIFS(テーブル13[[#All],[発症日]],テーブル31012257[[#This Row],[日時]],テーブル13[[#All],[年代]],J$1)</f>
        <v>0</v>
      </c>
      <c r="K313" s="59">
        <f>COUNTIFS(テーブル13[[#All],[発症日]],テーブル31012257[[#This Row],[日時]],テーブル13[[#All],[年代]],K$1)</f>
        <v>0</v>
      </c>
      <c r="L313" s="59">
        <f>COUNTIFS(テーブル13[[#All],[発症日]],テーブル31012257[[#This Row],[日時]],テーブル13[[#All],[年代]],L$1)</f>
        <v>0</v>
      </c>
      <c r="M313" s="59">
        <f>COUNTIFS(テーブル13[[#All],[発症日]],テーブル31012257[[#This Row],[日時]],テーブル13[[#All],[年代]],M$1)</f>
        <v>0</v>
      </c>
      <c r="N313" s="59">
        <f>COUNTIFS(テーブル13[[#All],[発症日]],テーブル31012257[[#This Row],[日時]],テーブル13[[#All],[年代]],N$1)</f>
        <v>0</v>
      </c>
      <c r="O313" s="59">
        <f>COUNTIFS(テーブル13[[#All],[発症日]],テーブル31012257[[#This Row],[日時]],テーブル13[[#All],[年代]],O$1)</f>
        <v>0</v>
      </c>
    </row>
    <row r="314" spans="1:15">
      <c r="A314" s="54">
        <f t="shared" si="19"/>
        <v>44198</v>
      </c>
      <c r="B314" s="1" t="str">
        <f t="shared" si="16"/>
        <v/>
      </c>
      <c r="C314" s="57" t="str">
        <f t="shared" si="17"/>
        <v/>
      </c>
      <c r="D314" s="57" t="str">
        <f t="shared" si="18"/>
        <v>2日</v>
      </c>
      <c r="E314" s="57">
        <f>COUNTIF(テーブル13[[#All],[発症日]],テーブル31012257[[#This Row],[日時]])</f>
        <v>15</v>
      </c>
      <c r="F314" s="57">
        <f>COUNTIFS(テーブル13[[#All],[発症日]],テーブル31012257[[#This Row],[日時]],テーブル13[[#All],[疫学的リンク]],F$1)</f>
        <v>15</v>
      </c>
      <c r="G314" s="59">
        <f>COUNTIFS(テーブル13[[#All],[発症日]],テーブル31012257[[#This Row],[日時]],テーブル13[[#All],[疫学的リンク]],G$1)</f>
        <v>0</v>
      </c>
      <c r="H314" s="59">
        <f>COUNTIFS(テーブル13[[#All],[発症日]],テーブル31012257[[#This Row],[日時]],テーブル13[[#All],[年代]],H$1)</f>
        <v>0</v>
      </c>
      <c r="I314" s="59">
        <f>COUNTIFS(テーブル13[[#All],[発症日]],テーブル31012257[[#This Row],[日時]],テーブル13[[#All],[年代]],I$1)</f>
        <v>0</v>
      </c>
      <c r="J314" s="59">
        <f>COUNTIFS(テーブル13[[#All],[発症日]],テーブル31012257[[#This Row],[日時]],テーブル13[[#All],[年代]],J$1)</f>
        <v>0</v>
      </c>
      <c r="K314" s="59">
        <f>COUNTIFS(テーブル13[[#All],[発症日]],テーブル31012257[[#This Row],[日時]],テーブル13[[#All],[年代]],K$1)</f>
        <v>0</v>
      </c>
      <c r="L314" s="59">
        <f>COUNTIFS(テーブル13[[#All],[発症日]],テーブル31012257[[#This Row],[日時]],テーブル13[[#All],[年代]],L$1)</f>
        <v>0</v>
      </c>
      <c r="M314" s="59">
        <f>COUNTIFS(テーブル13[[#All],[発症日]],テーブル31012257[[#This Row],[日時]],テーブル13[[#All],[年代]],M$1)</f>
        <v>0</v>
      </c>
      <c r="N314" s="59">
        <f>COUNTIFS(テーブル13[[#All],[発症日]],テーブル31012257[[#This Row],[日時]],テーブル13[[#All],[年代]],N$1)</f>
        <v>0</v>
      </c>
      <c r="O314" s="59">
        <f>COUNTIFS(テーブル13[[#All],[発症日]],テーブル31012257[[#This Row],[日時]],テーブル13[[#All],[年代]],O$1)</f>
        <v>0</v>
      </c>
    </row>
    <row r="315" spans="1:15">
      <c r="A315" s="54">
        <f t="shared" si="19"/>
        <v>44199</v>
      </c>
      <c r="B315" s="1" t="str">
        <f t="shared" si="16"/>
        <v/>
      </c>
      <c r="C315" s="57" t="str">
        <f t="shared" si="17"/>
        <v/>
      </c>
      <c r="D315" s="57" t="str">
        <f t="shared" si="18"/>
        <v>3日</v>
      </c>
      <c r="E315" s="57">
        <f>COUNTIF(テーブル13[[#All],[発症日]],テーブル31012257[[#This Row],[日時]])</f>
        <v>18</v>
      </c>
      <c r="F315" s="57">
        <f>COUNTIFS(テーブル13[[#All],[発症日]],テーブル31012257[[#This Row],[日時]],テーブル13[[#All],[疫学的リンク]],F$1)</f>
        <v>17</v>
      </c>
      <c r="G315" s="59">
        <f>COUNTIFS(テーブル13[[#All],[発症日]],テーブル31012257[[#This Row],[日時]],テーブル13[[#All],[疫学的リンク]],G$1)</f>
        <v>1</v>
      </c>
      <c r="H315" s="59">
        <f>COUNTIFS(テーブル13[[#All],[発症日]],テーブル31012257[[#This Row],[日時]],テーブル13[[#All],[年代]],H$1)</f>
        <v>0</v>
      </c>
      <c r="I315" s="59">
        <f>COUNTIFS(テーブル13[[#All],[発症日]],テーブル31012257[[#This Row],[日時]],テーブル13[[#All],[年代]],I$1)</f>
        <v>0</v>
      </c>
      <c r="J315" s="59">
        <f>COUNTIFS(テーブル13[[#All],[発症日]],テーブル31012257[[#This Row],[日時]],テーブル13[[#All],[年代]],J$1)</f>
        <v>0</v>
      </c>
      <c r="K315" s="59">
        <f>COUNTIFS(テーブル13[[#All],[発症日]],テーブル31012257[[#This Row],[日時]],テーブル13[[#All],[年代]],K$1)</f>
        <v>0</v>
      </c>
      <c r="L315" s="59">
        <f>COUNTIFS(テーブル13[[#All],[発症日]],テーブル31012257[[#This Row],[日時]],テーブル13[[#All],[年代]],L$1)</f>
        <v>0</v>
      </c>
      <c r="M315" s="59">
        <f>COUNTIFS(テーブル13[[#All],[発症日]],テーブル31012257[[#This Row],[日時]],テーブル13[[#All],[年代]],M$1)</f>
        <v>0</v>
      </c>
      <c r="N315" s="59">
        <f>COUNTIFS(テーブル13[[#All],[発症日]],テーブル31012257[[#This Row],[日時]],テーブル13[[#All],[年代]],N$1)</f>
        <v>0</v>
      </c>
      <c r="O315" s="59">
        <f>COUNTIFS(テーブル13[[#All],[発症日]],テーブル31012257[[#This Row],[日時]],テーブル13[[#All],[年代]],O$1)</f>
        <v>0</v>
      </c>
    </row>
    <row r="316" spans="1:15">
      <c r="A316" s="54">
        <f t="shared" si="19"/>
        <v>44200</v>
      </c>
      <c r="B316" s="1" t="str">
        <f t="shared" si="16"/>
        <v/>
      </c>
      <c r="C316" s="57" t="str">
        <f t="shared" si="17"/>
        <v/>
      </c>
      <c r="D316" s="57" t="str">
        <f t="shared" si="18"/>
        <v>4日</v>
      </c>
      <c r="E316" s="57">
        <f>COUNTIF(テーブル13[[#All],[発症日]],テーブル31012257[[#This Row],[日時]])</f>
        <v>8</v>
      </c>
      <c r="F316" s="57">
        <f>COUNTIFS(テーブル13[[#All],[発症日]],テーブル31012257[[#This Row],[日時]],テーブル13[[#All],[疫学的リンク]],F$1)</f>
        <v>6</v>
      </c>
      <c r="G316" s="59">
        <f>COUNTIFS(テーブル13[[#All],[発症日]],テーブル31012257[[#This Row],[日時]],テーブル13[[#All],[疫学的リンク]],G$1)</f>
        <v>2</v>
      </c>
      <c r="H316" s="59">
        <f>COUNTIFS(テーブル13[[#All],[発症日]],テーブル31012257[[#This Row],[日時]],テーブル13[[#All],[年代]],H$1)</f>
        <v>0</v>
      </c>
      <c r="I316" s="59">
        <f>COUNTIFS(テーブル13[[#All],[発症日]],テーブル31012257[[#This Row],[日時]],テーブル13[[#All],[年代]],I$1)</f>
        <v>0</v>
      </c>
      <c r="J316" s="59">
        <f>COUNTIFS(テーブル13[[#All],[発症日]],テーブル31012257[[#This Row],[日時]],テーブル13[[#All],[年代]],J$1)</f>
        <v>0</v>
      </c>
      <c r="K316" s="59">
        <f>COUNTIFS(テーブル13[[#All],[発症日]],テーブル31012257[[#This Row],[日時]],テーブル13[[#All],[年代]],K$1)</f>
        <v>0</v>
      </c>
      <c r="L316" s="59">
        <f>COUNTIFS(テーブル13[[#All],[発症日]],テーブル31012257[[#This Row],[日時]],テーブル13[[#All],[年代]],L$1)</f>
        <v>0</v>
      </c>
      <c r="M316" s="59">
        <f>COUNTIFS(テーブル13[[#All],[発症日]],テーブル31012257[[#This Row],[日時]],テーブル13[[#All],[年代]],M$1)</f>
        <v>0</v>
      </c>
      <c r="N316" s="59">
        <f>COUNTIFS(テーブル13[[#All],[発症日]],テーブル31012257[[#This Row],[日時]],テーブル13[[#All],[年代]],N$1)</f>
        <v>0</v>
      </c>
      <c r="O316" s="59">
        <f>COUNTIFS(テーブル13[[#All],[発症日]],テーブル31012257[[#This Row],[日時]],テーブル13[[#All],[年代]],O$1)</f>
        <v>0</v>
      </c>
    </row>
    <row r="317" spans="1:15">
      <c r="A317" s="54">
        <f t="shared" si="19"/>
        <v>44201</v>
      </c>
      <c r="B317" s="1" t="str">
        <f t="shared" si="16"/>
        <v/>
      </c>
      <c r="C317" s="57" t="str">
        <f t="shared" si="17"/>
        <v/>
      </c>
      <c r="D317" s="57" t="str">
        <f t="shared" si="18"/>
        <v>5日</v>
      </c>
      <c r="E317" s="57">
        <f>COUNTIF(テーブル13[[#All],[発症日]],テーブル31012257[[#This Row],[日時]])</f>
        <v>23</v>
      </c>
      <c r="F317" s="57">
        <f>COUNTIFS(テーブル13[[#All],[発症日]],テーブル31012257[[#This Row],[日時]],テーブル13[[#All],[疫学的リンク]],F$1)</f>
        <v>23</v>
      </c>
      <c r="G317" s="59">
        <f>COUNTIFS(テーブル13[[#All],[発症日]],テーブル31012257[[#This Row],[日時]],テーブル13[[#All],[疫学的リンク]],G$1)</f>
        <v>0</v>
      </c>
      <c r="H317" s="59">
        <f>COUNTIFS(テーブル13[[#All],[発症日]],テーブル31012257[[#This Row],[日時]],テーブル13[[#All],[年代]],H$1)</f>
        <v>0</v>
      </c>
      <c r="I317" s="59">
        <f>COUNTIFS(テーブル13[[#All],[発症日]],テーブル31012257[[#This Row],[日時]],テーブル13[[#All],[年代]],I$1)</f>
        <v>0</v>
      </c>
      <c r="J317" s="59">
        <f>COUNTIFS(テーブル13[[#All],[発症日]],テーブル31012257[[#This Row],[日時]],テーブル13[[#All],[年代]],J$1)</f>
        <v>0</v>
      </c>
      <c r="K317" s="59">
        <f>COUNTIFS(テーブル13[[#All],[発症日]],テーブル31012257[[#This Row],[日時]],テーブル13[[#All],[年代]],K$1)</f>
        <v>0</v>
      </c>
      <c r="L317" s="59">
        <f>COUNTIFS(テーブル13[[#All],[発症日]],テーブル31012257[[#This Row],[日時]],テーブル13[[#All],[年代]],L$1)</f>
        <v>0</v>
      </c>
      <c r="M317" s="59">
        <f>COUNTIFS(テーブル13[[#All],[発症日]],テーブル31012257[[#This Row],[日時]],テーブル13[[#All],[年代]],M$1)</f>
        <v>0</v>
      </c>
      <c r="N317" s="59">
        <f>COUNTIFS(テーブル13[[#All],[発症日]],テーブル31012257[[#This Row],[日時]],テーブル13[[#All],[年代]],N$1)</f>
        <v>0</v>
      </c>
      <c r="O317" s="59">
        <f>COUNTIFS(テーブル13[[#All],[発症日]],テーブル31012257[[#This Row],[日時]],テーブル13[[#All],[年代]],O$1)</f>
        <v>0</v>
      </c>
    </row>
    <row r="318" spans="1:15">
      <c r="A318" s="54">
        <f t="shared" si="19"/>
        <v>44202</v>
      </c>
      <c r="B318" s="1" t="str">
        <f t="shared" si="16"/>
        <v/>
      </c>
      <c r="C318" s="57" t="str">
        <f t="shared" si="17"/>
        <v/>
      </c>
      <c r="D318" s="57" t="str">
        <f t="shared" si="18"/>
        <v>6日</v>
      </c>
      <c r="E318" s="57">
        <f>COUNTIF(テーブル13[[#All],[発症日]],テーブル31012257[[#This Row],[日時]])</f>
        <v>12</v>
      </c>
      <c r="F318" s="57">
        <f>COUNTIFS(テーブル13[[#All],[発症日]],テーブル31012257[[#This Row],[日時]],テーブル13[[#All],[疫学的リンク]],F$1)</f>
        <v>11</v>
      </c>
      <c r="G318" s="59">
        <f>COUNTIFS(テーブル13[[#All],[発症日]],テーブル31012257[[#This Row],[日時]],テーブル13[[#All],[疫学的リンク]],G$1)</f>
        <v>1</v>
      </c>
      <c r="H318" s="59">
        <f>COUNTIFS(テーブル13[[#All],[発症日]],テーブル31012257[[#This Row],[日時]],テーブル13[[#All],[年代]],H$1)</f>
        <v>0</v>
      </c>
      <c r="I318" s="59">
        <f>COUNTIFS(テーブル13[[#All],[発症日]],テーブル31012257[[#This Row],[日時]],テーブル13[[#All],[年代]],I$1)</f>
        <v>0</v>
      </c>
      <c r="J318" s="59">
        <f>COUNTIFS(テーブル13[[#All],[発症日]],テーブル31012257[[#This Row],[日時]],テーブル13[[#All],[年代]],J$1)</f>
        <v>0</v>
      </c>
      <c r="K318" s="59">
        <f>COUNTIFS(テーブル13[[#All],[発症日]],テーブル31012257[[#This Row],[日時]],テーブル13[[#All],[年代]],K$1)</f>
        <v>0</v>
      </c>
      <c r="L318" s="59">
        <f>COUNTIFS(テーブル13[[#All],[発症日]],テーブル31012257[[#This Row],[日時]],テーブル13[[#All],[年代]],L$1)</f>
        <v>0</v>
      </c>
      <c r="M318" s="59">
        <f>COUNTIFS(テーブル13[[#All],[発症日]],テーブル31012257[[#This Row],[日時]],テーブル13[[#All],[年代]],M$1)</f>
        <v>0</v>
      </c>
      <c r="N318" s="59">
        <f>COUNTIFS(テーブル13[[#All],[発症日]],テーブル31012257[[#This Row],[日時]],テーブル13[[#All],[年代]],N$1)</f>
        <v>0</v>
      </c>
      <c r="O318" s="59">
        <f>COUNTIFS(テーブル13[[#All],[発症日]],テーブル31012257[[#This Row],[日時]],テーブル13[[#All],[年代]],O$1)</f>
        <v>0</v>
      </c>
    </row>
    <row r="319" spans="1:15">
      <c r="A319" s="54">
        <f t="shared" si="19"/>
        <v>44203</v>
      </c>
      <c r="B319" s="1" t="str">
        <f t="shared" si="16"/>
        <v/>
      </c>
      <c r="C319" s="57" t="str">
        <f t="shared" si="17"/>
        <v/>
      </c>
      <c r="D319" s="57" t="str">
        <f t="shared" si="18"/>
        <v>7日</v>
      </c>
      <c r="E319" s="57">
        <f>COUNTIF(テーブル13[[#All],[発症日]],テーブル31012257[[#This Row],[日時]])</f>
        <v>22</v>
      </c>
      <c r="F319" s="57">
        <f>COUNTIFS(テーブル13[[#All],[発症日]],テーブル31012257[[#This Row],[日時]],テーブル13[[#All],[疫学的リンク]],F$1)</f>
        <v>21</v>
      </c>
      <c r="G319" s="59">
        <f>COUNTIFS(テーブル13[[#All],[発症日]],テーブル31012257[[#This Row],[日時]],テーブル13[[#All],[疫学的リンク]],G$1)</f>
        <v>1</v>
      </c>
      <c r="H319" s="59">
        <f>COUNTIFS(テーブル13[[#All],[発症日]],テーブル31012257[[#This Row],[日時]],テーブル13[[#All],[年代]],H$1)</f>
        <v>0</v>
      </c>
      <c r="I319" s="59">
        <f>COUNTIFS(テーブル13[[#All],[発症日]],テーブル31012257[[#This Row],[日時]],テーブル13[[#All],[年代]],I$1)</f>
        <v>0</v>
      </c>
      <c r="J319" s="59">
        <f>COUNTIFS(テーブル13[[#All],[発症日]],テーブル31012257[[#This Row],[日時]],テーブル13[[#All],[年代]],J$1)</f>
        <v>0</v>
      </c>
      <c r="K319" s="59">
        <f>COUNTIFS(テーブル13[[#All],[発症日]],テーブル31012257[[#This Row],[日時]],テーブル13[[#All],[年代]],K$1)</f>
        <v>0</v>
      </c>
      <c r="L319" s="59">
        <f>COUNTIFS(テーブル13[[#All],[発症日]],テーブル31012257[[#This Row],[日時]],テーブル13[[#All],[年代]],L$1)</f>
        <v>0</v>
      </c>
      <c r="M319" s="59">
        <f>COUNTIFS(テーブル13[[#All],[発症日]],テーブル31012257[[#This Row],[日時]],テーブル13[[#All],[年代]],M$1)</f>
        <v>0</v>
      </c>
      <c r="N319" s="59">
        <f>COUNTIFS(テーブル13[[#All],[発症日]],テーブル31012257[[#This Row],[日時]],テーブル13[[#All],[年代]],N$1)</f>
        <v>0</v>
      </c>
      <c r="O319" s="59">
        <f>COUNTIFS(テーブル13[[#All],[発症日]],テーブル31012257[[#This Row],[日時]],テーブル13[[#All],[年代]],O$1)</f>
        <v>0</v>
      </c>
    </row>
    <row r="320" spans="1:15">
      <c r="A320" s="54">
        <f t="shared" si="19"/>
        <v>44204</v>
      </c>
      <c r="B320" s="1" t="str">
        <f t="shared" si="16"/>
        <v/>
      </c>
      <c r="C320" s="57" t="str">
        <f t="shared" si="17"/>
        <v/>
      </c>
      <c r="D320" s="57" t="str">
        <f t="shared" si="18"/>
        <v>8日</v>
      </c>
      <c r="E320" s="57">
        <f>COUNTIF(テーブル13[[#All],[発症日]],テーブル31012257[[#This Row],[日時]])</f>
        <v>31</v>
      </c>
      <c r="F320" s="57">
        <f>COUNTIFS(テーブル13[[#All],[発症日]],テーブル31012257[[#This Row],[日時]],テーブル13[[#All],[疫学的リンク]],F$1)</f>
        <v>30</v>
      </c>
      <c r="G320" s="59">
        <f>COUNTIFS(テーブル13[[#All],[発症日]],テーブル31012257[[#This Row],[日時]],テーブル13[[#All],[疫学的リンク]],G$1)</f>
        <v>1</v>
      </c>
      <c r="H320" s="59">
        <f>COUNTIFS(テーブル13[[#All],[発症日]],テーブル31012257[[#This Row],[日時]],テーブル13[[#All],[年代]],H$1)</f>
        <v>0</v>
      </c>
      <c r="I320" s="59">
        <f>COUNTIFS(テーブル13[[#All],[発症日]],テーブル31012257[[#This Row],[日時]],テーブル13[[#All],[年代]],I$1)</f>
        <v>0</v>
      </c>
      <c r="J320" s="59">
        <f>COUNTIFS(テーブル13[[#All],[発症日]],テーブル31012257[[#This Row],[日時]],テーブル13[[#All],[年代]],J$1)</f>
        <v>0</v>
      </c>
      <c r="K320" s="59">
        <f>COUNTIFS(テーブル13[[#All],[発症日]],テーブル31012257[[#This Row],[日時]],テーブル13[[#All],[年代]],K$1)</f>
        <v>0</v>
      </c>
      <c r="L320" s="59">
        <f>COUNTIFS(テーブル13[[#All],[発症日]],テーブル31012257[[#This Row],[日時]],テーブル13[[#All],[年代]],L$1)</f>
        <v>0</v>
      </c>
      <c r="M320" s="59">
        <f>COUNTIFS(テーブル13[[#All],[発症日]],テーブル31012257[[#This Row],[日時]],テーブル13[[#All],[年代]],M$1)</f>
        <v>0</v>
      </c>
      <c r="N320" s="59">
        <f>COUNTIFS(テーブル13[[#All],[発症日]],テーブル31012257[[#This Row],[日時]],テーブル13[[#All],[年代]],N$1)</f>
        <v>0</v>
      </c>
      <c r="O320" s="59">
        <f>COUNTIFS(テーブル13[[#All],[発症日]],テーブル31012257[[#This Row],[日時]],テーブル13[[#All],[年代]],O$1)</f>
        <v>0</v>
      </c>
    </row>
    <row r="321" spans="1:15">
      <c r="A321" s="54">
        <f t="shared" si="19"/>
        <v>44205</v>
      </c>
      <c r="B321" s="1" t="str">
        <f t="shared" si="16"/>
        <v/>
      </c>
      <c r="C321" s="57" t="str">
        <f t="shared" si="17"/>
        <v/>
      </c>
      <c r="D321" s="57" t="str">
        <f t="shared" si="18"/>
        <v>9日</v>
      </c>
      <c r="E321" s="57">
        <f>COUNTIF(テーブル13[[#All],[発症日]],テーブル31012257[[#This Row],[日時]])</f>
        <v>30</v>
      </c>
      <c r="F321" s="57">
        <f>COUNTIFS(テーブル13[[#All],[発症日]],テーブル31012257[[#This Row],[日時]],テーブル13[[#All],[疫学的リンク]],F$1)</f>
        <v>30</v>
      </c>
      <c r="G321" s="59">
        <f>COUNTIFS(テーブル13[[#All],[発症日]],テーブル31012257[[#This Row],[日時]],テーブル13[[#All],[疫学的リンク]],G$1)</f>
        <v>0</v>
      </c>
      <c r="H321" s="59">
        <f>COUNTIFS(テーブル13[[#All],[発症日]],テーブル31012257[[#This Row],[日時]],テーブル13[[#All],[年代]],H$1)</f>
        <v>0</v>
      </c>
      <c r="I321" s="59">
        <f>COUNTIFS(テーブル13[[#All],[発症日]],テーブル31012257[[#This Row],[日時]],テーブル13[[#All],[年代]],I$1)</f>
        <v>0</v>
      </c>
      <c r="J321" s="59">
        <f>COUNTIFS(テーブル13[[#All],[発症日]],テーブル31012257[[#This Row],[日時]],テーブル13[[#All],[年代]],J$1)</f>
        <v>0</v>
      </c>
      <c r="K321" s="59">
        <f>COUNTIFS(テーブル13[[#All],[発症日]],テーブル31012257[[#This Row],[日時]],テーブル13[[#All],[年代]],K$1)</f>
        <v>0</v>
      </c>
      <c r="L321" s="59">
        <f>COUNTIFS(テーブル13[[#All],[発症日]],テーブル31012257[[#This Row],[日時]],テーブル13[[#All],[年代]],L$1)</f>
        <v>0</v>
      </c>
      <c r="M321" s="59">
        <f>COUNTIFS(テーブル13[[#All],[発症日]],テーブル31012257[[#This Row],[日時]],テーブル13[[#All],[年代]],M$1)</f>
        <v>0</v>
      </c>
      <c r="N321" s="59">
        <f>COUNTIFS(テーブル13[[#All],[発症日]],テーブル31012257[[#This Row],[日時]],テーブル13[[#All],[年代]],N$1)</f>
        <v>0</v>
      </c>
      <c r="O321" s="59">
        <f>COUNTIFS(テーブル13[[#All],[発症日]],テーブル31012257[[#This Row],[日時]],テーブル13[[#All],[年代]],O$1)</f>
        <v>0</v>
      </c>
    </row>
    <row r="322" spans="1:15">
      <c r="A322" s="54">
        <f t="shared" si="19"/>
        <v>44206</v>
      </c>
      <c r="B322" s="1" t="str">
        <f t="shared" si="16"/>
        <v/>
      </c>
      <c r="C322" s="57" t="str">
        <f t="shared" si="17"/>
        <v/>
      </c>
      <c r="D322" s="57" t="str">
        <f t="shared" si="18"/>
        <v>10日</v>
      </c>
      <c r="E322" s="57">
        <f>COUNTIF(テーブル13[[#All],[発症日]],テーブル31012257[[#This Row],[日時]])</f>
        <v>16</v>
      </c>
      <c r="F322" s="57">
        <f>COUNTIFS(テーブル13[[#All],[発症日]],テーブル31012257[[#This Row],[日時]],テーブル13[[#All],[疫学的リンク]],F$1)</f>
        <v>16</v>
      </c>
      <c r="G322" s="59">
        <f>COUNTIFS(テーブル13[[#All],[発症日]],テーブル31012257[[#This Row],[日時]],テーブル13[[#All],[疫学的リンク]],G$1)</f>
        <v>0</v>
      </c>
      <c r="H322" s="59">
        <f>COUNTIFS(テーブル13[[#All],[発症日]],テーブル31012257[[#This Row],[日時]],テーブル13[[#All],[年代]],H$1)</f>
        <v>0</v>
      </c>
      <c r="I322" s="59">
        <f>COUNTIFS(テーブル13[[#All],[発症日]],テーブル31012257[[#This Row],[日時]],テーブル13[[#All],[年代]],I$1)</f>
        <v>0</v>
      </c>
      <c r="J322" s="59">
        <f>COUNTIFS(テーブル13[[#All],[発症日]],テーブル31012257[[#This Row],[日時]],テーブル13[[#All],[年代]],J$1)</f>
        <v>0</v>
      </c>
      <c r="K322" s="59">
        <f>COUNTIFS(テーブル13[[#All],[発症日]],テーブル31012257[[#This Row],[日時]],テーブル13[[#All],[年代]],K$1)</f>
        <v>0</v>
      </c>
      <c r="L322" s="59">
        <f>COUNTIFS(テーブル13[[#All],[発症日]],テーブル31012257[[#This Row],[日時]],テーブル13[[#All],[年代]],L$1)</f>
        <v>0</v>
      </c>
      <c r="M322" s="59">
        <f>COUNTIFS(テーブル13[[#All],[発症日]],テーブル31012257[[#This Row],[日時]],テーブル13[[#All],[年代]],M$1)</f>
        <v>0</v>
      </c>
      <c r="N322" s="59">
        <f>COUNTIFS(テーブル13[[#All],[発症日]],テーブル31012257[[#This Row],[日時]],テーブル13[[#All],[年代]],N$1)</f>
        <v>0</v>
      </c>
      <c r="O322" s="59">
        <f>COUNTIFS(テーブル13[[#All],[発症日]],テーブル31012257[[#This Row],[日時]],テーブル13[[#All],[年代]],O$1)</f>
        <v>0</v>
      </c>
    </row>
    <row r="323" spans="1:15">
      <c r="A323" s="54">
        <f t="shared" si="19"/>
        <v>44207</v>
      </c>
      <c r="B323" s="1" t="str">
        <f t="shared" si="16"/>
        <v/>
      </c>
      <c r="C323" s="57" t="str">
        <f t="shared" si="17"/>
        <v/>
      </c>
      <c r="D323" s="57" t="str">
        <f t="shared" si="18"/>
        <v>11日</v>
      </c>
      <c r="E323" s="57">
        <f>COUNTIF(テーブル13[[#All],[発症日]],テーブル31012257[[#This Row],[日時]])</f>
        <v>18</v>
      </c>
      <c r="F323" s="57">
        <f>COUNTIFS(テーブル13[[#All],[発症日]],テーブル31012257[[#This Row],[日時]],テーブル13[[#All],[疫学的リンク]],F$1)</f>
        <v>18</v>
      </c>
      <c r="G323" s="59">
        <f>COUNTIFS(テーブル13[[#All],[発症日]],テーブル31012257[[#This Row],[日時]],テーブル13[[#All],[疫学的リンク]],G$1)</f>
        <v>0</v>
      </c>
      <c r="H323" s="59">
        <f>COUNTIFS(テーブル13[[#All],[発症日]],テーブル31012257[[#This Row],[日時]],テーブル13[[#All],[年代]],H$1)</f>
        <v>0</v>
      </c>
      <c r="I323" s="59">
        <f>COUNTIFS(テーブル13[[#All],[発症日]],テーブル31012257[[#This Row],[日時]],テーブル13[[#All],[年代]],I$1)</f>
        <v>0</v>
      </c>
      <c r="J323" s="59">
        <f>COUNTIFS(テーブル13[[#All],[発症日]],テーブル31012257[[#This Row],[日時]],テーブル13[[#All],[年代]],J$1)</f>
        <v>0</v>
      </c>
      <c r="K323" s="59">
        <f>COUNTIFS(テーブル13[[#All],[発症日]],テーブル31012257[[#This Row],[日時]],テーブル13[[#All],[年代]],K$1)</f>
        <v>0</v>
      </c>
      <c r="L323" s="59">
        <f>COUNTIFS(テーブル13[[#All],[発症日]],テーブル31012257[[#This Row],[日時]],テーブル13[[#All],[年代]],L$1)</f>
        <v>0</v>
      </c>
      <c r="M323" s="59">
        <f>COUNTIFS(テーブル13[[#All],[発症日]],テーブル31012257[[#This Row],[日時]],テーブル13[[#All],[年代]],M$1)</f>
        <v>0</v>
      </c>
      <c r="N323" s="59">
        <f>COUNTIFS(テーブル13[[#All],[発症日]],テーブル31012257[[#This Row],[日時]],テーブル13[[#All],[年代]],N$1)</f>
        <v>0</v>
      </c>
      <c r="O323" s="59">
        <f>COUNTIFS(テーブル13[[#All],[発症日]],テーブル31012257[[#This Row],[日時]],テーブル13[[#All],[年代]],O$1)</f>
        <v>0</v>
      </c>
    </row>
    <row r="324" spans="1:15">
      <c r="A324" s="54">
        <f t="shared" si="19"/>
        <v>44208</v>
      </c>
      <c r="B324" s="1" t="str">
        <f t="shared" si="16"/>
        <v/>
      </c>
      <c r="C324" s="57" t="str">
        <f t="shared" si="17"/>
        <v/>
      </c>
      <c r="D324" s="57" t="str">
        <f t="shared" si="18"/>
        <v>12日</v>
      </c>
      <c r="E324" s="57">
        <f>COUNTIF(テーブル13[[#All],[発症日]],テーブル31012257[[#This Row],[日時]])</f>
        <v>22</v>
      </c>
      <c r="F324" s="57">
        <f>COUNTIFS(テーブル13[[#All],[発症日]],テーブル31012257[[#This Row],[日時]],テーブル13[[#All],[疫学的リンク]],F$1)</f>
        <v>22</v>
      </c>
      <c r="G324" s="59">
        <f>COUNTIFS(テーブル13[[#All],[発症日]],テーブル31012257[[#This Row],[日時]],テーブル13[[#All],[疫学的リンク]],G$1)</f>
        <v>0</v>
      </c>
      <c r="H324" s="59">
        <f>COUNTIFS(テーブル13[[#All],[発症日]],テーブル31012257[[#This Row],[日時]],テーブル13[[#All],[年代]],H$1)</f>
        <v>0</v>
      </c>
      <c r="I324" s="59">
        <f>COUNTIFS(テーブル13[[#All],[発症日]],テーブル31012257[[#This Row],[日時]],テーブル13[[#All],[年代]],I$1)</f>
        <v>0</v>
      </c>
      <c r="J324" s="59">
        <f>COUNTIFS(テーブル13[[#All],[発症日]],テーブル31012257[[#This Row],[日時]],テーブル13[[#All],[年代]],J$1)</f>
        <v>0</v>
      </c>
      <c r="K324" s="59">
        <f>COUNTIFS(テーブル13[[#All],[発症日]],テーブル31012257[[#This Row],[日時]],テーブル13[[#All],[年代]],K$1)</f>
        <v>0</v>
      </c>
      <c r="L324" s="59">
        <f>COUNTIFS(テーブル13[[#All],[発症日]],テーブル31012257[[#This Row],[日時]],テーブル13[[#All],[年代]],L$1)</f>
        <v>0</v>
      </c>
      <c r="M324" s="59">
        <f>COUNTIFS(テーブル13[[#All],[発症日]],テーブル31012257[[#This Row],[日時]],テーブル13[[#All],[年代]],M$1)</f>
        <v>0</v>
      </c>
      <c r="N324" s="59">
        <f>COUNTIFS(テーブル13[[#All],[発症日]],テーブル31012257[[#This Row],[日時]],テーブル13[[#All],[年代]],N$1)</f>
        <v>0</v>
      </c>
      <c r="O324" s="59">
        <f>COUNTIFS(テーブル13[[#All],[発症日]],テーブル31012257[[#This Row],[日時]],テーブル13[[#All],[年代]],O$1)</f>
        <v>0</v>
      </c>
    </row>
    <row r="325" spans="1:15">
      <c r="A325" s="54">
        <f t="shared" si="19"/>
        <v>44209</v>
      </c>
      <c r="B325" s="1" t="str">
        <f t="shared" si="16"/>
        <v/>
      </c>
      <c r="C325" s="57" t="str">
        <f t="shared" si="17"/>
        <v/>
      </c>
      <c r="D325" s="57" t="str">
        <f t="shared" si="18"/>
        <v>13日</v>
      </c>
      <c r="E325" s="57">
        <f>COUNTIF(テーブル13[[#All],[発症日]],テーブル31012257[[#This Row],[日時]])</f>
        <v>21</v>
      </c>
      <c r="F325" s="57">
        <f>COUNTIFS(テーブル13[[#All],[発症日]],テーブル31012257[[#This Row],[日時]],テーブル13[[#All],[疫学的リンク]],F$1)</f>
        <v>21</v>
      </c>
      <c r="G325" s="59">
        <f>COUNTIFS(テーブル13[[#All],[発症日]],テーブル31012257[[#This Row],[日時]],テーブル13[[#All],[疫学的リンク]],G$1)</f>
        <v>0</v>
      </c>
      <c r="H325" s="59">
        <f>COUNTIFS(テーブル13[[#All],[発症日]],テーブル31012257[[#This Row],[日時]],テーブル13[[#All],[年代]],H$1)</f>
        <v>0</v>
      </c>
      <c r="I325" s="59">
        <f>COUNTIFS(テーブル13[[#All],[発症日]],テーブル31012257[[#This Row],[日時]],テーブル13[[#All],[年代]],I$1)</f>
        <v>0</v>
      </c>
      <c r="J325" s="59">
        <f>COUNTIFS(テーブル13[[#All],[発症日]],テーブル31012257[[#This Row],[日時]],テーブル13[[#All],[年代]],J$1)</f>
        <v>0</v>
      </c>
      <c r="K325" s="59">
        <f>COUNTIFS(テーブル13[[#All],[発症日]],テーブル31012257[[#This Row],[日時]],テーブル13[[#All],[年代]],K$1)</f>
        <v>0</v>
      </c>
      <c r="L325" s="59">
        <f>COUNTIFS(テーブル13[[#All],[発症日]],テーブル31012257[[#This Row],[日時]],テーブル13[[#All],[年代]],L$1)</f>
        <v>0</v>
      </c>
      <c r="M325" s="59">
        <f>COUNTIFS(テーブル13[[#All],[発症日]],テーブル31012257[[#This Row],[日時]],テーブル13[[#All],[年代]],M$1)</f>
        <v>0</v>
      </c>
      <c r="N325" s="59">
        <f>COUNTIFS(テーブル13[[#All],[発症日]],テーブル31012257[[#This Row],[日時]],テーブル13[[#All],[年代]],N$1)</f>
        <v>0</v>
      </c>
      <c r="O325" s="59">
        <f>COUNTIFS(テーブル13[[#All],[発症日]],テーブル31012257[[#This Row],[日時]],テーブル13[[#All],[年代]],O$1)</f>
        <v>0</v>
      </c>
    </row>
    <row r="326" spans="1:15">
      <c r="A326" s="54">
        <f t="shared" si="19"/>
        <v>44210</v>
      </c>
      <c r="B326" s="1" t="str">
        <f t="shared" si="16"/>
        <v/>
      </c>
      <c r="C326" s="57" t="str">
        <f t="shared" si="17"/>
        <v/>
      </c>
      <c r="D326" s="57" t="str">
        <f t="shared" si="18"/>
        <v>14日</v>
      </c>
      <c r="E326" s="57">
        <f>COUNTIF(テーブル13[[#All],[発症日]],テーブル31012257[[#This Row],[日時]])</f>
        <v>9</v>
      </c>
      <c r="F326" s="57">
        <f>COUNTIFS(テーブル13[[#All],[発症日]],テーブル31012257[[#This Row],[日時]],テーブル13[[#All],[疫学的リンク]],F$1)</f>
        <v>9</v>
      </c>
      <c r="G326" s="59">
        <f>COUNTIFS(テーブル13[[#All],[発症日]],テーブル31012257[[#This Row],[日時]],テーブル13[[#All],[疫学的リンク]],G$1)</f>
        <v>0</v>
      </c>
      <c r="H326" s="59">
        <f>COUNTIFS(テーブル13[[#All],[発症日]],テーブル31012257[[#This Row],[日時]],テーブル13[[#All],[年代]],H$1)</f>
        <v>0</v>
      </c>
      <c r="I326" s="59">
        <f>COUNTIFS(テーブル13[[#All],[発症日]],テーブル31012257[[#This Row],[日時]],テーブル13[[#All],[年代]],I$1)</f>
        <v>0</v>
      </c>
      <c r="J326" s="59">
        <f>COUNTIFS(テーブル13[[#All],[発症日]],テーブル31012257[[#This Row],[日時]],テーブル13[[#All],[年代]],J$1)</f>
        <v>0</v>
      </c>
      <c r="K326" s="59">
        <f>COUNTIFS(テーブル13[[#All],[発症日]],テーブル31012257[[#This Row],[日時]],テーブル13[[#All],[年代]],K$1)</f>
        <v>0</v>
      </c>
      <c r="L326" s="59">
        <f>COUNTIFS(テーブル13[[#All],[発症日]],テーブル31012257[[#This Row],[日時]],テーブル13[[#All],[年代]],L$1)</f>
        <v>0</v>
      </c>
      <c r="M326" s="59">
        <f>COUNTIFS(テーブル13[[#All],[発症日]],テーブル31012257[[#This Row],[日時]],テーブル13[[#All],[年代]],M$1)</f>
        <v>0</v>
      </c>
      <c r="N326" s="59">
        <f>COUNTIFS(テーブル13[[#All],[発症日]],テーブル31012257[[#This Row],[日時]],テーブル13[[#All],[年代]],N$1)</f>
        <v>0</v>
      </c>
      <c r="O326" s="59">
        <f>COUNTIFS(テーブル13[[#All],[発症日]],テーブル31012257[[#This Row],[日時]],テーブル13[[#All],[年代]],O$1)</f>
        <v>0</v>
      </c>
    </row>
    <row r="327" spans="1:15">
      <c r="A327" s="54">
        <f t="shared" si="19"/>
        <v>44211</v>
      </c>
      <c r="B327" s="1" t="str">
        <f t="shared" ref="B327:B390" si="20">IF(AND(MONTH(A327)=1,DAY(A327)=1),YEAR(A327)&amp;"年","")</f>
        <v/>
      </c>
      <c r="C327" s="57" t="str">
        <f t="shared" ref="C327:C390" si="21">IF(DAY(A327)=1,MONTH(A327)&amp;"月","")</f>
        <v/>
      </c>
      <c r="D327" s="57" t="str">
        <f t="shared" ref="D327:D390" si="22">DAY(A327)&amp;"日"</f>
        <v>15日</v>
      </c>
      <c r="E327" s="57">
        <f>COUNTIF(テーブル13[[#All],[発症日]],テーブル31012257[[#This Row],[日時]])</f>
        <v>1</v>
      </c>
      <c r="F327" s="57">
        <f>COUNTIFS(テーブル13[[#All],[発症日]],テーブル31012257[[#This Row],[日時]],テーブル13[[#All],[疫学的リンク]],F$1)</f>
        <v>1</v>
      </c>
      <c r="G327" s="59">
        <f>COUNTIFS(テーブル13[[#All],[発症日]],テーブル31012257[[#This Row],[日時]],テーブル13[[#All],[疫学的リンク]],G$1)</f>
        <v>0</v>
      </c>
      <c r="H327" s="59">
        <f>COUNTIFS(テーブル13[[#All],[発症日]],テーブル31012257[[#This Row],[日時]],テーブル13[[#All],[年代]],H$1)</f>
        <v>0</v>
      </c>
      <c r="I327" s="59">
        <f>COUNTIFS(テーブル13[[#All],[発症日]],テーブル31012257[[#This Row],[日時]],テーブル13[[#All],[年代]],I$1)</f>
        <v>0</v>
      </c>
      <c r="J327" s="59">
        <f>COUNTIFS(テーブル13[[#All],[発症日]],テーブル31012257[[#This Row],[日時]],テーブル13[[#All],[年代]],J$1)</f>
        <v>0</v>
      </c>
      <c r="K327" s="59">
        <f>COUNTIFS(テーブル13[[#All],[発症日]],テーブル31012257[[#This Row],[日時]],テーブル13[[#All],[年代]],K$1)</f>
        <v>0</v>
      </c>
      <c r="L327" s="59">
        <f>COUNTIFS(テーブル13[[#All],[発症日]],テーブル31012257[[#This Row],[日時]],テーブル13[[#All],[年代]],L$1)</f>
        <v>0</v>
      </c>
      <c r="M327" s="59">
        <f>COUNTIFS(テーブル13[[#All],[発症日]],テーブル31012257[[#This Row],[日時]],テーブル13[[#All],[年代]],M$1)</f>
        <v>0</v>
      </c>
      <c r="N327" s="59">
        <f>COUNTIFS(テーブル13[[#All],[発症日]],テーブル31012257[[#This Row],[日時]],テーブル13[[#All],[年代]],N$1)</f>
        <v>0</v>
      </c>
      <c r="O327" s="59">
        <f>COUNTIFS(テーブル13[[#All],[発症日]],テーブル31012257[[#This Row],[日時]],テーブル13[[#All],[年代]],O$1)</f>
        <v>0</v>
      </c>
    </row>
    <row r="328" spans="1:15">
      <c r="A328" s="54">
        <f t="shared" si="19"/>
        <v>44212</v>
      </c>
      <c r="B328" s="1" t="str">
        <f t="shared" si="20"/>
        <v/>
      </c>
      <c r="C328" s="57" t="str">
        <f t="shared" si="21"/>
        <v/>
      </c>
      <c r="D328" s="57" t="str">
        <f t="shared" si="22"/>
        <v>16日</v>
      </c>
      <c r="E328" s="57">
        <f>COUNTIF(テーブル13[[#All],[発症日]],テーブル31012257[[#This Row],[日時]])</f>
        <v>0</v>
      </c>
      <c r="F328" s="57">
        <f>COUNTIFS(テーブル13[[#All],[発症日]],テーブル31012257[[#This Row],[日時]],テーブル13[[#All],[疫学的リンク]],F$1)</f>
        <v>0</v>
      </c>
      <c r="G328" s="59">
        <f>COUNTIFS(テーブル13[[#All],[発症日]],テーブル31012257[[#This Row],[日時]],テーブル13[[#All],[疫学的リンク]],G$1)</f>
        <v>0</v>
      </c>
      <c r="H328" s="59">
        <f>COUNTIFS(テーブル13[[#All],[発症日]],テーブル31012257[[#This Row],[日時]],テーブル13[[#All],[年代]],H$1)</f>
        <v>0</v>
      </c>
      <c r="I328" s="59">
        <f>COUNTIFS(テーブル13[[#All],[発症日]],テーブル31012257[[#This Row],[日時]],テーブル13[[#All],[年代]],I$1)</f>
        <v>0</v>
      </c>
      <c r="J328" s="59">
        <f>COUNTIFS(テーブル13[[#All],[発症日]],テーブル31012257[[#This Row],[日時]],テーブル13[[#All],[年代]],J$1)</f>
        <v>0</v>
      </c>
      <c r="K328" s="59">
        <f>COUNTIFS(テーブル13[[#All],[発症日]],テーブル31012257[[#This Row],[日時]],テーブル13[[#All],[年代]],K$1)</f>
        <v>0</v>
      </c>
      <c r="L328" s="59">
        <f>COUNTIFS(テーブル13[[#All],[発症日]],テーブル31012257[[#This Row],[日時]],テーブル13[[#All],[年代]],L$1)</f>
        <v>0</v>
      </c>
      <c r="M328" s="59">
        <f>COUNTIFS(テーブル13[[#All],[発症日]],テーブル31012257[[#This Row],[日時]],テーブル13[[#All],[年代]],M$1)</f>
        <v>0</v>
      </c>
      <c r="N328" s="59">
        <f>COUNTIFS(テーブル13[[#All],[発症日]],テーブル31012257[[#This Row],[日時]],テーブル13[[#All],[年代]],N$1)</f>
        <v>0</v>
      </c>
      <c r="O328" s="59">
        <f>COUNTIFS(テーブル13[[#All],[発症日]],テーブル31012257[[#This Row],[日時]],テーブル13[[#All],[年代]],O$1)</f>
        <v>0</v>
      </c>
    </row>
    <row r="329" spans="1:15">
      <c r="A329" s="54">
        <f t="shared" ref="A329:A392" si="23">A328+1</f>
        <v>44213</v>
      </c>
      <c r="B329" s="1" t="str">
        <f t="shared" si="20"/>
        <v/>
      </c>
      <c r="C329" s="57" t="str">
        <f t="shared" si="21"/>
        <v/>
      </c>
      <c r="D329" s="57" t="str">
        <f t="shared" si="22"/>
        <v>17日</v>
      </c>
      <c r="E329" s="57">
        <f>COUNTIF(テーブル13[[#All],[発症日]],テーブル31012257[[#This Row],[日時]])</f>
        <v>0</v>
      </c>
      <c r="F329" s="57">
        <f>COUNTIFS(テーブル13[[#All],[発症日]],テーブル31012257[[#This Row],[日時]],テーブル13[[#All],[疫学的リンク]],F$1)</f>
        <v>0</v>
      </c>
      <c r="G329" s="59">
        <f>COUNTIFS(テーブル13[[#All],[発症日]],テーブル31012257[[#This Row],[日時]],テーブル13[[#All],[疫学的リンク]],G$1)</f>
        <v>0</v>
      </c>
      <c r="H329" s="59">
        <f>COUNTIFS(テーブル13[[#All],[発症日]],テーブル31012257[[#This Row],[日時]],テーブル13[[#All],[年代]],H$1)</f>
        <v>0</v>
      </c>
      <c r="I329" s="59">
        <f>COUNTIFS(テーブル13[[#All],[発症日]],テーブル31012257[[#This Row],[日時]],テーブル13[[#All],[年代]],I$1)</f>
        <v>0</v>
      </c>
      <c r="J329" s="59">
        <f>COUNTIFS(テーブル13[[#All],[発症日]],テーブル31012257[[#This Row],[日時]],テーブル13[[#All],[年代]],J$1)</f>
        <v>0</v>
      </c>
      <c r="K329" s="59">
        <f>COUNTIFS(テーブル13[[#All],[発症日]],テーブル31012257[[#This Row],[日時]],テーブル13[[#All],[年代]],K$1)</f>
        <v>0</v>
      </c>
      <c r="L329" s="59">
        <f>COUNTIFS(テーブル13[[#All],[発症日]],テーブル31012257[[#This Row],[日時]],テーブル13[[#All],[年代]],L$1)</f>
        <v>0</v>
      </c>
      <c r="M329" s="59">
        <f>COUNTIFS(テーブル13[[#All],[発症日]],テーブル31012257[[#This Row],[日時]],テーブル13[[#All],[年代]],M$1)</f>
        <v>0</v>
      </c>
      <c r="N329" s="59">
        <f>COUNTIFS(テーブル13[[#All],[発症日]],テーブル31012257[[#This Row],[日時]],テーブル13[[#All],[年代]],N$1)</f>
        <v>0</v>
      </c>
      <c r="O329" s="59">
        <f>COUNTIFS(テーブル13[[#All],[発症日]],テーブル31012257[[#This Row],[日時]],テーブル13[[#All],[年代]],O$1)</f>
        <v>0</v>
      </c>
    </row>
    <row r="330" spans="1:15">
      <c r="A330" s="54">
        <f t="shared" si="23"/>
        <v>44214</v>
      </c>
      <c r="B330" s="1" t="str">
        <f t="shared" si="20"/>
        <v/>
      </c>
      <c r="C330" s="57" t="str">
        <f t="shared" si="21"/>
        <v/>
      </c>
      <c r="D330" s="57" t="str">
        <f t="shared" si="22"/>
        <v>18日</v>
      </c>
      <c r="E330" s="57">
        <f>COUNTIF(テーブル13[[#All],[発症日]],テーブル31012257[[#This Row],[日時]])</f>
        <v>0</v>
      </c>
      <c r="F330" s="57">
        <f>COUNTIFS(テーブル13[[#All],[発症日]],テーブル31012257[[#This Row],[日時]],テーブル13[[#All],[疫学的リンク]],F$1)</f>
        <v>0</v>
      </c>
      <c r="G330" s="59">
        <f>COUNTIFS(テーブル13[[#All],[発症日]],テーブル31012257[[#This Row],[日時]],テーブル13[[#All],[疫学的リンク]],G$1)</f>
        <v>0</v>
      </c>
      <c r="H330" s="59">
        <f>COUNTIFS(テーブル13[[#All],[発症日]],テーブル31012257[[#This Row],[日時]],テーブル13[[#All],[年代]],H$1)</f>
        <v>0</v>
      </c>
      <c r="I330" s="59">
        <f>COUNTIFS(テーブル13[[#All],[発症日]],テーブル31012257[[#This Row],[日時]],テーブル13[[#All],[年代]],I$1)</f>
        <v>0</v>
      </c>
      <c r="J330" s="59">
        <f>COUNTIFS(テーブル13[[#All],[発症日]],テーブル31012257[[#This Row],[日時]],テーブル13[[#All],[年代]],J$1)</f>
        <v>0</v>
      </c>
      <c r="K330" s="59">
        <f>COUNTIFS(テーブル13[[#All],[発症日]],テーブル31012257[[#This Row],[日時]],テーブル13[[#All],[年代]],K$1)</f>
        <v>0</v>
      </c>
      <c r="L330" s="59">
        <f>COUNTIFS(テーブル13[[#All],[発症日]],テーブル31012257[[#This Row],[日時]],テーブル13[[#All],[年代]],L$1)</f>
        <v>0</v>
      </c>
      <c r="M330" s="59">
        <f>COUNTIFS(テーブル13[[#All],[発症日]],テーブル31012257[[#This Row],[日時]],テーブル13[[#All],[年代]],M$1)</f>
        <v>0</v>
      </c>
      <c r="N330" s="59">
        <f>COUNTIFS(テーブル13[[#All],[発症日]],テーブル31012257[[#This Row],[日時]],テーブル13[[#All],[年代]],N$1)</f>
        <v>0</v>
      </c>
      <c r="O330" s="59">
        <f>COUNTIFS(テーブル13[[#All],[発症日]],テーブル31012257[[#This Row],[日時]],テーブル13[[#All],[年代]],O$1)</f>
        <v>0</v>
      </c>
    </row>
    <row r="331" spans="1:15">
      <c r="A331" s="54">
        <f t="shared" si="23"/>
        <v>44215</v>
      </c>
      <c r="B331" s="1" t="str">
        <f t="shared" si="20"/>
        <v/>
      </c>
      <c r="C331" s="57" t="str">
        <f t="shared" si="21"/>
        <v/>
      </c>
      <c r="D331" s="57" t="str">
        <f t="shared" si="22"/>
        <v>19日</v>
      </c>
      <c r="E331" s="57">
        <f>COUNTIF(テーブル13[[#All],[発症日]],テーブル31012257[[#This Row],[日時]])</f>
        <v>0</v>
      </c>
      <c r="F331" s="57">
        <f>COUNTIFS(テーブル13[[#All],[発症日]],テーブル31012257[[#This Row],[日時]],テーブル13[[#All],[疫学的リンク]],F$1)</f>
        <v>0</v>
      </c>
      <c r="G331" s="59">
        <f>COUNTIFS(テーブル13[[#All],[発症日]],テーブル31012257[[#This Row],[日時]],テーブル13[[#All],[疫学的リンク]],G$1)</f>
        <v>0</v>
      </c>
      <c r="H331" s="59">
        <f>COUNTIFS(テーブル13[[#All],[発症日]],テーブル31012257[[#This Row],[日時]],テーブル13[[#All],[年代]],H$1)</f>
        <v>0</v>
      </c>
      <c r="I331" s="59">
        <f>COUNTIFS(テーブル13[[#All],[発症日]],テーブル31012257[[#This Row],[日時]],テーブル13[[#All],[年代]],I$1)</f>
        <v>0</v>
      </c>
      <c r="J331" s="59">
        <f>COUNTIFS(テーブル13[[#All],[発症日]],テーブル31012257[[#This Row],[日時]],テーブル13[[#All],[年代]],J$1)</f>
        <v>0</v>
      </c>
      <c r="K331" s="59">
        <f>COUNTIFS(テーブル13[[#All],[発症日]],テーブル31012257[[#This Row],[日時]],テーブル13[[#All],[年代]],K$1)</f>
        <v>0</v>
      </c>
      <c r="L331" s="59">
        <f>COUNTIFS(テーブル13[[#All],[発症日]],テーブル31012257[[#This Row],[日時]],テーブル13[[#All],[年代]],L$1)</f>
        <v>0</v>
      </c>
      <c r="M331" s="59">
        <f>COUNTIFS(テーブル13[[#All],[発症日]],テーブル31012257[[#This Row],[日時]],テーブル13[[#All],[年代]],M$1)</f>
        <v>0</v>
      </c>
      <c r="N331" s="59">
        <f>COUNTIFS(テーブル13[[#All],[発症日]],テーブル31012257[[#This Row],[日時]],テーブル13[[#All],[年代]],N$1)</f>
        <v>0</v>
      </c>
      <c r="O331" s="59">
        <f>COUNTIFS(テーブル13[[#All],[発症日]],テーブル31012257[[#This Row],[日時]],テーブル13[[#All],[年代]],O$1)</f>
        <v>0</v>
      </c>
    </row>
    <row r="332" spans="1:15">
      <c r="A332" s="54">
        <f t="shared" si="23"/>
        <v>44216</v>
      </c>
      <c r="B332" s="1" t="str">
        <f t="shared" si="20"/>
        <v/>
      </c>
      <c r="C332" s="57" t="str">
        <f t="shared" si="21"/>
        <v/>
      </c>
      <c r="D332" s="57" t="str">
        <f t="shared" si="22"/>
        <v>20日</v>
      </c>
      <c r="E332" s="57">
        <f>COUNTIF(テーブル13[[#All],[発症日]],テーブル31012257[[#This Row],[日時]])</f>
        <v>0</v>
      </c>
      <c r="F332" s="57">
        <f>COUNTIFS(テーブル13[[#All],[発症日]],テーブル31012257[[#This Row],[日時]],テーブル13[[#All],[疫学的リンク]],F$1)</f>
        <v>0</v>
      </c>
      <c r="G332" s="59">
        <f>COUNTIFS(テーブル13[[#All],[発症日]],テーブル31012257[[#This Row],[日時]],テーブル13[[#All],[疫学的リンク]],G$1)</f>
        <v>0</v>
      </c>
      <c r="H332" s="59">
        <f>COUNTIFS(テーブル13[[#All],[発症日]],テーブル31012257[[#This Row],[日時]],テーブル13[[#All],[年代]],H$1)</f>
        <v>0</v>
      </c>
      <c r="I332" s="59">
        <f>COUNTIFS(テーブル13[[#All],[発症日]],テーブル31012257[[#This Row],[日時]],テーブル13[[#All],[年代]],I$1)</f>
        <v>0</v>
      </c>
      <c r="J332" s="59">
        <f>COUNTIFS(テーブル13[[#All],[発症日]],テーブル31012257[[#This Row],[日時]],テーブル13[[#All],[年代]],J$1)</f>
        <v>0</v>
      </c>
      <c r="K332" s="59">
        <f>COUNTIFS(テーブル13[[#All],[発症日]],テーブル31012257[[#This Row],[日時]],テーブル13[[#All],[年代]],K$1)</f>
        <v>0</v>
      </c>
      <c r="L332" s="59">
        <f>COUNTIFS(テーブル13[[#All],[発症日]],テーブル31012257[[#This Row],[日時]],テーブル13[[#All],[年代]],L$1)</f>
        <v>0</v>
      </c>
      <c r="M332" s="59">
        <f>COUNTIFS(テーブル13[[#All],[発症日]],テーブル31012257[[#This Row],[日時]],テーブル13[[#All],[年代]],M$1)</f>
        <v>0</v>
      </c>
      <c r="N332" s="59">
        <f>COUNTIFS(テーブル13[[#All],[発症日]],テーブル31012257[[#This Row],[日時]],テーブル13[[#All],[年代]],N$1)</f>
        <v>0</v>
      </c>
      <c r="O332" s="59">
        <f>COUNTIFS(テーブル13[[#All],[発症日]],テーブル31012257[[#This Row],[日時]],テーブル13[[#All],[年代]],O$1)</f>
        <v>0</v>
      </c>
    </row>
    <row r="333" spans="1:15">
      <c r="A333" s="54">
        <f t="shared" si="23"/>
        <v>44217</v>
      </c>
      <c r="B333" s="1" t="str">
        <f t="shared" si="20"/>
        <v/>
      </c>
      <c r="C333" s="57" t="str">
        <f t="shared" si="21"/>
        <v/>
      </c>
      <c r="D333" s="57" t="str">
        <f t="shared" si="22"/>
        <v>21日</v>
      </c>
      <c r="E333" s="57">
        <f>COUNTIF(テーブル13[[#All],[発症日]],テーブル31012257[[#This Row],[日時]])</f>
        <v>0</v>
      </c>
      <c r="F333" s="57">
        <f>COUNTIFS(テーブル13[[#All],[発症日]],テーブル31012257[[#This Row],[日時]],テーブル13[[#All],[疫学的リンク]],F$1)</f>
        <v>0</v>
      </c>
      <c r="G333" s="59">
        <f>COUNTIFS(テーブル13[[#All],[発症日]],テーブル31012257[[#This Row],[日時]],テーブル13[[#All],[疫学的リンク]],G$1)</f>
        <v>0</v>
      </c>
      <c r="H333" s="59">
        <f>COUNTIFS(テーブル13[[#All],[発症日]],テーブル31012257[[#This Row],[日時]],テーブル13[[#All],[年代]],H$1)</f>
        <v>0</v>
      </c>
      <c r="I333" s="59">
        <f>COUNTIFS(テーブル13[[#All],[発症日]],テーブル31012257[[#This Row],[日時]],テーブル13[[#All],[年代]],I$1)</f>
        <v>0</v>
      </c>
      <c r="J333" s="59">
        <f>COUNTIFS(テーブル13[[#All],[発症日]],テーブル31012257[[#This Row],[日時]],テーブル13[[#All],[年代]],J$1)</f>
        <v>0</v>
      </c>
      <c r="K333" s="59">
        <f>COUNTIFS(テーブル13[[#All],[発症日]],テーブル31012257[[#This Row],[日時]],テーブル13[[#All],[年代]],K$1)</f>
        <v>0</v>
      </c>
      <c r="L333" s="59">
        <f>COUNTIFS(テーブル13[[#All],[発症日]],テーブル31012257[[#This Row],[日時]],テーブル13[[#All],[年代]],L$1)</f>
        <v>0</v>
      </c>
      <c r="M333" s="59">
        <f>COUNTIFS(テーブル13[[#All],[発症日]],テーブル31012257[[#This Row],[日時]],テーブル13[[#All],[年代]],M$1)</f>
        <v>0</v>
      </c>
      <c r="N333" s="59">
        <f>COUNTIFS(テーブル13[[#All],[発症日]],テーブル31012257[[#This Row],[日時]],テーブル13[[#All],[年代]],N$1)</f>
        <v>0</v>
      </c>
      <c r="O333" s="59">
        <f>COUNTIFS(テーブル13[[#All],[発症日]],テーブル31012257[[#This Row],[日時]],テーブル13[[#All],[年代]],O$1)</f>
        <v>0</v>
      </c>
    </row>
    <row r="334" spans="1:15">
      <c r="A334" s="54">
        <f t="shared" si="23"/>
        <v>44218</v>
      </c>
      <c r="B334" s="1" t="str">
        <f t="shared" si="20"/>
        <v/>
      </c>
      <c r="C334" s="57" t="str">
        <f t="shared" si="21"/>
        <v/>
      </c>
      <c r="D334" s="57" t="str">
        <f t="shared" si="22"/>
        <v>22日</v>
      </c>
      <c r="E334" s="57">
        <f>COUNTIF(テーブル13[[#All],[発症日]],テーブル31012257[[#This Row],[日時]])</f>
        <v>0</v>
      </c>
      <c r="F334" s="57">
        <f>COUNTIFS(テーブル13[[#All],[発症日]],テーブル31012257[[#This Row],[日時]],テーブル13[[#All],[疫学的リンク]],F$1)</f>
        <v>0</v>
      </c>
      <c r="G334" s="59">
        <f>COUNTIFS(テーブル13[[#All],[発症日]],テーブル31012257[[#This Row],[日時]],テーブル13[[#All],[疫学的リンク]],G$1)</f>
        <v>0</v>
      </c>
      <c r="H334" s="59">
        <f>COUNTIFS(テーブル13[[#All],[発症日]],テーブル31012257[[#This Row],[日時]],テーブル13[[#All],[年代]],H$1)</f>
        <v>0</v>
      </c>
      <c r="I334" s="59">
        <f>COUNTIFS(テーブル13[[#All],[発症日]],テーブル31012257[[#This Row],[日時]],テーブル13[[#All],[年代]],I$1)</f>
        <v>0</v>
      </c>
      <c r="J334" s="59">
        <f>COUNTIFS(テーブル13[[#All],[発症日]],テーブル31012257[[#This Row],[日時]],テーブル13[[#All],[年代]],J$1)</f>
        <v>0</v>
      </c>
      <c r="K334" s="59">
        <f>COUNTIFS(テーブル13[[#All],[発症日]],テーブル31012257[[#This Row],[日時]],テーブル13[[#All],[年代]],K$1)</f>
        <v>0</v>
      </c>
      <c r="L334" s="59">
        <f>COUNTIFS(テーブル13[[#All],[発症日]],テーブル31012257[[#This Row],[日時]],テーブル13[[#All],[年代]],L$1)</f>
        <v>0</v>
      </c>
      <c r="M334" s="59">
        <f>COUNTIFS(テーブル13[[#All],[発症日]],テーブル31012257[[#This Row],[日時]],テーブル13[[#All],[年代]],M$1)</f>
        <v>0</v>
      </c>
      <c r="N334" s="59">
        <f>COUNTIFS(テーブル13[[#All],[発症日]],テーブル31012257[[#This Row],[日時]],テーブル13[[#All],[年代]],N$1)</f>
        <v>0</v>
      </c>
      <c r="O334" s="59">
        <f>COUNTIFS(テーブル13[[#All],[発症日]],テーブル31012257[[#This Row],[日時]],テーブル13[[#All],[年代]],O$1)</f>
        <v>0</v>
      </c>
    </row>
    <row r="335" spans="1:15">
      <c r="A335" s="54">
        <f t="shared" si="23"/>
        <v>44219</v>
      </c>
      <c r="B335" s="1" t="str">
        <f t="shared" si="20"/>
        <v/>
      </c>
      <c r="C335" s="57" t="str">
        <f t="shared" si="21"/>
        <v/>
      </c>
      <c r="D335" s="57" t="str">
        <f t="shared" si="22"/>
        <v>23日</v>
      </c>
      <c r="E335" s="57">
        <f>COUNTIF(テーブル13[[#All],[発症日]],テーブル31012257[[#This Row],[日時]])</f>
        <v>0</v>
      </c>
      <c r="F335" s="57">
        <f>COUNTIFS(テーブル13[[#All],[発症日]],テーブル31012257[[#This Row],[日時]],テーブル13[[#All],[疫学的リンク]],F$1)</f>
        <v>0</v>
      </c>
      <c r="G335" s="59">
        <f>COUNTIFS(テーブル13[[#All],[発症日]],テーブル31012257[[#This Row],[日時]],テーブル13[[#All],[疫学的リンク]],G$1)</f>
        <v>0</v>
      </c>
      <c r="H335" s="59">
        <f>COUNTIFS(テーブル13[[#All],[発症日]],テーブル31012257[[#This Row],[日時]],テーブル13[[#All],[年代]],H$1)</f>
        <v>0</v>
      </c>
      <c r="I335" s="59">
        <f>COUNTIFS(テーブル13[[#All],[発症日]],テーブル31012257[[#This Row],[日時]],テーブル13[[#All],[年代]],I$1)</f>
        <v>0</v>
      </c>
      <c r="J335" s="59">
        <f>COUNTIFS(テーブル13[[#All],[発症日]],テーブル31012257[[#This Row],[日時]],テーブル13[[#All],[年代]],J$1)</f>
        <v>0</v>
      </c>
      <c r="K335" s="59">
        <f>COUNTIFS(テーブル13[[#All],[発症日]],テーブル31012257[[#This Row],[日時]],テーブル13[[#All],[年代]],K$1)</f>
        <v>0</v>
      </c>
      <c r="L335" s="59">
        <f>COUNTIFS(テーブル13[[#All],[発症日]],テーブル31012257[[#This Row],[日時]],テーブル13[[#All],[年代]],L$1)</f>
        <v>0</v>
      </c>
      <c r="M335" s="59">
        <f>COUNTIFS(テーブル13[[#All],[発症日]],テーブル31012257[[#This Row],[日時]],テーブル13[[#All],[年代]],M$1)</f>
        <v>0</v>
      </c>
      <c r="N335" s="59">
        <f>COUNTIFS(テーブル13[[#All],[発症日]],テーブル31012257[[#This Row],[日時]],テーブル13[[#All],[年代]],N$1)</f>
        <v>0</v>
      </c>
      <c r="O335" s="59">
        <f>COUNTIFS(テーブル13[[#All],[発症日]],テーブル31012257[[#This Row],[日時]],テーブル13[[#All],[年代]],O$1)</f>
        <v>0</v>
      </c>
    </row>
    <row r="336" spans="1:15">
      <c r="A336" s="54">
        <f t="shared" si="23"/>
        <v>44220</v>
      </c>
      <c r="B336" s="1" t="str">
        <f t="shared" si="20"/>
        <v/>
      </c>
      <c r="C336" s="57" t="str">
        <f t="shared" si="21"/>
        <v/>
      </c>
      <c r="D336" s="57" t="str">
        <f t="shared" si="22"/>
        <v>24日</v>
      </c>
      <c r="E336" s="57">
        <f>COUNTIF(テーブル13[[#All],[発症日]],テーブル31012257[[#This Row],[日時]])</f>
        <v>0</v>
      </c>
      <c r="F336" s="57">
        <f>COUNTIFS(テーブル13[[#All],[発症日]],テーブル31012257[[#This Row],[日時]],テーブル13[[#All],[疫学的リンク]],F$1)</f>
        <v>0</v>
      </c>
      <c r="G336" s="59">
        <f>COUNTIFS(テーブル13[[#All],[発症日]],テーブル31012257[[#This Row],[日時]],テーブル13[[#All],[疫学的リンク]],G$1)</f>
        <v>0</v>
      </c>
      <c r="H336" s="59">
        <f>COUNTIFS(テーブル13[[#All],[発症日]],テーブル31012257[[#This Row],[日時]],テーブル13[[#All],[年代]],H$1)</f>
        <v>0</v>
      </c>
      <c r="I336" s="59">
        <f>COUNTIFS(テーブル13[[#All],[発症日]],テーブル31012257[[#This Row],[日時]],テーブル13[[#All],[年代]],I$1)</f>
        <v>0</v>
      </c>
      <c r="J336" s="59">
        <f>COUNTIFS(テーブル13[[#All],[発症日]],テーブル31012257[[#This Row],[日時]],テーブル13[[#All],[年代]],J$1)</f>
        <v>0</v>
      </c>
      <c r="K336" s="59">
        <f>COUNTIFS(テーブル13[[#All],[発症日]],テーブル31012257[[#This Row],[日時]],テーブル13[[#All],[年代]],K$1)</f>
        <v>0</v>
      </c>
      <c r="L336" s="59">
        <f>COUNTIFS(テーブル13[[#All],[発症日]],テーブル31012257[[#This Row],[日時]],テーブル13[[#All],[年代]],L$1)</f>
        <v>0</v>
      </c>
      <c r="M336" s="59">
        <f>COUNTIFS(テーブル13[[#All],[発症日]],テーブル31012257[[#This Row],[日時]],テーブル13[[#All],[年代]],M$1)</f>
        <v>0</v>
      </c>
      <c r="N336" s="59">
        <f>COUNTIFS(テーブル13[[#All],[発症日]],テーブル31012257[[#This Row],[日時]],テーブル13[[#All],[年代]],N$1)</f>
        <v>0</v>
      </c>
      <c r="O336" s="59">
        <f>COUNTIFS(テーブル13[[#All],[発症日]],テーブル31012257[[#This Row],[日時]],テーブル13[[#All],[年代]],O$1)</f>
        <v>0</v>
      </c>
    </row>
    <row r="337" spans="1:15">
      <c r="A337" s="54">
        <f t="shared" si="23"/>
        <v>44221</v>
      </c>
      <c r="B337" s="1" t="str">
        <f t="shared" si="20"/>
        <v/>
      </c>
      <c r="C337" s="57" t="str">
        <f t="shared" si="21"/>
        <v/>
      </c>
      <c r="D337" s="57" t="str">
        <f t="shared" si="22"/>
        <v>25日</v>
      </c>
      <c r="E337" s="57">
        <f>COUNTIF(テーブル13[[#All],[発症日]],テーブル31012257[[#This Row],[日時]])</f>
        <v>0</v>
      </c>
      <c r="F337" s="57">
        <f>COUNTIFS(テーブル13[[#All],[発症日]],テーブル31012257[[#This Row],[日時]],テーブル13[[#All],[疫学的リンク]],F$1)</f>
        <v>0</v>
      </c>
      <c r="G337" s="59">
        <f>COUNTIFS(テーブル13[[#All],[発症日]],テーブル31012257[[#This Row],[日時]],テーブル13[[#All],[疫学的リンク]],G$1)</f>
        <v>0</v>
      </c>
      <c r="H337" s="59">
        <f>COUNTIFS(テーブル13[[#All],[発症日]],テーブル31012257[[#This Row],[日時]],テーブル13[[#All],[年代]],H$1)</f>
        <v>0</v>
      </c>
      <c r="I337" s="59">
        <f>COUNTIFS(テーブル13[[#All],[発症日]],テーブル31012257[[#This Row],[日時]],テーブル13[[#All],[年代]],I$1)</f>
        <v>0</v>
      </c>
      <c r="J337" s="59">
        <f>COUNTIFS(テーブル13[[#All],[発症日]],テーブル31012257[[#This Row],[日時]],テーブル13[[#All],[年代]],J$1)</f>
        <v>0</v>
      </c>
      <c r="K337" s="59">
        <f>COUNTIFS(テーブル13[[#All],[発症日]],テーブル31012257[[#This Row],[日時]],テーブル13[[#All],[年代]],K$1)</f>
        <v>0</v>
      </c>
      <c r="L337" s="59">
        <f>COUNTIFS(テーブル13[[#All],[発症日]],テーブル31012257[[#This Row],[日時]],テーブル13[[#All],[年代]],L$1)</f>
        <v>0</v>
      </c>
      <c r="M337" s="59">
        <f>COUNTIFS(テーブル13[[#All],[発症日]],テーブル31012257[[#This Row],[日時]],テーブル13[[#All],[年代]],M$1)</f>
        <v>0</v>
      </c>
      <c r="N337" s="59">
        <f>COUNTIFS(テーブル13[[#All],[発症日]],テーブル31012257[[#This Row],[日時]],テーブル13[[#All],[年代]],N$1)</f>
        <v>0</v>
      </c>
      <c r="O337" s="59">
        <f>COUNTIFS(テーブル13[[#All],[発症日]],テーブル31012257[[#This Row],[日時]],テーブル13[[#All],[年代]],O$1)</f>
        <v>0</v>
      </c>
    </row>
    <row r="338" spans="1:15">
      <c r="A338" s="54">
        <f t="shared" si="23"/>
        <v>44222</v>
      </c>
      <c r="B338" s="1" t="str">
        <f t="shared" si="20"/>
        <v/>
      </c>
      <c r="C338" s="57" t="str">
        <f t="shared" si="21"/>
        <v/>
      </c>
      <c r="D338" s="57" t="str">
        <f t="shared" si="22"/>
        <v>26日</v>
      </c>
      <c r="E338" s="57">
        <f>COUNTIF(テーブル13[[#All],[発症日]],テーブル31012257[[#This Row],[日時]])</f>
        <v>0</v>
      </c>
      <c r="F338" s="57">
        <f>COUNTIFS(テーブル13[[#All],[発症日]],テーブル31012257[[#This Row],[日時]],テーブル13[[#All],[疫学的リンク]],F$1)</f>
        <v>0</v>
      </c>
      <c r="G338" s="59">
        <f>COUNTIFS(テーブル13[[#All],[発症日]],テーブル31012257[[#This Row],[日時]],テーブル13[[#All],[疫学的リンク]],G$1)</f>
        <v>0</v>
      </c>
      <c r="H338" s="59">
        <f>COUNTIFS(テーブル13[[#All],[発症日]],テーブル31012257[[#This Row],[日時]],テーブル13[[#All],[年代]],H$1)</f>
        <v>0</v>
      </c>
      <c r="I338" s="59">
        <f>COUNTIFS(テーブル13[[#All],[発症日]],テーブル31012257[[#This Row],[日時]],テーブル13[[#All],[年代]],I$1)</f>
        <v>0</v>
      </c>
      <c r="J338" s="59">
        <f>COUNTIFS(テーブル13[[#All],[発症日]],テーブル31012257[[#This Row],[日時]],テーブル13[[#All],[年代]],J$1)</f>
        <v>0</v>
      </c>
      <c r="K338" s="59">
        <f>COUNTIFS(テーブル13[[#All],[発症日]],テーブル31012257[[#This Row],[日時]],テーブル13[[#All],[年代]],K$1)</f>
        <v>0</v>
      </c>
      <c r="L338" s="59">
        <f>COUNTIFS(テーブル13[[#All],[発症日]],テーブル31012257[[#This Row],[日時]],テーブル13[[#All],[年代]],L$1)</f>
        <v>0</v>
      </c>
      <c r="M338" s="59">
        <f>COUNTIFS(テーブル13[[#All],[発症日]],テーブル31012257[[#This Row],[日時]],テーブル13[[#All],[年代]],M$1)</f>
        <v>0</v>
      </c>
      <c r="N338" s="59">
        <f>COUNTIFS(テーブル13[[#All],[発症日]],テーブル31012257[[#This Row],[日時]],テーブル13[[#All],[年代]],N$1)</f>
        <v>0</v>
      </c>
      <c r="O338" s="59">
        <f>COUNTIFS(テーブル13[[#All],[発症日]],テーブル31012257[[#This Row],[日時]],テーブル13[[#All],[年代]],O$1)</f>
        <v>0</v>
      </c>
    </row>
    <row r="339" spans="1:15">
      <c r="A339" s="54">
        <f t="shared" si="23"/>
        <v>44223</v>
      </c>
      <c r="B339" s="1" t="str">
        <f t="shared" si="20"/>
        <v/>
      </c>
      <c r="C339" s="57" t="str">
        <f t="shared" si="21"/>
        <v/>
      </c>
      <c r="D339" s="57" t="str">
        <f t="shared" si="22"/>
        <v>27日</v>
      </c>
      <c r="E339" s="57">
        <f>COUNTIF(テーブル13[[#All],[発症日]],テーブル31012257[[#This Row],[日時]])</f>
        <v>0</v>
      </c>
      <c r="F339" s="57">
        <f>COUNTIFS(テーブル13[[#All],[発症日]],テーブル31012257[[#This Row],[日時]],テーブル13[[#All],[疫学的リンク]],F$1)</f>
        <v>0</v>
      </c>
      <c r="G339" s="59">
        <f>COUNTIFS(テーブル13[[#All],[発症日]],テーブル31012257[[#This Row],[日時]],テーブル13[[#All],[疫学的リンク]],G$1)</f>
        <v>0</v>
      </c>
      <c r="H339" s="59">
        <f>COUNTIFS(テーブル13[[#All],[発症日]],テーブル31012257[[#This Row],[日時]],テーブル13[[#All],[年代]],H$1)</f>
        <v>0</v>
      </c>
      <c r="I339" s="59">
        <f>COUNTIFS(テーブル13[[#All],[発症日]],テーブル31012257[[#This Row],[日時]],テーブル13[[#All],[年代]],I$1)</f>
        <v>0</v>
      </c>
      <c r="J339" s="59">
        <f>COUNTIFS(テーブル13[[#All],[発症日]],テーブル31012257[[#This Row],[日時]],テーブル13[[#All],[年代]],J$1)</f>
        <v>0</v>
      </c>
      <c r="K339" s="59">
        <f>COUNTIFS(テーブル13[[#All],[発症日]],テーブル31012257[[#This Row],[日時]],テーブル13[[#All],[年代]],K$1)</f>
        <v>0</v>
      </c>
      <c r="L339" s="59">
        <f>COUNTIFS(テーブル13[[#All],[発症日]],テーブル31012257[[#This Row],[日時]],テーブル13[[#All],[年代]],L$1)</f>
        <v>0</v>
      </c>
      <c r="M339" s="59">
        <f>COUNTIFS(テーブル13[[#All],[発症日]],テーブル31012257[[#This Row],[日時]],テーブル13[[#All],[年代]],M$1)</f>
        <v>0</v>
      </c>
      <c r="N339" s="59">
        <f>COUNTIFS(テーブル13[[#All],[発症日]],テーブル31012257[[#This Row],[日時]],テーブル13[[#All],[年代]],N$1)</f>
        <v>0</v>
      </c>
      <c r="O339" s="59">
        <f>COUNTIFS(テーブル13[[#All],[発症日]],テーブル31012257[[#This Row],[日時]],テーブル13[[#All],[年代]],O$1)</f>
        <v>0</v>
      </c>
    </row>
    <row r="340" spans="1:15">
      <c r="A340" s="54">
        <f t="shared" si="23"/>
        <v>44224</v>
      </c>
      <c r="B340" s="1" t="str">
        <f t="shared" si="20"/>
        <v/>
      </c>
      <c r="C340" s="57" t="str">
        <f t="shared" si="21"/>
        <v/>
      </c>
      <c r="D340" s="57" t="str">
        <f t="shared" si="22"/>
        <v>28日</v>
      </c>
      <c r="E340" s="57">
        <f>COUNTIF(テーブル13[[#All],[発症日]],テーブル31012257[[#This Row],[日時]])</f>
        <v>0</v>
      </c>
      <c r="F340" s="57">
        <f>COUNTIFS(テーブル13[[#All],[発症日]],テーブル31012257[[#This Row],[日時]],テーブル13[[#All],[疫学的リンク]],F$1)</f>
        <v>0</v>
      </c>
      <c r="G340" s="59">
        <f>COUNTIFS(テーブル13[[#All],[発症日]],テーブル31012257[[#This Row],[日時]],テーブル13[[#All],[疫学的リンク]],G$1)</f>
        <v>0</v>
      </c>
      <c r="H340" s="59">
        <f>COUNTIFS(テーブル13[[#All],[発症日]],テーブル31012257[[#This Row],[日時]],テーブル13[[#All],[年代]],H$1)</f>
        <v>0</v>
      </c>
      <c r="I340" s="59">
        <f>COUNTIFS(テーブル13[[#All],[発症日]],テーブル31012257[[#This Row],[日時]],テーブル13[[#All],[年代]],I$1)</f>
        <v>0</v>
      </c>
      <c r="J340" s="59">
        <f>COUNTIFS(テーブル13[[#All],[発症日]],テーブル31012257[[#This Row],[日時]],テーブル13[[#All],[年代]],J$1)</f>
        <v>0</v>
      </c>
      <c r="K340" s="59">
        <f>COUNTIFS(テーブル13[[#All],[発症日]],テーブル31012257[[#This Row],[日時]],テーブル13[[#All],[年代]],K$1)</f>
        <v>0</v>
      </c>
      <c r="L340" s="59">
        <f>COUNTIFS(テーブル13[[#All],[発症日]],テーブル31012257[[#This Row],[日時]],テーブル13[[#All],[年代]],L$1)</f>
        <v>0</v>
      </c>
      <c r="M340" s="59">
        <f>COUNTIFS(テーブル13[[#All],[発症日]],テーブル31012257[[#This Row],[日時]],テーブル13[[#All],[年代]],M$1)</f>
        <v>0</v>
      </c>
      <c r="N340" s="59">
        <f>COUNTIFS(テーブル13[[#All],[発症日]],テーブル31012257[[#This Row],[日時]],テーブル13[[#All],[年代]],N$1)</f>
        <v>0</v>
      </c>
      <c r="O340" s="59">
        <f>COUNTIFS(テーブル13[[#All],[発症日]],テーブル31012257[[#This Row],[日時]],テーブル13[[#All],[年代]],O$1)</f>
        <v>0</v>
      </c>
    </row>
    <row r="341" spans="1:15">
      <c r="A341" s="54">
        <f t="shared" si="23"/>
        <v>44225</v>
      </c>
      <c r="B341" s="1" t="str">
        <f t="shared" si="20"/>
        <v/>
      </c>
      <c r="C341" s="57" t="str">
        <f t="shared" si="21"/>
        <v/>
      </c>
      <c r="D341" s="57" t="str">
        <f t="shared" si="22"/>
        <v>29日</v>
      </c>
      <c r="E341" s="57">
        <f>COUNTIF(テーブル13[[#All],[発症日]],テーブル31012257[[#This Row],[日時]])</f>
        <v>0</v>
      </c>
      <c r="F341" s="57">
        <f>COUNTIFS(テーブル13[[#All],[発症日]],テーブル31012257[[#This Row],[日時]],テーブル13[[#All],[疫学的リンク]],F$1)</f>
        <v>0</v>
      </c>
      <c r="G341" s="59">
        <f>COUNTIFS(テーブル13[[#All],[発症日]],テーブル31012257[[#This Row],[日時]],テーブル13[[#All],[疫学的リンク]],G$1)</f>
        <v>0</v>
      </c>
      <c r="H341" s="59">
        <f>COUNTIFS(テーブル13[[#All],[発症日]],テーブル31012257[[#This Row],[日時]],テーブル13[[#All],[年代]],H$1)</f>
        <v>0</v>
      </c>
      <c r="I341" s="59">
        <f>COUNTIFS(テーブル13[[#All],[発症日]],テーブル31012257[[#This Row],[日時]],テーブル13[[#All],[年代]],I$1)</f>
        <v>0</v>
      </c>
      <c r="J341" s="59">
        <f>COUNTIFS(テーブル13[[#All],[発症日]],テーブル31012257[[#This Row],[日時]],テーブル13[[#All],[年代]],J$1)</f>
        <v>0</v>
      </c>
      <c r="K341" s="59">
        <f>COUNTIFS(テーブル13[[#All],[発症日]],テーブル31012257[[#This Row],[日時]],テーブル13[[#All],[年代]],K$1)</f>
        <v>0</v>
      </c>
      <c r="L341" s="59">
        <f>COUNTIFS(テーブル13[[#All],[発症日]],テーブル31012257[[#This Row],[日時]],テーブル13[[#All],[年代]],L$1)</f>
        <v>0</v>
      </c>
      <c r="M341" s="59">
        <f>COUNTIFS(テーブル13[[#All],[発症日]],テーブル31012257[[#This Row],[日時]],テーブル13[[#All],[年代]],M$1)</f>
        <v>0</v>
      </c>
      <c r="N341" s="59">
        <f>COUNTIFS(テーブル13[[#All],[発症日]],テーブル31012257[[#This Row],[日時]],テーブル13[[#All],[年代]],N$1)</f>
        <v>0</v>
      </c>
      <c r="O341" s="59">
        <f>COUNTIFS(テーブル13[[#All],[発症日]],テーブル31012257[[#This Row],[日時]],テーブル13[[#All],[年代]],O$1)</f>
        <v>0</v>
      </c>
    </row>
    <row r="342" spans="1:15">
      <c r="A342" s="54">
        <f t="shared" si="23"/>
        <v>44226</v>
      </c>
      <c r="B342" s="1" t="str">
        <f t="shared" si="20"/>
        <v/>
      </c>
      <c r="C342" s="57" t="str">
        <f t="shared" si="21"/>
        <v/>
      </c>
      <c r="D342" s="57" t="str">
        <f t="shared" si="22"/>
        <v>30日</v>
      </c>
      <c r="E342" s="57">
        <f>COUNTIF(テーブル13[[#All],[発症日]],テーブル31012257[[#This Row],[日時]])</f>
        <v>0</v>
      </c>
      <c r="F342" s="57">
        <f>COUNTIFS(テーブル13[[#All],[発症日]],テーブル31012257[[#This Row],[日時]],テーブル13[[#All],[疫学的リンク]],F$1)</f>
        <v>0</v>
      </c>
      <c r="G342" s="59">
        <f>COUNTIFS(テーブル13[[#All],[発症日]],テーブル31012257[[#This Row],[日時]],テーブル13[[#All],[疫学的リンク]],G$1)</f>
        <v>0</v>
      </c>
      <c r="H342" s="59">
        <f>COUNTIFS(テーブル13[[#All],[発症日]],テーブル31012257[[#This Row],[日時]],テーブル13[[#All],[年代]],H$1)</f>
        <v>0</v>
      </c>
      <c r="I342" s="59">
        <f>COUNTIFS(テーブル13[[#All],[発症日]],テーブル31012257[[#This Row],[日時]],テーブル13[[#All],[年代]],I$1)</f>
        <v>0</v>
      </c>
      <c r="J342" s="59">
        <f>COUNTIFS(テーブル13[[#All],[発症日]],テーブル31012257[[#This Row],[日時]],テーブル13[[#All],[年代]],J$1)</f>
        <v>0</v>
      </c>
      <c r="K342" s="59">
        <f>COUNTIFS(テーブル13[[#All],[発症日]],テーブル31012257[[#This Row],[日時]],テーブル13[[#All],[年代]],K$1)</f>
        <v>0</v>
      </c>
      <c r="L342" s="59">
        <f>COUNTIFS(テーブル13[[#All],[発症日]],テーブル31012257[[#This Row],[日時]],テーブル13[[#All],[年代]],L$1)</f>
        <v>0</v>
      </c>
      <c r="M342" s="59">
        <f>COUNTIFS(テーブル13[[#All],[発症日]],テーブル31012257[[#This Row],[日時]],テーブル13[[#All],[年代]],M$1)</f>
        <v>0</v>
      </c>
      <c r="N342" s="59">
        <f>COUNTIFS(テーブル13[[#All],[発症日]],テーブル31012257[[#This Row],[日時]],テーブル13[[#All],[年代]],N$1)</f>
        <v>0</v>
      </c>
      <c r="O342" s="59">
        <f>COUNTIFS(テーブル13[[#All],[発症日]],テーブル31012257[[#This Row],[日時]],テーブル13[[#All],[年代]],O$1)</f>
        <v>0</v>
      </c>
    </row>
    <row r="343" spans="1:15">
      <c r="A343" s="54">
        <f t="shared" si="23"/>
        <v>44227</v>
      </c>
      <c r="B343" s="1" t="str">
        <f t="shared" si="20"/>
        <v/>
      </c>
      <c r="C343" s="57" t="str">
        <f t="shared" si="21"/>
        <v/>
      </c>
      <c r="D343" s="57" t="str">
        <f t="shared" si="22"/>
        <v>31日</v>
      </c>
      <c r="E343" s="57">
        <f>COUNTIF(テーブル13[[#All],[発症日]],テーブル31012257[[#This Row],[日時]])</f>
        <v>0</v>
      </c>
      <c r="F343" s="57">
        <f>COUNTIFS(テーブル13[[#All],[発症日]],テーブル31012257[[#This Row],[日時]],テーブル13[[#All],[疫学的リンク]],F$1)</f>
        <v>0</v>
      </c>
      <c r="G343" s="59">
        <f>COUNTIFS(テーブル13[[#All],[発症日]],テーブル31012257[[#This Row],[日時]],テーブル13[[#All],[疫学的リンク]],G$1)</f>
        <v>0</v>
      </c>
      <c r="H343" s="59">
        <f>COUNTIFS(テーブル13[[#All],[発症日]],テーブル31012257[[#This Row],[日時]],テーブル13[[#All],[年代]],H$1)</f>
        <v>0</v>
      </c>
      <c r="I343" s="59">
        <f>COUNTIFS(テーブル13[[#All],[発症日]],テーブル31012257[[#This Row],[日時]],テーブル13[[#All],[年代]],I$1)</f>
        <v>0</v>
      </c>
      <c r="J343" s="59">
        <f>COUNTIFS(テーブル13[[#All],[発症日]],テーブル31012257[[#This Row],[日時]],テーブル13[[#All],[年代]],J$1)</f>
        <v>0</v>
      </c>
      <c r="K343" s="59">
        <f>COUNTIFS(テーブル13[[#All],[発症日]],テーブル31012257[[#This Row],[日時]],テーブル13[[#All],[年代]],K$1)</f>
        <v>0</v>
      </c>
      <c r="L343" s="59">
        <f>COUNTIFS(テーブル13[[#All],[発症日]],テーブル31012257[[#This Row],[日時]],テーブル13[[#All],[年代]],L$1)</f>
        <v>0</v>
      </c>
      <c r="M343" s="59">
        <f>COUNTIFS(テーブル13[[#All],[発症日]],テーブル31012257[[#This Row],[日時]],テーブル13[[#All],[年代]],M$1)</f>
        <v>0</v>
      </c>
      <c r="N343" s="59">
        <f>COUNTIFS(テーブル13[[#All],[発症日]],テーブル31012257[[#This Row],[日時]],テーブル13[[#All],[年代]],N$1)</f>
        <v>0</v>
      </c>
      <c r="O343" s="59">
        <f>COUNTIFS(テーブル13[[#All],[発症日]],テーブル31012257[[#This Row],[日時]],テーブル13[[#All],[年代]],O$1)</f>
        <v>0</v>
      </c>
    </row>
    <row r="344" spans="1:15">
      <c r="A344" s="54">
        <f t="shared" si="23"/>
        <v>44228</v>
      </c>
      <c r="B344" s="1" t="str">
        <f t="shared" si="20"/>
        <v/>
      </c>
      <c r="C344" s="57" t="str">
        <f t="shared" si="21"/>
        <v>2月</v>
      </c>
      <c r="D344" s="57" t="str">
        <f t="shared" si="22"/>
        <v>1日</v>
      </c>
      <c r="E344" s="57">
        <f>COUNTIF(テーブル13[[#All],[発症日]],テーブル31012257[[#This Row],[日時]])</f>
        <v>0</v>
      </c>
      <c r="F344" s="57">
        <f>COUNTIFS(テーブル13[[#All],[発症日]],テーブル31012257[[#This Row],[日時]],テーブル13[[#All],[疫学的リンク]],F$1)</f>
        <v>0</v>
      </c>
      <c r="G344" s="59">
        <f>COUNTIFS(テーブル13[[#All],[発症日]],テーブル31012257[[#This Row],[日時]],テーブル13[[#All],[疫学的リンク]],G$1)</f>
        <v>0</v>
      </c>
      <c r="H344" s="59">
        <f>COUNTIFS(テーブル13[[#All],[発症日]],テーブル31012257[[#This Row],[日時]],テーブル13[[#All],[年代]],H$1)</f>
        <v>0</v>
      </c>
      <c r="I344" s="59">
        <f>COUNTIFS(テーブル13[[#All],[発症日]],テーブル31012257[[#This Row],[日時]],テーブル13[[#All],[年代]],I$1)</f>
        <v>0</v>
      </c>
      <c r="J344" s="59">
        <f>COUNTIFS(テーブル13[[#All],[発症日]],テーブル31012257[[#This Row],[日時]],テーブル13[[#All],[年代]],J$1)</f>
        <v>0</v>
      </c>
      <c r="K344" s="59">
        <f>COUNTIFS(テーブル13[[#All],[発症日]],テーブル31012257[[#This Row],[日時]],テーブル13[[#All],[年代]],K$1)</f>
        <v>0</v>
      </c>
      <c r="L344" s="59">
        <f>COUNTIFS(テーブル13[[#All],[発症日]],テーブル31012257[[#This Row],[日時]],テーブル13[[#All],[年代]],L$1)</f>
        <v>0</v>
      </c>
      <c r="M344" s="59">
        <f>COUNTIFS(テーブル13[[#All],[発症日]],テーブル31012257[[#This Row],[日時]],テーブル13[[#All],[年代]],M$1)</f>
        <v>0</v>
      </c>
      <c r="N344" s="59">
        <f>COUNTIFS(テーブル13[[#All],[発症日]],テーブル31012257[[#This Row],[日時]],テーブル13[[#All],[年代]],N$1)</f>
        <v>0</v>
      </c>
      <c r="O344" s="59">
        <f>COUNTIFS(テーブル13[[#All],[発症日]],テーブル31012257[[#This Row],[日時]],テーブル13[[#All],[年代]],O$1)</f>
        <v>0</v>
      </c>
    </row>
    <row r="345" spans="1:15">
      <c r="A345" s="54">
        <f t="shared" si="23"/>
        <v>44229</v>
      </c>
      <c r="B345" s="1" t="str">
        <f t="shared" si="20"/>
        <v/>
      </c>
      <c r="C345" s="57" t="str">
        <f t="shared" si="21"/>
        <v/>
      </c>
      <c r="D345" s="57" t="str">
        <f t="shared" si="22"/>
        <v>2日</v>
      </c>
      <c r="E345" s="57">
        <f>COUNTIF(テーブル13[[#All],[発症日]],テーブル31012257[[#This Row],[日時]])</f>
        <v>0</v>
      </c>
      <c r="F345" s="57">
        <f>COUNTIFS(テーブル13[[#All],[発症日]],テーブル31012257[[#This Row],[日時]],テーブル13[[#All],[疫学的リンク]],F$1)</f>
        <v>0</v>
      </c>
      <c r="G345" s="59">
        <f>COUNTIFS(テーブル13[[#All],[発症日]],テーブル31012257[[#This Row],[日時]],テーブル13[[#All],[疫学的リンク]],G$1)</f>
        <v>0</v>
      </c>
      <c r="H345" s="59">
        <f>COUNTIFS(テーブル13[[#All],[発症日]],テーブル31012257[[#This Row],[日時]],テーブル13[[#All],[年代]],H$1)</f>
        <v>0</v>
      </c>
      <c r="I345" s="59">
        <f>COUNTIFS(テーブル13[[#All],[発症日]],テーブル31012257[[#This Row],[日時]],テーブル13[[#All],[年代]],I$1)</f>
        <v>0</v>
      </c>
      <c r="J345" s="59">
        <f>COUNTIFS(テーブル13[[#All],[発症日]],テーブル31012257[[#This Row],[日時]],テーブル13[[#All],[年代]],J$1)</f>
        <v>0</v>
      </c>
      <c r="K345" s="59">
        <f>COUNTIFS(テーブル13[[#All],[発症日]],テーブル31012257[[#This Row],[日時]],テーブル13[[#All],[年代]],K$1)</f>
        <v>0</v>
      </c>
      <c r="L345" s="59">
        <f>COUNTIFS(テーブル13[[#All],[発症日]],テーブル31012257[[#This Row],[日時]],テーブル13[[#All],[年代]],L$1)</f>
        <v>0</v>
      </c>
      <c r="M345" s="59">
        <f>COUNTIFS(テーブル13[[#All],[発症日]],テーブル31012257[[#This Row],[日時]],テーブル13[[#All],[年代]],M$1)</f>
        <v>0</v>
      </c>
      <c r="N345" s="59">
        <f>COUNTIFS(テーブル13[[#All],[発症日]],テーブル31012257[[#This Row],[日時]],テーブル13[[#All],[年代]],N$1)</f>
        <v>0</v>
      </c>
      <c r="O345" s="59">
        <f>COUNTIFS(テーブル13[[#All],[発症日]],テーブル31012257[[#This Row],[日時]],テーブル13[[#All],[年代]],O$1)</f>
        <v>0</v>
      </c>
    </row>
    <row r="346" spans="1:15">
      <c r="A346" s="54">
        <f t="shared" si="23"/>
        <v>44230</v>
      </c>
      <c r="B346" s="1" t="str">
        <f t="shared" si="20"/>
        <v/>
      </c>
      <c r="C346" s="57" t="str">
        <f t="shared" si="21"/>
        <v/>
      </c>
      <c r="D346" s="57" t="str">
        <f t="shared" si="22"/>
        <v>3日</v>
      </c>
      <c r="E346" s="57">
        <f>COUNTIF(テーブル13[[#All],[発症日]],テーブル31012257[[#This Row],[日時]])</f>
        <v>0</v>
      </c>
      <c r="F346" s="57">
        <f>COUNTIFS(テーブル13[[#All],[発症日]],テーブル31012257[[#This Row],[日時]],テーブル13[[#All],[疫学的リンク]],F$1)</f>
        <v>0</v>
      </c>
      <c r="G346" s="59">
        <f>COUNTIFS(テーブル13[[#All],[発症日]],テーブル31012257[[#This Row],[日時]],テーブル13[[#All],[疫学的リンク]],G$1)</f>
        <v>0</v>
      </c>
      <c r="H346" s="59">
        <f>COUNTIFS(テーブル13[[#All],[発症日]],テーブル31012257[[#This Row],[日時]],テーブル13[[#All],[年代]],H$1)</f>
        <v>0</v>
      </c>
      <c r="I346" s="59">
        <f>COUNTIFS(テーブル13[[#All],[発症日]],テーブル31012257[[#This Row],[日時]],テーブル13[[#All],[年代]],I$1)</f>
        <v>0</v>
      </c>
      <c r="J346" s="59">
        <f>COUNTIFS(テーブル13[[#All],[発症日]],テーブル31012257[[#This Row],[日時]],テーブル13[[#All],[年代]],J$1)</f>
        <v>0</v>
      </c>
      <c r="K346" s="59">
        <f>COUNTIFS(テーブル13[[#All],[発症日]],テーブル31012257[[#This Row],[日時]],テーブル13[[#All],[年代]],K$1)</f>
        <v>0</v>
      </c>
      <c r="L346" s="59">
        <f>COUNTIFS(テーブル13[[#All],[発症日]],テーブル31012257[[#This Row],[日時]],テーブル13[[#All],[年代]],L$1)</f>
        <v>0</v>
      </c>
      <c r="M346" s="59">
        <f>COUNTIFS(テーブル13[[#All],[発症日]],テーブル31012257[[#This Row],[日時]],テーブル13[[#All],[年代]],M$1)</f>
        <v>0</v>
      </c>
      <c r="N346" s="59">
        <f>COUNTIFS(テーブル13[[#All],[発症日]],テーブル31012257[[#This Row],[日時]],テーブル13[[#All],[年代]],N$1)</f>
        <v>0</v>
      </c>
      <c r="O346" s="59">
        <f>COUNTIFS(テーブル13[[#All],[発症日]],テーブル31012257[[#This Row],[日時]],テーブル13[[#All],[年代]],O$1)</f>
        <v>0</v>
      </c>
    </row>
    <row r="347" spans="1:15">
      <c r="A347" s="54">
        <f t="shared" si="23"/>
        <v>44231</v>
      </c>
      <c r="B347" s="1" t="str">
        <f t="shared" si="20"/>
        <v/>
      </c>
      <c r="C347" s="57" t="str">
        <f t="shared" si="21"/>
        <v/>
      </c>
      <c r="D347" s="57" t="str">
        <f t="shared" si="22"/>
        <v>4日</v>
      </c>
      <c r="E347" s="57">
        <f>COUNTIF(テーブル13[[#All],[発症日]],テーブル31012257[[#This Row],[日時]])</f>
        <v>0</v>
      </c>
      <c r="F347" s="57">
        <f>COUNTIFS(テーブル13[[#All],[発症日]],テーブル31012257[[#This Row],[日時]],テーブル13[[#All],[疫学的リンク]],F$1)</f>
        <v>0</v>
      </c>
      <c r="G347" s="59">
        <f>COUNTIFS(テーブル13[[#All],[発症日]],テーブル31012257[[#This Row],[日時]],テーブル13[[#All],[疫学的リンク]],G$1)</f>
        <v>0</v>
      </c>
      <c r="H347" s="59">
        <f>COUNTIFS(テーブル13[[#All],[発症日]],テーブル31012257[[#This Row],[日時]],テーブル13[[#All],[年代]],H$1)</f>
        <v>0</v>
      </c>
      <c r="I347" s="59">
        <f>COUNTIFS(テーブル13[[#All],[発症日]],テーブル31012257[[#This Row],[日時]],テーブル13[[#All],[年代]],I$1)</f>
        <v>0</v>
      </c>
      <c r="J347" s="59">
        <f>COUNTIFS(テーブル13[[#All],[発症日]],テーブル31012257[[#This Row],[日時]],テーブル13[[#All],[年代]],J$1)</f>
        <v>0</v>
      </c>
      <c r="K347" s="59">
        <f>COUNTIFS(テーブル13[[#All],[発症日]],テーブル31012257[[#This Row],[日時]],テーブル13[[#All],[年代]],K$1)</f>
        <v>0</v>
      </c>
      <c r="L347" s="59">
        <f>COUNTIFS(テーブル13[[#All],[発症日]],テーブル31012257[[#This Row],[日時]],テーブル13[[#All],[年代]],L$1)</f>
        <v>0</v>
      </c>
      <c r="M347" s="59">
        <f>COUNTIFS(テーブル13[[#All],[発症日]],テーブル31012257[[#This Row],[日時]],テーブル13[[#All],[年代]],M$1)</f>
        <v>0</v>
      </c>
      <c r="N347" s="59">
        <f>COUNTIFS(テーブル13[[#All],[発症日]],テーブル31012257[[#This Row],[日時]],テーブル13[[#All],[年代]],N$1)</f>
        <v>0</v>
      </c>
      <c r="O347" s="59">
        <f>COUNTIFS(テーブル13[[#All],[発症日]],テーブル31012257[[#This Row],[日時]],テーブル13[[#All],[年代]],O$1)</f>
        <v>0</v>
      </c>
    </row>
    <row r="348" spans="1:15">
      <c r="A348" s="54">
        <f t="shared" si="23"/>
        <v>44232</v>
      </c>
      <c r="B348" s="1" t="str">
        <f t="shared" si="20"/>
        <v/>
      </c>
      <c r="C348" s="57" t="str">
        <f t="shared" si="21"/>
        <v/>
      </c>
      <c r="D348" s="57" t="str">
        <f t="shared" si="22"/>
        <v>5日</v>
      </c>
      <c r="E348" s="57">
        <f>COUNTIF(テーブル13[[#All],[発症日]],テーブル31012257[[#This Row],[日時]])</f>
        <v>0</v>
      </c>
      <c r="F348" s="57">
        <f>COUNTIFS(テーブル13[[#All],[発症日]],テーブル31012257[[#This Row],[日時]],テーブル13[[#All],[疫学的リンク]],F$1)</f>
        <v>0</v>
      </c>
      <c r="G348" s="59">
        <f>COUNTIFS(テーブル13[[#All],[発症日]],テーブル31012257[[#This Row],[日時]],テーブル13[[#All],[疫学的リンク]],G$1)</f>
        <v>0</v>
      </c>
      <c r="H348" s="59">
        <f>COUNTIFS(テーブル13[[#All],[発症日]],テーブル31012257[[#This Row],[日時]],テーブル13[[#All],[年代]],H$1)</f>
        <v>0</v>
      </c>
      <c r="I348" s="59">
        <f>COUNTIFS(テーブル13[[#All],[発症日]],テーブル31012257[[#This Row],[日時]],テーブル13[[#All],[年代]],I$1)</f>
        <v>0</v>
      </c>
      <c r="J348" s="59">
        <f>COUNTIFS(テーブル13[[#All],[発症日]],テーブル31012257[[#This Row],[日時]],テーブル13[[#All],[年代]],J$1)</f>
        <v>0</v>
      </c>
      <c r="K348" s="59">
        <f>COUNTIFS(テーブル13[[#All],[発症日]],テーブル31012257[[#This Row],[日時]],テーブル13[[#All],[年代]],K$1)</f>
        <v>0</v>
      </c>
      <c r="L348" s="59">
        <f>COUNTIFS(テーブル13[[#All],[発症日]],テーブル31012257[[#This Row],[日時]],テーブル13[[#All],[年代]],L$1)</f>
        <v>0</v>
      </c>
      <c r="M348" s="59">
        <f>COUNTIFS(テーブル13[[#All],[発症日]],テーブル31012257[[#This Row],[日時]],テーブル13[[#All],[年代]],M$1)</f>
        <v>0</v>
      </c>
      <c r="N348" s="59">
        <f>COUNTIFS(テーブル13[[#All],[発症日]],テーブル31012257[[#This Row],[日時]],テーブル13[[#All],[年代]],N$1)</f>
        <v>0</v>
      </c>
      <c r="O348" s="59">
        <f>COUNTIFS(テーブル13[[#All],[発症日]],テーブル31012257[[#This Row],[日時]],テーブル13[[#All],[年代]],O$1)</f>
        <v>0</v>
      </c>
    </row>
    <row r="349" spans="1:15">
      <c r="A349" s="54">
        <f t="shared" si="23"/>
        <v>44233</v>
      </c>
      <c r="B349" s="1" t="str">
        <f t="shared" si="20"/>
        <v/>
      </c>
      <c r="C349" s="57" t="str">
        <f t="shared" si="21"/>
        <v/>
      </c>
      <c r="D349" s="57" t="str">
        <f t="shared" si="22"/>
        <v>6日</v>
      </c>
      <c r="E349" s="57">
        <f>COUNTIF(テーブル13[[#All],[発症日]],テーブル31012257[[#This Row],[日時]])</f>
        <v>0</v>
      </c>
      <c r="F349" s="57">
        <f>COUNTIFS(テーブル13[[#All],[発症日]],テーブル31012257[[#This Row],[日時]],テーブル13[[#All],[疫学的リンク]],F$1)</f>
        <v>0</v>
      </c>
      <c r="G349" s="59">
        <f>COUNTIFS(テーブル13[[#All],[発症日]],テーブル31012257[[#This Row],[日時]],テーブル13[[#All],[疫学的リンク]],G$1)</f>
        <v>0</v>
      </c>
      <c r="H349" s="59">
        <f>COUNTIFS(テーブル13[[#All],[発症日]],テーブル31012257[[#This Row],[日時]],テーブル13[[#All],[年代]],H$1)</f>
        <v>0</v>
      </c>
      <c r="I349" s="59">
        <f>COUNTIFS(テーブル13[[#All],[発症日]],テーブル31012257[[#This Row],[日時]],テーブル13[[#All],[年代]],I$1)</f>
        <v>0</v>
      </c>
      <c r="J349" s="59">
        <f>COUNTIFS(テーブル13[[#All],[発症日]],テーブル31012257[[#This Row],[日時]],テーブル13[[#All],[年代]],J$1)</f>
        <v>0</v>
      </c>
      <c r="K349" s="59">
        <f>COUNTIFS(テーブル13[[#All],[発症日]],テーブル31012257[[#This Row],[日時]],テーブル13[[#All],[年代]],K$1)</f>
        <v>0</v>
      </c>
      <c r="L349" s="59">
        <f>COUNTIFS(テーブル13[[#All],[発症日]],テーブル31012257[[#This Row],[日時]],テーブル13[[#All],[年代]],L$1)</f>
        <v>0</v>
      </c>
      <c r="M349" s="59">
        <f>COUNTIFS(テーブル13[[#All],[発症日]],テーブル31012257[[#This Row],[日時]],テーブル13[[#All],[年代]],M$1)</f>
        <v>0</v>
      </c>
      <c r="N349" s="59">
        <f>COUNTIFS(テーブル13[[#All],[発症日]],テーブル31012257[[#This Row],[日時]],テーブル13[[#All],[年代]],N$1)</f>
        <v>0</v>
      </c>
      <c r="O349" s="59">
        <f>COUNTIFS(テーブル13[[#All],[発症日]],テーブル31012257[[#This Row],[日時]],テーブル13[[#All],[年代]],O$1)</f>
        <v>0</v>
      </c>
    </row>
    <row r="350" spans="1:15">
      <c r="A350" s="54">
        <f t="shared" si="23"/>
        <v>44234</v>
      </c>
      <c r="B350" s="1" t="str">
        <f t="shared" si="20"/>
        <v/>
      </c>
      <c r="C350" s="57" t="str">
        <f t="shared" si="21"/>
        <v/>
      </c>
      <c r="D350" s="57" t="str">
        <f t="shared" si="22"/>
        <v>7日</v>
      </c>
      <c r="E350" s="57">
        <f>COUNTIF(テーブル13[[#All],[発症日]],テーブル31012257[[#This Row],[日時]])</f>
        <v>0</v>
      </c>
      <c r="F350" s="57">
        <f>COUNTIFS(テーブル13[[#All],[発症日]],テーブル31012257[[#This Row],[日時]],テーブル13[[#All],[疫学的リンク]],F$1)</f>
        <v>0</v>
      </c>
      <c r="G350" s="59">
        <f>COUNTIFS(テーブル13[[#All],[発症日]],テーブル31012257[[#This Row],[日時]],テーブル13[[#All],[疫学的リンク]],G$1)</f>
        <v>0</v>
      </c>
      <c r="H350" s="59">
        <f>COUNTIFS(テーブル13[[#All],[発症日]],テーブル31012257[[#This Row],[日時]],テーブル13[[#All],[年代]],H$1)</f>
        <v>0</v>
      </c>
      <c r="I350" s="59">
        <f>COUNTIFS(テーブル13[[#All],[発症日]],テーブル31012257[[#This Row],[日時]],テーブル13[[#All],[年代]],I$1)</f>
        <v>0</v>
      </c>
      <c r="J350" s="59">
        <f>COUNTIFS(テーブル13[[#All],[発症日]],テーブル31012257[[#This Row],[日時]],テーブル13[[#All],[年代]],J$1)</f>
        <v>0</v>
      </c>
      <c r="K350" s="59">
        <f>COUNTIFS(テーブル13[[#All],[発症日]],テーブル31012257[[#This Row],[日時]],テーブル13[[#All],[年代]],K$1)</f>
        <v>0</v>
      </c>
      <c r="L350" s="59">
        <f>COUNTIFS(テーブル13[[#All],[発症日]],テーブル31012257[[#This Row],[日時]],テーブル13[[#All],[年代]],L$1)</f>
        <v>0</v>
      </c>
      <c r="M350" s="59">
        <f>COUNTIFS(テーブル13[[#All],[発症日]],テーブル31012257[[#This Row],[日時]],テーブル13[[#All],[年代]],M$1)</f>
        <v>0</v>
      </c>
      <c r="N350" s="59">
        <f>COUNTIFS(テーブル13[[#All],[発症日]],テーブル31012257[[#This Row],[日時]],テーブル13[[#All],[年代]],N$1)</f>
        <v>0</v>
      </c>
      <c r="O350" s="59">
        <f>COUNTIFS(テーブル13[[#All],[発症日]],テーブル31012257[[#This Row],[日時]],テーブル13[[#All],[年代]],O$1)</f>
        <v>0</v>
      </c>
    </row>
    <row r="351" spans="1:15">
      <c r="A351" s="54">
        <f t="shared" si="23"/>
        <v>44235</v>
      </c>
      <c r="B351" s="1" t="str">
        <f t="shared" si="20"/>
        <v/>
      </c>
      <c r="C351" s="57" t="str">
        <f t="shared" si="21"/>
        <v/>
      </c>
      <c r="D351" s="57" t="str">
        <f t="shared" si="22"/>
        <v>8日</v>
      </c>
      <c r="E351" s="57">
        <f>COUNTIF(テーブル13[[#All],[発症日]],テーブル31012257[[#This Row],[日時]])</f>
        <v>0</v>
      </c>
      <c r="F351" s="57">
        <f>COUNTIFS(テーブル13[[#All],[発症日]],テーブル31012257[[#This Row],[日時]],テーブル13[[#All],[疫学的リンク]],F$1)</f>
        <v>0</v>
      </c>
      <c r="G351" s="59">
        <f>COUNTIFS(テーブル13[[#All],[発症日]],テーブル31012257[[#This Row],[日時]],テーブル13[[#All],[疫学的リンク]],G$1)</f>
        <v>0</v>
      </c>
      <c r="H351" s="59">
        <f>COUNTIFS(テーブル13[[#All],[発症日]],テーブル31012257[[#This Row],[日時]],テーブル13[[#All],[年代]],H$1)</f>
        <v>0</v>
      </c>
      <c r="I351" s="59">
        <f>COUNTIFS(テーブル13[[#All],[発症日]],テーブル31012257[[#This Row],[日時]],テーブル13[[#All],[年代]],I$1)</f>
        <v>0</v>
      </c>
      <c r="J351" s="59">
        <f>COUNTIFS(テーブル13[[#All],[発症日]],テーブル31012257[[#This Row],[日時]],テーブル13[[#All],[年代]],J$1)</f>
        <v>0</v>
      </c>
      <c r="K351" s="59">
        <f>COUNTIFS(テーブル13[[#All],[発症日]],テーブル31012257[[#This Row],[日時]],テーブル13[[#All],[年代]],K$1)</f>
        <v>0</v>
      </c>
      <c r="L351" s="59">
        <f>COUNTIFS(テーブル13[[#All],[発症日]],テーブル31012257[[#This Row],[日時]],テーブル13[[#All],[年代]],L$1)</f>
        <v>0</v>
      </c>
      <c r="M351" s="59">
        <f>COUNTIFS(テーブル13[[#All],[発症日]],テーブル31012257[[#This Row],[日時]],テーブル13[[#All],[年代]],M$1)</f>
        <v>0</v>
      </c>
      <c r="N351" s="59">
        <f>COUNTIFS(テーブル13[[#All],[発症日]],テーブル31012257[[#This Row],[日時]],テーブル13[[#All],[年代]],N$1)</f>
        <v>0</v>
      </c>
      <c r="O351" s="59">
        <f>COUNTIFS(テーブル13[[#All],[発症日]],テーブル31012257[[#This Row],[日時]],テーブル13[[#All],[年代]],O$1)</f>
        <v>0</v>
      </c>
    </row>
    <row r="352" spans="1:15">
      <c r="A352" s="54">
        <f t="shared" si="23"/>
        <v>44236</v>
      </c>
      <c r="B352" s="1" t="str">
        <f t="shared" si="20"/>
        <v/>
      </c>
      <c r="C352" s="57" t="str">
        <f t="shared" si="21"/>
        <v/>
      </c>
      <c r="D352" s="57" t="str">
        <f t="shared" si="22"/>
        <v>9日</v>
      </c>
      <c r="E352" s="57">
        <f>COUNTIF(テーブル13[[#All],[発症日]],テーブル31012257[[#This Row],[日時]])</f>
        <v>0</v>
      </c>
      <c r="F352" s="57">
        <f>COUNTIFS(テーブル13[[#All],[発症日]],テーブル31012257[[#This Row],[日時]],テーブル13[[#All],[疫学的リンク]],F$1)</f>
        <v>0</v>
      </c>
      <c r="G352" s="59">
        <f>COUNTIFS(テーブル13[[#All],[発症日]],テーブル31012257[[#This Row],[日時]],テーブル13[[#All],[疫学的リンク]],G$1)</f>
        <v>0</v>
      </c>
      <c r="H352" s="59">
        <f>COUNTIFS(テーブル13[[#All],[発症日]],テーブル31012257[[#This Row],[日時]],テーブル13[[#All],[年代]],H$1)</f>
        <v>0</v>
      </c>
      <c r="I352" s="59">
        <f>COUNTIFS(テーブル13[[#All],[発症日]],テーブル31012257[[#This Row],[日時]],テーブル13[[#All],[年代]],I$1)</f>
        <v>0</v>
      </c>
      <c r="J352" s="59">
        <f>COUNTIFS(テーブル13[[#All],[発症日]],テーブル31012257[[#This Row],[日時]],テーブル13[[#All],[年代]],J$1)</f>
        <v>0</v>
      </c>
      <c r="K352" s="59">
        <f>COUNTIFS(テーブル13[[#All],[発症日]],テーブル31012257[[#This Row],[日時]],テーブル13[[#All],[年代]],K$1)</f>
        <v>0</v>
      </c>
      <c r="L352" s="59">
        <f>COUNTIFS(テーブル13[[#All],[発症日]],テーブル31012257[[#This Row],[日時]],テーブル13[[#All],[年代]],L$1)</f>
        <v>0</v>
      </c>
      <c r="M352" s="59">
        <f>COUNTIFS(テーブル13[[#All],[発症日]],テーブル31012257[[#This Row],[日時]],テーブル13[[#All],[年代]],M$1)</f>
        <v>0</v>
      </c>
      <c r="N352" s="59">
        <f>COUNTIFS(テーブル13[[#All],[発症日]],テーブル31012257[[#This Row],[日時]],テーブル13[[#All],[年代]],N$1)</f>
        <v>0</v>
      </c>
      <c r="O352" s="59">
        <f>COUNTIFS(テーブル13[[#All],[発症日]],テーブル31012257[[#This Row],[日時]],テーブル13[[#All],[年代]],O$1)</f>
        <v>0</v>
      </c>
    </row>
    <row r="353" spans="1:15">
      <c r="A353" s="54">
        <f t="shared" si="23"/>
        <v>44237</v>
      </c>
      <c r="B353" s="1" t="str">
        <f t="shared" si="20"/>
        <v/>
      </c>
      <c r="C353" s="57" t="str">
        <f t="shared" si="21"/>
        <v/>
      </c>
      <c r="D353" s="57" t="str">
        <f t="shared" si="22"/>
        <v>10日</v>
      </c>
      <c r="E353" s="57">
        <f>COUNTIF(テーブル13[[#All],[発症日]],テーブル31012257[[#This Row],[日時]])</f>
        <v>0</v>
      </c>
      <c r="F353" s="57">
        <f>COUNTIFS(テーブル13[[#All],[発症日]],テーブル31012257[[#This Row],[日時]],テーブル13[[#All],[疫学的リンク]],F$1)</f>
        <v>0</v>
      </c>
      <c r="G353" s="59">
        <f>COUNTIFS(テーブル13[[#All],[発症日]],テーブル31012257[[#This Row],[日時]],テーブル13[[#All],[疫学的リンク]],G$1)</f>
        <v>0</v>
      </c>
      <c r="H353" s="59">
        <f>COUNTIFS(テーブル13[[#All],[発症日]],テーブル31012257[[#This Row],[日時]],テーブル13[[#All],[年代]],H$1)</f>
        <v>0</v>
      </c>
      <c r="I353" s="59">
        <f>COUNTIFS(テーブル13[[#All],[発症日]],テーブル31012257[[#This Row],[日時]],テーブル13[[#All],[年代]],I$1)</f>
        <v>0</v>
      </c>
      <c r="J353" s="59">
        <f>COUNTIFS(テーブル13[[#All],[発症日]],テーブル31012257[[#This Row],[日時]],テーブル13[[#All],[年代]],J$1)</f>
        <v>0</v>
      </c>
      <c r="K353" s="59">
        <f>COUNTIFS(テーブル13[[#All],[発症日]],テーブル31012257[[#This Row],[日時]],テーブル13[[#All],[年代]],K$1)</f>
        <v>0</v>
      </c>
      <c r="L353" s="59">
        <f>COUNTIFS(テーブル13[[#All],[発症日]],テーブル31012257[[#This Row],[日時]],テーブル13[[#All],[年代]],L$1)</f>
        <v>0</v>
      </c>
      <c r="M353" s="59">
        <f>COUNTIFS(テーブル13[[#All],[発症日]],テーブル31012257[[#This Row],[日時]],テーブル13[[#All],[年代]],M$1)</f>
        <v>0</v>
      </c>
      <c r="N353" s="59">
        <f>COUNTIFS(テーブル13[[#All],[発症日]],テーブル31012257[[#This Row],[日時]],テーブル13[[#All],[年代]],N$1)</f>
        <v>0</v>
      </c>
      <c r="O353" s="59">
        <f>COUNTIFS(テーブル13[[#All],[発症日]],テーブル31012257[[#This Row],[日時]],テーブル13[[#All],[年代]],O$1)</f>
        <v>0</v>
      </c>
    </row>
    <row r="354" spans="1:15">
      <c r="A354" s="54">
        <f t="shared" si="23"/>
        <v>44238</v>
      </c>
      <c r="B354" s="1" t="str">
        <f t="shared" si="20"/>
        <v/>
      </c>
      <c r="C354" s="57" t="str">
        <f t="shared" si="21"/>
        <v/>
      </c>
      <c r="D354" s="57" t="str">
        <f t="shared" si="22"/>
        <v>11日</v>
      </c>
      <c r="E354" s="57">
        <f>COUNTIF(テーブル13[[#All],[発症日]],テーブル31012257[[#This Row],[日時]])</f>
        <v>0</v>
      </c>
      <c r="F354" s="57">
        <f>COUNTIFS(テーブル13[[#All],[発症日]],テーブル31012257[[#This Row],[日時]],テーブル13[[#All],[疫学的リンク]],F$1)</f>
        <v>0</v>
      </c>
      <c r="G354" s="59">
        <f>COUNTIFS(テーブル13[[#All],[発症日]],テーブル31012257[[#This Row],[日時]],テーブル13[[#All],[疫学的リンク]],G$1)</f>
        <v>0</v>
      </c>
      <c r="H354" s="59">
        <f>COUNTIFS(テーブル13[[#All],[発症日]],テーブル31012257[[#This Row],[日時]],テーブル13[[#All],[年代]],H$1)</f>
        <v>0</v>
      </c>
      <c r="I354" s="59">
        <f>COUNTIFS(テーブル13[[#All],[発症日]],テーブル31012257[[#This Row],[日時]],テーブル13[[#All],[年代]],I$1)</f>
        <v>0</v>
      </c>
      <c r="J354" s="59">
        <f>COUNTIFS(テーブル13[[#All],[発症日]],テーブル31012257[[#This Row],[日時]],テーブル13[[#All],[年代]],J$1)</f>
        <v>0</v>
      </c>
      <c r="K354" s="59">
        <f>COUNTIFS(テーブル13[[#All],[発症日]],テーブル31012257[[#This Row],[日時]],テーブル13[[#All],[年代]],K$1)</f>
        <v>0</v>
      </c>
      <c r="L354" s="59">
        <f>COUNTIFS(テーブル13[[#All],[発症日]],テーブル31012257[[#This Row],[日時]],テーブル13[[#All],[年代]],L$1)</f>
        <v>0</v>
      </c>
      <c r="M354" s="59">
        <f>COUNTIFS(テーブル13[[#All],[発症日]],テーブル31012257[[#This Row],[日時]],テーブル13[[#All],[年代]],M$1)</f>
        <v>0</v>
      </c>
      <c r="N354" s="59">
        <f>COUNTIFS(テーブル13[[#All],[発症日]],テーブル31012257[[#This Row],[日時]],テーブル13[[#All],[年代]],N$1)</f>
        <v>0</v>
      </c>
      <c r="O354" s="59">
        <f>COUNTIFS(テーブル13[[#All],[発症日]],テーブル31012257[[#This Row],[日時]],テーブル13[[#All],[年代]],O$1)</f>
        <v>0</v>
      </c>
    </row>
    <row r="355" spans="1:15">
      <c r="A355" s="54">
        <f t="shared" si="23"/>
        <v>44239</v>
      </c>
      <c r="B355" s="1" t="str">
        <f t="shared" si="20"/>
        <v/>
      </c>
      <c r="C355" s="57" t="str">
        <f t="shared" si="21"/>
        <v/>
      </c>
      <c r="D355" s="57" t="str">
        <f t="shared" si="22"/>
        <v>12日</v>
      </c>
      <c r="E355" s="57">
        <f>COUNTIF(テーブル13[[#All],[発症日]],テーブル31012257[[#This Row],[日時]])</f>
        <v>0</v>
      </c>
      <c r="F355" s="57">
        <f>COUNTIFS(テーブル13[[#All],[発症日]],テーブル31012257[[#This Row],[日時]],テーブル13[[#All],[疫学的リンク]],F$1)</f>
        <v>0</v>
      </c>
      <c r="G355" s="59">
        <f>COUNTIFS(テーブル13[[#All],[発症日]],テーブル31012257[[#This Row],[日時]],テーブル13[[#All],[疫学的リンク]],G$1)</f>
        <v>0</v>
      </c>
      <c r="H355" s="59">
        <f>COUNTIFS(テーブル13[[#All],[発症日]],テーブル31012257[[#This Row],[日時]],テーブル13[[#All],[年代]],H$1)</f>
        <v>0</v>
      </c>
      <c r="I355" s="59">
        <f>COUNTIFS(テーブル13[[#All],[発症日]],テーブル31012257[[#This Row],[日時]],テーブル13[[#All],[年代]],I$1)</f>
        <v>0</v>
      </c>
      <c r="J355" s="59">
        <f>COUNTIFS(テーブル13[[#All],[発症日]],テーブル31012257[[#This Row],[日時]],テーブル13[[#All],[年代]],J$1)</f>
        <v>0</v>
      </c>
      <c r="K355" s="59">
        <f>COUNTIFS(テーブル13[[#All],[発症日]],テーブル31012257[[#This Row],[日時]],テーブル13[[#All],[年代]],K$1)</f>
        <v>0</v>
      </c>
      <c r="L355" s="59">
        <f>COUNTIFS(テーブル13[[#All],[発症日]],テーブル31012257[[#This Row],[日時]],テーブル13[[#All],[年代]],L$1)</f>
        <v>0</v>
      </c>
      <c r="M355" s="59">
        <f>COUNTIFS(テーブル13[[#All],[発症日]],テーブル31012257[[#This Row],[日時]],テーブル13[[#All],[年代]],M$1)</f>
        <v>0</v>
      </c>
      <c r="N355" s="59">
        <f>COUNTIFS(テーブル13[[#All],[発症日]],テーブル31012257[[#This Row],[日時]],テーブル13[[#All],[年代]],N$1)</f>
        <v>0</v>
      </c>
      <c r="O355" s="59">
        <f>COUNTIFS(テーブル13[[#All],[発症日]],テーブル31012257[[#This Row],[日時]],テーブル13[[#All],[年代]],O$1)</f>
        <v>0</v>
      </c>
    </row>
    <row r="356" spans="1:15">
      <c r="A356" s="54">
        <f t="shared" si="23"/>
        <v>44240</v>
      </c>
      <c r="B356" s="1" t="str">
        <f t="shared" si="20"/>
        <v/>
      </c>
      <c r="C356" s="57" t="str">
        <f t="shared" si="21"/>
        <v/>
      </c>
      <c r="D356" s="57" t="str">
        <f t="shared" si="22"/>
        <v>13日</v>
      </c>
      <c r="E356" s="57">
        <f>COUNTIF(テーブル13[[#All],[発症日]],テーブル31012257[[#This Row],[日時]])</f>
        <v>0</v>
      </c>
      <c r="F356" s="57">
        <f>COUNTIFS(テーブル13[[#All],[発症日]],テーブル31012257[[#This Row],[日時]],テーブル13[[#All],[疫学的リンク]],F$1)</f>
        <v>0</v>
      </c>
      <c r="G356" s="59">
        <f>COUNTIFS(テーブル13[[#All],[発症日]],テーブル31012257[[#This Row],[日時]],テーブル13[[#All],[疫学的リンク]],G$1)</f>
        <v>0</v>
      </c>
      <c r="H356" s="59">
        <f>COUNTIFS(テーブル13[[#All],[発症日]],テーブル31012257[[#This Row],[日時]],テーブル13[[#All],[年代]],H$1)</f>
        <v>0</v>
      </c>
      <c r="I356" s="59">
        <f>COUNTIFS(テーブル13[[#All],[発症日]],テーブル31012257[[#This Row],[日時]],テーブル13[[#All],[年代]],I$1)</f>
        <v>0</v>
      </c>
      <c r="J356" s="59">
        <f>COUNTIFS(テーブル13[[#All],[発症日]],テーブル31012257[[#This Row],[日時]],テーブル13[[#All],[年代]],J$1)</f>
        <v>0</v>
      </c>
      <c r="K356" s="59">
        <f>COUNTIFS(テーブル13[[#All],[発症日]],テーブル31012257[[#This Row],[日時]],テーブル13[[#All],[年代]],K$1)</f>
        <v>0</v>
      </c>
      <c r="L356" s="59">
        <f>COUNTIFS(テーブル13[[#All],[発症日]],テーブル31012257[[#This Row],[日時]],テーブル13[[#All],[年代]],L$1)</f>
        <v>0</v>
      </c>
      <c r="M356" s="59">
        <f>COUNTIFS(テーブル13[[#All],[発症日]],テーブル31012257[[#This Row],[日時]],テーブル13[[#All],[年代]],M$1)</f>
        <v>0</v>
      </c>
      <c r="N356" s="59">
        <f>COUNTIFS(テーブル13[[#All],[発症日]],テーブル31012257[[#This Row],[日時]],テーブル13[[#All],[年代]],N$1)</f>
        <v>0</v>
      </c>
      <c r="O356" s="59">
        <f>COUNTIFS(テーブル13[[#All],[発症日]],テーブル31012257[[#This Row],[日時]],テーブル13[[#All],[年代]],O$1)</f>
        <v>0</v>
      </c>
    </row>
    <row r="357" spans="1:15">
      <c r="A357" s="54">
        <f t="shared" si="23"/>
        <v>44241</v>
      </c>
      <c r="B357" s="1" t="str">
        <f t="shared" si="20"/>
        <v/>
      </c>
      <c r="C357" s="57" t="str">
        <f t="shared" si="21"/>
        <v/>
      </c>
      <c r="D357" s="57" t="str">
        <f t="shared" si="22"/>
        <v>14日</v>
      </c>
      <c r="E357" s="57">
        <f>COUNTIF(テーブル13[[#All],[発症日]],テーブル31012257[[#This Row],[日時]])</f>
        <v>0</v>
      </c>
      <c r="F357" s="57">
        <f>COUNTIFS(テーブル13[[#All],[発症日]],テーブル31012257[[#This Row],[日時]],テーブル13[[#All],[疫学的リンク]],F$1)</f>
        <v>0</v>
      </c>
      <c r="G357" s="59">
        <f>COUNTIFS(テーブル13[[#All],[発症日]],テーブル31012257[[#This Row],[日時]],テーブル13[[#All],[疫学的リンク]],G$1)</f>
        <v>0</v>
      </c>
      <c r="H357" s="59">
        <f>COUNTIFS(テーブル13[[#All],[発症日]],テーブル31012257[[#This Row],[日時]],テーブル13[[#All],[年代]],H$1)</f>
        <v>0</v>
      </c>
      <c r="I357" s="59">
        <f>COUNTIFS(テーブル13[[#All],[発症日]],テーブル31012257[[#This Row],[日時]],テーブル13[[#All],[年代]],I$1)</f>
        <v>0</v>
      </c>
      <c r="J357" s="59">
        <f>COUNTIFS(テーブル13[[#All],[発症日]],テーブル31012257[[#This Row],[日時]],テーブル13[[#All],[年代]],J$1)</f>
        <v>0</v>
      </c>
      <c r="K357" s="59">
        <f>COUNTIFS(テーブル13[[#All],[発症日]],テーブル31012257[[#This Row],[日時]],テーブル13[[#All],[年代]],K$1)</f>
        <v>0</v>
      </c>
      <c r="L357" s="59">
        <f>COUNTIFS(テーブル13[[#All],[発症日]],テーブル31012257[[#This Row],[日時]],テーブル13[[#All],[年代]],L$1)</f>
        <v>0</v>
      </c>
      <c r="M357" s="59">
        <f>COUNTIFS(テーブル13[[#All],[発症日]],テーブル31012257[[#This Row],[日時]],テーブル13[[#All],[年代]],M$1)</f>
        <v>0</v>
      </c>
      <c r="N357" s="59">
        <f>COUNTIFS(テーブル13[[#All],[発症日]],テーブル31012257[[#This Row],[日時]],テーブル13[[#All],[年代]],N$1)</f>
        <v>0</v>
      </c>
      <c r="O357" s="59">
        <f>COUNTIFS(テーブル13[[#All],[発症日]],テーブル31012257[[#This Row],[日時]],テーブル13[[#All],[年代]],O$1)</f>
        <v>0</v>
      </c>
    </row>
    <row r="358" spans="1:15">
      <c r="A358" s="54">
        <f t="shared" si="23"/>
        <v>44242</v>
      </c>
      <c r="B358" s="1" t="str">
        <f t="shared" si="20"/>
        <v/>
      </c>
      <c r="C358" s="57" t="str">
        <f t="shared" si="21"/>
        <v/>
      </c>
      <c r="D358" s="57" t="str">
        <f t="shared" si="22"/>
        <v>15日</v>
      </c>
      <c r="E358" s="57">
        <f>COUNTIF(テーブル13[[#All],[発症日]],テーブル31012257[[#This Row],[日時]])</f>
        <v>0</v>
      </c>
      <c r="F358" s="57">
        <f>COUNTIFS(テーブル13[[#All],[発症日]],テーブル31012257[[#This Row],[日時]],テーブル13[[#All],[疫学的リンク]],F$1)</f>
        <v>0</v>
      </c>
      <c r="G358" s="59">
        <f>COUNTIFS(テーブル13[[#All],[発症日]],テーブル31012257[[#This Row],[日時]],テーブル13[[#All],[疫学的リンク]],G$1)</f>
        <v>0</v>
      </c>
      <c r="H358" s="59">
        <f>COUNTIFS(テーブル13[[#All],[発症日]],テーブル31012257[[#This Row],[日時]],テーブル13[[#All],[年代]],H$1)</f>
        <v>0</v>
      </c>
      <c r="I358" s="59">
        <f>COUNTIFS(テーブル13[[#All],[発症日]],テーブル31012257[[#This Row],[日時]],テーブル13[[#All],[年代]],I$1)</f>
        <v>0</v>
      </c>
      <c r="J358" s="59">
        <f>COUNTIFS(テーブル13[[#All],[発症日]],テーブル31012257[[#This Row],[日時]],テーブル13[[#All],[年代]],J$1)</f>
        <v>0</v>
      </c>
      <c r="K358" s="59">
        <f>COUNTIFS(テーブル13[[#All],[発症日]],テーブル31012257[[#This Row],[日時]],テーブル13[[#All],[年代]],K$1)</f>
        <v>0</v>
      </c>
      <c r="L358" s="59">
        <f>COUNTIFS(テーブル13[[#All],[発症日]],テーブル31012257[[#This Row],[日時]],テーブル13[[#All],[年代]],L$1)</f>
        <v>0</v>
      </c>
      <c r="M358" s="59">
        <f>COUNTIFS(テーブル13[[#All],[発症日]],テーブル31012257[[#This Row],[日時]],テーブル13[[#All],[年代]],M$1)</f>
        <v>0</v>
      </c>
      <c r="N358" s="59">
        <f>COUNTIFS(テーブル13[[#All],[発症日]],テーブル31012257[[#This Row],[日時]],テーブル13[[#All],[年代]],N$1)</f>
        <v>0</v>
      </c>
      <c r="O358" s="59">
        <f>COUNTIFS(テーブル13[[#All],[発症日]],テーブル31012257[[#This Row],[日時]],テーブル13[[#All],[年代]],O$1)</f>
        <v>0</v>
      </c>
    </row>
    <row r="359" spans="1:15">
      <c r="A359" s="54">
        <f t="shared" si="23"/>
        <v>44243</v>
      </c>
      <c r="B359" s="1" t="str">
        <f t="shared" si="20"/>
        <v/>
      </c>
      <c r="C359" s="57" t="str">
        <f t="shared" si="21"/>
        <v/>
      </c>
      <c r="D359" s="57" t="str">
        <f t="shared" si="22"/>
        <v>16日</v>
      </c>
      <c r="E359" s="57">
        <f>COUNTIF(テーブル13[[#All],[発症日]],テーブル31012257[[#This Row],[日時]])</f>
        <v>0</v>
      </c>
      <c r="F359" s="57">
        <f>COUNTIFS(テーブル13[[#All],[発症日]],テーブル31012257[[#This Row],[日時]],テーブル13[[#All],[疫学的リンク]],F$1)</f>
        <v>0</v>
      </c>
      <c r="G359" s="59">
        <f>COUNTIFS(テーブル13[[#All],[発症日]],テーブル31012257[[#This Row],[日時]],テーブル13[[#All],[疫学的リンク]],G$1)</f>
        <v>0</v>
      </c>
      <c r="H359" s="59">
        <f>COUNTIFS(テーブル13[[#All],[発症日]],テーブル31012257[[#This Row],[日時]],テーブル13[[#All],[年代]],H$1)</f>
        <v>0</v>
      </c>
      <c r="I359" s="59">
        <f>COUNTIFS(テーブル13[[#All],[発症日]],テーブル31012257[[#This Row],[日時]],テーブル13[[#All],[年代]],I$1)</f>
        <v>0</v>
      </c>
      <c r="J359" s="59">
        <f>COUNTIFS(テーブル13[[#All],[発症日]],テーブル31012257[[#This Row],[日時]],テーブル13[[#All],[年代]],J$1)</f>
        <v>0</v>
      </c>
      <c r="K359" s="59">
        <f>COUNTIFS(テーブル13[[#All],[発症日]],テーブル31012257[[#This Row],[日時]],テーブル13[[#All],[年代]],K$1)</f>
        <v>0</v>
      </c>
      <c r="L359" s="59">
        <f>COUNTIFS(テーブル13[[#All],[発症日]],テーブル31012257[[#This Row],[日時]],テーブル13[[#All],[年代]],L$1)</f>
        <v>0</v>
      </c>
      <c r="M359" s="59">
        <f>COUNTIFS(テーブル13[[#All],[発症日]],テーブル31012257[[#This Row],[日時]],テーブル13[[#All],[年代]],M$1)</f>
        <v>0</v>
      </c>
      <c r="N359" s="59">
        <f>COUNTIFS(テーブル13[[#All],[発症日]],テーブル31012257[[#This Row],[日時]],テーブル13[[#All],[年代]],N$1)</f>
        <v>0</v>
      </c>
      <c r="O359" s="59">
        <f>COUNTIFS(テーブル13[[#All],[発症日]],テーブル31012257[[#This Row],[日時]],テーブル13[[#All],[年代]],O$1)</f>
        <v>0</v>
      </c>
    </row>
    <row r="360" spans="1:15">
      <c r="A360" s="54">
        <f t="shared" si="23"/>
        <v>44244</v>
      </c>
      <c r="B360" s="1" t="str">
        <f t="shared" si="20"/>
        <v/>
      </c>
      <c r="C360" s="57" t="str">
        <f t="shared" si="21"/>
        <v/>
      </c>
      <c r="D360" s="57" t="str">
        <f t="shared" si="22"/>
        <v>17日</v>
      </c>
      <c r="E360" s="57">
        <f>COUNTIF(テーブル13[[#All],[発症日]],テーブル31012257[[#This Row],[日時]])</f>
        <v>0</v>
      </c>
      <c r="F360" s="57">
        <f>COUNTIFS(テーブル13[[#All],[発症日]],テーブル31012257[[#This Row],[日時]],テーブル13[[#All],[疫学的リンク]],F$1)</f>
        <v>0</v>
      </c>
      <c r="G360" s="59">
        <f>COUNTIFS(テーブル13[[#All],[発症日]],テーブル31012257[[#This Row],[日時]],テーブル13[[#All],[疫学的リンク]],G$1)</f>
        <v>0</v>
      </c>
      <c r="H360" s="59">
        <f>COUNTIFS(テーブル13[[#All],[発症日]],テーブル31012257[[#This Row],[日時]],テーブル13[[#All],[年代]],H$1)</f>
        <v>0</v>
      </c>
      <c r="I360" s="59">
        <f>COUNTIFS(テーブル13[[#All],[発症日]],テーブル31012257[[#This Row],[日時]],テーブル13[[#All],[年代]],I$1)</f>
        <v>0</v>
      </c>
      <c r="J360" s="59">
        <f>COUNTIFS(テーブル13[[#All],[発症日]],テーブル31012257[[#This Row],[日時]],テーブル13[[#All],[年代]],J$1)</f>
        <v>0</v>
      </c>
      <c r="K360" s="59">
        <f>COUNTIFS(テーブル13[[#All],[発症日]],テーブル31012257[[#This Row],[日時]],テーブル13[[#All],[年代]],K$1)</f>
        <v>0</v>
      </c>
      <c r="L360" s="59">
        <f>COUNTIFS(テーブル13[[#All],[発症日]],テーブル31012257[[#This Row],[日時]],テーブル13[[#All],[年代]],L$1)</f>
        <v>0</v>
      </c>
      <c r="M360" s="59">
        <f>COUNTIFS(テーブル13[[#All],[発症日]],テーブル31012257[[#This Row],[日時]],テーブル13[[#All],[年代]],M$1)</f>
        <v>0</v>
      </c>
      <c r="N360" s="59">
        <f>COUNTIFS(テーブル13[[#All],[発症日]],テーブル31012257[[#This Row],[日時]],テーブル13[[#All],[年代]],N$1)</f>
        <v>0</v>
      </c>
      <c r="O360" s="59">
        <f>COUNTIFS(テーブル13[[#All],[発症日]],テーブル31012257[[#This Row],[日時]],テーブル13[[#All],[年代]],O$1)</f>
        <v>0</v>
      </c>
    </row>
    <row r="361" spans="1:15">
      <c r="A361" s="54">
        <f t="shared" si="23"/>
        <v>44245</v>
      </c>
      <c r="B361" s="1" t="str">
        <f t="shared" si="20"/>
        <v/>
      </c>
      <c r="C361" s="57" t="str">
        <f t="shared" si="21"/>
        <v/>
      </c>
      <c r="D361" s="57" t="str">
        <f t="shared" si="22"/>
        <v>18日</v>
      </c>
      <c r="E361" s="57">
        <f>COUNTIF(テーブル13[[#All],[発症日]],テーブル31012257[[#This Row],[日時]])</f>
        <v>0</v>
      </c>
      <c r="F361" s="57">
        <f>COUNTIFS(テーブル13[[#All],[発症日]],テーブル31012257[[#This Row],[日時]],テーブル13[[#All],[疫学的リンク]],F$1)</f>
        <v>0</v>
      </c>
      <c r="G361" s="59">
        <f>COUNTIFS(テーブル13[[#All],[発症日]],テーブル31012257[[#This Row],[日時]],テーブル13[[#All],[疫学的リンク]],G$1)</f>
        <v>0</v>
      </c>
      <c r="H361" s="59">
        <f>COUNTIFS(テーブル13[[#All],[発症日]],テーブル31012257[[#This Row],[日時]],テーブル13[[#All],[年代]],H$1)</f>
        <v>0</v>
      </c>
      <c r="I361" s="59">
        <f>COUNTIFS(テーブル13[[#All],[発症日]],テーブル31012257[[#This Row],[日時]],テーブル13[[#All],[年代]],I$1)</f>
        <v>0</v>
      </c>
      <c r="J361" s="59">
        <f>COUNTIFS(テーブル13[[#All],[発症日]],テーブル31012257[[#This Row],[日時]],テーブル13[[#All],[年代]],J$1)</f>
        <v>0</v>
      </c>
      <c r="K361" s="59">
        <f>COUNTIFS(テーブル13[[#All],[発症日]],テーブル31012257[[#This Row],[日時]],テーブル13[[#All],[年代]],K$1)</f>
        <v>0</v>
      </c>
      <c r="L361" s="59">
        <f>COUNTIFS(テーブル13[[#All],[発症日]],テーブル31012257[[#This Row],[日時]],テーブル13[[#All],[年代]],L$1)</f>
        <v>0</v>
      </c>
      <c r="M361" s="59">
        <f>COUNTIFS(テーブル13[[#All],[発症日]],テーブル31012257[[#This Row],[日時]],テーブル13[[#All],[年代]],M$1)</f>
        <v>0</v>
      </c>
      <c r="N361" s="59">
        <f>COUNTIFS(テーブル13[[#All],[発症日]],テーブル31012257[[#This Row],[日時]],テーブル13[[#All],[年代]],N$1)</f>
        <v>0</v>
      </c>
      <c r="O361" s="59">
        <f>COUNTIFS(テーブル13[[#All],[発症日]],テーブル31012257[[#This Row],[日時]],テーブル13[[#All],[年代]],O$1)</f>
        <v>0</v>
      </c>
    </row>
    <row r="362" spans="1:15">
      <c r="A362" s="54">
        <f t="shared" si="23"/>
        <v>44246</v>
      </c>
      <c r="B362" s="1" t="str">
        <f t="shared" si="20"/>
        <v/>
      </c>
      <c r="C362" s="57" t="str">
        <f t="shared" si="21"/>
        <v/>
      </c>
      <c r="D362" s="57" t="str">
        <f t="shared" si="22"/>
        <v>19日</v>
      </c>
      <c r="E362" s="57">
        <f>COUNTIF(テーブル13[[#All],[発症日]],テーブル31012257[[#This Row],[日時]])</f>
        <v>0</v>
      </c>
      <c r="F362" s="57">
        <f>COUNTIFS(テーブル13[[#All],[発症日]],テーブル31012257[[#This Row],[日時]],テーブル13[[#All],[疫学的リンク]],F$1)</f>
        <v>0</v>
      </c>
      <c r="G362" s="59">
        <f>COUNTIFS(テーブル13[[#All],[発症日]],テーブル31012257[[#This Row],[日時]],テーブル13[[#All],[疫学的リンク]],G$1)</f>
        <v>0</v>
      </c>
      <c r="H362" s="59">
        <f>COUNTIFS(テーブル13[[#All],[発症日]],テーブル31012257[[#This Row],[日時]],テーブル13[[#All],[年代]],H$1)</f>
        <v>0</v>
      </c>
      <c r="I362" s="59">
        <f>COUNTIFS(テーブル13[[#All],[発症日]],テーブル31012257[[#This Row],[日時]],テーブル13[[#All],[年代]],I$1)</f>
        <v>0</v>
      </c>
      <c r="J362" s="59">
        <f>COUNTIFS(テーブル13[[#All],[発症日]],テーブル31012257[[#This Row],[日時]],テーブル13[[#All],[年代]],J$1)</f>
        <v>0</v>
      </c>
      <c r="K362" s="59">
        <f>COUNTIFS(テーブル13[[#All],[発症日]],テーブル31012257[[#This Row],[日時]],テーブル13[[#All],[年代]],K$1)</f>
        <v>0</v>
      </c>
      <c r="L362" s="59">
        <f>COUNTIFS(テーブル13[[#All],[発症日]],テーブル31012257[[#This Row],[日時]],テーブル13[[#All],[年代]],L$1)</f>
        <v>0</v>
      </c>
      <c r="M362" s="59">
        <f>COUNTIFS(テーブル13[[#All],[発症日]],テーブル31012257[[#This Row],[日時]],テーブル13[[#All],[年代]],M$1)</f>
        <v>0</v>
      </c>
      <c r="N362" s="59">
        <f>COUNTIFS(テーブル13[[#All],[発症日]],テーブル31012257[[#This Row],[日時]],テーブル13[[#All],[年代]],N$1)</f>
        <v>0</v>
      </c>
      <c r="O362" s="59">
        <f>COUNTIFS(テーブル13[[#All],[発症日]],テーブル31012257[[#This Row],[日時]],テーブル13[[#All],[年代]],O$1)</f>
        <v>0</v>
      </c>
    </row>
    <row r="363" spans="1:15">
      <c r="A363" s="54">
        <f t="shared" si="23"/>
        <v>44247</v>
      </c>
      <c r="B363" s="1" t="str">
        <f t="shared" si="20"/>
        <v/>
      </c>
      <c r="C363" s="57" t="str">
        <f t="shared" si="21"/>
        <v/>
      </c>
      <c r="D363" s="57" t="str">
        <f t="shared" si="22"/>
        <v>20日</v>
      </c>
      <c r="E363" s="57">
        <f>COUNTIF(テーブル13[[#All],[発症日]],テーブル31012257[[#This Row],[日時]])</f>
        <v>0</v>
      </c>
      <c r="F363" s="57">
        <f>COUNTIFS(テーブル13[[#All],[発症日]],テーブル31012257[[#This Row],[日時]],テーブル13[[#All],[疫学的リンク]],F$1)</f>
        <v>0</v>
      </c>
      <c r="G363" s="59">
        <f>COUNTIFS(テーブル13[[#All],[発症日]],テーブル31012257[[#This Row],[日時]],テーブル13[[#All],[疫学的リンク]],G$1)</f>
        <v>0</v>
      </c>
      <c r="H363" s="59">
        <f>COUNTIFS(テーブル13[[#All],[発症日]],テーブル31012257[[#This Row],[日時]],テーブル13[[#All],[年代]],H$1)</f>
        <v>0</v>
      </c>
      <c r="I363" s="59">
        <f>COUNTIFS(テーブル13[[#All],[発症日]],テーブル31012257[[#This Row],[日時]],テーブル13[[#All],[年代]],I$1)</f>
        <v>0</v>
      </c>
      <c r="J363" s="59">
        <f>COUNTIFS(テーブル13[[#All],[発症日]],テーブル31012257[[#This Row],[日時]],テーブル13[[#All],[年代]],J$1)</f>
        <v>0</v>
      </c>
      <c r="K363" s="59">
        <f>COUNTIFS(テーブル13[[#All],[発症日]],テーブル31012257[[#This Row],[日時]],テーブル13[[#All],[年代]],K$1)</f>
        <v>0</v>
      </c>
      <c r="L363" s="59">
        <f>COUNTIFS(テーブル13[[#All],[発症日]],テーブル31012257[[#This Row],[日時]],テーブル13[[#All],[年代]],L$1)</f>
        <v>0</v>
      </c>
      <c r="M363" s="59">
        <f>COUNTIFS(テーブル13[[#All],[発症日]],テーブル31012257[[#This Row],[日時]],テーブル13[[#All],[年代]],M$1)</f>
        <v>0</v>
      </c>
      <c r="N363" s="59">
        <f>COUNTIFS(テーブル13[[#All],[発症日]],テーブル31012257[[#This Row],[日時]],テーブル13[[#All],[年代]],N$1)</f>
        <v>0</v>
      </c>
      <c r="O363" s="59">
        <f>COUNTIFS(テーブル13[[#All],[発症日]],テーブル31012257[[#This Row],[日時]],テーブル13[[#All],[年代]],O$1)</f>
        <v>0</v>
      </c>
    </row>
    <row r="364" spans="1:15">
      <c r="A364" s="54">
        <f t="shared" si="23"/>
        <v>44248</v>
      </c>
      <c r="B364" s="1" t="str">
        <f t="shared" si="20"/>
        <v/>
      </c>
      <c r="C364" s="57" t="str">
        <f t="shared" si="21"/>
        <v/>
      </c>
      <c r="D364" s="57" t="str">
        <f t="shared" si="22"/>
        <v>21日</v>
      </c>
      <c r="E364" s="57">
        <f>COUNTIF(テーブル13[[#All],[発症日]],テーブル31012257[[#This Row],[日時]])</f>
        <v>0</v>
      </c>
      <c r="F364" s="57">
        <f>COUNTIFS(テーブル13[[#All],[発症日]],テーブル31012257[[#This Row],[日時]],テーブル13[[#All],[疫学的リンク]],F$1)</f>
        <v>0</v>
      </c>
      <c r="G364" s="59">
        <f>COUNTIFS(テーブル13[[#All],[発症日]],テーブル31012257[[#This Row],[日時]],テーブル13[[#All],[疫学的リンク]],G$1)</f>
        <v>0</v>
      </c>
      <c r="H364" s="59">
        <f>COUNTIFS(テーブル13[[#All],[発症日]],テーブル31012257[[#This Row],[日時]],テーブル13[[#All],[年代]],H$1)</f>
        <v>0</v>
      </c>
      <c r="I364" s="59">
        <f>COUNTIFS(テーブル13[[#All],[発症日]],テーブル31012257[[#This Row],[日時]],テーブル13[[#All],[年代]],I$1)</f>
        <v>0</v>
      </c>
      <c r="J364" s="59">
        <f>COUNTIFS(テーブル13[[#All],[発症日]],テーブル31012257[[#This Row],[日時]],テーブル13[[#All],[年代]],J$1)</f>
        <v>0</v>
      </c>
      <c r="K364" s="59">
        <f>COUNTIFS(テーブル13[[#All],[発症日]],テーブル31012257[[#This Row],[日時]],テーブル13[[#All],[年代]],K$1)</f>
        <v>0</v>
      </c>
      <c r="L364" s="59">
        <f>COUNTIFS(テーブル13[[#All],[発症日]],テーブル31012257[[#This Row],[日時]],テーブル13[[#All],[年代]],L$1)</f>
        <v>0</v>
      </c>
      <c r="M364" s="59">
        <f>COUNTIFS(テーブル13[[#All],[発症日]],テーブル31012257[[#This Row],[日時]],テーブル13[[#All],[年代]],M$1)</f>
        <v>0</v>
      </c>
      <c r="N364" s="59">
        <f>COUNTIFS(テーブル13[[#All],[発症日]],テーブル31012257[[#This Row],[日時]],テーブル13[[#All],[年代]],N$1)</f>
        <v>0</v>
      </c>
      <c r="O364" s="59">
        <f>COUNTIFS(テーブル13[[#All],[発症日]],テーブル31012257[[#This Row],[日時]],テーブル13[[#All],[年代]],O$1)</f>
        <v>0</v>
      </c>
    </row>
    <row r="365" spans="1:15">
      <c r="A365" s="54">
        <f t="shared" si="23"/>
        <v>44249</v>
      </c>
      <c r="B365" s="1" t="str">
        <f t="shared" si="20"/>
        <v/>
      </c>
      <c r="C365" s="57" t="str">
        <f t="shared" si="21"/>
        <v/>
      </c>
      <c r="D365" s="57" t="str">
        <f t="shared" si="22"/>
        <v>22日</v>
      </c>
      <c r="E365" s="57">
        <f>COUNTIF(テーブル13[[#All],[発症日]],テーブル31012257[[#This Row],[日時]])</f>
        <v>0</v>
      </c>
      <c r="F365" s="57">
        <f>COUNTIFS(テーブル13[[#All],[発症日]],テーブル31012257[[#This Row],[日時]],テーブル13[[#All],[疫学的リンク]],F$1)</f>
        <v>0</v>
      </c>
      <c r="G365" s="59">
        <f>COUNTIFS(テーブル13[[#All],[発症日]],テーブル31012257[[#This Row],[日時]],テーブル13[[#All],[疫学的リンク]],G$1)</f>
        <v>0</v>
      </c>
      <c r="H365" s="59">
        <f>COUNTIFS(テーブル13[[#All],[発症日]],テーブル31012257[[#This Row],[日時]],テーブル13[[#All],[年代]],H$1)</f>
        <v>0</v>
      </c>
      <c r="I365" s="59">
        <f>COUNTIFS(テーブル13[[#All],[発症日]],テーブル31012257[[#This Row],[日時]],テーブル13[[#All],[年代]],I$1)</f>
        <v>0</v>
      </c>
      <c r="J365" s="59">
        <f>COUNTIFS(テーブル13[[#All],[発症日]],テーブル31012257[[#This Row],[日時]],テーブル13[[#All],[年代]],J$1)</f>
        <v>0</v>
      </c>
      <c r="K365" s="59">
        <f>COUNTIFS(テーブル13[[#All],[発症日]],テーブル31012257[[#This Row],[日時]],テーブル13[[#All],[年代]],K$1)</f>
        <v>0</v>
      </c>
      <c r="L365" s="59">
        <f>COUNTIFS(テーブル13[[#All],[発症日]],テーブル31012257[[#This Row],[日時]],テーブル13[[#All],[年代]],L$1)</f>
        <v>0</v>
      </c>
      <c r="M365" s="59">
        <f>COUNTIFS(テーブル13[[#All],[発症日]],テーブル31012257[[#This Row],[日時]],テーブル13[[#All],[年代]],M$1)</f>
        <v>0</v>
      </c>
      <c r="N365" s="59">
        <f>COUNTIFS(テーブル13[[#All],[発症日]],テーブル31012257[[#This Row],[日時]],テーブル13[[#All],[年代]],N$1)</f>
        <v>0</v>
      </c>
      <c r="O365" s="59">
        <f>COUNTIFS(テーブル13[[#All],[発症日]],テーブル31012257[[#This Row],[日時]],テーブル13[[#All],[年代]],O$1)</f>
        <v>0</v>
      </c>
    </row>
    <row r="366" spans="1:15">
      <c r="A366" s="54">
        <f t="shared" si="23"/>
        <v>44250</v>
      </c>
      <c r="B366" s="1" t="str">
        <f t="shared" si="20"/>
        <v/>
      </c>
      <c r="C366" s="57" t="str">
        <f t="shared" si="21"/>
        <v/>
      </c>
      <c r="D366" s="57" t="str">
        <f t="shared" si="22"/>
        <v>23日</v>
      </c>
      <c r="E366" s="57">
        <f>COUNTIF(テーブル13[[#All],[発症日]],テーブル31012257[[#This Row],[日時]])</f>
        <v>0</v>
      </c>
      <c r="F366" s="57">
        <f>COUNTIFS(テーブル13[[#All],[発症日]],テーブル31012257[[#This Row],[日時]],テーブル13[[#All],[疫学的リンク]],F$1)</f>
        <v>0</v>
      </c>
      <c r="G366" s="59">
        <f>COUNTIFS(テーブル13[[#All],[発症日]],テーブル31012257[[#This Row],[日時]],テーブル13[[#All],[疫学的リンク]],G$1)</f>
        <v>0</v>
      </c>
      <c r="H366" s="59">
        <f>COUNTIFS(テーブル13[[#All],[発症日]],テーブル31012257[[#This Row],[日時]],テーブル13[[#All],[年代]],H$1)</f>
        <v>0</v>
      </c>
      <c r="I366" s="59">
        <f>COUNTIFS(テーブル13[[#All],[発症日]],テーブル31012257[[#This Row],[日時]],テーブル13[[#All],[年代]],I$1)</f>
        <v>0</v>
      </c>
      <c r="J366" s="59">
        <f>COUNTIFS(テーブル13[[#All],[発症日]],テーブル31012257[[#This Row],[日時]],テーブル13[[#All],[年代]],J$1)</f>
        <v>0</v>
      </c>
      <c r="K366" s="59">
        <f>COUNTIFS(テーブル13[[#All],[発症日]],テーブル31012257[[#This Row],[日時]],テーブル13[[#All],[年代]],K$1)</f>
        <v>0</v>
      </c>
      <c r="L366" s="59">
        <f>COUNTIFS(テーブル13[[#All],[発症日]],テーブル31012257[[#This Row],[日時]],テーブル13[[#All],[年代]],L$1)</f>
        <v>0</v>
      </c>
      <c r="M366" s="59">
        <f>COUNTIFS(テーブル13[[#All],[発症日]],テーブル31012257[[#This Row],[日時]],テーブル13[[#All],[年代]],M$1)</f>
        <v>0</v>
      </c>
      <c r="N366" s="59">
        <f>COUNTIFS(テーブル13[[#All],[発症日]],テーブル31012257[[#This Row],[日時]],テーブル13[[#All],[年代]],N$1)</f>
        <v>0</v>
      </c>
      <c r="O366" s="59">
        <f>COUNTIFS(テーブル13[[#All],[発症日]],テーブル31012257[[#This Row],[日時]],テーブル13[[#All],[年代]],O$1)</f>
        <v>0</v>
      </c>
    </row>
    <row r="367" spans="1:15">
      <c r="A367" s="54">
        <f t="shared" si="23"/>
        <v>44251</v>
      </c>
      <c r="B367" s="1" t="str">
        <f t="shared" si="20"/>
        <v/>
      </c>
      <c r="C367" s="57" t="str">
        <f t="shared" si="21"/>
        <v/>
      </c>
      <c r="D367" s="57" t="str">
        <f t="shared" si="22"/>
        <v>24日</v>
      </c>
      <c r="E367" s="57">
        <f>COUNTIF(テーブル13[[#All],[発症日]],テーブル31012257[[#This Row],[日時]])</f>
        <v>0</v>
      </c>
      <c r="F367" s="57">
        <f>COUNTIFS(テーブル13[[#All],[発症日]],テーブル31012257[[#This Row],[日時]],テーブル13[[#All],[疫学的リンク]],F$1)</f>
        <v>0</v>
      </c>
      <c r="G367" s="59">
        <f>COUNTIFS(テーブル13[[#All],[発症日]],テーブル31012257[[#This Row],[日時]],テーブル13[[#All],[疫学的リンク]],G$1)</f>
        <v>0</v>
      </c>
      <c r="H367" s="59">
        <f>COUNTIFS(テーブル13[[#All],[発症日]],テーブル31012257[[#This Row],[日時]],テーブル13[[#All],[年代]],H$1)</f>
        <v>0</v>
      </c>
      <c r="I367" s="59">
        <f>COUNTIFS(テーブル13[[#All],[発症日]],テーブル31012257[[#This Row],[日時]],テーブル13[[#All],[年代]],I$1)</f>
        <v>0</v>
      </c>
      <c r="J367" s="59">
        <f>COUNTIFS(テーブル13[[#All],[発症日]],テーブル31012257[[#This Row],[日時]],テーブル13[[#All],[年代]],J$1)</f>
        <v>0</v>
      </c>
      <c r="K367" s="59">
        <f>COUNTIFS(テーブル13[[#All],[発症日]],テーブル31012257[[#This Row],[日時]],テーブル13[[#All],[年代]],K$1)</f>
        <v>0</v>
      </c>
      <c r="L367" s="59">
        <f>COUNTIFS(テーブル13[[#All],[発症日]],テーブル31012257[[#This Row],[日時]],テーブル13[[#All],[年代]],L$1)</f>
        <v>0</v>
      </c>
      <c r="M367" s="59">
        <f>COUNTIFS(テーブル13[[#All],[発症日]],テーブル31012257[[#This Row],[日時]],テーブル13[[#All],[年代]],M$1)</f>
        <v>0</v>
      </c>
      <c r="N367" s="59">
        <f>COUNTIFS(テーブル13[[#All],[発症日]],テーブル31012257[[#This Row],[日時]],テーブル13[[#All],[年代]],N$1)</f>
        <v>0</v>
      </c>
      <c r="O367" s="59">
        <f>COUNTIFS(テーブル13[[#All],[発症日]],テーブル31012257[[#This Row],[日時]],テーブル13[[#All],[年代]],O$1)</f>
        <v>0</v>
      </c>
    </row>
    <row r="368" spans="1:15">
      <c r="A368" s="54">
        <f t="shared" si="23"/>
        <v>44252</v>
      </c>
      <c r="B368" s="1" t="str">
        <f t="shared" si="20"/>
        <v/>
      </c>
      <c r="C368" s="57" t="str">
        <f t="shared" si="21"/>
        <v/>
      </c>
      <c r="D368" s="57" t="str">
        <f t="shared" si="22"/>
        <v>25日</v>
      </c>
      <c r="E368" s="57">
        <f>COUNTIF(テーブル13[[#All],[発症日]],テーブル31012257[[#This Row],[日時]])</f>
        <v>0</v>
      </c>
      <c r="F368" s="57">
        <f>COUNTIFS(テーブル13[[#All],[発症日]],テーブル31012257[[#This Row],[日時]],テーブル13[[#All],[疫学的リンク]],F$1)</f>
        <v>0</v>
      </c>
      <c r="G368" s="59">
        <f>COUNTIFS(テーブル13[[#All],[発症日]],テーブル31012257[[#This Row],[日時]],テーブル13[[#All],[疫学的リンク]],G$1)</f>
        <v>0</v>
      </c>
      <c r="H368" s="59">
        <f>COUNTIFS(テーブル13[[#All],[発症日]],テーブル31012257[[#This Row],[日時]],テーブル13[[#All],[年代]],H$1)</f>
        <v>0</v>
      </c>
      <c r="I368" s="59">
        <f>COUNTIFS(テーブル13[[#All],[発症日]],テーブル31012257[[#This Row],[日時]],テーブル13[[#All],[年代]],I$1)</f>
        <v>0</v>
      </c>
      <c r="J368" s="59">
        <f>COUNTIFS(テーブル13[[#All],[発症日]],テーブル31012257[[#This Row],[日時]],テーブル13[[#All],[年代]],J$1)</f>
        <v>0</v>
      </c>
      <c r="K368" s="59">
        <f>COUNTIFS(テーブル13[[#All],[発症日]],テーブル31012257[[#This Row],[日時]],テーブル13[[#All],[年代]],K$1)</f>
        <v>0</v>
      </c>
      <c r="L368" s="59">
        <f>COUNTIFS(テーブル13[[#All],[発症日]],テーブル31012257[[#This Row],[日時]],テーブル13[[#All],[年代]],L$1)</f>
        <v>0</v>
      </c>
      <c r="M368" s="59">
        <f>COUNTIFS(テーブル13[[#All],[発症日]],テーブル31012257[[#This Row],[日時]],テーブル13[[#All],[年代]],M$1)</f>
        <v>0</v>
      </c>
      <c r="N368" s="59">
        <f>COUNTIFS(テーブル13[[#All],[発症日]],テーブル31012257[[#This Row],[日時]],テーブル13[[#All],[年代]],N$1)</f>
        <v>0</v>
      </c>
      <c r="O368" s="59">
        <f>COUNTIFS(テーブル13[[#All],[発症日]],テーブル31012257[[#This Row],[日時]],テーブル13[[#All],[年代]],O$1)</f>
        <v>0</v>
      </c>
    </row>
    <row r="369" spans="1:15">
      <c r="A369" s="54">
        <f t="shared" si="23"/>
        <v>44253</v>
      </c>
      <c r="B369" s="1" t="str">
        <f t="shared" si="20"/>
        <v/>
      </c>
      <c r="C369" s="57" t="str">
        <f t="shared" si="21"/>
        <v/>
      </c>
      <c r="D369" s="57" t="str">
        <f t="shared" si="22"/>
        <v>26日</v>
      </c>
      <c r="E369" s="57">
        <f>COUNTIF(テーブル13[[#All],[発症日]],テーブル31012257[[#This Row],[日時]])</f>
        <v>0</v>
      </c>
      <c r="F369" s="57">
        <f>COUNTIFS(テーブル13[[#All],[発症日]],テーブル31012257[[#This Row],[日時]],テーブル13[[#All],[疫学的リンク]],F$1)</f>
        <v>0</v>
      </c>
      <c r="G369" s="59">
        <f>COUNTIFS(テーブル13[[#All],[発症日]],テーブル31012257[[#This Row],[日時]],テーブル13[[#All],[疫学的リンク]],G$1)</f>
        <v>0</v>
      </c>
      <c r="H369" s="59">
        <f>COUNTIFS(テーブル13[[#All],[発症日]],テーブル31012257[[#This Row],[日時]],テーブル13[[#All],[年代]],H$1)</f>
        <v>0</v>
      </c>
      <c r="I369" s="59">
        <f>COUNTIFS(テーブル13[[#All],[発症日]],テーブル31012257[[#This Row],[日時]],テーブル13[[#All],[年代]],I$1)</f>
        <v>0</v>
      </c>
      <c r="J369" s="59">
        <f>COUNTIFS(テーブル13[[#All],[発症日]],テーブル31012257[[#This Row],[日時]],テーブル13[[#All],[年代]],J$1)</f>
        <v>0</v>
      </c>
      <c r="K369" s="59">
        <f>COUNTIFS(テーブル13[[#All],[発症日]],テーブル31012257[[#This Row],[日時]],テーブル13[[#All],[年代]],K$1)</f>
        <v>0</v>
      </c>
      <c r="L369" s="59">
        <f>COUNTIFS(テーブル13[[#All],[発症日]],テーブル31012257[[#This Row],[日時]],テーブル13[[#All],[年代]],L$1)</f>
        <v>0</v>
      </c>
      <c r="M369" s="59">
        <f>COUNTIFS(テーブル13[[#All],[発症日]],テーブル31012257[[#This Row],[日時]],テーブル13[[#All],[年代]],M$1)</f>
        <v>0</v>
      </c>
      <c r="N369" s="59">
        <f>COUNTIFS(テーブル13[[#All],[発症日]],テーブル31012257[[#This Row],[日時]],テーブル13[[#All],[年代]],N$1)</f>
        <v>0</v>
      </c>
      <c r="O369" s="59">
        <f>COUNTIFS(テーブル13[[#All],[発症日]],テーブル31012257[[#This Row],[日時]],テーブル13[[#All],[年代]],O$1)</f>
        <v>0</v>
      </c>
    </row>
    <row r="370" spans="1:15">
      <c r="A370" s="54">
        <f t="shared" si="23"/>
        <v>44254</v>
      </c>
      <c r="B370" s="1" t="str">
        <f t="shared" si="20"/>
        <v/>
      </c>
      <c r="C370" s="57" t="str">
        <f t="shared" si="21"/>
        <v/>
      </c>
      <c r="D370" s="57" t="str">
        <f t="shared" si="22"/>
        <v>27日</v>
      </c>
      <c r="E370" s="57">
        <f>COUNTIF(テーブル13[[#All],[発症日]],テーブル31012257[[#This Row],[日時]])</f>
        <v>0</v>
      </c>
      <c r="F370" s="57">
        <f>COUNTIFS(テーブル13[[#All],[発症日]],テーブル31012257[[#This Row],[日時]],テーブル13[[#All],[疫学的リンク]],F$1)</f>
        <v>0</v>
      </c>
      <c r="G370" s="59">
        <f>COUNTIFS(テーブル13[[#All],[発症日]],テーブル31012257[[#This Row],[日時]],テーブル13[[#All],[疫学的リンク]],G$1)</f>
        <v>0</v>
      </c>
      <c r="H370" s="59">
        <f>COUNTIFS(テーブル13[[#All],[発症日]],テーブル31012257[[#This Row],[日時]],テーブル13[[#All],[年代]],H$1)</f>
        <v>0</v>
      </c>
      <c r="I370" s="59">
        <f>COUNTIFS(テーブル13[[#All],[発症日]],テーブル31012257[[#This Row],[日時]],テーブル13[[#All],[年代]],I$1)</f>
        <v>0</v>
      </c>
      <c r="J370" s="59">
        <f>COUNTIFS(テーブル13[[#All],[発症日]],テーブル31012257[[#This Row],[日時]],テーブル13[[#All],[年代]],J$1)</f>
        <v>0</v>
      </c>
      <c r="K370" s="59">
        <f>COUNTIFS(テーブル13[[#All],[発症日]],テーブル31012257[[#This Row],[日時]],テーブル13[[#All],[年代]],K$1)</f>
        <v>0</v>
      </c>
      <c r="L370" s="59">
        <f>COUNTIFS(テーブル13[[#All],[発症日]],テーブル31012257[[#This Row],[日時]],テーブル13[[#All],[年代]],L$1)</f>
        <v>0</v>
      </c>
      <c r="M370" s="59">
        <f>COUNTIFS(テーブル13[[#All],[発症日]],テーブル31012257[[#This Row],[日時]],テーブル13[[#All],[年代]],M$1)</f>
        <v>0</v>
      </c>
      <c r="N370" s="59">
        <f>COUNTIFS(テーブル13[[#All],[発症日]],テーブル31012257[[#This Row],[日時]],テーブル13[[#All],[年代]],N$1)</f>
        <v>0</v>
      </c>
      <c r="O370" s="59">
        <f>COUNTIFS(テーブル13[[#All],[発症日]],テーブル31012257[[#This Row],[日時]],テーブル13[[#All],[年代]],O$1)</f>
        <v>0</v>
      </c>
    </row>
    <row r="371" spans="1:15">
      <c r="A371" s="54">
        <f t="shared" si="23"/>
        <v>44255</v>
      </c>
      <c r="B371" s="1" t="str">
        <f t="shared" si="20"/>
        <v/>
      </c>
      <c r="C371" s="57" t="str">
        <f t="shared" si="21"/>
        <v/>
      </c>
      <c r="D371" s="57" t="str">
        <f t="shared" si="22"/>
        <v>28日</v>
      </c>
      <c r="E371" s="57">
        <f>COUNTIF(テーブル13[[#All],[発症日]],テーブル31012257[[#This Row],[日時]])</f>
        <v>0</v>
      </c>
      <c r="F371" s="57">
        <f>COUNTIFS(テーブル13[[#All],[発症日]],テーブル31012257[[#This Row],[日時]],テーブル13[[#All],[疫学的リンク]],F$1)</f>
        <v>0</v>
      </c>
      <c r="G371" s="59">
        <f>COUNTIFS(テーブル13[[#All],[発症日]],テーブル31012257[[#This Row],[日時]],テーブル13[[#All],[疫学的リンク]],G$1)</f>
        <v>0</v>
      </c>
      <c r="H371" s="59">
        <f>COUNTIFS(テーブル13[[#All],[発症日]],テーブル31012257[[#This Row],[日時]],テーブル13[[#All],[年代]],H$1)</f>
        <v>0</v>
      </c>
      <c r="I371" s="59">
        <f>COUNTIFS(テーブル13[[#All],[発症日]],テーブル31012257[[#This Row],[日時]],テーブル13[[#All],[年代]],I$1)</f>
        <v>0</v>
      </c>
      <c r="J371" s="59">
        <f>COUNTIFS(テーブル13[[#All],[発症日]],テーブル31012257[[#This Row],[日時]],テーブル13[[#All],[年代]],J$1)</f>
        <v>0</v>
      </c>
      <c r="K371" s="59">
        <f>COUNTIFS(テーブル13[[#All],[発症日]],テーブル31012257[[#This Row],[日時]],テーブル13[[#All],[年代]],K$1)</f>
        <v>0</v>
      </c>
      <c r="L371" s="59">
        <f>COUNTIFS(テーブル13[[#All],[発症日]],テーブル31012257[[#This Row],[日時]],テーブル13[[#All],[年代]],L$1)</f>
        <v>0</v>
      </c>
      <c r="M371" s="59">
        <f>COUNTIFS(テーブル13[[#All],[発症日]],テーブル31012257[[#This Row],[日時]],テーブル13[[#All],[年代]],M$1)</f>
        <v>0</v>
      </c>
      <c r="N371" s="59">
        <f>COUNTIFS(テーブル13[[#All],[発症日]],テーブル31012257[[#This Row],[日時]],テーブル13[[#All],[年代]],N$1)</f>
        <v>0</v>
      </c>
      <c r="O371" s="59">
        <f>COUNTIFS(テーブル13[[#All],[発症日]],テーブル31012257[[#This Row],[日時]],テーブル13[[#All],[年代]],O$1)</f>
        <v>0</v>
      </c>
    </row>
    <row r="372" spans="1:15">
      <c r="A372" s="54">
        <f t="shared" si="23"/>
        <v>44256</v>
      </c>
      <c r="B372" s="1" t="str">
        <f t="shared" si="20"/>
        <v/>
      </c>
      <c r="C372" s="57" t="str">
        <f t="shared" si="21"/>
        <v>3月</v>
      </c>
      <c r="D372" s="57" t="str">
        <f t="shared" si="22"/>
        <v>1日</v>
      </c>
      <c r="E372" s="57">
        <f>COUNTIF(テーブル13[[#All],[発症日]],テーブル31012257[[#This Row],[日時]])</f>
        <v>0</v>
      </c>
      <c r="F372" s="57">
        <f>COUNTIFS(テーブル13[[#All],[発症日]],テーブル31012257[[#This Row],[日時]],テーブル13[[#All],[疫学的リンク]],F$1)</f>
        <v>0</v>
      </c>
      <c r="G372" s="59">
        <f>COUNTIFS(テーブル13[[#All],[発症日]],テーブル31012257[[#This Row],[日時]],テーブル13[[#All],[疫学的リンク]],G$1)</f>
        <v>0</v>
      </c>
      <c r="H372" s="59">
        <f>COUNTIFS(テーブル13[[#All],[発症日]],テーブル31012257[[#This Row],[日時]],テーブル13[[#All],[年代]],H$1)</f>
        <v>0</v>
      </c>
      <c r="I372" s="59">
        <f>COUNTIFS(テーブル13[[#All],[発症日]],テーブル31012257[[#This Row],[日時]],テーブル13[[#All],[年代]],I$1)</f>
        <v>0</v>
      </c>
      <c r="J372" s="59">
        <f>COUNTIFS(テーブル13[[#All],[発症日]],テーブル31012257[[#This Row],[日時]],テーブル13[[#All],[年代]],J$1)</f>
        <v>0</v>
      </c>
      <c r="K372" s="59">
        <f>COUNTIFS(テーブル13[[#All],[発症日]],テーブル31012257[[#This Row],[日時]],テーブル13[[#All],[年代]],K$1)</f>
        <v>0</v>
      </c>
      <c r="L372" s="59">
        <f>COUNTIFS(テーブル13[[#All],[発症日]],テーブル31012257[[#This Row],[日時]],テーブル13[[#All],[年代]],L$1)</f>
        <v>0</v>
      </c>
      <c r="M372" s="59">
        <f>COUNTIFS(テーブル13[[#All],[発症日]],テーブル31012257[[#This Row],[日時]],テーブル13[[#All],[年代]],M$1)</f>
        <v>0</v>
      </c>
      <c r="N372" s="59">
        <f>COUNTIFS(テーブル13[[#All],[発症日]],テーブル31012257[[#This Row],[日時]],テーブル13[[#All],[年代]],N$1)</f>
        <v>0</v>
      </c>
      <c r="O372" s="59">
        <f>COUNTIFS(テーブル13[[#All],[発症日]],テーブル31012257[[#This Row],[日時]],テーブル13[[#All],[年代]],O$1)</f>
        <v>0</v>
      </c>
    </row>
    <row r="373" spans="1:15">
      <c r="A373" s="54">
        <f t="shared" si="23"/>
        <v>44257</v>
      </c>
      <c r="B373" s="1" t="str">
        <f t="shared" si="20"/>
        <v/>
      </c>
      <c r="C373" s="57" t="str">
        <f t="shared" si="21"/>
        <v/>
      </c>
      <c r="D373" s="57" t="str">
        <f t="shared" si="22"/>
        <v>2日</v>
      </c>
      <c r="E373" s="57">
        <f>COUNTIF(テーブル13[[#All],[発症日]],テーブル31012257[[#This Row],[日時]])</f>
        <v>0</v>
      </c>
      <c r="F373" s="57">
        <f>COUNTIFS(テーブル13[[#All],[発症日]],テーブル31012257[[#This Row],[日時]],テーブル13[[#All],[疫学的リンク]],F$1)</f>
        <v>0</v>
      </c>
      <c r="G373" s="59">
        <f>COUNTIFS(テーブル13[[#All],[発症日]],テーブル31012257[[#This Row],[日時]],テーブル13[[#All],[疫学的リンク]],G$1)</f>
        <v>0</v>
      </c>
      <c r="H373" s="59">
        <f>COUNTIFS(テーブル13[[#All],[発症日]],テーブル31012257[[#This Row],[日時]],テーブル13[[#All],[年代]],H$1)</f>
        <v>0</v>
      </c>
      <c r="I373" s="59">
        <f>COUNTIFS(テーブル13[[#All],[発症日]],テーブル31012257[[#This Row],[日時]],テーブル13[[#All],[年代]],I$1)</f>
        <v>0</v>
      </c>
      <c r="J373" s="59">
        <f>COUNTIFS(テーブル13[[#All],[発症日]],テーブル31012257[[#This Row],[日時]],テーブル13[[#All],[年代]],J$1)</f>
        <v>0</v>
      </c>
      <c r="K373" s="59">
        <f>COUNTIFS(テーブル13[[#All],[発症日]],テーブル31012257[[#This Row],[日時]],テーブル13[[#All],[年代]],K$1)</f>
        <v>0</v>
      </c>
      <c r="L373" s="59">
        <f>COUNTIFS(テーブル13[[#All],[発症日]],テーブル31012257[[#This Row],[日時]],テーブル13[[#All],[年代]],L$1)</f>
        <v>0</v>
      </c>
      <c r="M373" s="59">
        <f>COUNTIFS(テーブル13[[#All],[発症日]],テーブル31012257[[#This Row],[日時]],テーブル13[[#All],[年代]],M$1)</f>
        <v>0</v>
      </c>
      <c r="N373" s="59">
        <f>COUNTIFS(テーブル13[[#All],[発症日]],テーブル31012257[[#This Row],[日時]],テーブル13[[#All],[年代]],N$1)</f>
        <v>0</v>
      </c>
      <c r="O373" s="59">
        <f>COUNTIFS(テーブル13[[#All],[発症日]],テーブル31012257[[#This Row],[日時]],テーブル13[[#All],[年代]],O$1)</f>
        <v>0</v>
      </c>
    </row>
    <row r="374" spans="1:15">
      <c r="A374" s="54">
        <f t="shared" si="23"/>
        <v>44258</v>
      </c>
      <c r="B374" s="1" t="str">
        <f t="shared" si="20"/>
        <v/>
      </c>
      <c r="C374" s="57" t="str">
        <f t="shared" si="21"/>
        <v/>
      </c>
      <c r="D374" s="57" t="str">
        <f t="shared" si="22"/>
        <v>3日</v>
      </c>
      <c r="E374" s="57">
        <f>COUNTIF(テーブル13[[#All],[発症日]],テーブル31012257[[#This Row],[日時]])</f>
        <v>0</v>
      </c>
      <c r="F374" s="57">
        <f>COUNTIFS(テーブル13[[#All],[発症日]],テーブル31012257[[#This Row],[日時]],テーブル13[[#All],[疫学的リンク]],F$1)</f>
        <v>0</v>
      </c>
      <c r="G374" s="59">
        <f>COUNTIFS(テーブル13[[#All],[発症日]],テーブル31012257[[#This Row],[日時]],テーブル13[[#All],[疫学的リンク]],G$1)</f>
        <v>0</v>
      </c>
      <c r="H374" s="59">
        <f>COUNTIFS(テーブル13[[#All],[発症日]],テーブル31012257[[#This Row],[日時]],テーブル13[[#All],[年代]],H$1)</f>
        <v>0</v>
      </c>
      <c r="I374" s="59">
        <f>COUNTIFS(テーブル13[[#All],[発症日]],テーブル31012257[[#This Row],[日時]],テーブル13[[#All],[年代]],I$1)</f>
        <v>0</v>
      </c>
      <c r="J374" s="59">
        <f>COUNTIFS(テーブル13[[#All],[発症日]],テーブル31012257[[#This Row],[日時]],テーブル13[[#All],[年代]],J$1)</f>
        <v>0</v>
      </c>
      <c r="K374" s="59">
        <f>COUNTIFS(テーブル13[[#All],[発症日]],テーブル31012257[[#This Row],[日時]],テーブル13[[#All],[年代]],K$1)</f>
        <v>0</v>
      </c>
      <c r="L374" s="59">
        <f>COUNTIFS(テーブル13[[#All],[発症日]],テーブル31012257[[#This Row],[日時]],テーブル13[[#All],[年代]],L$1)</f>
        <v>0</v>
      </c>
      <c r="M374" s="59">
        <f>COUNTIFS(テーブル13[[#All],[発症日]],テーブル31012257[[#This Row],[日時]],テーブル13[[#All],[年代]],M$1)</f>
        <v>0</v>
      </c>
      <c r="N374" s="59">
        <f>COUNTIFS(テーブル13[[#All],[発症日]],テーブル31012257[[#This Row],[日時]],テーブル13[[#All],[年代]],N$1)</f>
        <v>0</v>
      </c>
      <c r="O374" s="59">
        <f>COUNTIFS(テーブル13[[#All],[発症日]],テーブル31012257[[#This Row],[日時]],テーブル13[[#All],[年代]],O$1)</f>
        <v>0</v>
      </c>
    </row>
    <row r="375" spans="1:15">
      <c r="A375" s="54">
        <f t="shared" si="23"/>
        <v>44259</v>
      </c>
      <c r="B375" s="1" t="str">
        <f t="shared" si="20"/>
        <v/>
      </c>
      <c r="C375" s="57" t="str">
        <f t="shared" si="21"/>
        <v/>
      </c>
      <c r="D375" s="57" t="str">
        <f t="shared" si="22"/>
        <v>4日</v>
      </c>
      <c r="E375" s="57">
        <f>COUNTIF(テーブル13[[#All],[発症日]],テーブル31012257[[#This Row],[日時]])</f>
        <v>0</v>
      </c>
      <c r="F375" s="57">
        <f>COUNTIFS(テーブル13[[#All],[発症日]],テーブル31012257[[#This Row],[日時]],テーブル13[[#All],[疫学的リンク]],F$1)</f>
        <v>0</v>
      </c>
      <c r="G375" s="59">
        <f>COUNTIFS(テーブル13[[#All],[発症日]],テーブル31012257[[#This Row],[日時]],テーブル13[[#All],[疫学的リンク]],G$1)</f>
        <v>0</v>
      </c>
      <c r="H375" s="59">
        <f>COUNTIFS(テーブル13[[#All],[発症日]],テーブル31012257[[#This Row],[日時]],テーブル13[[#All],[年代]],H$1)</f>
        <v>0</v>
      </c>
      <c r="I375" s="59">
        <f>COUNTIFS(テーブル13[[#All],[発症日]],テーブル31012257[[#This Row],[日時]],テーブル13[[#All],[年代]],I$1)</f>
        <v>0</v>
      </c>
      <c r="J375" s="59">
        <f>COUNTIFS(テーブル13[[#All],[発症日]],テーブル31012257[[#This Row],[日時]],テーブル13[[#All],[年代]],J$1)</f>
        <v>0</v>
      </c>
      <c r="K375" s="59">
        <f>COUNTIFS(テーブル13[[#All],[発症日]],テーブル31012257[[#This Row],[日時]],テーブル13[[#All],[年代]],K$1)</f>
        <v>0</v>
      </c>
      <c r="L375" s="59">
        <f>COUNTIFS(テーブル13[[#All],[発症日]],テーブル31012257[[#This Row],[日時]],テーブル13[[#All],[年代]],L$1)</f>
        <v>0</v>
      </c>
      <c r="M375" s="59">
        <f>COUNTIFS(テーブル13[[#All],[発症日]],テーブル31012257[[#This Row],[日時]],テーブル13[[#All],[年代]],M$1)</f>
        <v>0</v>
      </c>
      <c r="N375" s="59">
        <f>COUNTIFS(テーブル13[[#All],[発症日]],テーブル31012257[[#This Row],[日時]],テーブル13[[#All],[年代]],N$1)</f>
        <v>0</v>
      </c>
      <c r="O375" s="59">
        <f>COUNTIFS(テーブル13[[#All],[発症日]],テーブル31012257[[#This Row],[日時]],テーブル13[[#All],[年代]],O$1)</f>
        <v>0</v>
      </c>
    </row>
    <row r="376" spans="1:15">
      <c r="A376" s="54">
        <f t="shared" si="23"/>
        <v>44260</v>
      </c>
      <c r="B376" s="1" t="str">
        <f t="shared" si="20"/>
        <v/>
      </c>
      <c r="C376" s="57" t="str">
        <f t="shared" si="21"/>
        <v/>
      </c>
      <c r="D376" s="57" t="str">
        <f t="shared" si="22"/>
        <v>5日</v>
      </c>
      <c r="E376" s="57">
        <f>COUNTIF(テーブル13[[#All],[発症日]],テーブル31012257[[#This Row],[日時]])</f>
        <v>0</v>
      </c>
      <c r="F376" s="57">
        <f>COUNTIFS(テーブル13[[#All],[発症日]],テーブル31012257[[#This Row],[日時]],テーブル13[[#All],[疫学的リンク]],F$1)</f>
        <v>0</v>
      </c>
      <c r="G376" s="59">
        <f>COUNTIFS(テーブル13[[#All],[発症日]],テーブル31012257[[#This Row],[日時]],テーブル13[[#All],[疫学的リンク]],G$1)</f>
        <v>0</v>
      </c>
      <c r="H376" s="59">
        <f>COUNTIFS(テーブル13[[#All],[発症日]],テーブル31012257[[#This Row],[日時]],テーブル13[[#All],[年代]],H$1)</f>
        <v>0</v>
      </c>
      <c r="I376" s="59">
        <f>COUNTIFS(テーブル13[[#All],[発症日]],テーブル31012257[[#This Row],[日時]],テーブル13[[#All],[年代]],I$1)</f>
        <v>0</v>
      </c>
      <c r="J376" s="59">
        <f>COUNTIFS(テーブル13[[#All],[発症日]],テーブル31012257[[#This Row],[日時]],テーブル13[[#All],[年代]],J$1)</f>
        <v>0</v>
      </c>
      <c r="K376" s="59">
        <f>COUNTIFS(テーブル13[[#All],[発症日]],テーブル31012257[[#This Row],[日時]],テーブル13[[#All],[年代]],K$1)</f>
        <v>0</v>
      </c>
      <c r="L376" s="59">
        <f>COUNTIFS(テーブル13[[#All],[発症日]],テーブル31012257[[#This Row],[日時]],テーブル13[[#All],[年代]],L$1)</f>
        <v>0</v>
      </c>
      <c r="M376" s="59">
        <f>COUNTIFS(テーブル13[[#All],[発症日]],テーブル31012257[[#This Row],[日時]],テーブル13[[#All],[年代]],M$1)</f>
        <v>0</v>
      </c>
      <c r="N376" s="59">
        <f>COUNTIFS(テーブル13[[#All],[発症日]],テーブル31012257[[#This Row],[日時]],テーブル13[[#All],[年代]],N$1)</f>
        <v>0</v>
      </c>
      <c r="O376" s="59">
        <f>COUNTIFS(テーブル13[[#All],[発症日]],テーブル31012257[[#This Row],[日時]],テーブル13[[#All],[年代]],O$1)</f>
        <v>0</v>
      </c>
    </row>
    <row r="377" spans="1:15">
      <c r="A377" s="54">
        <f t="shared" si="23"/>
        <v>44261</v>
      </c>
      <c r="B377" s="1" t="str">
        <f t="shared" si="20"/>
        <v/>
      </c>
      <c r="C377" s="57" t="str">
        <f t="shared" si="21"/>
        <v/>
      </c>
      <c r="D377" s="57" t="str">
        <f t="shared" si="22"/>
        <v>6日</v>
      </c>
      <c r="E377" s="57">
        <f>COUNTIF(テーブル13[[#All],[発症日]],テーブル31012257[[#This Row],[日時]])</f>
        <v>0</v>
      </c>
      <c r="F377" s="57">
        <f>COUNTIFS(テーブル13[[#All],[発症日]],テーブル31012257[[#This Row],[日時]],テーブル13[[#All],[疫学的リンク]],F$1)</f>
        <v>0</v>
      </c>
      <c r="G377" s="59">
        <f>COUNTIFS(テーブル13[[#All],[発症日]],テーブル31012257[[#This Row],[日時]],テーブル13[[#All],[疫学的リンク]],G$1)</f>
        <v>0</v>
      </c>
      <c r="H377" s="59">
        <f>COUNTIFS(テーブル13[[#All],[発症日]],テーブル31012257[[#This Row],[日時]],テーブル13[[#All],[年代]],H$1)</f>
        <v>0</v>
      </c>
      <c r="I377" s="59">
        <f>COUNTIFS(テーブル13[[#All],[発症日]],テーブル31012257[[#This Row],[日時]],テーブル13[[#All],[年代]],I$1)</f>
        <v>0</v>
      </c>
      <c r="J377" s="59">
        <f>COUNTIFS(テーブル13[[#All],[発症日]],テーブル31012257[[#This Row],[日時]],テーブル13[[#All],[年代]],J$1)</f>
        <v>0</v>
      </c>
      <c r="K377" s="59">
        <f>COUNTIFS(テーブル13[[#All],[発症日]],テーブル31012257[[#This Row],[日時]],テーブル13[[#All],[年代]],K$1)</f>
        <v>0</v>
      </c>
      <c r="L377" s="59">
        <f>COUNTIFS(テーブル13[[#All],[発症日]],テーブル31012257[[#This Row],[日時]],テーブル13[[#All],[年代]],L$1)</f>
        <v>0</v>
      </c>
      <c r="M377" s="59">
        <f>COUNTIFS(テーブル13[[#All],[発症日]],テーブル31012257[[#This Row],[日時]],テーブル13[[#All],[年代]],M$1)</f>
        <v>0</v>
      </c>
      <c r="N377" s="59">
        <f>COUNTIFS(テーブル13[[#All],[発症日]],テーブル31012257[[#This Row],[日時]],テーブル13[[#All],[年代]],N$1)</f>
        <v>0</v>
      </c>
      <c r="O377" s="59">
        <f>COUNTIFS(テーブル13[[#All],[発症日]],テーブル31012257[[#This Row],[日時]],テーブル13[[#All],[年代]],O$1)</f>
        <v>0</v>
      </c>
    </row>
    <row r="378" spans="1:15">
      <c r="A378" s="54">
        <f t="shared" si="23"/>
        <v>44262</v>
      </c>
      <c r="B378" s="1" t="str">
        <f t="shared" si="20"/>
        <v/>
      </c>
      <c r="C378" s="57" t="str">
        <f t="shared" si="21"/>
        <v/>
      </c>
      <c r="D378" s="57" t="str">
        <f t="shared" si="22"/>
        <v>7日</v>
      </c>
      <c r="E378" s="57">
        <f>COUNTIF(テーブル13[[#All],[発症日]],テーブル31012257[[#This Row],[日時]])</f>
        <v>0</v>
      </c>
      <c r="F378" s="57">
        <f>COUNTIFS(テーブル13[[#All],[発症日]],テーブル31012257[[#This Row],[日時]],テーブル13[[#All],[疫学的リンク]],F$1)</f>
        <v>0</v>
      </c>
      <c r="G378" s="59">
        <f>COUNTIFS(テーブル13[[#All],[発症日]],テーブル31012257[[#This Row],[日時]],テーブル13[[#All],[疫学的リンク]],G$1)</f>
        <v>0</v>
      </c>
      <c r="H378" s="59">
        <f>COUNTIFS(テーブル13[[#All],[発症日]],テーブル31012257[[#This Row],[日時]],テーブル13[[#All],[年代]],H$1)</f>
        <v>0</v>
      </c>
      <c r="I378" s="59">
        <f>COUNTIFS(テーブル13[[#All],[発症日]],テーブル31012257[[#This Row],[日時]],テーブル13[[#All],[年代]],I$1)</f>
        <v>0</v>
      </c>
      <c r="J378" s="59">
        <f>COUNTIFS(テーブル13[[#All],[発症日]],テーブル31012257[[#This Row],[日時]],テーブル13[[#All],[年代]],J$1)</f>
        <v>0</v>
      </c>
      <c r="K378" s="59">
        <f>COUNTIFS(テーブル13[[#All],[発症日]],テーブル31012257[[#This Row],[日時]],テーブル13[[#All],[年代]],K$1)</f>
        <v>0</v>
      </c>
      <c r="L378" s="59">
        <f>COUNTIFS(テーブル13[[#All],[発症日]],テーブル31012257[[#This Row],[日時]],テーブル13[[#All],[年代]],L$1)</f>
        <v>0</v>
      </c>
      <c r="M378" s="59">
        <f>COUNTIFS(テーブル13[[#All],[発症日]],テーブル31012257[[#This Row],[日時]],テーブル13[[#All],[年代]],M$1)</f>
        <v>0</v>
      </c>
      <c r="N378" s="59">
        <f>COUNTIFS(テーブル13[[#All],[発症日]],テーブル31012257[[#This Row],[日時]],テーブル13[[#All],[年代]],N$1)</f>
        <v>0</v>
      </c>
      <c r="O378" s="59">
        <f>COUNTIFS(テーブル13[[#All],[発症日]],テーブル31012257[[#This Row],[日時]],テーブル13[[#All],[年代]],O$1)</f>
        <v>0</v>
      </c>
    </row>
    <row r="379" spans="1:15">
      <c r="A379" s="54">
        <f t="shared" si="23"/>
        <v>44263</v>
      </c>
      <c r="B379" s="1" t="str">
        <f t="shared" si="20"/>
        <v/>
      </c>
      <c r="C379" s="57" t="str">
        <f t="shared" si="21"/>
        <v/>
      </c>
      <c r="D379" s="57" t="str">
        <f t="shared" si="22"/>
        <v>8日</v>
      </c>
      <c r="E379" s="57">
        <f>COUNTIF(テーブル13[[#All],[発症日]],テーブル31012257[[#This Row],[日時]])</f>
        <v>0</v>
      </c>
      <c r="F379" s="57">
        <f>COUNTIFS(テーブル13[[#All],[発症日]],テーブル31012257[[#This Row],[日時]],テーブル13[[#All],[疫学的リンク]],F$1)</f>
        <v>0</v>
      </c>
      <c r="G379" s="59">
        <f>COUNTIFS(テーブル13[[#All],[発症日]],テーブル31012257[[#This Row],[日時]],テーブル13[[#All],[疫学的リンク]],G$1)</f>
        <v>0</v>
      </c>
      <c r="H379" s="59">
        <f>COUNTIFS(テーブル13[[#All],[発症日]],テーブル31012257[[#This Row],[日時]],テーブル13[[#All],[年代]],H$1)</f>
        <v>0</v>
      </c>
      <c r="I379" s="59">
        <f>COUNTIFS(テーブル13[[#All],[発症日]],テーブル31012257[[#This Row],[日時]],テーブル13[[#All],[年代]],I$1)</f>
        <v>0</v>
      </c>
      <c r="J379" s="59">
        <f>COUNTIFS(テーブル13[[#All],[発症日]],テーブル31012257[[#This Row],[日時]],テーブル13[[#All],[年代]],J$1)</f>
        <v>0</v>
      </c>
      <c r="K379" s="59">
        <f>COUNTIFS(テーブル13[[#All],[発症日]],テーブル31012257[[#This Row],[日時]],テーブル13[[#All],[年代]],K$1)</f>
        <v>0</v>
      </c>
      <c r="L379" s="59">
        <f>COUNTIFS(テーブル13[[#All],[発症日]],テーブル31012257[[#This Row],[日時]],テーブル13[[#All],[年代]],L$1)</f>
        <v>0</v>
      </c>
      <c r="M379" s="59">
        <f>COUNTIFS(テーブル13[[#All],[発症日]],テーブル31012257[[#This Row],[日時]],テーブル13[[#All],[年代]],M$1)</f>
        <v>0</v>
      </c>
      <c r="N379" s="59">
        <f>COUNTIFS(テーブル13[[#All],[発症日]],テーブル31012257[[#This Row],[日時]],テーブル13[[#All],[年代]],N$1)</f>
        <v>0</v>
      </c>
      <c r="O379" s="59">
        <f>COUNTIFS(テーブル13[[#All],[発症日]],テーブル31012257[[#This Row],[日時]],テーブル13[[#All],[年代]],O$1)</f>
        <v>0</v>
      </c>
    </row>
    <row r="380" spans="1:15">
      <c r="A380" s="54">
        <f t="shared" si="23"/>
        <v>44264</v>
      </c>
      <c r="B380" s="1" t="str">
        <f t="shared" si="20"/>
        <v/>
      </c>
      <c r="C380" s="57" t="str">
        <f t="shared" si="21"/>
        <v/>
      </c>
      <c r="D380" s="57" t="str">
        <f t="shared" si="22"/>
        <v>9日</v>
      </c>
      <c r="E380" s="57">
        <f>COUNTIF(テーブル13[[#All],[発症日]],テーブル31012257[[#This Row],[日時]])</f>
        <v>0</v>
      </c>
      <c r="F380" s="57">
        <f>COUNTIFS(テーブル13[[#All],[発症日]],テーブル31012257[[#This Row],[日時]],テーブル13[[#All],[疫学的リンク]],F$1)</f>
        <v>0</v>
      </c>
      <c r="G380" s="59">
        <f>COUNTIFS(テーブル13[[#All],[発症日]],テーブル31012257[[#This Row],[日時]],テーブル13[[#All],[疫学的リンク]],G$1)</f>
        <v>0</v>
      </c>
      <c r="H380" s="59">
        <f>COUNTIFS(テーブル13[[#All],[発症日]],テーブル31012257[[#This Row],[日時]],テーブル13[[#All],[年代]],H$1)</f>
        <v>0</v>
      </c>
      <c r="I380" s="59">
        <f>COUNTIFS(テーブル13[[#All],[発症日]],テーブル31012257[[#This Row],[日時]],テーブル13[[#All],[年代]],I$1)</f>
        <v>0</v>
      </c>
      <c r="J380" s="59">
        <f>COUNTIFS(テーブル13[[#All],[発症日]],テーブル31012257[[#This Row],[日時]],テーブル13[[#All],[年代]],J$1)</f>
        <v>0</v>
      </c>
      <c r="K380" s="59">
        <f>COUNTIFS(テーブル13[[#All],[発症日]],テーブル31012257[[#This Row],[日時]],テーブル13[[#All],[年代]],K$1)</f>
        <v>0</v>
      </c>
      <c r="L380" s="59">
        <f>COUNTIFS(テーブル13[[#All],[発症日]],テーブル31012257[[#This Row],[日時]],テーブル13[[#All],[年代]],L$1)</f>
        <v>0</v>
      </c>
      <c r="M380" s="59">
        <f>COUNTIFS(テーブル13[[#All],[発症日]],テーブル31012257[[#This Row],[日時]],テーブル13[[#All],[年代]],M$1)</f>
        <v>0</v>
      </c>
      <c r="N380" s="59">
        <f>COUNTIFS(テーブル13[[#All],[発症日]],テーブル31012257[[#This Row],[日時]],テーブル13[[#All],[年代]],N$1)</f>
        <v>0</v>
      </c>
      <c r="O380" s="59">
        <f>COUNTIFS(テーブル13[[#All],[発症日]],テーブル31012257[[#This Row],[日時]],テーブル13[[#All],[年代]],O$1)</f>
        <v>0</v>
      </c>
    </row>
    <row r="381" spans="1:15">
      <c r="A381" s="54">
        <f t="shared" si="23"/>
        <v>44265</v>
      </c>
      <c r="B381" s="1" t="str">
        <f t="shared" si="20"/>
        <v/>
      </c>
      <c r="C381" s="57" t="str">
        <f t="shared" si="21"/>
        <v/>
      </c>
      <c r="D381" s="57" t="str">
        <f t="shared" si="22"/>
        <v>10日</v>
      </c>
      <c r="E381" s="57">
        <f>COUNTIF(テーブル13[[#All],[発症日]],テーブル31012257[[#This Row],[日時]])</f>
        <v>0</v>
      </c>
      <c r="F381" s="57">
        <f>COUNTIFS(テーブル13[[#All],[発症日]],テーブル31012257[[#This Row],[日時]],テーブル13[[#All],[疫学的リンク]],F$1)</f>
        <v>0</v>
      </c>
      <c r="G381" s="59">
        <f>COUNTIFS(テーブル13[[#All],[発症日]],テーブル31012257[[#This Row],[日時]],テーブル13[[#All],[疫学的リンク]],G$1)</f>
        <v>0</v>
      </c>
      <c r="H381" s="59">
        <f>COUNTIFS(テーブル13[[#All],[発症日]],テーブル31012257[[#This Row],[日時]],テーブル13[[#All],[年代]],H$1)</f>
        <v>0</v>
      </c>
      <c r="I381" s="59">
        <f>COUNTIFS(テーブル13[[#All],[発症日]],テーブル31012257[[#This Row],[日時]],テーブル13[[#All],[年代]],I$1)</f>
        <v>0</v>
      </c>
      <c r="J381" s="59">
        <f>COUNTIFS(テーブル13[[#All],[発症日]],テーブル31012257[[#This Row],[日時]],テーブル13[[#All],[年代]],J$1)</f>
        <v>0</v>
      </c>
      <c r="K381" s="59">
        <f>COUNTIFS(テーブル13[[#All],[発症日]],テーブル31012257[[#This Row],[日時]],テーブル13[[#All],[年代]],K$1)</f>
        <v>0</v>
      </c>
      <c r="L381" s="59">
        <f>COUNTIFS(テーブル13[[#All],[発症日]],テーブル31012257[[#This Row],[日時]],テーブル13[[#All],[年代]],L$1)</f>
        <v>0</v>
      </c>
      <c r="M381" s="59">
        <f>COUNTIFS(テーブル13[[#All],[発症日]],テーブル31012257[[#This Row],[日時]],テーブル13[[#All],[年代]],M$1)</f>
        <v>0</v>
      </c>
      <c r="N381" s="59">
        <f>COUNTIFS(テーブル13[[#All],[発症日]],テーブル31012257[[#This Row],[日時]],テーブル13[[#All],[年代]],N$1)</f>
        <v>0</v>
      </c>
      <c r="O381" s="59">
        <f>COUNTIFS(テーブル13[[#All],[発症日]],テーブル31012257[[#This Row],[日時]],テーブル13[[#All],[年代]],O$1)</f>
        <v>0</v>
      </c>
    </row>
    <row r="382" spans="1:15">
      <c r="A382" s="54">
        <f t="shared" si="23"/>
        <v>44266</v>
      </c>
      <c r="B382" s="1" t="str">
        <f t="shared" si="20"/>
        <v/>
      </c>
      <c r="C382" s="57" t="str">
        <f t="shared" si="21"/>
        <v/>
      </c>
      <c r="D382" s="57" t="str">
        <f t="shared" si="22"/>
        <v>11日</v>
      </c>
      <c r="E382" s="57">
        <f>COUNTIF(テーブル13[[#All],[発症日]],テーブル31012257[[#This Row],[日時]])</f>
        <v>0</v>
      </c>
      <c r="F382" s="57">
        <f>COUNTIFS(テーブル13[[#All],[発症日]],テーブル31012257[[#This Row],[日時]],テーブル13[[#All],[疫学的リンク]],F$1)</f>
        <v>0</v>
      </c>
      <c r="G382" s="59">
        <f>COUNTIFS(テーブル13[[#All],[発症日]],テーブル31012257[[#This Row],[日時]],テーブル13[[#All],[疫学的リンク]],G$1)</f>
        <v>0</v>
      </c>
      <c r="H382" s="59">
        <f>COUNTIFS(テーブル13[[#All],[発症日]],テーブル31012257[[#This Row],[日時]],テーブル13[[#All],[年代]],H$1)</f>
        <v>0</v>
      </c>
      <c r="I382" s="59">
        <f>COUNTIFS(テーブル13[[#All],[発症日]],テーブル31012257[[#This Row],[日時]],テーブル13[[#All],[年代]],I$1)</f>
        <v>0</v>
      </c>
      <c r="J382" s="59">
        <f>COUNTIFS(テーブル13[[#All],[発症日]],テーブル31012257[[#This Row],[日時]],テーブル13[[#All],[年代]],J$1)</f>
        <v>0</v>
      </c>
      <c r="K382" s="59">
        <f>COUNTIFS(テーブル13[[#All],[発症日]],テーブル31012257[[#This Row],[日時]],テーブル13[[#All],[年代]],K$1)</f>
        <v>0</v>
      </c>
      <c r="L382" s="59">
        <f>COUNTIFS(テーブル13[[#All],[発症日]],テーブル31012257[[#This Row],[日時]],テーブル13[[#All],[年代]],L$1)</f>
        <v>0</v>
      </c>
      <c r="M382" s="59">
        <f>COUNTIFS(テーブル13[[#All],[発症日]],テーブル31012257[[#This Row],[日時]],テーブル13[[#All],[年代]],M$1)</f>
        <v>0</v>
      </c>
      <c r="N382" s="59">
        <f>COUNTIFS(テーブル13[[#All],[発症日]],テーブル31012257[[#This Row],[日時]],テーブル13[[#All],[年代]],N$1)</f>
        <v>0</v>
      </c>
      <c r="O382" s="59">
        <f>COUNTIFS(テーブル13[[#All],[発症日]],テーブル31012257[[#This Row],[日時]],テーブル13[[#All],[年代]],O$1)</f>
        <v>0</v>
      </c>
    </row>
    <row r="383" spans="1:15">
      <c r="A383" s="54">
        <f t="shared" si="23"/>
        <v>44267</v>
      </c>
      <c r="B383" s="1" t="str">
        <f t="shared" si="20"/>
        <v/>
      </c>
      <c r="C383" s="57" t="str">
        <f t="shared" si="21"/>
        <v/>
      </c>
      <c r="D383" s="57" t="str">
        <f t="shared" si="22"/>
        <v>12日</v>
      </c>
      <c r="E383" s="57">
        <f>COUNTIF(テーブル13[[#All],[発症日]],テーブル31012257[[#This Row],[日時]])</f>
        <v>0</v>
      </c>
      <c r="F383" s="57">
        <f>COUNTIFS(テーブル13[[#All],[発症日]],テーブル31012257[[#This Row],[日時]],テーブル13[[#All],[疫学的リンク]],F$1)</f>
        <v>0</v>
      </c>
      <c r="G383" s="59">
        <f>COUNTIFS(テーブル13[[#All],[発症日]],テーブル31012257[[#This Row],[日時]],テーブル13[[#All],[疫学的リンク]],G$1)</f>
        <v>0</v>
      </c>
      <c r="H383" s="59">
        <f>COUNTIFS(テーブル13[[#All],[発症日]],テーブル31012257[[#This Row],[日時]],テーブル13[[#All],[年代]],H$1)</f>
        <v>0</v>
      </c>
      <c r="I383" s="59">
        <f>COUNTIFS(テーブル13[[#All],[発症日]],テーブル31012257[[#This Row],[日時]],テーブル13[[#All],[年代]],I$1)</f>
        <v>0</v>
      </c>
      <c r="J383" s="59">
        <f>COUNTIFS(テーブル13[[#All],[発症日]],テーブル31012257[[#This Row],[日時]],テーブル13[[#All],[年代]],J$1)</f>
        <v>0</v>
      </c>
      <c r="K383" s="59">
        <f>COUNTIFS(テーブル13[[#All],[発症日]],テーブル31012257[[#This Row],[日時]],テーブル13[[#All],[年代]],K$1)</f>
        <v>0</v>
      </c>
      <c r="L383" s="59">
        <f>COUNTIFS(テーブル13[[#All],[発症日]],テーブル31012257[[#This Row],[日時]],テーブル13[[#All],[年代]],L$1)</f>
        <v>0</v>
      </c>
      <c r="M383" s="59">
        <f>COUNTIFS(テーブル13[[#All],[発症日]],テーブル31012257[[#This Row],[日時]],テーブル13[[#All],[年代]],M$1)</f>
        <v>0</v>
      </c>
      <c r="N383" s="59">
        <f>COUNTIFS(テーブル13[[#All],[発症日]],テーブル31012257[[#This Row],[日時]],テーブル13[[#All],[年代]],N$1)</f>
        <v>0</v>
      </c>
      <c r="O383" s="59">
        <f>COUNTIFS(テーブル13[[#All],[発症日]],テーブル31012257[[#This Row],[日時]],テーブル13[[#All],[年代]],O$1)</f>
        <v>0</v>
      </c>
    </row>
    <row r="384" spans="1:15">
      <c r="A384" s="54">
        <f t="shared" si="23"/>
        <v>44268</v>
      </c>
      <c r="B384" s="1" t="str">
        <f t="shared" si="20"/>
        <v/>
      </c>
      <c r="C384" s="57" t="str">
        <f t="shared" si="21"/>
        <v/>
      </c>
      <c r="D384" s="57" t="str">
        <f t="shared" si="22"/>
        <v>13日</v>
      </c>
      <c r="E384" s="57">
        <f>COUNTIF(テーブル13[[#All],[発症日]],テーブル31012257[[#This Row],[日時]])</f>
        <v>0</v>
      </c>
      <c r="F384" s="57">
        <f>COUNTIFS(テーブル13[[#All],[発症日]],テーブル31012257[[#This Row],[日時]],テーブル13[[#All],[疫学的リンク]],F$1)</f>
        <v>0</v>
      </c>
      <c r="G384" s="59">
        <f>COUNTIFS(テーブル13[[#All],[発症日]],テーブル31012257[[#This Row],[日時]],テーブル13[[#All],[疫学的リンク]],G$1)</f>
        <v>0</v>
      </c>
      <c r="H384" s="59">
        <f>COUNTIFS(テーブル13[[#All],[発症日]],テーブル31012257[[#This Row],[日時]],テーブル13[[#All],[年代]],H$1)</f>
        <v>0</v>
      </c>
      <c r="I384" s="59">
        <f>COUNTIFS(テーブル13[[#All],[発症日]],テーブル31012257[[#This Row],[日時]],テーブル13[[#All],[年代]],I$1)</f>
        <v>0</v>
      </c>
      <c r="J384" s="59">
        <f>COUNTIFS(テーブル13[[#All],[発症日]],テーブル31012257[[#This Row],[日時]],テーブル13[[#All],[年代]],J$1)</f>
        <v>0</v>
      </c>
      <c r="K384" s="59">
        <f>COUNTIFS(テーブル13[[#All],[発症日]],テーブル31012257[[#This Row],[日時]],テーブル13[[#All],[年代]],K$1)</f>
        <v>0</v>
      </c>
      <c r="L384" s="59">
        <f>COUNTIFS(テーブル13[[#All],[発症日]],テーブル31012257[[#This Row],[日時]],テーブル13[[#All],[年代]],L$1)</f>
        <v>0</v>
      </c>
      <c r="M384" s="59">
        <f>COUNTIFS(テーブル13[[#All],[発症日]],テーブル31012257[[#This Row],[日時]],テーブル13[[#All],[年代]],M$1)</f>
        <v>0</v>
      </c>
      <c r="N384" s="59">
        <f>COUNTIFS(テーブル13[[#All],[発症日]],テーブル31012257[[#This Row],[日時]],テーブル13[[#All],[年代]],N$1)</f>
        <v>0</v>
      </c>
      <c r="O384" s="59">
        <f>COUNTIFS(テーブル13[[#All],[発症日]],テーブル31012257[[#This Row],[日時]],テーブル13[[#All],[年代]],O$1)</f>
        <v>0</v>
      </c>
    </row>
    <row r="385" spans="1:15">
      <c r="A385" s="54">
        <f t="shared" si="23"/>
        <v>44269</v>
      </c>
      <c r="B385" s="1" t="str">
        <f t="shared" si="20"/>
        <v/>
      </c>
      <c r="C385" s="57" t="str">
        <f t="shared" si="21"/>
        <v/>
      </c>
      <c r="D385" s="57" t="str">
        <f t="shared" si="22"/>
        <v>14日</v>
      </c>
      <c r="E385" s="57">
        <f>COUNTIF(テーブル13[[#All],[発症日]],テーブル31012257[[#This Row],[日時]])</f>
        <v>0</v>
      </c>
      <c r="F385" s="57">
        <f>COUNTIFS(テーブル13[[#All],[発症日]],テーブル31012257[[#This Row],[日時]],テーブル13[[#All],[疫学的リンク]],F$1)</f>
        <v>0</v>
      </c>
      <c r="G385" s="59">
        <f>COUNTIFS(テーブル13[[#All],[発症日]],テーブル31012257[[#This Row],[日時]],テーブル13[[#All],[疫学的リンク]],G$1)</f>
        <v>0</v>
      </c>
      <c r="H385" s="59">
        <f>COUNTIFS(テーブル13[[#All],[発症日]],テーブル31012257[[#This Row],[日時]],テーブル13[[#All],[年代]],H$1)</f>
        <v>0</v>
      </c>
      <c r="I385" s="59">
        <f>COUNTIFS(テーブル13[[#All],[発症日]],テーブル31012257[[#This Row],[日時]],テーブル13[[#All],[年代]],I$1)</f>
        <v>0</v>
      </c>
      <c r="J385" s="59">
        <f>COUNTIFS(テーブル13[[#All],[発症日]],テーブル31012257[[#This Row],[日時]],テーブル13[[#All],[年代]],J$1)</f>
        <v>0</v>
      </c>
      <c r="K385" s="59">
        <f>COUNTIFS(テーブル13[[#All],[発症日]],テーブル31012257[[#This Row],[日時]],テーブル13[[#All],[年代]],K$1)</f>
        <v>0</v>
      </c>
      <c r="L385" s="59">
        <f>COUNTIFS(テーブル13[[#All],[発症日]],テーブル31012257[[#This Row],[日時]],テーブル13[[#All],[年代]],L$1)</f>
        <v>0</v>
      </c>
      <c r="M385" s="59">
        <f>COUNTIFS(テーブル13[[#All],[発症日]],テーブル31012257[[#This Row],[日時]],テーブル13[[#All],[年代]],M$1)</f>
        <v>0</v>
      </c>
      <c r="N385" s="59">
        <f>COUNTIFS(テーブル13[[#All],[発症日]],テーブル31012257[[#This Row],[日時]],テーブル13[[#All],[年代]],N$1)</f>
        <v>0</v>
      </c>
      <c r="O385" s="59">
        <f>COUNTIFS(テーブル13[[#All],[発症日]],テーブル31012257[[#This Row],[日時]],テーブル13[[#All],[年代]],O$1)</f>
        <v>0</v>
      </c>
    </row>
    <row r="386" spans="1:15">
      <c r="A386" s="54">
        <f t="shared" si="23"/>
        <v>44270</v>
      </c>
      <c r="B386" s="1" t="str">
        <f t="shared" si="20"/>
        <v/>
      </c>
      <c r="C386" s="57" t="str">
        <f t="shared" si="21"/>
        <v/>
      </c>
      <c r="D386" s="57" t="str">
        <f t="shared" si="22"/>
        <v>15日</v>
      </c>
      <c r="E386" s="57">
        <f>COUNTIF(テーブル13[[#All],[発症日]],テーブル31012257[[#This Row],[日時]])</f>
        <v>0</v>
      </c>
      <c r="F386" s="57">
        <f>COUNTIFS(テーブル13[[#All],[発症日]],テーブル31012257[[#This Row],[日時]],テーブル13[[#All],[疫学的リンク]],F$1)</f>
        <v>0</v>
      </c>
      <c r="G386" s="59">
        <f>COUNTIFS(テーブル13[[#All],[発症日]],テーブル31012257[[#This Row],[日時]],テーブル13[[#All],[疫学的リンク]],G$1)</f>
        <v>0</v>
      </c>
      <c r="H386" s="59">
        <f>COUNTIFS(テーブル13[[#All],[発症日]],テーブル31012257[[#This Row],[日時]],テーブル13[[#All],[年代]],H$1)</f>
        <v>0</v>
      </c>
      <c r="I386" s="59">
        <f>COUNTIFS(テーブル13[[#All],[発症日]],テーブル31012257[[#This Row],[日時]],テーブル13[[#All],[年代]],I$1)</f>
        <v>0</v>
      </c>
      <c r="J386" s="59">
        <f>COUNTIFS(テーブル13[[#All],[発症日]],テーブル31012257[[#This Row],[日時]],テーブル13[[#All],[年代]],J$1)</f>
        <v>0</v>
      </c>
      <c r="K386" s="59">
        <f>COUNTIFS(テーブル13[[#All],[発症日]],テーブル31012257[[#This Row],[日時]],テーブル13[[#All],[年代]],K$1)</f>
        <v>0</v>
      </c>
      <c r="L386" s="59">
        <f>COUNTIFS(テーブル13[[#All],[発症日]],テーブル31012257[[#This Row],[日時]],テーブル13[[#All],[年代]],L$1)</f>
        <v>0</v>
      </c>
      <c r="M386" s="59">
        <f>COUNTIFS(テーブル13[[#All],[発症日]],テーブル31012257[[#This Row],[日時]],テーブル13[[#All],[年代]],M$1)</f>
        <v>0</v>
      </c>
      <c r="N386" s="59">
        <f>COUNTIFS(テーブル13[[#All],[発症日]],テーブル31012257[[#This Row],[日時]],テーブル13[[#All],[年代]],N$1)</f>
        <v>0</v>
      </c>
      <c r="O386" s="59">
        <f>COUNTIFS(テーブル13[[#All],[発症日]],テーブル31012257[[#This Row],[日時]],テーブル13[[#All],[年代]],O$1)</f>
        <v>0</v>
      </c>
    </row>
    <row r="387" spans="1:15">
      <c r="A387" s="54">
        <f t="shared" si="23"/>
        <v>44271</v>
      </c>
      <c r="B387" s="1" t="str">
        <f t="shared" si="20"/>
        <v/>
      </c>
      <c r="C387" s="57" t="str">
        <f t="shared" si="21"/>
        <v/>
      </c>
      <c r="D387" s="57" t="str">
        <f t="shared" si="22"/>
        <v>16日</v>
      </c>
      <c r="E387" s="57">
        <f>COUNTIF(テーブル13[[#All],[発症日]],テーブル31012257[[#This Row],[日時]])</f>
        <v>0</v>
      </c>
      <c r="F387" s="57">
        <f>COUNTIFS(テーブル13[[#All],[発症日]],テーブル31012257[[#This Row],[日時]],テーブル13[[#All],[疫学的リンク]],F$1)</f>
        <v>0</v>
      </c>
      <c r="G387" s="59">
        <f>COUNTIFS(テーブル13[[#All],[発症日]],テーブル31012257[[#This Row],[日時]],テーブル13[[#All],[疫学的リンク]],G$1)</f>
        <v>0</v>
      </c>
      <c r="H387" s="59">
        <f>COUNTIFS(テーブル13[[#All],[発症日]],テーブル31012257[[#This Row],[日時]],テーブル13[[#All],[年代]],H$1)</f>
        <v>0</v>
      </c>
      <c r="I387" s="59">
        <f>COUNTIFS(テーブル13[[#All],[発症日]],テーブル31012257[[#This Row],[日時]],テーブル13[[#All],[年代]],I$1)</f>
        <v>0</v>
      </c>
      <c r="J387" s="59">
        <f>COUNTIFS(テーブル13[[#All],[発症日]],テーブル31012257[[#This Row],[日時]],テーブル13[[#All],[年代]],J$1)</f>
        <v>0</v>
      </c>
      <c r="K387" s="59">
        <f>COUNTIFS(テーブル13[[#All],[発症日]],テーブル31012257[[#This Row],[日時]],テーブル13[[#All],[年代]],K$1)</f>
        <v>0</v>
      </c>
      <c r="L387" s="59">
        <f>COUNTIFS(テーブル13[[#All],[発症日]],テーブル31012257[[#This Row],[日時]],テーブル13[[#All],[年代]],L$1)</f>
        <v>0</v>
      </c>
      <c r="M387" s="59">
        <f>COUNTIFS(テーブル13[[#All],[発症日]],テーブル31012257[[#This Row],[日時]],テーブル13[[#All],[年代]],M$1)</f>
        <v>0</v>
      </c>
      <c r="N387" s="59">
        <f>COUNTIFS(テーブル13[[#All],[発症日]],テーブル31012257[[#This Row],[日時]],テーブル13[[#All],[年代]],N$1)</f>
        <v>0</v>
      </c>
      <c r="O387" s="59">
        <f>COUNTIFS(テーブル13[[#All],[発症日]],テーブル31012257[[#This Row],[日時]],テーブル13[[#All],[年代]],O$1)</f>
        <v>0</v>
      </c>
    </row>
    <row r="388" spans="1:15">
      <c r="A388" s="54">
        <f t="shared" si="23"/>
        <v>44272</v>
      </c>
      <c r="B388" s="1" t="str">
        <f t="shared" si="20"/>
        <v/>
      </c>
      <c r="C388" s="57" t="str">
        <f t="shared" si="21"/>
        <v/>
      </c>
      <c r="D388" s="57" t="str">
        <f t="shared" si="22"/>
        <v>17日</v>
      </c>
      <c r="E388" s="57">
        <f>COUNTIF(テーブル13[[#All],[発症日]],テーブル31012257[[#This Row],[日時]])</f>
        <v>0</v>
      </c>
      <c r="F388" s="57">
        <f>COUNTIFS(テーブル13[[#All],[発症日]],テーブル31012257[[#This Row],[日時]],テーブル13[[#All],[疫学的リンク]],F$1)</f>
        <v>0</v>
      </c>
      <c r="G388" s="59">
        <f>COUNTIFS(テーブル13[[#All],[発症日]],テーブル31012257[[#This Row],[日時]],テーブル13[[#All],[疫学的リンク]],G$1)</f>
        <v>0</v>
      </c>
      <c r="H388" s="59">
        <f>COUNTIFS(テーブル13[[#All],[発症日]],テーブル31012257[[#This Row],[日時]],テーブル13[[#All],[年代]],H$1)</f>
        <v>0</v>
      </c>
      <c r="I388" s="59">
        <f>COUNTIFS(テーブル13[[#All],[発症日]],テーブル31012257[[#This Row],[日時]],テーブル13[[#All],[年代]],I$1)</f>
        <v>0</v>
      </c>
      <c r="J388" s="59">
        <f>COUNTIFS(テーブル13[[#All],[発症日]],テーブル31012257[[#This Row],[日時]],テーブル13[[#All],[年代]],J$1)</f>
        <v>0</v>
      </c>
      <c r="K388" s="59">
        <f>COUNTIFS(テーブル13[[#All],[発症日]],テーブル31012257[[#This Row],[日時]],テーブル13[[#All],[年代]],K$1)</f>
        <v>0</v>
      </c>
      <c r="L388" s="59">
        <f>COUNTIFS(テーブル13[[#All],[発症日]],テーブル31012257[[#This Row],[日時]],テーブル13[[#All],[年代]],L$1)</f>
        <v>0</v>
      </c>
      <c r="M388" s="59">
        <f>COUNTIFS(テーブル13[[#All],[発症日]],テーブル31012257[[#This Row],[日時]],テーブル13[[#All],[年代]],M$1)</f>
        <v>0</v>
      </c>
      <c r="N388" s="59">
        <f>COUNTIFS(テーブル13[[#All],[発症日]],テーブル31012257[[#This Row],[日時]],テーブル13[[#All],[年代]],N$1)</f>
        <v>0</v>
      </c>
      <c r="O388" s="59">
        <f>COUNTIFS(テーブル13[[#All],[発症日]],テーブル31012257[[#This Row],[日時]],テーブル13[[#All],[年代]],O$1)</f>
        <v>0</v>
      </c>
    </row>
    <row r="389" spans="1:15">
      <c r="A389" s="54">
        <f t="shared" si="23"/>
        <v>44273</v>
      </c>
      <c r="B389" s="1" t="str">
        <f t="shared" si="20"/>
        <v/>
      </c>
      <c r="C389" s="57" t="str">
        <f t="shared" si="21"/>
        <v/>
      </c>
      <c r="D389" s="57" t="str">
        <f t="shared" si="22"/>
        <v>18日</v>
      </c>
      <c r="E389" s="57">
        <f>COUNTIF(テーブル13[[#All],[発症日]],テーブル31012257[[#This Row],[日時]])</f>
        <v>0</v>
      </c>
      <c r="F389" s="57">
        <f>COUNTIFS(テーブル13[[#All],[発症日]],テーブル31012257[[#This Row],[日時]],テーブル13[[#All],[疫学的リンク]],F$1)</f>
        <v>0</v>
      </c>
      <c r="G389" s="59">
        <f>COUNTIFS(テーブル13[[#All],[発症日]],テーブル31012257[[#This Row],[日時]],テーブル13[[#All],[疫学的リンク]],G$1)</f>
        <v>0</v>
      </c>
      <c r="H389" s="59">
        <f>COUNTIFS(テーブル13[[#All],[発症日]],テーブル31012257[[#This Row],[日時]],テーブル13[[#All],[年代]],H$1)</f>
        <v>0</v>
      </c>
      <c r="I389" s="59">
        <f>COUNTIFS(テーブル13[[#All],[発症日]],テーブル31012257[[#This Row],[日時]],テーブル13[[#All],[年代]],I$1)</f>
        <v>0</v>
      </c>
      <c r="J389" s="59">
        <f>COUNTIFS(テーブル13[[#All],[発症日]],テーブル31012257[[#This Row],[日時]],テーブル13[[#All],[年代]],J$1)</f>
        <v>0</v>
      </c>
      <c r="K389" s="59">
        <f>COUNTIFS(テーブル13[[#All],[発症日]],テーブル31012257[[#This Row],[日時]],テーブル13[[#All],[年代]],K$1)</f>
        <v>0</v>
      </c>
      <c r="L389" s="59">
        <f>COUNTIFS(テーブル13[[#All],[発症日]],テーブル31012257[[#This Row],[日時]],テーブル13[[#All],[年代]],L$1)</f>
        <v>0</v>
      </c>
      <c r="M389" s="59">
        <f>COUNTIFS(テーブル13[[#All],[発症日]],テーブル31012257[[#This Row],[日時]],テーブル13[[#All],[年代]],M$1)</f>
        <v>0</v>
      </c>
      <c r="N389" s="59">
        <f>COUNTIFS(テーブル13[[#All],[発症日]],テーブル31012257[[#This Row],[日時]],テーブル13[[#All],[年代]],N$1)</f>
        <v>0</v>
      </c>
      <c r="O389" s="59">
        <f>COUNTIFS(テーブル13[[#All],[発症日]],テーブル31012257[[#This Row],[日時]],テーブル13[[#All],[年代]],O$1)</f>
        <v>0</v>
      </c>
    </row>
    <row r="390" spans="1:15">
      <c r="A390" s="54">
        <f t="shared" si="23"/>
        <v>44274</v>
      </c>
      <c r="B390" s="1" t="str">
        <f t="shared" si="20"/>
        <v/>
      </c>
      <c r="C390" s="57" t="str">
        <f t="shared" si="21"/>
        <v/>
      </c>
      <c r="D390" s="57" t="str">
        <f t="shared" si="22"/>
        <v>19日</v>
      </c>
      <c r="E390" s="57">
        <f>COUNTIF(テーブル13[[#All],[発症日]],テーブル31012257[[#This Row],[日時]])</f>
        <v>0</v>
      </c>
      <c r="F390" s="57">
        <f>COUNTIFS(テーブル13[[#All],[発症日]],テーブル31012257[[#This Row],[日時]],テーブル13[[#All],[疫学的リンク]],F$1)</f>
        <v>0</v>
      </c>
      <c r="G390" s="59">
        <f>COUNTIFS(テーブル13[[#All],[発症日]],テーブル31012257[[#This Row],[日時]],テーブル13[[#All],[疫学的リンク]],G$1)</f>
        <v>0</v>
      </c>
      <c r="H390" s="59">
        <f>COUNTIFS(テーブル13[[#All],[発症日]],テーブル31012257[[#This Row],[日時]],テーブル13[[#All],[年代]],H$1)</f>
        <v>0</v>
      </c>
      <c r="I390" s="59">
        <f>COUNTIFS(テーブル13[[#All],[発症日]],テーブル31012257[[#This Row],[日時]],テーブル13[[#All],[年代]],I$1)</f>
        <v>0</v>
      </c>
      <c r="J390" s="59">
        <f>COUNTIFS(テーブル13[[#All],[発症日]],テーブル31012257[[#This Row],[日時]],テーブル13[[#All],[年代]],J$1)</f>
        <v>0</v>
      </c>
      <c r="K390" s="59">
        <f>COUNTIFS(テーブル13[[#All],[発症日]],テーブル31012257[[#This Row],[日時]],テーブル13[[#All],[年代]],K$1)</f>
        <v>0</v>
      </c>
      <c r="L390" s="59">
        <f>COUNTIFS(テーブル13[[#All],[発症日]],テーブル31012257[[#This Row],[日時]],テーブル13[[#All],[年代]],L$1)</f>
        <v>0</v>
      </c>
      <c r="M390" s="59">
        <f>COUNTIFS(テーブル13[[#All],[発症日]],テーブル31012257[[#This Row],[日時]],テーブル13[[#All],[年代]],M$1)</f>
        <v>0</v>
      </c>
      <c r="N390" s="59">
        <f>COUNTIFS(テーブル13[[#All],[発症日]],テーブル31012257[[#This Row],[日時]],テーブル13[[#All],[年代]],N$1)</f>
        <v>0</v>
      </c>
      <c r="O390" s="59">
        <f>COUNTIFS(テーブル13[[#All],[発症日]],テーブル31012257[[#This Row],[日時]],テーブル13[[#All],[年代]],O$1)</f>
        <v>0</v>
      </c>
    </row>
    <row r="391" spans="1:15">
      <c r="A391" s="54">
        <f t="shared" si="23"/>
        <v>44275</v>
      </c>
      <c r="B391" s="1" t="str">
        <f t="shared" ref="B391:B403" si="24">IF(AND(MONTH(A391)=1,DAY(A391)=1),YEAR(A391)&amp;"年","")</f>
        <v/>
      </c>
      <c r="C391" s="57" t="str">
        <f t="shared" ref="C391:C403" si="25">IF(DAY(A391)=1,MONTH(A391)&amp;"月","")</f>
        <v/>
      </c>
      <c r="D391" s="57" t="str">
        <f t="shared" ref="D391:D403" si="26">DAY(A391)&amp;"日"</f>
        <v>20日</v>
      </c>
      <c r="E391" s="57">
        <f>COUNTIF(テーブル13[[#All],[発症日]],テーブル31012257[[#This Row],[日時]])</f>
        <v>0</v>
      </c>
      <c r="F391" s="57">
        <f>COUNTIFS(テーブル13[[#All],[発症日]],テーブル31012257[[#This Row],[日時]],テーブル13[[#All],[疫学的リンク]],F$1)</f>
        <v>0</v>
      </c>
      <c r="G391" s="59">
        <f>COUNTIFS(テーブル13[[#All],[発症日]],テーブル31012257[[#This Row],[日時]],テーブル13[[#All],[疫学的リンク]],G$1)</f>
        <v>0</v>
      </c>
      <c r="H391" s="59">
        <f>COUNTIFS(テーブル13[[#All],[発症日]],テーブル31012257[[#This Row],[日時]],テーブル13[[#All],[年代]],H$1)</f>
        <v>0</v>
      </c>
      <c r="I391" s="59">
        <f>COUNTIFS(テーブル13[[#All],[発症日]],テーブル31012257[[#This Row],[日時]],テーブル13[[#All],[年代]],I$1)</f>
        <v>0</v>
      </c>
      <c r="J391" s="59">
        <f>COUNTIFS(テーブル13[[#All],[発症日]],テーブル31012257[[#This Row],[日時]],テーブル13[[#All],[年代]],J$1)</f>
        <v>0</v>
      </c>
      <c r="K391" s="59">
        <f>COUNTIFS(テーブル13[[#All],[発症日]],テーブル31012257[[#This Row],[日時]],テーブル13[[#All],[年代]],K$1)</f>
        <v>0</v>
      </c>
      <c r="L391" s="59">
        <f>COUNTIFS(テーブル13[[#All],[発症日]],テーブル31012257[[#This Row],[日時]],テーブル13[[#All],[年代]],L$1)</f>
        <v>0</v>
      </c>
      <c r="M391" s="59">
        <f>COUNTIFS(テーブル13[[#All],[発症日]],テーブル31012257[[#This Row],[日時]],テーブル13[[#All],[年代]],M$1)</f>
        <v>0</v>
      </c>
      <c r="N391" s="59">
        <f>COUNTIFS(テーブル13[[#All],[発症日]],テーブル31012257[[#This Row],[日時]],テーブル13[[#All],[年代]],N$1)</f>
        <v>0</v>
      </c>
      <c r="O391" s="59">
        <f>COUNTIFS(テーブル13[[#All],[発症日]],テーブル31012257[[#This Row],[日時]],テーブル13[[#All],[年代]],O$1)</f>
        <v>0</v>
      </c>
    </row>
    <row r="392" spans="1:15">
      <c r="A392" s="54">
        <f t="shared" si="23"/>
        <v>44276</v>
      </c>
      <c r="B392" s="1" t="str">
        <f t="shared" si="24"/>
        <v/>
      </c>
      <c r="C392" s="57" t="str">
        <f t="shared" si="25"/>
        <v/>
      </c>
      <c r="D392" s="57" t="str">
        <f t="shared" si="26"/>
        <v>21日</v>
      </c>
      <c r="E392" s="57">
        <f>COUNTIF(テーブル13[[#All],[発症日]],テーブル31012257[[#This Row],[日時]])</f>
        <v>0</v>
      </c>
      <c r="F392" s="57">
        <f>COUNTIFS(テーブル13[[#All],[発症日]],テーブル31012257[[#This Row],[日時]],テーブル13[[#All],[疫学的リンク]],F$1)</f>
        <v>0</v>
      </c>
      <c r="G392" s="59">
        <f>COUNTIFS(テーブル13[[#All],[発症日]],テーブル31012257[[#This Row],[日時]],テーブル13[[#All],[疫学的リンク]],G$1)</f>
        <v>0</v>
      </c>
      <c r="H392" s="59">
        <f>COUNTIFS(テーブル13[[#All],[発症日]],テーブル31012257[[#This Row],[日時]],テーブル13[[#All],[年代]],H$1)</f>
        <v>0</v>
      </c>
      <c r="I392" s="59">
        <f>COUNTIFS(テーブル13[[#All],[発症日]],テーブル31012257[[#This Row],[日時]],テーブル13[[#All],[年代]],I$1)</f>
        <v>0</v>
      </c>
      <c r="J392" s="59">
        <f>COUNTIFS(テーブル13[[#All],[発症日]],テーブル31012257[[#This Row],[日時]],テーブル13[[#All],[年代]],J$1)</f>
        <v>0</v>
      </c>
      <c r="K392" s="59">
        <f>COUNTIFS(テーブル13[[#All],[発症日]],テーブル31012257[[#This Row],[日時]],テーブル13[[#All],[年代]],K$1)</f>
        <v>0</v>
      </c>
      <c r="L392" s="59">
        <f>COUNTIFS(テーブル13[[#All],[発症日]],テーブル31012257[[#This Row],[日時]],テーブル13[[#All],[年代]],L$1)</f>
        <v>0</v>
      </c>
      <c r="M392" s="59">
        <f>COUNTIFS(テーブル13[[#All],[発症日]],テーブル31012257[[#This Row],[日時]],テーブル13[[#All],[年代]],M$1)</f>
        <v>0</v>
      </c>
      <c r="N392" s="59">
        <f>COUNTIFS(テーブル13[[#All],[発症日]],テーブル31012257[[#This Row],[日時]],テーブル13[[#All],[年代]],N$1)</f>
        <v>0</v>
      </c>
      <c r="O392" s="59">
        <f>COUNTIFS(テーブル13[[#All],[発症日]],テーブル31012257[[#This Row],[日時]],テーブル13[[#All],[年代]],O$1)</f>
        <v>0</v>
      </c>
    </row>
    <row r="393" spans="1:15">
      <c r="A393" s="54">
        <f t="shared" ref="A393:A403" si="27">A392+1</f>
        <v>44277</v>
      </c>
      <c r="B393" s="1" t="str">
        <f t="shared" si="24"/>
        <v/>
      </c>
      <c r="C393" s="57" t="str">
        <f t="shared" si="25"/>
        <v/>
      </c>
      <c r="D393" s="57" t="str">
        <f t="shared" si="26"/>
        <v>22日</v>
      </c>
      <c r="E393" s="57">
        <f>COUNTIF(テーブル13[[#All],[発症日]],テーブル31012257[[#This Row],[日時]])</f>
        <v>0</v>
      </c>
      <c r="F393" s="57">
        <f>COUNTIFS(テーブル13[[#All],[発症日]],テーブル31012257[[#This Row],[日時]],テーブル13[[#All],[疫学的リンク]],F$1)</f>
        <v>0</v>
      </c>
      <c r="G393" s="59">
        <f>COUNTIFS(テーブル13[[#All],[発症日]],テーブル31012257[[#This Row],[日時]],テーブル13[[#All],[疫学的リンク]],G$1)</f>
        <v>0</v>
      </c>
      <c r="H393" s="59">
        <f>COUNTIFS(テーブル13[[#All],[発症日]],テーブル31012257[[#This Row],[日時]],テーブル13[[#All],[年代]],H$1)</f>
        <v>0</v>
      </c>
      <c r="I393" s="59">
        <f>COUNTIFS(テーブル13[[#All],[発症日]],テーブル31012257[[#This Row],[日時]],テーブル13[[#All],[年代]],I$1)</f>
        <v>0</v>
      </c>
      <c r="J393" s="59">
        <f>COUNTIFS(テーブル13[[#All],[発症日]],テーブル31012257[[#This Row],[日時]],テーブル13[[#All],[年代]],J$1)</f>
        <v>0</v>
      </c>
      <c r="K393" s="59">
        <f>COUNTIFS(テーブル13[[#All],[発症日]],テーブル31012257[[#This Row],[日時]],テーブル13[[#All],[年代]],K$1)</f>
        <v>0</v>
      </c>
      <c r="L393" s="59">
        <f>COUNTIFS(テーブル13[[#All],[発症日]],テーブル31012257[[#This Row],[日時]],テーブル13[[#All],[年代]],L$1)</f>
        <v>0</v>
      </c>
      <c r="M393" s="59">
        <f>COUNTIFS(テーブル13[[#All],[発症日]],テーブル31012257[[#This Row],[日時]],テーブル13[[#All],[年代]],M$1)</f>
        <v>0</v>
      </c>
      <c r="N393" s="59">
        <f>COUNTIFS(テーブル13[[#All],[発症日]],テーブル31012257[[#This Row],[日時]],テーブル13[[#All],[年代]],N$1)</f>
        <v>0</v>
      </c>
      <c r="O393" s="59">
        <f>COUNTIFS(テーブル13[[#All],[発症日]],テーブル31012257[[#This Row],[日時]],テーブル13[[#All],[年代]],O$1)</f>
        <v>0</v>
      </c>
    </row>
    <row r="394" spans="1:15">
      <c r="A394" s="54">
        <f t="shared" si="27"/>
        <v>44278</v>
      </c>
      <c r="B394" s="1" t="str">
        <f t="shared" si="24"/>
        <v/>
      </c>
      <c r="C394" s="57" t="str">
        <f t="shared" si="25"/>
        <v/>
      </c>
      <c r="D394" s="57" t="str">
        <f t="shared" si="26"/>
        <v>23日</v>
      </c>
      <c r="E394" s="57">
        <f>COUNTIF(テーブル13[[#All],[発症日]],テーブル31012257[[#This Row],[日時]])</f>
        <v>0</v>
      </c>
      <c r="F394" s="57">
        <f>COUNTIFS(テーブル13[[#All],[発症日]],テーブル31012257[[#This Row],[日時]],テーブル13[[#All],[疫学的リンク]],F$1)</f>
        <v>0</v>
      </c>
      <c r="G394" s="59">
        <f>COUNTIFS(テーブル13[[#All],[発症日]],テーブル31012257[[#This Row],[日時]],テーブル13[[#All],[疫学的リンク]],G$1)</f>
        <v>0</v>
      </c>
      <c r="H394" s="59">
        <f>COUNTIFS(テーブル13[[#All],[発症日]],テーブル31012257[[#This Row],[日時]],テーブル13[[#All],[年代]],H$1)</f>
        <v>0</v>
      </c>
      <c r="I394" s="59">
        <f>COUNTIFS(テーブル13[[#All],[発症日]],テーブル31012257[[#This Row],[日時]],テーブル13[[#All],[年代]],I$1)</f>
        <v>0</v>
      </c>
      <c r="J394" s="59">
        <f>COUNTIFS(テーブル13[[#All],[発症日]],テーブル31012257[[#This Row],[日時]],テーブル13[[#All],[年代]],J$1)</f>
        <v>0</v>
      </c>
      <c r="K394" s="59">
        <f>COUNTIFS(テーブル13[[#All],[発症日]],テーブル31012257[[#This Row],[日時]],テーブル13[[#All],[年代]],K$1)</f>
        <v>0</v>
      </c>
      <c r="L394" s="59">
        <f>COUNTIFS(テーブル13[[#All],[発症日]],テーブル31012257[[#This Row],[日時]],テーブル13[[#All],[年代]],L$1)</f>
        <v>0</v>
      </c>
      <c r="M394" s="59">
        <f>COUNTIFS(テーブル13[[#All],[発症日]],テーブル31012257[[#This Row],[日時]],テーブル13[[#All],[年代]],M$1)</f>
        <v>0</v>
      </c>
      <c r="N394" s="59">
        <f>COUNTIFS(テーブル13[[#All],[発症日]],テーブル31012257[[#This Row],[日時]],テーブル13[[#All],[年代]],N$1)</f>
        <v>0</v>
      </c>
      <c r="O394" s="59">
        <f>COUNTIFS(テーブル13[[#All],[発症日]],テーブル31012257[[#This Row],[日時]],テーブル13[[#All],[年代]],O$1)</f>
        <v>0</v>
      </c>
    </row>
    <row r="395" spans="1:15">
      <c r="A395" s="54">
        <f t="shared" si="27"/>
        <v>44279</v>
      </c>
      <c r="B395" s="1" t="str">
        <f t="shared" si="24"/>
        <v/>
      </c>
      <c r="C395" s="57" t="str">
        <f t="shared" si="25"/>
        <v/>
      </c>
      <c r="D395" s="57" t="str">
        <f t="shared" si="26"/>
        <v>24日</v>
      </c>
      <c r="E395" s="57">
        <f>COUNTIF(テーブル13[[#All],[発症日]],テーブル31012257[[#This Row],[日時]])</f>
        <v>0</v>
      </c>
      <c r="F395" s="57">
        <f>COUNTIFS(テーブル13[[#All],[発症日]],テーブル31012257[[#This Row],[日時]],テーブル13[[#All],[疫学的リンク]],F$1)</f>
        <v>0</v>
      </c>
      <c r="G395" s="59">
        <f>COUNTIFS(テーブル13[[#All],[発症日]],テーブル31012257[[#This Row],[日時]],テーブル13[[#All],[疫学的リンク]],G$1)</f>
        <v>0</v>
      </c>
      <c r="H395" s="59">
        <f>COUNTIFS(テーブル13[[#All],[発症日]],テーブル31012257[[#This Row],[日時]],テーブル13[[#All],[年代]],H$1)</f>
        <v>0</v>
      </c>
      <c r="I395" s="59">
        <f>COUNTIFS(テーブル13[[#All],[発症日]],テーブル31012257[[#This Row],[日時]],テーブル13[[#All],[年代]],I$1)</f>
        <v>0</v>
      </c>
      <c r="J395" s="59">
        <f>COUNTIFS(テーブル13[[#All],[発症日]],テーブル31012257[[#This Row],[日時]],テーブル13[[#All],[年代]],J$1)</f>
        <v>0</v>
      </c>
      <c r="K395" s="59">
        <f>COUNTIFS(テーブル13[[#All],[発症日]],テーブル31012257[[#This Row],[日時]],テーブル13[[#All],[年代]],K$1)</f>
        <v>0</v>
      </c>
      <c r="L395" s="59">
        <f>COUNTIFS(テーブル13[[#All],[発症日]],テーブル31012257[[#This Row],[日時]],テーブル13[[#All],[年代]],L$1)</f>
        <v>0</v>
      </c>
      <c r="M395" s="59">
        <f>COUNTIFS(テーブル13[[#All],[発症日]],テーブル31012257[[#This Row],[日時]],テーブル13[[#All],[年代]],M$1)</f>
        <v>0</v>
      </c>
      <c r="N395" s="59">
        <f>COUNTIFS(テーブル13[[#All],[発症日]],テーブル31012257[[#This Row],[日時]],テーブル13[[#All],[年代]],N$1)</f>
        <v>0</v>
      </c>
      <c r="O395" s="59">
        <f>COUNTIFS(テーブル13[[#All],[発症日]],テーブル31012257[[#This Row],[日時]],テーブル13[[#All],[年代]],O$1)</f>
        <v>0</v>
      </c>
    </row>
    <row r="396" spans="1:15">
      <c r="A396" s="54">
        <f t="shared" si="27"/>
        <v>44280</v>
      </c>
      <c r="B396" s="1" t="str">
        <f t="shared" si="24"/>
        <v/>
      </c>
      <c r="C396" s="57" t="str">
        <f t="shared" si="25"/>
        <v/>
      </c>
      <c r="D396" s="57" t="str">
        <f t="shared" si="26"/>
        <v>25日</v>
      </c>
      <c r="E396" s="57">
        <f>COUNTIF(テーブル13[[#All],[発症日]],テーブル31012257[[#This Row],[日時]])</f>
        <v>0</v>
      </c>
      <c r="F396" s="57">
        <f>COUNTIFS(テーブル13[[#All],[発症日]],テーブル31012257[[#This Row],[日時]],テーブル13[[#All],[疫学的リンク]],F$1)</f>
        <v>0</v>
      </c>
      <c r="G396" s="59">
        <f>COUNTIFS(テーブル13[[#All],[発症日]],テーブル31012257[[#This Row],[日時]],テーブル13[[#All],[疫学的リンク]],G$1)</f>
        <v>0</v>
      </c>
      <c r="H396" s="59">
        <f>COUNTIFS(テーブル13[[#All],[発症日]],テーブル31012257[[#This Row],[日時]],テーブル13[[#All],[年代]],H$1)</f>
        <v>0</v>
      </c>
      <c r="I396" s="59">
        <f>COUNTIFS(テーブル13[[#All],[発症日]],テーブル31012257[[#This Row],[日時]],テーブル13[[#All],[年代]],I$1)</f>
        <v>0</v>
      </c>
      <c r="J396" s="59">
        <f>COUNTIFS(テーブル13[[#All],[発症日]],テーブル31012257[[#This Row],[日時]],テーブル13[[#All],[年代]],J$1)</f>
        <v>0</v>
      </c>
      <c r="K396" s="59">
        <f>COUNTIFS(テーブル13[[#All],[発症日]],テーブル31012257[[#This Row],[日時]],テーブル13[[#All],[年代]],K$1)</f>
        <v>0</v>
      </c>
      <c r="L396" s="59">
        <f>COUNTIFS(テーブル13[[#All],[発症日]],テーブル31012257[[#This Row],[日時]],テーブル13[[#All],[年代]],L$1)</f>
        <v>0</v>
      </c>
      <c r="M396" s="59">
        <f>COUNTIFS(テーブル13[[#All],[発症日]],テーブル31012257[[#This Row],[日時]],テーブル13[[#All],[年代]],M$1)</f>
        <v>0</v>
      </c>
      <c r="N396" s="59">
        <f>COUNTIFS(テーブル13[[#All],[発症日]],テーブル31012257[[#This Row],[日時]],テーブル13[[#All],[年代]],N$1)</f>
        <v>0</v>
      </c>
      <c r="O396" s="59">
        <f>COUNTIFS(テーブル13[[#All],[発症日]],テーブル31012257[[#This Row],[日時]],テーブル13[[#All],[年代]],O$1)</f>
        <v>0</v>
      </c>
    </row>
    <row r="397" spans="1:15">
      <c r="A397" s="54">
        <f t="shared" si="27"/>
        <v>44281</v>
      </c>
      <c r="B397" s="1" t="str">
        <f t="shared" si="24"/>
        <v/>
      </c>
      <c r="C397" s="57" t="str">
        <f t="shared" si="25"/>
        <v/>
      </c>
      <c r="D397" s="57" t="str">
        <f t="shared" si="26"/>
        <v>26日</v>
      </c>
      <c r="E397" s="57">
        <f>COUNTIF(テーブル13[[#All],[発症日]],テーブル31012257[[#This Row],[日時]])</f>
        <v>0</v>
      </c>
      <c r="F397" s="57">
        <f>COUNTIFS(テーブル13[[#All],[発症日]],テーブル31012257[[#This Row],[日時]],テーブル13[[#All],[疫学的リンク]],F$1)</f>
        <v>0</v>
      </c>
      <c r="G397" s="59">
        <f>COUNTIFS(テーブル13[[#All],[発症日]],テーブル31012257[[#This Row],[日時]],テーブル13[[#All],[疫学的リンク]],G$1)</f>
        <v>0</v>
      </c>
      <c r="H397" s="59">
        <f>COUNTIFS(テーブル13[[#All],[発症日]],テーブル31012257[[#This Row],[日時]],テーブル13[[#All],[年代]],H$1)</f>
        <v>0</v>
      </c>
      <c r="I397" s="59">
        <f>COUNTIFS(テーブル13[[#All],[発症日]],テーブル31012257[[#This Row],[日時]],テーブル13[[#All],[年代]],I$1)</f>
        <v>0</v>
      </c>
      <c r="J397" s="59">
        <f>COUNTIFS(テーブル13[[#All],[発症日]],テーブル31012257[[#This Row],[日時]],テーブル13[[#All],[年代]],J$1)</f>
        <v>0</v>
      </c>
      <c r="K397" s="59">
        <f>COUNTIFS(テーブル13[[#All],[発症日]],テーブル31012257[[#This Row],[日時]],テーブル13[[#All],[年代]],K$1)</f>
        <v>0</v>
      </c>
      <c r="L397" s="59">
        <f>COUNTIFS(テーブル13[[#All],[発症日]],テーブル31012257[[#This Row],[日時]],テーブル13[[#All],[年代]],L$1)</f>
        <v>0</v>
      </c>
      <c r="M397" s="59">
        <f>COUNTIFS(テーブル13[[#All],[発症日]],テーブル31012257[[#This Row],[日時]],テーブル13[[#All],[年代]],M$1)</f>
        <v>0</v>
      </c>
      <c r="N397" s="59">
        <f>COUNTIFS(テーブル13[[#All],[発症日]],テーブル31012257[[#This Row],[日時]],テーブル13[[#All],[年代]],N$1)</f>
        <v>0</v>
      </c>
      <c r="O397" s="59">
        <f>COUNTIFS(テーブル13[[#All],[発症日]],テーブル31012257[[#This Row],[日時]],テーブル13[[#All],[年代]],O$1)</f>
        <v>0</v>
      </c>
    </row>
    <row r="398" spans="1:15">
      <c r="A398" s="54">
        <f t="shared" si="27"/>
        <v>44282</v>
      </c>
      <c r="B398" s="1" t="str">
        <f t="shared" si="24"/>
        <v/>
      </c>
      <c r="C398" s="57" t="str">
        <f t="shared" si="25"/>
        <v/>
      </c>
      <c r="D398" s="57" t="str">
        <f t="shared" si="26"/>
        <v>27日</v>
      </c>
      <c r="E398" s="57">
        <f>COUNTIF(テーブル13[[#All],[発症日]],テーブル31012257[[#This Row],[日時]])</f>
        <v>0</v>
      </c>
      <c r="F398" s="57">
        <f>COUNTIFS(テーブル13[[#All],[発症日]],テーブル31012257[[#This Row],[日時]],テーブル13[[#All],[疫学的リンク]],F$1)</f>
        <v>0</v>
      </c>
      <c r="G398" s="59">
        <f>COUNTIFS(テーブル13[[#All],[発症日]],テーブル31012257[[#This Row],[日時]],テーブル13[[#All],[疫学的リンク]],G$1)</f>
        <v>0</v>
      </c>
      <c r="H398" s="59">
        <f>COUNTIFS(テーブル13[[#All],[発症日]],テーブル31012257[[#This Row],[日時]],テーブル13[[#All],[年代]],H$1)</f>
        <v>0</v>
      </c>
      <c r="I398" s="59">
        <f>COUNTIFS(テーブル13[[#All],[発症日]],テーブル31012257[[#This Row],[日時]],テーブル13[[#All],[年代]],I$1)</f>
        <v>0</v>
      </c>
      <c r="J398" s="59">
        <f>COUNTIFS(テーブル13[[#All],[発症日]],テーブル31012257[[#This Row],[日時]],テーブル13[[#All],[年代]],J$1)</f>
        <v>0</v>
      </c>
      <c r="K398" s="59">
        <f>COUNTIFS(テーブル13[[#All],[発症日]],テーブル31012257[[#This Row],[日時]],テーブル13[[#All],[年代]],K$1)</f>
        <v>0</v>
      </c>
      <c r="L398" s="59">
        <f>COUNTIFS(テーブル13[[#All],[発症日]],テーブル31012257[[#This Row],[日時]],テーブル13[[#All],[年代]],L$1)</f>
        <v>0</v>
      </c>
      <c r="M398" s="59">
        <f>COUNTIFS(テーブル13[[#All],[発症日]],テーブル31012257[[#This Row],[日時]],テーブル13[[#All],[年代]],M$1)</f>
        <v>0</v>
      </c>
      <c r="N398" s="59">
        <f>COUNTIFS(テーブル13[[#All],[発症日]],テーブル31012257[[#This Row],[日時]],テーブル13[[#All],[年代]],N$1)</f>
        <v>0</v>
      </c>
      <c r="O398" s="59">
        <f>COUNTIFS(テーブル13[[#All],[発症日]],テーブル31012257[[#This Row],[日時]],テーブル13[[#All],[年代]],O$1)</f>
        <v>0</v>
      </c>
    </row>
    <row r="399" spans="1:15">
      <c r="A399" s="54">
        <f t="shared" si="27"/>
        <v>44283</v>
      </c>
      <c r="B399" s="1" t="str">
        <f t="shared" si="24"/>
        <v/>
      </c>
      <c r="C399" s="57" t="str">
        <f t="shared" si="25"/>
        <v/>
      </c>
      <c r="D399" s="57" t="str">
        <f t="shared" si="26"/>
        <v>28日</v>
      </c>
      <c r="E399" s="57">
        <f>COUNTIF(テーブル13[[#All],[発症日]],テーブル31012257[[#This Row],[日時]])</f>
        <v>0</v>
      </c>
      <c r="F399" s="57">
        <f>COUNTIFS(テーブル13[[#All],[発症日]],テーブル31012257[[#This Row],[日時]],テーブル13[[#All],[疫学的リンク]],F$1)</f>
        <v>0</v>
      </c>
      <c r="G399" s="59">
        <f>COUNTIFS(テーブル13[[#All],[発症日]],テーブル31012257[[#This Row],[日時]],テーブル13[[#All],[疫学的リンク]],G$1)</f>
        <v>0</v>
      </c>
      <c r="H399" s="59">
        <f>COUNTIFS(テーブル13[[#All],[発症日]],テーブル31012257[[#This Row],[日時]],テーブル13[[#All],[年代]],H$1)</f>
        <v>0</v>
      </c>
      <c r="I399" s="59">
        <f>COUNTIFS(テーブル13[[#All],[発症日]],テーブル31012257[[#This Row],[日時]],テーブル13[[#All],[年代]],I$1)</f>
        <v>0</v>
      </c>
      <c r="J399" s="59">
        <f>COUNTIFS(テーブル13[[#All],[発症日]],テーブル31012257[[#This Row],[日時]],テーブル13[[#All],[年代]],J$1)</f>
        <v>0</v>
      </c>
      <c r="K399" s="59">
        <f>COUNTIFS(テーブル13[[#All],[発症日]],テーブル31012257[[#This Row],[日時]],テーブル13[[#All],[年代]],K$1)</f>
        <v>0</v>
      </c>
      <c r="L399" s="59">
        <f>COUNTIFS(テーブル13[[#All],[発症日]],テーブル31012257[[#This Row],[日時]],テーブル13[[#All],[年代]],L$1)</f>
        <v>0</v>
      </c>
      <c r="M399" s="59">
        <f>COUNTIFS(テーブル13[[#All],[発症日]],テーブル31012257[[#This Row],[日時]],テーブル13[[#All],[年代]],M$1)</f>
        <v>0</v>
      </c>
      <c r="N399" s="59">
        <f>COUNTIFS(テーブル13[[#All],[発症日]],テーブル31012257[[#This Row],[日時]],テーブル13[[#All],[年代]],N$1)</f>
        <v>0</v>
      </c>
      <c r="O399" s="59">
        <f>COUNTIFS(テーブル13[[#All],[発症日]],テーブル31012257[[#This Row],[日時]],テーブル13[[#All],[年代]],O$1)</f>
        <v>0</v>
      </c>
    </row>
    <row r="400" spans="1:15">
      <c r="A400" s="54">
        <f t="shared" si="27"/>
        <v>44284</v>
      </c>
      <c r="B400" s="1" t="str">
        <f t="shared" si="24"/>
        <v/>
      </c>
      <c r="C400" s="57" t="str">
        <f t="shared" si="25"/>
        <v/>
      </c>
      <c r="D400" s="57" t="str">
        <f t="shared" si="26"/>
        <v>29日</v>
      </c>
      <c r="E400" s="57">
        <f>COUNTIF(テーブル13[[#All],[発症日]],テーブル31012257[[#This Row],[日時]])</f>
        <v>0</v>
      </c>
      <c r="F400" s="57">
        <f>COUNTIFS(テーブル13[[#All],[発症日]],テーブル31012257[[#This Row],[日時]],テーブル13[[#All],[疫学的リンク]],F$1)</f>
        <v>0</v>
      </c>
      <c r="G400" s="59">
        <f>COUNTIFS(テーブル13[[#All],[発症日]],テーブル31012257[[#This Row],[日時]],テーブル13[[#All],[疫学的リンク]],G$1)</f>
        <v>0</v>
      </c>
      <c r="H400" s="59">
        <f>COUNTIFS(テーブル13[[#All],[発症日]],テーブル31012257[[#This Row],[日時]],テーブル13[[#All],[年代]],H$1)</f>
        <v>0</v>
      </c>
      <c r="I400" s="59">
        <f>COUNTIFS(テーブル13[[#All],[発症日]],テーブル31012257[[#This Row],[日時]],テーブル13[[#All],[年代]],I$1)</f>
        <v>0</v>
      </c>
      <c r="J400" s="59">
        <f>COUNTIFS(テーブル13[[#All],[発症日]],テーブル31012257[[#This Row],[日時]],テーブル13[[#All],[年代]],J$1)</f>
        <v>0</v>
      </c>
      <c r="K400" s="59">
        <f>COUNTIFS(テーブル13[[#All],[発症日]],テーブル31012257[[#This Row],[日時]],テーブル13[[#All],[年代]],K$1)</f>
        <v>0</v>
      </c>
      <c r="L400" s="59">
        <f>COUNTIFS(テーブル13[[#All],[発症日]],テーブル31012257[[#This Row],[日時]],テーブル13[[#All],[年代]],L$1)</f>
        <v>0</v>
      </c>
      <c r="M400" s="59">
        <f>COUNTIFS(テーブル13[[#All],[発症日]],テーブル31012257[[#This Row],[日時]],テーブル13[[#All],[年代]],M$1)</f>
        <v>0</v>
      </c>
      <c r="N400" s="59">
        <f>COUNTIFS(テーブル13[[#All],[発症日]],テーブル31012257[[#This Row],[日時]],テーブル13[[#All],[年代]],N$1)</f>
        <v>0</v>
      </c>
      <c r="O400" s="59">
        <f>COUNTIFS(テーブル13[[#All],[発症日]],テーブル31012257[[#This Row],[日時]],テーブル13[[#All],[年代]],O$1)</f>
        <v>0</v>
      </c>
    </row>
    <row r="401" spans="1:15">
      <c r="A401" s="54">
        <f t="shared" si="27"/>
        <v>44285</v>
      </c>
      <c r="B401" s="1" t="str">
        <f t="shared" si="24"/>
        <v/>
      </c>
      <c r="C401" s="57" t="str">
        <f t="shared" si="25"/>
        <v/>
      </c>
      <c r="D401" s="57" t="str">
        <f t="shared" si="26"/>
        <v>30日</v>
      </c>
      <c r="E401" s="57">
        <f>COUNTIF(テーブル13[[#All],[発症日]],テーブル31012257[[#This Row],[日時]])</f>
        <v>0</v>
      </c>
      <c r="F401" s="57">
        <f>COUNTIFS(テーブル13[[#All],[発症日]],テーブル31012257[[#This Row],[日時]],テーブル13[[#All],[疫学的リンク]],F$1)</f>
        <v>0</v>
      </c>
      <c r="G401" s="59">
        <f>COUNTIFS(テーブル13[[#All],[発症日]],テーブル31012257[[#This Row],[日時]],テーブル13[[#All],[疫学的リンク]],G$1)</f>
        <v>0</v>
      </c>
      <c r="H401" s="59">
        <f>COUNTIFS(テーブル13[[#All],[発症日]],テーブル31012257[[#This Row],[日時]],テーブル13[[#All],[年代]],H$1)</f>
        <v>0</v>
      </c>
      <c r="I401" s="59">
        <f>COUNTIFS(テーブル13[[#All],[発症日]],テーブル31012257[[#This Row],[日時]],テーブル13[[#All],[年代]],I$1)</f>
        <v>0</v>
      </c>
      <c r="J401" s="59">
        <f>COUNTIFS(テーブル13[[#All],[発症日]],テーブル31012257[[#This Row],[日時]],テーブル13[[#All],[年代]],J$1)</f>
        <v>0</v>
      </c>
      <c r="K401" s="59">
        <f>COUNTIFS(テーブル13[[#All],[発症日]],テーブル31012257[[#This Row],[日時]],テーブル13[[#All],[年代]],K$1)</f>
        <v>0</v>
      </c>
      <c r="L401" s="59">
        <f>COUNTIFS(テーブル13[[#All],[発症日]],テーブル31012257[[#This Row],[日時]],テーブル13[[#All],[年代]],L$1)</f>
        <v>0</v>
      </c>
      <c r="M401" s="59">
        <f>COUNTIFS(テーブル13[[#All],[発症日]],テーブル31012257[[#This Row],[日時]],テーブル13[[#All],[年代]],M$1)</f>
        <v>0</v>
      </c>
      <c r="N401" s="59">
        <f>COUNTIFS(テーブル13[[#All],[発症日]],テーブル31012257[[#This Row],[日時]],テーブル13[[#All],[年代]],N$1)</f>
        <v>0</v>
      </c>
      <c r="O401" s="59">
        <f>COUNTIFS(テーブル13[[#All],[発症日]],テーブル31012257[[#This Row],[日時]],テーブル13[[#All],[年代]],O$1)</f>
        <v>0</v>
      </c>
    </row>
    <row r="402" spans="1:15">
      <c r="A402" s="54">
        <f t="shared" si="27"/>
        <v>44286</v>
      </c>
      <c r="B402" s="1" t="str">
        <f t="shared" si="24"/>
        <v/>
      </c>
      <c r="C402" s="57" t="str">
        <f t="shared" si="25"/>
        <v/>
      </c>
      <c r="D402" s="57" t="str">
        <f t="shared" si="26"/>
        <v>31日</v>
      </c>
      <c r="E402" s="57">
        <f>COUNTIF(テーブル13[[#All],[発症日]],テーブル31012257[[#This Row],[日時]])</f>
        <v>0</v>
      </c>
      <c r="F402" s="57">
        <f>COUNTIFS(テーブル13[[#All],[発症日]],テーブル31012257[[#This Row],[日時]],テーブル13[[#All],[疫学的リンク]],F$1)</f>
        <v>0</v>
      </c>
      <c r="G402" s="59">
        <f>COUNTIFS(テーブル13[[#All],[発症日]],テーブル31012257[[#This Row],[日時]],テーブル13[[#All],[疫学的リンク]],G$1)</f>
        <v>0</v>
      </c>
      <c r="H402" s="59">
        <f>COUNTIFS(テーブル13[[#All],[発症日]],テーブル31012257[[#This Row],[日時]],テーブル13[[#All],[年代]],H$1)</f>
        <v>0</v>
      </c>
      <c r="I402" s="59">
        <f>COUNTIFS(テーブル13[[#All],[発症日]],テーブル31012257[[#This Row],[日時]],テーブル13[[#All],[年代]],I$1)</f>
        <v>0</v>
      </c>
      <c r="J402" s="59">
        <f>COUNTIFS(テーブル13[[#All],[発症日]],テーブル31012257[[#This Row],[日時]],テーブル13[[#All],[年代]],J$1)</f>
        <v>0</v>
      </c>
      <c r="K402" s="59">
        <f>COUNTIFS(テーブル13[[#All],[発症日]],テーブル31012257[[#This Row],[日時]],テーブル13[[#All],[年代]],K$1)</f>
        <v>0</v>
      </c>
      <c r="L402" s="59">
        <f>COUNTIFS(テーブル13[[#All],[発症日]],テーブル31012257[[#This Row],[日時]],テーブル13[[#All],[年代]],L$1)</f>
        <v>0</v>
      </c>
      <c r="M402" s="59">
        <f>COUNTIFS(テーブル13[[#All],[発症日]],テーブル31012257[[#This Row],[日時]],テーブル13[[#All],[年代]],M$1)</f>
        <v>0</v>
      </c>
      <c r="N402" s="59">
        <f>COUNTIFS(テーブル13[[#All],[発症日]],テーブル31012257[[#This Row],[日時]],テーブル13[[#All],[年代]],N$1)</f>
        <v>0</v>
      </c>
      <c r="O402" s="59">
        <f>COUNTIFS(テーブル13[[#All],[発症日]],テーブル31012257[[#This Row],[日時]],テーブル13[[#All],[年代]],O$1)</f>
        <v>0</v>
      </c>
    </row>
    <row r="403" spans="1:15">
      <c r="A403" s="54">
        <f t="shared" si="27"/>
        <v>44287</v>
      </c>
      <c r="B403" s="1" t="str">
        <f t="shared" si="24"/>
        <v/>
      </c>
      <c r="C403" s="57" t="str">
        <f t="shared" si="25"/>
        <v>4月</v>
      </c>
      <c r="D403" s="57" t="str">
        <f t="shared" si="26"/>
        <v>1日</v>
      </c>
      <c r="E403" s="57">
        <f>COUNTIF(テーブル13[[#All],[発症日]],テーブル31012257[[#This Row],[日時]])</f>
        <v>0</v>
      </c>
      <c r="F403" s="57">
        <f>COUNTIFS(テーブル13[[#All],[発症日]],テーブル31012257[[#This Row],[日時]],テーブル13[[#All],[疫学的リンク]],F$1)</f>
        <v>0</v>
      </c>
      <c r="G403" s="59">
        <f>COUNTIFS(テーブル13[[#All],[発症日]],テーブル31012257[[#This Row],[日時]],テーブル13[[#All],[疫学的リンク]],G$1)</f>
        <v>0</v>
      </c>
      <c r="H403" s="59">
        <f>COUNTIFS(テーブル13[[#All],[発症日]],テーブル31012257[[#This Row],[日時]],テーブル13[[#All],[年代]],H$1)</f>
        <v>0</v>
      </c>
      <c r="I403" s="59">
        <f>COUNTIFS(テーブル13[[#All],[発症日]],テーブル31012257[[#This Row],[日時]],テーブル13[[#All],[年代]],I$1)</f>
        <v>0</v>
      </c>
      <c r="J403" s="59">
        <f>COUNTIFS(テーブル13[[#All],[発症日]],テーブル31012257[[#This Row],[日時]],テーブル13[[#All],[年代]],J$1)</f>
        <v>0</v>
      </c>
      <c r="K403" s="59">
        <f>COUNTIFS(テーブル13[[#All],[発症日]],テーブル31012257[[#This Row],[日時]],テーブル13[[#All],[年代]],K$1)</f>
        <v>0</v>
      </c>
      <c r="L403" s="59">
        <f>COUNTIFS(テーブル13[[#All],[発症日]],テーブル31012257[[#This Row],[日時]],テーブル13[[#All],[年代]],L$1)</f>
        <v>0</v>
      </c>
      <c r="M403" s="59">
        <f>COUNTIFS(テーブル13[[#All],[発症日]],テーブル31012257[[#This Row],[日時]],テーブル13[[#All],[年代]],M$1)</f>
        <v>0</v>
      </c>
      <c r="N403" s="59">
        <f>COUNTIFS(テーブル13[[#All],[発症日]],テーブル31012257[[#This Row],[日時]],テーブル13[[#All],[年代]],N$1)</f>
        <v>0</v>
      </c>
      <c r="O403" s="59">
        <f>COUNTIFS(テーブル13[[#All],[発症日]],テーブル31012257[[#This Row],[日時]],テーブル13[[#All],[年代]],O$1)</f>
        <v>0</v>
      </c>
    </row>
  </sheetData>
  <phoneticPr fontId="2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2 k p K U t n q Q y W j A A A A 9 Q A A A B I A H A B D b 2 5 m a W c v U G F j a 2 F n Z S 5 4 b W w g o h g A K K A U A A A A A A A A A A A A A A A A A A A A A A A A A A A A h Y 8 x D o I w G I W v Q r r T l r o Q 8 l M G N y M J i Y l x b U q F I h R D i + V u D h 7 J K 4 h R 1 M 3 x v e 8 b 3 r t f b 5 B N X R t c 1 G B 1 b 1 I U Y Y o C Z W R f a l O l a H T H M E Y Z h 0 L I k 6 h U M M v G J p M t U 1 Q 7 d 0 4 I 8 d 5 j v 8 L 9 U B F G a U Q O + X Y n a 9 U J 9 J H 1 f z n U x j p h p E I c 9 q 8 x n O E 4 x o z O k 4 A s H e T a f D m b 2 Z P + l L A e W z c O i j c i 3 B R A l g j k f Y E / A F B L A w Q U A A I A C A D a S k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2 k p K U i i K R 7 g O A A A A E Q A A A B M A H A B G b 3 J t d W x h c y 9 T Z W N 0 a W 9 u M S 5 t I K I Y A C i g F A A A A A A A A A A A A A A A A A A A A A A A A A A A A C t O T S 7 J z M 9 T C I b Q h t Y A U E s B A i 0 A F A A C A A g A 2 k p K U t n q Q y W j A A A A 9 Q A A A B I A A A A A A A A A A A A A A A A A A A A A A E N v b m Z p Z y 9 Q Y W N r Y W d l L n h t b F B L A Q I t A B Q A A g A I A N p K S l I P y u m r p A A A A O k A A A A T A A A A A A A A A A A A A A A A A O 8 A A A B b Q 2 9 u d G V u d F 9 U e X B l c 1 0 u e G 1 s U E s B A i 0 A F A A C A A g A 2 k p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A U c 6 L P T K A 9 O o k a a b t U o / C o A A A A A A g A A A A A A E G Y A A A A B A A A g A A A A s 4 N q D 0 A O I a D e p y G H W J S b e e w q z / E d 7 S 2 s X P m F 2 8 A 8 0 4 Q A A A A A D o A A A A A C A A A g A A A A r N 8 4 X e 5 U Z M e t h Z t m P A T L d r s V Y N l W Q B 4 O O z l k b E e v q l F Q A A A A 5 o x e 8 k c W K w T I 2 5 v C 8 x j m G X d D k e V s / S x a f B 2 s x G r T J g j V 6 B x d V R g S G f u X f K t t O 3 9 B G Z K s i o 0 R 2 v i g Y 7 k d 4 O l U X t D r T W 6 O 8 Z M D I E F 1 Y 8 c L N 3 Z A A A A A F H b O 4 Q L R k g M / I Q 9 / A K 6 o u v 0 e W G q s 0 y A c S E S e C R F 1 o Z K U z 2 l W A k 1 9 G z 4 z 0 v e 8 o Z Y P U q Q V c j Y l + 3 h f 9 y D c G Z P S 7 Q = = < / D a t a M a s h u p > 
</file>

<file path=customXml/itemProps1.xml><?xml version="1.0" encoding="utf-8"?>
<ds:datastoreItem xmlns:ds="http://schemas.openxmlformats.org/officeDocument/2006/customXml" ds:itemID="{59A31EFA-0A6C-4805-B838-143AC8E5964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初めにお読みください</vt:lpstr>
      <vt:lpstr>基本情報入力</vt:lpstr>
      <vt:lpstr>ラインリスト</vt:lpstr>
      <vt:lpstr>ラインリスト定義表</vt:lpstr>
      <vt:lpstr>流行曲線（発症日・判明日）</vt:lpstr>
      <vt:lpstr>推定感染場所別流行曲線（発症日） </vt:lpstr>
      <vt:lpstr>年齢群別流行曲線 （発症日）</vt:lpstr>
      <vt:lpstr>探知契機別流行曲線（発症日）</vt:lpstr>
      <vt:lpstr>疫学リンクの有無別流行曲線（発症日）</vt:lpstr>
      <vt:lpstr>患者属性表まとめ</vt:lpstr>
      <vt:lpstr>期間別推定感染場所まとめ</vt:lpstr>
      <vt:lpstr>患者年齢群・性別図まとめ</vt:lpstr>
      <vt:lpstr>陽性者ガントチャート（自動作成）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iasr-7</cp:lastModifiedBy>
  <dcterms:created xsi:type="dcterms:W3CDTF">2015-06-05T18:19:34Z</dcterms:created>
  <dcterms:modified xsi:type="dcterms:W3CDTF">2021-11-13T07:21:57Z</dcterms:modified>
</cp:coreProperties>
</file>